
<file path=[Content_Types].xml><?xml version="1.0" encoding="utf-8"?>
<Types xmlns="http://schemas.openxmlformats.org/package/2006/content-types">
  <Default Extension="bin" ContentType="application/vnd.openxmlformats-officedocument.spreadsheetml.printerSetting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SunitaPfitzner\Public First Dropbox\Policy and Research Team\Polling\Archived Work\2024\04 - RenewableUK\Results\"/>
    </mc:Choice>
  </mc:AlternateContent>
  <xr:revisionPtr revIDLastSave="0" documentId="13_ncr:1_{B89A1BF8-7AA0-4081-A00F-C87AA18EAAEB}" xr6:coauthVersionLast="47" xr6:coauthVersionMax="47" xr10:uidLastSave="{00000000-0000-0000-0000-000000000000}"/>
  <bookViews>
    <workbookView xWindow="-110" yWindow="-110" windowWidth="19420" windowHeight="10300" firstSheet="146" activeTab="15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6" sheetId="129" r:id="rId128"/>
    <sheet name="Table 127" sheetId="130" r:id="rId129"/>
    <sheet name="Table 128" sheetId="131" r:id="rId130"/>
    <sheet name="Table 129" sheetId="132" r:id="rId131"/>
    <sheet name="Table 130" sheetId="133" r:id="rId132"/>
    <sheet name="Table 131" sheetId="134" r:id="rId133"/>
    <sheet name="Table 132" sheetId="135" r:id="rId134"/>
    <sheet name="Table 133" sheetId="136" r:id="rId135"/>
    <sheet name="Table 134" sheetId="137" r:id="rId136"/>
    <sheet name="Table 135" sheetId="138" r:id="rId137"/>
    <sheet name="Table 136" sheetId="139" r:id="rId138"/>
    <sheet name="Table 137" sheetId="140" r:id="rId139"/>
    <sheet name="Table 138" sheetId="141" r:id="rId140"/>
    <sheet name="Table 139" sheetId="142" r:id="rId141"/>
    <sheet name="Table 140" sheetId="143" r:id="rId142"/>
    <sheet name="Table 141" sheetId="144" r:id="rId143"/>
    <sheet name="Table 142" sheetId="145" r:id="rId144"/>
    <sheet name="Table 143" sheetId="146" r:id="rId145"/>
    <sheet name="Table 144" sheetId="147" r:id="rId146"/>
    <sheet name="Table 145" sheetId="148" r:id="rId147"/>
    <sheet name="Table 147" sheetId="150" r:id="rId148"/>
    <sheet name="Table 148" sheetId="151" r:id="rId149"/>
    <sheet name="Table 149" sheetId="152" r:id="rId150"/>
    <sheet name="Table 150" sheetId="153" r:id="rId15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153" l="1"/>
  <c r="B18" i="152"/>
  <c r="B18" i="151"/>
  <c r="B18" i="150"/>
  <c r="B22" i="148"/>
  <c r="B21" i="147"/>
  <c r="B21" i="146"/>
  <c r="B21" i="145"/>
  <c r="B21" i="144"/>
  <c r="B21" i="143"/>
  <c r="B21" i="142"/>
  <c r="B21" i="141"/>
  <c r="B22" i="140"/>
  <c r="B22" i="139"/>
  <c r="B22" i="138"/>
  <c r="B22" i="137"/>
  <c r="B22" i="136"/>
  <c r="B16" i="135"/>
  <c r="B16" i="134"/>
  <c r="B16" i="133"/>
  <c r="B16" i="132"/>
  <c r="B16" i="131"/>
  <c r="B16" i="130"/>
  <c r="B22" i="129"/>
  <c r="B17" i="127"/>
  <c r="B17" i="126"/>
  <c r="B17" i="125"/>
  <c r="B17" i="124"/>
  <c r="B17" i="123"/>
  <c r="B17" i="122"/>
  <c r="B17" i="121"/>
  <c r="B26" i="120"/>
  <c r="B28" i="119"/>
  <c r="B27" i="118"/>
  <c r="B22" i="117"/>
  <c r="B22" i="116"/>
  <c r="B22" i="115"/>
  <c r="B22" i="114"/>
  <c r="B18" i="113"/>
  <c r="B18" i="112"/>
  <c r="B18" i="111"/>
  <c r="B18" i="110"/>
  <c r="B18" i="109"/>
  <c r="B18" i="108"/>
  <c r="B18" i="107"/>
  <c r="B18" i="106"/>
  <c r="B18" i="105"/>
  <c r="B18" i="104"/>
  <c r="B22" i="103"/>
  <c r="B22" i="102"/>
  <c r="B22" i="101"/>
  <c r="B22" i="100"/>
  <c r="B22" i="99"/>
  <c r="B22" i="98"/>
  <c r="B22" i="97"/>
  <c r="B22" i="96"/>
  <c r="B22" i="95"/>
  <c r="B22" i="94"/>
  <c r="B17" i="93"/>
  <c r="B17" i="92"/>
  <c r="B17" i="91"/>
  <c r="B17" i="90"/>
  <c r="B17" i="89"/>
  <c r="B17" i="88"/>
  <c r="B17" i="87"/>
  <c r="B17" i="86"/>
  <c r="B17" i="85"/>
  <c r="B17" i="84"/>
  <c r="B18" i="83"/>
  <c r="B18" i="82"/>
  <c r="B18" i="81"/>
  <c r="B18" i="80"/>
  <c r="B17" i="79"/>
  <c r="B17" i="78"/>
  <c r="B17" i="77"/>
  <c r="B17" i="76"/>
  <c r="B17" i="75"/>
  <c r="B17" i="74"/>
  <c r="B17" i="73"/>
  <c r="B17" i="72"/>
  <c r="B17" i="71"/>
  <c r="B17" i="70"/>
  <c r="B17" i="69"/>
  <c r="B22" i="68"/>
  <c r="B22" i="67"/>
  <c r="B22" i="66"/>
  <c r="B22" i="65"/>
  <c r="B22" i="64"/>
  <c r="B22" i="63"/>
  <c r="B22" i="62"/>
  <c r="B22" i="61"/>
  <c r="B16" i="60"/>
  <c r="B17" i="59"/>
  <c r="B16" i="58"/>
  <c r="B16" i="57"/>
  <c r="B16" i="56"/>
  <c r="B16" i="55"/>
  <c r="B16" i="54"/>
  <c r="B16" i="53"/>
  <c r="B16" i="52"/>
  <c r="B22" i="51"/>
  <c r="B22" i="50"/>
  <c r="B22" i="49"/>
  <c r="B22" i="48"/>
  <c r="B22" i="47"/>
  <c r="B22" i="46"/>
  <c r="B22" i="45"/>
  <c r="B22" i="44"/>
  <c r="B22" i="43"/>
  <c r="B22" i="42"/>
  <c r="B22" i="41"/>
  <c r="B22" i="40"/>
  <c r="B22" i="39"/>
  <c r="B22" i="38"/>
  <c r="B22" i="37"/>
  <c r="B22" i="36"/>
  <c r="B22" i="35"/>
  <c r="B22" i="34"/>
  <c r="B22" i="33"/>
  <c r="B22" i="32"/>
  <c r="B22" i="31"/>
  <c r="B22" i="30"/>
  <c r="B22" i="29"/>
  <c r="B22" i="28"/>
  <c r="B22" i="27"/>
  <c r="B22" i="26"/>
  <c r="B22" i="25"/>
  <c r="B22" i="24"/>
  <c r="B22" i="23"/>
  <c r="B22" i="22"/>
  <c r="B22" i="21"/>
  <c r="B22" i="20"/>
  <c r="B22" i="19"/>
  <c r="B22" i="18"/>
  <c r="B22" i="17"/>
  <c r="B22" i="16"/>
  <c r="B24" i="15"/>
  <c r="B22" i="14"/>
  <c r="B22" i="13"/>
  <c r="B22" i="12"/>
  <c r="B22" i="11"/>
  <c r="B28" i="10"/>
  <c r="B24" i="9"/>
  <c r="B21" i="8"/>
  <c r="B22" i="7"/>
  <c r="B17" i="6"/>
  <c r="B19" i="5"/>
  <c r="B29" i="4"/>
  <c r="E158" i="2"/>
  <c r="D158" i="2"/>
  <c r="E157" i="2"/>
  <c r="D157" i="2"/>
  <c r="E156" i="2"/>
  <c r="D156" i="2"/>
  <c r="D155" i="2"/>
  <c r="E154" i="2"/>
  <c r="D154" i="2"/>
  <c r="E153" i="2"/>
  <c r="D153" i="2"/>
  <c r="E152" i="2"/>
  <c r="D152" i="2"/>
  <c r="E151" i="2"/>
  <c r="D151" i="2"/>
  <c r="E150" i="2"/>
  <c r="D150" i="2"/>
  <c r="E149" i="2"/>
  <c r="D149" i="2"/>
  <c r="E148" i="2"/>
  <c r="D148" i="2"/>
  <c r="E147" i="2"/>
  <c r="D147" i="2"/>
  <c r="E146" i="2"/>
  <c r="D146" i="2"/>
  <c r="E145" i="2"/>
  <c r="D145" i="2"/>
  <c r="E144" i="2"/>
  <c r="D144" i="2"/>
  <c r="E143" i="2"/>
  <c r="D143" i="2"/>
  <c r="E142" i="2"/>
  <c r="D142"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E128" i="2"/>
  <c r="D128" i="2"/>
  <c r="E127" i="2"/>
  <c r="D127" i="2"/>
  <c r="D126" i="2"/>
  <c r="E125" i="2"/>
  <c r="D125" i="2"/>
  <c r="E124" i="2"/>
  <c r="D124" i="2"/>
  <c r="E123" i="2"/>
  <c r="D123" i="2"/>
  <c r="E122" i="2"/>
  <c r="D122" i="2"/>
  <c r="E121" i="2"/>
  <c r="D121" i="2"/>
  <c r="D120" i="2"/>
  <c r="E119" i="2"/>
  <c r="D119" i="2"/>
  <c r="E118" i="2"/>
  <c r="D118" i="2"/>
  <c r="E117" i="2"/>
  <c r="D117" i="2"/>
  <c r="E116" i="2"/>
  <c r="D116" i="2"/>
  <c r="E115" i="2"/>
  <c r="D115" i="2"/>
  <c r="D114" i="2"/>
  <c r="E113" i="2"/>
  <c r="D113" i="2"/>
  <c r="E112" i="2"/>
  <c r="D112" i="2"/>
  <c r="E111" i="2"/>
  <c r="D111" i="2"/>
  <c r="E110" i="2"/>
  <c r="D110" i="2"/>
  <c r="D109" i="2"/>
  <c r="E108" i="2"/>
  <c r="D108" i="2"/>
  <c r="E107" i="2"/>
  <c r="D107" i="2"/>
  <c r="E106" i="2"/>
  <c r="D106" i="2"/>
  <c r="E105" i="2"/>
  <c r="D105" i="2"/>
  <c r="D104" i="2"/>
  <c r="E103" i="2"/>
  <c r="D103" i="2"/>
  <c r="E102" i="2"/>
  <c r="D102" i="2"/>
  <c r="E101" i="2"/>
  <c r="D101" i="2"/>
  <c r="E100" i="2"/>
  <c r="D100" i="2"/>
  <c r="D99" i="2"/>
  <c r="E98" i="2"/>
  <c r="D98" i="2"/>
  <c r="E97" i="2"/>
  <c r="D97" i="2"/>
  <c r="E96" i="2"/>
  <c r="D96" i="2"/>
  <c r="E95" i="2"/>
  <c r="D95" i="2"/>
  <c r="D94" i="2"/>
  <c r="E93" i="2"/>
  <c r="D93" i="2"/>
  <c r="E92" i="2"/>
  <c r="D92" i="2"/>
  <c r="E91" i="2"/>
  <c r="D91" i="2"/>
  <c r="E90" i="2"/>
  <c r="D90" i="2"/>
  <c r="D89" i="2"/>
  <c r="E88" i="2"/>
  <c r="D88" i="2"/>
  <c r="E87" i="2"/>
  <c r="D87" i="2"/>
  <c r="E86" i="2"/>
  <c r="D86" i="2"/>
  <c r="D85" i="2"/>
  <c r="E84" i="2"/>
  <c r="D84" i="2"/>
  <c r="E83" i="2"/>
  <c r="D83" i="2"/>
  <c r="E82" i="2"/>
  <c r="D82" i="2"/>
  <c r="E81" i="2"/>
  <c r="D81" i="2"/>
  <c r="E80" i="2"/>
  <c r="D80" i="2"/>
  <c r="E79" i="2"/>
  <c r="D79" i="2"/>
  <c r="E78" i="2"/>
  <c r="D78" i="2"/>
  <c r="E77" i="2"/>
  <c r="D77" i="2"/>
  <c r="E76" i="2"/>
  <c r="D76" i="2"/>
  <c r="E75" i="2"/>
  <c r="D75" i="2"/>
  <c r="D74" i="2"/>
  <c r="E73" i="2"/>
  <c r="D73" i="2"/>
  <c r="E72" i="2"/>
  <c r="D72" i="2"/>
  <c r="E71" i="2"/>
  <c r="D71" i="2"/>
  <c r="E70" i="2"/>
  <c r="D70" i="2"/>
  <c r="E69" i="2"/>
  <c r="D69" i="2"/>
  <c r="E68" i="2"/>
  <c r="D68" i="2"/>
  <c r="E67" i="2"/>
  <c r="D67"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D50" i="2"/>
  <c r="E49" i="2"/>
  <c r="D49" i="2"/>
  <c r="E48" i="2"/>
  <c r="D48" i="2"/>
  <c r="E47" i="2"/>
  <c r="D47" i="2"/>
  <c r="E46" i="2"/>
  <c r="D46" i="2"/>
  <c r="E45" i="2"/>
  <c r="D45" i="2"/>
  <c r="E44" i="2"/>
  <c r="D44" i="2"/>
  <c r="D43" i="2"/>
  <c r="E42" i="2"/>
  <c r="D42" i="2"/>
  <c r="E41" i="2"/>
  <c r="D41" i="2"/>
  <c r="E40" i="2"/>
  <c r="D40" i="2"/>
  <c r="E39" i="2"/>
  <c r="D39" i="2"/>
  <c r="E38" i="2"/>
  <c r="D38" i="2"/>
  <c r="E37" i="2"/>
  <c r="D37" i="2"/>
  <c r="D36" i="2"/>
  <c r="E35" i="2"/>
  <c r="D35" i="2"/>
  <c r="E34" i="2"/>
  <c r="D34" i="2"/>
  <c r="E33" i="2"/>
  <c r="D33" i="2"/>
  <c r="E32" i="2"/>
  <c r="D32" i="2"/>
  <c r="E31" i="2"/>
  <c r="D31" i="2"/>
  <c r="E30" i="2"/>
  <c r="D30" i="2"/>
  <c r="D29" i="2"/>
  <c r="E28" i="2"/>
  <c r="D28" i="2"/>
  <c r="E27" i="2"/>
  <c r="D27" i="2"/>
  <c r="E26" i="2"/>
  <c r="D26" i="2"/>
  <c r="E25" i="2"/>
  <c r="D25" i="2"/>
  <c r="E24" i="2"/>
  <c r="D24" i="2"/>
  <c r="E23" i="2"/>
  <c r="D23" i="2"/>
  <c r="D22" i="2"/>
  <c r="E21" i="2"/>
  <c r="D21" i="2"/>
  <c r="E20" i="2"/>
  <c r="D20" i="2"/>
  <c r="E19" i="2"/>
  <c r="D19" i="2"/>
  <c r="E18" i="2"/>
  <c r="D18" i="2"/>
  <c r="E17" i="2"/>
  <c r="D17"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<sst xmlns="http://schemas.openxmlformats.org/spreadsheetml/2006/main" count="15498" uniqueCount="465">
  <si>
    <t>Public First Poll for RenewableUK</t>
  </si>
  <si>
    <t>Fieldwork:</t>
  </si>
  <si>
    <t>2nd Apr - 6th Apr 2024</t>
  </si>
  <si>
    <t xml:space="preserve">Interview Method: </t>
  </si>
  <si>
    <t>Online Survey</t>
  </si>
  <si>
    <t>Population represented:</t>
  </si>
  <si>
    <t>Adults in Great Britain</t>
  </si>
  <si>
    <t>Sample size:</t>
  </si>
  <si>
    <t>Methodology:</t>
  </si>
  <si>
    <t>All results are weighted using Iterative Proportional Fitting, or 'Raking'. The results are  weighted by interlocking age &amp; gender, region and social grade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</si>
  <si>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</si>
  <si>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</si>
  <si>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</si>
  <si>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</si>
  <si>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</si>
  <si>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</si>
  <si>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</si>
  <si>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</si>
  <si>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</si>
  <si>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</si>
  <si>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</si>
  <si>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</si>
  <si>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</si>
  <si>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</si>
  <si>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</si>
  <si>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</si>
  <si>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</si>
  <si>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AB</t>
  </si>
  <si>
    <t>C1</t>
  </si>
  <si>
    <t>C2</t>
  </si>
  <si>
    <t>DE</t>
  </si>
  <si>
    <t>London</t>
  </si>
  <si>
    <t>South East</t>
  </si>
  <si>
    <t>South West</t>
  </si>
  <si>
    <t>East of England</t>
  </si>
  <si>
    <t>East Midlands</t>
  </si>
  <si>
    <t>West Midlands</t>
  </si>
  <si>
    <t>Yorkshire and the Humber</t>
  </si>
  <si>
    <t>North East</t>
  </si>
  <si>
    <t>North West</t>
  </si>
  <si>
    <t>Scotland</t>
  </si>
  <si>
    <t>Wales</t>
  </si>
  <si>
    <t>Leave</t>
  </si>
  <si>
    <t>Remain</t>
  </si>
  <si>
    <t>I did not vote</t>
  </si>
  <si>
    <t>Conservative</t>
  </si>
  <si>
    <t>Labour</t>
  </si>
  <si>
    <t>Liberal Democrat</t>
  </si>
  <si>
    <t>The Brexit Party</t>
  </si>
  <si>
    <t>Liberal Democrats</t>
  </si>
  <si>
    <t>GCSE or equivalent (Scottish National/O Level)</t>
  </si>
  <si>
    <t>A Level or equivalent (GCE/Higher/Advanced Higher)</t>
  </si>
  <si>
    <t>University Undergraduate Degree (BA/BSc)</t>
  </si>
  <si>
    <t>University Postgraduate Degree (MA/MSc/MPhil)</t>
  </si>
  <si>
    <t>Doctorate (PhD/DPHil)</t>
  </si>
  <si>
    <t>No annual income</t>
  </si>
  <si>
    <t>Less than £10,000</t>
  </si>
  <si>
    <t>£10,000 - £14,999</t>
  </si>
  <si>
    <t>£15,000 - £19,999</t>
  </si>
  <si>
    <t>£20,000 - £24,999</t>
  </si>
  <si>
    <t>£25,000 - £29,999</t>
  </si>
  <si>
    <t>£30,000 - £34,999</t>
  </si>
  <si>
    <t>£35,000 - £39,999</t>
  </si>
  <si>
    <t>£40,000 - £44,999</t>
  </si>
  <si>
    <t>£45,000 - £49,999</t>
  </si>
  <si>
    <t>£50,000 - £59,999</t>
  </si>
  <si>
    <t>£60,000 - £69,999</t>
  </si>
  <si>
    <t>£70,000 - £79,999</t>
  </si>
  <si>
    <t>£80,000 - £89,999</t>
  </si>
  <si>
    <t>£90,000 - £99,999</t>
  </si>
  <si>
    <t>£100,000 or more</t>
  </si>
  <si>
    <t>Urban/City Centre</t>
  </si>
  <si>
    <t>Suburbs</t>
  </si>
  <si>
    <t>Large Town</t>
  </si>
  <si>
    <t>Small Town</t>
  </si>
  <si>
    <t>Village</t>
  </si>
  <si>
    <t>Rural Area</t>
  </si>
  <si>
    <t>Less than £50 a month</t>
  </si>
  <si>
    <t>Between £50 and £99 a month</t>
  </si>
  <si>
    <t>Between £100 and £149 a month</t>
  </si>
  <si>
    <t>Between £150 and £199 a month</t>
  </si>
  <si>
    <t>Between £200 and £249 a month</t>
  </si>
  <si>
    <t>Between £250 and £299 a month</t>
  </si>
  <si>
    <t>£300 a month or above</t>
  </si>
  <si>
    <t>N/A - I do not pay anything for gas or electricity where I live</t>
  </si>
  <si>
    <t>I am very comfortable financially</t>
  </si>
  <si>
    <t>I am relatively comfortable financially</t>
  </si>
  <si>
    <t>I can cover essentials but not luxuries</t>
  </si>
  <si>
    <t>I struggle to make ends meet</t>
  </si>
  <si>
    <t>I cannot afford my costs</t>
  </si>
  <si>
    <t>Hero</t>
  </si>
  <si>
    <t>Anti Con</t>
  </si>
  <si>
    <t>Wavering Con</t>
  </si>
  <si>
    <t>Solid Con</t>
  </si>
  <si>
    <t>Gender</t>
  </si>
  <si>
    <t>Age</t>
  </si>
  <si>
    <t>Social Grade</t>
  </si>
  <si>
    <t>Region</t>
  </si>
  <si>
    <t>EU 2016 Vote</t>
  </si>
  <si>
    <t>2019</t>
  </si>
  <si>
    <t>Voting Intention</t>
  </si>
  <si>
    <t>Education</t>
  </si>
  <si>
    <t>Income</t>
  </si>
  <si>
    <t>Area</t>
  </si>
  <si>
    <t>Energy Bill Costs</t>
  </si>
  <si>
    <t>How well off do you feel?</t>
  </si>
  <si>
    <t>Hero Voter</t>
  </si>
  <si>
    <t>Con Status</t>
  </si>
  <si>
    <t>Cost of living</t>
  </si>
  <si>
    <t>Quality of the NHS</t>
  </si>
  <si>
    <t>State of the economy</t>
  </si>
  <si>
    <t>Levels of immigration</t>
  </si>
  <si>
    <t>Threat of climate change</t>
  </si>
  <si>
    <t>Availability of housing</t>
  </si>
  <si>
    <t>Levels of crime</t>
  </si>
  <si>
    <t>Level of taxation</t>
  </si>
  <si>
    <t>Britain leaving the EU</t>
  </si>
  <si>
    <t>Number of people on welfare</t>
  </si>
  <si>
    <t>Threat of terrorism</t>
  </si>
  <si>
    <t>State of Britain’s Armed Forces</t>
  </si>
  <si>
    <t>Quality / cost of public transport</t>
  </si>
  <si>
    <t>Access to good pensions</t>
  </si>
  <si>
    <t>Quality of and access to schools / universities</t>
  </si>
  <si>
    <t>None of the above</t>
  </si>
  <si>
    <t>Which do you think are the most important issues facing the country at this time?Please select up to three.  </t>
  </si>
  <si>
    <t>BASE: All Respondents</t>
  </si>
  <si>
    <t>Fieldwork:  2nd Apr - 6th Apr 2024</t>
  </si>
  <si>
    <t>Data weighted by interlocking age &amp; gender, region and social grade to Nationally Representative Proportions</t>
  </si>
  <si>
    <t>Climate change is the single most important issue at the moment</t>
  </si>
  <si>
    <t>Climate change is one of the most pressing issues at the moment</t>
  </si>
  <si>
    <t>Climate change is a concern but other issues are more important at the moment</t>
  </si>
  <si>
    <t>Climate change is not that much of a concern at the moment</t>
  </si>
  <si>
    <t>Climate change is not at all a concern at the moment</t>
  </si>
  <si>
    <t>Don’t know</t>
  </si>
  <si>
    <t xml:space="preserve"> In your view, how serious is the issue of climate change?  </t>
  </si>
  <si>
    <t>Yes, I have heard of net zero and could explain what it means</t>
  </si>
  <si>
    <t>Yes, I have heard of net zero but could not explain what it means</t>
  </si>
  <si>
    <t>No, I have not heard of net zero before</t>
  </si>
  <si>
    <t xml:space="preserve"> Have you heard the term “net zero” before?  </t>
  </si>
  <si>
    <t>Strongly Support</t>
  </si>
  <si>
    <t>Support</t>
  </si>
  <si>
    <t>Neither Support nor Oppose</t>
  </si>
  <si>
    <t>Oppose</t>
  </si>
  <si>
    <t>Strongly Oppose</t>
  </si>
  <si>
    <t>Don't Know</t>
  </si>
  <si>
    <t>Total Support:</t>
  </si>
  <si>
    <t>Total Oppose:</t>
  </si>
  <si>
    <t>Net:</t>
  </si>
  <si>
    <t xml:space="preserve"> The Net Zero target is a target set in law to reach zero greenhouse gas emissions by 2050, balancing any remaining carbon emissions that are produced with carbon reducing measures (like tree planting), in order to reduce the risks from climate change.Do you support or oppose the UK’s plan to reach Net Zero by 2050?</t>
  </si>
  <si>
    <t>Very likely</t>
  </si>
  <si>
    <t>Somewhat likely</t>
  </si>
  <si>
    <t>Somewhat unlikely</t>
  </si>
  <si>
    <t>Very unlikely</t>
  </si>
  <si>
    <t>Total Likely:</t>
  </si>
  <si>
    <t>Total Unlikely:</t>
  </si>
  <si>
    <t xml:space="preserve"> The UK government plans to reach net-zero emissions by 2050.In your view, how likely or unlikely is it that the UK will achieve net zero by 2050?  </t>
  </si>
  <si>
    <t>National government</t>
  </si>
  <si>
    <t>Energy companies that own oil and gas</t>
  </si>
  <si>
    <t>Renewable energy companies</t>
  </si>
  <si>
    <t>UK businesses</t>
  </si>
  <si>
    <t>Individuals and members of the public</t>
  </si>
  <si>
    <t>Local government</t>
  </si>
  <si>
    <t>Scientists</t>
  </si>
  <si>
    <t>Environmental campaign groups and charities</t>
  </si>
  <si>
    <t>Other (please specify)</t>
  </si>
  <si>
    <t>Which of the following, do you think has the most important part to play in ensuring the UK reaches its Net Zero targets?Please select up to three  </t>
  </si>
  <si>
    <t>Improve energy efficiency in buildings and homes</t>
  </si>
  <si>
    <t>Increase the speed at which renewable energy technologies like wind and solar are built</t>
  </si>
  <si>
    <t>Invest in new energy technologies such as advanced nuclear or tidal</t>
  </si>
  <si>
    <t>Promote waste reduction and recycling</t>
  </si>
  <si>
    <t>Provide local areas with their own renewable energy generation</t>
  </si>
  <si>
    <t>Expand public transportation system to lower reliance on cars</t>
  </si>
  <si>
    <t>Invest in carbon capture and storage</t>
  </si>
  <si>
    <t>Electrify public transportation system by adopting electric buses and trains</t>
  </si>
  <si>
    <t>Promote British businesses to reduce international shipping</t>
  </si>
  <si>
    <t>Incentivise sustainable farming practices</t>
  </si>
  <si>
    <t>Increase tax incentives for the public to switch to electric vehicles</t>
  </si>
  <si>
    <t>Incentivise greener lifestyles such as reduced meat consumption or flying</t>
  </si>
  <si>
    <t>In your view, which of the following actions are the most important for the UK government to take in order to achieve net zero emissions by 2050?Please select up to three  </t>
  </si>
  <si>
    <t xml:space="preserve"> I would like to have the option to have my household energy provided by renewable energy sources</t>
  </si>
  <si>
    <t xml:space="preserve"> I would pay slightly more on my energy bills to use renewable energy in my house</t>
  </si>
  <si>
    <t xml:space="preserve"> If you're paying attention, select "Somewhat disagree"</t>
  </si>
  <si>
    <t>Strongly agree</t>
  </si>
  <si>
    <t>Somewhat agree</t>
  </si>
  <si>
    <t>Neither agree nor disagree</t>
  </si>
  <si>
    <t>Somewhat disagree</t>
  </si>
  <si>
    <t>Strongly disagree</t>
  </si>
  <si>
    <t>Total Agree:</t>
  </si>
  <si>
    <t>Total Disagree:</t>
  </si>
  <si>
    <t>Grid Summary: To what extent do you agree or disagree with the following statements?</t>
  </si>
  <si>
    <t>To what extent do you agree or disagree with the following statements?: I would pay slightly more on my energy bills to use renewable energy in my house</t>
  </si>
  <si>
    <t>To what extent do you agree or disagree with the following statements?: If you're paying attention, select "Somewhat disagree"</t>
  </si>
  <si>
    <t>To what extent do you agree or disagree with the following statements?: I would like to have the option to have my household energy provided by renewable energy sources</t>
  </si>
  <si>
    <t>I would not use the renewable option, even it was cheaper than the alternative</t>
  </si>
  <si>
    <t>I would only use the renewable option if it was cheaper than the alternative</t>
  </si>
  <si>
    <t>I would only use the renewable option if it was the same price as the alternative</t>
  </si>
  <si>
    <t>I would pay £0-£5 more per month for the renewable option</t>
  </si>
  <si>
    <t>I would pay £6-£10 more per month for the renewable option</t>
  </si>
  <si>
    <t>I would pay £11-£25 more per month for the renewable option</t>
  </si>
  <si>
    <t>I would pay £25-£50 more per month for the renewable option</t>
  </si>
  <si>
    <t>I would pay £51-£75 more per month for the renewable option</t>
  </si>
  <si>
    <t>I would pay £75-£100 more per month for the renewable option</t>
  </si>
  <si>
    <t>I would pay over £100 more per month for the renewable option</t>
  </si>
  <si>
    <t>Don’t Know</t>
  </si>
  <si>
    <t xml:space="preserve"> Imagine you were looking at options for a new energy provider for your home. Some of the options offer energy that is fully produced by renewable sources (e.g. wind turbines or solar panels).How much more, if any, would you be willing to pay each month to receive energy from a fully renewable source?  </t>
  </si>
  <si>
    <t>Strongly support</t>
  </si>
  <si>
    <t>Somewhat support</t>
  </si>
  <si>
    <t>Neither support nor oppose</t>
  </si>
  <si>
    <t>Somewhat oppose</t>
  </si>
  <si>
    <t>Strongly oppose</t>
  </si>
  <si>
    <t xml:space="preserve"> In general, to what extent do you support or oppose building new clean energy infrastructure in the UK?      This includes the construction of new onshore wind and solar farms, battery storage facilities, and power lines.  </t>
  </si>
  <si>
    <t xml:space="preserve"> A new solar farm</t>
  </si>
  <si>
    <t xml:space="preserve"> New, large batteries to store energy from wind and solar</t>
  </si>
  <si>
    <t xml:space="preserve"> A new onshore wind farm</t>
  </si>
  <si>
    <t xml:space="preserve"> A new train station</t>
  </si>
  <si>
    <t xml:space="preserve"> New homes</t>
  </si>
  <si>
    <t xml:space="preserve"> New pylons and power lines for carrying electricity</t>
  </si>
  <si>
    <t>Grid Summary: Would you support or oppose plans to build the following 3 miles from your home?  </t>
  </si>
  <si>
    <t>Would you support or oppose plans to build the following 3 miles from your home?  : A new onshore wind farm</t>
  </si>
  <si>
    <t>Would you support or oppose plans to build the following 3 miles from your home?  : A new solar farm</t>
  </si>
  <si>
    <t>Would you support or oppose plans to build the following 3 miles from your home?  : New, large batteries to store energy from wind and solar</t>
  </si>
  <si>
    <t>Would you support or oppose plans to build the following 3 miles from your home?  : New pylons and power lines for carrying electricity</t>
  </si>
  <si>
    <t>Would you support or oppose plans to build the following 3 miles from your home?  : New homes</t>
  </si>
  <si>
    <t>Would you support or oppose plans to build the following 3 miles from your home?  : A new train station</t>
  </si>
  <si>
    <t>Grid Summary: Would you support or oppose plans to build the following 3 miles from your home, if you and others in your local area received a regular discount on your energy bills?  </t>
  </si>
  <si>
    <t>BASE: Question randomly assigned to respondents</t>
  </si>
  <si>
    <t>Would you support or oppose plans to build the following 3 miles from your home, if you and others in your local area received a regular discount on your energy bills?  : A new onshore wind farm</t>
  </si>
  <si>
    <t>Would you support or oppose plans to build the following 3 miles from your home, if you and others in your local area received a regular discount on your energy bills?  : A new solar farm</t>
  </si>
  <si>
    <t>Would you support or oppose plans to build the following 3 miles from your home, if you and others in your local area received a regular discount on your energy bills?  : New, large batteries to store energy from wind and solar</t>
  </si>
  <si>
    <t>Would you support or oppose plans to build the following 3 miles from your home, if you and others in your local area received a regular discount on your energy bills?  : New pylons and power lines for carrying electricity</t>
  </si>
  <si>
    <t>Would you support or oppose plans to build the following 3 miles from your home, if you and others in your local area received a regular discount on your energy bills?  : New homes</t>
  </si>
  <si>
    <t>Would you support or oppose plans to build the following 3 miles from your home, if you and others in your local area received a regular discount on your energy bills?  : A new train station</t>
  </si>
  <si>
    <t>Grid Summary: Would you support or oppose plans to build the following 3 miles from your home, if you and others in your local area owned a proportion of the development and received a regular payment from it?  </t>
  </si>
  <si>
    <t>Would you support or oppose plans to build the following 3 miles from your home, if you and others in your local area owned a proportion of the development and received a regular payment from it?  : New homes</t>
  </si>
  <si>
    <t>Would you support or oppose plans to build the following 3 miles from your home, if you and others in your local area owned a proportion of the development and received a regular payment from it?  : A new train station</t>
  </si>
  <si>
    <t>Would you support or oppose plans to build the following 3 miles from your home, if you and others in your local area owned a proportion of the development and received a regular payment from it?  : New pylons and power lines for carrying electricity</t>
  </si>
  <si>
    <t>Would you support or oppose plans to build the following 3 miles from your home, if you and others in your local area owned a proportion of the development and received a regular payment from it?  : A new solar farm</t>
  </si>
  <si>
    <t>Would you support or oppose plans to build the following 3 miles from your home, if you and others in your local area owned a proportion of the development and received a regular payment from it?  : New, large batteries to store energy from wind and solar</t>
  </si>
  <si>
    <t>Would you support or oppose plans to build the following 3 miles from your home, if you and others in your local area owned a proportion of the development and received a regular payment from it?  : A new onshore wind farm</t>
  </si>
  <si>
    <t>Grid Summary: Would you support or oppose plans to build the following 3 miles from your home, if some of the profits were managed by a local charity?  </t>
  </si>
  <si>
    <t>Would you support or oppose plans to build the following 3 miles from your home, if some of the profits were managed by a local charity?  : New, large batteries to store energy from wind and solar</t>
  </si>
  <si>
    <t>Would you support or oppose plans to build the following 3 miles from your home, if some of the profits were managed by a local charity?  : A new train station</t>
  </si>
  <si>
    <t>Would you support or oppose plans to build the following 3 miles from your home, if some of the profits were managed by a local charity?  : A new onshore wind farm</t>
  </si>
  <si>
    <t>Would you support or oppose plans to build the following 3 miles from your home, if some of the profits were managed by a local charity?  : New pylons and power lines for carrying electricity</t>
  </si>
  <si>
    <t>Would you support or oppose plans to build the following 3 miles from your home, if some of the profits were managed by a local charity?  : A new solar farm</t>
  </si>
  <si>
    <t>Would you support or oppose plans to build the following 3 miles from your home, if some of the profits were managed by a local charity?  : New homes</t>
  </si>
  <si>
    <t>Grid Summary: Would you support or oppose plans to build the following 3 miles from your home, if the developer was required to pay into a fund that was reinvested into your community, such as improving parks or public buildings?  </t>
  </si>
  <si>
    <t>Would you support or oppose plans to build the following 3 miles from your home, if the developer was required to pay into a fund that was reinvested into your community, such as improving parks or public buildings?  : New homes</t>
  </si>
  <si>
    <t>Would you support or oppose plans to build the following 3 miles from your home, if the developer was required to pay into a fund that was reinvested into your community, such as improving parks or public buildings?  : New, large batteries to store energy from wind and solar</t>
  </si>
  <si>
    <t>Would you support or oppose plans to build the following 3 miles from your home, if the developer was required to pay into a fund that was reinvested into your community, such as improving parks or public buildings?  : A new train station</t>
  </si>
  <si>
    <t>Would you support or oppose plans to build the following 3 miles from your home, if the developer was required to pay into a fund that was reinvested into your community, such as improving parks or public buildings?  : A new solar farm</t>
  </si>
  <si>
    <t>Would you support or oppose plans to build the following 3 miles from your home, if the developer was required to pay into a fund that was reinvested into your community, such as improving parks or public buildings?  : New pylons and power lines for carrying electricity</t>
  </si>
  <si>
    <t>Would you support or oppose plans to build the following 3 miles from your home, if the developer was required to pay into a fund that was reinvested into your community, such as improving parks or public buildings?  : A new onshore wind farm</t>
  </si>
  <si>
    <t>“A new onshore wind farm is built within 3 miles of your home and some of the wind farm’s profits are managed by a local charity.”</t>
  </si>
  <si>
    <t>“A new onshore wind farm is built within 3 miles of your home and the developer is required to pay into a fund that is reinvested into your local community to improve parks and public buildings.”</t>
  </si>
  <si>
    <t xml:space="preserve"> Below are a pair of proposals for developments in your local area, which offer different benefits to the local area.  Which of the following proposals would you be most supportive of?</t>
  </si>
  <si>
    <t>“A new onshore wind farm is built within 3 miles of your home and you and others in your local area own a proportion of the development and receive regular payments from it.”</t>
  </si>
  <si>
    <t>“A new onshore wind farm is built within 3 miles of your home and you and others in your local area receive a regular discount on your energy bills.”</t>
  </si>
  <si>
    <t>I would prefer renewable energy developments in my local area to be built as fast as possible to generate electricity sooner, even if that means more disruption from building in the short-term</t>
  </si>
  <si>
    <t>I would prefer renewable energy developments in my local area to minimise disruption, even if that means they take longer to build and generate energy</t>
  </si>
  <si>
    <t xml:space="preserve"> Which of the following comes closest to your view?</t>
  </si>
  <si>
    <t>I would prefer renewable energy developments to be built in my local area</t>
  </si>
  <si>
    <t>I would prefer renewable energy developments to be built in other areas, with the energy transported to my local area through pylons and power lines</t>
  </si>
  <si>
    <t>I would prefer not to have any new renewable energy developments</t>
  </si>
  <si>
    <t xml:space="preserve"> Which of the following comes closest to your view?  </t>
  </si>
  <si>
    <t>Government and private sector partnerships lead to private companies acting in the interests of the public</t>
  </si>
  <si>
    <t>Government and private sector partnerships lead to the government acting in the interests of businesses</t>
  </si>
  <si>
    <t xml:space="preserve"> Government and private sector partnerships make it easier for businesses by speeding up regulatory processes</t>
  </si>
  <si>
    <t xml:space="preserve"> It is a good thing for the Government to work closely with businesses and the private sector</t>
  </si>
  <si>
    <t xml:space="preserve"> Government and private sector partnerships give private businesses too much control over public services</t>
  </si>
  <si>
    <t xml:space="preserve"> The Government should work more closely with the private sector</t>
  </si>
  <si>
    <t xml:space="preserve"> The Government should maintain a clear separation from the private sector</t>
  </si>
  <si>
    <t xml:space="preserve"> Government and private sector partnerships slow down private businesses</t>
  </si>
  <si>
    <t xml:space="preserve"> Government and private sector partnerships mean businesses act more in the public interest</t>
  </si>
  <si>
    <t>Grid Summary: To what extent do you agree or disagree with the following statements?   </t>
  </si>
  <si>
    <t>To what extent do you agree or disagree with the following statements?   : Government and private sector partnerships make it easier for businesses by speeding up regulatory processes</t>
  </si>
  <si>
    <t>To what extent do you agree or disagree with the following statements?   : Government and private sector partnerships slow down private businesses</t>
  </si>
  <si>
    <t>To what extent do you agree or disagree with the following statements?   : Government and private sector partnerships mean businesses act more in the public interest</t>
  </si>
  <si>
    <t>To what extent do you agree or disagree with the following statements?   : Government and private sector partnerships give private businesses too much control over public services</t>
  </si>
  <si>
    <t>To what extent do you agree or disagree with the following statements?   : It is a good thing for the Government to work closely with businesses and the private sector</t>
  </si>
  <si>
    <t>To what extent do you agree or disagree with the following statements?   : The Government should maintain a clear separation from the private sector</t>
  </si>
  <si>
    <t>To what extent do you agree or disagree with the following statements?   : The Government should work more closely with the private sector</t>
  </si>
  <si>
    <t xml:space="preserve"> News media organisations</t>
  </si>
  <si>
    <t xml:space="preserve"> School education</t>
  </si>
  <si>
    <t xml:space="preserve"> Healthcare</t>
  </si>
  <si>
    <t xml:space="preserve"> Household energy supply</t>
  </si>
  <si>
    <t xml:space="preserve"> Household water supply</t>
  </si>
  <si>
    <t xml:space="preserve"> Energy generation</t>
  </si>
  <si>
    <t xml:space="preserve"> Transportation</t>
  </si>
  <si>
    <t xml:space="preserve"> Prisons</t>
  </si>
  <si>
    <t>This should be solely operated by the government</t>
  </si>
  <si>
    <t>This should be operated partly by the government and partly by private sector</t>
  </si>
  <si>
    <t>This should be solely operated by the private sector</t>
  </si>
  <si>
    <t>Grid Summary: In your view, should the following goods and services be operated by  the government or by private businesses?  </t>
  </si>
  <si>
    <t>In your view, should the following goods and services be operated by  the government or by private businesses?  : News media organisations</t>
  </si>
  <si>
    <t>In your view, should the following goods and services be operated by  the government or by private businesses?  : School education</t>
  </si>
  <si>
    <t>In your view, should the following goods and services be operated by  the government or by private businesses?  : Healthcare</t>
  </si>
  <si>
    <t>In your view, should the following goods and services be operated by  the government or by private businesses?  : Household energy supply</t>
  </si>
  <si>
    <t>In your view, should the following goods and services be operated by  the government or by private businesses?  : Household water supply</t>
  </si>
  <si>
    <t>In your view, should the following goods and services be operated by  the government or by private businesses?  : Energy generation</t>
  </si>
  <si>
    <t>In your view, should the following goods and services be operated by  the government or by private businesses?  : Transportation</t>
  </si>
  <si>
    <t>In your view, should the following goods and services be operated by  the government or by private businesses?  : Prisons</t>
  </si>
  <si>
    <t>The Labour Party is too close to businesses</t>
  </si>
  <si>
    <t>The Labour Party has the right level of relationship with businesses</t>
  </si>
  <si>
    <t>The Labour Party is not close enough to businesses</t>
  </si>
  <si>
    <t>The Conservative Party is too close to businesses</t>
  </si>
  <si>
    <t>The Conservative Party has the right level of relationship with businesses</t>
  </si>
  <si>
    <t>The Conservative Party is not close enough to businesses</t>
  </si>
  <si>
    <t xml:space="preserve"> Building enough renewable energy sources like wind farms</t>
  </si>
  <si>
    <t xml:space="preserve"> Charging a fair amount for the energy they produce</t>
  </si>
  <si>
    <t xml:space="preserve"> Producing enough energy to keep the power on in the UK</t>
  </si>
  <si>
    <t>They do a very good job on this</t>
  </si>
  <si>
    <t>They do a good job on this</t>
  </si>
  <si>
    <t>They do a bad job on this</t>
  </si>
  <si>
    <t>They do a very bad job on this</t>
  </si>
  <si>
    <t>Grid Summary: Energy generating companies produce the energy which feeds into the national grid, for example by building wind farms and solar farms.   Based on what you know, which of the following areas do you think energy generators in the UK currently do a good or bad job in?  </t>
  </si>
  <si>
    <t>Energy generating companies produce the energy which feeds into the national grid, for example by building wind farms and solar farms.   Based on what you know, which of the following areas do you think energy generators in the UK currently do a good or bad job in?  : Building enough renewable energy sources like wind farms</t>
  </si>
  <si>
    <t>Energy generating companies produce the energy which feeds into the national grid, for example by building wind farms and solar farms.   Based on what you know, which of the following areas do you think energy generators in the UK currently do a good or bad job in?  : Charging a fair amount for the energy they produce</t>
  </si>
  <si>
    <t>Energy generating companies produce the energy which feeds into the national grid, for example by building wind farms and solar farms.   Based on what you know, which of the following areas do you think energy generators in the UK currently do a good or bad job in?  : Producing enough energy to keep the power on in the UK</t>
  </si>
  <si>
    <t xml:space="preserve"> Achieve a net zero electricity grid by 2030, where all energy is generated from green sources</t>
  </si>
  <si>
    <t xml:space="preserve"> Create “Great British Energy,” a new, government-owned clean energy generation company</t>
  </si>
  <si>
    <t xml:space="preserve"> Upgrade millions of homes over the next decade to ensure every home has proper insulation</t>
  </si>
  <si>
    <t xml:space="preserve"> Enhance public awareness of sustainable living by launching educational initiatives in every school across the country</t>
  </si>
  <si>
    <t>Yes, I have heard of this and would be able to explain what it is</t>
  </si>
  <si>
    <t>Yes, I have heard of this but would not be able to explain what it is</t>
  </si>
  <si>
    <t>No, I have not heard of this before</t>
  </si>
  <si>
    <t>Grid Summary: The Labour Party has announced several missions to help the UK transition away from fossil fuels and make Britain a clean energy superpower. Which, if any, of the following have you heard of before?  </t>
  </si>
  <si>
    <t>The Labour Party has announced several missions to help the UK transition away from fossil fuels and make Britain a clean energy superpower. Which, if any, of the following have you heard of before?  : Achieve a net zero electricity grid by 2030, where all energy is generated from green sources</t>
  </si>
  <si>
    <t>The Labour Party has announced several missions to help the UK transition away from fossil fuels and make Britain a clean energy superpower. Which, if any, of the following have you heard of before?  : Create “Great British Energy,” a new, government-owned clean energy generation company</t>
  </si>
  <si>
    <t>The Labour Party has announced several missions to help the UK transition away from fossil fuels and make Britain a clean energy superpower. Which, if any, of the following have you heard of before?  : Upgrade millions of homes over the next decade to ensure every home has proper insulation</t>
  </si>
  <si>
    <t>The Labour Party has announced several missions to help the UK transition away from fossil fuels and make Britain a clean energy superpower. Which, if any, of the following have you heard of before?  : Enhance public awareness of sustainable living by launching educational initiatives in every school across the country</t>
  </si>
  <si>
    <t xml:space="preserve"> Create “Great British Energy,” a new, publicly-owned clean energy generation company</t>
  </si>
  <si>
    <t>The Labour Party has announced several missions to help the UK transition away from fossil fuels and make Britain a clean energy superpower. Which, if any, of the following have you heard of before?  : Create “Great British Energy,” a new, publicly-owned clean energy generation company</t>
  </si>
  <si>
    <t>Grid Summary: And to what extent do you support or oppose the following policies?  </t>
  </si>
  <si>
    <t>BASE: Randomly assigned</t>
  </si>
  <si>
    <t>And to what extent do you support or oppose the following policies?  : Create “Great British Energy,” a new, publicly-owned clean energy generation company</t>
  </si>
  <si>
    <t>And to what extent do you support or oppose the following policies?  : Achieve a net zero electricity grid by 2030, where all energy is generated from green sources</t>
  </si>
  <si>
    <t>And to what extent do you support or oppose the following policies?  : Upgrade millions of homes over the next decade to ensure every home has proper insulation</t>
  </si>
  <si>
    <t>And to what extent do you support or oppose the following policies?  : Enhance public awareness of sustainable living by launching educational initiatives in every school across the country</t>
  </si>
  <si>
    <t>And to what extent do you support or oppose the following policies?  : Create “Great British Energy,” a new, government-owned clean energy generation company</t>
  </si>
  <si>
    <t>I expect this will be achieved at the scale that was promised</t>
  </si>
  <si>
    <t>I expect this will be achieved but not at the exact scale that was promised</t>
  </si>
  <si>
    <t>I expect this will not be achieved  but some progress will be made</t>
  </si>
  <si>
    <t>I expect this will not be achieved and no progress will be made</t>
  </si>
  <si>
    <t>Grid Summary: Imagine the Labour Party won the next general election.For each of the following, how likely or unlikely do you think it is for the Labour government to successfully achieve its goals?  </t>
  </si>
  <si>
    <t xml:space="preserve">BASE: Question displayed when the Question "Create â€œGreat British Energy,â€ a new, government-owned clean energy generation company" 
Options
Option Title
Reporting Value
Question ID
Option ID
I expect this will be achieved at the scale that was promised
I expect this will be achieved at the scale that was promised
151
10560
I expect this will be achieved but not at the exact scale that was promised
I expect this will be achieved but not at the exact scale that was promised
151
10561
I expect this will not be achieved but some progress will be made
I expect this will not be achieved but some progress will be made
151
10562
I expect this will not be achieved and no progress will be made
I expect this will not be achieved and no progress will be made
151
10563
Don’t Know
Don’t Know
151
10564
</t>
  </si>
  <si>
    <t>Imagine the Labour Party won the next general election.For each of the following, how likely or unlikely do you think it is for the Labour government to successfully achieve its goals?  : Achieve a net zero electricity grid by 2030, where all energy is generated from green sources</t>
  </si>
  <si>
    <t>Imagine the Labour Party won the next general election.For each of the following, how likely or unlikely do you think it is for the Labour government to successfully achieve its goals?  : Upgrade millions of homes over the next decade to ensure every home has proper insulation</t>
  </si>
  <si>
    <t>Imagine the Labour Party won the next general election.For each of the following, how likely or unlikely do you think it is for the Labour government to successfully achieve its goals?  : Create “Great British Energy,” a new, government-owned clean energy generation company</t>
  </si>
  <si>
    <t>Imagine the Labour Party won the next general election.For each of the following, how likely or unlikely do you think it is for the Labour government to successfully achieve its goals?  : Enhance public awareness of sustainable living by launching educational initiatives in every school across the country</t>
  </si>
  <si>
    <t>Imagine the Labour Party won the next general election.For each of the following, how likely or unlikely do you think it is for the Labour government to successfully achieve its goals?  : Create “Great British Energy,” a new, publicly-owned clean energy generation company</t>
  </si>
  <si>
    <t xml:space="preserve"> One of the Labour Party’s proposals is to create “Great British Energy”, a new publicly-owned renewable energy generation company. Do you support or oppose the creation of Great British Energy, a government-owned renewable energy generation company?</t>
  </si>
  <si>
    <t xml:space="preserve"> A government-owned energy company that partners with private investors will be more focussed on business and profit than my personal best interests</t>
  </si>
  <si>
    <t xml:space="preserve"> A government-owned and operated energy generation company will act in my best interests and the interests of people like me</t>
  </si>
  <si>
    <t>To what extent do you agree or disagree with the following statements?: A government-owned and operated energy generation company will act in my best interests and the interests of people like me</t>
  </si>
  <si>
    <t>To what extent do you agree or disagree with the following statements?: A government-owned energy company that partners with private investors will be more focussed on business and profit than my personal best interests</t>
  </si>
  <si>
    <t>Reduces energy bills for households</t>
  </si>
  <si>
    <t>Helps the UK reach net zero emissions</t>
  </si>
  <si>
    <t>Creates new, skilled jobs in the clean energy sector</t>
  </si>
  <si>
    <t>Ensures energy resources are managed in the interests of the public</t>
  </si>
  <si>
    <t>Builds more renewable energy generation in local areas</t>
  </si>
  <si>
    <t>Delivers energy security by stabilising the energy supply and reducing reliance on fossil fuels from other countries</t>
  </si>
  <si>
    <t>Assists in providing energy to low-income households and areas affected by fuel poverty</t>
  </si>
  <si>
    <t>Reduces energy bills for businesses</t>
  </si>
  <si>
    <t>Develops innovative technologies like tidal energy and battery storage</t>
  </si>
  <si>
    <t>Helps consumers access green technology like electric vehicles and heat pumps</t>
  </si>
  <si>
    <t>Builds more nuclear energy</t>
  </si>
  <si>
    <t>None of the above, there are no advantages to a government-owned energy company</t>
  </si>
  <si>
    <t>Which of the following, if any, do you view as advantages of a government-owned energy generation company like Great British Energy?Please select all that apply.  </t>
  </si>
  <si>
    <t>It will be subject to the political party that is in government</t>
  </si>
  <si>
    <t>It will have slow decision-making</t>
  </si>
  <si>
    <t>It removes market competition</t>
  </si>
  <si>
    <t>It will be inefficient</t>
  </si>
  <si>
    <t>Increased energy bills for households</t>
  </si>
  <si>
    <t>It will have low transparency</t>
  </si>
  <si>
    <t>A bad use of taxpayer money</t>
  </si>
  <si>
    <t>It will be less innovative than private energy companies</t>
  </si>
  <si>
    <t>Increased energy bills for businesses</t>
  </si>
  <si>
    <t>Means fewer jobs in private energy sector</t>
  </si>
  <si>
    <t>It would build more energy developments in areas that do not want them</t>
  </si>
  <si>
    <t>It will get in the way of the UK reaching net zero emissions</t>
  </si>
  <si>
    <t>Which of the following, if any, do you view as disadvantages of a government-owned energy company like Great British Energy?Please select all that apply.</t>
  </si>
  <si>
    <t>Reducing energy bills for households</t>
  </si>
  <si>
    <t>Helping the UK reach net zero emissions</t>
  </si>
  <si>
    <t>Ensuring energy resources are managed in the interests of the public</t>
  </si>
  <si>
    <t>Delivering energy security by stabilising the energy supply and reducing reliance on fossil fuels from other countries</t>
  </si>
  <si>
    <t>Creating new, skilled jobs in the clean energy sector</t>
  </si>
  <si>
    <t>Building more renewable energy generation in local areas</t>
  </si>
  <si>
    <t>Assisting in providing energy to low-income households and areas affected by fuel poverty</t>
  </si>
  <si>
    <t>Reducing energy bills for businesses</t>
  </si>
  <si>
    <t>Developing innovative technologies like tidal energy and battery storage</t>
  </si>
  <si>
    <t>Building more nuclear energy</t>
  </si>
  <si>
    <t>Helping consumers access green technology like electric vehicles and heat pumps</t>
  </si>
  <si>
    <t>And what do you think are the most important roles of a government-owned energy company like Great British Energy? Please select up to three of the following.  </t>
  </si>
  <si>
    <t xml:space="preserve"> Would make decisions that are in my local areas interest</t>
  </si>
  <si>
    <t xml:space="preserve"> Would take a long time to build new energy developments</t>
  </si>
  <si>
    <t xml:space="preserve"> Would be able to quickly build a new energy development</t>
  </si>
  <si>
    <t xml:space="preserve"> Would increase energy prices</t>
  </si>
  <si>
    <t xml:space="preserve"> Would create new jobs in areas that need them</t>
  </si>
  <si>
    <t>This would be more true of a publicly-owned energy generator</t>
  </si>
  <si>
    <t>This would be equally true of both</t>
  </si>
  <si>
    <t>This would be more true of a privately-owned energy generator</t>
  </si>
  <si>
    <t>Grid Summary: Do you think the following are more true of a publicly-owned energy generation company, or a privately owned energy generation company?  </t>
  </si>
  <si>
    <t>Do you think the following are more true of a publicly-owned energy generation company, or a privately owned energy generation company?  : Would make decisions that are in my local areas interest</t>
  </si>
  <si>
    <t>Do you think the following are more true of a publicly-owned energy generation company, or a privately owned energy generation company?  : Would take a long time to build new energy developments</t>
  </si>
  <si>
    <t>Do you think the following are more true of a publicly-owned energy generation company, or a privately owned energy generation company?  : Would be able to quickly build a new energy development</t>
  </si>
  <si>
    <t>Do you think the following are more true of a publicly-owned energy generation company, or a privately owned energy generation company?  : Would increase energy prices</t>
  </si>
  <si>
    <t>Do you think the following are more true of a publicly-owned energy generation company, or a privately owned energy generation company?  : Would create new jobs in areas that need them</t>
  </si>
  <si>
    <t>Increasing the speed in which renewable technologies like wind and solar are built</t>
  </si>
  <si>
    <t>Investing in new clean energy technologies like advanced nuclear and tidal</t>
  </si>
  <si>
    <t>Providing local areas with their own renewable energy generation</t>
  </si>
  <si>
    <t xml:space="preserve"> The Labour Party has promised that Great British Energy will focus on three primary energy generation goals. Which of the following do you think is most important?</t>
  </si>
  <si>
    <t xml:space="preserve"> And which of the following do you think is least important?  </t>
  </si>
  <si>
    <t xml:space="preserve"> Great British Energy will also have a role in helping build more pylons and power lines to transport renewable energy directly to households.  To what extent do you support or oppose this?  </t>
  </si>
  <si>
    <t>“The UK government should own 100% of Great British Energy to ensure it’s acting in national interest.”</t>
  </si>
  <si>
    <t>“Private investors should own a small proportion of Great British Energy to ensure it has a business-like attitude.”</t>
  </si>
  <si>
    <t xml:space="preserve"> Below are two theoretical ownership models of Great British Energy. Please say which model you support the most?</t>
  </si>
  <si>
    <t>“The UK government should share ownership of Great British Energy with the governments in Scotland, Wales, and Northern Ireland.”</t>
  </si>
  <si>
    <t>“The UK government should share ownership of Great British Energy with mayoral governments in the regions and cities of the UK.”</t>
  </si>
  <si>
    <t xml:space="preserve"> Great British Energy should represent all nations in the UK and ensure they benefit equally</t>
  </si>
  <si>
    <t xml:space="preserve"> Great British Energy should prioritise the poorest communities and ensure they benefit most</t>
  </si>
  <si>
    <t xml:space="preserve"> Great British Energy should prioritise earning money so that it can provide money back to the government to spend on other things.</t>
  </si>
  <si>
    <t>Grid Summary: To what extent do you agree or disagree with the following statements?  </t>
  </si>
  <si>
    <t>To what extent do you agree or disagree with the following statements?  : Great British Energy should represent all nations in the UK and ensure they benefit equally</t>
  </si>
  <si>
    <t>To what extent do you agree or disagree with the following statements?  : Great British Energy should prioritise the poorest communities and ensure they benefit most</t>
  </si>
  <si>
    <t>To what extent do you agree or disagree with the following statements?  : Great British Energy should prioritise earning money so that it can provide money back to the government to spend on other things.</t>
  </si>
  <si>
    <t xml:space="preserve"> Taking into account what you have heard, do you support or oppose the creation of Great British Energy, a government-owned renewable energy generation company?  </t>
  </si>
  <si>
    <t>Much more supportive</t>
  </si>
  <si>
    <t>Moderately more supportive</t>
  </si>
  <si>
    <t>A little more supportive</t>
  </si>
  <si>
    <t>Neither more nor less supportive</t>
  </si>
  <si>
    <t>A little less supportive</t>
  </si>
  <si>
    <t>Moderately less supportive</t>
  </si>
  <si>
    <t>Much less supportive</t>
  </si>
  <si>
    <t xml:space="preserve"> Imagine the Labour Party said the following about the plans to introduce Great British Energy“Great British Energy will focus on building more renewable energy generation, such as solar farms and onshore wind farms, in local areas.” Does this make you more or less supportive of the proposal?</t>
  </si>
  <si>
    <t xml:space="preserve"> Imagine the Labour Party said the following about the plans to introduce Great British Energy“Great British Energy will permanently cut costs of bills for households, making families up to £1,400 better off every year.”  Does this make you more or less supportive of the proposal?</t>
  </si>
  <si>
    <t xml:space="preserve"> Imagine the Labour Party said the following about the plans to introduce Great British Energy“Great British Energy will create 500,000 new, skilled jobs in the industries of the future, rebuilding the strength of our industrial heartlands.” Does this make you more or less supportive of the proposal?</t>
  </si>
  <si>
    <t xml:space="preserve"> Imagine the Labour Party said the following about the plans to introduce Great British Energy“Great British Energy will deliver energy security so the UK isn’t dependent on dictators like Putin." Does this make you more or less supportive of the proposal?</t>
  </si>
  <si>
    <t xml:space="preserve"> Imagine the Labour Party said the following about the plans to introduce Great British Energy“Great British Energy will develop new, innovative technologies, placing the UK at the forefront of green advancement." Does this make you more or less supportive of the proposal?</t>
  </si>
  <si>
    <t xml:space="preserve"> Imagine the Labour Party said the following about the plans to introduce Great British Energy“Great British Energy will save the UK up to £21 billion per year." Does this make you more or less supportive of the proposal?</t>
  </si>
  <si>
    <t xml:space="preserve"> Imagine the Labour Party said the following about the plans to introduce Great British Energy“Great British Energy will reshape energy generation, ensuring the UK reaches net zero by 2050." Does this make you more or less supportive of the proposal?</t>
  </si>
  <si>
    <t>“Great British Energy will focus on building more renewable energy generation, such as solar farms and onshore wind farms, in local areas.”</t>
  </si>
  <si>
    <t>“Great British Energy will permanently cut costs of bills for households, making families up to £1,400 better off every year.”</t>
  </si>
  <si>
    <t>“Great British Energy will create 500,000 new, skilled jobs in the industries of the future, rebuilding the strength of our industrial heartlands.”</t>
  </si>
  <si>
    <t>“Great British Energy will deliver energy security so the UK isn’t dependent on dictators like Putin.”</t>
  </si>
  <si>
    <t>“Great British Energy will develop new, innovative technologies, placing the UK at the forefront of green advancement.”</t>
  </si>
  <si>
    <t>“Great British Energy will save the UK up to £21 billion per year.”</t>
  </si>
  <si>
    <t>“Great British Energy will reshape energy generation, ensuring the UK reaches net zero by 2050.”</t>
  </si>
  <si>
    <t>None of them make a good case</t>
  </si>
  <si>
    <t xml:space="preserve"> Which of those statements from Labour do you think made the best case for the Great British Energy proposal? </t>
  </si>
  <si>
    <t xml:space="preserve">BASE: Question displayed when the Question "Imagine the Labour Party said the following about the plans to introduce Great British Energyâ€œGreat British Energy will focus on building more renewable energy generation, such as solar farms and onshore wind farms, in local areas.â€Does this make you more or less supportive of the proposal?" 
“Great British Energy will focus on building more renewable energy generation, such as solar farms and onshore wind farms, in local areas.”
“Great British Energy will focus on building more renewable energy generation, such as solar farms and onshore wind farms, in local areas.”
10942
</t>
  </si>
  <si>
    <t xml:space="preserve"> And which do you think is the worst at making the case for the Great British Energy proposal?  </t>
  </si>
  <si>
    <t xml:space="preserve"> Private ownership of goods and services encourages efficiency and innovation through competition | Private ownership of goods and services leads to monopolies with a few, large firms controlling the market</t>
  </si>
  <si>
    <t xml:space="preserve"> Services provided by the private sector tend to be more efficient | Services provided by the public sector tend to be more efficient</t>
  </si>
  <si>
    <t xml:space="preserve"> Services provided by the private sector tend to be better value for money | Services provided by the public sector tend to be better value for money</t>
  </si>
  <si>
    <t>-2</t>
  </si>
  <si>
    <t>-1</t>
  </si>
  <si>
    <t>0</t>
  </si>
  <si>
    <t>1</t>
  </si>
  <si>
    <t>2</t>
  </si>
  <si>
    <t>Grid Summary: Finally, we have some questions on private and public ownership in general. Thinking now about all services, which of the following comes closest to your view?  </t>
  </si>
  <si>
    <t>Finally, we have some questions on private and public ownership in general. Thinking now about all services, which of the following comes closest to your view?  : Private ownership of goods and services encourages efficiency and innovation through competition | Private ownership of goods and services leads to monopolies with a few, large firms controlling the market</t>
  </si>
  <si>
    <t>Finally, we have some questions on private and public ownership in general. Thinking now about all services, which of the following comes closest to your view?  : Services provided by the private sector tend to be more efficient | Services provided by the public sector tend to be more efficient</t>
  </si>
  <si>
    <t>Finally, we have some questions on private and public ownership in general. Thinking now about all services, which of the following comes closest to your view?  : Services provided by the private sector tend to be better value for money | Services provided by the public sector tend to be better value for money</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</si>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</sst>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2">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xf numFmtId="0" fontId="8"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calcChain" Target="calcChain.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sharedStrings" Target="sharedStrings.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twoCellAnchor editAs="oneCell">
    <xdr:from>
      <xdr:col>0</xdr:col>
      <xdr:colOff>0</xdr:colOff>
      <xdr:row>1</xdr:row>
      <xdr:rowOff>0</xdr:rowOff>
    </xdr:from>
    <xdr:to>
      <xdr:col>1</xdr:col>
      <xdr:colOff>698500</xdr:colOff>
      <xdr:row>1</xdr:row>
      <xdr:rowOff>273050</xdr:rowOff>
    </xdr:to>
    <xdr:pic>
      <xdr:nvPicPr>
        <xdr:cNvPr id="24577" name="Picture 1">
          <a:extLst>
            <a:ext uri="{FF2B5EF4-FFF2-40B4-BE49-F238E27FC236}">
              <a16:creationId xmlns:a16="http://schemas.microsoft.com/office/drawing/2014/main" id="{80465FB2-3F47-790F-A71C-2AA297D1BE1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84150"/>
          <a:ext cx="1460500" cy="27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bin"/></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5.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6.bin"/></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7.bin"/></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opLeftCell="A15" workbookViewId="0"/>
  </sheetViews>
  <sheetFormatPr defaultColWidth="10.90625" defaultRowHeight="14.5" x14ac:dyDescent="0.35"/>
  <sheetData>
    <row r="7" spans="6:12" ht="40" customHeight="1" x14ac:dyDescent="0.35">
      <c r="F7" s="25" t="s">
        <v>0</v>
      </c>
      <c r="G7" s="26"/>
      <c r="H7" s="26"/>
      <c r="I7" s="26"/>
      <c r="J7" s="26"/>
      <c r="K7" s="26"/>
      <c r="L7" s="26"/>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4020</v>
      </c>
    </row>
    <row r="14" spans="6:12" ht="18.5" x14ac:dyDescent="0.45">
      <c r="F14" s="2"/>
    </row>
    <row r="15" spans="6:12" ht="18.5" x14ac:dyDescent="0.45">
      <c r="F15" s="2"/>
    </row>
    <row r="16" spans="6:12" ht="18.5" x14ac:dyDescent="0.45">
      <c r="F16" s="2" t="s">
        <v>8</v>
      </c>
    </row>
    <row r="17" spans="6:13" ht="50"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58"/>
  <sheetViews>
    <sheetView showGridLines="0" topLeftCell="D45" workbookViewId="0">
      <selection activeCell="F153" sqref="F153"/>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"Which do you think are the most important issues facing the country at this time?Please select up to three.  ")</f>
        <v>Which do you think are the most important issues facing the country at this time?Please select up to three.  </v>
      </c>
      <c r="E9" s="14" t="str">
        <f>HYPERLINK("#'Full Results'!A11", "11")</f>
        <v>11</v>
      </c>
      <c r="F9" t="s">
        <v>125</v>
      </c>
    </row>
    <row r="10" spans="3:6" x14ac:dyDescent="0.35">
      <c r="C10">
        <v>2</v>
      </c>
      <c r="D10" s="8" t="str">
        <f>HYPERLINK("#'Table 2'!A1", " In your view, how serious is the issue of climate change?  ")</f>
        <v xml:space="preserve"> In your view, how serious is the issue of climate change?  </v>
      </c>
      <c r="E10" s="14" t="str">
        <f>HYPERLINK("#'Full Results'!A30", "30")</f>
        <v>30</v>
      </c>
      <c r="F10" t="s">
        <v>125</v>
      </c>
    </row>
    <row r="11" spans="3:6" x14ac:dyDescent="0.35">
      <c r="C11">
        <v>3</v>
      </c>
      <c r="D11" s="8" t="str">
        <f>HYPERLINK("#'Table 3'!A1", " Have you heard the term “net zero” before?  ")</f>
        <v xml:space="preserve"> Have you heard the term “net zero” before?  </v>
      </c>
      <c r="E11" s="14" t="str">
        <f>HYPERLINK("#'Full Results'!A39", "39")</f>
        <v>39</v>
      </c>
      <c r="F11" t="s">
        <v>125</v>
      </c>
    </row>
    <row r="12" spans="3:6" x14ac:dyDescent="0.35">
      <c r="C12">
        <v>4</v>
      </c>
      <c r="D12" s="8" t="str">
        <f>HYPERLINK("#'Table 4'!A1", " The Net Zero target is a target set in law to reach zero greenhouse gas emissions by 2050, balancing any remaining carbon emissions that are produced with carbon reducing measures (like tree planting), in order to reduce the risks from climate c...")</f>
        <v xml:space="preserve"> The Net Zero target is a target set in law to reach zero greenhouse gas emissions by 2050, balancing any remaining carbon emissions that are produced with carbon reducing measures (like tree planting), in order to reduce the risks from climate c...</v>
      </c>
      <c r="E12" s="14" t="str">
        <f>HYPERLINK("#'Full Results'!A46", "46")</f>
        <v>46</v>
      </c>
      <c r="F12" t="s">
        <v>125</v>
      </c>
    </row>
    <row r="13" spans="3:6" x14ac:dyDescent="0.35">
      <c r="C13">
        <v>5</v>
      </c>
      <c r="D13" s="8" t="str">
        <f>HYPERLINK("#'Table 5'!A1", " The UK government plans to reach net-zero emissions by 2050.In your view, how likely or unlikely is it that the UK will achieve net zero by 2050?  ")</f>
        <v xml:space="preserve"> The UK government plans to reach net-zero emissions by 2050.In your view, how likely or unlikely is it that the UK will achieve net zero by 2050?  </v>
      </c>
      <c r="E13" s="14" t="str">
        <f>HYPERLINK("#'Full Results'!A58", "58")</f>
        <v>58</v>
      </c>
      <c r="F13" t="s">
        <v>125</v>
      </c>
    </row>
    <row r="14" spans="3:6" x14ac:dyDescent="0.35">
      <c r="C14">
        <v>6</v>
      </c>
      <c r="D14" s="8" t="str">
        <f>HYPERLINK("#'Table 6'!A1", "Which of the following, do you think has the most important part to play in ensuring the UK reaches its Net Zero targets?Please select up to three  ")</f>
        <v>Which of the following, do you think has the most important part to play in ensuring the UK reaches its Net Zero targets?Please select up to three  </v>
      </c>
      <c r="E14" s="14" t="str">
        <f>HYPERLINK("#'Full Results'!A69", "69")</f>
        <v>69</v>
      </c>
      <c r="F14" t="s">
        <v>125</v>
      </c>
    </row>
    <row r="15" spans="3:6" x14ac:dyDescent="0.35">
      <c r="C15">
        <v>7</v>
      </c>
      <c r="D15" s="8" t="str">
        <f>HYPERLINK("#'Table 7'!A1", "In your view, which of the following actions are the most important for the UK government to take in order to achieve net zero emissions by 2050?Please select up to three  ")</f>
        <v>In your view, which of the following actions are the most important for the UK government to take in order to achieve net zero emissions by 2050?Please select up to three  </v>
      </c>
      <c r="E15" s="14" t="str">
        <f>HYPERLINK("#'Full Results'!A83", "83")</f>
        <v>83</v>
      </c>
      <c r="F15" t="s">
        <v>125</v>
      </c>
    </row>
    <row r="16" spans="3:6" x14ac:dyDescent="0.35">
      <c r="C16">
        <v>8</v>
      </c>
      <c r="D16" s="8" t="str">
        <f>HYPERLINK("#'Table 8'!A1", "Grid Summary: To what extent do you agree or disagree with the following statements?")</f>
        <v>Grid Summary: To what extent do you agree or disagree with the following statements?</v>
      </c>
      <c r="E16" s="7"/>
      <c r="F16" t="s">
        <v>125</v>
      </c>
    </row>
    <row r="17" spans="3:6" x14ac:dyDescent="0.35">
      <c r="C17">
        <v>9</v>
      </c>
      <c r="D17" s="8" t="str">
        <f>HYPERLINK("#'Table 9'!A1", "To what extent do you agree or disagree with the following statements?: I would pay slightly more on my energy bills to use renewable energy in my house")</f>
        <v>To what extent do you agree or disagree with the following statements?: I would pay slightly more on my energy bills to use renewable energy in my house</v>
      </c>
      <c r="E17" s="14" t="str">
        <f>HYPERLINK("#'Full Results'!A101", "101")</f>
        <v>101</v>
      </c>
      <c r="F17" t="s">
        <v>125</v>
      </c>
    </row>
    <row r="18" spans="3:6" x14ac:dyDescent="0.35">
      <c r="C18">
        <v>10</v>
      </c>
      <c r="D18" s="8" t="str">
        <f>HYPERLINK("#'Table 10'!A1", "To what extent do you agree or disagree with the following statements?: If you're paying attention, select ""Somewhat disagree""")</f>
        <v>To what extent do you agree or disagree with the following statements?: If you're paying attention, select "Somewhat disagree"</v>
      </c>
      <c r="E18" s="14" t="str">
        <f>HYPERLINK("#'Full Results'!A113", "113")</f>
        <v>113</v>
      </c>
      <c r="F18" t="s">
        <v>125</v>
      </c>
    </row>
    <row r="19" spans="3:6" x14ac:dyDescent="0.35">
      <c r="C19">
        <v>11</v>
      </c>
      <c r="D19" s="8" t="str">
        <f>HYPERLINK("#'Table 11'!A1", "To what extent do you agree or disagree with the following statements?: I would like to have the option to have my household energy provided by renewable energy sources")</f>
        <v>To what extent do you agree or disagree with the following statements?: I would like to have the option to have my household energy provided by renewable energy sources</v>
      </c>
      <c r="E19" s="14" t="str">
        <f>HYPERLINK("#'Full Results'!A125", "125")</f>
        <v>125</v>
      </c>
      <c r="F19" t="s">
        <v>125</v>
      </c>
    </row>
    <row r="20" spans="3:6" x14ac:dyDescent="0.35">
      <c r="C20">
        <v>12</v>
      </c>
      <c r="D20" s="8" t="str">
        <f>HYPERLINK("#'Table 12'!A1", " Imagine you were looking at options for a new energy provider for your home. Some of the options offer energy that is fully produced by renewable sources (e.g. wind turbines or solar panels).How much more, if any, would you be willing to pay eac...")</f>
        <v xml:space="preserve"> Imagine you were looking at options for a new energy provider for your home. Some of the options offer energy that is fully produced by renewable sources (e.g. wind turbines or solar panels).How much more, if any, would you be willing to pay eac...</v>
      </c>
      <c r="E20" s="14" t="str">
        <f>HYPERLINK("#'Full Results'!A137", "137")</f>
        <v>137</v>
      </c>
      <c r="F20" t="s">
        <v>125</v>
      </c>
    </row>
    <row r="21" spans="3:6" x14ac:dyDescent="0.35">
      <c r="C21">
        <v>13</v>
      </c>
      <c r="D21" s="8" t="str">
        <f>HYPERLINK("#'Table 13'!A1", " In general, to what extent do you support or oppose building new clean energy infrastructure in the UK?      This includes the construction of new onshore wind and solar farms, battery storage facilities, and power lines.  ")</f>
        <v xml:space="preserve"> In general, to what extent do you support or oppose building new clean energy infrastructure in the UK?      This includes the construction of new onshore wind and solar farms, battery storage facilities, and power lines.  </v>
      </c>
      <c r="E21" s="14" t="str">
        <f>HYPERLINK("#'Full Results'!A151", "151")</f>
        <v>151</v>
      </c>
      <c r="F21" t="s">
        <v>125</v>
      </c>
    </row>
    <row r="22" spans="3:6" x14ac:dyDescent="0.35">
      <c r="C22">
        <v>14</v>
      </c>
      <c r="D22" s="8" t="str">
        <f>HYPERLINK("#'Table 14'!A1", "Grid Summary: Would you support or oppose plans to build the following 3 miles from your home?  ")</f>
        <v>Grid Summary: Would you support or oppose plans to build the following 3 miles from your home?  </v>
      </c>
      <c r="E22" s="7"/>
      <c r="F22" t="s">
        <v>125</v>
      </c>
    </row>
    <row r="23" spans="3:6" x14ac:dyDescent="0.35">
      <c r="C23">
        <v>15</v>
      </c>
      <c r="D23" s="8" t="str">
        <f>HYPERLINK("#'Table 15'!A1", "Would you support or oppose plans to build the following 3 miles from your home?  : A new onshore wind farm")</f>
        <v>Would you support or oppose plans to build the following 3 miles from your home?  : A new onshore wind farm</v>
      </c>
      <c r="E23" s="14" t="str">
        <f>HYPERLINK("#'Full Results'!A163", "163")</f>
        <v>163</v>
      </c>
      <c r="F23" t="s">
        <v>125</v>
      </c>
    </row>
    <row r="24" spans="3:6" x14ac:dyDescent="0.35">
      <c r="C24">
        <v>16</v>
      </c>
      <c r="D24" s="8" t="str">
        <f>HYPERLINK("#'Table 16'!A1", "Would you support or oppose plans to build the following 3 miles from your home?  : A new solar farm")</f>
        <v>Would you support or oppose plans to build the following 3 miles from your home?  : A new solar farm</v>
      </c>
      <c r="E24" s="14" t="str">
        <f>HYPERLINK("#'Full Results'!A175", "175")</f>
        <v>175</v>
      </c>
      <c r="F24" t="s">
        <v>125</v>
      </c>
    </row>
    <row r="25" spans="3:6" x14ac:dyDescent="0.35">
      <c r="C25">
        <v>17</v>
      </c>
      <c r="D25" s="8" t="str">
        <f>HYPERLINK("#'Table 17'!A1", "Would you support or oppose plans to build the following 3 miles from your home?  : New, large batteries to store energy from wind and solar")</f>
        <v>Would you support or oppose plans to build the following 3 miles from your home?  : New, large batteries to store energy from wind and solar</v>
      </c>
      <c r="E25" s="14" t="str">
        <f>HYPERLINK("#'Full Results'!A187", "187")</f>
        <v>187</v>
      </c>
      <c r="F25" t="s">
        <v>125</v>
      </c>
    </row>
    <row r="26" spans="3:6" x14ac:dyDescent="0.35">
      <c r="C26">
        <v>18</v>
      </c>
      <c r="D26" s="8" t="str">
        <f>HYPERLINK("#'Table 18'!A1", "Would you support or oppose plans to build the following 3 miles from your home?  : New pylons and power lines for carrying electricity")</f>
        <v>Would you support or oppose plans to build the following 3 miles from your home?  : New pylons and power lines for carrying electricity</v>
      </c>
      <c r="E26" s="14" t="str">
        <f>HYPERLINK("#'Full Results'!A199", "199")</f>
        <v>199</v>
      </c>
      <c r="F26" t="s">
        <v>125</v>
      </c>
    </row>
    <row r="27" spans="3:6" x14ac:dyDescent="0.35">
      <c r="C27">
        <v>19</v>
      </c>
      <c r="D27" s="8" t="str">
        <f>HYPERLINK("#'Table 19'!A1", "Would you support or oppose plans to build the following 3 miles from your home?  : New homes")</f>
        <v>Would you support or oppose plans to build the following 3 miles from your home?  : New homes</v>
      </c>
      <c r="E27" s="14" t="str">
        <f>HYPERLINK("#'Full Results'!A211", "211")</f>
        <v>211</v>
      </c>
      <c r="F27" t="s">
        <v>125</v>
      </c>
    </row>
    <row r="28" spans="3:6" x14ac:dyDescent="0.35">
      <c r="C28">
        <v>20</v>
      </c>
      <c r="D28" s="8" t="str">
        <f>HYPERLINK("#'Table 20'!A1", "Would you support or oppose plans to build the following 3 miles from your home?  : A new train station")</f>
        <v>Would you support or oppose plans to build the following 3 miles from your home?  : A new train station</v>
      </c>
      <c r="E28" s="14" t="str">
        <f>HYPERLINK("#'Full Results'!A223", "223")</f>
        <v>223</v>
      </c>
      <c r="F28" t="s">
        <v>125</v>
      </c>
    </row>
    <row r="29" spans="3:6" x14ac:dyDescent="0.35">
      <c r="C29">
        <v>21</v>
      </c>
      <c r="D29" s="8" t="str">
        <f>HYPERLINK("#'Table 21'!A1", "Grid Summary: Would you support or oppose plans to build the following 3 miles from your home, if you and others in your local area received a regular discount on your energy bills?  ")</f>
        <v>Grid Summary: Would you support or oppose plans to build the following 3 miles from your home, if you and others in your local area received a regular discount on your energy bills?  </v>
      </c>
      <c r="E29" s="7"/>
      <c r="F29" t="s">
        <v>225</v>
      </c>
    </row>
    <row r="30" spans="3:6" x14ac:dyDescent="0.35">
      <c r="C30">
        <v>22</v>
      </c>
      <c r="D30" s="8" t="str">
        <f>HYPERLINK("#'Table 22'!A1", "Would you support or oppose plans to build the following 3 miles from your home, if you and others in your local area received a regular discount on your energy bills?  : A new onshore wind farm")</f>
        <v>Would you support or oppose plans to build the following 3 miles from your home, if you and others in your local area received a regular discount on your energy bills?  : A new onshore wind farm</v>
      </c>
      <c r="E30" s="14" t="str">
        <f>HYPERLINK("#'Full Results'!A235", "235")</f>
        <v>235</v>
      </c>
      <c r="F30" t="s">
        <v>225</v>
      </c>
    </row>
    <row r="31" spans="3:6" x14ac:dyDescent="0.35">
      <c r="C31">
        <v>23</v>
      </c>
      <c r="D31" s="8" t="str">
        <f>HYPERLINK("#'Table 23'!A1", "Would you support or oppose plans to build the following 3 miles from your home, if you and others in your local area received a regular discount on your energy bills?  : A new solar farm")</f>
        <v>Would you support or oppose plans to build the following 3 miles from your home, if you and others in your local area received a regular discount on your energy bills?  : A new solar farm</v>
      </c>
      <c r="E31" s="14" t="str">
        <f>HYPERLINK("#'Full Results'!A247", "247")</f>
        <v>247</v>
      </c>
      <c r="F31" t="s">
        <v>225</v>
      </c>
    </row>
    <row r="32" spans="3:6" x14ac:dyDescent="0.35">
      <c r="C32">
        <v>24</v>
      </c>
      <c r="D32" s="8" t="str">
        <f>HYPERLINK("#'Table 24'!A1", "Would you support or oppose plans to build the following 3 miles from your home, if you and others in your local area received a regular discount on your energy bills?  : New, large batteries to store energy from wind and solar")</f>
        <v>Would you support or oppose plans to build the following 3 miles from your home, if you and others in your local area received a regular discount on your energy bills?  : New, large batteries to store energy from wind and solar</v>
      </c>
      <c r="E32" s="14" t="str">
        <f>HYPERLINK("#'Full Results'!A259", "259")</f>
        <v>259</v>
      </c>
      <c r="F32" t="s">
        <v>225</v>
      </c>
    </row>
    <row r="33" spans="3:6" x14ac:dyDescent="0.35">
      <c r="C33">
        <v>25</v>
      </c>
      <c r="D33" s="8" t="str">
        <f>HYPERLINK("#'Table 25'!A1", "Would you support or oppose plans to build the following 3 miles from your home, if you and others in your local area received a regular discount on your energy bills?  : New pylons and power lines for carrying electricity")</f>
        <v>Would you support or oppose plans to build the following 3 miles from your home, if you and others in your local area received a regular discount on your energy bills?  : New pylons and power lines for carrying electricity</v>
      </c>
      <c r="E33" s="14" t="str">
        <f>HYPERLINK("#'Full Results'!A271", "271")</f>
        <v>271</v>
      </c>
      <c r="F33" t="s">
        <v>225</v>
      </c>
    </row>
    <row r="34" spans="3:6" x14ac:dyDescent="0.35">
      <c r="C34">
        <v>26</v>
      </c>
      <c r="D34" s="8" t="str">
        <f>HYPERLINK("#'Table 26'!A1", "Would you support or oppose plans to build the following 3 miles from your home, if you and others in your local area received a regular discount on your energy bills?  : New homes")</f>
        <v>Would you support or oppose plans to build the following 3 miles from your home, if you and others in your local area received a regular discount on your energy bills?  : New homes</v>
      </c>
      <c r="E34" s="14" t="str">
        <f>HYPERLINK("#'Full Results'!A283", "283")</f>
        <v>283</v>
      </c>
      <c r="F34" t="s">
        <v>225</v>
      </c>
    </row>
    <row r="35" spans="3:6" x14ac:dyDescent="0.35">
      <c r="C35">
        <v>27</v>
      </c>
      <c r="D35" s="8" t="str">
        <f>HYPERLINK("#'Table 27'!A1", "Would you support or oppose plans to build the following 3 miles from your home, if you and others in your local area received a regular discount on your energy bills?  : A new train station")</f>
        <v>Would you support or oppose plans to build the following 3 miles from your home, if you and others in your local area received a regular discount on your energy bills?  : A new train station</v>
      </c>
      <c r="E35" s="14" t="str">
        <f>HYPERLINK("#'Full Results'!A295", "295")</f>
        <v>295</v>
      </c>
      <c r="F35" t="s">
        <v>225</v>
      </c>
    </row>
    <row r="36" spans="3:6" x14ac:dyDescent="0.35">
      <c r="C36">
        <v>28</v>
      </c>
      <c r="D36" s="8" t="str">
        <f>HYPERLINK("#'Table 28'!A1", "Grid Summary: Would you support or oppose plans to build the following 3 miles from your home, if you and others in your local area owned a proportion of the development and received a regular payment from it?  ")</f>
        <v>Grid Summary: Would you support or oppose plans to build the following 3 miles from your home, if you and others in your local area owned a proportion of the development and received a regular payment from it?  </v>
      </c>
      <c r="E36" s="7"/>
      <c r="F36" t="s">
        <v>225</v>
      </c>
    </row>
    <row r="37" spans="3:6" x14ac:dyDescent="0.35">
      <c r="C37">
        <v>29</v>
      </c>
      <c r="D37" s="8" t="str">
        <f>HYPERLINK("#'Table 29'!A1", "Would you support or oppose plans to build the following 3 miles from your home, if you and others in your local area owned a proportion of the development and received a regular payment from it?  : New homes")</f>
        <v>Would you support or oppose plans to build the following 3 miles from your home, if you and others in your local area owned a proportion of the development and received a regular payment from it?  : New homes</v>
      </c>
      <c r="E37" s="14" t="str">
        <f>HYPERLINK("#'Full Results'!A307", "307")</f>
        <v>307</v>
      </c>
      <c r="F37" t="s">
        <v>225</v>
      </c>
    </row>
    <row r="38" spans="3:6" x14ac:dyDescent="0.35">
      <c r="C38">
        <v>30</v>
      </c>
      <c r="D38" s="8" t="str">
        <f>HYPERLINK("#'Table 30'!A1", "Would you support or oppose plans to build the following 3 miles from your home, if you and others in your local area owned a proportion of the development and received a regular payment from it?  : A new train station")</f>
        <v>Would you support or oppose plans to build the following 3 miles from your home, if you and others in your local area owned a proportion of the development and received a regular payment from it?  : A new train station</v>
      </c>
      <c r="E38" s="14" t="str">
        <f>HYPERLINK("#'Full Results'!A319", "319")</f>
        <v>319</v>
      </c>
      <c r="F38" t="s">
        <v>225</v>
      </c>
    </row>
    <row r="39" spans="3:6" x14ac:dyDescent="0.35">
      <c r="C39">
        <v>31</v>
      </c>
      <c r="D39" s="8" t="str">
        <f>HYPERLINK("#'Table 31'!A1", "Would you support or oppose plans to build the following 3 miles from your home, if you and others in your local area owned a proportion of the development and received a regular payment from it?  : New pylons and power lines for carrying electri...")</f>
        <v>Would you support or oppose plans to build the following 3 miles from your home, if you and others in your local area owned a proportion of the development and received a regular payment from it?  : New pylons and power lines for carrying electri...</v>
      </c>
      <c r="E39" s="14" t="str">
        <f>HYPERLINK("#'Full Results'!A331", "331")</f>
        <v>331</v>
      </c>
      <c r="F39" t="s">
        <v>225</v>
      </c>
    </row>
    <row r="40" spans="3:6" x14ac:dyDescent="0.35">
      <c r="C40">
        <v>32</v>
      </c>
      <c r="D40" s="8" t="str">
        <f>HYPERLINK("#'Table 32'!A1", "Would you support or oppose plans to build the following 3 miles from your home, if you and others in your local area owned a proportion of the development and received a regular payment from it?  : A new solar farm")</f>
        <v>Would you support or oppose plans to build the following 3 miles from your home, if you and others in your local area owned a proportion of the development and received a regular payment from it?  : A new solar farm</v>
      </c>
      <c r="E40" s="14" t="str">
        <f>HYPERLINK("#'Full Results'!A343", "343")</f>
        <v>343</v>
      </c>
      <c r="F40" t="s">
        <v>225</v>
      </c>
    </row>
    <row r="41" spans="3:6" x14ac:dyDescent="0.35">
      <c r="C41">
        <v>33</v>
      </c>
      <c r="D41" s="8" t="str">
        <f>HYPERLINK("#'Table 33'!A1", "Would you support or oppose plans to build the following 3 miles from your home, if you and others in your local area owned a proportion of the development and received a regular payment from it?  : New, large batteries to store energy from wind ...")</f>
        <v>Would you support or oppose plans to build the following 3 miles from your home, if you and others in your local area owned a proportion of the development and received a regular payment from it?  : New, large batteries to store energy from wind ...</v>
      </c>
      <c r="E41" s="14" t="str">
        <f>HYPERLINK("#'Full Results'!A355", "355")</f>
        <v>355</v>
      </c>
      <c r="F41" t="s">
        <v>225</v>
      </c>
    </row>
    <row r="42" spans="3:6" x14ac:dyDescent="0.35">
      <c r="C42">
        <v>34</v>
      </c>
      <c r="D42" s="8" t="str">
        <f>HYPERLINK("#'Table 34'!A1", "Would you support or oppose plans to build the following 3 miles from your home, if you and others in your local area owned a proportion of the development and received a regular payment from it?  : A new onshore wind farm")</f>
        <v>Would you support or oppose plans to build the following 3 miles from your home, if you and others in your local area owned a proportion of the development and received a regular payment from it?  : A new onshore wind farm</v>
      </c>
      <c r="E42" s="14" t="str">
        <f>HYPERLINK("#'Full Results'!A367", "367")</f>
        <v>367</v>
      </c>
      <c r="F42" t="s">
        <v>225</v>
      </c>
    </row>
    <row r="43" spans="3:6" x14ac:dyDescent="0.35">
      <c r="C43">
        <v>35</v>
      </c>
      <c r="D43" s="8" t="str">
        <f>HYPERLINK("#'Table 35'!A1", "Grid Summary: Would you support or oppose plans to build the following 3 miles from your home, if some of the profits were managed by a local charity?  ")</f>
        <v>Grid Summary: Would you support or oppose plans to build the following 3 miles from your home, if some of the profits were managed by a local charity?  </v>
      </c>
      <c r="E43" s="7"/>
      <c r="F43" t="s">
        <v>225</v>
      </c>
    </row>
    <row r="44" spans="3:6" x14ac:dyDescent="0.35">
      <c r="C44">
        <v>36</v>
      </c>
      <c r="D44" s="8" t="str">
        <f>HYPERLINK("#'Table 36'!A1", "Would you support or oppose plans to build the following 3 miles from your home, if some of the profits were managed by a local charity?  : New, large batteries to store energy from wind and solar")</f>
        <v>Would you support or oppose plans to build the following 3 miles from your home, if some of the profits were managed by a local charity?  : New, large batteries to store energy from wind and solar</v>
      </c>
      <c r="E44" s="14" t="str">
        <f>HYPERLINK("#'Full Results'!A379", "379")</f>
        <v>379</v>
      </c>
      <c r="F44" t="s">
        <v>225</v>
      </c>
    </row>
    <row r="45" spans="3:6" x14ac:dyDescent="0.35">
      <c r="C45">
        <v>37</v>
      </c>
      <c r="D45" s="8" t="str">
        <f>HYPERLINK("#'Table 37'!A1", "Would you support or oppose plans to build the following 3 miles from your home, if some of the profits were managed by a local charity?  : A new train station")</f>
        <v>Would you support or oppose plans to build the following 3 miles from your home, if some of the profits were managed by a local charity?  : A new train station</v>
      </c>
      <c r="E45" s="14" t="str">
        <f>HYPERLINK("#'Full Results'!A391", "391")</f>
        <v>391</v>
      </c>
      <c r="F45" t="s">
        <v>225</v>
      </c>
    </row>
    <row r="46" spans="3:6" x14ac:dyDescent="0.35">
      <c r="C46">
        <v>38</v>
      </c>
      <c r="D46" s="8" t="str">
        <f>HYPERLINK("#'Table 38'!A1", "Would you support or oppose plans to build the following 3 miles from your home, if some of the profits were managed by a local charity?  : A new onshore wind farm")</f>
        <v>Would you support or oppose plans to build the following 3 miles from your home, if some of the profits were managed by a local charity?  : A new onshore wind farm</v>
      </c>
      <c r="E46" s="14" t="str">
        <f>HYPERLINK("#'Full Results'!A403", "403")</f>
        <v>403</v>
      </c>
      <c r="F46" t="s">
        <v>225</v>
      </c>
    </row>
    <row r="47" spans="3:6" x14ac:dyDescent="0.35">
      <c r="C47">
        <v>39</v>
      </c>
      <c r="D47" s="8" t="str">
        <f>HYPERLINK("#'Table 39'!A1", "Would you support or oppose plans to build the following 3 miles from your home, if some of the profits were managed by a local charity?  : New pylons and power lines for carrying electricity")</f>
        <v>Would you support or oppose plans to build the following 3 miles from your home, if some of the profits were managed by a local charity?  : New pylons and power lines for carrying electricity</v>
      </c>
      <c r="E47" s="14" t="str">
        <f>HYPERLINK("#'Full Results'!A415", "415")</f>
        <v>415</v>
      </c>
      <c r="F47" t="s">
        <v>225</v>
      </c>
    </row>
    <row r="48" spans="3:6" x14ac:dyDescent="0.35">
      <c r="C48">
        <v>40</v>
      </c>
      <c r="D48" s="8" t="str">
        <f>HYPERLINK("#'Table 40'!A1", "Would you support or oppose plans to build the following 3 miles from your home, if some of the profits were managed by a local charity?  : A new solar farm")</f>
        <v>Would you support or oppose plans to build the following 3 miles from your home, if some of the profits were managed by a local charity?  : A new solar farm</v>
      </c>
      <c r="E48" s="14" t="str">
        <f>HYPERLINK("#'Full Results'!A427", "427")</f>
        <v>427</v>
      </c>
      <c r="F48" t="s">
        <v>225</v>
      </c>
    </row>
    <row r="49" spans="3:6" x14ac:dyDescent="0.35">
      <c r="C49">
        <v>41</v>
      </c>
      <c r="D49" s="8" t="str">
        <f>HYPERLINK("#'Table 41'!A1", "Would you support or oppose plans to build the following 3 miles from your home, if some of the profits were managed by a local charity?  : New homes")</f>
        <v>Would you support or oppose plans to build the following 3 miles from your home, if some of the profits were managed by a local charity?  : New homes</v>
      </c>
      <c r="E49" s="14" t="str">
        <f>HYPERLINK("#'Full Results'!A439", "439")</f>
        <v>439</v>
      </c>
      <c r="F49" t="s">
        <v>225</v>
      </c>
    </row>
    <row r="50" spans="3:6" x14ac:dyDescent="0.35">
      <c r="C50">
        <v>42</v>
      </c>
      <c r="D50" s="8" t="str">
        <f>HYPERLINK("#'Table 42'!A1", "Grid Summary: Would you support or oppose plans to build the following 3 miles from your home, if the developer was required to pay into a fund that was reinvested into your community, such as improving parks or public buildings?  ")</f>
        <v>Grid Summary: Would you support or oppose plans to build the following 3 miles from your home, if the developer was required to pay into a fund that was reinvested into your community, such as improving parks or public buildings?  </v>
      </c>
      <c r="E50" s="7"/>
      <c r="F50" t="s">
        <v>225</v>
      </c>
    </row>
    <row r="51" spans="3:6" x14ac:dyDescent="0.35">
      <c r="C51">
        <v>43</v>
      </c>
      <c r="D51" s="8" t="str">
        <f>HYPERLINK("#'Table 43'!A1", "Would you support or oppose plans to build the following 3 miles from your home, if the developer was required to pay into a fund that was reinvested into your community, such as improving parks or public buildings?  : New homes")</f>
        <v>Would you support or oppose plans to build the following 3 miles from your home, if the developer was required to pay into a fund that was reinvested into your community, such as improving parks or public buildings?  : New homes</v>
      </c>
      <c r="E51" s="14" t="str">
        <f>HYPERLINK("#'Full Results'!A451", "451")</f>
        <v>451</v>
      </c>
      <c r="F51" t="s">
        <v>225</v>
      </c>
    </row>
    <row r="52" spans="3:6" x14ac:dyDescent="0.35">
      <c r="C52">
        <v>44</v>
      </c>
      <c r="D52" s="8" t="str">
        <f>HYPERLINK("#'Table 44'!A1", "Would you support or oppose plans to build the following 3 miles from your home, if the developer was required to pay into a fund that was reinvested into your community, such as improving parks or public buildings?  : New, large batteries to sto...")</f>
        <v>Would you support or oppose plans to build the following 3 miles from your home, if the developer was required to pay into a fund that was reinvested into your community, such as improving parks or public buildings?  : New, large batteries to sto...</v>
      </c>
      <c r="E52" s="14" t="str">
        <f>HYPERLINK("#'Full Results'!A463", "463")</f>
        <v>463</v>
      </c>
      <c r="F52" t="s">
        <v>225</v>
      </c>
    </row>
    <row r="53" spans="3:6" x14ac:dyDescent="0.35">
      <c r="C53">
        <v>45</v>
      </c>
      <c r="D53" s="8" t="str">
        <f>HYPERLINK("#'Table 45'!A1", "Would you support or oppose plans to build the following 3 miles from your home, if the developer was required to pay into a fund that was reinvested into your community, such as improving parks or public buildings?  : A new train station")</f>
        <v>Would you support or oppose plans to build the following 3 miles from your home, if the developer was required to pay into a fund that was reinvested into your community, such as improving parks or public buildings?  : A new train station</v>
      </c>
      <c r="E53" s="14" t="str">
        <f>HYPERLINK("#'Full Results'!A475", "475")</f>
        <v>475</v>
      </c>
      <c r="F53" t="s">
        <v>225</v>
      </c>
    </row>
    <row r="54" spans="3:6" x14ac:dyDescent="0.35">
      <c r="C54">
        <v>46</v>
      </c>
      <c r="D54" s="8" t="str">
        <f>HYPERLINK("#'Table 46'!A1", "Would you support or oppose plans to build the following 3 miles from your home, if the developer was required to pay into a fund that was reinvested into your community, such as improving parks or public buildings?  : A new solar farm")</f>
        <v>Would you support or oppose plans to build the following 3 miles from your home, if the developer was required to pay into a fund that was reinvested into your community, such as improving parks or public buildings?  : A new solar farm</v>
      </c>
      <c r="E54" s="14" t="str">
        <f>HYPERLINK("#'Full Results'!A487", "487")</f>
        <v>487</v>
      </c>
      <c r="F54" t="s">
        <v>225</v>
      </c>
    </row>
    <row r="55" spans="3:6" x14ac:dyDescent="0.35">
      <c r="C55">
        <v>47</v>
      </c>
      <c r="D55" s="8" t="str">
        <f>HYPERLINK("#'Table 47'!A1", "Would you support or oppose plans to build the following 3 miles from your home, if the developer was required to pay into a fund that was reinvested into your community, such as improving parks or public buildings?  : New pylons and power lines ...")</f>
        <v>Would you support or oppose plans to build the following 3 miles from your home, if the developer was required to pay into a fund that was reinvested into your community, such as improving parks or public buildings?  : New pylons and power lines ...</v>
      </c>
      <c r="E55" s="14" t="str">
        <f>HYPERLINK("#'Full Results'!A499", "499")</f>
        <v>499</v>
      </c>
      <c r="F55" t="s">
        <v>225</v>
      </c>
    </row>
    <row r="56" spans="3:6" x14ac:dyDescent="0.35">
      <c r="C56">
        <v>48</v>
      </c>
      <c r="D56" s="8" t="str">
        <f>HYPERLINK("#'Table 48'!A1", "Would you support or oppose plans to build the following 3 miles from your home, if the developer was required to pay into a fund that was reinvested into your community, such as improving parks or public buildings?  : A new onshore wind farm")</f>
        <v>Would you support or oppose plans to build the following 3 miles from your home, if the developer was required to pay into a fund that was reinvested into your community, such as improving parks or public buildings?  : A new onshore wind farm</v>
      </c>
      <c r="E56" s="14" t="str">
        <f>HYPERLINK("#'Full Results'!A511", "511")</f>
        <v>511</v>
      </c>
      <c r="F56" t="s">
        <v>225</v>
      </c>
    </row>
    <row r="57" spans="3:6" x14ac:dyDescent="0.35">
      <c r="C57">
        <v>49</v>
      </c>
      <c r="D57" s="8" t="str">
        <f>HYPERLINK("#'Table 49'!A1", " Below are a pair of proposals for developments in your local area, which offer different benefits to the local area.  Which of the following proposals would you be most supportive of?")</f>
        <v xml:space="preserve"> Below are a pair of proposals for developments in your local area, which offer different benefits to the local area.  Which of the following proposals would you be most supportive of?</v>
      </c>
      <c r="E57" s="14" t="str">
        <f>HYPERLINK("#'Full Results'!A523", "523")</f>
        <v>523</v>
      </c>
      <c r="F57" t="s">
        <v>225</v>
      </c>
    </row>
    <row r="58" spans="3:6" x14ac:dyDescent="0.35">
      <c r="C58">
        <v>50</v>
      </c>
      <c r="D58" s="8" t="str">
        <f>HYPERLINK("#'Table 50'!A1", " Below are a pair of proposals for developments in your local area, which offer different benefits to the local area.  Which of the following proposals would you be most supportive of?")</f>
        <v xml:space="preserve"> Below are a pair of proposals for developments in your local area, which offer different benefits to the local area.  Which of the following proposals would you be most supportive of?</v>
      </c>
      <c r="E58" s="14" t="str">
        <f>HYPERLINK("#'Full Results'!A529", "529")</f>
        <v>529</v>
      </c>
      <c r="F58" t="s">
        <v>225</v>
      </c>
    </row>
    <row r="59" spans="3:6" x14ac:dyDescent="0.35">
      <c r="C59">
        <v>51</v>
      </c>
      <c r="D59" s="8" t="str">
        <f>HYPERLINK("#'Table 51'!A1", " Below are a pair of proposals for developments in your local area, which offer different benefits to the local area.  Which of the following proposals would you be most supportive of?")</f>
        <v xml:space="preserve"> Below are a pair of proposals for developments in your local area, which offer different benefits to the local area.  Which of the following proposals would you be most supportive of?</v>
      </c>
      <c r="E59" s="14" t="str">
        <f>HYPERLINK("#'Full Results'!A535", "535")</f>
        <v>535</v>
      </c>
      <c r="F59" t="s">
        <v>225</v>
      </c>
    </row>
    <row r="60" spans="3:6" x14ac:dyDescent="0.35">
      <c r="C60">
        <v>52</v>
      </c>
      <c r="D60" s="8" t="str">
        <f>HYPERLINK("#'Table 52'!A1", " Below are a pair of proposals for developments in your local area, which offer different benefits to the local area.  Which of the following proposals would you be most supportive of?")</f>
        <v xml:space="preserve"> Below are a pair of proposals for developments in your local area, which offer different benefits to the local area.  Which of the following proposals would you be most supportive of?</v>
      </c>
      <c r="E60" s="14" t="str">
        <f>HYPERLINK("#'Full Results'!A541", "541")</f>
        <v>541</v>
      </c>
      <c r="F60" t="s">
        <v>225</v>
      </c>
    </row>
    <row r="61" spans="3:6" x14ac:dyDescent="0.35">
      <c r="C61">
        <v>53</v>
      </c>
      <c r="D61" s="8" t="str">
        <f>HYPERLINK("#'Table 53'!A1", " Below are a pair of proposals for developments in your local area, which offer different benefits to the local area.  Which of the following proposals would you be most supportive of?")</f>
        <v xml:space="preserve"> Below are a pair of proposals for developments in your local area, which offer different benefits to the local area.  Which of the following proposals would you be most supportive of?</v>
      </c>
      <c r="E61" s="14" t="str">
        <f>HYPERLINK("#'Full Results'!A547", "547")</f>
        <v>547</v>
      </c>
      <c r="F61" t="s">
        <v>225</v>
      </c>
    </row>
    <row r="62" spans="3:6" x14ac:dyDescent="0.35">
      <c r="C62">
        <v>54</v>
      </c>
      <c r="D62" s="8" t="str">
        <f>HYPERLINK("#'Table 54'!A1", " Below are a pair of proposals for developments in your local area, which offer different benefits to the local area.  Which of the following proposals would you be most supportive of?")</f>
        <v xml:space="preserve"> Below are a pair of proposals for developments in your local area, which offer different benefits to the local area.  Which of the following proposals would you be most supportive of?</v>
      </c>
      <c r="E62" s="14" t="str">
        <f>HYPERLINK("#'Full Results'!A553", "553")</f>
        <v>553</v>
      </c>
      <c r="F62" t="s">
        <v>225</v>
      </c>
    </row>
    <row r="63" spans="3:6" x14ac:dyDescent="0.35">
      <c r="C63">
        <v>55</v>
      </c>
      <c r="D63" s="8" t="str">
        <f>HYPERLINK("#'Table 55'!A1", " Which of the following comes closest to your view?")</f>
        <v xml:space="preserve"> Which of the following comes closest to your view?</v>
      </c>
      <c r="E63" s="14" t="str">
        <f>HYPERLINK("#'Full Results'!A559", "559")</f>
        <v>559</v>
      </c>
      <c r="F63" t="s">
        <v>125</v>
      </c>
    </row>
    <row r="64" spans="3:6" x14ac:dyDescent="0.35">
      <c r="C64">
        <v>56</v>
      </c>
      <c r="D64" s="8" t="str">
        <f>HYPERLINK("#'Table 56'!A1", " Which of the following comes closest to your view?  ")</f>
        <v xml:space="preserve"> Which of the following comes closest to your view?  </v>
      </c>
      <c r="E64" s="14" t="str">
        <f>HYPERLINK("#'Full Results'!A565", "565")</f>
        <v>565</v>
      </c>
      <c r="F64" t="s">
        <v>125</v>
      </c>
    </row>
    <row r="65" spans="3:6" x14ac:dyDescent="0.35">
      <c r="C65">
        <v>57</v>
      </c>
      <c r="D65" s="8" t="str">
        <f>HYPERLINK("#'Table 57'!A1", " Which of the following comes closest to your view?  ")</f>
        <v xml:space="preserve"> Which of the following comes closest to your view?  </v>
      </c>
      <c r="E65" s="14" t="str">
        <f>HYPERLINK("#'Full Results'!A572", "572")</f>
        <v>572</v>
      </c>
      <c r="F65" t="s">
        <v>125</v>
      </c>
    </row>
    <row r="66" spans="3:6" x14ac:dyDescent="0.35">
      <c r="C66">
        <v>58</v>
      </c>
      <c r="D66" s="8" t="str">
        <f>HYPERLINK("#'Table 58'!A1", "Grid Summary: To what extent do you agree or disagree with the following statements?   ")</f>
        <v>Grid Summary: To what extent do you agree or disagree with the following statements?   </v>
      </c>
      <c r="E66" s="7"/>
      <c r="F66" t="s">
        <v>125</v>
      </c>
    </row>
    <row r="67" spans="3:6" x14ac:dyDescent="0.35">
      <c r="C67">
        <v>59</v>
      </c>
      <c r="D67" s="8" t="str">
        <f>HYPERLINK("#'Table 59'!A1", "To what extent do you agree or disagree with the following statements?   : Government and private sector partnerships make it easier for businesses by speeding up regulatory processes")</f>
        <v>To what extent do you agree or disagree with the following statements?   : Government and private sector partnerships make it easier for businesses by speeding up regulatory processes</v>
      </c>
      <c r="E67" s="14" t="str">
        <f>HYPERLINK("#'Full Results'!A578", "578")</f>
        <v>578</v>
      </c>
      <c r="F67" t="s">
        <v>125</v>
      </c>
    </row>
    <row r="68" spans="3:6" x14ac:dyDescent="0.35">
      <c r="C68">
        <v>60</v>
      </c>
      <c r="D68" s="8" t="str">
        <f>HYPERLINK("#'Table 60'!A1", "To what extent do you agree or disagree with the following statements?   : Government and private sector partnerships slow down private businesses")</f>
        <v>To what extent do you agree or disagree with the following statements?   : Government and private sector partnerships slow down private businesses</v>
      </c>
      <c r="E68" s="14" t="str">
        <f>HYPERLINK("#'Full Results'!A590", "590")</f>
        <v>590</v>
      </c>
      <c r="F68" t="s">
        <v>125</v>
      </c>
    </row>
    <row r="69" spans="3:6" x14ac:dyDescent="0.35">
      <c r="C69">
        <v>61</v>
      </c>
      <c r="D69" s="8" t="str">
        <f>HYPERLINK("#'Table 61'!A1", "To what extent do you agree or disagree with the following statements?   : Government and private sector partnerships mean businesses act more in the public interest")</f>
        <v>To what extent do you agree or disagree with the following statements?   : Government and private sector partnerships mean businesses act more in the public interest</v>
      </c>
      <c r="E69" s="14" t="str">
        <f>HYPERLINK("#'Full Results'!A602", "602")</f>
        <v>602</v>
      </c>
      <c r="F69" t="s">
        <v>125</v>
      </c>
    </row>
    <row r="70" spans="3:6" x14ac:dyDescent="0.35">
      <c r="C70">
        <v>62</v>
      </c>
      <c r="D70" s="8" t="str">
        <f>HYPERLINK("#'Table 62'!A1", "To what extent do you agree or disagree with the following statements?   : Government and private sector partnerships give private businesses too much control over public services")</f>
        <v>To what extent do you agree or disagree with the following statements?   : Government and private sector partnerships give private businesses too much control over public services</v>
      </c>
      <c r="E70" s="14" t="str">
        <f>HYPERLINK("#'Full Results'!A614", "614")</f>
        <v>614</v>
      </c>
      <c r="F70" t="s">
        <v>125</v>
      </c>
    </row>
    <row r="71" spans="3:6" x14ac:dyDescent="0.35">
      <c r="C71">
        <v>63</v>
      </c>
      <c r="D71" s="8" t="str">
        <f>HYPERLINK("#'Table 63'!A1", "To what extent do you agree or disagree with the following statements?   : It is a good thing for the Government to work closely with businesses and the private sector")</f>
        <v>To what extent do you agree or disagree with the following statements?   : It is a good thing for the Government to work closely with businesses and the private sector</v>
      </c>
      <c r="E71" s="14" t="str">
        <f>HYPERLINK("#'Full Results'!A626", "626")</f>
        <v>626</v>
      </c>
      <c r="F71" t="s">
        <v>125</v>
      </c>
    </row>
    <row r="72" spans="3:6" x14ac:dyDescent="0.35">
      <c r="C72">
        <v>64</v>
      </c>
      <c r="D72" s="8" t="str">
        <f>HYPERLINK("#'Table 64'!A1", "To what extent do you agree or disagree with the following statements?   : The Government should maintain a clear separation from the private sector")</f>
        <v>To what extent do you agree or disagree with the following statements?   : The Government should maintain a clear separation from the private sector</v>
      </c>
      <c r="E72" s="14" t="str">
        <f>HYPERLINK("#'Full Results'!A638", "638")</f>
        <v>638</v>
      </c>
      <c r="F72" t="s">
        <v>125</v>
      </c>
    </row>
    <row r="73" spans="3:6" x14ac:dyDescent="0.35">
      <c r="C73">
        <v>65</v>
      </c>
      <c r="D73" s="8" t="str">
        <f>HYPERLINK("#'Table 65'!A1", "To what extent do you agree or disagree with the following statements?   : The Government should work more closely with the private sector")</f>
        <v>To what extent do you agree or disagree with the following statements?   : The Government should work more closely with the private sector</v>
      </c>
      <c r="E73" s="14" t="str">
        <f>HYPERLINK("#'Full Results'!A650", "650")</f>
        <v>650</v>
      </c>
      <c r="F73" t="s">
        <v>125</v>
      </c>
    </row>
    <row r="74" spans="3:6" x14ac:dyDescent="0.35">
      <c r="C74">
        <v>66</v>
      </c>
      <c r="D74" s="8" t="str">
        <f>HYPERLINK("#'Table 66'!A1", "Grid Summary: In your view, should the following goods and services be operated by  the government or by private businesses?  ")</f>
        <v>Grid Summary: In your view, should the following goods and services be operated by  the government or by private businesses?  </v>
      </c>
      <c r="E74" s="7"/>
      <c r="F74" t="s">
        <v>125</v>
      </c>
    </row>
    <row r="75" spans="3:6" x14ac:dyDescent="0.35">
      <c r="C75">
        <v>67</v>
      </c>
      <c r="D75" s="8" t="str">
        <f>HYPERLINK("#'Table 67'!A1", "In your view, should the following goods and services be operated by  the government or by private businesses?  : News media organisations")</f>
        <v>In your view, should the following goods and services be operated by  the government or by private businesses?  : News media organisations</v>
      </c>
      <c r="E75" s="14" t="str">
        <f>HYPERLINK("#'Full Results'!A662", "662")</f>
        <v>662</v>
      </c>
      <c r="F75" t="s">
        <v>125</v>
      </c>
    </row>
    <row r="76" spans="3:6" x14ac:dyDescent="0.35">
      <c r="C76">
        <v>68</v>
      </c>
      <c r="D76" s="8" t="str">
        <f>HYPERLINK("#'Table 68'!A1", "In your view, should the following goods and services be operated by  the government or by private businesses?  : School education")</f>
        <v>In your view, should the following goods and services be operated by  the government or by private businesses?  : School education</v>
      </c>
      <c r="E76" s="14" t="str">
        <f>HYPERLINK("#'Full Results'!A669", "669")</f>
        <v>669</v>
      </c>
      <c r="F76" t="s">
        <v>125</v>
      </c>
    </row>
    <row r="77" spans="3:6" x14ac:dyDescent="0.35">
      <c r="C77">
        <v>69</v>
      </c>
      <c r="D77" s="8" t="str">
        <f>HYPERLINK("#'Table 69'!A1", "In your view, should the following goods and services be operated by  the government or by private businesses?  : Healthcare")</f>
        <v>In your view, should the following goods and services be operated by  the government or by private businesses?  : Healthcare</v>
      </c>
      <c r="E77" s="14" t="str">
        <f>HYPERLINK("#'Full Results'!A676", "676")</f>
        <v>676</v>
      </c>
      <c r="F77" t="s">
        <v>125</v>
      </c>
    </row>
    <row r="78" spans="3:6" x14ac:dyDescent="0.35">
      <c r="C78">
        <v>70</v>
      </c>
      <c r="D78" s="8" t="str">
        <f>HYPERLINK("#'Table 70'!A1", "In your view, should the following goods and services be operated by  the government or by private businesses?  : Household energy supply")</f>
        <v>In your view, should the following goods and services be operated by  the government or by private businesses?  : Household energy supply</v>
      </c>
      <c r="E78" s="14" t="str">
        <f>HYPERLINK("#'Full Results'!A683", "683")</f>
        <v>683</v>
      </c>
      <c r="F78" t="s">
        <v>125</v>
      </c>
    </row>
    <row r="79" spans="3:6" x14ac:dyDescent="0.35">
      <c r="C79">
        <v>71</v>
      </c>
      <c r="D79" s="8" t="str">
        <f>HYPERLINK("#'Table 71'!A1", "In your view, should the following goods and services be operated by  the government or by private businesses?  : Household water supply")</f>
        <v>In your view, should the following goods and services be operated by  the government or by private businesses?  : Household water supply</v>
      </c>
      <c r="E79" s="14" t="str">
        <f>HYPERLINK("#'Full Results'!A690", "690")</f>
        <v>690</v>
      </c>
      <c r="F79" t="s">
        <v>125</v>
      </c>
    </row>
    <row r="80" spans="3:6" x14ac:dyDescent="0.35">
      <c r="C80">
        <v>72</v>
      </c>
      <c r="D80" s="8" t="str">
        <f>HYPERLINK("#'Table 72'!A1", "In your view, should the following goods and services be operated by  the government or by private businesses?  : Energy generation")</f>
        <v>In your view, should the following goods and services be operated by  the government or by private businesses?  : Energy generation</v>
      </c>
      <c r="E80" s="14" t="str">
        <f>HYPERLINK("#'Full Results'!A697", "697")</f>
        <v>697</v>
      </c>
      <c r="F80" t="s">
        <v>125</v>
      </c>
    </row>
    <row r="81" spans="3:6" x14ac:dyDescent="0.35">
      <c r="C81">
        <v>73</v>
      </c>
      <c r="D81" s="8" t="str">
        <f>HYPERLINK("#'Table 73'!A1", "In your view, should the following goods and services be operated by  the government or by private businesses?  : Transportation")</f>
        <v>In your view, should the following goods and services be operated by  the government or by private businesses?  : Transportation</v>
      </c>
      <c r="E81" s="14" t="str">
        <f>HYPERLINK("#'Full Results'!A704", "704")</f>
        <v>704</v>
      </c>
      <c r="F81" t="s">
        <v>125</v>
      </c>
    </row>
    <row r="82" spans="3:6" x14ac:dyDescent="0.35">
      <c r="C82">
        <v>74</v>
      </c>
      <c r="D82" s="8" t="str">
        <f>HYPERLINK("#'Table 74'!A1", "In your view, should the following goods and services be operated by  the government or by private businesses?  : Prisons")</f>
        <v>In your view, should the following goods and services be operated by  the government or by private businesses?  : Prisons</v>
      </c>
      <c r="E82" s="14" t="str">
        <f>HYPERLINK("#'Full Results'!A711", "711")</f>
        <v>711</v>
      </c>
      <c r="F82" t="s">
        <v>125</v>
      </c>
    </row>
    <row r="83" spans="3:6" x14ac:dyDescent="0.35">
      <c r="C83">
        <v>75</v>
      </c>
      <c r="D83" s="8" t="str">
        <f>HYPERLINK("#'Table 75'!A1", " Which of the following comes closest to your view?  ")</f>
        <v xml:space="preserve"> Which of the following comes closest to your view?  </v>
      </c>
      <c r="E83" s="14" t="str">
        <f>HYPERLINK("#'Full Results'!A718", "718")</f>
        <v>718</v>
      </c>
      <c r="F83" t="s">
        <v>125</v>
      </c>
    </row>
    <row r="84" spans="3:6" x14ac:dyDescent="0.35">
      <c r="C84">
        <v>76</v>
      </c>
      <c r="D84" s="8" t="str">
        <f>HYPERLINK("#'Table 76'!A1", " Which of the following comes closest to your view?  ")</f>
        <v xml:space="preserve"> Which of the following comes closest to your view?  </v>
      </c>
      <c r="E84" s="14" t="str">
        <f>HYPERLINK("#'Full Results'!A725", "725")</f>
        <v>725</v>
      </c>
      <c r="F84" t="s">
        <v>125</v>
      </c>
    </row>
    <row r="85" spans="3:6" x14ac:dyDescent="0.35">
      <c r="C85">
        <v>77</v>
      </c>
      <c r="D85" s="8" t="str">
        <f>HYPERLINK("#'Table 77'!A1", "Grid Summary: Energy generating companies produce the energy which feeds into the national grid, for example by building wind farms and solar farms.   Based on what you know, which of the following areas do you think energy generators in the UK c...")</f>
        <v>Grid Summary: Energy generating companies produce the energy which feeds into the national grid, for example by building wind farms and solar farms.   Based on what you know, which of the following areas do you think energy generators in the UK c...</v>
      </c>
      <c r="E85" s="7"/>
      <c r="F85" t="s">
        <v>125</v>
      </c>
    </row>
    <row r="86" spans="3:6" x14ac:dyDescent="0.35">
      <c r="C86">
        <v>78</v>
      </c>
      <c r="D86" s="8" t="str">
        <f>HYPERLINK("#'Table 78'!A1", "Energy generating companies produce the energy which feeds into the national grid, for example by building wind farms and solar farms.   Based on what you know, which of the following areas do you think energy generators in the UK currently do a ...")</f>
        <v>Energy generating companies produce the energy which feeds into the national grid, for example by building wind farms and solar farms.   Based on what you know, which of the following areas do you think energy generators in the UK currently do a ...</v>
      </c>
      <c r="E86" s="14" t="str">
        <f>HYPERLINK("#'Full Results'!A732", "732")</f>
        <v>732</v>
      </c>
      <c r="F86" t="s">
        <v>125</v>
      </c>
    </row>
    <row r="87" spans="3:6" x14ac:dyDescent="0.35">
      <c r="C87">
        <v>79</v>
      </c>
      <c r="D87" s="8" t="str">
        <f>HYPERLINK("#'Table 79'!A1", "Energy generating companies produce the energy which feeds into the national grid, for example by building wind farms and solar farms.   Based on what you know, which of the following areas do you think energy generators in the UK currently do a ...")</f>
        <v>Energy generating companies produce the energy which feeds into the national grid, for example by building wind farms and solar farms.   Based on what you know, which of the following areas do you think energy generators in the UK currently do a ...</v>
      </c>
      <c r="E87" s="14" t="str">
        <f>HYPERLINK("#'Full Results'!A740", "740")</f>
        <v>740</v>
      </c>
      <c r="F87" t="s">
        <v>125</v>
      </c>
    </row>
    <row r="88" spans="3:6" x14ac:dyDescent="0.35">
      <c r="C88">
        <v>80</v>
      </c>
      <c r="D88" s="8" t="str">
        <f>HYPERLINK("#'Table 80'!A1", "Energy generating companies produce the energy which feeds into the national grid, for example by building wind farms and solar farms.   Based on what you know, which of the following areas do you think energy generators in the UK currently do a ...")</f>
        <v>Energy generating companies produce the energy which feeds into the national grid, for example by building wind farms and solar farms.   Based on what you know, which of the following areas do you think energy generators in the UK currently do a ...</v>
      </c>
      <c r="E88" s="14" t="str">
        <f>HYPERLINK("#'Full Results'!A748", "748")</f>
        <v>748</v>
      </c>
      <c r="F88" t="s">
        <v>125</v>
      </c>
    </row>
    <row r="89" spans="3:6" x14ac:dyDescent="0.35">
      <c r="C89">
        <v>81</v>
      </c>
      <c r="D89" s="8" t="str">
        <f>HYPERLINK("#'Table 81'!A1", "Grid Summary: The Labour Party has announced several missions to help the UK transition away from fossil fuels and make Britain a clean energy superpower. Which, if any, of the following have you heard of before?  ")</f>
        <v>Grid Summary: The Labour Party has announced several missions to help the UK transition away from fossil fuels and make Britain a clean energy superpower. Which, if any, of the following have you heard of before?  </v>
      </c>
      <c r="E89" s="7"/>
      <c r="F89" t="s">
        <v>225</v>
      </c>
    </row>
    <row r="90" spans="3:6" x14ac:dyDescent="0.35">
      <c r="C90">
        <v>82</v>
      </c>
      <c r="D90" s="8" t="str">
        <f>HYPERLINK("#'Table 82'!A1", "The Labour Party has announced several missions to help the UK transition away from fossil fuels and make Britain a clean energy superpower. Which, if any, of the following have you heard of before?  : Achieve a net zero electricity grid by 2030,...")</f>
        <v>The Labour Party has announced several missions to help the UK transition away from fossil fuels and make Britain a clean energy superpower. Which, if any, of the following have you heard of before?  : Achieve a net zero electricity grid by 2030,...</v>
      </c>
      <c r="E90" s="14" t="str">
        <f>HYPERLINK("#'Full Results'!A756", "756")</f>
        <v>756</v>
      </c>
      <c r="F90" t="s">
        <v>225</v>
      </c>
    </row>
    <row r="91" spans="3:6" x14ac:dyDescent="0.35">
      <c r="C91">
        <v>83</v>
      </c>
      <c r="D91" s="8" t="str">
        <f>HYPERLINK("#'Table 83'!A1", "The Labour Party has announced several missions to help the UK transition away from fossil fuels and make Britain a clean energy superpower. Which, if any, of the following have you heard of before?  : Create “Great British Energy,” a new, govern...")</f>
        <v>The Labour Party has announced several missions to help the UK transition away from fossil fuels and make Britain a clean energy superpower. Which, if any, of the following have you heard of before?  : Create “Great British Energy,” a new, govern...</v>
      </c>
      <c r="E91" s="14" t="str">
        <f>HYPERLINK("#'Full Results'!A763", "763")</f>
        <v>763</v>
      </c>
      <c r="F91" t="s">
        <v>225</v>
      </c>
    </row>
    <row r="92" spans="3:6" x14ac:dyDescent="0.35">
      <c r="C92">
        <v>84</v>
      </c>
      <c r="D92" s="8" t="str">
        <f>HYPERLINK("#'Table 84'!A1", "The Labour Party has announced several missions to help the UK transition away from fossil fuels and make Britain a clean energy superpower. Which, if any, of the following have you heard of before?  : Upgrade millions of homes over the next deca...")</f>
        <v>The Labour Party has announced several missions to help the UK transition away from fossil fuels and make Britain a clean energy superpower. Which, if any, of the following have you heard of before?  : Upgrade millions of homes over the next deca...</v>
      </c>
      <c r="E92" s="14" t="str">
        <f>HYPERLINK("#'Full Results'!A770", "770")</f>
        <v>770</v>
      </c>
      <c r="F92" t="s">
        <v>225</v>
      </c>
    </row>
    <row r="93" spans="3:6" x14ac:dyDescent="0.35">
      <c r="C93">
        <v>85</v>
      </c>
      <c r="D93" s="8" t="str">
        <f>HYPERLINK("#'Table 85'!A1", "The Labour Party has announced several missions to help the UK transition away from fossil fuels and make Britain a clean energy superpower. Which, if any, of the following have you heard of before?  : Enhance public awareness of sustainable livi...")</f>
        <v>The Labour Party has announced several missions to help the UK transition away from fossil fuels and make Britain a clean energy superpower. Which, if any, of the following have you heard of before?  : Enhance public awareness of sustainable livi...</v>
      </c>
      <c r="E93" s="14" t="str">
        <f>HYPERLINK("#'Full Results'!A777", "777")</f>
        <v>777</v>
      </c>
      <c r="F93" t="s">
        <v>225</v>
      </c>
    </row>
    <row r="94" spans="3:6" x14ac:dyDescent="0.35">
      <c r="C94">
        <v>86</v>
      </c>
      <c r="D94" s="8" t="str">
        <f>HYPERLINK("#'Table 86'!A1", "Grid Summary: The Labour Party has announced several missions to help the UK transition away from fossil fuels and make Britain a clean energy superpower. Which, if any, of the following have you heard of before?  ")</f>
        <v>Grid Summary: The Labour Party has announced several missions to help the UK transition away from fossil fuels and make Britain a clean energy superpower. Which, if any, of the following have you heard of before?  </v>
      </c>
      <c r="E94" s="7"/>
      <c r="F94" t="s">
        <v>225</v>
      </c>
    </row>
    <row r="95" spans="3:6" x14ac:dyDescent="0.35">
      <c r="C95">
        <v>87</v>
      </c>
      <c r="D95" s="8" t="str">
        <f>HYPERLINK("#'Table 87'!A1", "The Labour Party has announced several missions to help the UK transition away from fossil fuels and make Britain a clean energy superpower. Which, if any, of the following have you heard of before?  : Achieve a net zero electricity grid by 2030,...")</f>
        <v>The Labour Party has announced several missions to help the UK transition away from fossil fuels and make Britain a clean energy superpower. Which, if any, of the following have you heard of before?  : Achieve a net zero electricity grid by 2030,...</v>
      </c>
      <c r="E95" s="14" t="str">
        <f>HYPERLINK("#'Full Results'!A784", "784")</f>
        <v>784</v>
      </c>
      <c r="F95" t="s">
        <v>225</v>
      </c>
    </row>
    <row r="96" spans="3:6" x14ac:dyDescent="0.35">
      <c r="C96">
        <v>88</v>
      </c>
      <c r="D96" s="8" t="str">
        <f>HYPERLINK("#'Table 88'!A1", "The Labour Party has announced several missions to help the UK transition away from fossil fuels and make Britain a clean energy superpower. Which, if any, of the following have you heard of before?  : Upgrade millions of homes over the next deca...")</f>
        <v>The Labour Party has announced several missions to help the UK transition away from fossil fuels and make Britain a clean energy superpower. Which, if any, of the following have you heard of before?  : Upgrade millions of homes over the next deca...</v>
      </c>
      <c r="E96" s="14" t="str">
        <f>HYPERLINK("#'Full Results'!A791", "791")</f>
        <v>791</v>
      </c>
      <c r="F96" t="s">
        <v>225</v>
      </c>
    </row>
    <row r="97" spans="3:6" x14ac:dyDescent="0.35">
      <c r="C97">
        <v>89</v>
      </c>
      <c r="D97" s="8" t="str">
        <f>HYPERLINK("#'Table 89'!A1", "The Labour Party has announced several missions to help the UK transition away from fossil fuels and make Britain a clean energy superpower. Which, if any, of the following have you heard of before?  : Create “Great British Energy,” a new, public...")</f>
        <v>The Labour Party has announced several missions to help the UK transition away from fossil fuels and make Britain a clean energy superpower. Which, if any, of the following have you heard of before?  : Create “Great British Energy,” a new, public...</v>
      </c>
      <c r="E97" s="14" t="str">
        <f>HYPERLINK("#'Full Results'!A798", "798")</f>
        <v>798</v>
      </c>
      <c r="F97" t="s">
        <v>225</v>
      </c>
    </row>
    <row r="98" spans="3:6" x14ac:dyDescent="0.35">
      <c r="C98">
        <v>90</v>
      </c>
      <c r="D98" s="8" t="str">
        <f>HYPERLINK("#'Table 90'!A1", "The Labour Party has announced several missions to help the UK transition away from fossil fuels and make Britain a clean energy superpower. Which, if any, of the following have you heard of before?  : Enhance public awareness of sustainable livi...")</f>
        <v>The Labour Party has announced several missions to help the UK transition away from fossil fuels and make Britain a clean energy superpower. Which, if any, of the following have you heard of before?  : Enhance public awareness of sustainable livi...</v>
      </c>
      <c r="E98" s="14" t="str">
        <f>HYPERLINK("#'Full Results'!A805", "805")</f>
        <v>805</v>
      </c>
      <c r="F98" t="s">
        <v>225</v>
      </c>
    </row>
    <row r="99" spans="3:6" x14ac:dyDescent="0.35">
      <c r="C99">
        <v>91</v>
      </c>
      <c r="D99" s="8" t="str">
        <f>HYPERLINK("#'Table 91'!A1", "Grid Summary: And to what extent do you support or oppose the following policies?  ")</f>
        <v>Grid Summary: And to what extent do you support or oppose the following policies?  </v>
      </c>
      <c r="E99" s="7"/>
      <c r="F99" t="s">
        <v>334</v>
      </c>
    </row>
    <row r="100" spans="3:6" x14ac:dyDescent="0.35">
      <c r="C100">
        <v>92</v>
      </c>
      <c r="D100" s="8" t="str">
        <f>HYPERLINK("#'Table 92'!A1", "And to what extent do you support or oppose the following policies?  : Create “Great British Energy,” a new, publicly-owned clean energy generation company")</f>
        <v>And to what extent do you support or oppose the following policies?  : Create “Great British Energy,” a new, publicly-owned clean energy generation company</v>
      </c>
      <c r="E100" s="14" t="str">
        <f>HYPERLINK("#'Full Results'!A812", "812")</f>
        <v>812</v>
      </c>
      <c r="F100" t="s">
        <v>334</v>
      </c>
    </row>
    <row r="101" spans="3:6" x14ac:dyDescent="0.35">
      <c r="C101">
        <v>93</v>
      </c>
      <c r="D101" s="8" t="str">
        <f>HYPERLINK("#'Table 93'!A1", "And to what extent do you support or oppose the following policies?  : Achieve a net zero electricity grid by 2030, where all energy is generated from green sources")</f>
        <v>And to what extent do you support or oppose the following policies?  : Achieve a net zero electricity grid by 2030, where all energy is generated from green sources</v>
      </c>
      <c r="E101" s="14" t="str">
        <f>HYPERLINK("#'Full Results'!A824", "824")</f>
        <v>824</v>
      </c>
      <c r="F101" t="s">
        <v>334</v>
      </c>
    </row>
    <row r="102" spans="3:6" x14ac:dyDescent="0.35">
      <c r="C102">
        <v>94</v>
      </c>
      <c r="D102" s="8" t="str">
        <f>HYPERLINK("#'Table 94'!A1", "And to what extent do you support or oppose the following policies?  : Upgrade millions of homes over the next decade to ensure every home has proper insulation")</f>
        <v>And to what extent do you support or oppose the following policies?  : Upgrade millions of homes over the next decade to ensure every home has proper insulation</v>
      </c>
      <c r="E102" s="14" t="str">
        <f>HYPERLINK("#'Full Results'!A836", "836")</f>
        <v>836</v>
      </c>
      <c r="F102" t="s">
        <v>334</v>
      </c>
    </row>
    <row r="103" spans="3:6" x14ac:dyDescent="0.35">
      <c r="C103">
        <v>95</v>
      </c>
      <c r="D103" s="8" t="str">
        <f>HYPERLINK("#'Table 95'!A1", "And to what extent do you support or oppose the following policies?  : Enhance public awareness of sustainable living by launching educational initiatives in every school across the country")</f>
        <v>And to what extent do you support or oppose the following policies?  : Enhance public awareness of sustainable living by launching educational initiatives in every school across the country</v>
      </c>
      <c r="E103" s="14" t="str">
        <f>HYPERLINK("#'Full Results'!A848", "848")</f>
        <v>848</v>
      </c>
      <c r="F103" t="s">
        <v>334</v>
      </c>
    </row>
    <row r="104" spans="3:6" x14ac:dyDescent="0.35">
      <c r="C104">
        <v>96</v>
      </c>
      <c r="D104" s="8" t="str">
        <f>HYPERLINK("#'Table 96'!A1", "Grid Summary: And to what extent do you support or oppose the following policies?  ")</f>
        <v>Grid Summary: And to what extent do you support or oppose the following policies?  </v>
      </c>
      <c r="E104" s="7"/>
      <c r="F104" t="s">
        <v>334</v>
      </c>
    </row>
    <row r="105" spans="3:6" x14ac:dyDescent="0.35">
      <c r="C105">
        <v>97</v>
      </c>
      <c r="D105" s="8" t="str">
        <f>HYPERLINK("#'Table 97'!A1", "And to what extent do you support or oppose the following policies?  : Achieve a net zero electricity grid by 2030, where all energy is generated from green sources")</f>
        <v>And to what extent do you support or oppose the following policies?  : Achieve a net zero electricity grid by 2030, where all energy is generated from green sources</v>
      </c>
      <c r="E105" s="14" t="str">
        <f>HYPERLINK("#'Full Results'!A860", "860")</f>
        <v>860</v>
      </c>
      <c r="F105" t="s">
        <v>334</v>
      </c>
    </row>
    <row r="106" spans="3:6" x14ac:dyDescent="0.35">
      <c r="C106">
        <v>98</v>
      </c>
      <c r="D106" s="8" t="str">
        <f>HYPERLINK("#'Table 98'!A1", "And to what extent do you support or oppose the following policies?  : Upgrade millions of homes over the next decade to ensure every home has proper insulation")</f>
        <v>And to what extent do you support or oppose the following policies?  : Upgrade millions of homes over the next decade to ensure every home has proper insulation</v>
      </c>
      <c r="E106" s="14" t="str">
        <f>HYPERLINK("#'Full Results'!A872", "872")</f>
        <v>872</v>
      </c>
      <c r="F106" t="s">
        <v>334</v>
      </c>
    </row>
    <row r="107" spans="3:6" x14ac:dyDescent="0.35">
      <c r="C107">
        <v>99</v>
      </c>
      <c r="D107" s="8" t="str">
        <f>HYPERLINK("#'Table 99'!A1", "And to what extent do you support or oppose the following policies?  : Enhance public awareness of sustainable living by launching educational initiatives in every school across the country")</f>
        <v>And to what extent do you support or oppose the following policies?  : Enhance public awareness of sustainable living by launching educational initiatives in every school across the country</v>
      </c>
      <c r="E107" s="14" t="str">
        <f>HYPERLINK("#'Full Results'!A884", "884")</f>
        <v>884</v>
      </c>
      <c r="F107" t="s">
        <v>334</v>
      </c>
    </row>
    <row r="108" spans="3:6" x14ac:dyDescent="0.35">
      <c r="C108">
        <v>100</v>
      </c>
      <c r="D108" s="8" t="str">
        <f>HYPERLINK("#'Table 100'!A1", "And to what extent do you support or oppose the following policies?  : Create “Great British Energy,” a new, government-owned clean energy generation company")</f>
        <v>And to what extent do you support or oppose the following policies?  : Create “Great British Energy,” a new, government-owned clean energy generation company</v>
      </c>
      <c r="E108" s="14" t="str">
        <f>HYPERLINK("#'Full Results'!A896", "896")</f>
        <v>896</v>
      </c>
      <c r="F108" t="s">
        <v>334</v>
      </c>
    </row>
    <row r="109" spans="3:6" x14ac:dyDescent="0.35">
      <c r="C109">
        <v>101</v>
      </c>
      <c r="D109" s="8" t="str">
        <f>HYPERLINK("#'Table 101'!A1", "Grid Summary: Imagine the Labour Party won the next general election.For each of the following, how likely or unlikely do you think it is for the Labour government to successfully achieve its goals?  ")</f>
        <v>Grid Summary: Imagine the Labour Party won the next general election.For each of the following, how likely or unlikely do you think it is for the Labour government to successfully achieve its goals?  </v>
      </c>
      <c r="E109" s="7"/>
      <c r="F109" t="s">
        <v>334</v>
      </c>
    </row>
    <row r="110" spans="3:6" x14ac:dyDescent="0.35">
      <c r="C110">
        <v>102</v>
      </c>
      <c r="D110" s="8" t="str">
        <f>HYPERLINK("#'Table 102'!A1", "Imagine the Labour Party won the next general election.For each of the following, how likely or unlikely do you think it is for the Labour government to successfully achieve its goals?  : Achieve a net zero electricity grid by 2030, where all ene...")</f>
        <v>Imagine the Labour Party won the next general election.For each of the following, how likely or unlikely do you think it is for the Labour government to successfully achieve its goals?  : Achieve a net zero electricity grid by 2030, where all ene...</v>
      </c>
      <c r="E110" s="14" t="str">
        <f>HYPERLINK("#'Full Results'!A908", "908")</f>
        <v>908</v>
      </c>
      <c r="F110" t="s">
        <v>334</v>
      </c>
    </row>
    <row r="111" spans="3:6" x14ac:dyDescent="0.35">
      <c r="C111">
        <v>103</v>
      </c>
      <c r="D111" s="8" t="str">
        <f>HYPERLINK("#'Table 103'!A1", "Imagine the Labour Party won the next general election.For each of the following, how likely or unlikely do you think it is for the Labour government to successfully achieve its goals?  : Upgrade millions of homes over the next decade to ensure e...")</f>
        <v>Imagine the Labour Party won the next general election.For each of the following, how likely or unlikely do you think it is for the Labour government to successfully achieve its goals?  : Upgrade millions of homes over the next decade to ensure e...</v>
      </c>
      <c r="E111" s="14" t="str">
        <f>HYPERLINK("#'Full Results'!A916", "916")</f>
        <v>916</v>
      </c>
      <c r="F111" t="s">
        <v>334</v>
      </c>
    </row>
    <row r="112" spans="3:6" x14ac:dyDescent="0.35">
      <c r="C112">
        <v>104</v>
      </c>
      <c r="D112" s="8" t="str">
        <f>HYPERLINK("#'Table 104'!A1", "Imagine the Labour Party won the next general election.For each of the following, how likely or unlikely do you think it is for the Labour government to successfully achieve its goals?  : Create “Great British Energy,” a new, government-owned cle...")</f>
        <v>Imagine the Labour Party won the next general election.For each of the following, how likely or unlikely do you think it is for the Labour government to successfully achieve its goals?  : Create “Great British Energy,” a new, government-owned cle...</v>
      </c>
      <c r="E112" s="14" t="str">
        <f>HYPERLINK("#'Full Results'!A924", "924")</f>
        <v>924</v>
      </c>
      <c r="F112" t="s">
        <v>334</v>
      </c>
    </row>
    <row r="113" spans="3:6" x14ac:dyDescent="0.35">
      <c r="C113">
        <v>105</v>
      </c>
      <c r="D113" s="8" t="str">
        <f>HYPERLINK("#'Table 105'!A1", "Imagine the Labour Party won the next general election.For each of the following, how likely or unlikely do you think it is for the Labour government to successfully achieve its goals?  : Enhance public awareness of sustainable living by launchin...")</f>
        <v>Imagine the Labour Party won the next general election.For each of the following, how likely or unlikely do you think it is for the Labour government to successfully achieve its goals?  : Enhance public awareness of sustainable living by launchin...</v>
      </c>
      <c r="E113" s="14" t="str">
        <f>HYPERLINK("#'Full Results'!A932", "932")</f>
        <v>932</v>
      </c>
      <c r="F113" t="s">
        <v>334</v>
      </c>
    </row>
    <row r="114" spans="3:6" x14ac:dyDescent="0.35">
      <c r="C114">
        <v>106</v>
      </c>
      <c r="D114" s="8" t="str">
        <f>HYPERLINK("#'Table 106'!A1", "Grid Summary: Imagine the Labour Party won the next general election.For each of the following, how likely or unlikely do you think it is for the Labour government to successfully achieve its goals?  ")</f>
        <v>Grid Summary: Imagine the Labour Party won the next general election.For each of the following, how likely or unlikely do you think it is for the Labour government to successfully achieve its goals?  </v>
      </c>
      <c r="E114" s="7"/>
      <c r="F114" t="s">
        <v>334</v>
      </c>
    </row>
    <row r="115" spans="3:6" x14ac:dyDescent="0.35">
      <c r="C115">
        <v>107</v>
      </c>
      <c r="D115" s="8" t="str">
        <f>HYPERLINK("#'Table 107'!A1", "Imagine the Labour Party won the next general election.For each of the following, how likely or unlikely do you think it is for the Labour government to successfully achieve its goals?  : Achieve a net zero electricity grid by 2030, where all ene...")</f>
        <v>Imagine the Labour Party won the next general election.For each of the following, how likely or unlikely do you think it is for the Labour government to successfully achieve its goals?  : Achieve a net zero electricity grid by 2030, where all ene...</v>
      </c>
      <c r="E115" s="14" t="str">
        <f>HYPERLINK("#'Full Results'!A940", "940")</f>
        <v>940</v>
      </c>
      <c r="F115" t="s">
        <v>334</v>
      </c>
    </row>
    <row r="116" spans="3:6" x14ac:dyDescent="0.35">
      <c r="C116">
        <v>108</v>
      </c>
      <c r="D116" s="8" t="str">
        <f>HYPERLINK("#'Table 108'!A1", "Imagine the Labour Party won the next general election.For each of the following, how likely or unlikely do you think it is for the Labour government to successfully achieve its goals?  : Upgrade millions of homes over the next decade to ensure e...")</f>
        <v>Imagine the Labour Party won the next general election.For each of the following, how likely or unlikely do you think it is for the Labour government to successfully achieve its goals?  : Upgrade millions of homes over the next decade to ensure e...</v>
      </c>
      <c r="E116" s="14" t="str">
        <f>HYPERLINK("#'Full Results'!A948", "948")</f>
        <v>948</v>
      </c>
      <c r="F116" t="s">
        <v>334</v>
      </c>
    </row>
    <row r="117" spans="3:6" x14ac:dyDescent="0.35">
      <c r="C117">
        <v>109</v>
      </c>
      <c r="D117" s="8" t="str">
        <f>HYPERLINK("#'Table 109'!A1", "Imagine the Labour Party won the next general election.For each of the following, how likely or unlikely do you think it is for the Labour government to successfully achieve its goals?  : Create “Great British Energy,” a new, publicly-owned clean...")</f>
        <v>Imagine the Labour Party won the next general election.For each of the following, how likely or unlikely do you think it is for the Labour government to successfully achieve its goals?  : Create “Great British Energy,” a new, publicly-owned clean...</v>
      </c>
      <c r="E117" s="14" t="str">
        <f>HYPERLINK("#'Full Results'!A956", "956")</f>
        <v>956</v>
      </c>
      <c r="F117" t="s">
        <v>334</v>
      </c>
    </row>
    <row r="118" spans="3:6" x14ac:dyDescent="0.35">
      <c r="C118">
        <v>110</v>
      </c>
      <c r="D118" s="8" t="str">
        <f>HYPERLINK("#'Table 110'!A1", "Imagine the Labour Party won the next general election.For each of the following, how likely or unlikely do you think it is for the Labour government to successfully achieve its goals?  : Enhance public awareness of sustainable living by launchin...")</f>
        <v>Imagine the Labour Party won the next general election.For each of the following, how likely or unlikely do you think it is for the Labour government to successfully achieve its goals?  : Enhance public awareness of sustainable living by launchin...</v>
      </c>
      <c r="E118" s="14" t="str">
        <f>HYPERLINK("#'Full Results'!A964", "964")</f>
        <v>964</v>
      </c>
      <c r="F118" t="s">
        <v>334</v>
      </c>
    </row>
    <row r="119" spans="3:6" x14ac:dyDescent="0.35">
      <c r="C119">
        <v>111</v>
      </c>
      <c r="D119" s="8" t="str">
        <f>HYPERLINK("#'Table 111'!A1", " One of the Labour Party’s proposals is to create “Great British Energy”, a new publicly-owned renewable energy generation company. Do you support or oppose the creation of Great British Energy, a government-owned renewable energy generation comp...")</f>
        <v xml:space="preserve"> One of the Labour Party’s proposals is to create “Great British Energy”, a new publicly-owned renewable energy generation company. Do you support or oppose the creation of Great British Energy, a government-owned renewable energy generation comp...</v>
      </c>
      <c r="E119" s="14" t="str">
        <f>HYPERLINK("#'Full Results'!A972", "972")</f>
        <v>972</v>
      </c>
      <c r="F119" t="s">
        <v>125</v>
      </c>
    </row>
    <row r="120" spans="3:6" x14ac:dyDescent="0.35">
      <c r="C120">
        <v>112</v>
      </c>
      <c r="D120" s="8" t="str">
        <f>HYPERLINK("#'Table 112'!A1", "Grid Summary: To what extent do you agree or disagree with the following statements?")</f>
        <v>Grid Summary: To what extent do you agree or disagree with the following statements?</v>
      </c>
      <c r="E120" s="7"/>
      <c r="F120" t="s">
        <v>125</v>
      </c>
    </row>
    <row r="121" spans="3:6" x14ac:dyDescent="0.35">
      <c r="C121">
        <v>113</v>
      </c>
      <c r="D121" s="8" t="str">
        <f>HYPERLINK("#'Table 113'!A1", "To what extent do you agree or disagree with the following statements?: A government-owned and operated energy generation company will act in my best interests and the interests of people like me")</f>
        <v>To what extent do you agree or disagree with the following statements?: A government-owned and operated energy generation company will act in my best interests and the interests of people like me</v>
      </c>
      <c r="E121" s="14" t="str">
        <f>HYPERLINK("#'Full Results'!A984", "984")</f>
        <v>984</v>
      </c>
      <c r="F121" t="s">
        <v>125</v>
      </c>
    </row>
    <row r="122" spans="3:6" x14ac:dyDescent="0.35">
      <c r="C122">
        <v>114</v>
      </c>
      <c r="D122" s="8" t="str">
        <f>HYPERLINK("#'Table 114'!A1", "To what extent do you agree or disagree with the following statements?: A government-owned energy company that partners with private investors will be more focussed on business and profit than my personal best interests")</f>
        <v>To what extent do you agree or disagree with the following statements?: A government-owned energy company that partners with private investors will be more focussed on business and profit than my personal best interests</v>
      </c>
      <c r="E122" s="14" t="str">
        <f>HYPERLINK("#'Full Results'!A996", "996")</f>
        <v>996</v>
      </c>
      <c r="F122" t="s">
        <v>125</v>
      </c>
    </row>
    <row r="123" spans="3:6" x14ac:dyDescent="0.35">
      <c r="C123">
        <v>115</v>
      </c>
      <c r="D123" s="8" t="str">
        <f>HYPERLINK("#'Table 115'!A1", "Which of the following, if any, do you view as advantages of a government-owned energy generation company like Great British Energy?Please select all that apply.  ")</f>
        <v>Which of the following, if any, do you view as advantages of a government-owned energy generation company like Great British Energy?Please select all that apply.  </v>
      </c>
      <c r="E123" s="14" t="str">
        <f>HYPERLINK("#'Full Results'!A1008", "1008")</f>
        <v>1008</v>
      </c>
      <c r="F123" t="s">
        <v>125</v>
      </c>
    </row>
    <row r="124" spans="3:6" x14ac:dyDescent="0.35">
      <c r="C124">
        <v>116</v>
      </c>
      <c r="D124" s="8" t="str">
        <f>HYPERLINK("#'Table 116'!A1", "Which of the following, if any, do you view as disadvantages of a government-owned energy company like Great British Energy?Please select all that apply.")</f>
        <v>Which of the following, if any, do you view as disadvantages of a government-owned energy company like Great British Energy?Please select all that apply.</v>
      </c>
      <c r="E124" s="14" t="str">
        <f>HYPERLINK("#'Full Results'!A1025", "1025")</f>
        <v>1025</v>
      </c>
      <c r="F124" t="s">
        <v>125</v>
      </c>
    </row>
    <row r="125" spans="3:6" x14ac:dyDescent="0.35">
      <c r="C125">
        <v>117</v>
      </c>
      <c r="D125" s="8" t="str">
        <f>HYPERLINK("#'Table 117'!A1", "And what do you think are the most important roles of a government-owned energy company like Great British Energy? Please select up to three of the following.  ")</f>
        <v>And what do you think are the most important roles of a government-owned energy company like Great British Energy? Please select up to three of the following.  </v>
      </c>
      <c r="E125" s="14" t="str">
        <f>HYPERLINK("#'Full Results'!A1043", "1043")</f>
        <v>1043</v>
      </c>
      <c r="F125" t="s">
        <v>125</v>
      </c>
    </row>
    <row r="126" spans="3:6" x14ac:dyDescent="0.35">
      <c r="C126">
        <v>118</v>
      </c>
      <c r="D126" s="8" t="str">
        <f>HYPERLINK("#'Table 118'!A1", "Grid Summary: Do you think the following are more true of a publicly-owned energy generation company, or a privately owned energy generation company?  ")</f>
        <v>Grid Summary: Do you think the following are more true of a publicly-owned energy generation company, or a privately owned energy generation company?  </v>
      </c>
      <c r="E126" s="7"/>
      <c r="F126" t="s">
        <v>125</v>
      </c>
    </row>
    <row r="127" spans="3:6" x14ac:dyDescent="0.35">
      <c r="C127">
        <v>119</v>
      </c>
      <c r="D127" s="8" t="str">
        <f>HYPERLINK("#'Table 119'!A1", "Do you think the following are more true of a publicly-owned energy generation company, or a privately owned energy generation company?  : Would make decisions that are in my local areas interest")</f>
        <v>Do you think the following are more true of a publicly-owned energy generation company, or a privately owned energy generation company?  : Would make decisions that are in my local areas interest</v>
      </c>
      <c r="E127" s="14" t="str">
        <f>HYPERLINK("#'Full Results'!A1059", "1059")</f>
        <v>1059</v>
      </c>
      <c r="F127" t="s">
        <v>125</v>
      </c>
    </row>
    <row r="128" spans="3:6" x14ac:dyDescent="0.35">
      <c r="C128">
        <v>120</v>
      </c>
      <c r="D128" s="8" t="str">
        <f>HYPERLINK("#'Table 120'!A1", "Do you think the following are more true of a publicly-owned energy generation company, or a privately owned energy generation company?  : Would take a long time to build new energy developments")</f>
        <v>Do you think the following are more true of a publicly-owned energy generation company, or a privately owned energy generation company?  : Would take a long time to build new energy developments</v>
      </c>
      <c r="E128" s="14" t="str">
        <f>HYPERLINK("#'Full Results'!A1066", "1066")</f>
        <v>1066</v>
      </c>
      <c r="F128" t="s">
        <v>125</v>
      </c>
    </row>
    <row r="129" spans="3:6" x14ac:dyDescent="0.35">
      <c r="C129">
        <v>121</v>
      </c>
      <c r="D129" s="8" t="str">
        <f>HYPERLINK("#'Table 121'!A1", "Do you think the following are more true of a publicly-owned energy generation company, or a privately owned energy generation company?  : Would be able to quickly build a new energy development")</f>
        <v>Do you think the following are more true of a publicly-owned energy generation company, or a privately owned energy generation company?  : Would be able to quickly build a new energy development</v>
      </c>
      <c r="E129" s="14" t="str">
        <f>HYPERLINK("#'Full Results'!A1073", "1073")</f>
        <v>1073</v>
      </c>
      <c r="F129" t="s">
        <v>125</v>
      </c>
    </row>
    <row r="130" spans="3:6" x14ac:dyDescent="0.35">
      <c r="C130">
        <v>122</v>
      </c>
      <c r="D130" s="8" t="str">
        <f>HYPERLINK("#'Table 122'!A1", "Do you think the following are more true of a publicly-owned energy generation company, or a privately owned energy generation company?  : Would increase energy prices")</f>
        <v>Do you think the following are more true of a publicly-owned energy generation company, or a privately owned energy generation company?  : Would increase energy prices</v>
      </c>
      <c r="E130" s="14" t="str">
        <f>HYPERLINK("#'Full Results'!A1080", "1080")</f>
        <v>1080</v>
      </c>
      <c r="F130" t="s">
        <v>125</v>
      </c>
    </row>
    <row r="131" spans="3:6" x14ac:dyDescent="0.35">
      <c r="C131">
        <v>123</v>
      </c>
      <c r="D131" s="8" t="str">
        <f>HYPERLINK("#'Table 123'!A1", "Do you think the following are more true of a publicly-owned energy generation company, or a privately owned energy generation company?  : Would create new jobs in areas that need them")</f>
        <v>Do you think the following are more true of a publicly-owned energy generation company, or a privately owned energy generation company?  : Would create new jobs in areas that need them</v>
      </c>
      <c r="E131" s="14" t="str">
        <f>HYPERLINK("#'Full Results'!A1087", "1087")</f>
        <v>1087</v>
      </c>
      <c r="F131" t="s">
        <v>125</v>
      </c>
    </row>
    <row r="132" spans="3:6" x14ac:dyDescent="0.35">
      <c r="C132">
        <v>124</v>
      </c>
      <c r="D132" s="8" t="str">
        <f>HYPERLINK("#'Table 124'!A1", " The Labour Party has promised that Great British Energy will focus on three primary energy generation goals. Which of the following do you think is most important?")</f>
        <v xml:space="preserve"> The Labour Party has promised that Great British Energy will focus on three primary energy generation goals. Which of the following do you think is most important?</v>
      </c>
      <c r="E132" s="14" t="str">
        <f>HYPERLINK("#'Full Results'!A1094", "1094")</f>
        <v>1094</v>
      </c>
      <c r="F132" t="s">
        <v>125</v>
      </c>
    </row>
    <row r="133" spans="3:6" x14ac:dyDescent="0.35">
      <c r="C133">
        <v>125</v>
      </c>
      <c r="D133" s="8" t="str">
        <f>HYPERLINK("#'Table 125'!A1", " And which of the following do you think is least important?  ")</f>
        <v xml:space="preserve"> And which of the following do you think is least important?  </v>
      </c>
      <c r="E133" s="14" t="str">
        <f>HYPERLINK("#'Full Results'!A1101", "1101")</f>
        <v>1101</v>
      </c>
      <c r="F133" t="s">
        <v>125</v>
      </c>
    </row>
    <row r="134" spans="3:6" x14ac:dyDescent="0.35">
      <c r="C134">
        <v>126</v>
      </c>
      <c r="D134" s="8" t="str">
        <f>HYPERLINK("#'Table 126'!A1", " Great British Energy will also have a role in helping build more pylons and power lines to transport renewable energy directly to households.  To what extent do you support or oppose this?  ")</f>
        <v xml:space="preserve"> Great British Energy will also have a role in helping build more pylons and power lines to transport renewable energy directly to households.  To what extent do you support or oppose this?  </v>
      </c>
      <c r="E134" s="14" t="str">
        <f>HYPERLINK("#'Full Results'!A1105", "1105")</f>
        <v>1105</v>
      </c>
      <c r="F134" t="s">
        <v>125</v>
      </c>
    </row>
    <row r="135" spans="3:6" x14ac:dyDescent="0.35">
      <c r="C135">
        <v>127</v>
      </c>
      <c r="D135" s="8" t="str">
        <f>HYPERLINK("#'Table 127'!A1", " Below are two theoretical ownership models of Great British Energy. Please say which model you support the most?")</f>
        <v xml:space="preserve"> Below are two theoretical ownership models of Great British Energy. Please say which model you support the most?</v>
      </c>
      <c r="E135" s="14" t="str">
        <f>HYPERLINK("#'Full Results'!A1117", "1117")</f>
        <v>1117</v>
      </c>
      <c r="F135" t="s">
        <v>225</v>
      </c>
    </row>
    <row r="136" spans="3:6" x14ac:dyDescent="0.35">
      <c r="C136">
        <v>128</v>
      </c>
      <c r="D136" s="8" t="str">
        <f>HYPERLINK("#'Table 128'!A1", " Below are two theoretical ownership models of Great British Energy. Please say which model you support the most?")</f>
        <v xml:space="preserve"> Below are two theoretical ownership models of Great British Energy. Please say which model you support the most?</v>
      </c>
      <c r="E136" s="14" t="str">
        <f>HYPERLINK("#'Full Results'!A1123", "1123")</f>
        <v>1123</v>
      </c>
      <c r="F136" t="s">
        <v>225</v>
      </c>
    </row>
    <row r="137" spans="3:6" x14ac:dyDescent="0.35">
      <c r="C137">
        <v>129</v>
      </c>
      <c r="D137" s="8" t="str">
        <f>HYPERLINK("#'Table 129'!A1", " Below are two theoretical ownership models of Great British Energy. Please say which model you support the most?")</f>
        <v xml:space="preserve"> Below are two theoretical ownership models of Great British Energy. Please say which model you support the most?</v>
      </c>
      <c r="E137" s="14" t="str">
        <f>HYPERLINK("#'Full Results'!A1129", "1129")</f>
        <v>1129</v>
      </c>
      <c r="F137" t="s">
        <v>225</v>
      </c>
    </row>
    <row r="138" spans="3:6" x14ac:dyDescent="0.35">
      <c r="C138">
        <v>130</v>
      </c>
      <c r="D138" s="8" t="str">
        <f>HYPERLINK("#'Table 130'!A1", " Below are two theoretical ownership models of Great British Energy. Please say which model you support the most?")</f>
        <v xml:space="preserve"> Below are two theoretical ownership models of Great British Energy. Please say which model you support the most?</v>
      </c>
      <c r="E138" s="14" t="str">
        <f>HYPERLINK("#'Full Results'!A1135", "1135")</f>
        <v>1135</v>
      </c>
      <c r="F138" t="s">
        <v>225</v>
      </c>
    </row>
    <row r="139" spans="3:6" x14ac:dyDescent="0.35">
      <c r="C139">
        <v>131</v>
      </c>
      <c r="D139" s="8" t="str">
        <f>HYPERLINK("#'Table 131'!A1", " Below are two theoretical ownership models of Great British Energy. Please say which model you support the most?")</f>
        <v xml:space="preserve"> Below are two theoretical ownership models of Great British Energy. Please say which model you support the most?</v>
      </c>
      <c r="E139" s="14" t="str">
        <f>HYPERLINK("#'Full Results'!A1141", "1141")</f>
        <v>1141</v>
      </c>
      <c r="F139" t="s">
        <v>225</v>
      </c>
    </row>
    <row r="140" spans="3:6" x14ac:dyDescent="0.35">
      <c r="C140">
        <v>132</v>
      </c>
      <c r="D140" s="8" t="str">
        <f>HYPERLINK("#'Table 132'!A1", " Below are two theoretical ownership models of Great British Energy. Please say which model you support the most?")</f>
        <v xml:space="preserve"> Below are two theoretical ownership models of Great British Energy. Please say which model you support the most?</v>
      </c>
      <c r="E140" s="14" t="str">
        <f>HYPERLINK("#'Full Results'!A1147", "1147")</f>
        <v>1147</v>
      </c>
      <c r="F140" t="s">
        <v>225</v>
      </c>
    </row>
    <row r="141" spans="3:6" x14ac:dyDescent="0.35">
      <c r="C141">
        <v>133</v>
      </c>
      <c r="D141" s="8" t="str">
        <f>HYPERLINK("#'Table 133'!A1", "Grid Summary: To what extent do you agree or disagree with the following statements?  ")</f>
        <v>Grid Summary: To what extent do you agree or disagree with the following statements?  </v>
      </c>
      <c r="E141" s="7"/>
      <c r="F141" t="s">
        <v>125</v>
      </c>
    </row>
    <row r="142" spans="3:6" x14ac:dyDescent="0.35">
      <c r="C142">
        <v>134</v>
      </c>
      <c r="D142" s="8" t="str">
        <f>HYPERLINK("#'Table 134'!A1", "To what extent do you agree or disagree with the following statements?  : Great British Energy should represent all nations in the UK and ensure they benefit equally")</f>
        <v>To what extent do you agree or disagree with the following statements?  : Great British Energy should represent all nations in the UK and ensure they benefit equally</v>
      </c>
      <c r="E142" s="14" t="str">
        <f>HYPERLINK("#'Full Results'!A1153", "1153")</f>
        <v>1153</v>
      </c>
      <c r="F142" t="s">
        <v>125</v>
      </c>
    </row>
    <row r="143" spans="3:6" x14ac:dyDescent="0.35">
      <c r="C143">
        <v>135</v>
      </c>
      <c r="D143" s="8" t="str">
        <f>HYPERLINK("#'Table 135'!A1", "To what extent do you agree or disagree with the following statements?  : Great British Energy should prioritise the poorest communities and ensure they benefit most")</f>
        <v>To what extent do you agree or disagree with the following statements?  : Great British Energy should prioritise the poorest communities and ensure they benefit most</v>
      </c>
      <c r="E143" s="14" t="str">
        <f>HYPERLINK("#'Full Results'!A1165", "1165")</f>
        <v>1165</v>
      </c>
      <c r="F143" t="s">
        <v>125</v>
      </c>
    </row>
    <row r="144" spans="3:6" x14ac:dyDescent="0.35">
      <c r="C144">
        <v>136</v>
      </c>
      <c r="D144" s="8" t="str">
        <f>HYPERLINK("#'Table 136'!A1", "To what extent do you agree or disagree with the following statements?  : Great British Energy should prioritise earning money so that it can provide money back to the government to spend on other things.")</f>
        <v>To what extent do you agree or disagree with the following statements?  : Great British Energy should prioritise earning money so that it can provide money back to the government to spend on other things.</v>
      </c>
      <c r="E144" s="14" t="str">
        <f>HYPERLINK("#'Full Results'!A1177", "1177")</f>
        <v>1177</v>
      </c>
      <c r="F144" t="s">
        <v>125</v>
      </c>
    </row>
    <row r="145" spans="3:6" x14ac:dyDescent="0.35">
      <c r="C145">
        <v>137</v>
      </c>
      <c r="D145" s="8" t="str">
        <f>HYPERLINK("#'Table 137'!A1", " Taking into account what you have heard, do you support or oppose the creation of Great British Energy, a government-owned renewable energy generation company?  ")</f>
        <v xml:space="preserve"> Taking into account what you have heard, do you support or oppose the creation of Great British Energy, a government-owned renewable energy generation company?  </v>
      </c>
      <c r="E145" s="14" t="str">
        <f>HYPERLINK("#'Full Results'!A1189", "1189")</f>
        <v>1189</v>
      </c>
      <c r="F145" t="s">
        <v>125</v>
      </c>
    </row>
    <row r="146" spans="3:6" x14ac:dyDescent="0.35">
      <c r="C146">
        <v>138</v>
      </c>
      <c r="D146" s="8" t="str">
        <f>HYPERLINK("#'Table 138'!A1", " Imagine the Labour Party said the following about the plans to introduce Great British Energy“Great British Energy will focus on building more renewable energy generation, such as solar farms and onshore wind farms, in local areas.” Does this ma...")</f>
        <v xml:space="preserve"> Imagine the Labour Party said the following about the plans to introduce Great British Energy“Great British Energy will focus on building more renewable energy generation, such as solar farms and onshore wind farms, in local areas.” Does this ma...</v>
      </c>
      <c r="E146" s="14" t="str">
        <f>HYPERLINK("#'Full Results'!A1201", "1201")</f>
        <v>1201</v>
      </c>
      <c r="F146" t="s">
        <v>225</v>
      </c>
    </row>
    <row r="147" spans="3:6" x14ac:dyDescent="0.35">
      <c r="C147">
        <v>139</v>
      </c>
      <c r="D147" s="8" t="str">
        <f>HYPERLINK("#'Table 139'!A1", " Imagine the Labour Party said the following about the plans to introduce Great British Energy“Great British Energy will permanently cut costs of bills for households, making families up to £1,400 better off every year.”  Does this make you more ...")</f>
        <v xml:space="preserve"> Imagine the Labour Party said the following about the plans to introduce Great British Energy“Great British Energy will permanently cut costs of bills for households, making families up to £1,400 better off every year.”  Does this make you more ...</v>
      </c>
      <c r="E147" s="14" t="str">
        <f>HYPERLINK("#'Full Results'!A1212", "1212")</f>
        <v>1212</v>
      </c>
      <c r="F147" t="s">
        <v>225</v>
      </c>
    </row>
    <row r="148" spans="3:6" x14ac:dyDescent="0.35">
      <c r="C148">
        <v>140</v>
      </c>
      <c r="D148" s="8" t="str">
        <f>HYPERLINK("#'Table 140'!A1", " Imagine the Labour Party said the following about the plans to introduce Great British Energy“Great British Energy will create 500,000 new, skilled jobs in the industries of the future, rebuilding the strength of our industrial heartlands.” Does...")</f>
        <v xml:space="preserve"> Imagine the Labour Party said the following about the plans to introduce Great British Energy“Great British Energy will create 500,000 new, skilled jobs in the industries of the future, rebuilding the strength of our industrial heartlands.” Does...</v>
      </c>
      <c r="E148" s="14" t="str">
        <f>HYPERLINK("#'Full Results'!A1223", "1223")</f>
        <v>1223</v>
      </c>
      <c r="F148" t="s">
        <v>225</v>
      </c>
    </row>
    <row r="149" spans="3:6" x14ac:dyDescent="0.35">
      <c r="C149">
        <v>141</v>
      </c>
      <c r="D149" s="8" t="str">
        <f>HYPERLINK("#'Table 141'!A1", " Imagine the Labour Party said the following about the plans to introduce Great British Energy“Great British Energy will deliver energy security so the UK isn’t dependent on dictators like Putin."" Does this make you more or less supportive of th...")</f>
        <v xml:space="preserve"> Imagine the Labour Party said the following about the plans to introduce Great British Energy“Great British Energy will deliver energy security so the UK isn’t dependent on dictators like Putin." Does this make you more or less supportive of th...</v>
      </c>
      <c r="E149" s="14" t="str">
        <f>HYPERLINK("#'Full Results'!A1234", "1234")</f>
        <v>1234</v>
      </c>
      <c r="F149" t="s">
        <v>225</v>
      </c>
    </row>
    <row r="150" spans="3:6" x14ac:dyDescent="0.35">
      <c r="C150">
        <v>142</v>
      </c>
      <c r="D150" s="8" t="str">
        <f>HYPERLINK("#'Table 142'!A1", " Imagine the Labour Party said the following about the plans to introduce Great British Energy“Great British Energy will develop new, innovative technologies, placing the UK at the forefront of green advancement."" Does this make you more or less...")</f>
        <v xml:space="preserve"> Imagine the Labour Party said the following about the plans to introduce Great British Energy“Great British Energy will develop new, innovative technologies, placing the UK at the forefront of green advancement." Does this make you more or less...</v>
      </c>
      <c r="E150" s="14" t="str">
        <f>HYPERLINK("#'Full Results'!A1245", "1245")</f>
        <v>1245</v>
      </c>
      <c r="F150" t="s">
        <v>225</v>
      </c>
    </row>
    <row r="151" spans="3:6" x14ac:dyDescent="0.35">
      <c r="C151">
        <v>143</v>
      </c>
      <c r="D151" s="8" t="str">
        <f>HYPERLINK("#'Table 143'!A1", " Imagine the Labour Party said the following about the plans to introduce Great British Energy“Great British Energy will save the UK up to £21 billion per year."" Does this make you more or less supportive of the proposal?")</f>
        <v xml:space="preserve"> Imagine the Labour Party said the following about the plans to introduce Great British Energy“Great British Energy will save the UK up to £21 billion per year." Does this make you more or less supportive of the proposal?</v>
      </c>
      <c r="E151" s="14" t="str">
        <f>HYPERLINK("#'Full Results'!A1256", "1256")</f>
        <v>1256</v>
      </c>
      <c r="F151" t="s">
        <v>225</v>
      </c>
    </row>
    <row r="152" spans="3:6" x14ac:dyDescent="0.35">
      <c r="C152">
        <v>144</v>
      </c>
      <c r="D152" s="8" t="str">
        <f>HYPERLINK("#'Table 144'!A1", " Imagine the Labour Party said the following about the plans to introduce Great British Energy“Great British Energy will reshape energy generation, ensuring the UK reaches net zero by 2050."" Does this make you more or less supportive of the prop...")</f>
        <v xml:space="preserve"> Imagine the Labour Party said the following about the plans to introduce Great British Energy“Great British Energy will reshape energy generation, ensuring the UK reaches net zero by 2050." Does this make you more or less supportive of the prop...</v>
      </c>
      <c r="E152" s="14" t="str">
        <f>HYPERLINK("#'Full Results'!A1267", "1267")</f>
        <v>1267</v>
      </c>
      <c r="F152" t="s">
        <v>225</v>
      </c>
    </row>
    <row r="153" spans="3:6" x14ac:dyDescent="0.35">
      <c r="C153">
        <v>145</v>
      </c>
      <c r="D153" s="8" t="str">
        <f>HYPERLINK("#'Table 145'!A1", " Which of those statements from Labour do you think made the best case for the Great British Energy proposal? ")</f>
        <v xml:space="preserve"> Which of those statements from Labour do you think made the best case for the Great British Energy proposal? </v>
      </c>
      <c r="E153" s="14" t="str">
        <f>HYPERLINK("#'Full Results'!A1278", "1278")</f>
        <v>1278</v>
      </c>
      <c r="F153" t="s">
        <v>125</v>
      </c>
    </row>
    <row r="154" spans="3:6" x14ac:dyDescent="0.35">
      <c r="C154">
        <v>146</v>
      </c>
      <c r="D154" s="8" t="str">
        <f>HYPERLINK("#'Table 146'!A1", " And which do you think is the worst at making the case for the Great British Energy proposal?  ")</f>
        <v xml:space="preserve"> And which do you think is the worst at making the case for the Great British Energy proposal?  </v>
      </c>
      <c r="E154" s="14" t="str">
        <f>HYPERLINK("#'Full Results'!A1290", "1290")</f>
        <v>1290</v>
      </c>
      <c r="F154" t="s">
        <v>125</v>
      </c>
    </row>
    <row r="155" spans="3:6" x14ac:dyDescent="0.35">
      <c r="C155">
        <v>147</v>
      </c>
      <c r="D155" s="8" t="str">
        <f>HYPERLINK("#'Table 147'!A1", "Grid Summary: Finally, we have some questions on private and public ownership in general. Thinking now about all services, which of the following comes closest to your view?  ")</f>
        <v>Grid Summary: Finally, we have some questions on private and public ownership in general. Thinking now about all services, which of the following comes closest to your view?  </v>
      </c>
      <c r="E155" s="7"/>
      <c r="F155" t="s">
        <v>125</v>
      </c>
    </row>
    <row r="156" spans="3:6" x14ac:dyDescent="0.35">
      <c r="C156">
        <v>148</v>
      </c>
      <c r="D156" s="8" t="str">
        <f>HYPERLINK("#'Table 148'!A1", "Finally, we have some questions on private and public ownership in general. Thinking now about all services, which of the following comes closest to your view?  : Private ownership of goods and services encourages efficiency and innovation throug...")</f>
        <v>Finally, we have some questions on private and public ownership in general. Thinking now about all services, which of the following comes closest to your view?  : Private ownership of goods and services encourages efficiency and innovation throug...</v>
      </c>
      <c r="E156" s="14" t="str">
        <f>HYPERLINK("#'Full Results'!A1294", "1294")</f>
        <v>1294</v>
      </c>
      <c r="F156" t="s">
        <v>125</v>
      </c>
    </row>
    <row r="157" spans="3:6" x14ac:dyDescent="0.35">
      <c r="C157">
        <v>149</v>
      </c>
      <c r="D157" s="8" t="str">
        <f>HYPERLINK("#'Table 149'!A1", "Finally, we have some questions on private and public ownership in general. Thinking now about all services, which of the following comes closest to your view?  : Services provided by the private sector tend to be more efficient | Services provid...")</f>
        <v>Finally, we have some questions on private and public ownership in general. Thinking now about all services, which of the following comes closest to your view?  : Services provided by the private sector tend to be more efficient | Services provid...</v>
      </c>
      <c r="E157" s="14" t="str">
        <f>HYPERLINK("#'Full Results'!A1302", "1302")</f>
        <v>1302</v>
      </c>
      <c r="F157" t="s">
        <v>125</v>
      </c>
    </row>
    <row r="158" spans="3:6" x14ac:dyDescent="0.35">
      <c r="C158">
        <v>150</v>
      </c>
      <c r="D158" s="8" t="str">
        <f>HYPERLINK("#'Table 150'!A1", "Finally, we have some questions on private and public ownership in general. Thinking now about all services, which of the following comes closest to your view?  : Services provided by the private sector tend to be better value for money | Service...")</f>
        <v>Finally, we have some questions on private and public ownership in general. Thinking now about all services, which of the following comes closest to your view?  : Services provided by the private sector tend to be better value for money | Service...</v>
      </c>
      <c r="E158" s="14" t="str">
        <f>HYPERLINK("#'Full Results'!A1310", "1310")</f>
        <v>1310</v>
      </c>
      <c r="F158" t="s">
        <v>125</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CP1318"/>
  <sheetViews>
    <sheetView showGridLines="0" workbookViewId="0">
      <pane xSplit="2" ySplit="8" topLeftCell="C9" activePane="bottomRight" state="frozen"/>
      <selection pane="topRight"/>
      <selection pane="bottomLeft"/>
      <selection pane="bottomRight"/>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25" t="s">
        <v>464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3"/>
      <c r="C5" s="13"/>
      <c r="D5" s="28" t="s">
        <v>94</v>
      </c>
      <c r="E5" s="28"/>
      <c r="F5" s="13"/>
      <c r="G5" s="28" t="s">
        <v>95</v>
      </c>
      <c r="H5" s="28"/>
      <c r="I5" s="28"/>
      <c r="J5" s="28"/>
      <c r="K5" s="28"/>
      <c r="L5" s="28"/>
      <c r="M5" s="13"/>
      <c r="N5" s="28" t="s">
        <v>96</v>
      </c>
      <c r="O5" s="28"/>
      <c r="P5" s="28"/>
      <c r="Q5" s="28"/>
      <c r="R5" s="13"/>
      <c r="S5" s="28" t="s">
        <v>97</v>
      </c>
      <c r="T5" s="28"/>
      <c r="U5" s="28"/>
      <c r="V5" s="28"/>
      <c r="W5" s="28"/>
      <c r="X5" s="28"/>
      <c r="Y5" s="28"/>
      <c r="Z5" s="28"/>
      <c r="AA5" s="28"/>
      <c r="AB5" s="28"/>
      <c r="AC5" s="28"/>
      <c r="AD5" s="13"/>
      <c r="AE5" s="28" t="s">
        <v>98</v>
      </c>
      <c r="AF5" s="28"/>
      <c r="AG5" s="28"/>
      <c r="AH5" s="13"/>
      <c r="AI5" s="28" t="s">
        <v>99</v>
      </c>
      <c r="AJ5" s="28"/>
      <c r="AK5" s="28"/>
      <c r="AL5" s="28"/>
      <c r="AM5" s="28"/>
      <c r="AN5" s="13"/>
      <c r="AO5" s="28" t="s">
        <v>100</v>
      </c>
      <c r="AP5" s="28"/>
      <c r="AQ5" s="28"/>
      <c r="AR5" s="13"/>
      <c r="AS5" s="28" t="s">
        <v>101</v>
      </c>
      <c r="AT5" s="28"/>
      <c r="AU5" s="28"/>
      <c r="AV5" s="28"/>
      <c r="AW5" s="28"/>
      <c r="AX5" s="13"/>
      <c r="AY5" s="28" t="s">
        <v>102</v>
      </c>
      <c r="AZ5" s="28"/>
      <c r="BA5" s="28"/>
      <c r="BB5" s="28"/>
      <c r="BC5" s="28"/>
      <c r="BD5" s="28"/>
      <c r="BE5" s="28"/>
      <c r="BF5" s="28"/>
      <c r="BG5" s="28"/>
      <c r="BH5" s="28"/>
      <c r="BI5" s="28"/>
      <c r="BJ5" s="28"/>
      <c r="BK5" s="28"/>
      <c r="BL5" s="28"/>
      <c r="BM5" s="28"/>
      <c r="BN5" s="28"/>
      <c r="BO5" s="13"/>
      <c r="BP5" s="28" t="s">
        <v>103</v>
      </c>
      <c r="BQ5" s="28"/>
      <c r="BR5" s="28"/>
      <c r="BS5" s="28"/>
      <c r="BT5" s="28"/>
      <c r="BU5" s="28"/>
      <c r="BV5" s="13"/>
      <c r="BW5" s="28" t="s">
        <v>104</v>
      </c>
      <c r="BX5" s="28"/>
      <c r="BY5" s="28"/>
      <c r="BZ5" s="28"/>
      <c r="CA5" s="28"/>
      <c r="CB5" s="28"/>
      <c r="CC5" s="28"/>
      <c r="CD5" s="28"/>
      <c r="CE5" s="13"/>
      <c r="CF5" s="28" t="s">
        <v>105</v>
      </c>
      <c r="CG5" s="28"/>
      <c r="CH5" s="28"/>
      <c r="CI5" s="28"/>
      <c r="CJ5" s="28"/>
      <c r="CK5" s="13"/>
      <c r="CL5" s="28" t="s">
        <v>106</v>
      </c>
      <c r="CM5" s="13"/>
      <c r="CN5" s="28" t="s">
        <v>107</v>
      </c>
      <c r="CO5" s="28"/>
      <c r="CP5" s="28"/>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2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2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11" spans="2:94" x14ac:dyDescent="0.35">
      <c r="B11" s="6" t="s">
        <v>124</v>
      </c>
    </row>
    <row r="12" spans="2:94" x14ac:dyDescent="0.35">
      <c r="B12" s="24" t="s">
        <v>125</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row>
    <row r="13" spans="2:94" x14ac:dyDescent="0.35">
      <c r="B13" t="s">
        <v>108</v>
      </c>
      <c r="C13" s="17">
        <v>0.68122707700755203</v>
      </c>
      <c r="D13" s="17">
        <v>0.63916455435097397</v>
      </c>
      <c r="E13" s="17">
        <v>0.72070599422857196</v>
      </c>
      <c r="F13" s="17"/>
      <c r="G13" s="17">
        <v>0.73641676784312604</v>
      </c>
      <c r="H13" s="17">
        <v>0.74733130178003804</v>
      </c>
      <c r="I13" s="17">
        <v>0.77447940877397603</v>
      </c>
      <c r="J13" s="17">
        <v>0.73629054031955299</v>
      </c>
      <c r="K13" s="17">
        <v>0.604794045303785</v>
      </c>
      <c r="L13" s="17">
        <v>0.520909740248786</v>
      </c>
      <c r="M13" s="17"/>
      <c r="N13" s="17">
        <v>0.62817466382455001</v>
      </c>
      <c r="O13" s="17">
        <v>0.68962489108799596</v>
      </c>
      <c r="P13" s="17">
        <v>0.70406465624067105</v>
      </c>
      <c r="Q13" s="17">
        <v>0.70758540169575401</v>
      </c>
      <c r="R13" s="17"/>
      <c r="S13" s="17">
        <v>0.66056764307049798</v>
      </c>
      <c r="T13" s="17">
        <v>0.64083662505699501</v>
      </c>
      <c r="U13" s="17">
        <v>0.68390027146347099</v>
      </c>
      <c r="V13" s="17">
        <v>0.65139411256478597</v>
      </c>
      <c r="W13" s="17">
        <v>0.65508718430908397</v>
      </c>
      <c r="X13" s="17">
        <v>0.67195260159245596</v>
      </c>
      <c r="Y13" s="17">
        <v>0.75122003929084202</v>
      </c>
      <c r="Z13" s="17">
        <v>0.76278725924753399</v>
      </c>
      <c r="AA13" s="17">
        <v>0.71076951421113699</v>
      </c>
      <c r="AB13" s="17">
        <v>0.67758322679743799</v>
      </c>
      <c r="AC13" s="17">
        <v>0.71122483866060104</v>
      </c>
      <c r="AD13" s="17"/>
      <c r="AE13" s="17">
        <v>0.61682337852476299</v>
      </c>
      <c r="AF13" s="17">
        <v>0.67496312286484295</v>
      </c>
      <c r="AG13" s="17">
        <v>0.78143063423358905</v>
      </c>
      <c r="AH13" s="17"/>
      <c r="AI13" s="17">
        <v>0.58373672252361597</v>
      </c>
      <c r="AJ13" s="17">
        <v>0.72115121338816102</v>
      </c>
      <c r="AK13" s="17">
        <v>0.66274749548080902</v>
      </c>
      <c r="AL13" s="17">
        <v>0.60248106032322302</v>
      </c>
      <c r="AM13" s="17">
        <v>0.81275617017243895</v>
      </c>
      <c r="AN13" s="17"/>
      <c r="AO13" s="17">
        <v>0.60731320791813104</v>
      </c>
      <c r="AP13" s="17">
        <v>0.74374718041113697</v>
      </c>
      <c r="AQ13" s="17">
        <v>0.64257875343456305</v>
      </c>
      <c r="AR13" s="17"/>
      <c r="AS13" s="17">
        <v>0.68084528442735903</v>
      </c>
      <c r="AT13" s="17">
        <v>0.72217081562593</v>
      </c>
      <c r="AU13" s="17">
        <v>0.68174045283601603</v>
      </c>
      <c r="AV13" s="17">
        <v>0.65268911217252201</v>
      </c>
      <c r="AW13" s="17">
        <v>0.56360372264652203</v>
      </c>
      <c r="AX13" s="17"/>
      <c r="AY13" s="17">
        <v>0.840827369459059</v>
      </c>
      <c r="AZ13" s="17">
        <v>0.68648484492914597</v>
      </c>
      <c r="BA13" s="17">
        <v>0.73370943463910598</v>
      </c>
      <c r="BB13" s="17">
        <v>0.71319121289446197</v>
      </c>
      <c r="BC13" s="17">
        <v>0.71106034662944395</v>
      </c>
      <c r="BD13" s="17">
        <v>0.70420624006915</v>
      </c>
      <c r="BE13" s="17">
        <v>0.70229466501351001</v>
      </c>
      <c r="BF13" s="17">
        <v>0.68005396847126298</v>
      </c>
      <c r="BG13" s="17">
        <v>0.68071436718535405</v>
      </c>
      <c r="BH13" s="17">
        <v>0.65324928585268804</v>
      </c>
      <c r="BI13" s="17">
        <v>0.65383402921095901</v>
      </c>
      <c r="BJ13" s="17">
        <v>0.65061033891025999</v>
      </c>
      <c r="BK13" s="17">
        <v>0.58894191113262095</v>
      </c>
      <c r="BL13" s="17">
        <v>0.64770568260766304</v>
      </c>
      <c r="BM13" s="17">
        <v>0.63779699972550996</v>
      </c>
      <c r="BN13" s="17">
        <v>0.53006657096393495</v>
      </c>
      <c r="BO13" s="17"/>
      <c r="BP13" s="17">
        <v>0.69702806203356804</v>
      </c>
      <c r="BQ13" s="17">
        <v>0.67481087243362303</v>
      </c>
      <c r="BR13" s="17">
        <v>0.72593053682327902</v>
      </c>
      <c r="BS13" s="17">
        <v>0.674142111532541</v>
      </c>
      <c r="BT13" s="17">
        <v>0.62124687005343504</v>
      </c>
      <c r="BU13" s="17">
        <v>0.67789659420902404</v>
      </c>
      <c r="BV13" s="17"/>
      <c r="BW13" s="17">
        <v>0.65942236349962802</v>
      </c>
      <c r="BX13" s="17">
        <v>0.69364113738686095</v>
      </c>
      <c r="BY13" s="17">
        <v>0.68134519332810295</v>
      </c>
      <c r="BZ13" s="17">
        <v>0.64792977170809896</v>
      </c>
      <c r="CA13" s="17">
        <v>0.71619778070882101</v>
      </c>
      <c r="CB13" s="17">
        <v>0.60814276524293798</v>
      </c>
      <c r="CC13" s="17">
        <v>0.65909126696738196</v>
      </c>
      <c r="CD13" s="17">
        <v>0.78897063487295205</v>
      </c>
      <c r="CE13" s="17"/>
      <c r="CF13" s="17">
        <v>0.48301260539697199</v>
      </c>
      <c r="CG13" s="17">
        <v>0.59855678854496897</v>
      </c>
      <c r="CH13" s="17">
        <v>0.73833218986231297</v>
      </c>
      <c r="CI13" s="17">
        <v>0.81452097458758799</v>
      </c>
      <c r="CJ13" s="17">
        <v>0.830632327313369</v>
      </c>
      <c r="CK13" s="17"/>
      <c r="CL13" s="17">
        <v>0.65756214639427302</v>
      </c>
      <c r="CM13" s="17"/>
      <c r="CN13" s="17">
        <v>0.72591665848269704</v>
      </c>
      <c r="CO13" s="17">
        <v>0.66601671496396497</v>
      </c>
      <c r="CP13" s="17">
        <v>0.59120468981976704</v>
      </c>
    </row>
    <row r="14" spans="2:94" x14ac:dyDescent="0.35">
      <c r="B14" t="s">
        <v>109</v>
      </c>
      <c r="C14" s="17">
        <v>0.50843649436606297</v>
      </c>
      <c r="D14" s="17">
        <v>0.44561613308421899</v>
      </c>
      <c r="E14" s="17">
        <v>0.56742972359960098</v>
      </c>
      <c r="F14" s="17"/>
      <c r="G14" s="17">
        <v>0.39874475227289602</v>
      </c>
      <c r="H14" s="17">
        <v>0.43303657075934299</v>
      </c>
      <c r="I14" s="17">
        <v>0.47709205218626299</v>
      </c>
      <c r="J14" s="17">
        <v>0.53928958680185102</v>
      </c>
      <c r="K14" s="17">
        <v>0.571135811621027</v>
      </c>
      <c r="L14" s="17">
        <v>0.60189996361202402</v>
      </c>
      <c r="M14" s="17"/>
      <c r="N14" s="17">
        <v>0.53469109689618299</v>
      </c>
      <c r="O14" s="17">
        <v>0.508794508753732</v>
      </c>
      <c r="P14" s="17">
        <v>0.47217891534005302</v>
      </c>
      <c r="Q14" s="17">
        <v>0.51033211769245901</v>
      </c>
      <c r="R14" s="17"/>
      <c r="S14" s="17">
        <v>0.42571928850839102</v>
      </c>
      <c r="T14" s="17">
        <v>0.52152996877021995</v>
      </c>
      <c r="U14" s="17">
        <v>0.59102441059016697</v>
      </c>
      <c r="V14" s="17">
        <v>0.53006589561706896</v>
      </c>
      <c r="W14" s="17">
        <v>0.51146198225842898</v>
      </c>
      <c r="X14" s="17">
        <v>0.47882629127937898</v>
      </c>
      <c r="Y14" s="17">
        <v>0.49559079320723998</v>
      </c>
      <c r="Z14" s="17">
        <v>0.52975338184314302</v>
      </c>
      <c r="AA14" s="17">
        <v>0.52205117440101401</v>
      </c>
      <c r="AB14" s="17">
        <v>0.50246331523405197</v>
      </c>
      <c r="AC14" s="17">
        <v>0.56801953929639803</v>
      </c>
      <c r="AD14" s="17"/>
      <c r="AE14" s="17">
        <v>0.51204648860995705</v>
      </c>
      <c r="AF14" s="17">
        <v>0.54328967749980095</v>
      </c>
      <c r="AG14" s="17">
        <v>0.43873834654168797</v>
      </c>
      <c r="AH14" s="17"/>
      <c r="AI14" s="17">
        <v>0.49999571280396699</v>
      </c>
      <c r="AJ14" s="17">
        <v>0.54935911218298195</v>
      </c>
      <c r="AK14" s="17">
        <v>0.52020404629852901</v>
      </c>
      <c r="AL14" s="17">
        <v>0.444434964432397</v>
      </c>
      <c r="AM14" s="17">
        <v>0.463252051869873</v>
      </c>
      <c r="AN14" s="17"/>
      <c r="AO14" s="17">
        <v>0.451838442187185</v>
      </c>
      <c r="AP14" s="17">
        <v>0.56251220796458001</v>
      </c>
      <c r="AQ14" s="17">
        <v>0.52253113383438199</v>
      </c>
      <c r="AR14" s="17"/>
      <c r="AS14" s="17">
        <v>0.54382708581439598</v>
      </c>
      <c r="AT14" s="17">
        <v>0.477736591386972</v>
      </c>
      <c r="AU14" s="17">
        <v>0.50671562655548497</v>
      </c>
      <c r="AV14" s="17">
        <v>0.50694520414348299</v>
      </c>
      <c r="AW14" s="17">
        <v>0.39179785672967199</v>
      </c>
      <c r="AX14" s="17"/>
      <c r="AY14" s="17">
        <v>0.35182205321694798</v>
      </c>
      <c r="AZ14" s="17">
        <v>0.497286437581271</v>
      </c>
      <c r="BA14" s="17">
        <v>0.48677662469296701</v>
      </c>
      <c r="BB14" s="17">
        <v>0.55547736312404805</v>
      </c>
      <c r="BC14" s="17">
        <v>0.48923542155012201</v>
      </c>
      <c r="BD14" s="17">
        <v>0.47062569393515102</v>
      </c>
      <c r="BE14" s="17">
        <v>0.54866683762007895</v>
      </c>
      <c r="BF14" s="17">
        <v>0.49836316914968298</v>
      </c>
      <c r="BG14" s="17">
        <v>0.51950224757719099</v>
      </c>
      <c r="BH14" s="17">
        <v>0.50214095683139104</v>
      </c>
      <c r="BI14" s="17">
        <v>0.531525422553071</v>
      </c>
      <c r="BJ14" s="17">
        <v>0.55544534208835505</v>
      </c>
      <c r="BK14" s="17">
        <v>0.56258222903154198</v>
      </c>
      <c r="BL14" s="17">
        <v>0.43476799897200002</v>
      </c>
      <c r="BM14" s="17">
        <v>0.49459865102157002</v>
      </c>
      <c r="BN14" s="17">
        <v>0.39580518253617503</v>
      </c>
      <c r="BO14" s="17"/>
      <c r="BP14" s="17">
        <v>0.42205195417348901</v>
      </c>
      <c r="BQ14" s="17">
        <v>0.52499106922843597</v>
      </c>
      <c r="BR14" s="17">
        <v>0.50723030513137801</v>
      </c>
      <c r="BS14" s="17">
        <v>0.55481170558199899</v>
      </c>
      <c r="BT14" s="17">
        <v>0.55639568374635695</v>
      </c>
      <c r="BU14" s="17">
        <v>0.51781396305391603</v>
      </c>
      <c r="BV14" s="17"/>
      <c r="BW14" s="17">
        <v>0.38903576674024998</v>
      </c>
      <c r="BX14" s="17">
        <v>0.50900571949187301</v>
      </c>
      <c r="BY14" s="17">
        <v>0.55989430202477697</v>
      </c>
      <c r="BZ14" s="17">
        <v>0.48309770736319901</v>
      </c>
      <c r="CA14" s="17">
        <v>0.49136109588911198</v>
      </c>
      <c r="CB14" s="17">
        <v>0.46020881183399898</v>
      </c>
      <c r="CC14" s="17">
        <v>0.47583293020850498</v>
      </c>
      <c r="CD14" s="17">
        <v>0.46872209053351099</v>
      </c>
      <c r="CE14" s="17"/>
      <c r="CF14" s="17">
        <v>0.41592661630104699</v>
      </c>
      <c r="CG14" s="17">
        <v>0.529813376985655</v>
      </c>
      <c r="CH14" s="17">
        <v>0.51532429501086396</v>
      </c>
      <c r="CI14" s="17">
        <v>0.516061844941201</v>
      </c>
      <c r="CJ14" s="17">
        <v>0.40520959155738701</v>
      </c>
      <c r="CK14" s="17"/>
      <c r="CL14" s="17">
        <v>0.55055825719516704</v>
      </c>
      <c r="CM14" s="17"/>
      <c r="CN14" s="17">
        <v>0.55286190284726</v>
      </c>
      <c r="CO14" s="17">
        <v>0.45561201109636401</v>
      </c>
      <c r="CP14" s="17">
        <v>0.44895401994947898</v>
      </c>
    </row>
    <row r="15" spans="2:94" x14ac:dyDescent="0.35">
      <c r="B15" t="s">
        <v>110</v>
      </c>
      <c r="C15" s="17">
        <v>0.39294102387288099</v>
      </c>
      <c r="D15" s="17">
        <v>0.41135015589481599</v>
      </c>
      <c r="E15" s="17">
        <v>0.37605779369102499</v>
      </c>
      <c r="F15" s="17"/>
      <c r="G15" s="17">
        <v>0.32706466068127998</v>
      </c>
      <c r="H15" s="17">
        <v>0.40986184776280699</v>
      </c>
      <c r="I15" s="17">
        <v>0.41063630994199801</v>
      </c>
      <c r="J15" s="17">
        <v>0.38616860842046102</v>
      </c>
      <c r="K15" s="17">
        <v>0.42888013445967499</v>
      </c>
      <c r="L15" s="17">
        <v>0.390079964564777</v>
      </c>
      <c r="M15" s="17"/>
      <c r="N15" s="17">
        <v>0.44518817335521499</v>
      </c>
      <c r="O15" s="17">
        <v>0.39470780080857898</v>
      </c>
      <c r="P15" s="17">
        <v>0.35373975724269502</v>
      </c>
      <c r="Q15" s="17">
        <v>0.36788764275525798</v>
      </c>
      <c r="R15" s="17"/>
      <c r="S15" s="17">
        <v>0.33812133919743498</v>
      </c>
      <c r="T15" s="17">
        <v>0.39006141797962501</v>
      </c>
      <c r="U15" s="17">
        <v>0.35780784062219401</v>
      </c>
      <c r="V15" s="17">
        <v>0.39177271082954901</v>
      </c>
      <c r="W15" s="17">
        <v>0.41753035788259701</v>
      </c>
      <c r="X15" s="17">
        <v>0.44980378989339698</v>
      </c>
      <c r="Y15" s="17">
        <v>0.40900222468974401</v>
      </c>
      <c r="Z15" s="17">
        <v>0.37299981556103001</v>
      </c>
      <c r="AA15" s="17">
        <v>0.363574251775302</v>
      </c>
      <c r="AB15" s="17">
        <v>0.48207166000877599</v>
      </c>
      <c r="AC15" s="17">
        <v>0.37000815035233497</v>
      </c>
      <c r="AD15" s="17"/>
      <c r="AE15" s="17">
        <v>0.372789009371712</v>
      </c>
      <c r="AF15" s="17">
        <v>0.42469078578772301</v>
      </c>
      <c r="AG15" s="17">
        <v>0.377215616964374</v>
      </c>
      <c r="AH15" s="17"/>
      <c r="AI15" s="17">
        <v>0.40994681864306298</v>
      </c>
      <c r="AJ15" s="17">
        <v>0.39584915529233999</v>
      </c>
      <c r="AK15" s="17">
        <v>0.40839995932221901</v>
      </c>
      <c r="AL15" s="17">
        <v>0.25661905583994399</v>
      </c>
      <c r="AM15" s="17">
        <v>0.37996998007993898</v>
      </c>
      <c r="AN15" s="17"/>
      <c r="AO15" s="17">
        <v>0.42024496126473498</v>
      </c>
      <c r="AP15" s="17">
        <v>0.41912409561266101</v>
      </c>
      <c r="AQ15" s="17">
        <v>0.42096582050763598</v>
      </c>
      <c r="AR15" s="17"/>
      <c r="AS15" s="17">
        <v>0.36149139480864501</v>
      </c>
      <c r="AT15" s="17">
        <v>0.37009321858112698</v>
      </c>
      <c r="AU15" s="17">
        <v>0.44456610630444399</v>
      </c>
      <c r="AV15" s="17">
        <v>0.41604484708241302</v>
      </c>
      <c r="AW15" s="17">
        <v>0.34092754787545898</v>
      </c>
      <c r="AX15" s="17"/>
      <c r="AY15" s="17">
        <v>0.22628065496191799</v>
      </c>
      <c r="AZ15" s="17">
        <v>0.362031201783652</v>
      </c>
      <c r="BA15" s="17">
        <v>0.38234105345013603</v>
      </c>
      <c r="BB15" s="17">
        <v>0.31253612925632501</v>
      </c>
      <c r="BC15" s="17">
        <v>0.31724509942428097</v>
      </c>
      <c r="BD15" s="17">
        <v>0.391395099870468</v>
      </c>
      <c r="BE15" s="17">
        <v>0.389283314275016</v>
      </c>
      <c r="BF15" s="17">
        <v>0.40285630647002002</v>
      </c>
      <c r="BG15" s="17">
        <v>0.43471600192645099</v>
      </c>
      <c r="BH15" s="17">
        <v>0.41104418376618301</v>
      </c>
      <c r="BI15" s="17">
        <v>0.43895223109911402</v>
      </c>
      <c r="BJ15" s="17">
        <v>0.49665664478451699</v>
      </c>
      <c r="BK15" s="17">
        <v>0.42860855773726397</v>
      </c>
      <c r="BL15" s="17">
        <v>0.42909522368431702</v>
      </c>
      <c r="BM15" s="17">
        <v>0.491277513097577</v>
      </c>
      <c r="BN15" s="17">
        <v>0.46017690117299098</v>
      </c>
      <c r="BO15" s="17"/>
      <c r="BP15" s="17">
        <v>0.39715726999860501</v>
      </c>
      <c r="BQ15" s="17">
        <v>0.41498694263770303</v>
      </c>
      <c r="BR15" s="17">
        <v>0.37800360513519399</v>
      </c>
      <c r="BS15" s="17">
        <v>0.369245820069108</v>
      </c>
      <c r="BT15" s="17">
        <v>0.39273080429278601</v>
      </c>
      <c r="BU15" s="17">
        <v>0.39332383418778599</v>
      </c>
      <c r="BV15" s="17"/>
      <c r="BW15" s="17">
        <v>0.31096575593082498</v>
      </c>
      <c r="BX15" s="17">
        <v>0.38868399152264799</v>
      </c>
      <c r="BY15" s="17">
        <v>0.39569278154166299</v>
      </c>
      <c r="BZ15" s="17">
        <v>0.43095346683132602</v>
      </c>
      <c r="CA15" s="17">
        <v>0.42519017592793301</v>
      </c>
      <c r="CB15" s="17">
        <v>0.411031126770316</v>
      </c>
      <c r="CC15" s="17">
        <v>0.26195498623568803</v>
      </c>
      <c r="CD15" s="17">
        <v>0.37437996299255499</v>
      </c>
      <c r="CE15" s="17"/>
      <c r="CF15" s="17">
        <v>0.31328868862152998</v>
      </c>
      <c r="CG15" s="17">
        <v>0.41096700092348099</v>
      </c>
      <c r="CH15" s="17">
        <v>0.39552145315425602</v>
      </c>
      <c r="CI15" s="17">
        <v>0.39281655988902803</v>
      </c>
      <c r="CJ15" s="17">
        <v>0.372467568766983</v>
      </c>
      <c r="CK15" s="17"/>
      <c r="CL15" s="17">
        <v>0.43322785332540098</v>
      </c>
      <c r="CM15" s="17"/>
      <c r="CN15" s="17">
        <v>0.395579636886565</v>
      </c>
      <c r="CO15" s="17">
        <v>0.38335891502041503</v>
      </c>
      <c r="CP15" s="17">
        <v>0.394537246599106</v>
      </c>
    </row>
    <row r="16" spans="2:94" x14ac:dyDescent="0.35">
      <c r="B16" t="s">
        <v>111</v>
      </c>
      <c r="C16" s="17">
        <v>0.28549494372975398</v>
      </c>
      <c r="D16" s="17">
        <v>0.30461559429128698</v>
      </c>
      <c r="E16" s="17">
        <v>0.26861854151551001</v>
      </c>
      <c r="F16" s="17"/>
      <c r="G16" s="17">
        <v>0.117257356539982</v>
      </c>
      <c r="H16" s="17">
        <v>0.18396286918061899</v>
      </c>
      <c r="I16" s="17">
        <v>0.23132185553856299</v>
      </c>
      <c r="J16" s="17">
        <v>0.29175571166176101</v>
      </c>
      <c r="K16" s="17">
        <v>0.40816103625969502</v>
      </c>
      <c r="L16" s="17">
        <v>0.43778405170024898</v>
      </c>
      <c r="M16" s="17"/>
      <c r="N16" s="17">
        <v>0.242205321907806</v>
      </c>
      <c r="O16" s="17">
        <v>0.26114303421232798</v>
      </c>
      <c r="P16" s="17">
        <v>0.349845365746558</v>
      </c>
      <c r="Q16" s="17">
        <v>0.30067649931607099</v>
      </c>
      <c r="R16" s="17"/>
      <c r="S16" s="17">
        <v>0.20254584058823499</v>
      </c>
      <c r="T16" s="17">
        <v>0.29057893796154299</v>
      </c>
      <c r="U16" s="17">
        <v>0.28417976769515801</v>
      </c>
      <c r="V16" s="17">
        <v>0.39178541741631501</v>
      </c>
      <c r="W16" s="17">
        <v>0.308727221471223</v>
      </c>
      <c r="X16" s="17">
        <v>0.33943707871023399</v>
      </c>
      <c r="Y16" s="17">
        <v>0.29352977382316497</v>
      </c>
      <c r="Z16" s="17">
        <v>0.30037791076084103</v>
      </c>
      <c r="AA16" s="17">
        <v>0.297843785369652</v>
      </c>
      <c r="AB16" s="17">
        <v>0.228070460611456</v>
      </c>
      <c r="AC16" s="17">
        <v>0.23699317877345699</v>
      </c>
      <c r="AD16" s="17"/>
      <c r="AE16" s="17">
        <v>0.494188210752951</v>
      </c>
      <c r="AF16" s="17">
        <v>0.155158018453359</v>
      </c>
      <c r="AG16" s="17">
        <v>0.221358760004253</v>
      </c>
      <c r="AH16" s="17"/>
      <c r="AI16" s="17">
        <v>0.48004151204561901</v>
      </c>
      <c r="AJ16" s="17">
        <v>0.14743808724449101</v>
      </c>
      <c r="AK16" s="17">
        <v>0.13629617538810501</v>
      </c>
      <c r="AL16" s="17">
        <v>0.588286188567539</v>
      </c>
      <c r="AM16" s="17">
        <v>0.260719785930565</v>
      </c>
      <c r="AN16" s="17"/>
      <c r="AO16" s="17">
        <v>0.42996161937539601</v>
      </c>
      <c r="AP16" s="17">
        <v>0.15358999118831099</v>
      </c>
      <c r="AQ16" s="17">
        <v>0.15613166881615101</v>
      </c>
      <c r="AR16" s="17"/>
      <c r="AS16" s="17">
        <v>0.39197808689429398</v>
      </c>
      <c r="AT16" s="17">
        <v>0.28127077122725003</v>
      </c>
      <c r="AU16" s="17">
        <v>0.21497686794679399</v>
      </c>
      <c r="AV16" s="17">
        <v>0.18096925950408899</v>
      </c>
      <c r="AW16" s="17">
        <v>0.173640296725695</v>
      </c>
      <c r="AX16" s="17"/>
      <c r="AY16" s="17">
        <v>0.31466651543083801</v>
      </c>
      <c r="AZ16" s="17">
        <v>0.25284517487948599</v>
      </c>
      <c r="BA16" s="17">
        <v>0.30429073216046998</v>
      </c>
      <c r="BB16" s="17">
        <v>0.30248173261590799</v>
      </c>
      <c r="BC16" s="17">
        <v>0.277683687593197</v>
      </c>
      <c r="BD16" s="17">
        <v>0.31788440934101198</v>
      </c>
      <c r="BE16" s="17">
        <v>0.291845623660484</v>
      </c>
      <c r="BF16" s="17">
        <v>0.29155203752659897</v>
      </c>
      <c r="BG16" s="17">
        <v>0.302877686429743</v>
      </c>
      <c r="BH16" s="17">
        <v>0.28485908848055502</v>
      </c>
      <c r="BI16" s="17">
        <v>0.28042099035629398</v>
      </c>
      <c r="BJ16" s="17">
        <v>0.26630177430621199</v>
      </c>
      <c r="BK16" s="17">
        <v>0.28400910786643802</v>
      </c>
      <c r="BL16" s="17">
        <v>0.280361219483726</v>
      </c>
      <c r="BM16" s="17">
        <v>0.187032908364343</v>
      </c>
      <c r="BN16" s="17">
        <v>0.19208833295764299</v>
      </c>
      <c r="BO16" s="17"/>
      <c r="BP16" s="17">
        <v>0.174345981158672</v>
      </c>
      <c r="BQ16" s="17">
        <v>0.30200507843212399</v>
      </c>
      <c r="BR16" s="17">
        <v>0.29319800351890901</v>
      </c>
      <c r="BS16" s="17">
        <v>0.33057051974183499</v>
      </c>
      <c r="BT16" s="17">
        <v>0.33524193041138201</v>
      </c>
      <c r="BU16" s="17">
        <v>0.38485892655237802</v>
      </c>
      <c r="BV16" s="17"/>
      <c r="BW16" s="17">
        <v>0.30457981344898899</v>
      </c>
      <c r="BX16" s="17">
        <v>0.27283500720767301</v>
      </c>
      <c r="BY16" s="17">
        <v>0.29970561488002101</v>
      </c>
      <c r="BZ16" s="17">
        <v>0.323171718323843</v>
      </c>
      <c r="CA16" s="17">
        <v>0.28976147649723799</v>
      </c>
      <c r="CB16" s="17">
        <v>0.28339901447795801</v>
      </c>
      <c r="CC16" s="17">
        <v>0.25639242343484098</v>
      </c>
      <c r="CD16" s="17">
        <v>9.1666938748454704E-2</v>
      </c>
      <c r="CE16" s="17"/>
      <c r="CF16" s="17">
        <v>0.30877459616800002</v>
      </c>
      <c r="CG16" s="17">
        <v>0.31156013515694098</v>
      </c>
      <c r="CH16" s="17">
        <v>0.27920202872378302</v>
      </c>
      <c r="CI16" s="17">
        <v>0.22974302667437099</v>
      </c>
      <c r="CJ16" s="17">
        <v>0.26528335640163803</v>
      </c>
      <c r="CK16" s="17"/>
      <c r="CL16" s="17">
        <v>0.31440158386543499</v>
      </c>
      <c r="CM16" s="17"/>
      <c r="CN16" s="17">
        <v>0.21753236678839399</v>
      </c>
      <c r="CO16" s="17">
        <v>0.30404588297499402</v>
      </c>
      <c r="CP16" s="17">
        <v>0.42604382618139303</v>
      </c>
    </row>
    <row r="17" spans="2:94" x14ac:dyDescent="0.35">
      <c r="B17" t="s">
        <v>112</v>
      </c>
      <c r="C17" s="17">
        <v>0.175556478010714</v>
      </c>
      <c r="D17" s="17">
        <v>0.18136858683514501</v>
      </c>
      <c r="E17" s="17">
        <v>0.16779827624228399</v>
      </c>
      <c r="F17" s="17"/>
      <c r="G17" s="17">
        <v>0.171587514379933</v>
      </c>
      <c r="H17" s="17">
        <v>0.154812637412263</v>
      </c>
      <c r="I17" s="17">
        <v>0.15644370882705599</v>
      </c>
      <c r="J17" s="17">
        <v>0.17839155416866101</v>
      </c>
      <c r="K17" s="17">
        <v>0.22826554957489401</v>
      </c>
      <c r="L17" s="17">
        <v>0.17309714982945801</v>
      </c>
      <c r="M17" s="17"/>
      <c r="N17" s="17">
        <v>0.20407880176464699</v>
      </c>
      <c r="O17" s="17">
        <v>0.16702236033770901</v>
      </c>
      <c r="P17" s="17">
        <v>0.15883048695838201</v>
      </c>
      <c r="Q17" s="17">
        <v>0.16859681812656799</v>
      </c>
      <c r="R17" s="17"/>
      <c r="S17" s="17">
        <v>0.17229287846535701</v>
      </c>
      <c r="T17" s="17">
        <v>0.18741343739679001</v>
      </c>
      <c r="U17" s="17">
        <v>0.14716504858635901</v>
      </c>
      <c r="V17" s="17">
        <v>0.188097973917457</v>
      </c>
      <c r="W17" s="17">
        <v>0.19980309662133999</v>
      </c>
      <c r="X17" s="17">
        <v>0.138994215542279</v>
      </c>
      <c r="Y17" s="17">
        <v>0.178171703094473</v>
      </c>
      <c r="Z17" s="17">
        <v>0.118767264045398</v>
      </c>
      <c r="AA17" s="17">
        <v>0.16121577296683401</v>
      </c>
      <c r="AB17" s="17">
        <v>0.211693069332485</v>
      </c>
      <c r="AC17" s="17">
        <v>0.21653428119284099</v>
      </c>
      <c r="AD17" s="17"/>
      <c r="AE17" s="17">
        <v>0.13246378225762701</v>
      </c>
      <c r="AF17" s="17">
        <v>0.23338944346007101</v>
      </c>
      <c r="AG17" s="17">
        <v>0.134572579119043</v>
      </c>
      <c r="AH17" s="17"/>
      <c r="AI17" s="17">
        <v>0.12515092563202099</v>
      </c>
      <c r="AJ17" s="17">
        <v>0.213467541290289</v>
      </c>
      <c r="AK17" s="17">
        <v>0.28825397968122002</v>
      </c>
      <c r="AL17" s="17">
        <v>0.114583326089065</v>
      </c>
      <c r="AM17" s="17">
        <v>0.14150900067403199</v>
      </c>
      <c r="AN17" s="17"/>
      <c r="AO17" s="17">
        <v>0.13779634578122299</v>
      </c>
      <c r="AP17" s="17">
        <v>0.19121488602706299</v>
      </c>
      <c r="AQ17" s="17">
        <v>0.25515088966631</v>
      </c>
      <c r="AR17" s="17"/>
      <c r="AS17" s="17">
        <v>0.14690694748170899</v>
      </c>
      <c r="AT17" s="17">
        <v>0.17418682369611599</v>
      </c>
      <c r="AU17" s="17">
        <v>0.19394738361601899</v>
      </c>
      <c r="AV17" s="17">
        <v>0.226901964019882</v>
      </c>
      <c r="AW17" s="17">
        <v>0.232056356276231</v>
      </c>
      <c r="AX17" s="17"/>
      <c r="AY17" s="17">
        <v>0.15628173131145201</v>
      </c>
      <c r="AZ17" s="17">
        <v>0.186010590623889</v>
      </c>
      <c r="BA17" s="17">
        <v>0.18727181499384099</v>
      </c>
      <c r="BB17" s="17">
        <v>0.19452438046541601</v>
      </c>
      <c r="BC17" s="17">
        <v>0.18268550163226099</v>
      </c>
      <c r="BD17" s="17">
        <v>0.16392491658307201</v>
      </c>
      <c r="BE17" s="17">
        <v>0.138061060510345</v>
      </c>
      <c r="BF17" s="17">
        <v>0.18052864129669899</v>
      </c>
      <c r="BG17" s="17">
        <v>0.15226482343266401</v>
      </c>
      <c r="BH17" s="17">
        <v>0.18944947261480599</v>
      </c>
      <c r="BI17" s="17">
        <v>0.15306890188880701</v>
      </c>
      <c r="BJ17" s="17">
        <v>0.151104755047792</v>
      </c>
      <c r="BK17" s="17">
        <v>0.17452649973465201</v>
      </c>
      <c r="BL17" s="17">
        <v>0.22198511768713899</v>
      </c>
      <c r="BM17" s="17">
        <v>0.31335494606724901</v>
      </c>
      <c r="BN17" s="17">
        <v>0.25795920774710002</v>
      </c>
      <c r="BO17" s="17"/>
      <c r="BP17" s="17">
        <v>0.17279610987570801</v>
      </c>
      <c r="BQ17" s="17">
        <v>0.19788835066478799</v>
      </c>
      <c r="BR17" s="17">
        <v>0.151570969259814</v>
      </c>
      <c r="BS17" s="17">
        <v>0.15360072267972999</v>
      </c>
      <c r="BT17" s="17">
        <v>0.20124112789999801</v>
      </c>
      <c r="BU17" s="17">
        <v>0.16730663305641999</v>
      </c>
      <c r="BV17" s="17"/>
      <c r="BW17" s="17">
        <v>0.18575860543318101</v>
      </c>
      <c r="BX17" s="17">
        <v>0.18191236272330799</v>
      </c>
      <c r="BY17" s="17">
        <v>0.180116998856755</v>
      </c>
      <c r="BZ17" s="17">
        <v>0.15578674744680299</v>
      </c>
      <c r="CA17" s="17">
        <v>0.15759757740213801</v>
      </c>
      <c r="CB17" s="17">
        <v>0.133734101445596</v>
      </c>
      <c r="CC17" s="17">
        <v>0.19317438717517799</v>
      </c>
      <c r="CD17" s="17">
        <v>0.19871560657102799</v>
      </c>
      <c r="CE17" s="17"/>
      <c r="CF17" s="17">
        <v>0.20878015722774801</v>
      </c>
      <c r="CG17" s="17">
        <v>0.18292409776122401</v>
      </c>
      <c r="CH17" s="17">
        <v>0.17286012894287101</v>
      </c>
      <c r="CI17" s="17">
        <v>0.15019149076056601</v>
      </c>
      <c r="CJ17" s="17">
        <v>0.15613732135821101</v>
      </c>
      <c r="CK17" s="17"/>
      <c r="CL17" s="17">
        <v>0.14425094040042</v>
      </c>
      <c r="CM17" s="17"/>
      <c r="CN17" s="17">
        <v>0.20139093004249201</v>
      </c>
      <c r="CO17" s="17">
        <v>0.14640581660368501</v>
      </c>
      <c r="CP17" s="17">
        <v>0.139717997595975</v>
      </c>
    </row>
    <row r="18" spans="2:94" x14ac:dyDescent="0.35">
      <c r="B18" t="s">
        <v>113</v>
      </c>
      <c r="C18" s="17">
        <v>0.162613033265888</v>
      </c>
      <c r="D18" s="17">
        <v>0.153406050857262</v>
      </c>
      <c r="E18" s="17">
        <v>0.171472450862343</v>
      </c>
      <c r="F18" s="17"/>
      <c r="G18" s="17">
        <v>0.23305608115346099</v>
      </c>
      <c r="H18" s="17">
        <v>0.236893517377751</v>
      </c>
      <c r="I18" s="17">
        <v>0.14564237379947301</v>
      </c>
      <c r="J18" s="17">
        <v>0.138417264414507</v>
      </c>
      <c r="K18" s="17">
        <v>0.12159061350151699</v>
      </c>
      <c r="L18" s="17">
        <v>0.115673457229457</v>
      </c>
      <c r="M18" s="17"/>
      <c r="N18" s="17">
        <v>0.14034424162633199</v>
      </c>
      <c r="O18" s="17">
        <v>0.16697257332495399</v>
      </c>
      <c r="P18" s="17">
        <v>0.15432042227064399</v>
      </c>
      <c r="Q18" s="17">
        <v>0.18869865175236999</v>
      </c>
      <c r="R18" s="17"/>
      <c r="S18" s="17">
        <v>0.20317720510511</v>
      </c>
      <c r="T18" s="17">
        <v>0.15828728613595799</v>
      </c>
      <c r="U18" s="17">
        <v>0.20352330234007299</v>
      </c>
      <c r="V18" s="17">
        <v>0.15375980572629899</v>
      </c>
      <c r="W18" s="17">
        <v>0.125808359668825</v>
      </c>
      <c r="X18" s="17">
        <v>0.106920423038378</v>
      </c>
      <c r="Y18" s="17">
        <v>0.14928868132027101</v>
      </c>
      <c r="Z18" s="17">
        <v>0.14716234785314999</v>
      </c>
      <c r="AA18" s="17">
        <v>0.18253374487912599</v>
      </c>
      <c r="AB18" s="17">
        <v>0.18013966481504901</v>
      </c>
      <c r="AC18" s="17">
        <v>0.12070570586240099</v>
      </c>
      <c r="AD18" s="17"/>
      <c r="AE18" s="17">
        <v>0.111542453163502</v>
      </c>
      <c r="AF18" s="17">
        <v>0.169307208066071</v>
      </c>
      <c r="AG18" s="17">
        <v>0.226013565566759</v>
      </c>
      <c r="AH18" s="17"/>
      <c r="AI18" s="17">
        <v>0.103245792585834</v>
      </c>
      <c r="AJ18" s="17">
        <v>0.188052120143508</v>
      </c>
      <c r="AK18" s="17">
        <v>0.15280050691961899</v>
      </c>
      <c r="AL18" s="17">
        <v>0.128069485208404</v>
      </c>
      <c r="AM18" s="17">
        <v>0.20973374327430599</v>
      </c>
      <c r="AN18" s="17"/>
      <c r="AO18" s="17">
        <v>9.7625977527576402E-2</v>
      </c>
      <c r="AP18" s="17">
        <v>0.18591159973853599</v>
      </c>
      <c r="AQ18" s="17">
        <v>0.19491806594507399</v>
      </c>
      <c r="AR18" s="17"/>
      <c r="AS18" s="17">
        <v>0.14635170564965799</v>
      </c>
      <c r="AT18" s="17">
        <v>0.18135057303798699</v>
      </c>
      <c r="AU18" s="17">
        <v>0.16182275038062</v>
      </c>
      <c r="AV18" s="17">
        <v>0.16717597135923501</v>
      </c>
      <c r="AW18" s="17">
        <v>0.150165617158873</v>
      </c>
      <c r="AX18" s="17"/>
      <c r="AY18" s="17">
        <v>0.124494726630832</v>
      </c>
      <c r="AZ18" s="17">
        <v>0.174183474795088</v>
      </c>
      <c r="BA18" s="17">
        <v>0.19359366656261701</v>
      </c>
      <c r="BB18" s="17">
        <v>0.173261544108638</v>
      </c>
      <c r="BC18" s="17">
        <v>0.196251011909826</v>
      </c>
      <c r="BD18" s="17">
        <v>0.18750578021082001</v>
      </c>
      <c r="BE18" s="17">
        <v>0.15049455431379599</v>
      </c>
      <c r="BF18" s="17">
        <v>0.15934940752280499</v>
      </c>
      <c r="BG18" s="17">
        <v>0.152994706585134</v>
      </c>
      <c r="BH18" s="17">
        <v>0.179992294156611</v>
      </c>
      <c r="BI18" s="17">
        <v>0.155836482436118</v>
      </c>
      <c r="BJ18" s="17">
        <v>0.13618657328293299</v>
      </c>
      <c r="BK18" s="17">
        <v>0.12922189532342099</v>
      </c>
      <c r="BL18" s="17">
        <v>0.18020300604020001</v>
      </c>
      <c r="BM18" s="17">
        <v>0.10461619337386401</v>
      </c>
      <c r="BN18" s="17">
        <v>0.12925808307148601</v>
      </c>
      <c r="BO18" s="17"/>
      <c r="BP18" s="17">
        <v>0.21599511595462301</v>
      </c>
      <c r="BQ18" s="17">
        <v>0.128781384708926</v>
      </c>
      <c r="BR18" s="17">
        <v>0.169478068212747</v>
      </c>
      <c r="BS18" s="17">
        <v>0.166594818421131</v>
      </c>
      <c r="BT18" s="17">
        <v>0.14135912163649</v>
      </c>
      <c r="BU18" s="17">
        <v>0.11745095263988201</v>
      </c>
      <c r="BV18" s="17"/>
      <c r="BW18" s="17">
        <v>0.14455904119554999</v>
      </c>
      <c r="BX18" s="17">
        <v>0.18261463735292699</v>
      </c>
      <c r="BY18" s="17">
        <v>0.15782056935171199</v>
      </c>
      <c r="BZ18" s="17">
        <v>0.14841428941936499</v>
      </c>
      <c r="CA18" s="17">
        <v>0.115812210929402</v>
      </c>
      <c r="CB18" s="17">
        <v>0.13294091545900899</v>
      </c>
      <c r="CC18" s="17">
        <v>0.100694750719921</v>
      </c>
      <c r="CD18" s="17">
        <v>0.28024595133896302</v>
      </c>
      <c r="CE18" s="17"/>
      <c r="CF18" s="17">
        <v>0.15194374004771</v>
      </c>
      <c r="CG18" s="17">
        <v>0.14008751219594701</v>
      </c>
      <c r="CH18" s="17">
        <v>0.17405598782715401</v>
      </c>
      <c r="CI18" s="17">
        <v>0.190334842974105</v>
      </c>
      <c r="CJ18" s="17">
        <v>0.17944771822320399</v>
      </c>
      <c r="CK18" s="17"/>
      <c r="CL18" s="17">
        <v>0.125620012653994</v>
      </c>
      <c r="CM18" s="17"/>
      <c r="CN18" s="17">
        <v>0.18033131090496099</v>
      </c>
      <c r="CO18" s="17">
        <v>0.16791342929193201</v>
      </c>
      <c r="CP18" s="17">
        <v>0.117903443211551</v>
      </c>
    </row>
    <row r="19" spans="2:94" x14ac:dyDescent="0.35">
      <c r="B19" t="s">
        <v>114</v>
      </c>
      <c r="C19" s="17">
        <v>0.148900073273046</v>
      </c>
      <c r="D19" s="17">
        <v>0.160626493608648</v>
      </c>
      <c r="E19" s="17">
        <v>0.13863173916472801</v>
      </c>
      <c r="F19" s="17"/>
      <c r="G19" s="17">
        <v>0.20013526078709001</v>
      </c>
      <c r="H19" s="17">
        <v>0.134837125165544</v>
      </c>
      <c r="I19" s="17">
        <v>0.14606566773257099</v>
      </c>
      <c r="J19" s="17">
        <v>0.14102576297</v>
      </c>
      <c r="K19" s="17">
        <v>0.15082319165795399</v>
      </c>
      <c r="L19" s="17">
        <v>0.133591687260392</v>
      </c>
      <c r="M19" s="17"/>
      <c r="N19" s="17">
        <v>0.13793700246597901</v>
      </c>
      <c r="O19" s="17">
        <v>0.147872120861124</v>
      </c>
      <c r="P19" s="17">
        <v>0.16501202740386101</v>
      </c>
      <c r="Q19" s="17">
        <v>0.14957296587761101</v>
      </c>
      <c r="R19" s="17"/>
      <c r="S19" s="17">
        <v>0.21956126685691199</v>
      </c>
      <c r="T19" s="17">
        <v>0.17575435691046701</v>
      </c>
      <c r="U19" s="17">
        <v>0.10718633780777399</v>
      </c>
      <c r="V19" s="17">
        <v>0.12259809185463399</v>
      </c>
      <c r="W19" s="17">
        <v>0.17181960645481201</v>
      </c>
      <c r="X19" s="17">
        <v>0.16857285182588599</v>
      </c>
      <c r="Y19" s="17">
        <v>0.136589810576245</v>
      </c>
      <c r="Z19" s="17">
        <v>0.135461165621241</v>
      </c>
      <c r="AA19" s="17">
        <v>0.14599682804348599</v>
      </c>
      <c r="AB19" s="17">
        <v>7.9128642685421399E-2</v>
      </c>
      <c r="AC19" s="17">
        <v>9.0285761328053396E-2</v>
      </c>
      <c r="AD19" s="17"/>
      <c r="AE19" s="17">
        <v>0.172228309899398</v>
      </c>
      <c r="AF19" s="17">
        <v>0.130883415555587</v>
      </c>
      <c r="AG19" s="17">
        <v>0.13064167963985501</v>
      </c>
      <c r="AH19" s="17"/>
      <c r="AI19" s="17">
        <v>0.163673356979704</v>
      </c>
      <c r="AJ19" s="17">
        <v>0.15044845601117901</v>
      </c>
      <c r="AK19" s="17">
        <v>0.116498673805445</v>
      </c>
      <c r="AL19" s="17">
        <v>0.18482173070465299</v>
      </c>
      <c r="AM19" s="17">
        <v>0.127686131592817</v>
      </c>
      <c r="AN19" s="17"/>
      <c r="AO19" s="17">
        <v>0.16202192041814101</v>
      </c>
      <c r="AP19" s="17">
        <v>0.13461726511081501</v>
      </c>
      <c r="AQ19" s="17">
        <v>0.121523692697571</v>
      </c>
      <c r="AR19" s="17"/>
      <c r="AS19" s="17">
        <v>0.16364712054983699</v>
      </c>
      <c r="AT19" s="17">
        <v>0.16921061621931399</v>
      </c>
      <c r="AU19" s="17">
        <v>0.13170575692306</v>
      </c>
      <c r="AV19" s="17">
        <v>0.118371707305493</v>
      </c>
      <c r="AW19" s="17">
        <v>0.13139249390636301</v>
      </c>
      <c r="AX19" s="17"/>
      <c r="AY19" s="17">
        <v>0.20073743350797299</v>
      </c>
      <c r="AZ19" s="17">
        <v>0.14590785961738401</v>
      </c>
      <c r="BA19" s="17">
        <v>0.14324618752351501</v>
      </c>
      <c r="BB19" s="17">
        <v>0.121515091550226</v>
      </c>
      <c r="BC19" s="17">
        <v>0.147755351828293</v>
      </c>
      <c r="BD19" s="17">
        <v>0.15664944397088801</v>
      </c>
      <c r="BE19" s="17">
        <v>0.15644422491790599</v>
      </c>
      <c r="BF19" s="17">
        <v>0.16191329755582301</v>
      </c>
      <c r="BG19" s="17">
        <v>0.14956551334757301</v>
      </c>
      <c r="BH19" s="17">
        <v>0.10392823176048301</v>
      </c>
      <c r="BI19" s="17">
        <v>0.12893386512076499</v>
      </c>
      <c r="BJ19" s="17">
        <v>0.13147660399925901</v>
      </c>
      <c r="BK19" s="17">
        <v>0.19282460516425901</v>
      </c>
      <c r="BL19" s="17">
        <v>7.48318276152935E-2</v>
      </c>
      <c r="BM19" s="17">
        <v>0.119647254772507</v>
      </c>
      <c r="BN19" s="17">
        <v>0.211307051621486</v>
      </c>
      <c r="BO19" s="17"/>
      <c r="BP19" s="17">
        <v>0.179211932507545</v>
      </c>
      <c r="BQ19" s="17">
        <v>0.15792665047851101</v>
      </c>
      <c r="BR19" s="17">
        <v>0.134596048548216</v>
      </c>
      <c r="BS19" s="17">
        <v>0.14012998720752401</v>
      </c>
      <c r="BT19" s="17">
        <v>0.11407234059682</v>
      </c>
      <c r="BU19" s="17">
        <v>0.11309422786557199</v>
      </c>
      <c r="BV19" s="17"/>
      <c r="BW19" s="17">
        <v>0.19319164350068899</v>
      </c>
      <c r="BX19" s="17">
        <v>0.12806456306550901</v>
      </c>
      <c r="BY19" s="17">
        <v>0.14538836620384701</v>
      </c>
      <c r="BZ19" s="17">
        <v>0.14914524456929501</v>
      </c>
      <c r="CA19" s="17">
        <v>0.12583865354269799</v>
      </c>
      <c r="CB19" s="17">
        <v>0.216910804647477</v>
      </c>
      <c r="CC19" s="17">
        <v>0.26256437994561499</v>
      </c>
      <c r="CD19" s="17">
        <v>0.14735664857707501</v>
      </c>
      <c r="CE19" s="17"/>
      <c r="CF19" s="17">
        <v>0.209699031919651</v>
      </c>
      <c r="CG19" s="17">
        <v>0.15269949247877601</v>
      </c>
      <c r="CH19" s="17">
        <v>0.14010730664412199</v>
      </c>
      <c r="CI19" s="17">
        <v>0.14042165636378801</v>
      </c>
      <c r="CJ19" s="17">
        <v>9.3560714898413194E-2</v>
      </c>
      <c r="CK19" s="17"/>
      <c r="CL19" s="17">
        <v>0.13322927546867899</v>
      </c>
      <c r="CM19" s="17"/>
      <c r="CN19" s="17">
        <v>0.124617433165916</v>
      </c>
      <c r="CO19" s="17">
        <v>0.18509888305264199</v>
      </c>
      <c r="CP19" s="17">
        <v>0.17558277997396701</v>
      </c>
    </row>
    <row r="20" spans="2:94" x14ac:dyDescent="0.35">
      <c r="B20" t="s">
        <v>115</v>
      </c>
      <c r="C20" s="17">
        <v>0.121757571374056</v>
      </c>
      <c r="D20" s="17">
        <v>0.13568658518153201</v>
      </c>
      <c r="E20" s="17">
        <v>0.108652082611795</v>
      </c>
      <c r="F20" s="17"/>
      <c r="G20" s="17">
        <v>0.151947402447</v>
      </c>
      <c r="H20" s="17">
        <v>0.20350174063258999</v>
      </c>
      <c r="I20" s="17">
        <v>0.14560137733119</v>
      </c>
      <c r="J20" s="17">
        <v>8.0094113028224403E-2</v>
      </c>
      <c r="K20" s="17">
        <v>5.6540438265815202E-2</v>
      </c>
      <c r="L20" s="17">
        <v>9.2779690318208305E-2</v>
      </c>
      <c r="M20" s="17"/>
      <c r="N20" s="17">
        <v>0.13816113905725499</v>
      </c>
      <c r="O20" s="17">
        <v>0.13363788660735601</v>
      </c>
      <c r="P20" s="17">
        <v>0.126942295524341</v>
      </c>
      <c r="Q20" s="17">
        <v>8.7763390701855001E-2</v>
      </c>
      <c r="R20" s="17"/>
      <c r="S20" s="17">
        <v>0.15087047906220899</v>
      </c>
      <c r="T20" s="17">
        <v>0.11939049137513801</v>
      </c>
      <c r="U20" s="17">
        <v>0.12736905613242699</v>
      </c>
      <c r="V20" s="17">
        <v>0.12748381660427499</v>
      </c>
      <c r="W20" s="17">
        <v>0.123797814726171</v>
      </c>
      <c r="X20" s="17">
        <v>0.112599360247881</v>
      </c>
      <c r="Y20" s="17">
        <v>9.8943475786483798E-2</v>
      </c>
      <c r="Z20" s="17">
        <v>9.3400059909505895E-2</v>
      </c>
      <c r="AA20" s="17">
        <v>0.11695969257738401</v>
      </c>
      <c r="AB20" s="17">
        <v>0.103282784482167</v>
      </c>
      <c r="AC20" s="17">
        <v>0.14375249434253601</v>
      </c>
      <c r="AD20" s="17"/>
      <c r="AE20" s="17">
        <v>9.7995692309152505E-2</v>
      </c>
      <c r="AF20" s="17">
        <v>0.11594022523066901</v>
      </c>
      <c r="AG20" s="17">
        <v>0.17490389391744299</v>
      </c>
      <c r="AH20" s="17"/>
      <c r="AI20" s="17">
        <v>0.116037860597636</v>
      </c>
      <c r="AJ20" s="17">
        <v>0.112476120729227</v>
      </c>
      <c r="AK20" s="17">
        <v>0.12063754816759099</v>
      </c>
      <c r="AL20" s="17">
        <v>0.12176656093486</v>
      </c>
      <c r="AM20" s="17">
        <v>0.14847964402383501</v>
      </c>
      <c r="AN20" s="17"/>
      <c r="AO20" s="17">
        <v>0.137811466469135</v>
      </c>
      <c r="AP20" s="17">
        <v>0.123118252150479</v>
      </c>
      <c r="AQ20" s="17">
        <v>0.10423157409790799</v>
      </c>
      <c r="AR20" s="17"/>
      <c r="AS20" s="17">
        <v>8.0144025499788996E-2</v>
      </c>
      <c r="AT20" s="17">
        <v>0.115726272272754</v>
      </c>
      <c r="AU20" s="17">
        <v>0.15140124066771601</v>
      </c>
      <c r="AV20" s="17">
        <v>0.143322465378665</v>
      </c>
      <c r="AW20" s="17">
        <v>0.212744935355616</v>
      </c>
      <c r="AX20" s="17"/>
      <c r="AY20" s="17">
        <v>0.16314211481618601</v>
      </c>
      <c r="AZ20" s="17">
        <v>6.7552762926111606E-2</v>
      </c>
      <c r="BA20" s="17">
        <v>0.103477865128569</v>
      </c>
      <c r="BB20" s="17">
        <v>0.104779254251325</v>
      </c>
      <c r="BC20" s="17">
        <v>0.12627214027664699</v>
      </c>
      <c r="BD20" s="17">
        <v>0.119008985445878</v>
      </c>
      <c r="BE20" s="17">
        <v>0.106607532409949</v>
      </c>
      <c r="BF20" s="17">
        <v>0.13259312398059001</v>
      </c>
      <c r="BG20" s="17">
        <v>8.8661048653903604E-2</v>
      </c>
      <c r="BH20" s="17">
        <v>0.115498066152684</v>
      </c>
      <c r="BI20" s="17">
        <v>0.16818621429241601</v>
      </c>
      <c r="BJ20" s="17">
        <v>0.137107709656412</v>
      </c>
      <c r="BK20" s="17">
        <v>0.13747311037548399</v>
      </c>
      <c r="BL20" s="17">
        <v>0.145719457670688</v>
      </c>
      <c r="BM20" s="17">
        <v>0.142872994074319</v>
      </c>
      <c r="BN20" s="17">
        <v>0.179697546418398</v>
      </c>
      <c r="BO20" s="17"/>
      <c r="BP20" s="17">
        <v>0.15099089220817899</v>
      </c>
      <c r="BQ20" s="17">
        <v>0.109734602691304</v>
      </c>
      <c r="BR20" s="17">
        <v>0.122021305716232</v>
      </c>
      <c r="BS20" s="17">
        <v>0.102301223771915</v>
      </c>
      <c r="BT20" s="17">
        <v>0.11185504457753299</v>
      </c>
      <c r="BU20" s="17">
        <v>0.152481232953394</v>
      </c>
      <c r="BV20" s="17"/>
      <c r="BW20" s="17">
        <v>0.14132171085637801</v>
      </c>
      <c r="BX20" s="17">
        <v>0.122772561654447</v>
      </c>
      <c r="BY20" s="17">
        <v>0.11832416192222101</v>
      </c>
      <c r="BZ20" s="17">
        <v>0.12273646390468999</v>
      </c>
      <c r="CA20" s="17">
        <v>0.133052975002389</v>
      </c>
      <c r="CB20" s="17">
        <v>9.2869345997583397E-2</v>
      </c>
      <c r="CC20" s="17">
        <v>0.15316493902206099</v>
      </c>
      <c r="CD20" s="17">
        <v>0.122552801242941</v>
      </c>
      <c r="CE20" s="17"/>
      <c r="CF20" s="17">
        <v>0.13128502230021999</v>
      </c>
      <c r="CG20" s="17">
        <v>0.132475966615966</v>
      </c>
      <c r="CH20" s="17">
        <v>0.108858452620772</v>
      </c>
      <c r="CI20" s="17">
        <v>0.122167946703645</v>
      </c>
      <c r="CJ20" s="17">
        <v>0.125526374633254</v>
      </c>
      <c r="CK20" s="17"/>
      <c r="CL20" s="17">
        <v>0.136398077212181</v>
      </c>
      <c r="CM20" s="17"/>
      <c r="CN20" s="17">
        <v>0.111826505956441</v>
      </c>
      <c r="CO20" s="17">
        <v>0.139883781611957</v>
      </c>
      <c r="CP20" s="17">
        <v>0.13002655241768701</v>
      </c>
    </row>
    <row r="21" spans="2:94" x14ac:dyDescent="0.35">
      <c r="B21" t="s">
        <v>116</v>
      </c>
      <c r="C21" s="17">
        <v>0.11204028099246501</v>
      </c>
      <c r="D21" s="17">
        <v>0.12178151592615399</v>
      </c>
      <c r="E21" s="17">
        <v>0.102933603870449</v>
      </c>
      <c r="F21" s="17"/>
      <c r="G21" s="17">
        <v>0.14508213491199501</v>
      </c>
      <c r="H21" s="17">
        <v>9.4393172249849694E-2</v>
      </c>
      <c r="I21" s="17">
        <v>0.109912151412194</v>
      </c>
      <c r="J21" s="17">
        <v>0.129945236086141</v>
      </c>
      <c r="K21" s="17">
        <v>9.4527339576081906E-2</v>
      </c>
      <c r="L21" s="17">
        <v>0.10337081471307299</v>
      </c>
      <c r="M21" s="17"/>
      <c r="N21" s="17">
        <v>0.136523052764084</v>
      </c>
      <c r="O21" s="17">
        <v>0.117631611982843</v>
      </c>
      <c r="P21" s="17">
        <v>9.2444734459042499E-2</v>
      </c>
      <c r="Q21" s="17">
        <v>9.6567588245498104E-2</v>
      </c>
      <c r="R21" s="17"/>
      <c r="S21" s="17">
        <v>0.14499101894025301</v>
      </c>
      <c r="T21" s="17">
        <v>0.111121027072402</v>
      </c>
      <c r="U21" s="17">
        <v>9.0909717233743997E-2</v>
      </c>
      <c r="V21" s="17">
        <v>9.3551393018709503E-2</v>
      </c>
      <c r="W21" s="17">
        <v>0.111099213674252</v>
      </c>
      <c r="X21" s="17">
        <v>9.18064633246755E-2</v>
      </c>
      <c r="Y21" s="17">
        <v>9.7700146614114497E-2</v>
      </c>
      <c r="Z21" s="17">
        <v>0.13586047247283201</v>
      </c>
      <c r="AA21" s="17">
        <v>0.11009149092743099</v>
      </c>
      <c r="AB21" s="17">
        <v>0.134531933447949</v>
      </c>
      <c r="AC21" s="17">
        <v>9.4688796125837693E-2</v>
      </c>
      <c r="AD21" s="17"/>
      <c r="AE21" s="17">
        <v>3.0934223198210299E-2</v>
      </c>
      <c r="AF21" s="17">
        <v>0.18853196772941</v>
      </c>
      <c r="AG21" s="17">
        <v>0.101054184813411</v>
      </c>
      <c r="AH21" s="17"/>
      <c r="AI21" s="17">
        <v>5.4253514880142503E-2</v>
      </c>
      <c r="AJ21" s="17">
        <v>0.16480767254902701</v>
      </c>
      <c r="AK21" s="17">
        <v>0.19072060337553901</v>
      </c>
      <c r="AL21" s="17">
        <v>8.7326722375314497E-2</v>
      </c>
      <c r="AM21" s="17">
        <v>8.7871422715682199E-2</v>
      </c>
      <c r="AN21" s="17"/>
      <c r="AO21" s="17">
        <v>7.0637285973915095E-2</v>
      </c>
      <c r="AP21" s="17">
        <v>0.144053289012954</v>
      </c>
      <c r="AQ21" s="17">
        <v>0.16562066669061401</v>
      </c>
      <c r="AR21" s="17"/>
      <c r="AS21" s="17">
        <v>7.1012024223975095E-2</v>
      </c>
      <c r="AT21" s="17">
        <v>0.10850495788197601</v>
      </c>
      <c r="AU21" s="17">
        <v>0.12811439028148799</v>
      </c>
      <c r="AV21" s="17">
        <v>0.147290238908723</v>
      </c>
      <c r="AW21" s="17">
        <v>0.146439669521754</v>
      </c>
      <c r="AX21" s="17"/>
      <c r="AY21" s="17">
        <v>0.10407649684812501</v>
      </c>
      <c r="AZ21" s="17">
        <v>0.12261813116868001</v>
      </c>
      <c r="BA21" s="17">
        <v>7.9512194495078098E-2</v>
      </c>
      <c r="BB21" s="17">
        <v>7.1474283178455403E-2</v>
      </c>
      <c r="BC21" s="17">
        <v>0.12348505719408601</v>
      </c>
      <c r="BD21" s="17">
        <v>0.10500154553770701</v>
      </c>
      <c r="BE21" s="17">
        <v>9.0907374238785602E-2</v>
      </c>
      <c r="BF21" s="17">
        <v>0.113406142105497</v>
      </c>
      <c r="BG21" s="17">
        <v>0.13224199736865</v>
      </c>
      <c r="BH21" s="17">
        <v>0.12243837938192501</v>
      </c>
      <c r="BI21" s="17">
        <v>9.1036812098511E-2</v>
      </c>
      <c r="BJ21" s="17">
        <v>0.146345981070512</v>
      </c>
      <c r="BK21" s="17">
        <v>0.130974974326341</v>
      </c>
      <c r="BL21" s="17">
        <v>0.15265736254288001</v>
      </c>
      <c r="BM21" s="17">
        <v>0.159582163497932</v>
      </c>
      <c r="BN21" s="17">
        <v>0.154380440319142</v>
      </c>
      <c r="BO21" s="17"/>
      <c r="BP21" s="17">
        <v>0.12774001067952401</v>
      </c>
      <c r="BQ21" s="17">
        <v>0.108358133123672</v>
      </c>
      <c r="BR21" s="17">
        <v>0.113038273461705</v>
      </c>
      <c r="BS21" s="17">
        <v>0.103940215531706</v>
      </c>
      <c r="BT21" s="17">
        <v>0.10467260054298699</v>
      </c>
      <c r="BU21" s="17">
        <v>0.10826305669507</v>
      </c>
      <c r="BV21" s="17"/>
      <c r="BW21" s="17">
        <v>0.146694618854251</v>
      </c>
      <c r="BX21" s="17">
        <v>0.11230059123889601</v>
      </c>
      <c r="BY21" s="17">
        <v>0.10337979400913699</v>
      </c>
      <c r="BZ21" s="17">
        <v>0.105915749335989</v>
      </c>
      <c r="CA21" s="17">
        <v>0.12551695288238601</v>
      </c>
      <c r="CB21" s="17">
        <v>0.104560998065078</v>
      </c>
      <c r="CC21" s="17">
        <v>0.133803159870484</v>
      </c>
      <c r="CD21" s="17">
        <v>0.14567744901927601</v>
      </c>
      <c r="CE21" s="17"/>
      <c r="CF21" s="17">
        <v>0.11766970572402</v>
      </c>
      <c r="CG21" s="17">
        <v>0.119262926765742</v>
      </c>
      <c r="CH21" s="17">
        <v>0.11297693799163</v>
      </c>
      <c r="CI21" s="17">
        <v>9.1591676931065194E-2</v>
      </c>
      <c r="CJ21" s="17">
        <v>0.10078408870448401</v>
      </c>
      <c r="CK21" s="17"/>
      <c r="CL21" s="17">
        <v>6.7966241251441697E-2</v>
      </c>
      <c r="CM21" s="17"/>
      <c r="CN21" s="17">
        <v>0.13894838064059201</v>
      </c>
      <c r="CO21" s="17">
        <v>8.1498920538054895E-2</v>
      </c>
      <c r="CP21" s="17">
        <v>7.4855046113650098E-2</v>
      </c>
    </row>
    <row r="22" spans="2:94" x14ac:dyDescent="0.35">
      <c r="B22" t="s">
        <v>117</v>
      </c>
      <c r="C22" s="17">
        <v>7.5505263613225307E-2</v>
      </c>
      <c r="D22" s="17">
        <v>6.76357961604616E-2</v>
      </c>
      <c r="E22" s="17">
        <v>8.3779897578910106E-2</v>
      </c>
      <c r="F22" s="17"/>
      <c r="G22" s="17">
        <v>5.4009088706018102E-2</v>
      </c>
      <c r="H22" s="17">
        <v>5.0483933072522601E-2</v>
      </c>
      <c r="I22" s="17">
        <v>6.1770105206250703E-2</v>
      </c>
      <c r="J22" s="17">
        <v>6.4303072511279494E-2</v>
      </c>
      <c r="K22" s="17">
        <v>9.7713300819064597E-2</v>
      </c>
      <c r="L22" s="17">
        <v>0.115730802388732</v>
      </c>
      <c r="M22" s="17"/>
      <c r="N22" s="17">
        <v>6.9370247641224E-2</v>
      </c>
      <c r="O22" s="17">
        <v>9.2238723554535496E-2</v>
      </c>
      <c r="P22" s="17">
        <v>7.5175478422365993E-2</v>
      </c>
      <c r="Q22" s="17">
        <v>6.5998208925579699E-2</v>
      </c>
      <c r="R22" s="17"/>
      <c r="S22" s="17">
        <v>6.3565298379996901E-2</v>
      </c>
      <c r="T22" s="17">
        <v>6.6097878655279205E-2</v>
      </c>
      <c r="U22" s="17">
        <v>8.9977948573628605E-2</v>
      </c>
      <c r="V22" s="17">
        <v>8.6448339305125299E-2</v>
      </c>
      <c r="W22" s="17">
        <v>7.98412310620185E-2</v>
      </c>
      <c r="X22" s="17">
        <v>8.9566983532523001E-2</v>
      </c>
      <c r="Y22" s="17">
        <v>5.6769004570075103E-2</v>
      </c>
      <c r="Z22" s="17">
        <v>5.6359875526002301E-2</v>
      </c>
      <c r="AA22" s="17">
        <v>7.4443479120571698E-2</v>
      </c>
      <c r="AB22" s="17">
        <v>8.7364576212190098E-2</v>
      </c>
      <c r="AC22" s="17">
        <v>8.5401062368038502E-2</v>
      </c>
      <c r="AD22" s="17"/>
      <c r="AE22" s="17">
        <v>0.107238991768303</v>
      </c>
      <c r="AF22" s="17">
        <v>6.2623971176677395E-2</v>
      </c>
      <c r="AG22" s="17">
        <v>4.7174133910770397E-2</v>
      </c>
      <c r="AH22" s="17"/>
      <c r="AI22" s="17">
        <v>0.120121436905746</v>
      </c>
      <c r="AJ22" s="17">
        <v>4.7244402067737598E-2</v>
      </c>
      <c r="AK22" s="17">
        <v>5.0786697399376302E-2</v>
      </c>
      <c r="AL22" s="17">
        <v>0.121627188779314</v>
      </c>
      <c r="AM22" s="17">
        <v>5.1831961890991998E-2</v>
      </c>
      <c r="AN22" s="17"/>
      <c r="AO22" s="17">
        <v>0.116761052125466</v>
      </c>
      <c r="AP22" s="17">
        <v>4.2055660432515601E-2</v>
      </c>
      <c r="AQ22" s="17">
        <v>5.3864213455883297E-2</v>
      </c>
      <c r="AR22" s="17"/>
      <c r="AS22" s="17">
        <v>8.3150550140724894E-2</v>
      </c>
      <c r="AT22" s="17">
        <v>7.4667330562594406E-2</v>
      </c>
      <c r="AU22" s="17">
        <v>6.4358163540951002E-2</v>
      </c>
      <c r="AV22" s="17">
        <v>6.4745418297240995E-2</v>
      </c>
      <c r="AW22" s="17">
        <v>2.30949400279136E-2</v>
      </c>
      <c r="AX22" s="17"/>
      <c r="AY22" s="17">
        <v>2.89878300910534E-2</v>
      </c>
      <c r="AZ22" s="17">
        <v>7.6274382093944895E-2</v>
      </c>
      <c r="BA22" s="17">
        <v>4.5403040993531402E-2</v>
      </c>
      <c r="BB22" s="17">
        <v>5.0369347019211398E-2</v>
      </c>
      <c r="BC22" s="17">
        <v>7.45442742650161E-2</v>
      </c>
      <c r="BD22" s="17">
        <v>7.0915037086216298E-2</v>
      </c>
      <c r="BE22" s="17">
        <v>7.9824753075892402E-2</v>
      </c>
      <c r="BF22" s="17">
        <v>6.8861315053864405E-2</v>
      </c>
      <c r="BG22" s="17">
        <v>6.8361600514953103E-2</v>
      </c>
      <c r="BH22" s="17">
        <v>0.13324868271367599</v>
      </c>
      <c r="BI22" s="17">
        <v>9.6351748558482997E-2</v>
      </c>
      <c r="BJ22" s="17">
        <v>7.5462109198152702E-2</v>
      </c>
      <c r="BK22" s="17">
        <v>0.12246234777841</v>
      </c>
      <c r="BL22" s="17">
        <v>0.100880508626448</v>
      </c>
      <c r="BM22" s="17">
        <v>3.8500082758910002E-2</v>
      </c>
      <c r="BN22" s="17">
        <v>4.9486704641229902E-2</v>
      </c>
      <c r="BO22" s="17"/>
      <c r="BP22" s="17">
        <v>5.4296643834783401E-2</v>
      </c>
      <c r="BQ22" s="17">
        <v>8.5428942675056393E-2</v>
      </c>
      <c r="BR22" s="17">
        <v>4.7513476729223597E-2</v>
      </c>
      <c r="BS22" s="17">
        <v>8.3583158547160405E-2</v>
      </c>
      <c r="BT22" s="17">
        <v>0.10758658871853</v>
      </c>
      <c r="BU22" s="17">
        <v>8.5254359654640594E-2</v>
      </c>
      <c r="BV22" s="17"/>
      <c r="BW22" s="17">
        <v>4.7439532968238898E-2</v>
      </c>
      <c r="BX22" s="17">
        <v>7.1268555375112799E-2</v>
      </c>
      <c r="BY22" s="17">
        <v>8.4273133362393005E-2</v>
      </c>
      <c r="BZ22" s="17">
        <v>8.5922557607884906E-2</v>
      </c>
      <c r="CA22" s="17">
        <v>8.2650408386551702E-2</v>
      </c>
      <c r="CB22" s="17">
        <v>6.2408408245487802E-2</v>
      </c>
      <c r="CC22" s="17">
        <v>5.7127820323115398E-2</v>
      </c>
      <c r="CD22" s="17">
        <v>5.4407828840760099E-2</v>
      </c>
      <c r="CE22" s="17"/>
      <c r="CF22" s="17">
        <v>0.11419821747490901</v>
      </c>
      <c r="CG22" s="17">
        <v>9.5143044015944506E-2</v>
      </c>
      <c r="CH22" s="17">
        <v>6.2340095404780103E-2</v>
      </c>
      <c r="CI22" s="17">
        <v>4.6634869817681203E-2</v>
      </c>
      <c r="CJ22" s="17">
        <v>4.4127442581080797E-2</v>
      </c>
      <c r="CK22" s="17"/>
      <c r="CL22" s="17">
        <v>9.2161589890554105E-2</v>
      </c>
      <c r="CM22" s="17"/>
      <c r="CN22" s="17">
        <v>5.1892730039870202E-2</v>
      </c>
      <c r="CO22" s="17">
        <v>8.4439112481735898E-2</v>
      </c>
      <c r="CP22" s="17">
        <v>0.122356141717371</v>
      </c>
    </row>
    <row r="23" spans="2:94" x14ac:dyDescent="0.35">
      <c r="B23" t="s">
        <v>118</v>
      </c>
      <c r="C23" s="17">
        <v>6.43705920256325E-2</v>
      </c>
      <c r="D23" s="17">
        <v>7.1691223153819594E-2</v>
      </c>
      <c r="E23" s="17">
        <v>5.7734760097527003E-2</v>
      </c>
      <c r="F23" s="17"/>
      <c r="G23" s="17">
        <v>7.39825520564487E-2</v>
      </c>
      <c r="H23" s="17">
        <v>6.0155847490513698E-2</v>
      </c>
      <c r="I23" s="17">
        <v>5.6609776296311601E-2</v>
      </c>
      <c r="J23" s="17">
        <v>5.2044351549092698E-2</v>
      </c>
      <c r="K23" s="17">
        <v>7.1593654878242194E-2</v>
      </c>
      <c r="L23" s="17">
        <v>7.2872445389794704E-2</v>
      </c>
      <c r="M23" s="17"/>
      <c r="N23" s="17">
        <v>6.3556826018350804E-2</v>
      </c>
      <c r="O23" s="17">
        <v>6.26643307184509E-2</v>
      </c>
      <c r="P23" s="17">
        <v>6.9085616242461706E-2</v>
      </c>
      <c r="Q23" s="17">
        <v>6.37132072584356E-2</v>
      </c>
      <c r="R23" s="17"/>
      <c r="S23" s="17">
        <v>8.3336077357010499E-2</v>
      </c>
      <c r="T23" s="17">
        <v>8.0685572184893306E-2</v>
      </c>
      <c r="U23" s="17">
        <v>5.6349080555668903E-2</v>
      </c>
      <c r="V23" s="17">
        <v>5.1052108134496899E-2</v>
      </c>
      <c r="W23" s="17">
        <v>5.9768202817531001E-2</v>
      </c>
      <c r="X23" s="17">
        <v>6.7852273064737095E-2</v>
      </c>
      <c r="Y23" s="17">
        <v>6.7446807929611802E-2</v>
      </c>
      <c r="Z23" s="17">
        <v>7.1328087512067401E-2</v>
      </c>
      <c r="AA23" s="17">
        <v>5.1206672283934503E-2</v>
      </c>
      <c r="AB23" s="17">
        <v>4.1714573776811703E-2</v>
      </c>
      <c r="AC23" s="17">
        <v>6.5104974356078496E-2</v>
      </c>
      <c r="AD23" s="17"/>
      <c r="AE23" s="17">
        <v>8.8925007879865695E-2</v>
      </c>
      <c r="AF23" s="17">
        <v>5.04262654023514E-2</v>
      </c>
      <c r="AG23" s="17">
        <v>5.9462413034804797E-2</v>
      </c>
      <c r="AH23" s="17"/>
      <c r="AI23" s="17">
        <v>8.0421189156725206E-2</v>
      </c>
      <c r="AJ23" s="17">
        <v>4.8387560171784597E-2</v>
      </c>
      <c r="AK23" s="17">
        <v>0.10839788174921999</v>
      </c>
      <c r="AL23" s="17">
        <v>0.115701729986968</v>
      </c>
      <c r="AM23" s="17">
        <v>3.8863443866944E-2</v>
      </c>
      <c r="AN23" s="17"/>
      <c r="AO23" s="17">
        <v>8.22875296661707E-2</v>
      </c>
      <c r="AP23" s="17">
        <v>4.3837599193167202E-2</v>
      </c>
      <c r="AQ23" s="17">
        <v>9.5225944977195207E-2</v>
      </c>
      <c r="AR23" s="17"/>
      <c r="AS23" s="17">
        <v>6.6576922312422099E-2</v>
      </c>
      <c r="AT23" s="17">
        <v>6.2690406435484902E-2</v>
      </c>
      <c r="AU23" s="17">
        <v>5.8749642259057502E-2</v>
      </c>
      <c r="AV23" s="17">
        <v>7.55642429799393E-2</v>
      </c>
      <c r="AW23" s="17">
        <v>6.3740390299583699E-2</v>
      </c>
      <c r="AX23" s="17"/>
      <c r="AY23" s="17">
        <v>2.89202262344114E-2</v>
      </c>
      <c r="AZ23" s="17">
        <v>6.6870342585591006E-2</v>
      </c>
      <c r="BA23" s="17">
        <v>5.5194069985235697E-2</v>
      </c>
      <c r="BB23" s="17">
        <v>7.2269411134917194E-2</v>
      </c>
      <c r="BC23" s="17">
        <v>4.6257930583118799E-2</v>
      </c>
      <c r="BD23" s="17">
        <v>7.65508019965358E-2</v>
      </c>
      <c r="BE23" s="17">
        <v>6.5538045983915993E-2</v>
      </c>
      <c r="BF23" s="17">
        <v>5.9973754445259597E-2</v>
      </c>
      <c r="BG23" s="17">
        <v>5.9651120356115903E-2</v>
      </c>
      <c r="BH23" s="17">
        <v>3.05183845746386E-2</v>
      </c>
      <c r="BI23" s="17">
        <v>7.2992648968864898E-2</v>
      </c>
      <c r="BJ23" s="17">
        <v>6.8789598034232194E-2</v>
      </c>
      <c r="BK23" s="17">
        <v>5.1328398918662102E-2</v>
      </c>
      <c r="BL23" s="17">
        <v>6.5142849538882705E-2</v>
      </c>
      <c r="BM23" s="17">
        <v>8.1078407449234099E-2</v>
      </c>
      <c r="BN23" s="17">
        <v>8.7234646249253603E-2</v>
      </c>
      <c r="BO23" s="17"/>
      <c r="BP23" s="17">
        <v>6.5168945301922104E-2</v>
      </c>
      <c r="BQ23" s="17">
        <v>5.9653062219128403E-2</v>
      </c>
      <c r="BR23" s="17">
        <v>7.2945764520820799E-2</v>
      </c>
      <c r="BS23" s="17">
        <v>6.30658870145588E-2</v>
      </c>
      <c r="BT23" s="17">
        <v>5.8969169426212602E-2</v>
      </c>
      <c r="BU23" s="17">
        <v>7.9753316237958005E-2</v>
      </c>
      <c r="BV23" s="17"/>
      <c r="BW23" s="17">
        <v>7.0468260372047398E-2</v>
      </c>
      <c r="BX23" s="17">
        <v>4.98147659867961E-2</v>
      </c>
      <c r="BY23" s="17">
        <v>5.4203769244809401E-2</v>
      </c>
      <c r="BZ23" s="17">
        <v>7.89508898445309E-2</v>
      </c>
      <c r="CA23" s="17">
        <v>6.5527279779496295E-2</v>
      </c>
      <c r="CB23" s="17">
        <v>9.65837078858056E-2</v>
      </c>
      <c r="CC23" s="17">
        <v>9.9355779700166694E-2</v>
      </c>
      <c r="CD23" s="17">
        <v>5.7949583397497097E-2</v>
      </c>
      <c r="CE23" s="17"/>
      <c r="CF23" s="17">
        <v>0.112891754495865</v>
      </c>
      <c r="CG23" s="17">
        <v>6.9229747171644804E-2</v>
      </c>
      <c r="CH23" s="17">
        <v>5.6912916084785499E-2</v>
      </c>
      <c r="CI23" s="17">
        <v>4.8223528054228401E-2</v>
      </c>
      <c r="CJ23" s="17">
        <v>4.5967589204276703E-2</v>
      </c>
      <c r="CK23" s="17"/>
      <c r="CL23" s="17">
        <v>7.3569145421580995E-2</v>
      </c>
      <c r="CM23" s="17"/>
      <c r="CN23" s="17">
        <v>4.9238984637568102E-2</v>
      </c>
      <c r="CO23" s="17">
        <v>7.1712983975290606E-2</v>
      </c>
      <c r="CP23" s="17">
        <v>9.31068293783891E-2</v>
      </c>
    </row>
    <row r="24" spans="2:94" x14ac:dyDescent="0.35">
      <c r="B24" t="s">
        <v>119</v>
      </c>
      <c r="C24" s="17">
        <v>5.4522133522206702E-2</v>
      </c>
      <c r="D24" s="17">
        <v>7.2576058923339695E-2</v>
      </c>
      <c r="E24" s="17">
        <v>3.7334972702979502E-2</v>
      </c>
      <c r="F24" s="17"/>
      <c r="G24" s="17">
        <v>2.3307818457873799E-2</v>
      </c>
      <c r="H24" s="17">
        <v>2.5384805399729898E-2</v>
      </c>
      <c r="I24" s="17">
        <v>4.2721445935576398E-2</v>
      </c>
      <c r="J24" s="17">
        <v>5.1642827465705497E-2</v>
      </c>
      <c r="K24" s="17">
        <v>5.9422001850285497E-2</v>
      </c>
      <c r="L24" s="17">
        <v>0.10789494438665199</v>
      </c>
      <c r="M24" s="17"/>
      <c r="N24" s="17">
        <v>5.8453640416692501E-2</v>
      </c>
      <c r="O24" s="17">
        <v>5.3118027869216197E-2</v>
      </c>
      <c r="P24" s="17">
        <v>5.7728738185327998E-2</v>
      </c>
      <c r="Q24" s="17">
        <v>4.8658438493895E-2</v>
      </c>
      <c r="R24" s="17"/>
      <c r="S24" s="17">
        <v>4.0701797325095899E-2</v>
      </c>
      <c r="T24" s="17">
        <v>6.8322573916382801E-2</v>
      </c>
      <c r="U24" s="17">
        <v>6.8078144038827101E-2</v>
      </c>
      <c r="V24" s="17">
        <v>6.0740965412244198E-2</v>
      </c>
      <c r="W24" s="17">
        <v>6.1003196708076503E-2</v>
      </c>
      <c r="X24" s="17">
        <v>5.7989852885660199E-2</v>
      </c>
      <c r="Y24" s="17">
        <v>3.4902787275879199E-2</v>
      </c>
      <c r="Z24" s="17">
        <v>5.4329392113774397E-2</v>
      </c>
      <c r="AA24" s="17">
        <v>4.7703761842967603E-2</v>
      </c>
      <c r="AB24" s="17">
        <v>4.8855540199276203E-2</v>
      </c>
      <c r="AC24" s="17">
        <v>6.5796967243808901E-2</v>
      </c>
      <c r="AD24" s="17"/>
      <c r="AE24" s="17">
        <v>9.3070091438491695E-2</v>
      </c>
      <c r="AF24" s="17">
        <v>4.0253745810910402E-2</v>
      </c>
      <c r="AG24" s="17">
        <v>2.5865687618696599E-2</v>
      </c>
      <c r="AH24" s="17"/>
      <c r="AI24" s="17">
        <v>9.9691443358814705E-2</v>
      </c>
      <c r="AJ24" s="17">
        <v>2.1874113066805399E-2</v>
      </c>
      <c r="AK24" s="17">
        <v>5.6861913263151799E-2</v>
      </c>
      <c r="AL24" s="17">
        <v>9.0333719274804603E-2</v>
      </c>
      <c r="AM24" s="17">
        <v>2.62187741668428E-2</v>
      </c>
      <c r="AN24" s="17"/>
      <c r="AO24" s="17">
        <v>7.69485264536066E-2</v>
      </c>
      <c r="AP24" s="17">
        <v>3.3681848527022301E-2</v>
      </c>
      <c r="AQ24" s="17">
        <v>5.0455153153830597E-2</v>
      </c>
      <c r="AR24" s="17"/>
      <c r="AS24" s="17">
        <v>4.5269861247885797E-2</v>
      </c>
      <c r="AT24" s="17">
        <v>5.1904191935351299E-2</v>
      </c>
      <c r="AU24" s="17">
        <v>5.8637901291726802E-2</v>
      </c>
      <c r="AV24" s="17">
        <v>4.30297139698263E-2</v>
      </c>
      <c r="AW24" s="17">
        <v>0.105313794814916</v>
      </c>
      <c r="AX24" s="17"/>
      <c r="AY24" s="17">
        <v>0</v>
      </c>
      <c r="AZ24" s="17">
        <v>3.1900871977536598E-2</v>
      </c>
      <c r="BA24" s="17">
        <v>3.3355156825357897E-2</v>
      </c>
      <c r="BB24" s="17">
        <v>7.0843185290008007E-2</v>
      </c>
      <c r="BC24" s="17">
        <v>5.8925287512042498E-2</v>
      </c>
      <c r="BD24" s="17">
        <v>6.0560631409486101E-2</v>
      </c>
      <c r="BE24" s="17">
        <v>7.5030637804591599E-2</v>
      </c>
      <c r="BF24" s="17">
        <v>5.1739705460808701E-2</v>
      </c>
      <c r="BG24" s="17">
        <v>6.93605995737724E-2</v>
      </c>
      <c r="BH24" s="17">
        <v>7.9297236623063594E-2</v>
      </c>
      <c r="BI24" s="17">
        <v>3.39122915338586E-2</v>
      </c>
      <c r="BJ24" s="17">
        <v>3.7115546718450299E-2</v>
      </c>
      <c r="BK24" s="17">
        <v>5.1109905537840603E-2</v>
      </c>
      <c r="BL24" s="17">
        <v>3.7317105695225103E-2</v>
      </c>
      <c r="BM24" s="17">
        <v>1.19270942909419E-2</v>
      </c>
      <c r="BN24" s="17">
        <v>4.2417058007976301E-2</v>
      </c>
      <c r="BO24" s="17"/>
      <c r="BP24" s="17">
        <v>4.7272789597140298E-2</v>
      </c>
      <c r="BQ24" s="17">
        <v>5.0063912336285099E-2</v>
      </c>
      <c r="BR24" s="17">
        <v>5.2751594045850399E-2</v>
      </c>
      <c r="BS24" s="17">
        <v>5.7053379798402797E-2</v>
      </c>
      <c r="BT24" s="17">
        <v>7.8197936075037902E-2</v>
      </c>
      <c r="BU24" s="17">
        <v>5.7101412851324897E-2</v>
      </c>
      <c r="BV24" s="17"/>
      <c r="BW24" s="17">
        <v>5.0714826899916902E-2</v>
      </c>
      <c r="BX24" s="17">
        <v>5.46599377954761E-2</v>
      </c>
      <c r="BY24" s="17">
        <v>5.1548196523054098E-2</v>
      </c>
      <c r="BZ24" s="17">
        <v>7.0105275327448494E-2</v>
      </c>
      <c r="CA24" s="17">
        <v>4.5991878603968098E-2</v>
      </c>
      <c r="CB24" s="17">
        <v>6.8082463599710499E-2</v>
      </c>
      <c r="CC24" s="17">
        <v>6.06818394684022E-2</v>
      </c>
      <c r="CD24" s="17">
        <v>1.4885941925169699E-2</v>
      </c>
      <c r="CE24" s="17"/>
      <c r="CF24" s="17">
        <v>7.5234234330398705E-2</v>
      </c>
      <c r="CG24" s="17">
        <v>6.2329833373978599E-2</v>
      </c>
      <c r="CH24" s="17">
        <v>5.0481640809912298E-2</v>
      </c>
      <c r="CI24" s="17">
        <v>3.99473096959852E-2</v>
      </c>
      <c r="CJ24" s="17">
        <v>2.9461139920485501E-2</v>
      </c>
      <c r="CK24" s="17"/>
      <c r="CL24" s="17">
        <v>8.8527560703901401E-2</v>
      </c>
      <c r="CM24" s="17"/>
      <c r="CN24" s="17">
        <v>4.2724046247261303E-2</v>
      </c>
      <c r="CO24" s="17">
        <v>6.1833055058258299E-2</v>
      </c>
      <c r="CP24" s="17">
        <v>7.5665408943358298E-2</v>
      </c>
    </row>
    <row r="25" spans="2:94" x14ac:dyDescent="0.35">
      <c r="B25" t="s">
        <v>120</v>
      </c>
      <c r="C25" s="17">
        <v>4.77618157748705E-2</v>
      </c>
      <c r="D25" s="17">
        <v>5.1024006798889299E-2</v>
      </c>
      <c r="E25" s="17">
        <v>4.4403037114520399E-2</v>
      </c>
      <c r="F25" s="17"/>
      <c r="G25" s="17">
        <v>9.2913031688476297E-2</v>
      </c>
      <c r="H25" s="17">
        <v>6.0447309490835703E-2</v>
      </c>
      <c r="I25" s="17">
        <v>6.6395326757920897E-2</v>
      </c>
      <c r="J25" s="17">
        <v>4.4618796362679299E-2</v>
      </c>
      <c r="K25" s="17">
        <v>2.1619031798538201E-2</v>
      </c>
      <c r="L25" s="17">
        <v>1.2125507848039001E-2</v>
      </c>
      <c r="M25" s="17"/>
      <c r="N25" s="17">
        <v>4.07262576329806E-2</v>
      </c>
      <c r="O25" s="17">
        <v>5.4527552759209598E-2</v>
      </c>
      <c r="P25" s="17">
        <v>4.82619892702284E-2</v>
      </c>
      <c r="Q25" s="17">
        <v>4.8503159814298001E-2</v>
      </c>
      <c r="R25" s="17"/>
      <c r="S25" s="17">
        <v>6.8991964611792994E-2</v>
      </c>
      <c r="T25" s="17">
        <v>4.2798534665157102E-2</v>
      </c>
      <c r="U25" s="17">
        <v>2.3889068914450799E-2</v>
      </c>
      <c r="V25" s="17">
        <v>4.4913361143747402E-2</v>
      </c>
      <c r="W25" s="17">
        <v>2.98766671119273E-2</v>
      </c>
      <c r="X25" s="17">
        <v>5.9894391316850801E-2</v>
      </c>
      <c r="Y25" s="17">
        <v>5.3267279834706402E-2</v>
      </c>
      <c r="Z25" s="17">
        <v>2.8759988872252201E-2</v>
      </c>
      <c r="AA25" s="17">
        <v>4.6828568805924203E-2</v>
      </c>
      <c r="AB25" s="17">
        <v>4.1139752985870498E-2</v>
      </c>
      <c r="AC25" s="17">
        <v>6.8231885280631205E-2</v>
      </c>
      <c r="AD25" s="17"/>
      <c r="AE25" s="17">
        <v>3.1307096316588297E-2</v>
      </c>
      <c r="AF25" s="17">
        <v>4.8034946918904399E-2</v>
      </c>
      <c r="AG25" s="17">
        <v>6.6812655216718794E-2</v>
      </c>
      <c r="AH25" s="17"/>
      <c r="AI25" s="17">
        <v>3.0788439171260298E-2</v>
      </c>
      <c r="AJ25" s="17">
        <v>6.2053820643579997E-2</v>
      </c>
      <c r="AK25" s="17">
        <v>3.3924022258672498E-2</v>
      </c>
      <c r="AL25" s="17">
        <v>4.5906744199596602E-2</v>
      </c>
      <c r="AM25" s="17">
        <v>5.5128420072163203E-2</v>
      </c>
      <c r="AN25" s="17"/>
      <c r="AO25" s="17">
        <v>3.9000509471032598E-2</v>
      </c>
      <c r="AP25" s="17">
        <v>5.7712675376480602E-2</v>
      </c>
      <c r="AQ25" s="17">
        <v>5.8533535790040697E-2</v>
      </c>
      <c r="AR25" s="17"/>
      <c r="AS25" s="17">
        <v>4.7228535322508397E-2</v>
      </c>
      <c r="AT25" s="17">
        <v>4.31920048123089E-2</v>
      </c>
      <c r="AU25" s="17">
        <v>4.8104157253096198E-2</v>
      </c>
      <c r="AV25" s="17">
        <v>6.24169005114232E-2</v>
      </c>
      <c r="AW25" s="17">
        <v>8.1097764033575298E-2</v>
      </c>
      <c r="AX25" s="17"/>
      <c r="AY25" s="17">
        <v>0.100882148328577</v>
      </c>
      <c r="AZ25" s="17">
        <v>7.2271144007870797E-2</v>
      </c>
      <c r="BA25" s="17">
        <v>4.7089871765117898E-2</v>
      </c>
      <c r="BB25" s="17">
        <v>4.7409924098283297E-2</v>
      </c>
      <c r="BC25" s="17">
        <v>5.9340703809947999E-2</v>
      </c>
      <c r="BD25" s="17">
        <v>2.9969251375345E-2</v>
      </c>
      <c r="BE25" s="17">
        <v>4.9585269231681398E-2</v>
      </c>
      <c r="BF25" s="17">
        <v>4.2569466524985299E-2</v>
      </c>
      <c r="BG25" s="17">
        <v>4.7183684110207201E-2</v>
      </c>
      <c r="BH25" s="17">
        <v>5.1161474234146E-2</v>
      </c>
      <c r="BI25" s="17">
        <v>4.9370667141005499E-2</v>
      </c>
      <c r="BJ25" s="17">
        <v>3.1470014489872397E-2</v>
      </c>
      <c r="BK25" s="17">
        <v>4.0172977278984001E-2</v>
      </c>
      <c r="BL25" s="17">
        <v>4.99830081711162E-2</v>
      </c>
      <c r="BM25" s="17">
        <v>1.28805916649693E-2</v>
      </c>
      <c r="BN25" s="17">
        <v>7.2947133436093006E-2</v>
      </c>
      <c r="BO25" s="17"/>
      <c r="BP25" s="17">
        <v>7.3854669323909494E-2</v>
      </c>
      <c r="BQ25" s="17">
        <v>4.3652217658081603E-2</v>
      </c>
      <c r="BR25" s="17">
        <v>4.6487445030417102E-2</v>
      </c>
      <c r="BS25" s="17">
        <v>4.2442343784228301E-2</v>
      </c>
      <c r="BT25" s="17">
        <v>1.5469026223362801E-2</v>
      </c>
      <c r="BU25" s="17">
        <v>4.5104615387747501E-2</v>
      </c>
      <c r="BV25" s="17"/>
      <c r="BW25" s="17">
        <v>8.7404102975026002E-2</v>
      </c>
      <c r="BX25" s="17">
        <v>5.2324711144445597E-2</v>
      </c>
      <c r="BY25" s="17">
        <v>3.6312064120936502E-2</v>
      </c>
      <c r="BZ25" s="17">
        <v>4.61972717265745E-2</v>
      </c>
      <c r="CA25" s="17">
        <v>4.5778725597662502E-2</v>
      </c>
      <c r="CB25" s="17">
        <v>6.1676439960922202E-2</v>
      </c>
      <c r="CC25" s="17">
        <v>2.7038136809200499E-2</v>
      </c>
      <c r="CD25" s="17">
        <v>6.3663451162835602E-2</v>
      </c>
      <c r="CE25" s="17"/>
      <c r="CF25" s="17">
        <v>7.6126004987337806E-2</v>
      </c>
      <c r="CG25" s="17">
        <v>3.7978115028432201E-2</v>
      </c>
      <c r="CH25" s="17">
        <v>4.7296694907073299E-2</v>
      </c>
      <c r="CI25" s="17">
        <v>4.9370666761281698E-2</v>
      </c>
      <c r="CJ25" s="17">
        <v>7.8179400938783103E-2</v>
      </c>
      <c r="CK25" s="17"/>
      <c r="CL25" s="17">
        <v>4.0058155674959801E-2</v>
      </c>
      <c r="CM25" s="17"/>
      <c r="CN25" s="17">
        <v>4.6418671815769197E-2</v>
      </c>
      <c r="CO25" s="17">
        <v>5.6184614814169698E-2</v>
      </c>
      <c r="CP25" s="17">
        <v>4.4127758394476899E-2</v>
      </c>
    </row>
    <row r="26" spans="2:94" x14ac:dyDescent="0.35">
      <c r="B26" t="s">
        <v>121</v>
      </c>
      <c r="C26" s="17">
        <v>3.5372071448605102E-2</v>
      </c>
      <c r="D26" s="17">
        <v>3.4638683941988199E-2</v>
      </c>
      <c r="E26" s="17">
        <v>3.6366707994710701E-2</v>
      </c>
      <c r="F26" s="17"/>
      <c r="G26" s="17">
        <v>3.37305496254044E-2</v>
      </c>
      <c r="H26" s="17">
        <v>2.11052986585951E-2</v>
      </c>
      <c r="I26" s="17">
        <v>2.5970555060229501E-2</v>
      </c>
      <c r="J26" s="17">
        <v>3.92233352481332E-2</v>
      </c>
      <c r="K26" s="17">
        <v>2.46712343680708E-2</v>
      </c>
      <c r="L26" s="17">
        <v>5.9859210727120901E-2</v>
      </c>
      <c r="M26" s="17"/>
      <c r="N26" s="17">
        <v>3.5034829900465497E-2</v>
      </c>
      <c r="O26" s="17">
        <v>2.3997152469903901E-2</v>
      </c>
      <c r="P26" s="17">
        <v>4.3101690287466299E-2</v>
      </c>
      <c r="Q26" s="17">
        <v>4.1227963327535901E-2</v>
      </c>
      <c r="R26" s="17"/>
      <c r="S26" s="17">
        <v>3.79428554191426E-2</v>
      </c>
      <c r="T26" s="17">
        <v>3.8363251738899602E-2</v>
      </c>
      <c r="U26" s="17">
        <v>3.1312080362171098E-2</v>
      </c>
      <c r="V26" s="17">
        <v>3.1344721681335501E-2</v>
      </c>
      <c r="W26" s="17">
        <v>4.8519515298684299E-2</v>
      </c>
      <c r="X26" s="17">
        <v>3.7905029624184003E-2</v>
      </c>
      <c r="Y26" s="17">
        <v>2.0981889206111302E-2</v>
      </c>
      <c r="Z26" s="17">
        <v>1.6962843852441699E-2</v>
      </c>
      <c r="AA26" s="17">
        <v>3.6753632213177297E-2</v>
      </c>
      <c r="AB26" s="17">
        <v>3.37251113859839E-2</v>
      </c>
      <c r="AC26" s="17">
        <v>4.88654276260828E-2</v>
      </c>
      <c r="AD26" s="17"/>
      <c r="AE26" s="17">
        <v>4.2623058249392401E-2</v>
      </c>
      <c r="AF26" s="17">
        <v>3.3958485755869301E-2</v>
      </c>
      <c r="AG26" s="17">
        <v>3.0667798565717799E-2</v>
      </c>
      <c r="AH26" s="17"/>
      <c r="AI26" s="17">
        <v>4.8785254839207898E-2</v>
      </c>
      <c r="AJ26" s="17">
        <v>2.95653033748981E-2</v>
      </c>
      <c r="AK26" s="17">
        <v>2.67304938923855E-2</v>
      </c>
      <c r="AL26" s="17">
        <v>1.38545525784148E-2</v>
      </c>
      <c r="AM26" s="17">
        <v>1.96519470928362E-2</v>
      </c>
      <c r="AN26" s="17"/>
      <c r="AO26" s="17">
        <v>5.7286430622649001E-2</v>
      </c>
      <c r="AP26" s="17">
        <v>3.2676712758408499E-2</v>
      </c>
      <c r="AQ26" s="17">
        <v>3.2309115122650799E-2</v>
      </c>
      <c r="AR26" s="17"/>
      <c r="AS26" s="17">
        <v>4.2025091552835903E-2</v>
      </c>
      <c r="AT26" s="17">
        <v>3.5677944158338401E-2</v>
      </c>
      <c r="AU26" s="17">
        <v>3.5376456121276302E-2</v>
      </c>
      <c r="AV26" s="17">
        <v>2.4241985740217301E-2</v>
      </c>
      <c r="AW26" s="17">
        <v>4.1462601026264499E-2</v>
      </c>
      <c r="AX26" s="17"/>
      <c r="AY26" s="17">
        <v>3.0918137860551899E-2</v>
      </c>
      <c r="AZ26" s="17">
        <v>4.5651743724120598E-2</v>
      </c>
      <c r="BA26" s="17">
        <v>3.6504259464701802E-2</v>
      </c>
      <c r="BB26" s="17">
        <v>4.2150970082301599E-2</v>
      </c>
      <c r="BC26" s="17">
        <v>4.4872372132184903E-2</v>
      </c>
      <c r="BD26" s="17">
        <v>3.8223926816659801E-2</v>
      </c>
      <c r="BE26" s="17">
        <v>2.9077042878796099E-2</v>
      </c>
      <c r="BF26" s="17">
        <v>1.6577377049254501E-2</v>
      </c>
      <c r="BG26" s="17">
        <v>3.6593327848533697E-2</v>
      </c>
      <c r="BH26" s="17">
        <v>2.53712699401775E-2</v>
      </c>
      <c r="BI26" s="17">
        <v>6.1371306525876801E-2</v>
      </c>
      <c r="BJ26" s="17">
        <v>2.2451598224292602E-2</v>
      </c>
      <c r="BK26" s="17">
        <v>1.1086459013087999E-2</v>
      </c>
      <c r="BL26" s="17">
        <v>1.34378297019381E-2</v>
      </c>
      <c r="BM26" s="17">
        <v>0</v>
      </c>
      <c r="BN26" s="17">
        <v>3.21208421451031E-2</v>
      </c>
      <c r="BO26" s="17"/>
      <c r="BP26" s="17">
        <v>2.8220619677725E-2</v>
      </c>
      <c r="BQ26" s="17">
        <v>3.76975762318911E-2</v>
      </c>
      <c r="BR26" s="17">
        <v>4.5451958251763999E-2</v>
      </c>
      <c r="BS26" s="17">
        <v>3.3507220668111598E-2</v>
      </c>
      <c r="BT26" s="17">
        <v>4.7345272961904203E-2</v>
      </c>
      <c r="BU26" s="17">
        <v>1.35882027905509E-2</v>
      </c>
      <c r="BV26" s="17"/>
      <c r="BW26" s="17">
        <v>4.8116393820970202E-2</v>
      </c>
      <c r="BX26" s="17">
        <v>3.97427783628665E-2</v>
      </c>
      <c r="BY26" s="17">
        <v>2.4620510712796698E-2</v>
      </c>
      <c r="BZ26" s="17">
        <v>4.3696549974690801E-2</v>
      </c>
      <c r="CA26" s="17">
        <v>4.9133588339500003E-2</v>
      </c>
      <c r="CB26" s="17">
        <v>4.2739340311909298E-2</v>
      </c>
      <c r="CC26" s="17">
        <v>3.7387165041151603E-2</v>
      </c>
      <c r="CD26" s="17">
        <v>1.8994119706457001E-2</v>
      </c>
      <c r="CE26" s="17"/>
      <c r="CF26" s="17">
        <v>7.0878529094995701E-2</v>
      </c>
      <c r="CG26" s="17">
        <v>4.0758640550567299E-2</v>
      </c>
      <c r="CH26" s="17">
        <v>2.6609050683386599E-2</v>
      </c>
      <c r="CI26" s="17">
        <v>2.71888465536488E-2</v>
      </c>
      <c r="CJ26" s="17">
        <v>2.32274316303595E-2</v>
      </c>
      <c r="CK26" s="17"/>
      <c r="CL26" s="17">
        <v>4.9294835357505597E-2</v>
      </c>
      <c r="CM26" s="17"/>
      <c r="CN26" s="17">
        <v>2.8278342367217199E-2</v>
      </c>
      <c r="CO26" s="17">
        <v>3.4336084731651097E-2</v>
      </c>
      <c r="CP26" s="17">
        <v>5.2407707365292301E-2</v>
      </c>
    </row>
    <row r="27" spans="2:94" x14ac:dyDescent="0.35">
      <c r="B27" t="s">
        <v>122</v>
      </c>
      <c r="C27" s="17">
        <v>3.1349889011151599E-2</v>
      </c>
      <c r="D27" s="17">
        <v>3.2386574953104999E-2</v>
      </c>
      <c r="E27" s="17">
        <v>3.0096955811988901E-2</v>
      </c>
      <c r="F27" s="17"/>
      <c r="G27" s="17">
        <v>6.1059948527745198E-2</v>
      </c>
      <c r="H27" s="17">
        <v>4.3660491515123599E-2</v>
      </c>
      <c r="I27" s="17">
        <v>2.8709497824009899E-2</v>
      </c>
      <c r="J27" s="17">
        <v>2.5713898949012898E-2</v>
      </c>
      <c r="K27" s="17">
        <v>1.3275554921664099E-2</v>
      </c>
      <c r="L27" s="17">
        <v>2.0263306616850399E-2</v>
      </c>
      <c r="M27" s="17"/>
      <c r="N27" s="17">
        <v>5.0181740187504098E-2</v>
      </c>
      <c r="O27" s="17">
        <v>3.0229153240570399E-2</v>
      </c>
      <c r="P27" s="17">
        <v>2.2292432503265298E-2</v>
      </c>
      <c r="Q27" s="17">
        <v>2.05503994310368E-2</v>
      </c>
      <c r="R27" s="17"/>
      <c r="S27" s="17">
        <v>5.2954455727171001E-2</v>
      </c>
      <c r="T27" s="17">
        <v>3.4191090302196601E-2</v>
      </c>
      <c r="U27" s="17">
        <v>1.1683456369575599E-2</v>
      </c>
      <c r="V27" s="17">
        <v>2.5355323009913298E-2</v>
      </c>
      <c r="W27" s="17">
        <v>3.4102759665527199E-2</v>
      </c>
      <c r="X27" s="17">
        <v>2.3804582749118099E-2</v>
      </c>
      <c r="Y27" s="17">
        <v>4.53296436194656E-2</v>
      </c>
      <c r="Z27" s="17">
        <v>5.4860013378782903E-3</v>
      </c>
      <c r="AA27" s="17">
        <v>2.1344064494365499E-2</v>
      </c>
      <c r="AB27" s="17">
        <v>3.5468733066173902E-2</v>
      </c>
      <c r="AC27" s="17">
        <v>2.8509231645583399E-2</v>
      </c>
      <c r="AD27" s="17"/>
      <c r="AE27" s="17">
        <v>2.11271412676261E-2</v>
      </c>
      <c r="AF27" s="17">
        <v>3.49830808011126E-2</v>
      </c>
      <c r="AG27" s="17">
        <v>2.80021175417169E-2</v>
      </c>
      <c r="AH27" s="17"/>
      <c r="AI27" s="17">
        <v>1.99823139294945E-2</v>
      </c>
      <c r="AJ27" s="17">
        <v>4.0180559718273397E-2</v>
      </c>
      <c r="AK27" s="17">
        <v>5.2745868654181099E-2</v>
      </c>
      <c r="AL27" s="17">
        <v>1.49123603662469E-2</v>
      </c>
      <c r="AM27" s="17">
        <v>1.5529210413901E-2</v>
      </c>
      <c r="AN27" s="17"/>
      <c r="AO27" s="17">
        <v>2.7949502004926401E-2</v>
      </c>
      <c r="AP27" s="17">
        <v>3.9748129328117499E-2</v>
      </c>
      <c r="AQ27" s="17">
        <v>2.8079501256346898E-2</v>
      </c>
      <c r="AR27" s="17"/>
      <c r="AS27" s="17">
        <v>1.517558694389E-2</v>
      </c>
      <c r="AT27" s="17">
        <v>2.8521345869582101E-2</v>
      </c>
      <c r="AU27" s="17">
        <v>3.3616652696153201E-2</v>
      </c>
      <c r="AV27" s="17">
        <v>5.5604945508080997E-2</v>
      </c>
      <c r="AW27" s="17">
        <v>8.2629215923211194E-2</v>
      </c>
      <c r="AX27" s="17"/>
      <c r="AY27" s="17">
        <v>3.1671063375172302E-2</v>
      </c>
      <c r="AZ27" s="17">
        <v>3.1004335347402E-2</v>
      </c>
      <c r="BA27" s="17">
        <v>3.8931868957060002E-2</v>
      </c>
      <c r="BB27" s="17">
        <v>1.38296810442787E-2</v>
      </c>
      <c r="BC27" s="17">
        <v>3.5262138855661998E-2</v>
      </c>
      <c r="BD27" s="17">
        <v>1.54298499062656E-2</v>
      </c>
      <c r="BE27" s="17">
        <v>3.6110111892146003E-2</v>
      </c>
      <c r="BF27" s="17">
        <v>2.7169889812364699E-2</v>
      </c>
      <c r="BG27" s="17">
        <v>3.4630991104440297E-2</v>
      </c>
      <c r="BH27" s="17">
        <v>3.0369660739495801E-2</v>
      </c>
      <c r="BI27" s="17">
        <v>3.3762958374024397E-2</v>
      </c>
      <c r="BJ27" s="17">
        <v>2.75957819511468E-2</v>
      </c>
      <c r="BK27" s="17">
        <v>4.80339434711081E-2</v>
      </c>
      <c r="BL27" s="17">
        <v>7.5705925267602003E-2</v>
      </c>
      <c r="BM27" s="17">
        <v>4.0876465933725799E-2</v>
      </c>
      <c r="BN27" s="17">
        <v>4.8790201996535797E-2</v>
      </c>
      <c r="BO27" s="17"/>
      <c r="BP27" s="17">
        <v>4.6831987558926702E-2</v>
      </c>
      <c r="BQ27" s="17">
        <v>2.8417609259154201E-2</v>
      </c>
      <c r="BR27" s="17">
        <v>2.7245444104082899E-2</v>
      </c>
      <c r="BS27" s="17">
        <v>2.07503269149583E-2</v>
      </c>
      <c r="BT27" s="17">
        <v>3.1680408164436499E-2</v>
      </c>
      <c r="BU27" s="17">
        <v>3.0841153556055399E-2</v>
      </c>
      <c r="BV27" s="17"/>
      <c r="BW27" s="17">
        <v>3.4163336415256401E-2</v>
      </c>
      <c r="BX27" s="17">
        <v>3.4550399720457703E-2</v>
      </c>
      <c r="BY27" s="17">
        <v>2.4156059147963701E-2</v>
      </c>
      <c r="BZ27" s="17">
        <v>2.8585485011928601E-2</v>
      </c>
      <c r="CA27" s="17">
        <v>3.7949136485527002E-2</v>
      </c>
      <c r="CB27" s="17">
        <v>5.7392364221246002E-2</v>
      </c>
      <c r="CC27" s="17">
        <v>5.5227039834441903E-2</v>
      </c>
      <c r="CD27" s="17">
        <v>4.6713707467010201E-2</v>
      </c>
      <c r="CE27" s="17"/>
      <c r="CF27" s="17">
        <v>6.7464570424543402E-2</v>
      </c>
      <c r="CG27" s="17">
        <v>2.5061539728628301E-2</v>
      </c>
      <c r="CH27" s="17">
        <v>3.2089053176890897E-2</v>
      </c>
      <c r="CI27" s="17">
        <v>2.83118679256785E-2</v>
      </c>
      <c r="CJ27" s="17">
        <v>1.3795245755637399E-2</v>
      </c>
      <c r="CK27" s="17"/>
      <c r="CL27" s="17">
        <v>2.55711190383279E-2</v>
      </c>
      <c r="CM27" s="17"/>
      <c r="CN27" s="17">
        <v>3.2923754371280499E-2</v>
      </c>
      <c r="CO27" s="17">
        <v>3.1486678373204902E-2</v>
      </c>
      <c r="CP27" s="17">
        <v>2.7644307166266299E-2</v>
      </c>
    </row>
    <row r="28" spans="2:94" x14ac:dyDescent="0.35">
      <c r="B28" t="s">
        <v>123</v>
      </c>
      <c r="C28" s="17">
        <v>2.57576676612534E-3</v>
      </c>
      <c r="D28" s="17">
        <v>3.3105469361796201E-3</v>
      </c>
      <c r="E28" s="17">
        <v>1.8790770857367699E-3</v>
      </c>
      <c r="F28" s="17"/>
      <c r="G28" s="17">
        <v>3.8736903105487E-3</v>
      </c>
      <c r="H28" s="17">
        <v>2.7485016801124199E-3</v>
      </c>
      <c r="I28" s="17">
        <v>2.8417229659578398E-3</v>
      </c>
      <c r="J28" s="17">
        <v>4.6196213755853397E-3</v>
      </c>
      <c r="K28" s="17">
        <v>0</v>
      </c>
      <c r="L28" s="17">
        <v>1.4202892438791299E-3</v>
      </c>
      <c r="M28" s="17"/>
      <c r="N28" s="17">
        <v>8.3634827917067702E-4</v>
      </c>
      <c r="O28" s="17">
        <v>0</v>
      </c>
      <c r="P28" s="17">
        <v>2.3943153688431402E-3</v>
      </c>
      <c r="Q28" s="17">
        <v>7.3256105008087501E-3</v>
      </c>
      <c r="R28" s="17"/>
      <c r="S28" s="17">
        <v>3.6065765463018599E-3</v>
      </c>
      <c r="T28" s="17">
        <v>3.6128998981971101E-3</v>
      </c>
      <c r="U28" s="17">
        <v>3.5954271021040101E-3</v>
      </c>
      <c r="V28" s="17">
        <v>0</v>
      </c>
      <c r="W28" s="17">
        <v>0</v>
      </c>
      <c r="X28" s="17">
        <v>2.6655832436540202E-3</v>
      </c>
      <c r="Y28" s="17">
        <v>2.73377358916222E-3</v>
      </c>
      <c r="Z28" s="17">
        <v>6.4354021118973401E-3</v>
      </c>
      <c r="AA28" s="17">
        <v>2.2784346912560101E-3</v>
      </c>
      <c r="AB28" s="17">
        <v>2.9899456681488899E-3</v>
      </c>
      <c r="AC28" s="17">
        <v>0</v>
      </c>
      <c r="AD28" s="17"/>
      <c r="AE28" s="17">
        <v>2.11458849151938E-3</v>
      </c>
      <c r="AF28" s="17">
        <v>1.8507912317297301E-3</v>
      </c>
      <c r="AG28" s="17">
        <v>3.6411216285045199E-3</v>
      </c>
      <c r="AH28" s="17"/>
      <c r="AI28" s="17">
        <v>7.6145070782198505E-4</v>
      </c>
      <c r="AJ28" s="17">
        <v>2.4936403173899499E-3</v>
      </c>
      <c r="AK28" s="17">
        <v>0</v>
      </c>
      <c r="AL28" s="17">
        <v>0</v>
      </c>
      <c r="AM28" s="17">
        <v>2.17795011765244E-3</v>
      </c>
      <c r="AN28" s="17"/>
      <c r="AO28" s="17">
        <v>0</v>
      </c>
      <c r="AP28" s="17">
        <v>2.6542147785393101E-3</v>
      </c>
      <c r="AQ28" s="17">
        <v>0</v>
      </c>
      <c r="AR28" s="17"/>
      <c r="AS28" s="17">
        <v>2.2619773420147998E-3</v>
      </c>
      <c r="AT28" s="17">
        <v>9.6923512531252299E-4</v>
      </c>
      <c r="AU28" s="17">
        <v>2.8646227893949802E-3</v>
      </c>
      <c r="AV28" s="17">
        <v>4.1642041125479297E-3</v>
      </c>
      <c r="AW28" s="17">
        <v>0</v>
      </c>
      <c r="AX28" s="17"/>
      <c r="AY28" s="17">
        <v>0</v>
      </c>
      <c r="AZ28" s="17">
        <v>0</v>
      </c>
      <c r="BA28" s="17">
        <v>3.9678709061592102E-3</v>
      </c>
      <c r="BB28" s="17">
        <v>1.03434288314292E-2</v>
      </c>
      <c r="BC28" s="17">
        <v>2.5626214635213599E-3</v>
      </c>
      <c r="BD28" s="17">
        <v>0</v>
      </c>
      <c r="BE28" s="17">
        <v>0</v>
      </c>
      <c r="BF28" s="17">
        <v>4.0572583577633704E-3</v>
      </c>
      <c r="BG28" s="17">
        <v>0</v>
      </c>
      <c r="BH28" s="17">
        <v>0</v>
      </c>
      <c r="BI28" s="17">
        <v>0</v>
      </c>
      <c r="BJ28" s="17">
        <v>5.1539990509178899E-3</v>
      </c>
      <c r="BK28" s="17">
        <v>0</v>
      </c>
      <c r="BL28" s="17">
        <v>0</v>
      </c>
      <c r="BM28" s="17">
        <v>1.3689985727827E-2</v>
      </c>
      <c r="BN28" s="17">
        <v>0</v>
      </c>
      <c r="BO28" s="17"/>
      <c r="BP28" s="17">
        <v>2.2850286015421001E-3</v>
      </c>
      <c r="BQ28" s="17">
        <v>2.6762756289900802E-3</v>
      </c>
      <c r="BR28" s="17">
        <v>3.6536580488517999E-3</v>
      </c>
      <c r="BS28" s="17">
        <v>4.08867054447679E-3</v>
      </c>
      <c r="BT28" s="17">
        <v>0</v>
      </c>
      <c r="BU28" s="17">
        <v>0</v>
      </c>
      <c r="BV28" s="17"/>
      <c r="BW28" s="17">
        <v>7.5099667179047503E-3</v>
      </c>
      <c r="BX28" s="17">
        <v>3.6068186306140401E-3</v>
      </c>
      <c r="BY28" s="17">
        <v>0</v>
      </c>
      <c r="BZ28" s="17">
        <v>0</v>
      </c>
      <c r="CA28" s="17">
        <v>2.79461585190565E-3</v>
      </c>
      <c r="CB28" s="17">
        <v>1.17210426865601E-2</v>
      </c>
      <c r="CC28" s="17">
        <v>1.00053406829858E-2</v>
      </c>
      <c r="CD28" s="17">
        <v>0</v>
      </c>
      <c r="CE28" s="17"/>
      <c r="CF28" s="17">
        <v>2.65507652704234E-3</v>
      </c>
      <c r="CG28" s="17">
        <v>3.04066027739292E-3</v>
      </c>
      <c r="CH28" s="17">
        <v>1.43659553694907E-3</v>
      </c>
      <c r="CI28" s="17">
        <v>3.15006543347428E-3</v>
      </c>
      <c r="CJ28" s="17">
        <v>7.42707272218277E-3</v>
      </c>
      <c r="CK28" s="17"/>
      <c r="CL28" s="17">
        <v>0</v>
      </c>
      <c r="CM28" s="17"/>
      <c r="CN28" s="17">
        <v>3.1590202513889099E-3</v>
      </c>
      <c r="CO28" s="17">
        <v>4.1374060946880098E-3</v>
      </c>
      <c r="CP28" s="17">
        <v>0</v>
      </c>
    </row>
    <row r="29" spans="2:94" x14ac:dyDescent="0.35">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c r="CA29" s="17"/>
      <c r="CB29" s="17"/>
      <c r="CC29" s="17"/>
      <c r="CD29" s="17"/>
      <c r="CE29" s="17"/>
      <c r="CF29" s="17"/>
      <c r="CG29" s="17"/>
      <c r="CH29" s="17"/>
      <c r="CI29" s="17"/>
      <c r="CJ29" s="17"/>
      <c r="CK29" s="17"/>
      <c r="CL29" s="17"/>
      <c r="CM29" s="17"/>
      <c r="CN29" s="17"/>
      <c r="CO29" s="17"/>
      <c r="CP29" s="17"/>
    </row>
    <row r="30" spans="2:94" x14ac:dyDescent="0.35">
      <c r="B30" s="6" t="s">
        <v>134</v>
      </c>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row>
    <row r="31" spans="2:94" x14ac:dyDescent="0.35">
      <c r="B31" s="24" t="s">
        <v>125</v>
      </c>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row>
    <row r="32" spans="2:94" x14ac:dyDescent="0.35">
      <c r="B32" t="s">
        <v>128</v>
      </c>
      <c r="C32" s="17">
        <v>9.7056871339655099E-2</v>
      </c>
      <c r="D32" s="17">
        <v>0.116440043522705</v>
      </c>
      <c r="E32" s="17">
        <v>7.7885428888232106E-2</v>
      </c>
      <c r="F32" s="17"/>
      <c r="G32" s="17">
        <v>0.11232639227336</v>
      </c>
      <c r="H32" s="17">
        <v>0.10426133810756399</v>
      </c>
      <c r="I32" s="17">
        <v>8.1828399454638406E-2</v>
      </c>
      <c r="J32" s="17">
        <v>9.5712194012210802E-2</v>
      </c>
      <c r="K32" s="17">
        <v>0.105065182632441</v>
      </c>
      <c r="L32" s="17">
        <v>8.9068656339295296E-2</v>
      </c>
      <c r="M32" s="17"/>
      <c r="N32" s="17">
        <v>0.110061366233561</v>
      </c>
      <c r="O32" s="17">
        <v>8.1454528161520906E-2</v>
      </c>
      <c r="P32" s="17">
        <v>9.2118718634077904E-2</v>
      </c>
      <c r="Q32" s="17">
        <v>0.10078364628031999</v>
      </c>
      <c r="R32" s="17"/>
      <c r="S32" s="17">
        <v>0.132423670485874</v>
      </c>
      <c r="T32" s="17">
        <v>8.3674205417148997E-2</v>
      </c>
      <c r="U32" s="17">
        <v>8.0528893985712502E-2</v>
      </c>
      <c r="V32" s="17">
        <v>9.0551844791532193E-2</v>
      </c>
      <c r="W32" s="17">
        <v>7.1615384319459699E-2</v>
      </c>
      <c r="X32" s="17">
        <v>8.6523367294379303E-2</v>
      </c>
      <c r="Y32" s="17">
        <v>0.10430441343331701</v>
      </c>
      <c r="Z32" s="17">
        <v>7.5153447482946903E-2</v>
      </c>
      <c r="AA32" s="17">
        <v>8.3880923452089196E-2</v>
      </c>
      <c r="AB32" s="17">
        <v>0.13435062987030499</v>
      </c>
      <c r="AC32" s="17">
        <v>9.3468080643158494E-2</v>
      </c>
      <c r="AD32" s="17"/>
      <c r="AE32" s="17">
        <v>7.2175637747691507E-2</v>
      </c>
      <c r="AF32" s="17">
        <v>0.124391661153709</v>
      </c>
      <c r="AG32" s="17">
        <v>9.4610624174088095E-2</v>
      </c>
      <c r="AH32" s="17"/>
      <c r="AI32" s="17">
        <v>6.9977514832035806E-2</v>
      </c>
      <c r="AJ32" s="17">
        <v>0.121678234712071</v>
      </c>
      <c r="AK32" s="17">
        <v>0.140790938275935</v>
      </c>
      <c r="AL32" s="17">
        <v>6.1953895892398303E-2</v>
      </c>
      <c r="AM32" s="17">
        <v>7.6469818428275799E-2</v>
      </c>
      <c r="AN32" s="17"/>
      <c r="AO32" s="17">
        <v>7.9937968063877304E-2</v>
      </c>
      <c r="AP32" s="17">
        <v>0.10898183442146001</v>
      </c>
      <c r="AQ32" s="17">
        <v>0.12511364474662301</v>
      </c>
      <c r="AR32" s="17"/>
      <c r="AS32" s="17">
        <v>6.9506835360070102E-2</v>
      </c>
      <c r="AT32" s="17">
        <v>8.6539109773776504E-2</v>
      </c>
      <c r="AU32" s="17">
        <v>0.105381836689686</v>
      </c>
      <c r="AV32" s="17">
        <v>0.13857889741115001</v>
      </c>
      <c r="AW32" s="17">
        <v>0.15198482497337701</v>
      </c>
      <c r="AX32" s="17"/>
      <c r="AY32" s="17">
        <v>0.133304267798184</v>
      </c>
      <c r="AZ32" s="17">
        <v>0.111031075714023</v>
      </c>
      <c r="BA32" s="17">
        <v>0.127191026862674</v>
      </c>
      <c r="BB32" s="17">
        <v>0.101670445007536</v>
      </c>
      <c r="BC32" s="17">
        <v>8.83980263509377E-2</v>
      </c>
      <c r="BD32" s="17">
        <v>9.8040219205079798E-2</v>
      </c>
      <c r="BE32" s="17">
        <v>8.1184463498117296E-2</v>
      </c>
      <c r="BF32" s="17">
        <v>7.6668781517819903E-2</v>
      </c>
      <c r="BG32" s="17">
        <v>0.105494577307613</v>
      </c>
      <c r="BH32" s="17">
        <v>0.100631188553773</v>
      </c>
      <c r="BI32" s="17">
        <v>7.3152702472123701E-2</v>
      </c>
      <c r="BJ32" s="17">
        <v>7.6524953276863705E-2</v>
      </c>
      <c r="BK32" s="17">
        <v>8.0210807232620904E-2</v>
      </c>
      <c r="BL32" s="17">
        <v>6.4674159062948405E-2</v>
      </c>
      <c r="BM32" s="17">
        <v>0.20148606078429299</v>
      </c>
      <c r="BN32" s="17">
        <v>0.19465956518076299</v>
      </c>
      <c r="BO32" s="17"/>
      <c r="BP32" s="17">
        <v>0.13730259393012401</v>
      </c>
      <c r="BQ32" s="17">
        <v>8.63598707223594E-2</v>
      </c>
      <c r="BR32" s="17">
        <v>6.19897289858811E-2</v>
      </c>
      <c r="BS32" s="17">
        <v>8.36086500187396E-2</v>
      </c>
      <c r="BT32" s="17">
        <v>9.9569101024232706E-2</v>
      </c>
      <c r="BU32" s="17">
        <v>0.11438501320920701</v>
      </c>
      <c r="BV32" s="17"/>
      <c r="BW32" s="17">
        <v>0.13386292874640601</v>
      </c>
      <c r="BX32" s="17">
        <v>0.113630339303325</v>
      </c>
      <c r="BY32" s="17">
        <v>8.6230584556472298E-2</v>
      </c>
      <c r="BZ32" s="17">
        <v>8.0062211048087098E-2</v>
      </c>
      <c r="CA32" s="17">
        <v>7.5321032975770405E-2</v>
      </c>
      <c r="CB32" s="17">
        <v>0.15072188171040601</v>
      </c>
      <c r="CC32" s="17">
        <v>0.16731642616081799</v>
      </c>
      <c r="CD32" s="17">
        <v>5.7597905575875699E-2</v>
      </c>
      <c r="CE32" s="17"/>
      <c r="CF32" s="17">
        <v>0.19497800337645901</v>
      </c>
      <c r="CG32" s="17">
        <v>8.7071220231093496E-2</v>
      </c>
      <c r="CH32" s="17">
        <v>8.6827045815361201E-2</v>
      </c>
      <c r="CI32" s="17">
        <v>8.7387513487236404E-2</v>
      </c>
      <c r="CJ32" s="17">
        <v>0.11454762723800201</v>
      </c>
      <c r="CK32" s="17"/>
      <c r="CL32" s="17">
        <v>9.5430564438593504E-2</v>
      </c>
      <c r="CM32" s="17"/>
      <c r="CN32" s="17">
        <v>0.109377819838911</v>
      </c>
      <c r="CO32" s="17">
        <v>6.24836594773698E-2</v>
      </c>
      <c r="CP32" s="17">
        <v>9.6416137815950403E-2</v>
      </c>
    </row>
    <row r="33" spans="2:94" x14ac:dyDescent="0.35">
      <c r="B33" t="s">
        <v>129</v>
      </c>
      <c r="C33" s="17">
        <v>0.40314615008387999</v>
      </c>
      <c r="D33" s="17">
        <v>0.39679599050967101</v>
      </c>
      <c r="E33" s="17">
        <v>0.40713287038380902</v>
      </c>
      <c r="F33" s="17"/>
      <c r="G33" s="17">
        <v>0.44421512911522398</v>
      </c>
      <c r="H33" s="17">
        <v>0.410160559361546</v>
      </c>
      <c r="I33" s="17">
        <v>0.41173871960342301</v>
      </c>
      <c r="J33" s="17">
        <v>0.40209359958169499</v>
      </c>
      <c r="K33" s="17">
        <v>0.36941936198665498</v>
      </c>
      <c r="L33" s="17">
        <v>0.38644602800684602</v>
      </c>
      <c r="M33" s="17"/>
      <c r="N33" s="17">
        <v>0.44102013555278002</v>
      </c>
      <c r="O33" s="17">
        <v>0.41978306533846099</v>
      </c>
      <c r="P33" s="17">
        <v>0.37096019668055802</v>
      </c>
      <c r="Q33" s="17">
        <v>0.37467198361281401</v>
      </c>
      <c r="R33" s="17"/>
      <c r="S33" s="17">
        <v>0.42685994270888</v>
      </c>
      <c r="T33" s="17">
        <v>0.41584700839961702</v>
      </c>
      <c r="U33" s="17">
        <v>0.36537781464122199</v>
      </c>
      <c r="V33" s="17">
        <v>0.401029759619974</v>
      </c>
      <c r="W33" s="17">
        <v>0.39594496198101597</v>
      </c>
      <c r="X33" s="17">
        <v>0.39875330058523101</v>
      </c>
      <c r="Y33" s="17">
        <v>0.44024112125585602</v>
      </c>
      <c r="Z33" s="17">
        <v>0.40133015518577397</v>
      </c>
      <c r="AA33" s="17">
        <v>0.41721870783307702</v>
      </c>
      <c r="AB33" s="17">
        <v>0.34249124492850103</v>
      </c>
      <c r="AC33" s="17">
        <v>0.40643568299989402</v>
      </c>
      <c r="AD33" s="17"/>
      <c r="AE33" s="17">
        <v>0.32124452757180899</v>
      </c>
      <c r="AF33" s="17">
        <v>0.47801046261303298</v>
      </c>
      <c r="AG33" s="17">
        <v>0.33038303044656803</v>
      </c>
      <c r="AH33" s="17"/>
      <c r="AI33" s="17">
        <v>0.35273946195914702</v>
      </c>
      <c r="AJ33" s="17">
        <v>0.478927641173299</v>
      </c>
      <c r="AK33" s="17">
        <v>0.49341577312247797</v>
      </c>
      <c r="AL33" s="17">
        <v>0.283582890885128</v>
      </c>
      <c r="AM33" s="17">
        <v>0.32780423562692601</v>
      </c>
      <c r="AN33" s="17"/>
      <c r="AO33" s="17">
        <v>0.38037127869820198</v>
      </c>
      <c r="AP33" s="17">
        <v>0.47447122045771301</v>
      </c>
      <c r="AQ33" s="17">
        <v>0.45949221950941499</v>
      </c>
      <c r="AR33" s="17"/>
      <c r="AS33" s="17">
        <v>0.37509313820405799</v>
      </c>
      <c r="AT33" s="17">
        <v>0.38338631801248002</v>
      </c>
      <c r="AU33" s="17">
        <v>0.44058551982685301</v>
      </c>
      <c r="AV33" s="17">
        <v>0.46296364192124601</v>
      </c>
      <c r="AW33" s="17">
        <v>0.44456336396347401</v>
      </c>
      <c r="AX33" s="17"/>
      <c r="AY33" s="17">
        <v>0.41335320848051599</v>
      </c>
      <c r="AZ33" s="17">
        <v>0.40641052668406502</v>
      </c>
      <c r="BA33" s="17">
        <v>0.406672786828708</v>
      </c>
      <c r="BB33" s="17">
        <v>0.435230245782808</v>
      </c>
      <c r="BC33" s="17">
        <v>0.39300790161159399</v>
      </c>
      <c r="BD33" s="17">
        <v>0.37041847402273997</v>
      </c>
      <c r="BE33" s="17">
        <v>0.37559042319916502</v>
      </c>
      <c r="BF33" s="17">
        <v>0.41754076480248298</v>
      </c>
      <c r="BG33" s="17">
        <v>0.406158999110103</v>
      </c>
      <c r="BH33" s="17">
        <v>0.38415730426946099</v>
      </c>
      <c r="BI33" s="17">
        <v>0.44795034255065602</v>
      </c>
      <c r="BJ33" s="17">
        <v>0.44051201552218</v>
      </c>
      <c r="BK33" s="17">
        <v>0.41589029271404798</v>
      </c>
      <c r="BL33" s="17">
        <v>0.49356392239088098</v>
      </c>
      <c r="BM33" s="17">
        <v>0.40439252564304401</v>
      </c>
      <c r="BN33" s="17">
        <v>0.44395116434382398</v>
      </c>
      <c r="BO33" s="17"/>
      <c r="BP33" s="17">
        <v>0.41958188978130201</v>
      </c>
      <c r="BQ33" s="17">
        <v>0.42209203579308302</v>
      </c>
      <c r="BR33" s="17">
        <v>0.38510009287159502</v>
      </c>
      <c r="BS33" s="17">
        <v>0.381617949085374</v>
      </c>
      <c r="BT33" s="17">
        <v>0.39025837311287598</v>
      </c>
      <c r="BU33" s="17">
        <v>0.387947585439811</v>
      </c>
      <c r="BV33" s="17"/>
      <c r="BW33" s="17">
        <v>0.406656997986307</v>
      </c>
      <c r="BX33" s="17">
        <v>0.40985088534347303</v>
      </c>
      <c r="BY33" s="17">
        <v>0.42146010757907798</v>
      </c>
      <c r="BZ33" s="17">
        <v>0.38738691005319598</v>
      </c>
      <c r="CA33" s="17">
        <v>0.388251873807754</v>
      </c>
      <c r="CB33" s="17">
        <v>0.30340601815371998</v>
      </c>
      <c r="CC33" s="17">
        <v>0.32172013902268398</v>
      </c>
      <c r="CD33" s="17">
        <v>0.47179582783644403</v>
      </c>
      <c r="CE33" s="17"/>
      <c r="CF33" s="17">
        <v>0.39150883953155302</v>
      </c>
      <c r="CG33" s="17">
        <v>0.42452758566216497</v>
      </c>
      <c r="CH33" s="17">
        <v>0.39553183828709998</v>
      </c>
      <c r="CI33" s="17">
        <v>0.383286013537949</v>
      </c>
      <c r="CJ33" s="17">
        <v>0.37737439241559201</v>
      </c>
      <c r="CK33" s="17"/>
      <c r="CL33" s="17">
        <v>0.43873233253837801</v>
      </c>
      <c r="CM33" s="17"/>
      <c r="CN33" s="17">
        <v>0.42604833337170001</v>
      </c>
      <c r="CO33" s="17">
        <v>0.37757959379785599</v>
      </c>
      <c r="CP33" s="17">
        <v>0.37115620267604399</v>
      </c>
    </row>
    <row r="34" spans="2:94" x14ac:dyDescent="0.35">
      <c r="B34" t="s">
        <v>130</v>
      </c>
      <c r="C34" s="17">
        <v>0.36616220422358497</v>
      </c>
      <c r="D34" s="17">
        <v>0.32952321930193301</v>
      </c>
      <c r="E34" s="17">
        <v>0.40430731441192402</v>
      </c>
      <c r="F34" s="17"/>
      <c r="G34" s="17">
        <v>0.348110332841154</v>
      </c>
      <c r="H34" s="17">
        <v>0.363109873115186</v>
      </c>
      <c r="I34" s="17">
        <v>0.35628415326309898</v>
      </c>
      <c r="J34" s="17">
        <v>0.35733422892736499</v>
      </c>
      <c r="K34" s="17">
        <v>0.37681019691717599</v>
      </c>
      <c r="L34" s="17">
        <v>0.38878263637153498</v>
      </c>
      <c r="M34" s="17"/>
      <c r="N34" s="17">
        <v>0.34431220201769802</v>
      </c>
      <c r="O34" s="17">
        <v>0.374444730039802</v>
      </c>
      <c r="P34" s="17">
        <v>0.38586474924766401</v>
      </c>
      <c r="Q34" s="17">
        <v>0.36441233824772501</v>
      </c>
      <c r="R34" s="17"/>
      <c r="S34" s="17">
        <v>0.335302490670702</v>
      </c>
      <c r="T34" s="17">
        <v>0.34892097128416</v>
      </c>
      <c r="U34" s="17">
        <v>0.41260416975477399</v>
      </c>
      <c r="V34" s="17">
        <v>0.36780908059158102</v>
      </c>
      <c r="W34" s="17">
        <v>0.40069850525456002</v>
      </c>
      <c r="X34" s="17">
        <v>0.36063599701150301</v>
      </c>
      <c r="Y34" s="17">
        <v>0.33097903484670299</v>
      </c>
      <c r="Z34" s="17">
        <v>0.40176092983013301</v>
      </c>
      <c r="AA34" s="17">
        <v>0.37461537481595603</v>
      </c>
      <c r="AB34" s="17">
        <v>0.383744596572617</v>
      </c>
      <c r="AC34" s="17">
        <v>0.35906019661056099</v>
      </c>
      <c r="AD34" s="17"/>
      <c r="AE34" s="17">
        <v>0.41187288229896601</v>
      </c>
      <c r="AF34" s="17">
        <v>0.31576381487920602</v>
      </c>
      <c r="AG34" s="17">
        <v>0.41178027605442002</v>
      </c>
      <c r="AH34" s="17"/>
      <c r="AI34" s="17">
        <v>0.41410963074567902</v>
      </c>
      <c r="AJ34" s="17">
        <v>0.32700473133459901</v>
      </c>
      <c r="AK34" s="17">
        <v>0.276345711111814</v>
      </c>
      <c r="AL34" s="17">
        <v>0.287215550131319</v>
      </c>
      <c r="AM34" s="17">
        <v>0.40481069193427699</v>
      </c>
      <c r="AN34" s="17"/>
      <c r="AO34" s="17">
        <v>0.39576430111358402</v>
      </c>
      <c r="AP34" s="17">
        <v>0.34597012875092198</v>
      </c>
      <c r="AQ34" s="17">
        <v>0.32136038959847901</v>
      </c>
      <c r="AR34" s="17"/>
      <c r="AS34" s="17">
        <v>0.39173110342786399</v>
      </c>
      <c r="AT34" s="17">
        <v>0.36817871442962902</v>
      </c>
      <c r="AU34" s="17">
        <v>0.34729326016346201</v>
      </c>
      <c r="AV34" s="17">
        <v>0.33055118434674902</v>
      </c>
      <c r="AW34" s="17">
        <v>0.228176690969563</v>
      </c>
      <c r="AX34" s="17"/>
      <c r="AY34" s="17">
        <v>0.28702115567792602</v>
      </c>
      <c r="AZ34" s="17">
        <v>0.33269281418477897</v>
      </c>
      <c r="BA34" s="17">
        <v>0.35493137592559698</v>
      </c>
      <c r="BB34" s="17">
        <v>0.32703868009994402</v>
      </c>
      <c r="BC34" s="17">
        <v>0.37645180035266801</v>
      </c>
      <c r="BD34" s="17">
        <v>0.38057803825793102</v>
      </c>
      <c r="BE34" s="17">
        <v>0.38788880480007798</v>
      </c>
      <c r="BF34" s="17">
        <v>0.370857913097634</v>
      </c>
      <c r="BG34" s="17">
        <v>0.34928883206021799</v>
      </c>
      <c r="BH34" s="17">
        <v>0.39975011016194401</v>
      </c>
      <c r="BI34" s="17">
        <v>0.36530309732504901</v>
      </c>
      <c r="BJ34" s="17">
        <v>0.37413652259144398</v>
      </c>
      <c r="BK34" s="17">
        <v>0.36214958163633298</v>
      </c>
      <c r="BL34" s="17">
        <v>0.37723986496859502</v>
      </c>
      <c r="BM34" s="17">
        <v>0.28719912929387198</v>
      </c>
      <c r="BN34" s="17">
        <v>0.243602266475033</v>
      </c>
      <c r="BO34" s="17"/>
      <c r="BP34" s="17">
        <v>0.33626863367231402</v>
      </c>
      <c r="BQ34" s="17">
        <v>0.36041901114297498</v>
      </c>
      <c r="BR34" s="17">
        <v>0.39836707124662302</v>
      </c>
      <c r="BS34" s="17">
        <v>0.38957545333562799</v>
      </c>
      <c r="BT34" s="17">
        <v>0.39464611108323699</v>
      </c>
      <c r="BU34" s="17">
        <v>0.29820413974082</v>
      </c>
      <c r="BV34" s="17"/>
      <c r="BW34" s="17">
        <v>0.34821332400202798</v>
      </c>
      <c r="BX34" s="17">
        <v>0.35689243862913</v>
      </c>
      <c r="BY34" s="17">
        <v>0.36222163539549002</v>
      </c>
      <c r="BZ34" s="17">
        <v>0.38983089015286398</v>
      </c>
      <c r="CA34" s="17">
        <v>0.406837266379317</v>
      </c>
      <c r="CB34" s="17">
        <v>0.368462424299769</v>
      </c>
      <c r="CC34" s="17">
        <v>0.32271742750557703</v>
      </c>
      <c r="CD34" s="17">
        <v>0.36082863843392998</v>
      </c>
      <c r="CE34" s="17"/>
      <c r="CF34" s="17">
        <v>0.279666954385907</v>
      </c>
      <c r="CG34" s="17">
        <v>0.37003003606579299</v>
      </c>
      <c r="CH34" s="17">
        <v>0.385523596440149</v>
      </c>
      <c r="CI34" s="17">
        <v>0.36979026814628402</v>
      </c>
      <c r="CJ34" s="17">
        <v>0.31137440798140298</v>
      </c>
      <c r="CK34" s="17"/>
      <c r="CL34" s="17">
        <v>0.39165340349678002</v>
      </c>
      <c r="CM34" s="17"/>
      <c r="CN34" s="17">
        <v>0.32805131510146002</v>
      </c>
      <c r="CO34" s="17">
        <v>0.43089351455619002</v>
      </c>
      <c r="CP34" s="17">
        <v>0.40173790162765799</v>
      </c>
    </row>
    <row r="35" spans="2:94" x14ac:dyDescent="0.35">
      <c r="B35" t="s">
        <v>131</v>
      </c>
      <c r="C35" s="17">
        <v>6.2920811041417293E-2</v>
      </c>
      <c r="D35" s="17">
        <v>6.8195798597020796E-2</v>
      </c>
      <c r="E35" s="17">
        <v>5.8269702819559399E-2</v>
      </c>
      <c r="F35" s="17"/>
      <c r="G35" s="17">
        <v>4.9425374557188401E-2</v>
      </c>
      <c r="H35" s="17">
        <v>5.8638285484665702E-2</v>
      </c>
      <c r="I35" s="17">
        <v>6.7953278635821707E-2</v>
      </c>
      <c r="J35" s="17">
        <v>7.1611810589685507E-2</v>
      </c>
      <c r="K35" s="17">
        <v>6.3859127428347706E-2</v>
      </c>
      <c r="L35" s="17">
        <v>6.3668247784733595E-2</v>
      </c>
      <c r="M35" s="17"/>
      <c r="N35" s="17">
        <v>5.2787383379734598E-2</v>
      </c>
      <c r="O35" s="17">
        <v>5.3494113587239801E-2</v>
      </c>
      <c r="P35" s="17">
        <v>6.6718500644632597E-2</v>
      </c>
      <c r="Q35" s="17">
        <v>8.1143559025748005E-2</v>
      </c>
      <c r="R35" s="17"/>
      <c r="S35" s="17">
        <v>5.2363687985712601E-2</v>
      </c>
      <c r="T35" s="17">
        <v>7.6985347508027296E-2</v>
      </c>
      <c r="U35" s="17">
        <v>5.8954806714041498E-2</v>
      </c>
      <c r="V35" s="17">
        <v>6.4820734285961898E-2</v>
      </c>
      <c r="W35" s="17">
        <v>6.5861361389523906E-2</v>
      </c>
      <c r="X35" s="17">
        <v>9.0579018218827106E-2</v>
      </c>
      <c r="Y35" s="17">
        <v>5.6792381508778002E-2</v>
      </c>
      <c r="Z35" s="17">
        <v>4.4001555578308302E-2</v>
      </c>
      <c r="AA35" s="17">
        <v>5.48684609719425E-2</v>
      </c>
      <c r="AB35" s="17">
        <v>5.5761648703305501E-2</v>
      </c>
      <c r="AC35" s="17">
        <v>6.0470488793731098E-2</v>
      </c>
      <c r="AD35" s="17"/>
      <c r="AE35" s="17">
        <v>9.1893999277642802E-2</v>
      </c>
      <c r="AF35" s="17">
        <v>4.5587836887249197E-2</v>
      </c>
      <c r="AG35" s="17">
        <v>6.2955346335402507E-2</v>
      </c>
      <c r="AH35" s="17"/>
      <c r="AI35" s="17">
        <v>7.9194411312511107E-2</v>
      </c>
      <c r="AJ35" s="17">
        <v>3.8097190269540601E-2</v>
      </c>
      <c r="AK35" s="17">
        <v>5.0154013259066203E-2</v>
      </c>
      <c r="AL35" s="17">
        <v>0.139539735533732</v>
      </c>
      <c r="AM35" s="17">
        <v>8.2483604202240199E-2</v>
      </c>
      <c r="AN35" s="17"/>
      <c r="AO35" s="17">
        <v>9.0812681921516897E-2</v>
      </c>
      <c r="AP35" s="17">
        <v>3.4859644005771198E-2</v>
      </c>
      <c r="AQ35" s="17">
        <v>5.7469429752966199E-2</v>
      </c>
      <c r="AR35" s="17"/>
      <c r="AS35" s="17">
        <v>6.6793124416459501E-2</v>
      </c>
      <c r="AT35" s="17">
        <v>7.7073870399715097E-2</v>
      </c>
      <c r="AU35" s="17">
        <v>5.7281020413292499E-2</v>
      </c>
      <c r="AV35" s="17">
        <v>3.3132168229270703E-2</v>
      </c>
      <c r="AW35" s="17">
        <v>0.15016301529487</v>
      </c>
      <c r="AX35" s="17"/>
      <c r="AY35" s="17">
        <v>6.2875463085195399E-2</v>
      </c>
      <c r="AZ35" s="17">
        <v>7.0714946694626302E-2</v>
      </c>
      <c r="BA35" s="17">
        <v>4.4333375233168403E-2</v>
      </c>
      <c r="BB35" s="17">
        <v>4.9809981233300701E-2</v>
      </c>
      <c r="BC35" s="17">
        <v>6.9318126745837899E-2</v>
      </c>
      <c r="BD35" s="17">
        <v>6.6865548799658697E-2</v>
      </c>
      <c r="BE35" s="17">
        <v>8.2087500648615405E-2</v>
      </c>
      <c r="BF35" s="17">
        <v>7.2324438490102602E-2</v>
      </c>
      <c r="BG35" s="17">
        <v>8.4218069822697902E-2</v>
      </c>
      <c r="BH35" s="17">
        <v>3.9856336679640399E-2</v>
      </c>
      <c r="BI35" s="17">
        <v>5.1125302785410498E-2</v>
      </c>
      <c r="BJ35" s="17">
        <v>6.4031748203588104E-2</v>
      </c>
      <c r="BK35" s="17">
        <v>7.2515889571247993E-2</v>
      </c>
      <c r="BL35" s="17">
        <v>2.6131423292028999E-2</v>
      </c>
      <c r="BM35" s="17">
        <v>5.1814463165765601E-2</v>
      </c>
      <c r="BN35" s="17">
        <v>6.8532672602480693E-2</v>
      </c>
      <c r="BO35" s="17"/>
      <c r="BP35" s="17">
        <v>5.1215327567446997E-2</v>
      </c>
      <c r="BQ35" s="17">
        <v>6.2844839560244795E-2</v>
      </c>
      <c r="BR35" s="17">
        <v>7.0767669515598902E-2</v>
      </c>
      <c r="BS35" s="17">
        <v>6.25406603130889E-2</v>
      </c>
      <c r="BT35" s="17">
        <v>5.5621350393466197E-2</v>
      </c>
      <c r="BU35" s="17">
        <v>0.108715713068596</v>
      </c>
      <c r="BV35" s="17"/>
      <c r="BW35" s="17">
        <v>5.3161903309678897E-2</v>
      </c>
      <c r="BX35" s="17">
        <v>4.59202407620872E-2</v>
      </c>
      <c r="BY35" s="17">
        <v>6.2568319183739105E-2</v>
      </c>
      <c r="BZ35" s="17">
        <v>7.4519564075146899E-2</v>
      </c>
      <c r="CA35" s="17">
        <v>6.3335906304555295E-2</v>
      </c>
      <c r="CB35" s="17">
        <v>0.10909455794353</v>
      </c>
      <c r="CC35" s="17">
        <v>0.12760115402455499</v>
      </c>
      <c r="CD35" s="17">
        <v>4.82321229306912E-2</v>
      </c>
      <c r="CE35" s="17"/>
      <c r="CF35" s="17">
        <v>6.7727989770781802E-2</v>
      </c>
      <c r="CG35" s="17">
        <v>5.1181549951878E-2</v>
      </c>
      <c r="CH35" s="17">
        <v>6.84408953865277E-2</v>
      </c>
      <c r="CI35" s="17">
        <v>8.3091683104178499E-2</v>
      </c>
      <c r="CJ35" s="17">
        <v>2.7113561820872299E-2</v>
      </c>
      <c r="CK35" s="17"/>
      <c r="CL35" s="17">
        <v>3.3602125113411097E-2</v>
      </c>
      <c r="CM35" s="17"/>
      <c r="CN35" s="17">
        <v>5.5150196218030099E-2</v>
      </c>
      <c r="CO35" s="17">
        <v>6.7989177096971998E-2</v>
      </c>
      <c r="CP35" s="17">
        <v>7.6645004170319594E-2</v>
      </c>
    </row>
    <row r="36" spans="2:94" x14ac:dyDescent="0.35">
      <c r="B36" t="s">
        <v>132</v>
      </c>
      <c r="C36" s="17">
        <v>5.3111152156464801E-2</v>
      </c>
      <c r="D36" s="17">
        <v>7.4753613040618103E-2</v>
      </c>
      <c r="E36" s="17">
        <v>3.1941063520803899E-2</v>
      </c>
      <c r="F36" s="17"/>
      <c r="G36" s="17">
        <v>1.8021881940016402E-2</v>
      </c>
      <c r="H36" s="17">
        <v>4.5170899503646202E-2</v>
      </c>
      <c r="I36" s="17">
        <v>5.6637395973520799E-2</v>
      </c>
      <c r="J36" s="17">
        <v>6.1388582071504202E-2</v>
      </c>
      <c r="K36" s="17">
        <v>7.1513924668531695E-2</v>
      </c>
      <c r="L36" s="17">
        <v>6.1128040788422398E-2</v>
      </c>
      <c r="M36" s="17"/>
      <c r="N36" s="17">
        <v>4.3518706211759899E-2</v>
      </c>
      <c r="O36" s="17">
        <v>6.0684812628885497E-2</v>
      </c>
      <c r="P36" s="17">
        <v>5.97550456447732E-2</v>
      </c>
      <c r="Q36" s="17">
        <v>5.0440939696127902E-2</v>
      </c>
      <c r="R36" s="17"/>
      <c r="S36" s="17">
        <v>3.4710938598112001E-2</v>
      </c>
      <c r="T36" s="17">
        <v>6.2430106718357102E-2</v>
      </c>
      <c r="U36" s="17">
        <v>5.8743708646689798E-2</v>
      </c>
      <c r="V36" s="17">
        <v>6.0799959553174701E-2</v>
      </c>
      <c r="W36" s="17">
        <v>4.4937909870467301E-2</v>
      </c>
      <c r="X36" s="17">
        <v>3.9254972072778199E-2</v>
      </c>
      <c r="Y36" s="17">
        <v>5.3283354753903202E-2</v>
      </c>
      <c r="Z36" s="17">
        <v>5.92797676316505E-2</v>
      </c>
      <c r="AA36" s="17">
        <v>4.3176588844989601E-2</v>
      </c>
      <c r="AB36" s="17">
        <v>7.4476154691758098E-2</v>
      </c>
      <c r="AC36" s="17">
        <v>7.21060425103663E-2</v>
      </c>
      <c r="AD36" s="17"/>
      <c r="AE36" s="17">
        <v>8.8460435360896594E-2</v>
      </c>
      <c r="AF36" s="17">
        <v>3.0008396948812702E-2</v>
      </c>
      <c r="AG36" s="17">
        <v>5.1333971020476099E-2</v>
      </c>
      <c r="AH36" s="17"/>
      <c r="AI36" s="17">
        <v>7.1948316641806204E-2</v>
      </c>
      <c r="AJ36" s="17">
        <v>2.6572920582193401E-2</v>
      </c>
      <c r="AK36" s="17">
        <v>3.9293564230707602E-2</v>
      </c>
      <c r="AL36" s="17">
        <v>0.227707927557423</v>
      </c>
      <c r="AM36" s="17">
        <v>5.7555321264716297E-2</v>
      </c>
      <c r="AN36" s="17"/>
      <c r="AO36" s="17">
        <v>4.3621498743436099E-2</v>
      </c>
      <c r="AP36" s="17">
        <v>2.3762675920717E-2</v>
      </c>
      <c r="AQ36" s="17">
        <v>3.00834715515036E-2</v>
      </c>
      <c r="AR36" s="17"/>
      <c r="AS36" s="17">
        <v>6.5885088595941305E-2</v>
      </c>
      <c r="AT36" s="17">
        <v>5.9725256568641603E-2</v>
      </c>
      <c r="AU36" s="17">
        <v>4.1167367830558001E-2</v>
      </c>
      <c r="AV36" s="17">
        <v>3.0769955389761999E-2</v>
      </c>
      <c r="AW36" s="17">
        <v>2.5112104798715999E-2</v>
      </c>
      <c r="AX36" s="17"/>
      <c r="AY36" s="17">
        <v>3.0918137860551899E-2</v>
      </c>
      <c r="AZ36" s="17">
        <v>5.4647954604073803E-2</v>
      </c>
      <c r="BA36" s="17">
        <v>5.4701544428704001E-2</v>
      </c>
      <c r="BB36" s="17">
        <v>5.7597904657126199E-2</v>
      </c>
      <c r="BC36" s="17">
        <v>5.36495547459864E-2</v>
      </c>
      <c r="BD36" s="17">
        <v>6.8588708588513306E-2</v>
      </c>
      <c r="BE36" s="17">
        <v>6.2562328995990402E-2</v>
      </c>
      <c r="BF36" s="17">
        <v>5.2504863002421701E-2</v>
      </c>
      <c r="BG36" s="17">
        <v>4.3275087567019102E-2</v>
      </c>
      <c r="BH36" s="17">
        <v>6.0900480508630998E-2</v>
      </c>
      <c r="BI36" s="17">
        <v>4.1206539550123301E-2</v>
      </c>
      <c r="BJ36" s="17">
        <v>4.47947604059237E-2</v>
      </c>
      <c r="BK36" s="17">
        <v>6.3861677695340402E-2</v>
      </c>
      <c r="BL36" s="17">
        <v>2.58954167581446E-2</v>
      </c>
      <c r="BM36" s="17">
        <v>2.63077366353839E-2</v>
      </c>
      <c r="BN36" s="17">
        <v>4.9254331397898997E-2</v>
      </c>
      <c r="BO36" s="17"/>
      <c r="BP36" s="17">
        <v>4.0159913303735799E-2</v>
      </c>
      <c r="BQ36" s="17">
        <v>4.80733119361961E-2</v>
      </c>
      <c r="BR36" s="17">
        <v>5.7426871529404899E-2</v>
      </c>
      <c r="BS36" s="17">
        <v>6.4973050489013404E-2</v>
      </c>
      <c r="BT36" s="17">
        <v>5.08524905452949E-2</v>
      </c>
      <c r="BU36" s="17">
        <v>8.2238404273908494E-2</v>
      </c>
      <c r="BV36" s="17"/>
      <c r="BW36" s="17">
        <v>4.5243385742403601E-2</v>
      </c>
      <c r="BX36" s="17">
        <v>5.5633052202354399E-2</v>
      </c>
      <c r="BY36" s="17">
        <v>5.6297919009604298E-2</v>
      </c>
      <c r="BZ36" s="17">
        <v>5.0326638503683498E-2</v>
      </c>
      <c r="CA36" s="17">
        <v>5.8550894995441097E-2</v>
      </c>
      <c r="CB36" s="17">
        <v>5.5911934226948998E-2</v>
      </c>
      <c r="CC36" s="17">
        <v>4.1133378282843198E-2</v>
      </c>
      <c r="CD36" s="17">
        <v>1.9396104874158202E-2</v>
      </c>
      <c r="CE36" s="17"/>
      <c r="CF36" s="17">
        <v>4.2806850211867503E-2</v>
      </c>
      <c r="CG36" s="17">
        <v>5.5682443359690803E-2</v>
      </c>
      <c r="CH36" s="17">
        <v>4.4047270539656298E-2</v>
      </c>
      <c r="CI36" s="17">
        <v>5.3183463304175803E-2</v>
      </c>
      <c r="CJ36" s="17">
        <v>0.148848069577248</v>
      </c>
      <c r="CK36" s="17"/>
      <c r="CL36" s="17">
        <v>3.2127530930504702E-2</v>
      </c>
      <c r="CM36" s="17"/>
      <c r="CN36" s="17">
        <v>5.8888266956760298E-2</v>
      </c>
      <c r="CO36" s="17">
        <v>4.4339003367018001E-2</v>
      </c>
      <c r="CP36" s="17">
        <v>4.6890408397005499E-2</v>
      </c>
    </row>
    <row r="37" spans="2:94" x14ac:dyDescent="0.35">
      <c r="B37" t="s">
        <v>133</v>
      </c>
      <c r="C37" s="17">
        <v>1.7602811154997899E-2</v>
      </c>
      <c r="D37" s="17">
        <v>1.42913350280517E-2</v>
      </c>
      <c r="E37" s="17">
        <v>2.0463619975671799E-2</v>
      </c>
      <c r="F37" s="17"/>
      <c r="G37" s="17">
        <v>2.7900889273057498E-2</v>
      </c>
      <c r="H37" s="17">
        <v>1.8659044427392999E-2</v>
      </c>
      <c r="I37" s="17">
        <v>2.5558053069496801E-2</v>
      </c>
      <c r="J37" s="17">
        <v>1.1859584817539201E-2</v>
      </c>
      <c r="K37" s="17">
        <v>1.33322063668482E-2</v>
      </c>
      <c r="L37" s="17">
        <v>1.09063907091673E-2</v>
      </c>
      <c r="M37" s="17"/>
      <c r="N37" s="17">
        <v>8.3002066044662801E-3</v>
      </c>
      <c r="O37" s="17">
        <v>1.01387502440902E-2</v>
      </c>
      <c r="P37" s="17">
        <v>2.4582789148295099E-2</v>
      </c>
      <c r="Q37" s="17">
        <v>2.85475331372654E-2</v>
      </c>
      <c r="R37" s="17"/>
      <c r="S37" s="17">
        <v>1.8339269550719101E-2</v>
      </c>
      <c r="T37" s="17">
        <v>1.21423606726888E-2</v>
      </c>
      <c r="U37" s="17">
        <v>2.379060625756E-2</v>
      </c>
      <c r="V37" s="17">
        <v>1.4988621157775901E-2</v>
      </c>
      <c r="W37" s="17">
        <v>2.0941877184973399E-2</v>
      </c>
      <c r="X37" s="17">
        <v>2.4253344817281999E-2</v>
      </c>
      <c r="Y37" s="17">
        <v>1.4399694201443099E-2</v>
      </c>
      <c r="Z37" s="17">
        <v>1.8474144291186899E-2</v>
      </c>
      <c r="AA37" s="17">
        <v>2.6239944081945799E-2</v>
      </c>
      <c r="AB37" s="17">
        <v>9.1757252335131906E-3</v>
      </c>
      <c r="AC37" s="17">
        <v>8.4595084422895202E-3</v>
      </c>
      <c r="AD37" s="17"/>
      <c r="AE37" s="17">
        <v>1.4352517742994401E-2</v>
      </c>
      <c r="AF37" s="17">
        <v>6.2378275179901001E-3</v>
      </c>
      <c r="AG37" s="17">
        <v>4.89367519690454E-2</v>
      </c>
      <c r="AH37" s="17"/>
      <c r="AI37" s="17">
        <v>1.20306645088214E-2</v>
      </c>
      <c r="AJ37" s="17">
        <v>7.71928192829671E-3</v>
      </c>
      <c r="AK37" s="17">
        <v>0</v>
      </c>
      <c r="AL37" s="17">
        <v>0</v>
      </c>
      <c r="AM37" s="17">
        <v>5.0876328543563901E-2</v>
      </c>
      <c r="AN37" s="17"/>
      <c r="AO37" s="17">
        <v>9.4922714593829692E-3</v>
      </c>
      <c r="AP37" s="17">
        <v>1.19544964434157E-2</v>
      </c>
      <c r="AQ37" s="17">
        <v>6.48084484101251E-3</v>
      </c>
      <c r="AR37" s="17"/>
      <c r="AS37" s="17">
        <v>3.0990709995607699E-2</v>
      </c>
      <c r="AT37" s="17">
        <v>2.5096730815757799E-2</v>
      </c>
      <c r="AU37" s="17">
        <v>8.2909950761485707E-3</v>
      </c>
      <c r="AV37" s="17">
        <v>4.0041527018218302E-3</v>
      </c>
      <c r="AW37" s="17">
        <v>0</v>
      </c>
      <c r="AX37" s="17"/>
      <c r="AY37" s="17">
        <v>7.2527767097625997E-2</v>
      </c>
      <c r="AZ37" s="17">
        <v>2.45026821184335E-2</v>
      </c>
      <c r="BA37" s="17">
        <v>1.21698907211486E-2</v>
      </c>
      <c r="BB37" s="17">
        <v>2.8652743219284401E-2</v>
      </c>
      <c r="BC37" s="17">
        <v>1.9174590192976199E-2</v>
      </c>
      <c r="BD37" s="17">
        <v>1.5509011126076999E-2</v>
      </c>
      <c r="BE37" s="17">
        <v>1.06864788580336E-2</v>
      </c>
      <c r="BF37" s="17">
        <v>1.01032390895388E-2</v>
      </c>
      <c r="BG37" s="17">
        <v>1.15644341323488E-2</v>
      </c>
      <c r="BH37" s="17">
        <v>1.4704579826549999E-2</v>
      </c>
      <c r="BI37" s="17">
        <v>2.1262015316637399E-2</v>
      </c>
      <c r="BJ37" s="17">
        <v>0</v>
      </c>
      <c r="BK37" s="17">
        <v>5.3717511504093804E-3</v>
      </c>
      <c r="BL37" s="17">
        <v>1.24952135274016E-2</v>
      </c>
      <c r="BM37" s="17">
        <v>2.8800084477641701E-2</v>
      </c>
      <c r="BN37" s="17">
        <v>0</v>
      </c>
      <c r="BO37" s="17"/>
      <c r="BP37" s="17">
        <v>1.54716417450773E-2</v>
      </c>
      <c r="BQ37" s="17">
        <v>2.0210930845142E-2</v>
      </c>
      <c r="BR37" s="17">
        <v>2.6348565850897902E-2</v>
      </c>
      <c r="BS37" s="17">
        <v>1.7684236758155999E-2</v>
      </c>
      <c r="BT37" s="17">
        <v>9.0525738408933198E-3</v>
      </c>
      <c r="BU37" s="17">
        <v>8.5091442676570803E-3</v>
      </c>
      <c r="BV37" s="17"/>
      <c r="BW37" s="17">
        <v>1.28614602131767E-2</v>
      </c>
      <c r="BX37" s="17">
        <v>1.80730437596297E-2</v>
      </c>
      <c r="BY37" s="17">
        <v>1.1221434275615999E-2</v>
      </c>
      <c r="BZ37" s="17">
        <v>1.7873786167021701E-2</v>
      </c>
      <c r="CA37" s="17">
        <v>7.7030255371616898E-3</v>
      </c>
      <c r="CB37" s="17">
        <v>1.2403183665626E-2</v>
      </c>
      <c r="CC37" s="17">
        <v>1.9511475003522901E-2</v>
      </c>
      <c r="CD37" s="17">
        <v>4.2149400348900502E-2</v>
      </c>
      <c r="CE37" s="17"/>
      <c r="CF37" s="17">
        <v>2.33113627234314E-2</v>
      </c>
      <c r="CG37" s="17">
        <v>1.1507164729379699E-2</v>
      </c>
      <c r="CH37" s="17">
        <v>1.96293535312058E-2</v>
      </c>
      <c r="CI37" s="17">
        <v>2.3261058420175701E-2</v>
      </c>
      <c r="CJ37" s="17">
        <v>2.0741940966883299E-2</v>
      </c>
      <c r="CK37" s="17"/>
      <c r="CL37" s="17">
        <v>8.4540434823320593E-3</v>
      </c>
      <c r="CM37" s="17"/>
      <c r="CN37" s="17">
        <v>2.24840685131391E-2</v>
      </c>
      <c r="CO37" s="17">
        <v>1.6715051704594499E-2</v>
      </c>
      <c r="CP37" s="17">
        <v>7.1543453130227998E-3</v>
      </c>
    </row>
    <row r="38" spans="2:94" x14ac:dyDescent="0.35">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row>
    <row r="39" spans="2:94" x14ac:dyDescent="0.35">
      <c r="B39" s="6" t="s">
        <v>138</v>
      </c>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row>
    <row r="40" spans="2:94" x14ac:dyDescent="0.35">
      <c r="B40" s="24" t="s">
        <v>125</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row>
    <row r="41" spans="2:94" x14ac:dyDescent="0.35">
      <c r="B41" t="s">
        <v>135</v>
      </c>
      <c r="C41" s="17">
        <v>0.39201232135657099</v>
      </c>
      <c r="D41" s="17">
        <v>0.49588581268014997</v>
      </c>
      <c r="E41" s="17">
        <v>0.28875624843151998</v>
      </c>
      <c r="F41" s="17"/>
      <c r="G41" s="17">
        <v>0.29638734937120897</v>
      </c>
      <c r="H41" s="17">
        <v>0.36350295026743501</v>
      </c>
      <c r="I41" s="17">
        <v>0.38096530621123298</v>
      </c>
      <c r="J41" s="17">
        <v>0.44504299813106801</v>
      </c>
      <c r="K41" s="17">
        <v>0.44187522898241199</v>
      </c>
      <c r="L41" s="17">
        <v>0.41177099068997802</v>
      </c>
      <c r="M41" s="17"/>
      <c r="N41" s="17">
        <v>0.53352835555136602</v>
      </c>
      <c r="O41" s="17">
        <v>0.40723048834981201</v>
      </c>
      <c r="P41" s="17">
        <v>0.33702014050443202</v>
      </c>
      <c r="Q41" s="17">
        <v>0.270738814955512</v>
      </c>
      <c r="R41" s="17"/>
      <c r="S41" s="17">
        <v>0.38218651436773898</v>
      </c>
      <c r="T41" s="17">
        <v>0.423918893850949</v>
      </c>
      <c r="U41" s="17">
        <v>0.360707417960062</v>
      </c>
      <c r="V41" s="17">
        <v>0.36881809452682501</v>
      </c>
      <c r="W41" s="17">
        <v>0.393175142700466</v>
      </c>
      <c r="X41" s="17">
        <v>0.38511196310347601</v>
      </c>
      <c r="Y41" s="17">
        <v>0.36880867195663303</v>
      </c>
      <c r="Z41" s="17">
        <v>0.36400185263909501</v>
      </c>
      <c r="AA41" s="17">
        <v>0.36757647917743302</v>
      </c>
      <c r="AB41" s="17">
        <v>0.47024842959110902</v>
      </c>
      <c r="AC41" s="17">
        <v>0.41172144112085202</v>
      </c>
      <c r="AD41" s="17"/>
      <c r="AE41" s="17">
        <v>0.40994002456721601</v>
      </c>
      <c r="AF41" s="17">
        <v>0.42860718802982301</v>
      </c>
      <c r="AG41" s="17">
        <v>0.29058917798897099</v>
      </c>
      <c r="AH41" s="17"/>
      <c r="AI41" s="17">
        <v>0.42865412064583902</v>
      </c>
      <c r="AJ41" s="17">
        <v>0.37721128689372602</v>
      </c>
      <c r="AK41" s="17">
        <v>0.48356732654701801</v>
      </c>
      <c r="AL41" s="17">
        <v>0.48208070934389802</v>
      </c>
      <c r="AM41" s="17">
        <v>0.28568211772983898</v>
      </c>
      <c r="AN41" s="17"/>
      <c r="AO41" s="17">
        <v>0.39221856435856001</v>
      </c>
      <c r="AP41" s="17">
        <v>0.393725424633115</v>
      </c>
      <c r="AQ41" s="17">
        <v>0.38302881770907599</v>
      </c>
      <c r="AR41" s="17"/>
      <c r="AS41" s="17">
        <v>0.28071723925626901</v>
      </c>
      <c r="AT41" s="17">
        <v>0.36770410782903101</v>
      </c>
      <c r="AU41" s="17">
        <v>0.46566381095812398</v>
      </c>
      <c r="AV41" s="17">
        <v>0.51330776258309696</v>
      </c>
      <c r="AW41" s="17">
        <v>0.51729505355810901</v>
      </c>
      <c r="AX41" s="17"/>
      <c r="AY41" s="17">
        <v>0.22923431440108499</v>
      </c>
      <c r="AZ41" s="17">
        <v>0.32381087764705202</v>
      </c>
      <c r="BA41" s="17">
        <v>0.32823078641157499</v>
      </c>
      <c r="BB41" s="17">
        <v>0.35892083744137498</v>
      </c>
      <c r="BC41" s="17">
        <v>0.33826652256755801</v>
      </c>
      <c r="BD41" s="17">
        <v>0.36717742659057701</v>
      </c>
      <c r="BE41" s="17">
        <v>0.36427495412144101</v>
      </c>
      <c r="BF41" s="17">
        <v>0.40361975126717498</v>
      </c>
      <c r="BG41" s="17">
        <v>0.36983207844668498</v>
      </c>
      <c r="BH41" s="17">
        <v>0.461115263104935</v>
      </c>
      <c r="BI41" s="17">
        <v>0.44399724752786301</v>
      </c>
      <c r="BJ41" s="17">
        <v>0.47333580787385199</v>
      </c>
      <c r="BK41" s="17">
        <v>0.50646016437977304</v>
      </c>
      <c r="BL41" s="17">
        <v>0.58885077323858603</v>
      </c>
      <c r="BM41" s="17">
        <v>0.50721274425090301</v>
      </c>
      <c r="BN41" s="17">
        <v>0.47215667856626697</v>
      </c>
      <c r="BO41" s="17"/>
      <c r="BP41" s="17">
        <v>0.38490909858334998</v>
      </c>
      <c r="BQ41" s="17">
        <v>0.40999764536182198</v>
      </c>
      <c r="BR41" s="17">
        <v>0.37600384405494203</v>
      </c>
      <c r="BS41" s="17">
        <v>0.361258195073069</v>
      </c>
      <c r="BT41" s="17">
        <v>0.43043896550667698</v>
      </c>
      <c r="BU41" s="17">
        <v>0.41470665031410198</v>
      </c>
      <c r="BV41" s="17"/>
      <c r="BW41" s="17">
        <v>0.323878380528628</v>
      </c>
      <c r="BX41" s="17">
        <v>0.40447702738649499</v>
      </c>
      <c r="BY41" s="17">
        <v>0.391894561174782</v>
      </c>
      <c r="BZ41" s="17">
        <v>0.412087521666745</v>
      </c>
      <c r="CA41" s="17">
        <v>0.39239924102039397</v>
      </c>
      <c r="CB41" s="17">
        <v>0.37508020864509101</v>
      </c>
      <c r="CC41" s="17">
        <v>0.389275181474945</v>
      </c>
      <c r="CD41" s="17">
        <v>0.338156832694118</v>
      </c>
      <c r="CE41" s="17"/>
      <c r="CF41" s="17">
        <v>0.39874112660807398</v>
      </c>
      <c r="CG41" s="17">
        <v>0.460421862689745</v>
      </c>
      <c r="CH41" s="17">
        <v>0.35871133756359502</v>
      </c>
      <c r="CI41" s="17">
        <v>0.33420730851262798</v>
      </c>
      <c r="CJ41" s="17">
        <v>0.275248602693556</v>
      </c>
      <c r="CK41" s="17"/>
      <c r="CL41" s="17">
        <v>0.403629683028631</v>
      </c>
      <c r="CM41" s="17"/>
      <c r="CN41" s="17">
        <v>0.40652280153535603</v>
      </c>
      <c r="CO41" s="17">
        <v>0.34923100227676501</v>
      </c>
      <c r="CP41" s="17">
        <v>0.39290054870879998</v>
      </c>
    </row>
    <row r="42" spans="2:94" x14ac:dyDescent="0.35">
      <c r="B42" t="s">
        <v>136</v>
      </c>
      <c r="C42" s="17">
        <v>0.46574905468846201</v>
      </c>
      <c r="D42" s="17">
        <v>0.385524327217735</v>
      </c>
      <c r="E42" s="17">
        <v>0.54528032149315397</v>
      </c>
      <c r="F42" s="17"/>
      <c r="G42" s="17">
        <v>0.44284438324549302</v>
      </c>
      <c r="H42" s="17">
        <v>0.420654848166436</v>
      </c>
      <c r="I42" s="17">
        <v>0.45240290711071302</v>
      </c>
      <c r="J42" s="17">
        <v>0.452200688789057</v>
      </c>
      <c r="K42" s="17">
        <v>0.48756405396464603</v>
      </c>
      <c r="L42" s="17">
        <v>0.52520581217357698</v>
      </c>
      <c r="M42" s="17"/>
      <c r="N42" s="17">
        <v>0.385876951829351</v>
      </c>
      <c r="O42" s="17">
        <v>0.45729723037299203</v>
      </c>
      <c r="P42" s="17">
        <v>0.48377716959065697</v>
      </c>
      <c r="Q42" s="17">
        <v>0.54690393736028198</v>
      </c>
      <c r="R42" s="17"/>
      <c r="S42" s="17">
        <v>0.43227803824753502</v>
      </c>
      <c r="T42" s="17">
        <v>0.43407604382664</v>
      </c>
      <c r="U42" s="17">
        <v>0.50487116790386499</v>
      </c>
      <c r="V42" s="17">
        <v>0.51857198475131705</v>
      </c>
      <c r="W42" s="17">
        <v>0.46709207006165099</v>
      </c>
      <c r="X42" s="17">
        <v>0.45941878542338799</v>
      </c>
      <c r="Y42" s="17">
        <v>0.49272630950819601</v>
      </c>
      <c r="Z42" s="17">
        <v>0.46388892455622799</v>
      </c>
      <c r="AA42" s="17">
        <v>0.47204501295815499</v>
      </c>
      <c r="AB42" s="17">
        <v>0.44540061020845101</v>
      </c>
      <c r="AC42" s="17">
        <v>0.47474764480372</v>
      </c>
      <c r="AD42" s="17"/>
      <c r="AE42" s="17">
        <v>0.486583744056442</v>
      </c>
      <c r="AF42" s="17">
        <v>0.46679777106381298</v>
      </c>
      <c r="AG42" s="17">
        <v>0.43890271323741797</v>
      </c>
      <c r="AH42" s="17"/>
      <c r="AI42" s="17">
        <v>0.49290369341840101</v>
      </c>
      <c r="AJ42" s="17">
        <v>0.47126368769356503</v>
      </c>
      <c r="AK42" s="17">
        <v>0.39682793095187702</v>
      </c>
      <c r="AL42" s="17">
        <v>0.43416005154575499</v>
      </c>
      <c r="AM42" s="17">
        <v>0.44795318754663799</v>
      </c>
      <c r="AN42" s="17"/>
      <c r="AO42" s="17">
        <v>0.50428128570150099</v>
      </c>
      <c r="AP42" s="17">
        <v>0.45797226100787197</v>
      </c>
      <c r="AQ42" s="17">
        <v>0.46878920529194101</v>
      </c>
      <c r="AR42" s="17"/>
      <c r="AS42" s="17">
        <v>0.55250012167237195</v>
      </c>
      <c r="AT42" s="17">
        <v>0.489912996745551</v>
      </c>
      <c r="AU42" s="17">
        <v>0.40105857300035103</v>
      </c>
      <c r="AV42" s="17">
        <v>0.34561362827716002</v>
      </c>
      <c r="AW42" s="17">
        <v>0.355702685110871</v>
      </c>
      <c r="AX42" s="17"/>
      <c r="AY42" s="17">
        <v>0.51150375711926699</v>
      </c>
      <c r="AZ42" s="17">
        <v>0.48763620019842202</v>
      </c>
      <c r="BA42" s="17">
        <v>0.51479515774798601</v>
      </c>
      <c r="BB42" s="17">
        <v>0.47815648592193899</v>
      </c>
      <c r="BC42" s="17">
        <v>0.47087273705309102</v>
      </c>
      <c r="BD42" s="17">
        <v>0.512900545305089</v>
      </c>
      <c r="BE42" s="17">
        <v>0.50636764650269095</v>
      </c>
      <c r="BF42" s="17">
        <v>0.45172435205082601</v>
      </c>
      <c r="BG42" s="17">
        <v>0.484040222117952</v>
      </c>
      <c r="BH42" s="17">
        <v>0.42019505424804598</v>
      </c>
      <c r="BI42" s="17">
        <v>0.436077285901603</v>
      </c>
      <c r="BJ42" s="17">
        <v>0.426994571872989</v>
      </c>
      <c r="BK42" s="17">
        <v>0.437635481347938</v>
      </c>
      <c r="BL42" s="17">
        <v>0.32488181835241198</v>
      </c>
      <c r="BM42" s="17">
        <v>0.45306395252750897</v>
      </c>
      <c r="BN42" s="17">
        <v>0.31706164429379902</v>
      </c>
      <c r="BO42" s="17"/>
      <c r="BP42" s="17">
        <v>0.43119551838321601</v>
      </c>
      <c r="BQ42" s="17">
        <v>0.46687274597873202</v>
      </c>
      <c r="BR42" s="17">
        <v>0.48252750848276899</v>
      </c>
      <c r="BS42" s="17">
        <v>0.49308622389362</v>
      </c>
      <c r="BT42" s="17">
        <v>0.47016079552724899</v>
      </c>
      <c r="BU42" s="17">
        <v>0.45312036541929401</v>
      </c>
      <c r="BV42" s="17"/>
      <c r="BW42" s="17">
        <v>0.54725355550421895</v>
      </c>
      <c r="BX42" s="17">
        <v>0.46844267269993001</v>
      </c>
      <c r="BY42" s="17">
        <v>0.47611453249966801</v>
      </c>
      <c r="BZ42" s="17">
        <v>0.45820408201859703</v>
      </c>
      <c r="CA42" s="17">
        <v>0.46595650192706001</v>
      </c>
      <c r="CB42" s="17">
        <v>0.473509805680777</v>
      </c>
      <c r="CC42" s="17">
        <v>0.41229582972218498</v>
      </c>
      <c r="CD42" s="17">
        <v>0.40917987719125798</v>
      </c>
      <c r="CE42" s="17"/>
      <c r="CF42" s="17">
        <v>0.43628093594151501</v>
      </c>
      <c r="CG42" s="17">
        <v>0.44096693105050799</v>
      </c>
      <c r="CH42" s="17">
        <v>0.48374125153995901</v>
      </c>
      <c r="CI42" s="17">
        <v>0.49741038865082698</v>
      </c>
      <c r="CJ42" s="17">
        <v>0.46398085757092</v>
      </c>
      <c r="CK42" s="17"/>
      <c r="CL42" s="17">
        <v>0.50058939323656404</v>
      </c>
      <c r="CM42" s="17"/>
      <c r="CN42" s="17">
        <v>0.45614364364769999</v>
      </c>
      <c r="CO42" s="17">
        <v>0.45129704903631401</v>
      </c>
      <c r="CP42" s="17">
        <v>0.49920207102768499</v>
      </c>
    </row>
    <row r="43" spans="2:94" x14ac:dyDescent="0.35">
      <c r="B43" t="s">
        <v>137</v>
      </c>
      <c r="C43" s="17">
        <v>0.110262124646177</v>
      </c>
      <c r="D43" s="17">
        <v>9.0246047254213493E-2</v>
      </c>
      <c r="E43" s="17">
        <v>0.13018991246137701</v>
      </c>
      <c r="F43" s="17"/>
      <c r="G43" s="17">
        <v>0.190732800977608</v>
      </c>
      <c r="H43" s="17">
        <v>0.17607895809026899</v>
      </c>
      <c r="I43" s="17">
        <v>0.12294977022898899</v>
      </c>
      <c r="J43" s="17">
        <v>7.6769030370812202E-2</v>
      </c>
      <c r="K43" s="17">
        <v>5.7673492244478403E-2</v>
      </c>
      <c r="L43" s="17">
        <v>5.4715757877078199E-2</v>
      </c>
      <c r="M43" s="17"/>
      <c r="N43" s="17">
        <v>6.6193442006634906E-2</v>
      </c>
      <c r="O43" s="17">
        <v>9.9220262416762295E-2</v>
      </c>
      <c r="P43" s="17">
        <v>0.14160882174329001</v>
      </c>
      <c r="Q43" s="17">
        <v>0.14037264433541299</v>
      </c>
      <c r="R43" s="17"/>
      <c r="S43" s="17">
        <v>0.12743927285615</v>
      </c>
      <c r="T43" s="17">
        <v>0.108994569204568</v>
      </c>
      <c r="U43" s="17">
        <v>0.102125856573167</v>
      </c>
      <c r="V43" s="17">
        <v>8.5674238004885703E-2</v>
      </c>
      <c r="W43" s="17">
        <v>0.12660343447002601</v>
      </c>
      <c r="X43" s="17">
        <v>0.12556530386565901</v>
      </c>
      <c r="Y43" s="17">
        <v>0.11409617707922801</v>
      </c>
      <c r="Z43" s="17">
        <v>0.12433971075486901</v>
      </c>
      <c r="AA43" s="17">
        <v>0.127333533536443</v>
      </c>
      <c r="AB43" s="17">
        <v>7.2234392054500801E-2</v>
      </c>
      <c r="AC43" s="17">
        <v>8.5799914777428696E-2</v>
      </c>
      <c r="AD43" s="17"/>
      <c r="AE43" s="17">
        <v>8.2584194835323296E-2</v>
      </c>
      <c r="AF43" s="17">
        <v>7.8103640625954304E-2</v>
      </c>
      <c r="AG43" s="17">
        <v>0.21229411682861399</v>
      </c>
      <c r="AH43" s="17"/>
      <c r="AI43" s="17">
        <v>6.3185137129559907E-2</v>
      </c>
      <c r="AJ43" s="17">
        <v>0.11314707632063201</v>
      </c>
      <c r="AK43" s="17">
        <v>7.0693834061735406E-2</v>
      </c>
      <c r="AL43" s="17">
        <v>5.4773396325596899E-2</v>
      </c>
      <c r="AM43" s="17">
        <v>0.208231331210606</v>
      </c>
      <c r="AN43" s="17"/>
      <c r="AO43" s="17">
        <v>8.55153254112474E-2</v>
      </c>
      <c r="AP43" s="17">
        <v>0.114893412874081</v>
      </c>
      <c r="AQ43" s="17">
        <v>9.3133363090049298E-2</v>
      </c>
      <c r="AR43" s="17"/>
      <c r="AS43" s="17">
        <v>0.13452584741491799</v>
      </c>
      <c r="AT43" s="17">
        <v>0.11917274584057599</v>
      </c>
      <c r="AU43" s="17">
        <v>9.68419196916908E-2</v>
      </c>
      <c r="AV43" s="17">
        <v>9.0202759230275001E-2</v>
      </c>
      <c r="AW43" s="17">
        <v>0.127002261331019</v>
      </c>
      <c r="AX43" s="17"/>
      <c r="AY43" s="17">
        <v>0.187800468277353</v>
      </c>
      <c r="AZ43" s="17">
        <v>0.139904200238367</v>
      </c>
      <c r="BA43" s="17">
        <v>0.11996790590837</v>
      </c>
      <c r="BB43" s="17">
        <v>0.13311630369736699</v>
      </c>
      <c r="BC43" s="17">
        <v>0.153921353687552</v>
      </c>
      <c r="BD43" s="17">
        <v>9.74265428402393E-2</v>
      </c>
      <c r="BE43" s="17">
        <v>0.106063593908424</v>
      </c>
      <c r="BF43" s="17">
        <v>0.114070485641389</v>
      </c>
      <c r="BG43" s="17">
        <v>0.101069314938232</v>
      </c>
      <c r="BH43" s="17">
        <v>0.100533230774839</v>
      </c>
      <c r="BI43" s="17">
        <v>0.107813013082068</v>
      </c>
      <c r="BJ43" s="17">
        <v>6.7753400975290604E-2</v>
      </c>
      <c r="BK43" s="17">
        <v>4.4776101687031798E-2</v>
      </c>
      <c r="BL43" s="17">
        <v>7.3972590559443399E-2</v>
      </c>
      <c r="BM43" s="17">
        <v>3.9723303221587999E-2</v>
      </c>
      <c r="BN43" s="17">
        <v>0.122739343227799</v>
      </c>
      <c r="BO43" s="17"/>
      <c r="BP43" s="17">
        <v>0.12910525324418501</v>
      </c>
      <c r="BQ43" s="17">
        <v>9.5781491756676898E-2</v>
      </c>
      <c r="BR43" s="17">
        <v>0.113620369642805</v>
      </c>
      <c r="BS43" s="17">
        <v>0.116595569401144</v>
      </c>
      <c r="BT43" s="17">
        <v>8.11286383989821E-2</v>
      </c>
      <c r="BU43" s="17">
        <v>0.12426637273887001</v>
      </c>
      <c r="BV43" s="17"/>
      <c r="BW43" s="17">
        <v>7.5679181199735907E-2</v>
      </c>
      <c r="BX43" s="17">
        <v>9.8807061280301006E-2</v>
      </c>
      <c r="BY43" s="17">
        <v>0.108156230262502</v>
      </c>
      <c r="BZ43" s="17">
        <v>0.105224095079662</v>
      </c>
      <c r="CA43" s="17">
        <v>0.11501066435652001</v>
      </c>
      <c r="CB43" s="17">
        <v>0.13288882684799699</v>
      </c>
      <c r="CC43" s="17">
        <v>8.6461409043330703E-2</v>
      </c>
      <c r="CD43" s="17">
        <v>0.20522667956784901</v>
      </c>
      <c r="CE43" s="17"/>
      <c r="CF43" s="17">
        <v>0.114511677907709</v>
      </c>
      <c r="CG43" s="17">
        <v>7.91130156828731E-2</v>
      </c>
      <c r="CH43" s="17">
        <v>0.119809842771162</v>
      </c>
      <c r="CI43" s="17">
        <v>0.13505652370332499</v>
      </c>
      <c r="CJ43" s="17">
        <v>0.212721571467515</v>
      </c>
      <c r="CK43" s="17"/>
      <c r="CL43" s="17">
        <v>7.4435578541438202E-2</v>
      </c>
      <c r="CM43" s="17"/>
      <c r="CN43" s="17">
        <v>0.106370038150237</v>
      </c>
      <c r="CO43" s="17">
        <v>0.15414137050867299</v>
      </c>
      <c r="CP43" s="17">
        <v>8.4234138591329305E-2</v>
      </c>
    </row>
    <row r="44" spans="2:94" x14ac:dyDescent="0.35">
      <c r="B44" t="s">
        <v>133</v>
      </c>
      <c r="C44" s="17">
        <v>3.1976499308789798E-2</v>
      </c>
      <c r="D44" s="17">
        <v>2.8343812847901901E-2</v>
      </c>
      <c r="E44" s="17">
        <v>3.5773517613948397E-2</v>
      </c>
      <c r="F44" s="17"/>
      <c r="G44" s="17">
        <v>7.003546640569E-2</v>
      </c>
      <c r="H44" s="17">
        <v>3.9763243475860098E-2</v>
      </c>
      <c r="I44" s="17">
        <v>4.3682016449064699E-2</v>
      </c>
      <c r="J44" s="17">
        <v>2.5987282709062701E-2</v>
      </c>
      <c r="K44" s="17">
        <v>1.2887224808463601E-2</v>
      </c>
      <c r="L44" s="17">
        <v>8.3074392593674301E-3</v>
      </c>
      <c r="M44" s="17"/>
      <c r="N44" s="17">
        <v>1.4401250612648299E-2</v>
      </c>
      <c r="O44" s="17">
        <v>3.6252018860433499E-2</v>
      </c>
      <c r="P44" s="17">
        <v>3.7593868161620997E-2</v>
      </c>
      <c r="Q44" s="17">
        <v>4.1984603348792303E-2</v>
      </c>
      <c r="R44" s="17"/>
      <c r="S44" s="17">
        <v>5.80961745285766E-2</v>
      </c>
      <c r="T44" s="17">
        <v>3.3010493117843299E-2</v>
      </c>
      <c r="U44" s="17">
        <v>3.2295557562906203E-2</v>
      </c>
      <c r="V44" s="17">
        <v>2.6935682716972002E-2</v>
      </c>
      <c r="W44" s="17">
        <v>1.31293527678566E-2</v>
      </c>
      <c r="X44" s="17">
        <v>2.9903947607476299E-2</v>
      </c>
      <c r="Y44" s="17">
        <v>2.4368841455942598E-2</v>
      </c>
      <c r="Z44" s="17">
        <v>4.7769512049806999E-2</v>
      </c>
      <c r="AA44" s="17">
        <v>3.3044974327969101E-2</v>
      </c>
      <c r="AB44" s="17">
        <v>1.21165681459395E-2</v>
      </c>
      <c r="AC44" s="17">
        <v>2.7730999298000301E-2</v>
      </c>
      <c r="AD44" s="17"/>
      <c r="AE44" s="17">
        <v>2.0892036541018202E-2</v>
      </c>
      <c r="AF44" s="17">
        <v>2.6491400280409499E-2</v>
      </c>
      <c r="AG44" s="17">
        <v>5.8213991944997399E-2</v>
      </c>
      <c r="AH44" s="17"/>
      <c r="AI44" s="17">
        <v>1.5257048806199901E-2</v>
      </c>
      <c r="AJ44" s="17">
        <v>3.8377949092077097E-2</v>
      </c>
      <c r="AK44" s="17">
        <v>4.8910908439369502E-2</v>
      </c>
      <c r="AL44" s="17">
        <v>2.8985842784749399E-2</v>
      </c>
      <c r="AM44" s="17">
        <v>5.8133363512916501E-2</v>
      </c>
      <c r="AN44" s="17"/>
      <c r="AO44" s="17">
        <v>1.7984824528691001E-2</v>
      </c>
      <c r="AP44" s="17">
        <v>3.3408901484931301E-2</v>
      </c>
      <c r="AQ44" s="17">
        <v>5.5048613908934202E-2</v>
      </c>
      <c r="AR44" s="17"/>
      <c r="AS44" s="17">
        <v>3.2256791656440797E-2</v>
      </c>
      <c r="AT44" s="17">
        <v>2.3210149584842601E-2</v>
      </c>
      <c r="AU44" s="17">
        <v>3.64356963498337E-2</v>
      </c>
      <c r="AV44" s="17">
        <v>5.0875849909468002E-2</v>
      </c>
      <c r="AW44" s="17">
        <v>0</v>
      </c>
      <c r="AX44" s="17"/>
      <c r="AY44" s="17">
        <v>7.1461460202295102E-2</v>
      </c>
      <c r="AZ44" s="17">
        <v>4.8648721916158898E-2</v>
      </c>
      <c r="BA44" s="17">
        <v>3.7006149932068702E-2</v>
      </c>
      <c r="BB44" s="17">
        <v>2.9806372939318999E-2</v>
      </c>
      <c r="BC44" s="17">
        <v>3.69393866917982E-2</v>
      </c>
      <c r="BD44" s="17">
        <v>2.2495485264094998E-2</v>
      </c>
      <c r="BE44" s="17">
        <v>2.3293805467443401E-2</v>
      </c>
      <c r="BF44" s="17">
        <v>3.0585411040610699E-2</v>
      </c>
      <c r="BG44" s="17">
        <v>4.50583844971311E-2</v>
      </c>
      <c r="BH44" s="17">
        <v>1.8156451872179999E-2</v>
      </c>
      <c r="BI44" s="17">
        <v>1.21124534884662E-2</v>
      </c>
      <c r="BJ44" s="17">
        <v>3.1916219277868099E-2</v>
      </c>
      <c r="BK44" s="17">
        <v>1.1128252585258101E-2</v>
      </c>
      <c r="BL44" s="17">
        <v>1.22948178495586E-2</v>
      </c>
      <c r="BM44" s="17">
        <v>0</v>
      </c>
      <c r="BN44" s="17">
        <v>8.8042333912135007E-2</v>
      </c>
      <c r="BO44" s="17"/>
      <c r="BP44" s="17">
        <v>5.4790129789248299E-2</v>
      </c>
      <c r="BQ44" s="17">
        <v>2.7348116902769601E-2</v>
      </c>
      <c r="BR44" s="17">
        <v>2.78482778194847E-2</v>
      </c>
      <c r="BS44" s="17">
        <v>2.9060011632166701E-2</v>
      </c>
      <c r="BT44" s="17">
        <v>1.82716005670918E-2</v>
      </c>
      <c r="BU44" s="17">
        <v>7.9066115277342201E-3</v>
      </c>
      <c r="BV44" s="17"/>
      <c r="BW44" s="17">
        <v>5.3188882767416901E-2</v>
      </c>
      <c r="BX44" s="17">
        <v>2.8273238633273801E-2</v>
      </c>
      <c r="BY44" s="17">
        <v>2.3834676063047702E-2</v>
      </c>
      <c r="BZ44" s="17">
        <v>2.4484301234995599E-2</v>
      </c>
      <c r="CA44" s="17">
        <v>2.6633592696025901E-2</v>
      </c>
      <c r="CB44" s="17">
        <v>1.8521158826135101E-2</v>
      </c>
      <c r="CC44" s="17">
        <v>0.111967579759539</v>
      </c>
      <c r="CD44" s="17">
        <v>4.7436610546774803E-2</v>
      </c>
      <c r="CE44" s="17"/>
      <c r="CF44" s="17">
        <v>5.0466259542700898E-2</v>
      </c>
      <c r="CG44" s="17">
        <v>1.9498190576873801E-2</v>
      </c>
      <c r="CH44" s="17">
        <v>3.77375681252849E-2</v>
      </c>
      <c r="CI44" s="17">
        <v>3.33257791332199E-2</v>
      </c>
      <c r="CJ44" s="17">
        <v>4.8048968268008703E-2</v>
      </c>
      <c r="CK44" s="17"/>
      <c r="CL44" s="17">
        <v>2.13453451933663E-2</v>
      </c>
      <c r="CM44" s="17"/>
      <c r="CN44" s="17">
        <v>3.0963516666707502E-2</v>
      </c>
      <c r="CO44" s="17">
        <v>4.5330578178248197E-2</v>
      </c>
      <c r="CP44" s="17">
        <v>2.3663241672185399E-2</v>
      </c>
    </row>
    <row r="45" spans="2:94" x14ac:dyDescent="0.35">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row>
    <row r="46" spans="2:94" x14ac:dyDescent="0.35">
      <c r="B46" s="6" t="s">
        <v>148</v>
      </c>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row>
    <row r="47" spans="2:94" x14ac:dyDescent="0.35">
      <c r="B47" s="24" t="s">
        <v>125</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row>
    <row r="48" spans="2:94" x14ac:dyDescent="0.35">
      <c r="B48" t="s">
        <v>139</v>
      </c>
      <c r="C48" s="17">
        <v>0.24815174473111801</v>
      </c>
      <c r="D48" s="17">
        <v>0.26904038574858702</v>
      </c>
      <c r="E48" s="17">
        <v>0.22521325676491</v>
      </c>
      <c r="F48" s="17"/>
      <c r="G48" s="17">
        <v>0.34851941922334001</v>
      </c>
      <c r="H48" s="17">
        <v>0.29437265083683201</v>
      </c>
      <c r="I48" s="17">
        <v>0.23703863232845601</v>
      </c>
      <c r="J48" s="17">
        <v>0.22225685139944101</v>
      </c>
      <c r="K48" s="17">
        <v>0.23234559085812501</v>
      </c>
      <c r="L48" s="17">
        <v>0.18389546737722301</v>
      </c>
      <c r="M48" s="17"/>
      <c r="N48" s="17">
        <v>0.283488031610864</v>
      </c>
      <c r="O48" s="17">
        <v>0.26777766052901603</v>
      </c>
      <c r="P48" s="17">
        <v>0.21462735599818</v>
      </c>
      <c r="Q48" s="17">
        <v>0.21838093460827901</v>
      </c>
      <c r="R48" s="17"/>
      <c r="S48" s="17">
        <v>0.323948188633985</v>
      </c>
      <c r="T48" s="17">
        <v>0.246676374138211</v>
      </c>
      <c r="U48" s="17">
        <v>0.217916384257068</v>
      </c>
      <c r="V48" s="17">
        <v>0.24320120526370001</v>
      </c>
      <c r="W48" s="17">
        <v>0.21592407014394099</v>
      </c>
      <c r="X48" s="17">
        <v>0.19988921162916101</v>
      </c>
      <c r="Y48" s="17">
        <v>0.27108041373077801</v>
      </c>
      <c r="Z48" s="17">
        <v>0.27402355857070199</v>
      </c>
      <c r="AA48" s="17">
        <v>0.25043165427174602</v>
      </c>
      <c r="AB48" s="17">
        <v>0.21431617342315101</v>
      </c>
      <c r="AC48" s="17">
        <v>0.22766219845347699</v>
      </c>
      <c r="AD48" s="17"/>
      <c r="AE48" s="17">
        <v>0.168603082764751</v>
      </c>
      <c r="AF48" s="17">
        <v>0.30007441113592498</v>
      </c>
      <c r="AG48" s="17">
        <v>0.225464483650131</v>
      </c>
      <c r="AH48" s="17"/>
      <c r="AI48" s="17">
        <v>0.18551735400104599</v>
      </c>
      <c r="AJ48" s="17">
        <v>0.31725648126335998</v>
      </c>
      <c r="AK48" s="17">
        <v>0.31335398687136801</v>
      </c>
      <c r="AL48" s="17">
        <v>0.158267148319233</v>
      </c>
      <c r="AM48" s="17">
        <v>0.19314361923376999</v>
      </c>
      <c r="AN48" s="17"/>
      <c r="AO48" s="17">
        <v>0.20277553315250299</v>
      </c>
      <c r="AP48" s="17">
        <v>0.31033259049933598</v>
      </c>
      <c r="AQ48" s="17">
        <v>0.32155880787868701</v>
      </c>
      <c r="AR48" s="17"/>
      <c r="AS48" s="17">
        <v>0.188168102326086</v>
      </c>
      <c r="AT48" s="17">
        <v>0.23166528999218899</v>
      </c>
      <c r="AU48" s="17">
        <v>0.27716365107060098</v>
      </c>
      <c r="AV48" s="17">
        <v>0.361324380869186</v>
      </c>
      <c r="AW48" s="17">
        <v>0.33118645196603502</v>
      </c>
      <c r="AX48" s="17"/>
      <c r="AY48" s="17">
        <v>0.29007861458001899</v>
      </c>
      <c r="AZ48" s="17">
        <v>0.20439482147610799</v>
      </c>
      <c r="BA48" s="17">
        <v>0.25139415939006898</v>
      </c>
      <c r="BB48" s="17">
        <v>0.223610427207771</v>
      </c>
      <c r="BC48" s="17">
        <v>0.261040380974704</v>
      </c>
      <c r="BD48" s="17">
        <v>0.22385482616310301</v>
      </c>
      <c r="BE48" s="17">
        <v>0.221351632676551</v>
      </c>
      <c r="BF48" s="17">
        <v>0.214195185975154</v>
      </c>
      <c r="BG48" s="17">
        <v>0.25288124216464403</v>
      </c>
      <c r="BH48" s="17">
        <v>0.271353825269876</v>
      </c>
      <c r="BI48" s="17">
        <v>0.26771647174683499</v>
      </c>
      <c r="BJ48" s="17">
        <v>0.277492256166327</v>
      </c>
      <c r="BK48" s="17">
        <v>0.26017844906933602</v>
      </c>
      <c r="BL48" s="17">
        <v>0.29313363747096999</v>
      </c>
      <c r="BM48" s="17">
        <v>0.36095376040599703</v>
      </c>
      <c r="BN48" s="17">
        <v>0.41368304578280402</v>
      </c>
      <c r="BO48" s="17"/>
      <c r="BP48" s="17">
        <v>0.32066448924157298</v>
      </c>
      <c r="BQ48" s="17">
        <v>0.24343133711729401</v>
      </c>
      <c r="BR48" s="17">
        <v>0.237025663050519</v>
      </c>
      <c r="BS48" s="17">
        <v>0.19937965189135801</v>
      </c>
      <c r="BT48" s="17">
        <v>0.19471403957078401</v>
      </c>
      <c r="BU48" s="17">
        <v>0.27941260426475201</v>
      </c>
      <c r="BV48" s="17"/>
      <c r="BW48" s="17">
        <v>0.33298527573616499</v>
      </c>
      <c r="BX48" s="17">
        <v>0.254061116108035</v>
      </c>
      <c r="BY48" s="17">
        <v>0.25000251969838999</v>
      </c>
      <c r="BZ48" s="17">
        <v>0.215035174628117</v>
      </c>
      <c r="CA48" s="17">
        <v>0.23814059916345001</v>
      </c>
      <c r="CB48" s="17">
        <v>0.23253488659855101</v>
      </c>
      <c r="CC48" s="17">
        <v>0.28191422638904301</v>
      </c>
      <c r="CD48" s="17">
        <v>0.31745931983493902</v>
      </c>
      <c r="CE48" s="17"/>
      <c r="CF48" s="17">
        <v>0.34005427047512898</v>
      </c>
      <c r="CG48" s="17">
        <v>0.244484945034905</v>
      </c>
      <c r="CH48" s="17">
        <v>0.233305153358457</v>
      </c>
      <c r="CI48" s="17">
        <v>0.24415068318729799</v>
      </c>
      <c r="CJ48" s="17">
        <v>0.240755695105936</v>
      </c>
      <c r="CK48" s="17"/>
      <c r="CL48" s="17">
        <v>0.24954477666434199</v>
      </c>
      <c r="CM48" s="17"/>
      <c r="CN48" s="17">
        <v>0.281038795163916</v>
      </c>
      <c r="CO48" s="17">
        <v>0.190751743582601</v>
      </c>
      <c r="CP48" s="17">
        <v>0.21867913405793599</v>
      </c>
    </row>
    <row r="49" spans="2:94" x14ac:dyDescent="0.35">
      <c r="B49" t="s">
        <v>140</v>
      </c>
      <c r="C49" s="17">
        <v>0.38146990127779801</v>
      </c>
      <c r="D49" s="17">
        <v>0.36401493494967901</v>
      </c>
      <c r="E49" s="17">
        <v>0.39955853569112398</v>
      </c>
      <c r="F49" s="17"/>
      <c r="G49" s="17">
        <v>0.40976532207827698</v>
      </c>
      <c r="H49" s="17">
        <v>0.38845857599070599</v>
      </c>
      <c r="I49" s="17">
        <v>0.40038986149328398</v>
      </c>
      <c r="J49" s="17">
        <v>0.39811953778051001</v>
      </c>
      <c r="K49" s="17">
        <v>0.35429097100283202</v>
      </c>
      <c r="L49" s="17">
        <v>0.34616519774064403</v>
      </c>
      <c r="M49" s="17"/>
      <c r="N49" s="17">
        <v>0.41665250923220998</v>
      </c>
      <c r="O49" s="17">
        <v>0.40687027293968098</v>
      </c>
      <c r="P49" s="17">
        <v>0.364997042620195</v>
      </c>
      <c r="Q49" s="17">
        <v>0.33357395494223802</v>
      </c>
      <c r="R49" s="17"/>
      <c r="S49" s="17">
        <v>0.38841264532861403</v>
      </c>
      <c r="T49" s="17">
        <v>0.39151541001686202</v>
      </c>
      <c r="U49" s="17">
        <v>0.34838642977912798</v>
      </c>
      <c r="V49" s="17">
        <v>0.34634339923825302</v>
      </c>
      <c r="W49" s="17">
        <v>0.42243880967199499</v>
      </c>
      <c r="X49" s="17">
        <v>0.39909527071614798</v>
      </c>
      <c r="Y49" s="17">
        <v>0.41611838822511699</v>
      </c>
      <c r="Z49" s="17">
        <v>0.36483941797170599</v>
      </c>
      <c r="AA49" s="17">
        <v>0.36833409482345397</v>
      </c>
      <c r="AB49" s="17">
        <v>0.37380827141128198</v>
      </c>
      <c r="AC49" s="17">
        <v>0.363734510544582</v>
      </c>
      <c r="AD49" s="17"/>
      <c r="AE49" s="17">
        <v>0.33617466136261998</v>
      </c>
      <c r="AF49" s="17">
        <v>0.428025792528201</v>
      </c>
      <c r="AG49" s="17">
        <v>0.37483769993839</v>
      </c>
      <c r="AH49" s="17"/>
      <c r="AI49" s="17">
        <v>0.362791318438486</v>
      </c>
      <c r="AJ49" s="17">
        <v>0.42423926339733398</v>
      </c>
      <c r="AK49" s="17">
        <v>0.41226362552575102</v>
      </c>
      <c r="AL49" s="17">
        <v>0.22108059318412199</v>
      </c>
      <c r="AM49" s="17">
        <v>0.35612557494590402</v>
      </c>
      <c r="AN49" s="17"/>
      <c r="AO49" s="17">
        <v>0.41444858906418902</v>
      </c>
      <c r="AP49" s="17">
        <v>0.42987264070409698</v>
      </c>
      <c r="AQ49" s="17">
        <v>0.39114173078426501</v>
      </c>
      <c r="AR49" s="17"/>
      <c r="AS49" s="17">
        <v>0.33965826970204399</v>
      </c>
      <c r="AT49" s="17">
        <v>0.388659556710509</v>
      </c>
      <c r="AU49" s="17">
        <v>0.421775793033903</v>
      </c>
      <c r="AV49" s="17">
        <v>0.38745379288065901</v>
      </c>
      <c r="AW49" s="17">
        <v>0.33144387082775301</v>
      </c>
      <c r="AX49" s="17"/>
      <c r="AY49" s="17">
        <v>0.41439505319602798</v>
      </c>
      <c r="AZ49" s="17">
        <v>0.38359193737599301</v>
      </c>
      <c r="BA49" s="17">
        <v>0.34316595358111202</v>
      </c>
      <c r="BB49" s="17">
        <v>0.34866643121819302</v>
      </c>
      <c r="BC49" s="17">
        <v>0.36372079813124097</v>
      </c>
      <c r="BD49" s="17">
        <v>0.39073328961207698</v>
      </c>
      <c r="BE49" s="17">
        <v>0.36029523094518501</v>
      </c>
      <c r="BF49" s="17">
        <v>0.417018300662029</v>
      </c>
      <c r="BG49" s="17">
        <v>0.40449020271227099</v>
      </c>
      <c r="BH49" s="17">
        <v>0.35214353090002598</v>
      </c>
      <c r="BI49" s="17">
        <v>0.43278319112274699</v>
      </c>
      <c r="BJ49" s="17">
        <v>0.38895126526046198</v>
      </c>
      <c r="BK49" s="17">
        <v>0.35762828455592299</v>
      </c>
      <c r="BL49" s="17">
        <v>0.49741495819159698</v>
      </c>
      <c r="BM49" s="17">
        <v>0.34322632542261899</v>
      </c>
      <c r="BN49" s="17">
        <v>0.38707879859427702</v>
      </c>
      <c r="BO49" s="17"/>
      <c r="BP49" s="17">
        <v>0.38402313963745199</v>
      </c>
      <c r="BQ49" s="17">
        <v>0.387560166528016</v>
      </c>
      <c r="BR49" s="17">
        <v>0.38599117260918597</v>
      </c>
      <c r="BS49" s="17">
        <v>0.39353826104396</v>
      </c>
      <c r="BT49" s="17">
        <v>0.36997248918515602</v>
      </c>
      <c r="BU49" s="17">
        <v>0.31040857390232302</v>
      </c>
      <c r="BV49" s="17"/>
      <c r="BW49" s="17">
        <v>0.36165507874644198</v>
      </c>
      <c r="BX49" s="17">
        <v>0.373582188427587</v>
      </c>
      <c r="BY49" s="17">
        <v>0.39323597456097897</v>
      </c>
      <c r="BZ49" s="17">
        <v>0.391923807675296</v>
      </c>
      <c r="CA49" s="17">
        <v>0.384787272128994</v>
      </c>
      <c r="CB49" s="17">
        <v>0.399136785257316</v>
      </c>
      <c r="CC49" s="17">
        <v>0.33076550612025002</v>
      </c>
      <c r="CD49" s="17">
        <v>0.36431806583072002</v>
      </c>
      <c r="CE49" s="17"/>
      <c r="CF49" s="17">
        <v>0.32428542420295497</v>
      </c>
      <c r="CG49" s="17">
        <v>0.41893291531564403</v>
      </c>
      <c r="CH49" s="17">
        <v>0.37261815442068702</v>
      </c>
      <c r="CI49" s="17">
        <v>0.37208990453201501</v>
      </c>
      <c r="CJ49" s="17">
        <v>0.26893218688496301</v>
      </c>
      <c r="CK49" s="17"/>
      <c r="CL49" s="17">
        <v>0.41814870262329601</v>
      </c>
      <c r="CM49" s="17"/>
      <c r="CN49" s="17">
        <v>0.37122050467791701</v>
      </c>
      <c r="CO49" s="17">
        <v>0.38216930904014002</v>
      </c>
      <c r="CP49" s="17">
        <v>0.40433594356102098</v>
      </c>
    </row>
    <row r="50" spans="2:94" x14ac:dyDescent="0.35">
      <c r="B50" t="s">
        <v>141</v>
      </c>
      <c r="C50" s="17">
        <v>0.220690899175088</v>
      </c>
      <c r="D50" s="17">
        <v>0.19505444191032201</v>
      </c>
      <c r="E50" s="17">
        <v>0.246959262791279</v>
      </c>
      <c r="F50" s="17"/>
      <c r="G50" s="17">
        <v>0.14992292343417499</v>
      </c>
      <c r="H50" s="17">
        <v>0.195806056655529</v>
      </c>
      <c r="I50" s="17">
        <v>0.21049714090238</v>
      </c>
      <c r="J50" s="17">
        <v>0.237807580849249</v>
      </c>
      <c r="K50" s="17">
        <v>0.231272338046629</v>
      </c>
      <c r="L50" s="17">
        <v>0.27566580614503999</v>
      </c>
      <c r="M50" s="17"/>
      <c r="N50" s="17">
        <v>0.17157260256891699</v>
      </c>
      <c r="O50" s="17">
        <v>0.19736725848069001</v>
      </c>
      <c r="P50" s="17">
        <v>0.25428048561304001</v>
      </c>
      <c r="Q50" s="17">
        <v>0.269217724075</v>
      </c>
      <c r="R50" s="17"/>
      <c r="S50" s="17">
        <v>0.185044436885792</v>
      </c>
      <c r="T50" s="17">
        <v>0.186580564270241</v>
      </c>
      <c r="U50" s="17">
        <v>0.27677743736003302</v>
      </c>
      <c r="V50" s="17">
        <v>0.23528319145135301</v>
      </c>
      <c r="W50" s="17">
        <v>0.238947602666084</v>
      </c>
      <c r="X50" s="17">
        <v>0.223905918300176</v>
      </c>
      <c r="Y50" s="17">
        <v>0.204988339683495</v>
      </c>
      <c r="Z50" s="17">
        <v>0.231055072977561</v>
      </c>
      <c r="AA50" s="17">
        <v>0.24505820367390799</v>
      </c>
      <c r="AB50" s="17">
        <v>0.211674433072815</v>
      </c>
      <c r="AC50" s="17">
        <v>0.24113228402917</v>
      </c>
      <c r="AD50" s="17"/>
      <c r="AE50" s="17">
        <v>0.269074847384008</v>
      </c>
      <c r="AF50" s="17">
        <v>0.18682610570816299</v>
      </c>
      <c r="AG50" s="17">
        <v>0.22398798781228799</v>
      </c>
      <c r="AH50" s="17"/>
      <c r="AI50" s="17">
        <v>0.25937444444267399</v>
      </c>
      <c r="AJ50" s="17">
        <v>0.17631833587026099</v>
      </c>
      <c r="AK50" s="17">
        <v>0.16616955330986299</v>
      </c>
      <c r="AL50" s="17">
        <v>0.2271456820986</v>
      </c>
      <c r="AM50" s="17">
        <v>0.249593929302904</v>
      </c>
      <c r="AN50" s="17"/>
      <c r="AO50" s="17">
        <v>0.233525209720753</v>
      </c>
      <c r="AP50" s="17">
        <v>0.18108839029381801</v>
      </c>
      <c r="AQ50" s="17">
        <v>0.18101926065961799</v>
      </c>
      <c r="AR50" s="17"/>
      <c r="AS50" s="17">
        <v>0.27524953755533099</v>
      </c>
      <c r="AT50" s="17">
        <v>0.22857748223944099</v>
      </c>
      <c r="AU50" s="17">
        <v>0.18871901991505</v>
      </c>
      <c r="AV50" s="17">
        <v>0.14238577667702501</v>
      </c>
      <c r="AW50" s="17">
        <v>0.22462671626800601</v>
      </c>
      <c r="AX50" s="17"/>
      <c r="AY50" s="17">
        <v>0.16270902621074301</v>
      </c>
      <c r="AZ50" s="17">
        <v>0.25450386002277597</v>
      </c>
      <c r="BA50" s="17">
        <v>0.24766286743149701</v>
      </c>
      <c r="BB50" s="17">
        <v>0.27711869060159999</v>
      </c>
      <c r="BC50" s="17">
        <v>0.22911363775995999</v>
      </c>
      <c r="BD50" s="17">
        <v>0.209652290743503</v>
      </c>
      <c r="BE50" s="17">
        <v>0.25253332854050098</v>
      </c>
      <c r="BF50" s="17">
        <v>0.204913168177394</v>
      </c>
      <c r="BG50" s="17">
        <v>0.19790520192970501</v>
      </c>
      <c r="BH50" s="17">
        <v>0.22320389895989901</v>
      </c>
      <c r="BI50" s="17">
        <v>0.181052193818317</v>
      </c>
      <c r="BJ50" s="17">
        <v>0.19542249133471301</v>
      </c>
      <c r="BK50" s="17">
        <v>0.227305653178071</v>
      </c>
      <c r="BL50" s="17">
        <v>0.106739586789494</v>
      </c>
      <c r="BM50" s="17">
        <v>0.106242483274595</v>
      </c>
      <c r="BN50" s="17">
        <v>0.13555182304427901</v>
      </c>
      <c r="BO50" s="17"/>
      <c r="BP50" s="17">
        <v>0.17954592343808601</v>
      </c>
      <c r="BQ50" s="17">
        <v>0.21626992879521201</v>
      </c>
      <c r="BR50" s="17">
        <v>0.22399646077487601</v>
      </c>
      <c r="BS50" s="17">
        <v>0.236010833232217</v>
      </c>
      <c r="BT50" s="17">
        <v>0.27684257032125997</v>
      </c>
      <c r="BU50" s="17">
        <v>0.243370374063137</v>
      </c>
      <c r="BV50" s="17"/>
      <c r="BW50" s="17">
        <v>0.177107779919919</v>
      </c>
      <c r="BX50" s="17">
        <v>0.22034709899063001</v>
      </c>
      <c r="BY50" s="17">
        <v>0.21913954790103801</v>
      </c>
      <c r="BZ50" s="17">
        <v>0.24069160677422799</v>
      </c>
      <c r="CA50" s="17">
        <v>0.20067423879743801</v>
      </c>
      <c r="CB50" s="17">
        <v>0.24281927931227601</v>
      </c>
      <c r="CC50" s="17">
        <v>0.21744506488514601</v>
      </c>
      <c r="CD50" s="17">
        <v>0.190385878264693</v>
      </c>
      <c r="CE50" s="17"/>
      <c r="CF50" s="17">
        <v>0.163640370564822</v>
      </c>
      <c r="CG50" s="17">
        <v>0.193226981881193</v>
      </c>
      <c r="CH50" s="17">
        <v>0.24798768711925301</v>
      </c>
      <c r="CI50" s="17">
        <v>0.24153481362702001</v>
      </c>
      <c r="CJ50" s="17">
        <v>0.25891075465472102</v>
      </c>
      <c r="CK50" s="17"/>
      <c r="CL50" s="17">
        <v>0.22542109620004999</v>
      </c>
      <c r="CM50" s="17"/>
      <c r="CN50" s="17">
        <v>0.208653732391197</v>
      </c>
      <c r="CO50" s="17">
        <v>0.26501539917158301</v>
      </c>
      <c r="CP50" s="17">
        <v>0.21292228996697499</v>
      </c>
    </row>
    <row r="51" spans="2:94" x14ac:dyDescent="0.35">
      <c r="B51" t="s">
        <v>142</v>
      </c>
      <c r="C51" s="17">
        <v>5.73201398126175E-2</v>
      </c>
      <c r="D51" s="17">
        <v>7.4646500684430503E-2</v>
      </c>
      <c r="E51" s="17">
        <v>4.0865012122345001E-2</v>
      </c>
      <c r="F51" s="17"/>
      <c r="G51" s="17">
        <v>3.1627901385829001E-2</v>
      </c>
      <c r="H51" s="17">
        <v>5.03042808105095E-2</v>
      </c>
      <c r="I51" s="17">
        <v>6.18780846360895E-2</v>
      </c>
      <c r="J51" s="17">
        <v>4.4561701454621398E-2</v>
      </c>
      <c r="K51" s="17">
        <v>6.5818562191979998E-2</v>
      </c>
      <c r="L51" s="17">
        <v>8.1171964456628901E-2</v>
      </c>
      <c r="M51" s="17"/>
      <c r="N51" s="17">
        <v>5.6918547214743598E-2</v>
      </c>
      <c r="O51" s="17">
        <v>5.3382898931241103E-2</v>
      </c>
      <c r="P51" s="17">
        <v>5.9619568028186597E-2</v>
      </c>
      <c r="Q51" s="17">
        <v>5.8522310687498899E-2</v>
      </c>
      <c r="R51" s="17"/>
      <c r="S51" s="17">
        <v>4.9719333136944197E-2</v>
      </c>
      <c r="T51" s="17">
        <v>5.8211523973606197E-2</v>
      </c>
      <c r="U51" s="17">
        <v>5.1472924059746898E-2</v>
      </c>
      <c r="V51" s="17">
        <v>8.95682806436124E-2</v>
      </c>
      <c r="W51" s="17">
        <v>4.7968604093716401E-2</v>
      </c>
      <c r="X51" s="17">
        <v>7.7949829152929598E-2</v>
      </c>
      <c r="Y51" s="17">
        <v>3.7080707692255202E-2</v>
      </c>
      <c r="Z51" s="17">
        <v>4.88424285488782E-2</v>
      </c>
      <c r="AA51" s="17">
        <v>4.8199796134713903E-2</v>
      </c>
      <c r="AB51" s="17">
        <v>6.4345431283038906E-2</v>
      </c>
      <c r="AC51" s="17">
        <v>5.0093446975085498E-2</v>
      </c>
      <c r="AD51" s="17"/>
      <c r="AE51" s="17">
        <v>8.6215700387812302E-2</v>
      </c>
      <c r="AF51" s="17">
        <v>3.9441142370292899E-2</v>
      </c>
      <c r="AG51" s="17">
        <v>5.4349066974044999E-2</v>
      </c>
      <c r="AH51" s="17"/>
      <c r="AI51" s="17">
        <v>8.7760570366823401E-2</v>
      </c>
      <c r="AJ51" s="17">
        <v>3.2638603332177302E-2</v>
      </c>
      <c r="AK51" s="17">
        <v>4.7826914389119103E-2</v>
      </c>
      <c r="AL51" s="17">
        <v>0.14681225941991999</v>
      </c>
      <c r="AM51" s="17">
        <v>4.9449999809672601E-2</v>
      </c>
      <c r="AN51" s="17"/>
      <c r="AO51" s="17">
        <v>7.7633919838268894E-2</v>
      </c>
      <c r="AP51" s="17">
        <v>3.1664574559035999E-2</v>
      </c>
      <c r="AQ51" s="17">
        <v>4.3492335319115998E-2</v>
      </c>
      <c r="AR51" s="17"/>
      <c r="AS51" s="17">
        <v>6.6421034919165303E-2</v>
      </c>
      <c r="AT51" s="17">
        <v>5.4879153904789299E-2</v>
      </c>
      <c r="AU51" s="17">
        <v>4.8288662837890198E-2</v>
      </c>
      <c r="AV51" s="17">
        <v>4.06166232765428E-2</v>
      </c>
      <c r="AW51" s="17">
        <v>9.3718814234213604E-2</v>
      </c>
      <c r="AX51" s="17"/>
      <c r="AY51" s="17">
        <v>3.55586894205078E-2</v>
      </c>
      <c r="AZ51" s="17">
        <v>5.0133107217738601E-2</v>
      </c>
      <c r="BA51" s="17">
        <v>4.09544427897943E-2</v>
      </c>
      <c r="BB51" s="17">
        <v>4.9025126009770201E-2</v>
      </c>
      <c r="BC51" s="17">
        <v>5.4833566139992497E-2</v>
      </c>
      <c r="BD51" s="17">
        <v>6.9417284853294195E-2</v>
      </c>
      <c r="BE51" s="17">
        <v>5.9629961625878199E-2</v>
      </c>
      <c r="BF51" s="17">
        <v>7.4572090568952795E-2</v>
      </c>
      <c r="BG51" s="17">
        <v>8.2469393306330699E-2</v>
      </c>
      <c r="BH51" s="17">
        <v>5.9090609910252001E-2</v>
      </c>
      <c r="BI51" s="17">
        <v>3.3229538745524201E-2</v>
      </c>
      <c r="BJ51" s="17">
        <v>7.5070924181546497E-2</v>
      </c>
      <c r="BK51" s="17">
        <v>8.0561485675844494E-2</v>
      </c>
      <c r="BL51" s="17">
        <v>3.7827880351889998E-2</v>
      </c>
      <c r="BM51" s="17">
        <v>0.108422608675007</v>
      </c>
      <c r="BN51" s="17">
        <v>2.5407228924776301E-2</v>
      </c>
      <c r="BO51" s="17"/>
      <c r="BP51" s="17">
        <v>5.3316707648256599E-2</v>
      </c>
      <c r="BQ51" s="17">
        <v>5.44676380276196E-2</v>
      </c>
      <c r="BR51" s="17">
        <v>5.8482097774267099E-2</v>
      </c>
      <c r="BS51" s="17">
        <v>5.55257178581001E-2</v>
      </c>
      <c r="BT51" s="17">
        <v>7.4935660712249497E-2</v>
      </c>
      <c r="BU51" s="17">
        <v>5.90161089520988E-2</v>
      </c>
      <c r="BV51" s="17"/>
      <c r="BW51" s="17">
        <v>4.0090801900526302E-2</v>
      </c>
      <c r="BX51" s="17">
        <v>6.6910681965999197E-2</v>
      </c>
      <c r="BY51" s="17">
        <v>4.7772654762219903E-2</v>
      </c>
      <c r="BZ51" s="17">
        <v>5.6162084942640703E-2</v>
      </c>
      <c r="CA51" s="17">
        <v>7.91589484094921E-2</v>
      </c>
      <c r="CB51" s="17">
        <v>3.8944177062009103E-2</v>
      </c>
      <c r="CC51" s="17">
        <v>9.7080801276492101E-2</v>
      </c>
      <c r="CD51" s="17">
        <v>2.6005190717528499E-2</v>
      </c>
      <c r="CE51" s="17"/>
      <c r="CF51" s="17">
        <v>9.2969237001191807E-2</v>
      </c>
      <c r="CG51" s="17">
        <v>5.3413761710417701E-2</v>
      </c>
      <c r="CH51" s="17">
        <v>5.8358293764981597E-2</v>
      </c>
      <c r="CI51" s="17">
        <v>4.2824124414044498E-2</v>
      </c>
      <c r="CJ51" s="17">
        <v>6.1790133866310097E-2</v>
      </c>
      <c r="CK51" s="17"/>
      <c r="CL51" s="17">
        <v>6.3438699623162897E-2</v>
      </c>
      <c r="CM51" s="17"/>
      <c r="CN51" s="17">
        <v>4.0370725974941499E-2</v>
      </c>
      <c r="CO51" s="17">
        <v>7.4807701113834696E-2</v>
      </c>
      <c r="CP51" s="17">
        <v>8.2136259364438705E-2</v>
      </c>
    </row>
    <row r="52" spans="2:94" x14ac:dyDescent="0.35">
      <c r="B52" t="s">
        <v>143</v>
      </c>
      <c r="C52" s="17">
        <v>5.1323530926388E-2</v>
      </c>
      <c r="D52" s="17">
        <v>7.4182801579678104E-2</v>
      </c>
      <c r="E52" s="17">
        <v>2.8488588116677201E-2</v>
      </c>
      <c r="F52" s="17"/>
      <c r="G52" s="17">
        <v>8.8042774416347107E-3</v>
      </c>
      <c r="H52" s="17">
        <v>3.4189663966237703E-2</v>
      </c>
      <c r="I52" s="17">
        <v>4.7066517680172601E-2</v>
      </c>
      <c r="J52" s="17">
        <v>5.6411948771490902E-2</v>
      </c>
      <c r="K52" s="17">
        <v>8.5948163088274701E-2</v>
      </c>
      <c r="L52" s="17">
        <v>6.9874989867474702E-2</v>
      </c>
      <c r="M52" s="17"/>
      <c r="N52" s="17">
        <v>5.3558046960416397E-2</v>
      </c>
      <c r="O52" s="17">
        <v>5.0244702032954898E-2</v>
      </c>
      <c r="P52" s="17">
        <v>4.5427053397779901E-2</v>
      </c>
      <c r="Q52" s="17">
        <v>5.48304842105607E-2</v>
      </c>
      <c r="R52" s="17"/>
      <c r="S52" s="17">
        <v>2.0135795023251999E-2</v>
      </c>
      <c r="T52" s="17">
        <v>6.6572326523286401E-2</v>
      </c>
      <c r="U52" s="17">
        <v>6.2964970322041305E-2</v>
      </c>
      <c r="V52" s="17">
        <v>5.5980158054964299E-2</v>
      </c>
      <c r="W52" s="17">
        <v>3.9694259066261103E-2</v>
      </c>
      <c r="X52" s="17">
        <v>4.2296707127530399E-2</v>
      </c>
      <c r="Y52" s="17">
        <v>4.18020119267822E-2</v>
      </c>
      <c r="Z52" s="17">
        <v>4.6225756201629997E-2</v>
      </c>
      <c r="AA52" s="17">
        <v>3.4887406443947798E-2</v>
      </c>
      <c r="AB52" s="17">
        <v>9.0581050352775194E-2</v>
      </c>
      <c r="AC52" s="17">
        <v>8.9298061517662897E-2</v>
      </c>
      <c r="AD52" s="17"/>
      <c r="AE52" s="17">
        <v>0.101507571834071</v>
      </c>
      <c r="AF52" s="17">
        <v>2.0178520780034001E-2</v>
      </c>
      <c r="AG52" s="17">
        <v>3.9456720412257E-2</v>
      </c>
      <c r="AH52" s="17"/>
      <c r="AI52" s="17">
        <v>7.9992527147845105E-2</v>
      </c>
      <c r="AJ52" s="17">
        <v>1.7714118045352299E-2</v>
      </c>
      <c r="AK52" s="17">
        <v>3.1569361117241797E-2</v>
      </c>
      <c r="AL52" s="17">
        <v>0.23284859590666501</v>
      </c>
      <c r="AM52" s="17">
        <v>5.1511277895961598E-2</v>
      </c>
      <c r="AN52" s="17"/>
      <c r="AO52" s="17">
        <v>4.6044968975554802E-2</v>
      </c>
      <c r="AP52" s="17">
        <v>1.5229132254025401E-2</v>
      </c>
      <c r="AQ52" s="17">
        <v>3.8750819792119702E-2</v>
      </c>
      <c r="AR52" s="17"/>
      <c r="AS52" s="17">
        <v>6.0415950029485598E-2</v>
      </c>
      <c r="AT52" s="17">
        <v>5.7105139603186798E-2</v>
      </c>
      <c r="AU52" s="17">
        <v>3.9743861303729103E-2</v>
      </c>
      <c r="AV52" s="17">
        <v>4.2228062595460698E-2</v>
      </c>
      <c r="AW52" s="17">
        <v>1.9024146703992599E-2</v>
      </c>
      <c r="AX52" s="17"/>
      <c r="AY52" s="17">
        <v>3.0918137860551899E-2</v>
      </c>
      <c r="AZ52" s="17">
        <v>6.1298828143100503E-2</v>
      </c>
      <c r="BA52" s="17">
        <v>6.04473275066316E-2</v>
      </c>
      <c r="BB52" s="17">
        <v>4.6158100426499801E-2</v>
      </c>
      <c r="BC52" s="17">
        <v>3.6702499046456699E-2</v>
      </c>
      <c r="BD52" s="17">
        <v>6.5548127787718305E-2</v>
      </c>
      <c r="BE52" s="17">
        <v>5.9071812548240003E-2</v>
      </c>
      <c r="BF52" s="17">
        <v>5.7865410329121798E-2</v>
      </c>
      <c r="BG52" s="17">
        <v>3.0930397811818999E-2</v>
      </c>
      <c r="BH52" s="17">
        <v>5.8444231856947602E-2</v>
      </c>
      <c r="BI52" s="17">
        <v>4.4554504597525003E-2</v>
      </c>
      <c r="BJ52" s="17">
        <v>5.0092476895480999E-2</v>
      </c>
      <c r="BK52" s="17">
        <v>6.3573681639692001E-2</v>
      </c>
      <c r="BL52" s="17">
        <v>6.4883937196048E-2</v>
      </c>
      <c r="BM52" s="17">
        <v>4.1254242992410102E-2</v>
      </c>
      <c r="BN52" s="17">
        <v>3.2363942165939699E-2</v>
      </c>
      <c r="BO52" s="17"/>
      <c r="BP52" s="17">
        <v>3.44255621869657E-2</v>
      </c>
      <c r="BQ52" s="17">
        <v>5.0153414953000797E-2</v>
      </c>
      <c r="BR52" s="17">
        <v>5.5921141428198401E-2</v>
      </c>
      <c r="BS52" s="17">
        <v>6.7998603961890197E-2</v>
      </c>
      <c r="BT52" s="17">
        <v>4.4295500534658902E-2</v>
      </c>
      <c r="BU52" s="17">
        <v>6.7979027958917304E-2</v>
      </c>
      <c r="BV52" s="17"/>
      <c r="BW52" s="17">
        <v>4.4209323308794499E-2</v>
      </c>
      <c r="BX52" s="17">
        <v>5.2109133873934399E-2</v>
      </c>
      <c r="BY52" s="17">
        <v>5.7286918494077202E-2</v>
      </c>
      <c r="BZ52" s="17">
        <v>5.3501649403388502E-2</v>
      </c>
      <c r="CA52" s="17">
        <v>5.9834465816731498E-2</v>
      </c>
      <c r="CB52" s="17">
        <v>4.8893579131440802E-2</v>
      </c>
      <c r="CC52" s="17">
        <v>3.2479654548319102E-2</v>
      </c>
      <c r="CD52" s="17">
        <v>1.93398853794753E-2</v>
      </c>
      <c r="CE52" s="17"/>
      <c r="CF52" s="17">
        <v>5.41233167538126E-2</v>
      </c>
      <c r="CG52" s="17">
        <v>5.92927538087566E-2</v>
      </c>
      <c r="CH52" s="17">
        <v>4.1696087379462503E-2</v>
      </c>
      <c r="CI52" s="17">
        <v>4.5670804535792302E-2</v>
      </c>
      <c r="CJ52" s="17">
        <v>9.0174210208299493E-2</v>
      </c>
      <c r="CK52" s="17"/>
      <c r="CL52" s="17">
        <v>2.1626717945108301E-2</v>
      </c>
      <c r="CM52" s="17"/>
      <c r="CN52" s="17">
        <v>5.1510800462856103E-2</v>
      </c>
      <c r="CO52" s="17">
        <v>4.5088660438967802E-2</v>
      </c>
      <c r="CP52" s="17">
        <v>5.58577571585709E-2</v>
      </c>
    </row>
    <row r="53" spans="2:94" x14ac:dyDescent="0.35">
      <c r="B53" t="s">
        <v>144</v>
      </c>
      <c r="C53" s="17">
        <v>4.1043784076990102E-2</v>
      </c>
      <c r="D53" s="17">
        <v>2.3060935127303499E-2</v>
      </c>
      <c r="E53" s="17">
        <v>5.8915344513666E-2</v>
      </c>
      <c r="F53" s="17"/>
      <c r="G53" s="17">
        <v>5.1360156436743999E-2</v>
      </c>
      <c r="H53" s="17">
        <v>3.6868771740186497E-2</v>
      </c>
      <c r="I53" s="17">
        <v>4.3129762959617998E-2</v>
      </c>
      <c r="J53" s="17">
        <v>4.0842379744687102E-2</v>
      </c>
      <c r="K53" s="17">
        <v>3.03243748121588E-2</v>
      </c>
      <c r="L53" s="17">
        <v>4.3226574412988897E-2</v>
      </c>
      <c r="M53" s="17"/>
      <c r="N53" s="17">
        <v>1.7810262412848301E-2</v>
      </c>
      <c r="O53" s="17">
        <v>2.4357207086417299E-2</v>
      </c>
      <c r="P53" s="17">
        <v>6.1048494342617901E-2</v>
      </c>
      <c r="Q53" s="17">
        <v>6.5474591476422803E-2</v>
      </c>
      <c r="R53" s="17"/>
      <c r="S53" s="17">
        <v>3.27396009914128E-2</v>
      </c>
      <c r="T53" s="17">
        <v>5.0443801077793601E-2</v>
      </c>
      <c r="U53" s="17">
        <v>4.24818542219818E-2</v>
      </c>
      <c r="V53" s="17">
        <v>2.9623765348117899E-2</v>
      </c>
      <c r="W53" s="17">
        <v>3.5026654358003201E-2</v>
      </c>
      <c r="X53" s="17">
        <v>5.6863063074055899E-2</v>
      </c>
      <c r="Y53" s="17">
        <v>2.8930138741572398E-2</v>
      </c>
      <c r="Z53" s="17">
        <v>3.5013765729521702E-2</v>
      </c>
      <c r="AA53" s="17">
        <v>5.3088844652230002E-2</v>
      </c>
      <c r="AB53" s="17">
        <v>4.52746404569382E-2</v>
      </c>
      <c r="AC53" s="17">
        <v>2.80794984800227E-2</v>
      </c>
      <c r="AD53" s="17"/>
      <c r="AE53" s="17">
        <v>3.8424136266737401E-2</v>
      </c>
      <c r="AF53" s="17">
        <v>2.5454027477384501E-2</v>
      </c>
      <c r="AG53" s="17">
        <v>8.1904041212889495E-2</v>
      </c>
      <c r="AH53" s="17"/>
      <c r="AI53" s="17">
        <v>2.4563785603125401E-2</v>
      </c>
      <c r="AJ53" s="17">
        <v>3.1833198091515802E-2</v>
      </c>
      <c r="AK53" s="17">
        <v>2.8816558786656999E-2</v>
      </c>
      <c r="AL53" s="17">
        <v>1.38457210714592E-2</v>
      </c>
      <c r="AM53" s="17">
        <v>0.100175598811787</v>
      </c>
      <c r="AN53" s="17"/>
      <c r="AO53" s="17">
        <v>2.5571779248731101E-2</v>
      </c>
      <c r="AP53" s="17">
        <v>3.1812671689688099E-2</v>
      </c>
      <c r="AQ53" s="17">
        <v>2.4037045566195101E-2</v>
      </c>
      <c r="AR53" s="17"/>
      <c r="AS53" s="17">
        <v>7.00871054678886E-2</v>
      </c>
      <c r="AT53" s="17">
        <v>3.9113377549885898E-2</v>
      </c>
      <c r="AU53" s="17">
        <v>2.4309011838827901E-2</v>
      </c>
      <c r="AV53" s="17">
        <v>2.59913637011264E-2</v>
      </c>
      <c r="AW53" s="17">
        <v>0</v>
      </c>
      <c r="AX53" s="17"/>
      <c r="AY53" s="17">
        <v>6.6340478732149905E-2</v>
      </c>
      <c r="AZ53" s="17">
        <v>4.6077445764283201E-2</v>
      </c>
      <c r="BA53" s="17">
        <v>5.6375249300897101E-2</v>
      </c>
      <c r="BB53" s="17">
        <v>5.5421224536165797E-2</v>
      </c>
      <c r="BC53" s="17">
        <v>5.45891179476461E-2</v>
      </c>
      <c r="BD53" s="17">
        <v>4.0794180840304201E-2</v>
      </c>
      <c r="BE53" s="17">
        <v>4.7118033663644199E-2</v>
      </c>
      <c r="BF53" s="17">
        <v>3.14358442873484E-2</v>
      </c>
      <c r="BG53" s="17">
        <v>3.1323562075229697E-2</v>
      </c>
      <c r="BH53" s="17">
        <v>3.5763903102998797E-2</v>
      </c>
      <c r="BI53" s="17">
        <v>4.0664099969051903E-2</v>
      </c>
      <c r="BJ53" s="17">
        <v>1.29705861614706E-2</v>
      </c>
      <c r="BK53" s="17">
        <v>1.0752445881133299E-2</v>
      </c>
      <c r="BL53" s="17">
        <v>0</v>
      </c>
      <c r="BM53" s="17">
        <v>3.9900579229371597E-2</v>
      </c>
      <c r="BN53" s="17">
        <v>5.9151614879232699E-3</v>
      </c>
      <c r="BO53" s="17"/>
      <c r="BP53" s="17">
        <v>2.8024177847667E-2</v>
      </c>
      <c r="BQ53" s="17">
        <v>4.8117514578857601E-2</v>
      </c>
      <c r="BR53" s="17">
        <v>3.8583464362953901E-2</v>
      </c>
      <c r="BS53" s="17">
        <v>4.7546932012474799E-2</v>
      </c>
      <c r="BT53" s="17">
        <v>3.9239739675891901E-2</v>
      </c>
      <c r="BU53" s="17">
        <v>3.9813310858770899E-2</v>
      </c>
      <c r="BV53" s="17"/>
      <c r="BW53" s="17">
        <v>4.3951740388152097E-2</v>
      </c>
      <c r="BX53" s="17">
        <v>3.2989780633814199E-2</v>
      </c>
      <c r="BY53" s="17">
        <v>3.2562384583296897E-2</v>
      </c>
      <c r="BZ53" s="17">
        <v>4.2685676576329899E-2</v>
      </c>
      <c r="CA53" s="17">
        <v>3.7404475683893899E-2</v>
      </c>
      <c r="CB53" s="17">
        <v>3.7671292638406503E-2</v>
      </c>
      <c r="CC53" s="17">
        <v>4.0314746780749103E-2</v>
      </c>
      <c r="CD53" s="17">
        <v>8.24916599726436E-2</v>
      </c>
      <c r="CE53" s="17"/>
      <c r="CF53" s="17">
        <v>2.4927381002090299E-2</v>
      </c>
      <c r="CG53" s="17">
        <v>3.0648642249084201E-2</v>
      </c>
      <c r="CH53" s="17">
        <v>4.60346239571593E-2</v>
      </c>
      <c r="CI53" s="17">
        <v>5.3729669703829502E-2</v>
      </c>
      <c r="CJ53" s="17">
        <v>7.9437019279770898E-2</v>
      </c>
      <c r="CK53" s="17"/>
      <c r="CL53" s="17">
        <v>2.18200069440402E-2</v>
      </c>
      <c r="CM53" s="17"/>
      <c r="CN53" s="17">
        <v>4.7205441329172801E-2</v>
      </c>
      <c r="CO53" s="17">
        <v>4.2167186652874403E-2</v>
      </c>
      <c r="CP53" s="17">
        <v>2.6068615891057301E-2</v>
      </c>
    </row>
    <row r="54" spans="2:94" x14ac:dyDescent="0.35">
      <c r="B54" t="s">
        <v>145</v>
      </c>
      <c r="C54" s="17">
        <v>0.62962164600891601</v>
      </c>
      <c r="D54" s="17">
        <v>0.63305532069826598</v>
      </c>
      <c r="E54" s="17">
        <v>0.62477179245603298</v>
      </c>
      <c r="F54" s="17"/>
      <c r="G54" s="17">
        <v>0.75828474130161705</v>
      </c>
      <c r="H54" s="17">
        <v>0.68283122682753705</v>
      </c>
      <c r="I54" s="17">
        <v>0.63742849382174005</v>
      </c>
      <c r="J54" s="17">
        <v>0.62037638917995097</v>
      </c>
      <c r="K54" s="17">
        <v>0.58663656186095703</v>
      </c>
      <c r="L54" s="17">
        <v>0.53006066511786698</v>
      </c>
      <c r="M54" s="17"/>
      <c r="N54" s="17">
        <v>0.70014054084307398</v>
      </c>
      <c r="O54" s="17">
        <v>0.674647933468697</v>
      </c>
      <c r="P54" s="17">
        <v>0.579624398618375</v>
      </c>
      <c r="Q54" s="17">
        <v>0.55195488955051697</v>
      </c>
      <c r="R54" s="17"/>
      <c r="S54" s="17">
        <v>0.71236083396259897</v>
      </c>
      <c r="T54" s="17">
        <v>0.63819178415507305</v>
      </c>
      <c r="U54" s="17">
        <v>0.56630281403619698</v>
      </c>
      <c r="V54" s="17">
        <v>0.58954460450195301</v>
      </c>
      <c r="W54" s="17">
        <v>0.63836287981593598</v>
      </c>
      <c r="X54" s="17">
        <v>0.59898448234530899</v>
      </c>
      <c r="Y54" s="17">
        <v>0.687198801955895</v>
      </c>
      <c r="Z54" s="17">
        <v>0.63886297654240898</v>
      </c>
      <c r="AA54" s="17">
        <v>0.61876574909519999</v>
      </c>
      <c r="AB54" s="17">
        <v>0.58812444483443205</v>
      </c>
      <c r="AC54" s="17">
        <v>0.59139670899805896</v>
      </c>
      <c r="AD54" s="17"/>
      <c r="AE54" s="17">
        <v>0.50477774412737098</v>
      </c>
      <c r="AF54" s="17">
        <v>0.72810020366412598</v>
      </c>
      <c r="AG54" s="17">
        <v>0.60030218358852105</v>
      </c>
      <c r="AH54" s="17"/>
      <c r="AI54" s="17">
        <v>0.54830867243953196</v>
      </c>
      <c r="AJ54" s="17">
        <v>0.74149574466069301</v>
      </c>
      <c r="AK54" s="17">
        <v>0.72561761239711897</v>
      </c>
      <c r="AL54" s="17">
        <v>0.37934774150335498</v>
      </c>
      <c r="AM54" s="17">
        <v>0.54926919417967401</v>
      </c>
      <c r="AN54" s="17"/>
      <c r="AO54" s="17">
        <v>0.61722412221669198</v>
      </c>
      <c r="AP54" s="17">
        <v>0.74020523120343296</v>
      </c>
      <c r="AQ54" s="17">
        <v>0.71270053866295202</v>
      </c>
      <c r="AR54" s="17"/>
      <c r="AS54" s="17">
        <v>0.52782637202812999</v>
      </c>
      <c r="AT54" s="17">
        <v>0.62032484670269705</v>
      </c>
      <c r="AU54" s="17">
        <v>0.69893944410450304</v>
      </c>
      <c r="AV54" s="17">
        <v>0.74877817374984501</v>
      </c>
      <c r="AW54" s="17">
        <v>0.66263032279378797</v>
      </c>
      <c r="AX54" s="17"/>
      <c r="AY54" s="17">
        <v>0.70447366777604703</v>
      </c>
      <c r="AZ54" s="17">
        <v>0.58798675885210105</v>
      </c>
      <c r="BA54" s="17">
        <v>0.59456011297118005</v>
      </c>
      <c r="BB54" s="17">
        <v>0.57227685842596399</v>
      </c>
      <c r="BC54" s="17">
        <v>0.62476117910594497</v>
      </c>
      <c r="BD54" s="17">
        <v>0.61458811577518002</v>
      </c>
      <c r="BE54" s="17">
        <v>0.58164686362173601</v>
      </c>
      <c r="BF54" s="17">
        <v>0.63121348663718302</v>
      </c>
      <c r="BG54" s="17">
        <v>0.65737144487691501</v>
      </c>
      <c r="BH54" s="17">
        <v>0.62349735616990198</v>
      </c>
      <c r="BI54" s="17">
        <v>0.70049966286958198</v>
      </c>
      <c r="BJ54" s="17">
        <v>0.66644352142678898</v>
      </c>
      <c r="BK54" s="17">
        <v>0.61780673362525895</v>
      </c>
      <c r="BL54" s="17">
        <v>0.79054859566256697</v>
      </c>
      <c r="BM54" s="17">
        <v>0.70418008582861602</v>
      </c>
      <c r="BN54" s="17">
        <v>0.80076184437708098</v>
      </c>
      <c r="BO54" s="17"/>
      <c r="BP54" s="17">
        <v>0.70468762887902503</v>
      </c>
      <c r="BQ54" s="17">
        <v>0.63099150364530998</v>
      </c>
      <c r="BR54" s="17">
        <v>0.623016835659704</v>
      </c>
      <c r="BS54" s="17">
        <v>0.59291791293531804</v>
      </c>
      <c r="BT54" s="17">
        <v>0.56468652875593905</v>
      </c>
      <c r="BU54" s="17">
        <v>0.58982117816707502</v>
      </c>
      <c r="BV54" s="17"/>
      <c r="BW54" s="17">
        <v>0.69464035448260797</v>
      </c>
      <c r="BX54" s="17">
        <v>0.627643304535623</v>
      </c>
      <c r="BY54" s="17">
        <v>0.64323849425936896</v>
      </c>
      <c r="BZ54" s="17">
        <v>0.60695898230341305</v>
      </c>
      <c r="CA54" s="17">
        <v>0.62292787129244398</v>
      </c>
      <c r="CB54" s="17">
        <v>0.63167167185586803</v>
      </c>
      <c r="CC54" s="17">
        <v>0.61267973250929297</v>
      </c>
      <c r="CD54" s="17">
        <v>0.68177738566565904</v>
      </c>
      <c r="CE54" s="17"/>
      <c r="CF54" s="17">
        <v>0.66433969467808396</v>
      </c>
      <c r="CG54" s="17">
        <v>0.66341786035054895</v>
      </c>
      <c r="CH54" s="17">
        <v>0.60592330777914405</v>
      </c>
      <c r="CI54" s="17">
        <v>0.616240587719313</v>
      </c>
      <c r="CJ54" s="17">
        <v>0.50968788199089898</v>
      </c>
      <c r="CK54" s="17"/>
      <c r="CL54" s="17">
        <v>0.667693479287638</v>
      </c>
      <c r="CM54" s="17"/>
      <c r="CN54" s="17">
        <v>0.65225929984183195</v>
      </c>
      <c r="CO54" s="17">
        <v>0.57292105262273996</v>
      </c>
      <c r="CP54" s="17">
        <v>0.62301507761895802</v>
      </c>
    </row>
    <row r="55" spans="2:94" x14ac:dyDescent="0.35">
      <c r="B55" t="s">
        <v>146</v>
      </c>
      <c r="C55" s="17">
        <v>0.10864367073900601</v>
      </c>
      <c r="D55" s="17">
        <v>0.14882930226410901</v>
      </c>
      <c r="E55" s="17">
        <v>6.9353600239022206E-2</v>
      </c>
      <c r="F55" s="17"/>
      <c r="G55" s="17">
        <v>4.0432178827463701E-2</v>
      </c>
      <c r="H55" s="17">
        <v>8.4493944776747196E-2</v>
      </c>
      <c r="I55" s="17">
        <v>0.108944602316262</v>
      </c>
      <c r="J55" s="17">
        <v>0.100973650226112</v>
      </c>
      <c r="K55" s="17">
        <v>0.151766725280255</v>
      </c>
      <c r="L55" s="17">
        <v>0.151046954324104</v>
      </c>
      <c r="M55" s="17"/>
      <c r="N55" s="17">
        <v>0.11047659417516</v>
      </c>
      <c r="O55" s="17">
        <v>0.103627600964196</v>
      </c>
      <c r="P55" s="17">
        <v>0.105046621425967</v>
      </c>
      <c r="Q55" s="17">
        <v>0.11335279489805999</v>
      </c>
      <c r="R55" s="17"/>
      <c r="S55" s="17">
        <v>6.9855128160196206E-2</v>
      </c>
      <c r="T55" s="17">
        <v>0.124783850496893</v>
      </c>
      <c r="U55" s="17">
        <v>0.114437894381788</v>
      </c>
      <c r="V55" s="17">
        <v>0.145548438698577</v>
      </c>
      <c r="W55" s="17">
        <v>8.7662863159977497E-2</v>
      </c>
      <c r="X55" s="17">
        <v>0.12024653628046</v>
      </c>
      <c r="Y55" s="17">
        <v>7.8882719619037395E-2</v>
      </c>
      <c r="Z55" s="17">
        <v>9.5068184750508294E-2</v>
      </c>
      <c r="AA55" s="17">
        <v>8.3087202578661701E-2</v>
      </c>
      <c r="AB55" s="17">
        <v>0.15492648163581399</v>
      </c>
      <c r="AC55" s="17">
        <v>0.13939150849274801</v>
      </c>
      <c r="AD55" s="17"/>
      <c r="AE55" s="17">
        <v>0.18772327222188301</v>
      </c>
      <c r="AF55" s="17">
        <v>5.96196631503269E-2</v>
      </c>
      <c r="AG55" s="17">
        <v>9.3805787386302006E-2</v>
      </c>
      <c r="AH55" s="17"/>
      <c r="AI55" s="17">
        <v>0.16775309751466799</v>
      </c>
      <c r="AJ55" s="17">
        <v>5.0352721377529601E-2</v>
      </c>
      <c r="AK55" s="17">
        <v>7.9396275506360803E-2</v>
      </c>
      <c r="AL55" s="17">
        <v>0.379660855326586</v>
      </c>
      <c r="AM55" s="17">
        <v>0.100961277705634</v>
      </c>
      <c r="AN55" s="17"/>
      <c r="AO55" s="17">
        <v>0.123678888813824</v>
      </c>
      <c r="AP55" s="17">
        <v>4.68937068130615E-2</v>
      </c>
      <c r="AQ55" s="17">
        <v>8.2243155111235797E-2</v>
      </c>
      <c r="AR55" s="17"/>
      <c r="AS55" s="17">
        <v>0.126836984948651</v>
      </c>
      <c r="AT55" s="17">
        <v>0.11198429350797599</v>
      </c>
      <c r="AU55" s="17">
        <v>8.8032524141619301E-2</v>
      </c>
      <c r="AV55" s="17">
        <v>8.2844685872003596E-2</v>
      </c>
      <c r="AW55" s="17">
        <v>0.112742960938206</v>
      </c>
      <c r="AX55" s="17"/>
      <c r="AY55" s="17">
        <v>6.6476827281059706E-2</v>
      </c>
      <c r="AZ55" s="17">
        <v>0.11143193536083899</v>
      </c>
      <c r="BA55" s="17">
        <v>0.101401770296426</v>
      </c>
      <c r="BB55" s="17">
        <v>9.5183226436270002E-2</v>
      </c>
      <c r="BC55" s="17">
        <v>9.1536065186449203E-2</v>
      </c>
      <c r="BD55" s="17">
        <v>0.134965412641012</v>
      </c>
      <c r="BE55" s="17">
        <v>0.11870177417411799</v>
      </c>
      <c r="BF55" s="17">
        <v>0.13243750089807499</v>
      </c>
      <c r="BG55" s="17">
        <v>0.11339979111815</v>
      </c>
      <c r="BH55" s="17">
        <v>0.1175348417672</v>
      </c>
      <c r="BI55" s="17">
        <v>7.7784043343049197E-2</v>
      </c>
      <c r="BJ55" s="17">
        <v>0.125163401077028</v>
      </c>
      <c r="BK55" s="17">
        <v>0.14413516731553599</v>
      </c>
      <c r="BL55" s="17">
        <v>0.102711817547938</v>
      </c>
      <c r="BM55" s="17">
        <v>0.14967685166741701</v>
      </c>
      <c r="BN55" s="17">
        <v>5.7771171090716E-2</v>
      </c>
      <c r="BO55" s="17"/>
      <c r="BP55" s="17">
        <v>8.7742269835222306E-2</v>
      </c>
      <c r="BQ55" s="17">
        <v>0.10462105298061999</v>
      </c>
      <c r="BR55" s="17">
        <v>0.11440323920246501</v>
      </c>
      <c r="BS55" s="17">
        <v>0.12352432181999</v>
      </c>
      <c r="BT55" s="17">
        <v>0.119231161246908</v>
      </c>
      <c r="BU55" s="17">
        <v>0.12699513691101599</v>
      </c>
      <c r="BV55" s="17"/>
      <c r="BW55" s="17">
        <v>8.43001252093208E-2</v>
      </c>
      <c r="BX55" s="17">
        <v>0.119019815839934</v>
      </c>
      <c r="BY55" s="17">
        <v>0.105059573256297</v>
      </c>
      <c r="BZ55" s="17">
        <v>0.109663734346029</v>
      </c>
      <c r="CA55" s="17">
        <v>0.13899341422622399</v>
      </c>
      <c r="CB55" s="17">
        <v>8.7837756193449898E-2</v>
      </c>
      <c r="CC55" s="17">
        <v>0.12956045582481099</v>
      </c>
      <c r="CD55" s="17">
        <v>4.5345076097003903E-2</v>
      </c>
      <c r="CE55" s="17"/>
      <c r="CF55" s="17">
        <v>0.14709255375500399</v>
      </c>
      <c r="CG55" s="17">
        <v>0.112706515519174</v>
      </c>
      <c r="CH55" s="17">
        <v>0.100054381144444</v>
      </c>
      <c r="CI55" s="17">
        <v>8.8494928949836807E-2</v>
      </c>
      <c r="CJ55" s="17">
        <v>0.15196434407461001</v>
      </c>
      <c r="CK55" s="17"/>
      <c r="CL55" s="17">
        <v>8.5065417568271198E-2</v>
      </c>
      <c r="CM55" s="17"/>
      <c r="CN55" s="17">
        <v>9.1881526437797595E-2</v>
      </c>
      <c r="CO55" s="17">
        <v>0.119896361552803</v>
      </c>
      <c r="CP55" s="17">
        <v>0.13799401652300999</v>
      </c>
    </row>
    <row r="56" spans="2:94" x14ac:dyDescent="0.35">
      <c r="B56" t="s">
        <v>147</v>
      </c>
      <c r="C56" s="17">
        <v>0.52097797526991096</v>
      </c>
      <c r="D56" s="17">
        <v>0.48422601843415702</v>
      </c>
      <c r="E56" s="17">
        <v>0.55541819221701105</v>
      </c>
      <c r="F56" s="17"/>
      <c r="G56" s="17">
        <v>0.71785256247415297</v>
      </c>
      <c r="H56" s="17">
        <v>0.59833728205078995</v>
      </c>
      <c r="I56" s="17">
        <v>0.52848389150547803</v>
      </c>
      <c r="J56" s="17">
        <v>0.51940273895383904</v>
      </c>
      <c r="K56" s="17">
        <v>0.434869836580703</v>
      </c>
      <c r="L56" s="17">
        <v>0.379013710793763</v>
      </c>
      <c r="M56" s="17"/>
      <c r="N56" s="17">
        <v>0.589663946667914</v>
      </c>
      <c r="O56" s="17">
        <v>0.57102033250450102</v>
      </c>
      <c r="P56" s="17">
        <v>0.47457777719240901</v>
      </c>
      <c r="Q56" s="17">
        <v>0.43860209465245797</v>
      </c>
      <c r="R56" s="17"/>
      <c r="S56" s="17">
        <v>0.64250570580240196</v>
      </c>
      <c r="T56" s="17">
        <v>0.51340793365818005</v>
      </c>
      <c r="U56" s="17">
        <v>0.451864919654409</v>
      </c>
      <c r="V56" s="17">
        <v>0.44399616580337598</v>
      </c>
      <c r="W56" s="17">
        <v>0.55070001665595802</v>
      </c>
      <c r="X56" s="17">
        <v>0.47873794606484898</v>
      </c>
      <c r="Y56" s="17">
        <v>0.60831608233685797</v>
      </c>
      <c r="Z56" s="17">
        <v>0.54379479179190005</v>
      </c>
      <c r="AA56" s="17">
        <v>0.53567854651653801</v>
      </c>
      <c r="AB56" s="17">
        <v>0.43319796319861797</v>
      </c>
      <c r="AC56" s="17">
        <v>0.45200520050531001</v>
      </c>
      <c r="AD56" s="17"/>
      <c r="AE56" s="17">
        <v>0.31705447190548802</v>
      </c>
      <c r="AF56" s="17">
        <v>0.66848054051379902</v>
      </c>
      <c r="AG56" s="17">
        <v>0.50649639620221898</v>
      </c>
      <c r="AH56" s="17"/>
      <c r="AI56" s="17">
        <v>0.38055557492486303</v>
      </c>
      <c r="AJ56" s="17">
        <v>0.69114302328316302</v>
      </c>
      <c r="AK56" s="17">
        <v>0.646221336890758</v>
      </c>
      <c r="AL56" s="17">
        <v>-3.1311382323057101E-4</v>
      </c>
      <c r="AM56" s="17">
        <v>0.44830791647404</v>
      </c>
      <c r="AN56" s="17"/>
      <c r="AO56" s="17">
        <v>0.49354523340286799</v>
      </c>
      <c r="AP56" s="17">
        <v>0.69331152439037103</v>
      </c>
      <c r="AQ56" s="17">
        <v>0.63045738355171599</v>
      </c>
      <c r="AR56" s="17"/>
      <c r="AS56" s="17">
        <v>0.40098938707947901</v>
      </c>
      <c r="AT56" s="17">
        <v>0.50834055319472105</v>
      </c>
      <c r="AU56" s="17">
        <v>0.61090691996288404</v>
      </c>
      <c r="AV56" s="17">
        <v>0.66593348787784101</v>
      </c>
      <c r="AW56" s="17">
        <v>0.54988736185558196</v>
      </c>
      <c r="AX56" s="17"/>
      <c r="AY56" s="17">
        <v>0.63799684049498795</v>
      </c>
      <c r="AZ56" s="17">
        <v>0.47655482349126199</v>
      </c>
      <c r="BA56" s="17">
        <v>0.493158342674754</v>
      </c>
      <c r="BB56" s="17">
        <v>0.47709363198969401</v>
      </c>
      <c r="BC56" s="17">
        <v>0.53322511391949601</v>
      </c>
      <c r="BD56" s="17">
        <v>0.47962270313416699</v>
      </c>
      <c r="BE56" s="17">
        <v>0.46294508944761797</v>
      </c>
      <c r="BF56" s="17">
        <v>0.49877598573910797</v>
      </c>
      <c r="BG56" s="17">
        <v>0.54397165375876599</v>
      </c>
      <c r="BH56" s="17">
        <v>0.50596251440270301</v>
      </c>
      <c r="BI56" s="17">
        <v>0.62271561952653298</v>
      </c>
      <c r="BJ56" s="17">
        <v>0.54128012034976103</v>
      </c>
      <c r="BK56" s="17">
        <v>0.47367156630972301</v>
      </c>
      <c r="BL56" s="17">
        <v>0.68783677811462896</v>
      </c>
      <c r="BM56" s="17">
        <v>0.55450323416119796</v>
      </c>
      <c r="BN56" s="17">
        <v>0.74299067328636503</v>
      </c>
      <c r="BO56" s="17"/>
      <c r="BP56" s="17">
        <v>0.61694535904380199</v>
      </c>
      <c r="BQ56" s="17">
        <v>0.52637045066469001</v>
      </c>
      <c r="BR56" s="17">
        <v>0.50861359645723903</v>
      </c>
      <c r="BS56" s="17">
        <v>0.46939359111532802</v>
      </c>
      <c r="BT56" s="17">
        <v>0.44545536750903098</v>
      </c>
      <c r="BU56" s="17">
        <v>0.46282604125605897</v>
      </c>
      <c r="BV56" s="17"/>
      <c r="BW56" s="17">
        <v>0.61034022927328702</v>
      </c>
      <c r="BX56" s="17">
        <v>0.50862348869568896</v>
      </c>
      <c r="BY56" s="17">
        <v>0.53817892100307096</v>
      </c>
      <c r="BZ56" s="17">
        <v>0.497295247957384</v>
      </c>
      <c r="CA56" s="17">
        <v>0.48393445706622101</v>
      </c>
      <c r="CB56" s="17">
        <v>0.54383391566241801</v>
      </c>
      <c r="CC56" s="17">
        <v>0.48311927668448201</v>
      </c>
      <c r="CD56" s="17">
        <v>0.63643230956865604</v>
      </c>
      <c r="CE56" s="17"/>
      <c r="CF56" s="17">
        <v>0.517247140923079</v>
      </c>
      <c r="CG56" s="17">
        <v>0.55071134483137496</v>
      </c>
      <c r="CH56" s="17">
        <v>0.50586892663469996</v>
      </c>
      <c r="CI56" s="17">
        <v>0.52774565876947699</v>
      </c>
      <c r="CJ56" s="17">
        <v>0.35772353791628902</v>
      </c>
      <c r="CK56" s="17"/>
      <c r="CL56" s="17">
        <v>0.58262806171936699</v>
      </c>
      <c r="CM56" s="17"/>
      <c r="CN56" s="17">
        <v>0.56037777340403505</v>
      </c>
      <c r="CO56" s="17">
        <v>0.45302469106993798</v>
      </c>
      <c r="CP56" s="17">
        <v>0.485021061095948</v>
      </c>
    </row>
    <row r="57" spans="2:94" x14ac:dyDescent="0.35">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c r="CA57" s="17"/>
      <c r="CB57" s="17"/>
      <c r="CC57" s="17"/>
      <c r="CD57" s="17"/>
      <c r="CE57" s="17"/>
      <c r="CF57" s="17"/>
      <c r="CG57" s="17"/>
      <c r="CH57" s="17"/>
      <c r="CI57" s="17"/>
      <c r="CJ57" s="17"/>
      <c r="CK57" s="17"/>
      <c r="CL57" s="17"/>
      <c r="CM57" s="17"/>
      <c r="CN57" s="17"/>
      <c r="CO57" s="17"/>
      <c r="CP57" s="17"/>
    </row>
    <row r="58" spans="2:94" x14ac:dyDescent="0.35">
      <c r="B58" s="6" t="s">
        <v>155</v>
      </c>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c r="CA58" s="17"/>
      <c r="CB58" s="17"/>
      <c r="CC58" s="17"/>
      <c r="CD58" s="17"/>
      <c r="CE58" s="17"/>
      <c r="CF58" s="17"/>
      <c r="CG58" s="17"/>
      <c r="CH58" s="17"/>
      <c r="CI58" s="17"/>
      <c r="CJ58" s="17"/>
      <c r="CK58" s="17"/>
      <c r="CL58" s="17"/>
      <c r="CM58" s="17"/>
      <c r="CN58" s="17"/>
      <c r="CO58" s="17"/>
      <c r="CP58" s="17"/>
    </row>
    <row r="59" spans="2:94" x14ac:dyDescent="0.35">
      <c r="B59" s="24" t="s">
        <v>125</v>
      </c>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c r="CA59" s="17"/>
      <c r="CB59" s="17"/>
      <c r="CC59" s="17"/>
      <c r="CD59" s="17"/>
      <c r="CE59" s="17"/>
      <c r="CF59" s="17"/>
      <c r="CG59" s="17"/>
      <c r="CH59" s="17"/>
      <c r="CI59" s="17"/>
      <c r="CJ59" s="17"/>
      <c r="CK59" s="17"/>
      <c r="CL59" s="17"/>
      <c r="CM59" s="17"/>
      <c r="CN59" s="17"/>
      <c r="CO59" s="17"/>
      <c r="CP59" s="17"/>
    </row>
    <row r="60" spans="2:94" x14ac:dyDescent="0.35">
      <c r="B60" t="s">
        <v>149</v>
      </c>
      <c r="C60" s="17">
        <v>4.5260520206745897E-2</v>
      </c>
      <c r="D60" s="17">
        <v>6.4205915131417199E-2</v>
      </c>
      <c r="E60" s="17">
        <v>2.71304058148647E-2</v>
      </c>
      <c r="F60" s="17"/>
      <c r="G60" s="17">
        <v>7.0528230408273607E-2</v>
      </c>
      <c r="H60" s="17">
        <v>8.7313894457643995E-2</v>
      </c>
      <c r="I60" s="17">
        <v>6.4860340695592003E-2</v>
      </c>
      <c r="J60" s="17">
        <v>2.0209556549823499E-2</v>
      </c>
      <c r="K60" s="17">
        <v>2.1482741164804899E-2</v>
      </c>
      <c r="L60" s="17">
        <v>1.42574025708246E-2</v>
      </c>
      <c r="M60" s="17"/>
      <c r="N60" s="17">
        <v>5.47953407406701E-2</v>
      </c>
      <c r="O60" s="17">
        <v>4.2879514588769103E-2</v>
      </c>
      <c r="P60" s="17">
        <v>4.8161484866756699E-2</v>
      </c>
      <c r="Q60" s="17">
        <v>3.5477056068466697E-2</v>
      </c>
      <c r="R60" s="17"/>
      <c r="S60" s="17">
        <v>8.0985134965487801E-2</v>
      </c>
      <c r="T60" s="17">
        <v>4.0111155644037597E-2</v>
      </c>
      <c r="U60" s="17">
        <v>2.3578502553039001E-2</v>
      </c>
      <c r="V60" s="17">
        <v>4.0346935551590302E-2</v>
      </c>
      <c r="W60" s="17">
        <v>4.6474872638236103E-2</v>
      </c>
      <c r="X60" s="17">
        <v>3.6494608043039597E-2</v>
      </c>
      <c r="Y60" s="17">
        <v>3.9597769114627597E-2</v>
      </c>
      <c r="Z60" s="17">
        <v>2.86014733252552E-2</v>
      </c>
      <c r="AA60" s="17">
        <v>5.1808866030486199E-2</v>
      </c>
      <c r="AB60" s="17">
        <v>4.1397471860077001E-2</v>
      </c>
      <c r="AC60" s="17">
        <v>3.1240219177300001E-2</v>
      </c>
      <c r="AD60" s="17"/>
      <c r="AE60" s="17">
        <v>3.9040159978864897E-2</v>
      </c>
      <c r="AF60" s="17">
        <v>5.2255308251561002E-2</v>
      </c>
      <c r="AG60" s="17">
        <v>4.3471153214689098E-2</v>
      </c>
      <c r="AH60" s="17"/>
      <c r="AI60" s="17">
        <v>4.3745297166396899E-2</v>
      </c>
      <c r="AJ60" s="17">
        <v>6.5855683058698405E-2</v>
      </c>
      <c r="AK60" s="17">
        <v>6.2715132391171796E-2</v>
      </c>
      <c r="AL60" s="17">
        <v>2.9757587247197601E-2</v>
      </c>
      <c r="AM60" s="17">
        <v>1.78108302124486E-2</v>
      </c>
      <c r="AN60" s="17"/>
      <c r="AO60" s="17">
        <v>7.4496573651335607E-2</v>
      </c>
      <c r="AP60" s="17">
        <v>5.7255565682706303E-2</v>
      </c>
      <c r="AQ60" s="17">
        <v>7.2854199562997699E-2</v>
      </c>
      <c r="AR60" s="17"/>
      <c r="AS60" s="17">
        <v>2.8132905395717899E-2</v>
      </c>
      <c r="AT60" s="17">
        <v>2.5426472822557999E-2</v>
      </c>
      <c r="AU60" s="17">
        <v>5.9362726666248103E-2</v>
      </c>
      <c r="AV60" s="17">
        <v>9.5206048136072599E-2</v>
      </c>
      <c r="AW60" s="17">
        <v>0.149869300328692</v>
      </c>
      <c r="AX60" s="17"/>
      <c r="AY60" s="17">
        <v>0</v>
      </c>
      <c r="AZ60" s="17">
        <v>4.5559859617485599E-2</v>
      </c>
      <c r="BA60" s="17">
        <v>4.0922850831954703E-2</v>
      </c>
      <c r="BB60" s="17">
        <v>2.44168187228118E-2</v>
      </c>
      <c r="BC60" s="17">
        <v>4.2454618514289201E-2</v>
      </c>
      <c r="BD60" s="17">
        <v>4.6783379107989402E-2</v>
      </c>
      <c r="BE60" s="17">
        <v>5.07946110773312E-2</v>
      </c>
      <c r="BF60" s="17">
        <v>3.00608181264167E-2</v>
      </c>
      <c r="BG60" s="17">
        <v>3.9194069181190998E-2</v>
      </c>
      <c r="BH60" s="17">
        <v>3.9859908701591701E-2</v>
      </c>
      <c r="BI60" s="17">
        <v>4.87521310294547E-2</v>
      </c>
      <c r="BJ60" s="17">
        <v>1.7939118091997001E-2</v>
      </c>
      <c r="BK60" s="17">
        <v>3.9512345074770597E-2</v>
      </c>
      <c r="BL60" s="17">
        <v>2.4581487688996699E-2</v>
      </c>
      <c r="BM60" s="17">
        <v>8.1705760377690007E-2</v>
      </c>
      <c r="BN60" s="17">
        <v>0.19866347584208</v>
      </c>
      <c r="BO60" s="17"/>
      <c r="BP60" s="17">
        <v>9.9447148788876602E-2</v>
      </c>
      <c r="BQ60" s="17">
        <v>2.44378069599577E-2</v>
      </c>
      <c r="BR60" s="17">
        <v>3.5735611891310901E-2</v>
      </c>
      <c r="BS60" s="17">
        <v>3.5600382695472797E-2</v>
      </c>
      <c r="BT60" s="17">
        <v>1.4365184390941E-2</v>
      </c>
      <c r="BU60" s="17">
        <v>4.3182980784861803E-2</v>
      </c>
      <c r="BV60" s="17"/>
      <c r="BW60" s="17">
        <v>9.8506310332086594E-2</v>
      </c>
      <c r="BX60" s="17">
        <v>4.4672912065557902E-2</v>
      </c>
      <c r="BY60" s="17">
        <v>4.07761567030996E-2</v>
      </c>
      <c r="BZ60" s="17">
        <v>4.4140783148143597E-2</v>
      </c>
      <c r="CA60" s="17">
        <v>3.48997281535533E-2</v>
      </c>
      <c r="CB60" s="17">
        <v>9.1661415718264402E-2</v>
      </c>
      <c r="CC60" s="17">
        <v>0.104532928655743</v>
      </c>
      <c r="CD60" s="17">
        <v>1.9386753512344101E-2</v>
      </c>
      <c r="CE60" s="17"/>
      <c r="CF60" s="17">
        <v>0.165724894055472</v>
      </c>
      <c r="CG60" s="17">
        <v>4.3330835561314299E-2</v>
      </c>
      <c r="CH60" s="17">
        <v>2.8805377357999699E-2</v>
      </c>
      <c r="CI60" s="17">
        <v>2.74421883432097E-2</v>
      </c>
      <c r="CJ60" s="17">
        <v>2.6954436651382099E-2</v>
      </c>
      <c r="CK60" s="17"/>
      <c r="CL60" s="17">
        <v>5.7893761580310503E-2</v>
      </c>
      <c r="CM60" s="17"/>
      <c r="CN60" s="17">
        <v>2.63179238597929E-2</v>
      </c>
      <c r="CO60" s="17">
        <v>3.8511039637424298E-2</v>
      </c>
      <c r="CP60" s="17">
        <v>9.39213072939548E-2</v>
      </c>
    </row>
    <row r="61" spans="2:94" x14ac:dyDescent="0.35">
      <c r="B61" t="s">
        <v>150</v>
      </c>
      <c r="C61" s="17">
        <v>0.24480783431219899</v>
      </c>
      <c r="D61" s="17">
        <v>0.254963567895298</v>
      </c>
      <c r="E61" s="17">
        <v>0.23588074329574699</v>
      </c>
      <c r="F61" s="17"/>
      <c r="G61" s="17">
        <v>0.359662205715852</v>
      </c>
      <c r="H61" s="17">
        <v>0.33710653377731697</v>
      </c>
      <c r="I61" s="17">
        <v>0.253999386294191</v>
      </c>
      <c r="J61" s="17">
        <v>0.24256542293261399</v>
      </c>
      <c r="K61" s="17">
        <v>0.160357953817443</v>
      </c>
      <c r="L61" s="17">
        <v>0.14346467998228099</v>
      </c>
      <c r="M61" s="17"/>
      <c r="N61" s="17">
        <v>0.27405751467109701</v>
      </c>
      <c r="O61" s="17">
        <v>0.24415774899446399</v>
      </c>
      <c r="P61" s="17">
        <v>0.249882453539442</v>
      </c>
      <c r="Q61" s="17">
        <v>0.21261322059923601</v>
      </c>
      <c r="R61" s="17"/>
      <c r="S61" s="17">
        <v>0.34414845262488702</v>
      </c>
      <c r="T61" s="17">
        <v>0.23140826329362399</v>
      </c>
      <c r="U61" s="17">
        <v>0.191364242991444</v>
      </c>
      <c r="V61" s="17">
        <v>0.21878852030177801</v>
      </c>
      <c r="W61" s="17">
        <v>0.243760906694623</v>
      </c>
      <c r="X61" s="17">
        <v>0.26965919418880502</v>
      </c>
      <c r="Y61" s="17">
        <v>0.27176083965622</v>
      </c>
      <c r="Z61" s="17">
        <v>0.23314186688402599</v>
      </c>
      <c r="AA61" s="17">
        <v>0.23454390100342401</v>
      </c>
      <c r="AB61" s="17">
        <v>0.15732519201086201</v>
      </c>
      <c r="AC61" s="17">
        <v>0.237106268323345</v>
      </c>
      <c r="AD61" s="17"/>
      <c r="AE61" s="17">
        <v>0.18676483763190399</v>
      </c>
      <c r="AF61" s="17">
        <v>0.25911312425690702</v>
      </c>
      <c r="AG61" s="17">
        <v>0.29442195875349098</v>
      </c>
      <c r="AH61" s="17"/>
      <c r="AI61" s="17">
        <v>0.24032825348537601</v>
      </c>
      <c r="AJ61" s="17">
        <v>0.273806851819622</v>
      </c>
      <c r="AK61" s="17">
        <v>0.234710938068181</v>
      </c>
      <c r="AL61" s="17">
        <v>0.141202300350391</v>
      </c>
      <c r="AM61" s="17">
        <v>0.23973335267611501</v>
      </c>
      <c r="AN61" s="17"/>
      <c r="AO61" s="17">
        <v>0.319652941520154</v>
      </c>
      <c r="AP61" s="17">
        <v>0.28825712255418301</v>
      </c>
      <c r="AQ61" s="17">
        <v>0.26454966969487198</v>
      </c>
      <c r="AR61" s="17"/>
      <c r="AS61" s="17">
        <v>0.206519393446324</v>
      </c>
      <c r="AT61" s="17">
        <v>0.24546590706479801</v>
      </c>
      <c r="AU61" s="17">
        <v>0.25527856525668602</v>
      </c>
      <c r="AV61" s="17">
        <v>0.31813780322116803</v>
      </c>
      <c r="AW61" s="17">
        <v>0.35150484402457999</v>
      </c>
      <c r="AX61" s="17"/>
      <c r="AY61" s="17">
        <v>0.28412480516219801</v>
      </c>
      <c r="AZ61" s="17">
        <v>0.22389669929737399</v>
      </c>
      <c r="BA61" s="17">
        <v>0.20049967635843199</v>
      </c>
      <c r="BB61" s="17">
        <v>0.19137174040702901</v>
      </c>
      <c r="BC61" s="17">
        <v>0.22371522175397701</v>
      </c>
      <c r="BD61" s="17">
        <v>0.24300224666186801</v>
      </c>
      <c r="BE61" s="17">
        <v>0.22833165796931401</v>
      </c>
      <c r="BF61" s="17">
        <v>0.30560347831100698</v>
      </c>
      <c r="BG61" s="17">
        <v>0.27659425258393899</v>
      </c>
      <c r="BH61" s="17">
        <v>0.269987874133855</v>
      </c>
      <c r="BI61" s="17">
        <v>0.21266513893713301</v>
      </c>
      <c r="BJ61" s="17">
        <v>0.30308099108979197</v>
      </c>
      <c r="BK61" s="17">
        <v>0.22892934980015001</v>
      </c>
      <c r="BL61" s="17">
        <v>0.29984160901600898</v>
      </c>
      <c r="BM61" s="17">
        <v>0.33047696268323301</v>
      </c>
      <c r="BN61" s="17">
        <v>0.38477433125973698</v>
      </c>
      <c r="BO61" s="17"/>
      <c r="BP61" s="17">
        <v>0.33119801811122701</v>
      </c>
      <c r="BQ61" s="17">
        <v>0.23613633076669199</v>
      </c>
      <c r="BR61" s="17">
        <v>0.22207878000898901</v>
      </c>
      <c r="BS61" s="17">
        <v>0.22301355190813399</v>
      </c>
      <c r="BT61" s="17">
        <v>0.17404383951980401</v>
      </c>
      <c r="BU61" s="17">
        <v>0.203407271966769</v>
      </c>
      <c r="BV61" s="17"/>
      <c r="BW61" s="17">
        <v>0.24534765129258401</v>
      </c>
      <c r="BX61" s="17">
        <v>0.22075139131464799</v>
      </c>
      <c r="BY61" s="17">
        <v>0.24025069850234401</v>
      </c>
      <c r="BZ61" s="17">
        <v>0.26178649342472599</v>
      </c>
      <c r="CA61" s="17">
        <v>0.29667369216867101</v>
      </c>
      <c r="CB61" s="17">
        <v>0.267552389647783</v>
      </c>
      <c r="CC61" s="17">
        <v>0.219843287305791</v>
      </c>
      <c r="CD61" s="17">
        <v>0.306044858390142</v>
      </c>
      <c r="CE61" s="17"/>
      <c r="CF61" s="17">
        <v>0.314654519775876</v>
      </c>
      <c r="CG61" s="17">
        <v>0.24576575927409</v>
      </c>
      <c r="CH61" s="17">
        <v>0.25383937022221897</v>
      </c>
      <c r="CI61" s="17">
        <v>0.19313022191498999</v>
      </c>
      <c r="CJ61" s="17">
        <v>0.188327151069938</v>
      </c>
      <c r="CK61" s="17"/>
      <c r="CL61" s="17">
        <v>0.32874770315941898</v>
      </c>
      <c r="CM61" s="17"/>
      <c r="CN61" s="17">
        <v>0.19387852625041399</v>
      </c>
      <c r="CO61" s="17">
        <v>0.30301397644349298</v>
      </c>
      <c r="CP61" s="17">
        <v>0.31487036735364599</v>
      </c>
    </row>
    <row r="62" spans="2:94" x14ac:dyDescent="0.35">
      <c r="B62" t="s">
        <v>151</v>
      </c>
      <c r="C62" s="17">
        <v>0.37601065637130199</v>
      </c>
      <c r="D62" s="17">
        <v>0.35174527476608602</v>
      </c>
      <c r="E62" s="17">
        <v>0.39864590859396098</v>
      </c>
      <c r="F62" s="17"/>
      <c r="G62" s="17">
        <v>0.34349219865799402</v>
      </c>
      <c r="H62" s="17">
        <v>0.32684761158415299</v>
      </c>
      <c r="I62" s="17">
        <v>0.34970016290846201</v>
      </c>
      <c r="J62" s="17">
        <v>0.36194831593708598</v>
      </c>
      <c r="K62" s="17">
        <v>0.41661677315790302</v>
      </c>
      <c r="L62" s="17">
        <v>0.44358727145982801</v>
      </c>
      <c r="M62" s="17"/>
      <c r="N62" s="17">
        <v>0.38214486692705302</v>
      </c>
      <c r="O62" s="17">
        <v>0.38696926568498702</v>
      </c>
      <c r="P62" s="17">
        <v>0.36266072919099601</v>
      </c>
      <c r="Q62" s="17">
        <v>0.36846297481312301</v>
      </c>
      <c r="R62" s="17"/>
      <c r="S62" s="17">
        <v>0.30967688072208599</v>
      </c>
      <c r="T62" s="17">
        <v>0.36654100834206899</v>
      </c>
      <c r="U62" s="17">
        <v>0.43210772550813198</v>
      </c>
      <c r="V62" s="17">
        <v>0.39463522351180802</v>
      </c>
      <c r="W62" s="17">
        <v>0.40669350994508302</v>
      </c>
      <c r="X62" s="17">
        <v>0.34649249394624398</v>
      </c>
      <c r="Y62" s="17">
        <v>0.38332665235129898</v>
      </c>
      <c r="Z62" s="17">
        <v>0.40875478907026302</v>
      </c>
      <c r="AA62" s="17">
        <v>0.38483915663063401</v>
      </c>
      <c r="AB62" s="17">
        <v>0.38547800315901498</v>
      </c>
      <c r="AC62" s="17">
        <v>0.39874878709344003</v>
      </c>
      <c r="AD62" s="17"/>
      <c r="AE62" s="17">
        <v>0.37432842541613998</v>
      </c>
      <c r="AF62" s="17">
        <v>0.39105684126934098</v>
      </c>
      <c r="AG62" s="17">
        <v>0.34591068835488697</v>
      </c>
      <c r="AH62" s="17"/>
      <c r="AI62" s="17">
        <v>0.38382620640607001</v>
      </c>
      <c r="AJ62" s="17">
        <v>0.353822865246604</v>
      </c>
      <c r="AK62" s="17">
        <v>0.38957656250863598</v>
      </c>
      <c r="AL62" s="17">
        <v>0.37809896925120501</v>
      </c>
      <c r="AM62" s="17">
        <v>0.35201561751325799</v>
      </c>
      <c r="AN62" s="17"/>
      <c r="AO62" s="17">
        <v>0.34737843937082902</v>
      </c>
      <c r="AP62" s="17">
        <v>0.36169999616328002</v>
      </c>
      <c r="AQ62" s="17">
        <v>0.38132496792499199</v>
      </c>
      <c r="AR62" s="17"/>
      <c r="AS62" s="17">
        <v>0.39822738817719799</v>
      </c>
      <c r="AT62" s="17">
        <v>0.38791696083508898</v>
      </c>
      <c r="AU62" s="17">
        <v>0.37251938635280202</v>
      </c>
      <c r="AV62" s="17">
        <v>0.33681979945243101</v>
      </c>
      <c r="AW62" s="17">
        <v>0.35003619685489501</v>
      </c>
      <c r="AX62" s="17"/>
      <c r="AY62" s="17">
        <v>0.324428068341648</v>
      </c>
      <c r="AZ62" s="17">
        <v>0.40347378830354003</v>
      </c>
      <c r="BA62" s="17">
        <v>0.37130229110200003</v>
      </c>
      <c r="BB62" s="17">
        <v>0.42478453246463399</v>
      </c>
      <c r="BC62" s="17">
        <v>0.39861234008066199</v>
      </c>
      <c r="BD62" s="17">
        <v>0.38533795222851502</v>
      </c>
      <c r="BE62" s="17">
        <v>0.36823890950660398</v>
      </c>
      <c r="BF62" s="17">
        <v>0.34417570406238501</v>
      </c>
      <c r="BG62" s="17">
        <v>0.33018539785073198</v>
      </c>
      <c r="BH62" s="17">
        <v>0.37769762805190998</v>
      </c>
      <c r="BI62" s="17">
        <v>0.409525365998475</v>
      </c>
      <c r="BJ62" s="17">
        <v>0.38193098387895702</v>
      </c>
      <c r="BK62" s="17">
        <v>0.38433035532418902</v>
      </c>
      <c r="BL62" s="17">
        <v>0.433645276573278</v>
      </c>
      <c r="BM62" s="17">
        <v>0.40316294235408701</v>
      </c>
      <c r="BN62" s="17">
        <v>0.21211393276194901</v>
      </c>
      <c r="BO62" s="17"/>
      <c r="BP62" s="17">
        <v>0.30745550301331398</v>
      </c>
      <c r="BQ62" s="17">
        <v>0.402149824507329</v>
      </c>
      <c r="BR62" s="17">
        <v>0.41964185410270599</v>
      </c>
      <c r="BS62" s="17">
        <v>0.37737417402046503</v>
      </c>
      <c r="BT62" s="17">
        <v>0.415604147182841</v>
      </c>
      <c r="BU62" s="17">
        <v>0.34304530334581901</v>
      </c>
      <c r="BV62" s="17"/>
      <c r="BW62" s="17">
        <v>0.34244469181480103</v>
      </c>
      <c r="BX62" s="17">
        <v>0.379141709591924</v>
      </c>
      <c r="BY62" s="17">
        <v>0.39286193457917201</v>
      </c>
      <c r="BZ62" s="17">
        <v>0.38392914422103702</v>
      </c>
      <c r="CA62" s="17">
        <v>0.35267771113091501</v>
      </c>
      <c r="CB62" s="17">
        <v>0.33388548506772803</v>
      </c>
      <c r="CC62" s="17">
        <v>0.31946109877180801</v>
      </c>
      <c r="CD62" s="17">
        <v>0.37017352032782203</v>
      </c>
      <c r="CE62" s="17"/>
      <c r="CF62" s="17">
        <v>0.28013527351973899</v>
      </c>
      <c r="CG62" s="17">
        <v>0.38936136730047199</v>
      </c>
      <c r="CH62" s="17">
        <v>0.38402679551479801</v>
      </c>
      <c r="CI62" s="17">
        <v>0.380778974760273</v>
      </c>
      <c r="CJ62" s="17">
        <v>0.363570511625675</v>
      </c>
      <c r="CK62" s="17"/>
      <c r="CL62" s="17">
        <v>0.36718780873554502</v>
      </c>
      <c r="CM62" s="17"/>
      <c r="CN62" s="17">
        <v>0.38775428968585901</v>
      </c>
      <c r="CO62" s="17">
        <v>0.38137144541944401</v>
      </c>
      <c r="CP62" s="17">
        <v>0.34490670322245898</v>
      </c>
    </row>
    <row r="63" spans="2:94" x14ac:dyDescent="0.35">
      <c r="B63" t="s">
        <v>152</v>
      </c>
      <c r="C63" s="17">
        <v>0.24007325970048099</v>
      </c>
      <c r="D63" s="17">
        <v>0.26510519921537501</v>
      </c>
      <c r="E63" s="17">
        <v>0.214609834050076</v>
      </c>
      <c r="F63" s="17"/>
      <c r="G63" s="17">
        <v>0.14965430997101301</v>
      </c>
      <c r="H63" s="17">
        <v>0.171861134976729</v>
      </c>
      <c r="I63" s="17">
        <v>0.23564067646899201</v>
      </c>
      <c r="J63" s="17">
        <v>0.270541964206931</v>
      </c>
      <c r="K63" s="17">
        <v>0.30223568491293601</v>
      </c>
      <c r="L63" s="17">
        <v>0.29354047569282199</v>
      </c>
      <c r="M63" s="17"/>
      <c r="N63" s="17">
        <v>0.237747000080407</v>
      </c>
      <c r="O63" s="17">
        <v>0.23797839587010999</v>
      </c>
      <c r="P63" s="17">
        <v>0.23516319196806201</v>
      </c>
      <c r="Q63" s="17">
        <v>0.246319299363009</v>
      </c>
      <c r="R63" s="17"/>
      <c r="S63" s="17">
        <v>0.18377821125504801</v>
      </c>
      <c r="T63" s="17">
        <v>0.26827198123652102</v>
      </c>
      <c r="U63" s="17">
        <v>0.24297025775540901</v>
      </c>
      <c r="V63" s="17">
        <v>0.23865240681137001</v>
      </c>
      <c r="W63" s="17">
        <v>0.23712928806740699</v>
      </c>
      <c r="X63" s="17">
        <v>0.220007424514685</v>
      </c>
      <c r="Y63" s="17">
        <v>0.23360199122130401</v>
      </c>
      <c r="Z63" s="17">
        <v>0.23678330727529601</v>
      </c>
      <c r="AA63" s="17">
        <v>0.23324589111882801</v>
      </c>
      <c r="AB63" s="17">
        <v>0.32577992364893399</v>
      </c>
      <c r="AC63" s="17">
        <v>0.23620098438708201</v>
      </c>
      <c r="AD63" s="17"/>
      <c r="AE63" s="17">
        <v>0.30386780426951099</v>
      </c>
      <c r="AF63" s="17">
        <v>0.229109830475142</v>
      </c>
      <c r="AG63" s="17">
        <v>0.157242267826876</v>
      </c>
      <c r="AH63" s="17"/>
      <c r="AI63" s="17">
        <v>0.24757972214843901</v>
      </c>
      <c r="AJ63" s="17">
        <v>0.23154922852350901</v>
      </c>
      <c r="AK63" s="17">
        <v>0.24533943089641699</v>
      </c>
      <c r="AL63" s="17">
        <v>0.384760046656004</v>
      </c>
      <c r="AM63" s="17">
        <v>0.21883638189423599</v>
      </c>
      <c r="AN63" s="17"/>
      <c r="AO63" s="17">
        <v>0.17603214141715801</v>
      </c>
      <c r="AP63" s="17">
        <v>0.212410085476361</v>
      </c>
      <c r="AQ63" s="17">
        <v>0.22948186098871401</v>
      </c>
      <c r="AR63" s="17"/>
      <c r="AS63" s="17">
        <v>0.234860059707407</v>
      </c>
      <c r="AT63" s="17">
        <v>0.23431857988809099</v>
      </c>
      <c r="AU63" s="17">
        <v>0.23386351061388999</v>
      </c>
      <c r="AV63" s="17">
        <v>0.217972797069485</v>
      </c>
      <c r="AW63" s="17">
        <v>6.3048326208840003E-2</v>
      </c>
      <c r="AX63" s="17"/>
      <c r="AY63" s="17">
        <v>0.29618642152959201</v>
      </c>
      <c r="AZ63" s="17">
        <v>0.22280366462616699</v>
      </c>
      <c r="BA63" s="17">
        <v>0.25406554401220899</v>
      </c>
      <c r="BB63" s="17">
        <v>0.25913034144494801</v>
      </c>
      <c r="BC63" s="17">
        <v>0.23438265030034999</v>
      </c>
      <c r="BD63" s="17">
        <v>0.22121534114232999</v>
      </c>
      <c r="BE63" s="17">
        <v>0.246825744475105</v>
      </c>
      <c r="BF63" s="17">
        <v>0.23071936827467501</v>
      </c>
      <c r="BG63" s="17">
        <v>0.278946898534712</v>
      </c>
      <c r="BH63" s="17">
        <v>0.209332083308538</v>
      </c>
      <c r="BI63" s="17">
        <v>0.24655420953249299</v>
      </c>
      <c r="BJ63" s="17">
        <v>0.24350383728811301</v>
      </c>
      <c r="BK63" s="17">
        <v>0.29359867939092499</v>
      </c>
      <c r="BL63" s="17">
        <v>0.201446934433713</v>
      </c>
      <c r="BM63" s="17">
        <v>0.15790099263687701</v>
      </c>
      <c r="BN63" s="17">
        <v>0.19161468641805501</v>
      </c>
      <c r="BO63" s="17"/>
      <c r="BP63" s="17">
        <v>0.192486210182923</v>
      </c>
      <c r="BQ63" s="17">
        <v>0.22552704976733501</v>
      </c>
      <c r="BR63" s="17">
        <v>0.21651070612432299</v>
      </c>
      <c r="BS63" s="17">
        <v>0.27646834423224498</v>
      </c>
      <c r="BT63" s="17">
        <v>0.29234151797520802</v>
      </c>
      <c r="BU63" s="17">
        <v>0.33388202783559401</v>
      </c>
      <c r="BV63" s="17"/>
      <c r="BW63" s="17">
        <v>0.19823833470355701</v>
      </c>
      <c r="BX63" s="17">
        <v>0.25907622013124798</v>
      </c>
      <c r="BY63" s="17">
        <v>0.251962961815894</v>
      </c>
      <c r="BZ63" s="17">
        <v>0.21252401482310901</v>
      </c>
      <c r="CA63" s="17">
        <v>0.249270599256463</v>
      </c>
      <c r="CB63" s="17">
        <v>0.210386501310629</v>
      </c>
      <c r="CC63" s="17">
        <v>0.276098465095093</v>
      </c>
      <c r="CD63" s="17">
        <v>0.18142013058803999</v>
      </c>
      <c r="CE63" s="17"/>
      <c r="CF63" s="17">
        <v>0.194491979945279</v>
      </c>
      <c r="CG63" s="17">
        <v>0.239650163689828</v>
      </c>
      <c r="CH63" s="17">
        <v>0.23326451021070699</v>
      </c>
      <c r="CI63" s="17">
        <v>0.27739248098480901</v>
      </c>
      <c r="CJ63" s="17">
        <v>0.26943942780053498</v>
      </c>
      <c r="CK63" s="17"/>
      <c r="CL63" s="17">
        <v>0.16700487279333701</v>
      </c>
      <c r="CM63" s="17"/>
      <c r="CN63" s="17">
        <v>0.29428567173097198</v>
      </c>
      <c r="CO63" s="17">
        <v>0.17372158577036401</v>
      </c>
      <c r="CP63" s="17">
        <v>0.168990772349458</v>
      </c>
    </row>
    <row r="64" spans="2:94" x14ac:dyDescent="0.35">
      <c r="B64" t="s">
        <v>133</v>
      </c>
      <c r="C64" s="17">
        <v>9.3847729409271802E-2</v>
      </c>
      <c r="D64" s="17">
        <v>6.3980042991824498E-2</v>
      </c>
      <c r="E64" s="17">
        <v>0.123733108245351</v>
      </c>
      <c r="F64" s="17"/>
      <c r="G64" s="17">
        <v>7.6663055246867895E-2</v>
      </c>
      <c r="H64" s="17">
        <v>7.6870825204157806E-2</v>
      </c>
      <c r="I64" s="17">
        <v>9.5799433632763706E-2</v>
      </c>
      <c r="J64" s="17">
        <v>0.10473474037354601</v>
      </c>
      <c r="K64" s="17">
        <v>9.9306846946913094E-2</v>
      </c>
      <c r="L64" s="17">
        <v>0.10515017029424401</v>
      </c>
      <c r="M64" s="17"/>
      <c r="N64" s="17">
        <v>5.1255277580773299E-2</v>
      </c>
      <c r="O64" s="17">
        <v>8.8015074861669096E-2</v>
      </c>
      <c r="P64" s="17">
        <v>0.104132140434744</v>
      </c>
      <c r="Q64" s="17">
        <v>0.13712744915616601</v>
      </c>
      <c r="R64" s="17"/>
      <c r="S64" s="17">
        <v>8.1411320432491399E-2</v>
      </c>
      <c r="T64" s="17">
        <v>9.3667591483748605E-2</v>
      </c>
      <c r="U64" s="17">
        <v>0.10997927119197699</v>
      </c>
      <c r="V64" s="17">
        <v>0.107576913823454</v>
      </c>
      <c r="W64" s="17">
        <v>6.5941422654651305E-2</v>
      </c>
      <c r="X64" s="17">
        <v>0.127346279307226</v>
      </c>
      <c r="Y64" s="17">
        <v>7.17127476565491E-2</v>
      </c>
      <c r="Z64" s="17">
        <v>9.2718563445159399E-2</v>
      </c>
      <c r="AA64" s="17">
        <v>9.5562185216627904E-2</v>
      </c>
      <c r="AB64" s="17">
        <v>9.0019409321112201E-2</v>
      </c>
      <c r="AC64" s="17">
        <v>9.6703741018833694E-2</v>
      </c>
      <c r="AD64" s="17"/>
      <c r="AE64" s="17">
        <v>9.5998772703580995E-2</v>
      </c>
      <c r="AF64" s="17">
        <v>6.8464895747048796E-2</v>
      </c>
      <c r="AG64" s="17">
        <v>0.15895393185005699</v>
      </c>
      <c r="AH64" s="17"/>
      <c r="AI64" s="17">
        <v>8.4520520793718398E-2</v>
      </c>
      <c r="AJ64" s="17">
        <v>7.4965371351565904E-2</v>
      </c>
      <c r="AK64" s="17">
        <v>6.7657936135593399E-2</v>
      </c>
      <c r="AL64" s="17">
        <v>6.6181096495202305E-2</v>
      </c>
      <c r="AM64" s="17">
        <v>0.17160381770394301</v>
      </c>
      <c r="AN64" s="17"/>
      <c r="AO64" s="17">
        <v>8.2439904040523204E-2</v>
      </c>
      <c r="AP64" s="17">
        <v>8.0377230123469895E-2</v>
      </c>
      <c r="AQ64" s="17">
        <v>5.1789301828424401E-2</v>
      </c>
      <c r="AR64" s="17"/>
      <c r="AS64" s="17">
        <v>0.132260253273352</v>
      </c>
      <c r="AT64" s="17">
        <v>0.106872079389463</v>
      </c>
      <c r="AU64" s="17">
        <v>7.8975811110374494E-2</v>
      </c>
      <c r="AV64" s="17">
        <v>3.1863552120843297E-2</v>
      </c>
      <c r="AW64" s="17">
        <v>8.5541332582993193E-2</v>
      </c>
      <c r="AX64" s="17"/>
      <c r="AY64" s="17">
        <v>9.5260704966561305E-2</v>
      </c>
      <c r="AZ64" s="17">
        <v>0.104265988155433</v>
      </c>
      <c r="BA64" s="17">
        <v>0.133209637695405</v>
      </c>
      <c r="BB64" s="17">
        <v>0.100296566960577</v>
      </c>
      <c r="BC64" s="17">
        <v>0.100835169350721</v>
      </c>
      <c r="BD64" s="17">
        <v>0.103661080859298</v>
      </c>
      <c r="BE64" s="17">
        <v>0.105809076971645</v>
      </c>
      <c r="BF64" s="17">
        <v>8.9440631225515904E-2</v>
      </c>
      <c r="BG64" s="17">
        <v>7.5079381849426294E-2</v>
      </c>
      <c r="BH64" s="17">
        <v>0.10312250580410499</v>
      </c>
      <c r="BI64" s="17">
        <v>8.2503154502444595E-2</v>
      </c>
      <c r="BJ64" s="17">
        <v>5.3545069651140698E-2</v>
      </c>
      <c r="BK64" s="17">
        <v>5.3629270409965103E-2</v>
      </c>
      <c r="BL64" s="17">
        <v>4.0484692288002798E-2</v>
      </c>
      <c r="BM64" s="17">
        <v>2.67533419481122E-2</v>
      </c>
      <c r="BN64" s="17">
        <v>1.2833573718178301E-2</v>
      </c>
      <c r="BO64" s="17"/>
      <c r="BP64" s="17">
        <v>6.9413119903658296E-2</v>
      </c>
      <c r="BQ64" s="17">
        <v>0.111748987998686</v>
      </c>
      <c r="BR64" s="17">
        <v>0.106033047872671</v>
      </c>
      <c r="BS64" s="17">
        <v>8.7543547143683106E-2</v>
      </c>
      <c r="BT64" s="17">
        <v>0.10364531093120601</v>
      </c>
      <c r="BU64" s="17">
        <v>7.6482416066956202E-2</v>
      </c>
      <c r="BV64" s="17"/>
      <c r="BW64" s="17">
        <v>0.115463011856972</v>
      </c>
      <c r="BX64" s="17">
        <v>9.6357766896622399E-2</v>
      </c>
      <c r="BY64" s="17">
        <v>7.4148248399490302E-2</v>
      </c>
      <c r="BZ64" s="17">
        <v>9.7619564382984497E-2</v>
      </c>
      <c r="CA64" s="17">
        <v>6.6478269290397698E-2</v>
      </c>
      <c r="CB64" s="17">
        <v>9.65142082555943E-2</v>
      </c>
      <c r="CC64" s="17">
        <v>8.0064220171564393E-2</v>
      </c>
      <c r="CD64" s="17">
        <v>0.122974737181652</v>
      </c>
      <c r="CE64" s="17"/>
      <c r="CF64" s="17">
        <v>4.4993332703633801E-2</v>
      </c>
      <c r="CG64" s="17">
        <v>8.1891874174295595E-2</v>
      </c>
      <c r="CH64" s="17">
        <v>0.100063946694276</v>
      </c>
      <c r="CI64" s="17">
        <v>0.121256133996719</v>
      </c>
      <c r="CJ64" s="17">
        <v>0.15170847285246999</v>
      </c>
      <c r="CK64" s="17"/>
      <c r="CL64" s="17">
        <v>7.9165853731388305E-2</v>
      </c>
      <c r="CM64" s="17"/>
      <c r="CN64" s="17">
        <v>9.7763588472963098E-2</v>
      </c>
      <c r="CO64" s="17">
        <v>0.103381952729274</v>
      </c>
      <c r="CP64" s="17">
        <v>7.7310849780481597E-2</v>
      </c>
    </row>
    <row r="65" spans="2:94" x14ac:dyDescent="0.35">
      <c r="B65" t="s">
        <v>153</v>
      </c>
      <c r="C65" s="17">
        <v>0.29006835451894503</v>
      </c>
      <c r="D65" s="17">
        <v>0.319169483026715</v>
      </c>
      <c r="E65" s="17">
        <v>0.26301114911061202</v>
      </c>
      <c r="F65" s="17"/>
      <c r="G65" s="17">
        <v>0.430190436124126</v>
      </c>
      <c r="H65" s="17">
        <v>0.42442042823496101</v>
      </c>
      <c r="I65" s="17">
        <v>0.31885972698978299</v>
      </c>
      <c r="J65" s="17">
        <v>0.262774979482437</v>
      </c>
      <c r="K65" s="17">
        <v>0.181840694982248</v>
      </c>
      <c r="L65" s="17">
        <v>0.15772208255310499</v>
      </c>
      <c r="M65" s="17"/>
      <c r="N65" s="17">
        <v>0.32885285541176701</v>
      </c>
      <c r="O65" s="17">
        <v>0.287037263583233</v>
      </c>
      <c r="P65" s="17">
        <v>0.29804393840619797</v>
      </c>
      <c r="Q65" s="17">
        <v>0.248090276667702</v>
      </c>
      <c r="R65" s="17"/>
      <c r="S65" s="17">
        <v>0.42513358759037501</v>
      </c>
      <c r="T65" s="17">
        <v>0.27151941893766102</v>
      </c>
      <c r="U65" s="17">
        <v>0.214942745544483</v>
      </c>
      <c r="V65" s="17">
        <v>0.259135455853369</v>
      </c>
      <c r="W65" s="17">
        <v>0.29023577933285899</v>
      </c>
      <c r="X65" s="17">
        <v>0.30615380223184402</v>
      </c>
      <c r="Y65" s="17">
        <v>0.31135860877084798</v>
      </c>
      <c r="Z65" s="17">
        <v>0.26174334020928203</v>
      </c>
      <c r="AA65" s="17">
        <v>0.28635276703390999</v>
      </c>
      <c r="AB65" s="17">
        <v>0.19872266387093901</v>
      </c>
      <c r="AC65" s="17">
        <v>0.26834648750064499</v>
      </c>
      <c r="AD65" s="17"/>
      <c r="AE65" s="17">
        <v>0.225804997610768</v>
      </c>
      <c r="AF65" s="17">
        <v>0.31136843250846802</v>
      </c>
      <c r="AG65" s="17">
        <v>0.33789311196818</v>
      </c>
      <c r="AH65" s="17"/>
      <c r="AI65" s="17">
        <v>0.28407355065177298</v>
      </c>
      <c r="AJ65" s="17">
        <v>0.33966253487831999</v>
      </c>
      <c r="AK65" s="17">
        <v>0.29742607045935299</v>
      </c>
      <c r="AL65" s="17">
        <v>0.17095988759758801</v>
      </c>
      <c r="AM65" s="17">
        <v>0.25754418288856301</v>
      </c>
      <c r="AN65" s="17"/>
      <c r="AO65" s="17">
        <v>0.394149515171489</v>
      </c>
      <c r="AP65" s="17">
        <v>0.34551268823689002</v>
      </c>
      <c r="AQ65" s="17">
        <v>0.33740386925787003</v>
      </c>
      <c r="AR65" s="17"/>
      <c r="AS65" s="17">
        <v>0.234652298842042</v>
      </c>
      <c r="AT65" s="17">
        <v>0.27089237988735598</v>
      </c>
      <c r="AU65" s="17">
        <v>0.314641291922934</v>
      </c>
      <c r="AV65" s="17">
        <v>0.413343851357241</v>
      </c>
      <c r="AW65" s="17">
        <v>0.50137414435327199</v>
      </c>
      <c r="AX65" s="17"/>
      <c r="AY65" s="17">
        <v>0.28412480516219801</v>
      </c>
      <c r="AZ65" s="17">
        <v>0.26945655891485998</v>
      </c>
      <c r="BA65" s="17">
        <v>0.24142252719038701</v>
      </c>
      <c r="BB65" s="17">
        <v>0.21578855912984099</v>
      </c>
      <c r="BC65" s="17">
        <v>0.26616984026826601</v>
      </c>
      <c r="BD65" s="17">
        <v>0.289785625769857</v>
      </c>
      <c r="BE65" s="17">
        <v>0.279126269046645</v>
      </c>
      <c r="BF65" s="17">
        <v>0.33566429643742401</v>
      </c>
      <c r="BG65" s="17">
        <v>0.31578832176513</v>
      </c>
      <c r="BH65" s="17">
        <v>0.30984778283544701</v>
      </c>
      <c r="BI65" s="17">
        <v>0.26141726996658798</v>
      </c>
      <c r="BJ65" s="17">
        <v>0.32102010918178903</v>
      </c>
      <c r="BK65" s="17">
        <v>0.26844169487492098</v>
      </c>
      <c r="BL65" s="17">
        <v>0.32442309670500602</v>
      </c>
      <c r="BM65" s="17">
        <v>0.41218272306092302</v>
      </c>
      <c r="BN65" s="17">
        <v>0.58343780710181703</v>
      </c>
      <c r="BO65" s="17"/>
      <c r="BP65" s="17">
        <v>0.43064516690010402</v>
      </c>
      <c r="BQ65" s="17">
        <v>0.260574137726649</v>
      </c>
      <c r="BR65" s="17">
        <v>0.25781439190029998</v>
      </c>
      <c r="BS65" s="17">
        <v>0.25861393460360699</v>
      </c>
      <c r="BT65" s="17">
        <v>0.18840902391074499</v>
      </c>
      <c r="BU65" s="17">
        <v>0.24659025275163099</v>
      </c>
      <c r="BV65" s="17"/>
      <c r="BW65" s="17">
        <v>0.34385396162467002</v>
      </c>
      <c r="BX65" s="17">
        <v>0.26542430338020601</v>
      </c>
      <c r="BY65" s="17">
        <v>0.28102685520544401</v>
      </c>
      <c r="BZ65" s="17">
        <v>0.30592727657287</v>
      </c>
      <c r="CA65" s="17">
        <v>0.33157342032222398</v>
      </c>
      <c r="CB65" s="17">
        <v>0.35921380536604802</v>
      </c>
      <c r="CC65" s="17">
        <v>0.32437621596153399</v>
      </c>
      <c r="CD65" s="17">
        <v>0.32543161190248598</v>
      </c>
      <c r="CE65" s="17"/>
      <c r="CF65" s="17">
        <v>0.48037941383134802</v>
      </c>
      <c r="CG65" s="17">
        <v>0.28909659483540501</v>
      </c>
      <c r="CH65" s="17">
        <v>0.28264474758021801</v>
      </c>
      <c r="CI65" s="17">
        <v>0.22057241025820001</v>
      </c>
      <c r="CJ65" s="17">
        <v>0.21528158772132</v>
      </c>
      <c r="CK65" s="17"/>
      <c r="CL65" s="17">
        <v>0.38664146473972999</v>
      </c>
      <c r="CM65" s="17"/>
      <c r="CN65" s="17">
        <v>0.220196450110207</v>
      </c>
      <c r="CO65" s="17">
        <v>0.34152501608091701</v>
      </c>
      <c r="CP65" s="17">
        <v>0.40879167464760102</v>
      </c>
    </row>
    <row r="66" spans="2:94" x14ac:dyDescent="0.35">
      <c r="B66" t="s">
        <v>154</v>
      </c>
      <c r="C66" s="17">
        <v>0.61608391607178303</v>
      </c>
      <c r="D66" s="17">
        <v>0.61685047398146098</v>
      </c>
      <c r="E66" s="17">
        <v>0.61325574264403704</v>
      </c>
      <c r="F66" s="17"/>
      <c r="G66" s="17">
        <v>0.493146508629006</v>
      </c>
      <c r="H66" s="17">
        <v>0.49870874656088099</v>
      </c>
      <c r="I66" s="17">
        <v>0.58534083937745296</v>
      </c>
      <c r="J66" s="17">
        <v>0.63249028014401598</v>
      </c>
      <c r="K66" s="17">
        <v>0.71885245807083897</v>
      </c>
      <c r="L66" s="17">
        <v>0.73712774715265095</v>
      </c>
      <c r="M66" s="17"/>
      <c r="N66" s="17">
        <v>0.61989186700746002</v>
      </c>
      <c r="O66" s="17">
        <v>0.62494766155509796</v>
      </c>
      <c r="P66" s="17">
        <v>0.59782392115905802</v>
      </c>
      <c r="Q66" s="17">
        <v>0.61478227417613196</v>
      </c>
      <c r="R66" s="17"/>
      <c r="S66" s="17">
        <v>0.493455091977134</v>
      </c>
      <c r="T66" s="17">
        <v>0.63481298957859</v>
      </c>
      <c r="U66" s="17">
        <v>0.67507798326353996</v>
      </c>
      <c r="V66" s="17">
        <v>0.63328763032317803</v>
      </c>
      <c r="W66" s="17">
        <v>0.64382279801248998</v>
      </c>
      <c r="X66" s="17">
        <v>0.56649991846092995</v>
      </c>
      <c r="Y66" s="17">
        <v>0.61692864357260302</v>
      </c>
      <c r="Z66" s="17">
        <v>0.64553809634555903</v>
      </c>
      <c r="AA66" s="17">
        <v>0.61808504774946205</v>
      </c>
      <c r="AB66" s="17">
        <v>0.71125792680794897</v>
      </c>
      <c r="AC66" s="17">
        <v>0.63494977148052101</v>
      </c>
      <c r="AD66" s="17"/>
      <c r="AE66" s="17">
        <v>0.67819622968564997</v>
      </c>
      <c r="AF66" s="17">
        <v>0.62016667174448303</v>
      </c>
      <c r="AG66" s="17">
        <v>0.50315295618176303</v>
      </c>
      <c r="AH66" s="17"/>
      <c r="AI66" s="17">
        <v>0.63140592855450905</v>
      </c>
      <c r="AJ66" s="17">
        <v>0.58537209377011401</v>
      </c>
      <c r="AK66" s="17">
        <v>0.634915993405053</v>
      </c>
      <c r="AL66" s="17">
        <v>0.76285901590720995</v>
      </c>
      <c r="AM66" s="17">
        <v>0.57085199940749398</v>
      </c>
      <c r="AN66" s="17"/>
      <c r="AO66" s="17">
        <v>0.52341058078798697</v>
      </c>
      <c r="AP66" s="17">
        <v>0.57411008163964095</v>
      </c>
      <c r="AQ66" s="17">
        <v>0.61080682891370597</v>
      </c>
      <c r="AR66" s="17"/>
      <c r="AS66" s="17">
        <v>0.63308744788460602</v>
      </c>
      <c r="AT66" s="17">
        <v>0.62223554072317999</v>
      </c>
      <c r="AU66" s="17">
        <v>0.60638289696669101</v>
      </c>
      <c r="AV66" s="17">
        <v>0.55479259652191604</v>
      </c>
      <c r="AW66" s="17">
        <v>0.413084523063735</v>
      </c>
      <c r="AX66" s="17"/>
      <c r="AY66" s="17">
        <v>0.62061448987124002</v>
      </c>
      <c r="AZ66" s="17">
        <v>0.62627745292970705</v>
      </c>
      <c r="BA66" s="17">
        <v>0.62536783511420901</v>
      </c>
      <c r="BB66" s="17">
        <v>0.68391487390958206</v>
      </c>
      <c r="BC66" s="17">
        <v>0.63299499038101203</v>
      </c>
      <c r="BD66" s="17">
        <v>0.60655329337084496</v>
      </c>
      <c r="BE66" s="17">
        <v>0.61506465398170995</v>
      </c>
      <c r="BF66" s="17">
        <v>0.57489507233706005</v>
      </c>
      <c r="BG66" s="17">
        <v>0.60913229638544397</v>
      </c>
      <c r="BH66" s="17">
        <v>0.58702971136044801</v>
      </c>
      <c r="BI66" s="17">
        <v>0.65607957553096796</v>
      </c>
      <c r="BJ66" s="17">
        <v>0.62543482116707005</v>
      </c>
      <c r="BK66" s="17">
        <v>0.67792903471511401</v>
      </c>
      <c r="BL66" s="17">
        <v>0.63509221100699098</v>
      </c>
      <c r="BM66" s="17">
        <v>0.56106393499096396</v>
      </c>
      <c r="BN66" s="17">
        <v>0.40372861918000402</v>
      </c>
      <c r="BO66" s="17"/>
      <c r="BP66" s="17">
        <v>0.49994171319623798</v>
      </c>
      <c r="BQ66" s="17">
        <v>0.62767687427466501</v>
      </c>
      <c r="BR66" s="17">
        <v>0.63615256022702804</v>
      </c>
      <c r="BS66" s="17">
        <v>0.65384251825271</v>
      </c>
      <c r="BT66" s="17">
        <v>0.70794566515804902</v>
      </c>
      <c r="BU66" s="17">
        <v>0.67692733118141302</v>
      </c>
      <c r="BV66" s="17"/>
      <c r="BW66" s="17">
        <v>0.54068302651835798</v>
      </c>
      <c r="BX66" s="17">
        <v>0.63821792972317104</v>
      </c>
      <c r="BY66" s="17">
        <v>0.64482489639506602</v>
      </c>
      <c r="BZ66" s="17">
        <v>0.59645315904414598</v>
      </c>
      <c r="CA66" s="17">
        <v>0.60194831038737795</v>
      </c>
      <c r="CB66" s="17">
        <v>0.54427198637835805</v>
      </c>
      <c r="CC66" s="17">
        <v>0.59555956386690101</v>
      </c>
      <c r="CD66" s="17">
        <v>0.55159365091586199</v>
      </c>
      <c r="CE66" s="17"/>
      <c r="CF66" s="17">
        <v>0.474627253465018</v>
      </c>
      <c r="CG66" s="17">
        <v>0.62901153099030005</v>
      </c>
      <c r="CH66" s="17">
        <v>0.61729130572550495</v>
      </c>
      <c r="CI66" s="17">
        <v>0.65817145574508196</v>
      </c>
      <c r="CJ66" s="17">
        <v>0.63300993942620998</v>
      </c>
      <c r="CK66" s="17"/>
      <c r="CL66" s="17">
        <v>0.534192681528882</v>
      </c>
      <c r="CM66" s="17"/>
      <c r="CN66" s="17">
        <v>0.68203996141682999</v>
      </c>
      <c r="CO66" s="17">
        <v>0.55509303118980802</v>
      </c>
      <c r="CP66" s="17">
        <v>0.51389747557191701</v>
      </c>
    </row>
    <row r="67" spans="2:94" x14ac:dyDescent="0.35">
      <c r="B67" t="s">
        <v>147</v>
      </c>
      <c r="C67" s="17">
        <v>-0.32601556155283801</v>
      </c>
      <c r="D67" s="17">
        <v>-0.29768099095474598</v>
      </c>
      <c r="E67" s="17">
        <v>-0.35024459353342602</v>
      </c>
      <c r="F67" s="17"/>
      <c r="G67" s="17">
        <v>-6.2956072504880195E-2</v>
      </c>
      <c r="H67" s="17">
        <v>-7.4288318325920505E-2</v>
      </c>
      <c r="I67" s="17">
        <v>-0.26648111238767003</v>
      </c>
      <c r="J67" s="17">
        <v>-0.36971530066157898</v>
      </c>
      <c r="K67" s="17">
        <v>-0.537011763088591</v>
      </c>
      <c r="L67" s="17">
        <v>-0.57940566459954501</v>
      </c>
      <c r="M67" s="17"/>
      <c r="N67" s="17">
        <v>-0.29103901159569301</v>
      </c>
      <c r="O67" s="17">
        <v>-0.33791039797186501</v>
      </c>
      <c r="P67" s="17">
        <v>-0.29977998275286</v>
      </c>
      <c r="Q67" s="17">
        <v>-0.36669199750842901</v>
      </c>
      <c r="R67" s="17"/>
      <c r="S67" s="17">
        <v>-6.83215043867587E-2</v>
      </c>
      <c r="T67" s="17">
        <v>-0.36329357064092899</v>
      </c>
      <c r="U67" s="17">
        <v>-0.46013523771905801</v>
      </c>
      <c r="V67" s="17">
        <v>-0.37415217446980897</v>
      </c>
      <c r="W67" s="17">
        <v>-0.35358701867963099</v>
      </c>
      <c r="X67" s="17">
        <v>-0.26034611622908499</v>
      </c>
      <c r="Y67" s="17">
        <v>-0.30557003480175499</v>
      </c>
      <c r="Z67" s="17">
        <v>-0.383794756136277</v>
      </c>
      <c r="AA67" s="17">
        <v>-0.331732280715551</v>
      </c>
      <c r="AB67" s="17">
        <v>-0.51253526293701002</v>
      </c>
      <c r="AC67" s="17">
        <v>-0.36660328397987602</v>
      </c>
      <c r="AD67" s="17"/>
      <c r="AE67" s="17">
        <v>-0.45239123207488202</v>
      </c>
      <c r="AF67" s="17">
        <v>-0.30879823923601502</v>
      </c>
      <c r="AG67" s="17">
        <v>-0.165259844213583</v>
      </c>
      <c r="AH67" s="17"/>
      <c r="AI67" s="17">
        <v>-0.34733237790273602</v>
      </c>
      <c r="AJ67" s="17">
        <v>-0.245709558891793</v>
      </c>
      <c r="AK67" s="17">
        <v>-0.33748992294570002</v>
      </c>
      <c r="AL67" s="17">
        <v>-0.59189912830962099</v>
      </c>
      <c r="AM67" s="17">
        <v>-0.31330781651893103</v>
      </c>
      <c r="AN67" s="17"/>
      <c r="AO67" s="17">
        <v>-0.129261065616498</v>
      </c>
      <c r="AP67" s="17">
        <v>-0.22859739340275101</v>
      </c>
      <c r="AQ67" s="17">
        <v>-0.273402959655836</v>
      </c>
      <c r="AR67" s="17"/>
      <c r="AS67" s="17">
        <v>-0.398435149042564</v>
      </c>
      <c r="AT67" s="17">
        <v>-0.35134316083582401</v>
      </c>
      <c r="AU67" s="17">
        <v>-0.29174160504375701</v>
      </c>
      <c r="AV67" s="17">
        <v>-0.14144874516467601</v>
      </c>
      <c r="AW67" s="17">
        <v>8.8289621289536296E-2</v>
      </c>
      <c r="AX67" s="17"/>
      <c r="AY67" s="17">
        <v>-0.336489684709042</v>
      </c>
      <c r="AZ67" s="17">
        <v>-0.35682089401484801</v>
      </c>
      <c r="BA67" s="17">
        <v>-0.38394530792382198</v>
      </c>
      <c r="BB67" s="17">
        <v>-0.46812631477974098</v>
      </c>
      <c r="BC67" s="17">
        <v>-0.36682515011274602</v>
      </c>
      <c r="BD67" s="17">
        <v>-0.31676766760098801</v>
      </c>
      <c r="BE67" s="17">
        <v>-0.335938384935065</v>
      </c>
      <c r="BF67" s="17">
        <v>-0.23923077589963601</v>
      </c>
      <c r="BG67" s="17">
        <v>-0.29334397462031397</v>
      </c>
      <c r="BH67" s="17">
        <v>-0.27718192852500101</v>
      </c>
      <c r="BI67" s="17">
        <v>-0.39466230556437998</v>
      </c>
      <c r="BJ67" s="17">
        <v>-0.30441471198528203</v>
      </c>
      <c r="BK67" s="17">
        <v>-0.40948733984019298</v>
      </c>
      <c r="BL67" s="17">
        <v>-0.31066911430198502</v>
      </c>
      <c r="BM67" s="17">
        <v>-0.148881211930041</v>
      </c>
      <c r="BN67" s="17">
        <v>0.17970918792181301</v>
      </c>
      <c r="BO67" s="17"/>
      <c r="BP67" s="17">
        <v>-6.9296546296133493E-2</v>
      </c>
      <c r="BQ67" s="17">
        <v>-0.36710273654801601</v>
      </c>
      <c r="BR67" s="17">
        <v>-0.37833816832672801</v>
      </c>
      <c r="BS67" s="17">
        <v>-0.39522858364910202</v>
      </c>
      <c r="BT67" s="17">
        <v>-0.51953664124730403</v>
      </c>
      <c r="BU67" s="17">
        <v>-0.43033707842978203</v>
      </c>
      <c r="BV67" s="17"/>
      <c r="BW67" s="17">
        <v>-0.19682906489368701</v>
      </c>
      <c r="BX67" s="17">
        <v>-0.37279362634296498</v>
      </c>
      <c r="BY67" s="17">
        <v>-0.363798041189622</v>
      </c>
      <c r="BZ67" s="17">
        <v>-0.29052588247127598</v>
      </c>
      <c r="CA67" s="17">
        <v>-0.27037489006515297</v>
      </c>
      <c r="CB67" s="17">
        <v>-0.18505818101231</v>
      </c>
      <c r="CC67" s="17">
        <v>-0.27118334790536702</v>
      </c>
      <c r="CD67" s="17">
        <v>-0.226162039013376</v>
      </c>
      <c r="CE67" s="17"/>
      <c r="CF67" s="17">
        <v>5.7521603663295796E-3</v>
      </c>
      <c r="CG67" s="17">
        <v>-0.33991493615489499</v>
      </c>
      <c r="CH67" s="17">
        <v>-0.33464655814528699</v>
      </c>
      <c r="CI67" s="17">
        <v>-0.437599045486882</v>
      </c>
      <c r="CJ67" s="17">
        <v>-0.41772835170488998</v>
      </c>
      <c r="CK67" s="17"/>
      <c r="CL67" s="17">
        <v>-0.14755121678915201</v>
      </c>
      <c r="CM67" s="17"/>
      <c r="CN67" s="17">
        <v>-0.46184351130662399</v>
      </c>
      <c r="CO67" s="17">
        <v>-0.21356801510889101</v>
      </c>
      <c r="CP67" s="17">
        <v>-0.105105800924316</v>
      </c>
    </row>
    <row r="68" spans="2:94" x14ac:dyDescent="0.35">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c r="CA68" s="17"/>
      <c r="CB68" s="17"/>
      <c r="CC68" s="17"/>
      <c r="CD68" s="17"/>
      <c r="CE68" s="17"/>
      <c r="CF68" s="17"/>
      <c r="CG68" s="17"/>
      <c r="CH68" s="17"/>
      <c r="CI68" s="17"/>
      <c r="CJ68" s="17"/>
      <c r="CK68" s="17"/>
      <c r="CL68" s="17"/>
      <c r="CM68" s="17"/>
      <c r="CN68" s="17"/>
      <c r="CO68" s="17"/>
      <c r="CP68" s="17"/>
    </row>
    <row r="69" spans="2:94" x14ac:dyDescent="0.35">
      <c r="B69" s="6" t="s">
        <v>165</v>
      </c>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c r="CA69" s="17"/>
      <c r="CB69" s="17"/>
      <c r="CC69" s="17"/>
      <c r="CD69" s="17"/>
      <c r="CE69" s="17"/>
      <c r="CF69" s="17"/>
      <c r="CG69" s="17"/>
      <c r="CH69" s="17"/>
      <c r="CI69" s="17"/>
      <c r="CJ69" s="17"/>
      <c r="CK69" s="17"/>
      <c r="CL69" s="17"/>
      <c r="CM69" s="17"/>
      <c r="CN69" s="17"/>
      <c r="CO69" s="17"/>
      <c r="CP69" s="17"/>
    </row>
    <row r="70" spans="2:94" x14ac:dyDescent="0.35">
      <c r="B70" s="24" t="s">
        <v>125</v>
      </c>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c r="CA70" s="17"/>
      <c r="CB70" s="17"/>
      <c r="CC70" s="17"/>
      <c r="CD70" s="17"/>
      <c r="CE70" s="17"/>
      <c r="CF70" s="17"/>
      <c r="CG70" s="17"/>
      <c r="CH70" s="17"/>
      <c r="CI70" s="17"/>
      <c r="CJ70" s="17"/>
      <c r="CK70" s="17"/>
      <c r="CL70" s="17"/>
      <c r="CM70" s="17"/>
      <c r="CN70" s="17"/>
      <c r="CO70" s="17"/>
      <c r="CP70" s="17"/>
    </row>
    <row r="71" spans="2:94" x14ac:dyDescent="0.35">
      <c r="B71" t="s">
        <v>156</v>
      </c>
      <c r="C71" s="17">
        <v>0.60888594043989697</v>
      </c>
      <c r="D71" s="17">
        <v>0.62499542670231001</v>
      </c>
      <c r="E71" s="17">
        <v>0.59201940200845304</v>
      </c>
      <c r="F71" s="17"/>
      <c r="G71" s="17">
        <v>0.57248551780746704</v>
      </c>
      <c r="H71" s="17">
        <v>0.56450688668246596</v>
      </c>
      <c r="I71" s="17">
        <v>0.61923474902644604</v>
      </c>
      <c r="J71" s="17">
        <v>0.64764006087861703</v>
      </c>
      <c r="K71" s="17">
        <v>0.61523304175581695</v>
      </c>
      <c r="L71" s="17">
        <v>0.62543028985907301</v>
      </c>
      <c r="M71" s="17"/>
      <c r="N71" s="17">
        <v>0.65784590204342097</v>
      </c>
      <c r="O71" s="17">
        <v>0.63390633170621502</v>
      </c>
      <c r="P71" s="17">
        <v>0.56353807499396802</v>
      </c>
      <c r="Q71" s="17">
        <v>0.56785981147688502</v>
      </c>
      <c r="R71" s="17"/>
      <c r="S71" s="17">
        <v>0.60078725280161205</v>
      </c>
      <c r="T71" s="17">
        <v>0.59867158218057603</v>
      </c>
      <c r="U71" s="17">
        <v>0.59717493407386302</v>
      </c>
      <c r="V71" s="17">
        <v>0.63118249933621695</v>
      </c>
      <c r="W71" s="17">
        <v>0.57125394617960601</v>
      </c>
      <c r="X71" s="17">
        <v>0.60005518864030505</v>
      </c>
      <c r="Y71" s="17">
        <v>0.62163203140920598</v>
      </c>
      <c r="Z71" s="17">
        <v>0.68757531335276101</v>
      </c>
      <c r="AA71" s="17">
        <v>0.60869650880092796</v>
      </c>
      <c r="AB71" s="17">
        <v>0.63038085494344198</v>
      </c>
      <c r="AC71" s="17">
        <v>0.58361302659150305</v>
      </c>
      <c r="AD71" s="17"/>
      <c r="AE71" s="17">
        <v>0.57036632830505496</v>
      </c>
      <c r="AF71" s="17">
        <v>0.66789714722291704</v>
      </c>
      <c r="AG71" s="17">
        <v>0.55524549064359596</v>
      </c>
      <c r="AH71" s="17"/>
      <c r="AI71" s="17">
        <v>0.57738588217305398</v>
      </c>
      <c r="AJ71" s="17">
        <v>0.65975796578877599</v>
      </c>
      <c r="AK71" s="17">
        <v>0.70374425654320605</v>
      </c>
      <c r="AL71" s="17">
        <v>0.41526453681084902</v>
      </c>
      <c r="AM71" s="17">
        <v>0.56757186261645598</v>
      </c>
      <c r="AN71" s="17"/>
      <c r="AO71" s="17">
        <v>0.51913674079425898</v>
      </c>
      <c r="AP71" s="17">
        <v>0.67067890485736903</v>
      </c>
      <c r="AQ71" s="17">
        <v>0.68361319831846201</v>
      </c>
      <c r="AR71" s="17"/>
      <c r="AS71" s="17">
        <v>0.55804478423229198</v>
      </c>
      <c r="AT71" s="17">
        <v>0.60125760675995599</v>
      </c>
      <c r="AU71" s="17">
        <v>0.657727638124188</v>
      </c>
      <c r="AV71" s="17">
        <v>0.62899647494079902</v>
      </c>
      <c r="AW71" s="17">
        <v>0.56459958414334799</v>
      </c>
      <c r="AX71" s="17"/>
      <c r="AY71" s="17">
        <v>0.45279752261690798</v>
      </c>
      <c r="AZ71" s="17">
        <v>0.53099380931570594</v>
      </c>
      <c r="BA71" s="17">
        <v>0.58864248510155504</v>
      </c>
      <c r="BB71" s="17">
        <v>0.60761371649981299</v>
      </c>
      <c r="BC71" s="17">
        <v>0.58544825347438401</v>
      </c>
      <c r="BD71" s="17">
        <v>0.60905695757213796</v>
      </c>
      <c r="BE71" s="17">
        <v>0.59042272278918095</v>
      </c>
      <c r="BF71" s="17">
        <v>0.59054791703320997</v>
      </c>
      <c r="BG71" s="17">
        <v>0.61887194928827405</v>
      </c>
      <c r="BH71" s="17">
        <v>0.63846349172325001</v>
      </c>
      <c r="BI71" s="17">
        <v>0.62488984204445297</v>
      </c>
      <c r="BJ71" s="17">
        <v>0.68789143130346997</v>
      </c>
      <c r="BK71" s="17">
        <v>0.65181094944968399</v>
      </c>
      <c r="BL71" s="17">
        <v>0.69628181056363203</v>
      </c>
      <c r="BM71" s="17">
        <v>0.69355959544847501</v>
      </c>
      <c r="BN71" s="17">
        <v>0.64661989963202504</v>
      </c>
      <c r="BO71" s="17"/>
      <c r="BP71" s="17">
        <v>0.58696133606812795</v>
      </c>
      <c r="BQ71" s="17">
        <v>0.63629408031097201</v>
      </c>
      <c r="BR71" s="17">
        <v>0.55486682136371901</v>
      </c>
      <c r="BS71" s="17">
        <v>0.60662710456765601</v>
      </c>
      <c r="BT71" s="17">
        <v>0.65635509597091402</v>
      </c>
      <c r="BU71" s="17">
        <v>0.61208703989342494</v>
      </c>
      <c r="BV71" s="17"/>
      <c r="BW71" s="17">
        <v>0.51083373198391402</v>
      </c>
      <c r="BX71" s="17">
        <v>0.62875432489227301</v>
      </c>
      <c r="BY71" s="17">
        <v>0.62451356443339301</v>
      </c>
      <c r="BZ71" s="17">
        <v>0.60818758726137501</v>
      </c>
      <c r="CA71" s="17">
        <v>0.56721745564079895</v>
      </c>
      <c r="CB71" s="17">
        <v>0.59759861249684698</v>
      </c>
      <c r="CC71" s="17">
        <v>0.62994790633508502</v>
      </c>
      <c r="CD71" s="17">
        <v>0.62871873304592296</v>
      </c>
      <c r="CE71" s="17"/>
      <c r="CF71" s="17">
        <v>0.51210254287475299</v>
      </c>
      <c r="CG71" s="17">
        <v>0.61656721317559404</v>
      </c>
      <c r="CH71" s="17">
        <v>0.62275950704862304</v>
      </c>
      <c r="CI71" s="17">
        <v>0.61248813174363503</v>
      </c>
      <c r="CJ71" s="17">
        <v>0.59889876560351896</v>
      </c>
      <c r="CK71" s="17"/>
      <c r="CL71" s="17">
        <v>0.639423936119908</v>
      </c>
      <c r="CM71" s="17"/>
      <c r="CN71" s="17">
        <v>0.65478765758870106</v>
      </c>
      <c r="CO71" s="17">
        <v>0.562653013532594</v>
      </c>
      <c r="CP71" s="17">
        <v>0.54078362894741505</v>
      </c>
    </row>
    <row r="72" spans="2:94" x14ac:dyDescent="0.35">
      <c r="B72" t="s">
        <v>157</v>
      </c>
      <c r="C72" s="17">
        <v>0.49001514650921701</v>
      </c>
      <c r="D72" s="17">
        <v>0.45589455435475901</v>
      </c>
      <c r="E72" s="17">
        <v>0.52227304507609995</v>
      </c>
      <c r="F72" s="17"/>
      <c r="G72" s="17">
        <v>0.45793268316003499</v>
      </c>
      <c r="H72" s="17">
        <v>0.47700533404087497</v>
      </c>
      <c r="I72" s="17">
        <v>0.50203553889257402</v>
      </c>
      <c r="J72" s="17">
        <v>0.46502667852594898</v>
      </c>
      <c r="K72" s="17">
        <v>0.48797193818745199</v>
      </c>
      <c r="L72" s="17">
        <v>0.53396491200537499</v>
      </c>
      <c r="M72" s="17"/>
      <c r="N72" s="17">
        <v>0.48764778269241199</v>
      </c>
      <c r="O72" s="17">
        <v>0.51587081937936097</v>
      </c>
      <c r="P72" s="17">
        <v>0.48741172489672702</v>
      </c>
      <c r="Q72" s="17">
        <v>0.46837143299769701</v>
      </c>
      <c r="R72" s="17"/>
      <c r="S72" s="17">
        <v>0.48174459029871097</v>
      </c>
      <c r="T72" s="17">
        <v>0.465401612910466</v>
      </c>
      <c r="U72" s="17">
        <v>0.483292921122145</v>
      </c>
      <c r="V72" s="17">
        <v>0.48992656983169303</v>
      </c>
      <c r="W72" s="17">
        <v>0.51028446397955995</v>
      </c>
      <c r="X72" s="17">
        <v>0.47913514509270899</v>
      </c>
      <c r="Y72" s="17">
        <v>0.56701181505859799</v>
      </c>
      <c r="Z72" s="17">
        <v>0.56089649220242999</v>
      </c>
      <c r="AA72" s="17">
        <v>0.49703319152974901</v>
      </c>
      <c r="AB72" s="17">
        <v>0.46973941630858002</v>
      </c>
      <c r="AC72" s="17">
        <v>0.42052738853358801</v>
      </c>
      <c r="AD72" s="17"/>
      <c r="AE72" s="17">
        <v>0.48133222463669201</v>
      </c>
      <c r="AF72" s="17">
        <v>0.50008009667930797</v>
      </c>
      <c r="AG72" s="17">
        <v>0.46610424265056699</v>
      </c>
      <c r="AH72" s="17"/>
      <c r="AI72" s="17">
        <v>0.495417327961859</v>
      </c>
      <c r="AJ72" s="17">
        <v>0.50078133679510795</v>
      </c>
      <c r="AK72" s="17">
        <v>0.48941506850906502</v>
      </c>
      <c r="AL72" s="17">
        <v>0.370916411298369</v>
      </c>
      <c r="AM72" s="17">
        <v>0.46466293142849402</v>
      </c>
      <c r="AN72" s="17"/>
      <c r="AO72" s="17">
        <v>0.48576175362908502</v>
      </c>
      <c r="AP72" s="17">
        <v>0.49726520904351701</v>
      </c>
      <c r="AQ72" s="17">
        <v>0.497131483767628</v>
      </c>
      <c r="AR72" s="17"/>
      <c r="AS72" s="17">
        <v>0.48576875521901702</v>
      </c>
      <c r="AT72" s="17">
        <v>0.484895221558798</v>
      </c>
      <c r="AU72" s="17">
        <v>0.50804383172892098</v>
      </c>
      <c r="AV72" s="17">
        <v>0.50075843357442096</v>
      </c>
      <c r="AW72" s="17">
        <v>0.45099217146947501</v>
      </c>
      <c r="AX72" s="17"/>
      <c r="AY72" s="17">
        <v>0.44867490287973399</v>
      </c>
      <c r="AZ72" s="17">
        <v>0.45155213937171101</v>
      </c>
      <c r="BA72" s="17">
        <v>0.47833888189474</v>
      </c>
      <c r="BB72" s="17">
        <v>0.46132365772624001</v>
      </c>
      <c r="BC72" s="17">
        <v>0.49222317237503899</v>
      </c>
      <c r="BD72" s="17">
        <v>0.51814011090343004</v>
      </c>
      <c r="BE72" s="17">
        <v>0.46693265337810202</v>
      </c>
      <c r="BF72" s="17">
        <v>0.47442298531445798</v>
      </c>
      <c r="BG72" s="17">
        <v>0.46267495910064499</v>
      </c>
      <c r="BH72" s="17">
        <v>0.49420307110662998</v>
      </c>
      <c r="BI72" s="17">
        <v>0.53715778509075995</v>
      </c>
      <c r="BJ72" s="17">
        <v>0.51860666331484495</v>
      </c>
      <c r="BK72" s="17">
        <v>0.464749105287455</v>
      </c>
      <c r="BL72" s="17">
        <v>0.64666569656805195</v>
      </c>
      <c r="BM72" s="17">
        <v>0.39791076862250502</v>
      </c>
      <c r="BN72" s="17">
        <v>0.51056855547750801</v>
      </c>
      <c r="BO72" s="17"/>
      <c r="BP72" s="17">
        <v>0.472817745007163</v>
      </c>
      <c r="BQ72" s="17">
        <v>0.49654237953638902</v>
      </c>
      <c r="BR72" s="17">
        <v>0.496705629593787</v>
      </c>
      <c r="BS72" s="17">
        <v>0.499414465284791</v>
      </c>
      <c r="BT72" s="17">
        <v>0.48810335682254002</v>
      </c>
      <c r="BU72" s="17">
        <v>0.481679539600877</v>
      </c>
      <c r="BV72" s="17"/>
      <c r="BW72" s="17">
        <v>0.45821530372792002</v>
      </c>
      <c r="BX72" s="17">
        <v>0.50146445621997504</v>
      </c>
      <c r="BY72" s="17">
        <v>0.50316875111717196</v>
      </c>
      <c r="BZ72" s="17">
        <v>0.51091922374712095</v>
      </c>
      <c r="CA72" s="17">
        <v>0.48405870740018597</v>
      </c>
      <c r="CB72" s="17">
        <v>0.42084617850639899</v>
      </c>
      <c r="CC72" s="17">
        <v>0.37591030274780401</v>
      </c>
      <c r="CD72" s="17">
        <v>0.459050906455514</v>
      </c>
      <c r="CE72" s="17"/>
      <c r="CF72" s="17">
        <v>0.40261895858119501</v>
      </c>
      <c r="CG72" s="17">
        <v>0.50796710730961903</v>
      </c>
      <c r="CH72" s="17">
        <v>0.50012806515733899</v>
      </c>
      <c r="CI72" s="17">
        <v>0.48191970814706198</v>
      </c>
      <c r="CJ72" s="17">
        <v>0.44172981632202102</v>
      </c>
      <c r="CK72" s="17"/>
      <c r="CL72" s="17">
        <v>0.50684071147837195</v>
      </c>
      <c r="CM72" s="17"/>
      <c r="CN72" s="17">
        <v>0.500734519303068</v>
      </c>
      <c r="CO72" s="17">
        <v>0.47084778147227901</v>
      </c>
      <c r="CP72" s="17">
        <v>0.48077329763127802</v>
      </c>
    </row>
    <row r="73" spans="2:94" x14ac:dyDescent="0.35">
      <c r="B73" t="s">
        <v>158</v>
      </c>
      <c r="C73" s="17">
        <v>0.37274306327080298</v>
      </c>
      <c r="D73" s="17">
        <v>0.35907691578006901</v>
      </c>
      <c r="E73" s="17">
        <v>0.38651358523686802</v>
      </c>
      <c r="F73" s="17"/>
      <c r="G73" s="17">
        <v>0.377772251339829</v>
      </c>
      <c r="H73" s="17">
        <v>0.39196225129143297</v>
      </c>
      <c r="I73" s="17">
        <v>0.35399609908539997</v>
      </c>
      <c r="J73" s="17">
        <v>0.31723172556083301</v>
      </c>
      <c r="K73" s="17">
        <v>0.357634869086638</v>
      </c>
      <c r="L73" s="17">
        <v>0.424072162548635</v>
      </c>
      <c r="M73" s="17"/>
      <c r="N73" s="17">
        <v>0.38394005406981802</v>
      </c>
      <c r="O73" s="17">
        <v>0.363449888750212</v>
      </c>
      <c r="P73" s="17">
        <v>0.40839380791588598</v>
      </c>
      <c r="Q73" s="17">
        <v>0.34094413527445799</v>
      </c>
      <c r="R73" s="17"/>
      <c r="S73" s="17">
        <v>0.38163557458881597</v>
      </c>
      <c r="T73" s="17">
        <v>0.36144248285069402</v>
      </c>
      <c r="U73" s="17">
        <v>0.30741153309913699</v>
      </c>
      <c r="V73" s="17">
        <v>0.39521111729365699</v>
      </c>
      <c r="W73" s="17">
        <v>0.39985513178507398</v>
      </c>
      <c r="X73" s="17">
        <v>0.36600618738482699</v>
      </c>
      <c r="Y73" s="17">
        <v>0.41823027110725602</v>
      </c>
      <c r="Z73" s="17">
        <v>0.36191503556786703</v>
      </c>
      <c r="AA73" s="17">
        <v>0.33835013566470401</v>
      </c>
      <c r="AB73" s="17">
        <v>0.42145552648784601</v>
      </c>
      <c r="AC73" s="17">
        <v>0.33965905083297798</v>
      </c>
      <c r="AD73" s="17"/>
      <c r="AE73" s="17">
        <v>0.359975991032914</v>
      </c>
      <c r="AF73" s="17">
        <v>0.38351140913011</v>
      </c>
      <c r="AG73" s="17">
        <v>0.36903200249337598</v>
      </c>
      <c r="AH73" s="17"/>
      <c r="AI73" s="17">
        <v>0.38170811177203801</v>
      </c>
      <c r="AJ73" s="17">
        <v>0.38531643665688797</v>
      </c>
      <c r="AK73" s="17">
        <v>0.39605304657005203</v>
      </c>
      <c r="AL73" s="17">
        <v>0.30362336650521099</v>
      </c>
      <c r="AM73" s="17">
        <v>0.32490799252781299</v>
      </c>
      <c r="AN73" s="17"/>
      <c r="AO73" s="17">
        <v>0.42010131352817898</v>
      </c>
      <c r="AP73" s="17">
        <v>0.394225759915734</v>
      </c>
      <c r="AQ73" s="17">
        <v>0.360708414614276</v>
      </c>
      <c r="AR73" s="17"/>
      <c r="AS73" s="17">
        <v>0.354992788993167</v>
      </c>
      <c r="AT73" s="17">
        <v>0.37985468987756799</v>
      </c>
      <c r="AU73" s="17">
        <v>0.36799808481201302</v>
      </c>
      <c r="AV73" s="17">
        <v>0.38626079880053799</v>
      </c>
      <c r="AW73" s="17">
        <v>0.44200550753453399</v>
      </c>
      <c r="AX73" s="17"/>
      <c r="AY73" s="17">
        <v>0.37894898758082002</v>
      </c>
      <c r="AZ73" s="17">
        <v>0.341980038949249</v>
      </c>
      <c r="BA73" s="17">
        <v>0.341532533118244</v>
      </c>
      <c r="BB73" s="17">
        <v>0.36953171649779099</v>
      </c>
      <c r="BC73" s="17">
        <v>0.367744732628628</v>
      </c>
      <c r="BD73" s="17">
        <v>0.39383710841753999</v>
      </c>
      <c r="BE73" s="17">
        <v>0.38821692986119699</v>
      </c>
      <c r="BF73" s="17">
        <v>0.404067611319676</v>
      </c>
      <c r="BG73" s="17">
        <v>0.38074671755469802</v>
      </c>
      <c r="BH73" s="17">
        <v>0.352191882286986</v>
      </c>
      <c r="BI73" s="17">
        <v>0.37344652903368097</v>
      </c>
      <c r="BJ73" s="17">
        <v>0.37073322438225098</v>
      </c>
      <c r="BK73" s="17">
        <v>0.42081320058397298</v>
      </c>
      <c r="BL73" s="17">
        <v>0.24742489702770501</v>
      </c>
      <c r="BM73" s="17">
        <v>0.377132363328741</v>
      </c>
      <c r="BN73" s="17">
        <v>0.38910709149119799</v>
      </c>
      <c r="BO73" s="17"/>
      <c r="BP73" s="17">
        <v>0.36500728047681602</v>
      </c>
      <c r="BQ73" s="17">
        <v>0.35638562766185899</v>
      </c>
      <c r="BR73" s="17">
        <v>0.39842612181530901</v>
      </c>
      <c r="BS73" s="17">
        <v>0.38655681881112203</v>
      </c>
      <c r="BT73" s="17">
        <v>0.38671546876846902</v>
      </c>
      <c r="BU73" s="17">
        <v>0.35046289893122501</v>
      </c>
      <c r="BV73" s="17"/>
      <c r="BW73" s="17">
        <v>0.37163037887274603</v>
      </c>
      <c r="BX73" s="17">
        <v>0.38278790766753901</v>
      </c>
      <c r="BY73" s="17">
        <v>0.37249431081925199</v>
      </c>
      <c r="BZ73" s="17">
        <v>0.38444287868652699</v>
      </c>
      <c r="CA73" s="17">
        <v>0.33715782352971402</v>
      </c>
      <c r="CB73" s="17">
        <v>0.34482550199269002</v>
      </c>
      <c r="CC73" s="17">
        <v>0.408804744134107</v>
      </c>
      <c r="CD73" s="17">
        <v>0.41427166044230501</v>
      </c>
      <c r="CE73" s="17"/>
      <c r="CF73" s="17">
        <v>0.35179754925655499</v>
      </c>
      <c r="CG73" s="17">
        <v>0.39987265108084402</v>
      </c>
      <c r="CH73" s="17">
        <v>0.37465679132132002</v>
      </c>
      <c r="CI73" s="17">
        <v>0.334490308336647</v>
      </c>
      <c r="CJ73" s="17">
        <v>0.28572733156068197</v>
      </c>
      <c r="CK73" s="17"/>
      <c r="CL73" s="17">
        <v>0.42726198611947303</v>
      </c>
      <c r="CM73" s="17"/>
      <c r="CN73" s="17">
        <v>0.35688409731162801</v>
      </c>
      <c r="CO73" s="17">
        <v>0.36058517939206802</v>
      </c>
      <c r="CP73" s="17">
        <v>0.41866133097962299</v>
      </c>
    </row>
    <row r="74" spans="2:94" x14ac:dyDescent="0.35">
      <c r="B74" t="s">
        <v>159</v>
      </c>
      <c r="C74" s="17">
        <v>0.35339537724006398</v>
      </c>
      <c r="D74" s="17">
        <v>0.382427274989949</v>
      </c>
      <c r="E74" s="17">
        <v>0.32333721055959003</v>
      </c>
      <c r="F74" s="17"/>
      <c r="G74" s="17">
        <v>0.33558254231676898</v>
      </c>
      <c r="H74" s="17">
        <v>0.31253749652914298</v>
      </c>
      <c r="I74" s="17">
        <v>0.33837241667561901</v>
      </c>
      <c r="J74" s="17">
        <v>0.38097699976641503</v>
      </c>
      <c r="K74" s="17">
        <v>0.37599024047242902</v>
      </c>
      <c r="L74" s="17">
        <v>0.37345366551425702</v>
      </c>
      <c r="M74" s="17"/>
      <c r="N74" s="17">
        <v>0.39626021338677497</v>
      </c>
      <c r="O74" s="17">
        <v>0.37395090287604998</v>
      </c>
      <c r="P74" s="17">
        <v>0.328251319644489</v>
      </c>
      <c r="Q74" s="17">
        <v>0.30641723197801901</v>
      </c>
      <c r="R74" s="17"/>
      <c r="S74" s="17">
        <v>0.33341778835073899</v>
      </c>
      <c r="T74" s="17">
        <v>0.383374165010191</v>
      </c>
      <c r="U74" s="17">
        <v>0.35274685103715703</v>
      </c>
      <c r="V74" s="17">
        <v>0.34666766187883802</v>
      </c>
      <c r="W74" s="17">
        <v>0.32171590556604801</v>
      </c>
      <c r="X74" s="17">
        <v>0.362726584793989</v>
      </c>
      <c r="Y74" s="17">
        <v>0.34670844471518902</v>
      </c>
      <c r="Z74" s="17">
        <v>0.27493855100439402</v>
      </c>
      <c r="AA74" s="17">
        <v>0.38501349250810601</v>
      </c>
      <c r="AB74" s="17">
        <v>0.34979729040584201</v>
      </c>
      <c r="AC74" s="17">
        <v>0.38248230935250999</v>
      </c>
      <c r="AD74" s="17"/>
      <c r="AE74" s="17">
        <v>0.369369034596987</v>
      </c>
      <c r="AF74" s="17">
        <v>0.376044549474365</v>
      </c>
      <c r="AG74" s="17">
        <v>0.27334143108528702</v>
      </c>
      <c r="AH74" s="17"/>
      <c r="AI74" s="17">
        <v>0.36947519233467702</v>
      </c>
      <c r="AJ74" s="17">
        <v>0.36747506298635801</v>
      </c>
      <c r="AK74" s="17">
        <v>0.36713165572631201</v>
      </c>
      <c r="AL74" s="17">
        <v>0.33772775741046601</v>
      </c>
      <c r="AM74" s="17">
        <v>0.283767275234733</v>
      </c>
      <c r="AN74" s="17"/>
      <c r="AO74" s="17">
        <v>0.38192030023331103</v>
      </c>
      <c r="AP74" s="17">
        <v>0.35326031810980102</v>
      </c>
      <c r="AQ74" s="17">
        <v>0.36286034856474297</v>
      </c>
      <c r="AR74" s="17"/>
      <c r="AS74" s="17">
        <v>0.32114510148797099</v>
      </c>
      <c r="AT74" s="17">
        <v>0.34313134699257702</v>
      </c>
      <c r="AU74" s="17">
        <v>0.37966489527293101</v>
      </c>
      <c r="AV74" s="17">
        <v>0.39770721706050699</v>
      </c>
      <c r="AW74" s="17">
        <v>0.40140704490294699</v>
      </c>
      <c r="AX74" s="17"/>
      <c r="AY74" s="17">
        <v>0.26297293940008698</v>
      </c>
      <c r="AZ74" s="17">
        <v>0.26390050693921402</v>
      </c>
      <c r="BA74" s="17">
        <v>0.30747292543147497</v>
      </c>
      <c r="BB74" s="17">
        <v>0.331670271507509</v>
      </c>
      <c r="BC74" s="17">
        <v>0.35865456400914802</v>
      </c>
      <c r="BD74" s="17">
        <v>0.37106850900431898</v>
      </c>
      <c r="BE74" s="17">
        <v>0.33309497014847</v>
      </c>
      <c r="BF74" s="17">
        <v>0.35964834266568502</v>
      </c>
      <c r="BG74" s="17">
        <v>0.35871661665889398</v>
      </c>
      <c r="BH74" s="17">
        <v>0.37722948523185001</v>
      </c>
      <c r="BI74" s="17">
        <v>0.40005597103093599</v>
      </c>
      <c r="BJ74" s="17">
        <v>0.42209250202294701</v>
      </c>
      <c r="BK74" s="17">
        <v>0.36529203453096498</v>
      </c>
      <c r="BL74" s="17">
        <v>0.399436034752503</v>
      </c>
      <c r="BM74" s="17">
        <v>0.40714022041849102</v>
      </c>
      <c r="BN74" s="17">
        <v>0.33095950564520299</v>
      </c>
      <c r="BO74" s="17"/>
      <c r="BP74" s="17">
        <v>0.34385339937686998</v>
      </c>
      <c r="BQ74" s="17">
        <v>0.37708207752836398</v>
      </c>
      <c r="BR74" s="17">
        <v>0.37062981044180199</v>
      </c>
      <c r="BS74" s="17">
        <v>0.31891662878582899</v>
      </c>
      <c r="BT74" s="17">
        <v>0.36872930941437099</v>
      </c>
      <c r="BU74" s="17">
        <v>0.33522057410414802</v>
      </c>
      <c r="BV74" s="17"/>
      <c r="BW74" s="17">
        <v>0.32998797806774099</v>
      </c>
      <c r="BX74" s="17">
        <v>0.34885966595951101</v>
      </c>
      <c r="BY74" s="17">
        <v>0.351587894406859</v>
      </c>
      <c r="BZ74" s="17">
        <v>0.38776894801926298</v>
      </c>
      <c r="CA74" s="17">
        <v>0.37096177345646703</v>
      </c>
      <c r="CB74" s="17">
        <v>0.33923016774284898</v>
      </c>
      <c r="CC74" s="17">
        <v>0.33364569693541002</v>
      </c>
      <c r="CD74" s="17">
        <v>0.29506539071206001</v>
      </c>
      <c r="CE74" s="17"/>
      <c r="CF74" s="17">
        <v>0.363920548414851</v>
      </c>
      <c r="CG74" s="17">
        <v>0.36834774900857198</v>
      </c>
      <c r="CH74" s="17">
        <v>0.35244696526196201</v>
      </c>
      <c r="CI74" s="17">
        <v>0.31898568159218099</v>
      </c>
      <c r="CJ74" s="17">
        <v>0.33027733623417599</v>
      </c>
      <c r="CK74" s="17"/>
      <c r="CL74" s="17">
        <v>0.37954396755213399</v>
      </c>
      <c r="CM74" s="17"/>
      <c r="CN74" s="17">
        <v>0.35721854320110602</v>
      </c>
      <c r="CO74" s="17">
        <v>0.32353932975326899</v>
      </c>
      <c r="CP74" s="17">
        <v>0.36842012793513601</v>
      </c>
    </row>
    <row r="75" spans="2:94" x14ac:dyDescent="0.35">
      <c r="B75" t="s">
        <v>160</v>
      </c>
      <c r="C75" s="17">
        <v>0.29568968435744503</v>
      </c>
      <c r="D75" s="17">
        <v>0.28415822293903797</v>
      </c>
      <c r="E75" s="17">
        <v>0.30880062486334803</v>
      </c>
      <c r="F75" s="17"/>
      <c r="G75" s="17">
        <v>0.250562973119765</v>
      </c>
      <c r="H75" s="17">
        <v>0.27669047092937699</v>
      </c>
      <c r="I75" s="17">
        <v>0.274203564535066</v>
      </c>
      <c r="J75" s="17">
        <v>0.27855150580534499</v>
      </c>
      <c r="K75" s="17">
        <v>0.33763781508090202</v>
      </c>
      <c r="L75" s="17">
        <v>0.34465436162510299</v>
      </c>
      <c r="M75" s="17"/>
      <c r="N75" s="17">
        <v>0.305458103070124</v>
      </c>
      <c r="O75" s="17">
        <v>0.27117743685832701</v>
      </c>
      <c r="P75" s="17">
        <v>0.302981166695731</v>
      </c>
      <c r="Q75" s="17">
        <v>0.304035913864107</v>
      </c>
      <c r="R75" s="17"/>
      <c r="S75" s="17">
        <v>0.26248373528145702</v>
      </c>
      <c r="T75" s="17">
        <v>0.29239524995307598</v>
      </c>
      <c r="U75" s="17">
        <v>0.29270225595664801</v>
      </c>
      <c r="V75" s="17">
        <v>0.32661417485417599</v>
      </c>
      <c r="W75" s="17">
        <v>0.353623904588037</v>
      </c>
      <c r="X75" s="17">
        <v>0.26722836109289999</v>
      </c>
      <c r="Y75" s="17">
        <v>0.26417655532207102</v>
      </c>
      <c r="Z75" s="17">
        <v>0.28046442889724499</v>
      </c>
      <c r="AA75" s="17">
        <v>0.328660804059282</v>
      </c>
      <c r="AB75" s="17">
        <v>0.28798694512749401</v>
      </c>
      <c r="AC75" s="17">
        <v>0.32035498336746998</v>
      </c>
      <c r="AD75" s="17"/>
      <c r="AE75" s="17">
        <v>0.30024904490733101</v>
      </c>
      <c r="AF75" s="17">
        <v>0.30327416640425497</v>
      </c>
      <c r="AG75" s="17">
        <v>0.284125689513752</v>
      </c>
      <c r="AH75" s="17"/>
      <c r="AI75" s="17">
        <v>0.32182929488169099</v>
      </c>
      <c r="AJ75" s="17">
        <v>0.26705092540759801</v>
      </c>
      <c r="AK75" s="17">
        <v>0.31912227099687102</v>
      </c>
      <c r="AL75" s="17">
        <v>0.196668135886849</v>
      </c>
      <c r="AM75" s="17">
        <v>0.30483437626482002</v>
      </c>
      <c r="AN75" s="17"/>
      <c r="AO75" s="17">
        <v>0.32742477895757799</v>
      </c>
      <c r="AP75" s="17">
        <v>0.28844022645584599</v>
      </c>
      <c r="AQ75" s="17">
        <v>0.32343722778149098</v>
      </c>
      <c r="AR75" s="17"/>
      <c r="AS75" s="17">
        <v>0.29213494934013901</v>
      </c>
      <c r="AT75" s="17">
        <v>0.30385640594703001</v>
      </c>
      <c r="AU75" s="17">
        <v>0.29419536781919298</v>
      </c>
      <c r="AV75" s="17">
        <v>0.30498525176839197</v>
      </c>
      <c r="AW75" s="17">
        <v>0.188653668004232</v>
      </c>
      <c r="AX75" s="17"/>
      <c r="AY75" s="17">
        <v>0.202771778505104</v>
      </c>
      <c r="AZ75" s="17">
        <v>0.26029307534304102</v>
      </c>
      <c r="BA75" s="17">
        <v>0.348071447889161</v>
      </c>
      <c r="BB75" s="17">
        <v>0.27833187293373202</v>
      </c>
      <c r="BC75" s="17">
        <v>0.28682778488618199</v>
      </c>
      <c r="BD75" s="17">
        <v>0.30215537083307298</v>
      </c>
      <c r="BE75" s="17">
        <v>0.27537205195425202</v>
      </c>
      <c r="BF75" s="17">
        <v>0.30195050367905601</v>
      </c>
      <c r="BG75" s="17">
        <v>0.292232648320498</v>
      </c>
      <c r="BH75" s="17">
        <v>0.361420382938689</v>
      </c>
      <c r="BI75" s="17">
        <v>0.28768552225431299</v>
      </c>
      <c r="BJ75" s="17">
        <v>0.28905967521209902</v>
      </c>
      <c r="BK75" s="17">
        <v>0.27781525872367002</v>
      </c>
      <c r="BL75" s="17">
        <v>0.33369018909952602</v>
      </c>
      <c r="BM75" s="17">
        <v>0.26622916694903198</v>
      </c>
      <c r="BN75" s="17">
        <v>0.32563173318886701</v>
      </c>
      <c r="BO75" s="17"/>
      <c r="BP75" s="17">
        <v>0.27692140654222602</v>
      </c>
      <c r="BQ75" s="17">
        <v>0.30735389125817902</v>
      </c>
      <c r="BR75" s="17">
        <v>0.26795154524481102</v>
      </c>
      <c r="BS75" s="17">
        <v>0.299392374326855</v>
      </c>
      <c r="BT75" s="17">
        <v>0.31102113824467498</v>
      </c>
      <c r="BU75" s="17">
        <v>0.34156174458885202</v>
      </c>
      <c r="BV75" s="17"/>
      <c r="BW75" s="17">
        <v>0.34197533652369799</v>
      </c>
      <c r="BX75" s="17">
        <v>0.30041549253441902</v>
      </c>
      <c r="BY75" s="17">
        <v>0.29946929126952998</v>
      </c>
      <c r="BZ75" s="17">
        <v>0.289031350270613</v>
      </c>
      <c r="CA75" s="17">
        <v>0.337184703956947</v>
      </c>
      <c r="CB75" s="17">
        <v>0.24976680168029899</v>
      </c>
      <c r="CC75" s="17">
        <v>0.35570511655537601</v>
      </c>
      <c r="CD75" s="17">
        <v>0.217839769723913</v>
      </c>
      <c r="CE75" s="17"/>
      <c r="CF75" s="17">
        <v>0.32676409919062999</v>
      </c>
      <c r="CG75" s="17">
        <v>0.29700425691336502</v>
      </c>
      <c r="CH75" s="17">
        <v>0.30051623390123999</v>
      </c>
      <c r="CI75" s="17">
        <v>0.27829323665497102</v>
      </c>
      <c r="CJ75" s="17">
        <v>0.228944649933185</v>
      </c>
      <c r="CK75" s="17"/>
      <c r="CL75" s="17">
        <v>0.299572919790355</v>
      </c>
      <c r="CM75" s="17"/>
      <c r="CN75" s="17">
        <v>0.27828687330190899</v>
      </c>
      <c r="CO75" s="17">
        <v>0.32139572076497902</v>
      </c>
      <c r="CP75" s="17">
        <v>0.31500104766155801</v>
      </c>
    </row>
    <row r="76" spans="2:94" x14ac:dyDescent="0.35">
      <c r="B76" t="s">
        <v>161</v>
      </c>
      <c r="C76" s="17">
        <v>0.17279730836485999</v>
      </c>
      <c r="D76" s="17">
        <v>0.15890727766193899</v>
      </c>
      <c r="E76" s="17">
        <v>0.18579296289737901</v>
      </c>
      <c r="F76" s="17"/>
      <c r="G76" s="17">
        <v>0.20697680644205399</v>
      </c>
      <c r="H76" s="17">
        <v>0.23104071715536201</v>
      </c>
      <c r="I76" s="17">
        <v>0.22194513176826799</v>
      </c>
      <c r="J76" s="17">
        <v>0.170144663778449</v>
      </c>
      <c r="K76" s="17">
        <v>0.116752411373768</v>
      </c>
      <c r="L76" s="17">
        <v>0.10200278593383</v>
      </c>
      <c r="M76" s="17"/>
      <c r="N76" s="17">
        <v>0.17569325831544499</v>
      </c>
      <c r="O76" s="17">
        <v>0.17047105291884301</v>
      </c>
      <c r="P76" s="17">
        <v>0.16986536571409899</v>
      </c>
      <c r="Q76" s="17">
        <v>0.17477730628194499</v>
      </c>
      <c r="R76" s="17"/>
      <c r="S76" s="17">
        <v>0.20267957500821099</v>
      </c>
      <c r="T76" s="17">
        <v>0.168483406734629</v>
      </c>
      <c r="U76" s="17">
        <v>0.16077697438445801</v>
      </c>
      <c r="V76" s="17">
        <v>0.19250648433546</v>
      </c>
      <c r="W76" s="17">
        <v>0.155273435426137</v>
      </c>
      <c r="X76" s="17">
        <v>0.14611399154689</v>
      </c>
      <c r="Y76" s="17">
        <v>0.15896255039276899</v>
      </c>
      <c r="Z76" s="17">
        <v>0.169887265693003</v>
      </c>
      <c r="AA76" s="17">
        <v>0.189146155224652</v>
      </c>
      <c r="AB76" s="17">
        <v>0.14372341617495599</v>
      </c>
      <c r="AC76" s="17">
        <v>0.197517253678965</v>
      </c>
      <c r="AD76" s="17"/>
      <c r="AE76" s="17">
        <v>0.156297613254581</v>
      </c>
      <c r="AF76" s="17">
        <v>0.18595501623272101</v>
      </c>
      <c r="AG76" s="17">
        <v>0.18275230236906601</v>
      </c>
      <c r="AH76" s="17"/>
      <c r="AI76" s="17">
        <v>0.15675643476177001</v>
      </c>
      <c r="AJ76" s="17">
        <v>0.20182790465360301</v>
      </c>
      <c r="AK76" s="17">
        <v>0.191389768100999</v>
      </c>
      <c r="AL76" s="17">
        <v>0.12628637451820399</v>
      </c>
      <c r="AM76" s="17">
        <v>0.16168452099566</v>
      </c>
      <c r="AN76" s="17"/>
      <c r="AO76" s="17">
        <v>0.17898175699698601</v>
      </c>
      <c r="AP76" s="17">
        <v>0.18610394314225401</v>
      </c>
      <c r="AQ76" s="17">
        <v>0.219246190529926</v>
      </c>
      <c r="AR76" s="17"/>
      <c r="AS76" s="17">
        <v>0.16609525524584301</v>
      </c>
      <c r="AT76" s="17">
        <v>0.17650244932046899</v>
      </c>
      <c r="AU76" s="17">
        <v>0.171550980958598</v>
      </c>
      <c r="AV76" s="17">
        <v>0.193110502015677</v>
      </c>
      <c r="AW76" s="17">
        <v>0.21636198681119001</v>
      </c>
      <c r="AX76" s="17"/>
      <c r="AY76" s="17">
        <v>0.226366431068278</v>
      </c>
      <c r="AZ76" s="17">
        <v>0.18628300345250401</v>
      </c>
      <c r="BA76" s="17">
        <v>0.17205566060708899</v>
      </c>
      <c r="BB76" s="17">
        <v>0.136304660359228</v>
      </c>
      <c r="BC76" s="17">
        <v>0.23733604551346499</v>
      </c>
      <c r="BD76" s="17">
        <v>0.16848175437035101</v>
      </c>
      <c r="BE76" s="17">
        <v>0.184087559933371</v>
      </c>
      <c r="BF76" s="17">
        <v>0.165536035428235</v>
      </c>
      <c r="BG76" s="17">
        <v>0.169468005028719</v>
      </c>
      <c r="BH76" s="17">
        <v>0.157195492299394</v>
      </c>
      <c r="BI76" s="17">
        <v>0.165172332774153</v>
      </c>
      <c r="BJ76" s="17">
        <v>0.14767364799655899</v>
      </c>
      <c r="BK76" s="17">
        <v>0.16423337071751401</v>
      </c>
      <c r="BL76" s="17">
        <v>0.24758563803223799</v>
      </c>
      <c r="BM76" s="17">
        <v>0.116742403141086</v>
      </c>
      <c r="BN76" s="17">
        <v>0.18147944534444299</v>
      </c>
      <c r="BO76" s="17"/>
      <c r="BP76" s="17">
        <v>0.20603455262284501</v>
      </c>
      <c r="BQ76" s="17">
        <v>0.15409917978778101</v>
      </c>
      <c r="BR76" s="17">
        <v>0.151370392205223</v>
      </c>
      <c r="BS76" s="17">
        <v>0.18500663872783399</v>
      </c>
      <c r="BT76" s="17">
        <v>0.17060070948157699</v>
      </c>
      <c r="BU76" s="17">
        <v>0.14082126480299401</v>
      </c>
      <c r="BV76" s="17"/>
      <c r="BW76" s="17">
        <v>0.17679454969858499</v>
      </c>
      <c r="BX76" s="17">
        <v>0.18459612788489299</v>
      </c>
      <c r="BY76" s="17">
        <v>0.18229210019671299</v>
      </c>
      <c r="BZ76" s="17">
        <v>0.152867383946584</v>
      </c>
      <c r="CA76" s="17">
        <v>0.17168190275943801</v>
      </c>
      <c r="CB76" s="17">
        <v>0.214548152388542</v>
      </c>
      <c r="CC76" s="17">
        <v>0.152009427660942</v>
      </c>
      <c r="CD76" s="17">
        <v>0.163437641423993</v>
      </c>
      <c r="CE76" s="17"/>
      <c r="CF76" s="17">
        <v>0.21013890301583499</v>
      </c>
      <c r="CG76" s="17">
        <v>0.15175370417570899</v>
      </c>
      <c r="CH76" s="17">
        <v>0.16565878577076601</v>
      </c>
      <c r="CI76" s="17">
        <v>0.213457407504902</v>
      </c>
      <c r="CJ76" s="17">
        <v>0.203558387310732</v>
      </c>
      <c r="CK76" s="17"/>
      <c r="CL76" s="17">
        <v>0.184136237542255</v>
      </c>
      <c r="CM76" s="17"/>
      <c r="CN76" s="17">
        <v>0.16493970412348999</v>
      </c>
      <c r="CO76" s="17">
        <v>0.18925215822701</v>
      </c>
      <c r="CP76" s="17">
        <v>0.17765805834234799</v>
      </c>
    </row>
    <row r="77" spans="2:94" x14ac:dyDescent="0.35">
      <c r="B77" t="s">
        <v>162</v>
      </c>
      <c r="C77" s="17">
        <v>0.13377064975367001</v>
      </c>
      <c r="D77" s="17">
        <v>0.144637484597573</v>
      </c>
      <c r="E77" s="17">
        <v>0.12321678591364001</v>
      </c>
      <c r="F77" s="17"/>
      <c r="G77" s="17">
        <v>0.166489424862585</v>
      </c>
      <c r="H77" s="17">
        <v>0.143180034340956</v>
      </c>
      <c r="I77" s="17">
        <v>0.14930619786376501</v>
      </c>
      <c r="J77" s="17">
        <v>0.11806899323363999</v>
      </c>
      <c r="K77" s="17">
        <v>9.8931387484518907E-2</v>
      </c>
      <c r="L77" s="17">
        <v>0.12766780544422399</v>
      </c>
      <c r="M77" s="17"/>
      <c r="N77" s="17">
        <v>0.14746147125819201</v>
      </c>
      <c r="O77" s="17">
        <v>0.13223251339918601</v>
      </c>
      <c r="P77" s="17">
        <v>0.12183671905933099</v>
      </c>
      <c r="Q77" s="17">
        <v>0.13281464237042601</v>
      </c>
      <c r="R77" s="17"/>
      <c r="S77" s="17">
        <v>0.16167747149221801</v>
      </c>
      <c r="T77" s="17">
        <v>0.16334713163036299</v>
      </c>
      <c r="U77" s="17">
        <v>0.114567622120141</v>
      </c>
      <c r="V77" s="17">
        <v>0.11472320230333399</v>
      </c>
      <c r="W77" s="17">
        <v>0.130520857318177</v>
      </c>
      <c r="X77" s="17">
        <v>0.13998330016125701</v>
      </c>
      <c r="Y77" s="17">
        <v>0.119374213723732</v>
      </c>
      <c r="Z77" s="17">
        <v>0.111732280124114</v>
      </c>
      <c r="AA77" s="17">
        <v>0.10874476180171901</v>
      </c>
      <c r="AB77" s="17">
        <v>0.122563808328654</v>
      </c>
      <c r="AC77" s="17">
        <v>0.15306130316786401</v>
      </c>
      <c r="AD77" s="17"/>
      <c r="AE77" s="17">
        <v>0.127726640157448</v>
      </c>
      <c r="AF77" s="17">
        <v>0.14070359988481301</v>
      </c>
      <c r="AG77" s="17">
        <v>0.128038639201768</v>
      </c>
      <c r="AH77" s="17"/>
      <c r="AI77" s="17">
        <v>0.13506737601368901</v>
      </c>
      <c r="AJ77" s="17">
        <v>0.14303270780993699</v>
      </c>
      <c r="AK77" s="17">
        <v>0.181207951455639</v>
      </c>
      <c r="AL77" s="17">
        <v>0.102729333202037</v>
      </c>
      <c r="AM77" s="17">
        <v>0.101829028018772</v>
      </c>
      <c r="AN77" s="17"/>
      <c r="AO77" s="17">
        <v>0.146002684347801</v>
      </c>
      <c r="AP77" s="17">
        <v>0.14450481708472701</v>
      </c>
      <c r="AQ77" s="17">
        <v>0.168453744430063</v>
      </c>
      <c r="AR77" s="17"/>
      <c r="AS77" s="17">
        <v>0.121363753132154</v>
      </c>
      <c r="AT77" s="17">
        <v>0.136280324312896</v>
      </c>
      <c r="AU77" s="17">
        <v>0.13599942994640801</v>
      </c>
      <c r="AV77" s="17">
        <v>0.14505543204770799</v>
      </c>
      <c r="AW77" s="17">
        <v>0.227427710863361</v>
      </c>
      <c r="AX77" s="17"/>
      <c r="AY77" s="17">
        <v>0.23660260416346199</v>
      </c>
      <c r="AZ77" s="17">
        <v>0.15251914267045399</v>
      </c>
      <c r="BA77" s="17">
        <v>0.14251074651529999</v>
      </c>
      <c r="BB77" s="17">
        <v>0.115223715537634</v>
      </c>
      <c r="BC77" s="17">
        <v>0.116151632436593</v>
      </c>
      <c r="BD77" s="17">
        <v>0.112754203072545</v>
      </c>
      <c r="BE77" s="17">
        <v>0.15584941677307099</v>
      </c>
      <c r="BF77" s="17">
        <v>0.109171088375596</v>
      </c>
      <c r="BG77" s="17">
        <v>0.14378478700237601</v>
      </c>
      <c r="BH77" s="17">
        <v>0.136447137300931</v>
      </c>
      <c r="BI77" s="17">
        <v>0.118772553403644</v>
      </c>
      <c r="BJ77" s="17">
        <v>0.153667396246779</v>
      </c>
      <c r="BK77" s="17">
        <v>0.15733432768184999</v>
      </c>
      <c r="BL77" s="17">
        <v>0.100746000485499</v>
      </c>
      <c r="BM77" s="17">
        <v>0.242078454040285</v>
      </c>
      <c r="BN77" s="17">
        <v>0.14726036340452101</v>
      </c>
      <c r="BO77" s="17"/>
      <c r="BP77" s="17">
        <v>0.15468054893164401</v>
      </c>
      <c r="BQ77" s="17">
        <v>0.12663934154988599</v>
      </c>
      <c r="BR77" s="17">
        <v>0.138908683341119</v>
      </c>
      <c r="BS77" s="17">
        <v>0.13600836216658799</v>
      </c>
      <c r="BT77" s="17">
        <v>9.0047629923775394E-2</v>
      </c>
      <c r="BU77" s="17">
        <v>0.146753656796072</v>
      </c>
      <c r="BV77" s="17"/>
      <c r="BW77" s="17">
        <v>0.15057264224058101</v>
      </c>
      <c r="BX77" s="17">
        <v>0.13189885140903099</v>
      </c>
      <c r="BY77" s="17">
        <v>0.130806807498693</v>
      </c>
      <c r="BZ77" s="17">
        <v>0.121488655959616</v>
      </c>
      <c r="CA77" s="17">
        <v>0.12573820504261601</v>
      </c>
      <c r="CB77" s="17">
        <v>0.16769986262268199</v>
      </c>
      <c r="CC77" s="17">
        <v>0.158087775297926</v>
      </c>
      <c r="CD77" s="17">
        <v>0.163624110225224</v>
      </c>
      <c r="CE77" s="17"/>
      <c r="CF77" s="17">
        <v>0.19148557104518299</v>
      </c>
      <c r="CG77" s="17">
        <v>0.13011588704368901</v>
      </c>
      <c r="CH77" s="17">
        <v>0.13515190052693901</v>
      </c>
      <c r="CI77" s="17">
        <v>0.110554846295478</v>
      </c>
      <c r="CJ77" s="17">
        <v>0.11566118892086399</v>
      </c>
      <c r="CK77" s="17"/>
      <c r="CL77" s="17">
        <v>0.13652312512818299</v>
      </c>
      <c r="CM77" s="17"/>
      <c r="CN77" s="17">
        <v>0.112150798737378</v>
      </c>
      <c r="CO77" s="17">
        <v>0.160914831594036</v>
      </c>
      <c r="CP77" s="17">
        <v>0.161574520407577</v>
      </c>
    </row>
    <row r="78" spans="2:94" x14ac:dyDescent="0.35">
      <c r="B78" t="s">
        <v>163</v>
      </c>
      <c r="C78" s="17">
        <v>8.9065541537696205E-2</v>
      </c>
      <c r="D78" s="17">
        <v>9.0550828526708899E-2</v>
      </c>
      <c r="E78" s="17">
        <v>8.7798558594076204E-2</v>
      </c>
      <c r="F78" s="17"/>
      <c r="G78" s="17">
        <v>0.16830007029500199</v>
      </c>
      <c r="H78" s="17">
        <v>0.14815363331540299</v>
      </c>
      <c r="I78" s="17">
        <v>9.9882697843294704E-2</v>
      </c>
      <c r="J78" s="17">
        <v>5.5216241805363102E-2</v>
      </c>
      <c r="K78" s="17">
        <v>3.8432164294762101E-2</v>
      </c>
      <c r="L78" s="17">
        <v>4.0355813164323899E-2</v>
      </c>
      <c r="M78" s="17"/>
      <c r="N78" s="17">
        <v>8.9674704229258898E-2</v>
      </c>
      <c r="O78" s="17">
        <v>8.5220391141771504E-2</v>
      </c>
      <c r="P78" s="17">
        <v>0.100933362958783</v>
      </c>
      <c r="Q78" s="17">
        <v>8.2200105527962697E-2</v>
      </c>
      <c r="R78" s="17"/>
      <c r="S78" s="17">
        <v>0.13927050815747399</v>
      </c>
      <c r="T78" s="17">
        <v>5.0028905854791299E-2</v>
      </c>
      <c r="U78" s="17">
        <v>5.3351448794927599E-2</v>
      </c>
      <c r="V78" s="17">
        <v>9.4314516956984604E-2</v>
      </c>
      <c r="W78" s="17">
        <v>0.114727181081412</v>
      </c>
      <c r="X78" s="17">
        <v>8.5806038980367205E-2</v>
      </c>
      <c r="Y78" s="17">
        <v>0.100461708426381</v>
      </c>
      <c r="Z78" s="17">
        <v>6.7877063090772502E-2</v>
      </c>
      <c r="AA78" s="17">
        <v>8.8698743870931407E-2</v>
      </c>
      <c r="AB78" s="17">
        <v>8.6487654025232397E-2</v>
      </c>
      <c r="AC78" s="17">
        <v>7.2001971864564196E-2</v>
      </c>
      <c r="AD78" s="17"/>
      <c r="AE78" s="17">
        <v>6.0321177507178803E-2</v>
      </c>
      <c r="AF78" s="17">
        <v>9.7323260144244306E-2</v>
      </c>
      <c r="AG78" s="17">
        <v>0.10681664130042599</v>
      </c>
      <c r="AH78" s="17"/>
      <c r="AI78" s="17">
        <v>5.8270013344959203E-2</v>
      </c>
      <c r="AJ78" s="17">
        <v>0.12578997405908901</v>
      </c>
      <c r="AK78" s="17">
        <v>0.108346757546763</v>
      </c>
      <c r="AL78" s="17">
        <v>2.9657501727344E-2</v>
      </c>
      <c r="AM78" s="17">
        <v>8.3056090750975295E-2</v>
      </c>
      <c r="AN78" s="17"/>
      <c r="AO78" s="17">
        <v>8.2875119645538703E-2</v>
      </c>
      <c r="AP78" s="17">
        <v>0.107932791017786</v>
      </c>
      <c r="AQ78" s="17">
        <v>0.10432396199287</v>
      </c>
      <c r="AR78" s="17"/>
      <c r="AS78" s="17">
        <v>6.3678691610640506E-2</v>
      </c>
      <c r="AT78" s="17">
        <v>7.8893032110060504E-2</v>
      </c>
      <c r="AU78" s="17">
        <v>9.6957240249210305E-2</v>
      </c>
      <c r="AV78" s="17">
        <v>0.13979609094339801</v>
      </c>
      <c r="AW78" s="17">
        <v>0.14473008401975701</v>
      </c>
      <c r="AX78" s="17"/>
      <c r="AY78" s="17">
        <v>0.129280808773553</v>
      </c>
      <c r="AZ78" s="17">
        <v>0.12325924185295201</v>
      </c>
      <c r="BA78" s="17">
        <v>6.4975837645729395E-2</v>
      </c>
      <c r="BB78" s="17">
        <v>9.3532120142774802E-2</v>
      </c>
      <c r="BC78" s="17">
        <v>0.12414678151713</v>
      </c>
      <c r="BD78" s="17">
        <v>5.8563409379574403E-2</v>
      </c>
      <c r="BE78" s="17">
        <v>7.5297031493150202E-2</v>
      </c>
      <c r="BF78" s="17">
        <v>7.5763302653415202E-2</v>
      </c>
      <c r="BG78" s="17">
        <v>0.107373361933153</v>
      </c>
      <c r="BH78" s="17">
        <v>6.5165114660031401E-2</v>
      </c>
      <c r="BI78" s="17">
        <v>9.7135595243229206E-2</v>
      </c>
      <c r="BJ78" s="17">
        <v>6.3333121617928895E-2</v>
      </c>
      <c r="BK78" s="17">
        <v>7.3725387869787704E-2</v>
      </c>
      <c r="BL78" s="17">
        <v>9.8699089958140196E-2</v>
      </c>
      <c r="BM78" s="17">
        <v>8.0497700476676703E-2</v>
      </c>
      <c r="BN78" s="17">
        <v>0.186844647561554</v>
      </c>
      <c r="BO78" s="17"/>
      <c r="BP78" s="17">
        <v>0.148356926412714</v>
      </c>
      <c r="BQ78" s="17">
        <v>7.8729152272794506E-2</v>
      </c>
      <c r="BR78" s="17">
        <v>9.0343354945157703E-2</v>
      </c>
      <c r="BS78" s="17">
        <v>6.9533050091884305E-2</v>
      </c>
      <c r="BT78" s="17">
        <v>4.9170397206968502E-2</v>
      </c>
      <c r="BU78" s="17">
        <v>4.1729978220618698E-2</v>
      </c>
      <c r="BV78" s="17"/>
      <c r="BW78" s="17">
        <v>0.134574161617002</v>
      </c>
      <c r="BX78" s="17">
        <v>8.2308569667249296E-2</v>
      </c>
      <c r="BY78" s="17">
        <v>7.8207322441334395E-2</v>
      </c>
      <c r="BZ78" s="17">
        <v>9.2750718249748093E-2</v>
      </c>
      <c r="CA78" s="17">
        <v>9.9857605449461095E-2</v>
      </c>
      <c r="CB78" s="17">
        <v>0.10018033513961901</v>
      </c>
      <c r="CC78" s="17">
        <v>0.131964572483248</v>
      </c>
      <c r="CD78" s="17">
        <v>9.5833125909116204E-2</v>
      </c>
      <c r="CE78" s="17"/>
      <c r="CF78" s="17">
        <v>0.16286441321706399</v>
      </c>
      <c r="CG78" s="17">
        <v>8.9335120657689407E-2</v>
      </c>
      <c r="CH78" s="17">
        <v>7.4830713071905905E-2</v>
      </c>
      <c r="CI78" s="17">
        <v>7.7915354115076205E-2</v>
      </c>
      <c r="CJ78" s="17">
        <v>0.108637107955786</v>
      </c>
      <c r="CK78" s="17"/>
      <c r="CL78" s="17">
        <v>8.7941946668582793E-2</v>
      </c>
      <c r="CM78" s="17"/>
      <c r="CN78" s="17">
        <v>7.4866646930261405E-2</v>
      </c>
      <c r="CO78" s="17">
        <v>0.104866592639568</v>
      </c>
      <c r="CP78" s="17">
        <v>0.10893822391157</v>
      </c>
    </row>
    <row r="79" spans="2:94" x14ac:dyDescent="0.35">
      <c r="B79" t="s">
        <v>133</v>
      </c>
      <c r="C79" s="17">
        <v>5.9941843244182599E-2</v>
      </c>
      <c r="D79" s="17">
        <v>4.0776275572512503E-2</v>
      </c>
      <c r="E79" s="17">
        <v>7.9116566508954295E-2</v>
      </c>
      <c r="F79" s="17"/>
      <c r="G79" s="17">
        <v>5.3707279005865999E-2</v>
      </c>
      <c r="H79" s="17">
        <v>5.1058678070017502E-2</v>
      </c>
      <c r="I79" s="17">
        <v>5.5092679511845301E-2</v>
      </c>
      <c r="J79" s="17">
        <v>7.7635040038688305E-2</v>
      </c>
      <c r="K79" s="17">
        <v>7.1170243483589704E-2</v>
      </c>
      <c r="L79" s="17">
        <v>5.3443181692668797E-2</v>
      </c>
      <c r="M79" s="17"/>
      <c r="N79" s="17">
        <v>2.7007563911310199E-2</v>
      </c>
      <c r="O79" s="17">
        <v>5.5554629468070903E-2</v>
      </c>
      <c r="P79" s="17">
        <v>5.8197919601943197E-2</v>
      </c>
      <c r="Q79" s="17">
        <v>0.101425050414177</v>
      </c>
      <c r="R79" s="17"/>
      <c r="S79" s="17">
        <v>4.4215017294372501E-2</v>
      </c>
      <c r="T79" s="17">
        <v>6.5527017271267002E-2</v>
      </c>
      <c r="U79" s="17">
        <v>7.8931088325424906E-2</v>
      </c>
      <c r="V79" s="17">
        <v>5.2695720506062298E-2</v>
      </c>
      <c r="W79" s="17">
        <v>5.5437180309896299E-2</v>
      </c>
      <c r="X79" s="17">
        <v>7.0708460221384301E-2</v>
      </c>
      <c r="Y79" s="17">
        <v>5.1690365844357503E-2</v>
      </c>
      <c r="Z79" s="17">
        <v>5.3367139117302301E-2</v>
      </c>
      <c r="AA79" s="17">
        <v>6.8630879096991199E-2</v>
      </c>
      <c r="AB79" s="17">
        <v>4.7816524478126399E-2</v>
      </c>
      <c r="AC79" s="17">
        <v>8.0146549437757106E-2</v>
      </c>
      <c r="AD79" s="17"/>
      <c r="AE79" s="17">
        <v>6.4972722201475805E-2</v>
      </c>
      <c r="AF79" s="17">
        <v>3.7015768169468603E-2</v>
      </c>
      <c r="AG79" s="17">
        <v>0.104233069275246</v>
      </c>
      <c r="AH79" s="17"/>
      <c r="AI79" s="17">
        <v>5.2683376551540401E-2</v>
      </c>
      <c r="AJ79" s="17">
        <v>4.1850660061204199E-2</v>
      </c>
      <c r="AK79" s="17">
        <v>2.1631580326780701E-2</v>
      </c>
      <c r="AL79" s="17">
        <v>6.4645749929516605E-2</v>
      </c>
      <c r="AM79" s="17">
        <v>0.12569288502471601</v>
      </c>
      <c r="AN79" s="17"/>
      <c r="AO79" s="17">
        <v>5.3988824878903802E-2</v>
      </c>
      <c r="AP79" s="17">
        <v>4.1260893639927902E-2</v>
      </c>
      <c r="AQ79" s="17">
        <v>2.6923685460987602E-2</v>
      </c>
      <c r="AR79" s="17"/>
      <c r="AS79" s="17">
        <v>0.102242366632827</v>
      </c>
      <c r="AT79" s="17">
        <v>6.3436641627235002E-2</v>
      </c>
      <c r="AU79" s="17">
        <v>3.8360282911170399E-2</v>
      </c>
      <c r="AV79" s="17">
        <v>1.6420670816377499E-2</v>
      </c>
      <c r="AW79" s="17">
        <v>2.19120670067906E-2</v>
      </c>
      <c r="AX79" s="17"/>
      <c r="AY79" s="17">
        <v>6.0253957812432299E-2</v>
      </c>
      <c r="AZ79" s="17">
        <v>8.98348486316395E-2</v>
      </c>
      <c r="BA79" s="17">
        <v>8.4904668775713996E-2</v>
      </c>
      <c r="BB79" s="17">
        <v>9.4391402880067199E-2</v>
      </c>
      <c r="BC79" s="17">
        <v>6.4238046362109599E-2</v>
      </c>
      <c r="BD79" s="17">
        <v>4.8991400341947003E-2</v>
      </c>
      <c r="BE79" s="17">
        <v>6.8546072376461903E-2</v>
      </c>
      <c r="BF79" s="17">
        <v>4.4502246274068798E-2</v>
      </c>
      <c r="BG79" s="17">
        <v>4.6061877387519802E-2</v>
      </c>
      <c r="BH79" s="17">
        <v>4.7666015599289797E-2</v>
      </c>
      <c r="BI79" s="17">
        <v>4.1857535574639199E-2</v>
      </c>
      <c r="BJ79" s="17">
        <v>3.10813435328527E-2</v>
      </c>
      <c r="BK79" s="17">
        <v>1.64274062689907E-2</v>
      </c>
      <c r="BL79" s="17">
        <v>2.9343540729269701E-2</v>
      </c>
      <c r="BM79" s="17">
        <v>5.4586472994461101E-2</v>
      </c>
      <c r="BN79" s="17">
        <v>2.44027167687168E-2</v>
      </c>
      <c r="BO79" s="17"/>
      <c r="BP79" s="17">
        <v>4.7707293296099199E-2</v>
      </c>
      <c r="BQ79" s="17">
        <v>6.6209449485443397E-2</v>
      </c>
      <c r="BR79" s="17">
        <v>6.1404551562639499E-2</v>
      </c>
      <c r="BS79" s="17">
        <v>6.4512521364525802E-2</v>
      </c>
      <c r="BT79" s="17">
        <v>7.0150035830552807E-2</v>
      </c>
      <c r="BU79" s="17">
        <v>3.45727582305441E-2</v>
      </c>
      <c r="BV79" s="17"/>
      <c r="BW79" s="17">
        <v>6.1767336379365601E-2</v>
      </c>
      <c r="BX79" s="17">
        <v>5.7530251791222398E-2</v>
      </c>
      <c r="BY79" s="17">
        <v>4.7960127318029802E-2</v>
      </c>
      <c r="BZ79" s="17">
        <v>5.1985636482798803E-2</v>
      </c>
      <c r="CA79" s="17">
        <v>5.5049710342075002E-2</v>
      </c>
      <c r="CB79" s="17">
        <v>8.7721945618601693E-2</v>
      </c>
      <c r="CC79" s="17">
        <v>4.8287872765112497E-2</v>
      </c>
      <c r="CD79" s="17">
        <v>8.2533437101041995E-2</v>
      </c>
      <c r="CE79" s="17"/>
      <c r="CF79" s="17">
        <v>4.7161727475259103E-2</v>
      </c>
      <c r="CG79" s="17">
        <v>4.8740190799658002E-2</v>
      </c>
      <c r="CH79" s="17">
        <v>6.0312682030570303E-2</v>
      </c>
      <c r="CI79" s="17">
        <v>8.6059711788440699E-2</v>
      </c>
      <c r="CJ79" s="17">
        <v>9.1305945979835407E-2</v>
      </c>
      <c r="CK79" s="17"/>
      <c r="CL79" s="17">
        <v>2.6281022051068002E-2</v>
      </c>
      <c r="CM79" s="17"/>
      <c r="CN79" s="17">
        <v>6.6948141152541593E-2</v>
      </c>
      <c r="CO79" s="17">
        <v>6.0611040843731999E-2</v>
      </c>
      <c r="CP79" s="17">
        <v>4.3397930492221001E-2</v>
      </c>
    </row>
    <row r="80" spans="2:94" x14ac:dyDescent="0.35">
      <c r="B80" t="s">
        <v>164</v>
      </c>
      <c r="C80" s="17">
        <v>6.4825681121448604E-3</v>
      </c>
      <c r="D80" s="17">
        <v>8.3273906923411294E-3</v>
      </c>
      <c r="E80" s="17">
        <v>4.26343078220394E-3</v>
      </c>
      <c r="F80" s="17"/>
      <c r="G80" s="17">
        <v>8.8255843320238208E-3</v>
      </c>
      <c r="H80" s="17">
        <v>2.7691526361287998E-3</v>
      </c>
      <c r="I80" s="17">
        <v>1.3397297657381001E-3</v>
      </c>
      <c r="J80" s="17">
        <v>8.6130985624668192E-3</v>
      </c>
      <c r="K80" s="17">
        <v>1.166333171819E-2</v>
      </c>
      <c r="L80" s="17">
        <v>6.9407103246281396E-3</v>
      </c>
      <c r="M80" s="17"/>
      <c r="N80" s="17">
        <v>6.89489489953836E-3</v>
      </c>
      <c r="O80" s="17">
        <v>4.8018007627759303E-3</v>
      </c>
      <c r="P80" s="17">
        <v>5.67453763049818E-3</v>
      </c>
      <c r="Q80" s="17">
        <v>7.45906774448975E-3</v>
      </c>
      <c r="R80" s="17"/>
      <c r="S80" s="17">
        <v>4.9802048137924503E-3</v>
      </c>
      <c r="T80" s="17">
        <v>1.08034894162564E-2</v>
      </c>
      <c r="U80" s="17">
        <v>5.7115546941094997E-3</v>
      </c>
      <c r="V80" s="17">
        <v>4.7069819808799899E-3</v>
      </c>
      <c r="W80" s="17">
        <v>4.0985380482737596E-3</v>
      </c>
      <c r="X80" s="17">
        <v>1.23845609623934E-2</v>
      </c>
      <c r="Y80" s="17">
        <v>8.8834488976551503E-3</v>
      </c>
      <c r="Z80" s="17">
        <v>5.5205415913951996E-3</v>
      </c>
      <c r="AA80" s="17">
        <v>2.2513409322306201E-3</v>
      </c>
      <c r="AB80" s="17">
        <v>5.5022355043288099E-3</v>
      </c>
      <c r="AC80" s="17">
        <v>4.6018535604241701E-3</v>
      </c>
      <c r="AD80" s="17"/>
      <c r="AE80" s="17">
        <v>8.3710943684651099E-3</v>
      </c>
      <c r="AF80" s="17">
        <v>5.1058335520196702E-3</v>
      </c>
      <c r="AG80" s="17">
        <v>4.6415329053700102E-3</v>
      </c>
      <c r="AH80" s="17"/>
      <c r="AI80" s="17">
        <v>9.1094095347260002E-3</v>
      </c>
      <c r="AJ80" s="17">
        <v>1.84072272930347E-3</v>
      </c>
      <c r="AK80" s="17">
        <v>3.2851739490691902E-3</v>
      </c>
      <c r="AL80" s="17">
        <v>4.0583407729236902E-2</v>
      </c>
      <c r="AM80" s="17">
        <v>6.1002219689344304E-3</v>
      </c>
      <c r="AN80" s="17"/>
      <c r="AO80" s="17">
        <v>8.8621875785787098E-3</v>
      </c>
      <c r="AP80" s="17">
        <v>2.6790331210680201E-3</v>
      </c>
      <c r="AQ80" s="17">
        <v>0</v>
      </c>
      <c r="AR80" s="17"/>
      <c r="AS80" s="17">
        <v>2.2123685268626101E-3</v>
      </c>
      <c r="AT80" s="17">
        <v>7.1573089918830803E-3</v>
      </c>
      <c r="AU80" s="17">
        <v>6.6319821306981396E-3</v>
      </c>
      <c r="AV80" s="17">
        <v>4.3737452264757297E-3</v>
      </c>
      <c r="AW80" s="17">
        <v>0</v>
      </c>
      <c r="AX80" s="17"/>
      <c r="AY80" s="17">
        <v>0</v>
      </c>
      <c r="AZ80" s="17">
        <v>9.8338574094984504E-3</v>
      </c>
      <c r="BA80" s="17">
        <v>4.4923940373339296E-3</v>
      </c>
      <c r="BB80" s="17">
        <v>3.45976615968432E-3</v>
      </c>
      <c r="BC80" s="17">
        <v>5.1376029834523601E-3</v>
      </c>
      <c r="BD80" s="17">
        <v>1.7458973990653399E-2</v>
      </c>
      <c r="BE80" s="17">
        <v>0</v>
      </c>
      <c r="BF80" s="17">
        <v>0</v>
      </c>
      <c r="BG80" s="17">
        <v>1.08332430682822E-2</v>
      </c>
      <c r="BH80" s="17">
        <v>4.4808186146135104E-3</v>
      </c>
      <c r="BI80" s="17">
        <v>6.28916469544606E-3</v>
      </c>
      <c r="BJ80" s="17">
        <v>0</v>
      </c>
      <c r="BK80" s="17">
        <v>0</v>
      </c>
      <c r="BL80" s="17">
        <v>2.3203519796257899E-2</v>
      </c>
      <c r="BM80" s="17">
        <v>0</v>
      </c>
      <c r="BN80" s="17">
        <v>5.7582578656049299E-3</v>
      </c>
      <c r="BO80" s="17"/>
      <c r="BP80" s="17">
        <v>4.22520495393935E-3</v>
      </c>
      <c r="BQ80" s="17">
        <v>9.8818460023603807E-3</v>
      </c>
      <c r="BR80" s="17">
        <v>2.2337577100690598E-3</v>
      </c>
      <c r="BS80" s="17">
        <v>6.12954583687791E-3</v>
      </c>
      <c r="BT80" s="17">
        <v>7.3761445653563098E-3</v>
      </c>
      <c r="BU80" s="17">
        <v>8.7144541617889502E-3</v>
      </c>
      <c r="BV80" s="17"/>
      <c r="BW80" s="17">
        <v>0</v>
      </c>
      <c r="BX80" s="17">
        <v>3.2373354172761E-3</v>
      </c>
      <c r="BY80" s="17">
        <v>8.4490614099590605E-3</v>
      </c>
      <c r="BZ80" s="17">
        <v>7.14185892564993E-3</v>
      </c>
      <c r="CA80" s="17">
        <v>9.4022181054134995E-3</v>
      </c>
      <c r="CB80" s="17">
        <v>0</v>
      </c>
      <c r="CC80" s="17">
        <v>0</v>
      </c>
      <c r="CD80" s="17">
        <v>1.2475625604672301E-2</v>
      </c>
      <c r="CE80" s="17"/>
      <c r="CF80" s="17">
        <v>1.42970805152453E-2</v>
      </c>
      <c r="CG80" s="17">
        <v>3.89986033989E-3</v>
      </c>
      <c r="CH80" s="17">
        <v>5.5880193476000404E-3</v>
      </c>
      <c r="CI80" s="17">
        <v>8.63187098989209E-3</v>
      </c>
      <c r="CJ80" s="17">
        <v>1.47117670718381E-2</v>
      </c>
      <c r="CK80" s="17"/>
      <c r="CL80" s="17">
        <v>4.4736597587062303E-3</v>
      </c>
      <c r="CM80" s="17"/>
      <c r="CN80" s="17">
        <v>5.47456631063641E-3</v>
      </c>
      <c r="CO80" s="17">
        <v>5.4754809824963096E-3</v>
      </c>
      <c r="CP80" s="17">
        <v>9.5876461655570108E-3</v>
      </c>
    </row>
    <row r="81" spans="2:94" x14ac:dyDescent="0.35">
      <c r="B81" t="s">
        <v>123</v>
      </c>
      <c r="C81" s="17">
        <v>2.9122943073985101E-2</v>
      </c>
      <c r="D81" s="17">
        <v>4.0334722978582899E-2</v>
      </c>
      <c r="E81" s="17">
        <v>1.8412082315716598E-2</v>
      </c>
      <c r="F81" s="17"/>
      <c r="G81" s="17">
        <v>6.8631947435030096E-3</v>
      </c>
      <c r="H81" s="17">
        <v>1.54099824573431E-2</v>
      </c>
      <c r="I81" s="17">
        <v>3.0364422412485E-2</v>
      </c>
      <c r="J81" s="17">
        <v>3.4511379072952701E-2</v>
      </c>
      <c r="K81" s="17">
        <v>4.5940669588284598E-2</v>
      </c>
      <c r="L81" s="17">
        <v>3.85627425631394E-2</v>
      </c>
      <c r="M81" s="17"/>
      <c r="N81" s="17">
        <v>2.23602448446872E-2</v>
      </c>
      <c r="O81" s="17">
        <v>3.1448262048034199E-2</v>
      </c>
      <c r="P81" s="17">
        <v>3.4587262567981898E-2</v>
      </c>
      <c r="Q81" s="17">
        <v>2.95808172245756E-2</v>
      </c>
      <c r="R81" s="17"/>
      <c r="S81" s="17">
        <v>1.9791819836806002E-2</v>
      </c>
      <c r="T81" s="17">
        <v>4.1838839068811501E-2</v>
      </c>
      <c r="U81" s="17">
        <v>4.46402334202513E-2</v>
      </c>
      <c r="V81" s="17">
        <v>2.2744752456464401E-2</v>
      </c>
      <c r="W81" s="17">
        <v>2.4336921390731701E-2</v>
      </c>
      <c r="X81" s="17">
        <v>2.5234584545906401E-2</v>
      </c>
      <c r="Y81" s="17">
        <v>1.35691815811971E-2</v>
      </c>
      <c r="Z81" s="17">
        <v>4.7890784631457198E-2</v>
      </c>
      <c r="AA81" s="17">
        <v>2.1313590353023101E-2</v>
      </c>
      <c r="AB81" s="17">
        <v>3.5579319950333997E-2</v>
      </c>
      <c r="AC81" s="17">
        <v>3.7868795327923102E-2</v>
      </c>
      <c r="AD81" s="17"/>
      <c r="AE81" s="17">
        <v>5.4468579954018402E-2</v>
      </c>
      <c r="AF81" s="17">
        <v>1.15835052045855E-2</v>
      </c>
      <c r="AG81" s="17">
        <v>2.7008955700933299E-2</v>
      </c>
      <c r="AH81" s="17"/>
      <c r="AI81" s="17">
        <v>4.2431848649330701E-2</v>
      </c>
      <c r="AJ81" s="17">
        <v>8.6016533424940703E-3</v>
      </c>
      <c r="AK81" s="17">
        <v>6.6645761646297597E-3</v>
      </c>
      <c r="AL81" s="17">
        <v>0.167205290155613</v>
      </c>
      <c r="AM81" s="17">
        <v>3.7381801702802003E-2</v>
      </c>
      <c r="AN81" s="17"/>
      <c r="AO81" s="17">
        <v>2.1623385193742101E-2</v>
      </c>
      <c r="AP81" s="17">
        <v>9.5349009997759294E-3</v>
      </c>
      <c r="AQ81" s="17">
        <v>4.0537539729519501E-3</v>
      </c>
      <c r="AR81" s="17"/>
      <c r="AS81" s="17">
        <v>3.4907775223963697E-2</v>
      </c>
      <c r="AT81" s="17">
        <v>3.07540994511625E-2</v>
      </c>
      <c r="AU81" s="17">
        <v>1.9022423244840901E-2</v>
      </c>
      <c r="AV81" s="17">
        <v>1.6885819364946399E-2</v>
      </c>
      <c r="AW81" s="17">
        <v>1.9024146703992599E-2</v>
      </c>
      <c r="AX81" s="17"/>
      <c r="AY81" s="17">
        <v>3.0918137860551899E-2</v>
      </c>
      <c r="AZ81" s="17">
        <v>4.3812590178017599E-2</v>
      </c>
      <c r="BA81" s="17">
        <v>1.7683193683989001E-2</v>
      </c>
      <c r="BB81" s="17">
        <v>3.8270002723969701E-2</v>
      </c>
      <c r="BC81" s="17">
        <v>1.9923126935942202E-2</v>
      </c>
      <c r="BD81" s="17">
        <v>2.0177322924334901E-2</v>
      </c>
      <c r="BE81" s="17">
        <v>4.2238970335092302E-2</v>
      </c>
      <c r="BF81" s="17">
        <v>4.4667639168852198E-2</v>
      </c>
      <c r="BG81" s="17">
        <v>2.7169162397608901E-2</v>
      </c>
      <c r="BH81" s="17">
        <v>2.75354215060509E-2</v>
      </c>
      <c r="BI81" s="17">
        <v>2.2055376976405399E-2</v>
      </c>
      <c r="BJ81" s="17">
        <v>2.2651307730708899E-2</v>
      </c>
      <c r="BK81" s="17">
        <v>4.6631562690931799E-2</v>
      </c>
      <c r="BL81" s="17">
        <v>1.3996429026132099E-2</v>
      </c>
      <c r="BM81" s="17">
        <v>2.78162628590608E-2</v>
      </c>
      <c r="BN81" s="17">
        <v>1.18667299684195E-2</v>
      </c>
      <c r="BO81" s="17"/>
      <c r="BP81" s="17">
        <v>1.40342130982647E-2</v>
      </c>
      <c r="BQ81" s="17">
        <v>2.77912592789217E-2</v>
      </c>
      <c r="BR81" s="17">
        <v>3.9000547627426801E-2</v>
      </c>
      <c r="BS81" s="17">
        <v>3.5536376184259803E-2</v>
      </c>
      <c r="BT81" s="17">
        <v>3.1928117425615299E-2</v>
      </c>
      <c r="BU81" s="17">
        <v>4.5564604079186902E-2</v>
      </c>
      <c r="BV81" s="17"/>
      <c r="BW81" s="17">
        <v>4.4833013463772303E-2</v>
      </c>
      <c r="BX81" s="17">
        <v>2.2235790285955001E-2</v>
      </c>
      <c r="BY81" s="17">
        <v>2.95654500058978E-2</v>
      </c>
      <c r="BZ81" s="17">
        <v>3.0705234238462002E-2</v>
      </c>
      <c r="CA81" s="17">
        <v>3.1547454871706501E-2</v>
      </c>
      <c r="CB81" s="17">
        <v>2.8960786370781099E-2</v>
      </c>
      <c r="CC81" s="17">
        <v>2.02628561889816E-2</v>
      </c>
      <c r="CD81" s="17">
        <v>3.2580788482974597E-2</v>
      </c>
      <c r="CE81" s="17"/>
      <c r="CF81" s="17">
        <v>2.60503625897755E-2</v>
      </c>
      <c r="CG81" s="17">
        <v>3.2669228810364E-2</v>
      </c>
      <c r="CH81" s="17">
        <v>2.7274842080888598E-2</v>
      </c>
      <c r="CI81" s="17">
        <v>2.4271373271663399E-2</v>
      </c>
      <c r="CJ81" s="17">
        <v>4.0526927290252597E-2</v>
      </c>
      <c r="CK81" s="17"/>
      <c r="CL81" s="17">
        <v>2.4202792937811898E-2</v>
      </c>
      <c r="CM81" s="17"/>
      <c r="CN81" s="17">
        <v>2.8586529870701701E-2</v>
      </c>
      <c r="CO81" s="17">
        <v>3.77489682166222E-2</v>
      </c>
      <c r="CP81" s="17">
        <v>2.3483541537868701E-2</v>
      </c>
    </row>
    <row r="82" spans="2:94" x14ac:dyDescent="0.35">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row>
    <row r="83" spans="2:94" x14ac:dyDescent="0.35">
      <c r="B83" s="6" t="s">
        <v>178</v>
      </c>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row>
    <row r="84" spans="2:94" x14ac:dyDescent="0.35">
      <c r="B84" s="24" t="s">
        <v>125</v>
      </c>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17"/>
      <c r="CG84" s="17"/>
      <c r="CH84" s="17"/>
      <c r="CI84" s="17"/>
      <c r="CJ84" s="17"/>
      <c r="CK84" s="17"/>
      <c r="CL84" s="17"/>
      <c r="CM84" s="17"/>
      <c r="CN84" s="17"/>
      <c r="CO84" s="17"/>
      <c r="CP84" s="17"/>
    </row>
    <row r="85" spans="2:94" x14ac:dyDescent="0.35">
      <c r="B85" t="s">
        <v>166</v>
      </c>
      <c r="C85" s="17">
        <v>0.35911179459027898</v>
      </c>
      <c r="D85" s="17">
        <v>0.34346619695094099</v>
      </c>
      <c r="E85" s="17">
        <v>0.37476311436772197</v>
      </c>
      <c r="F85" s="17"/>
      <c r="G85" s="17">
        <v>0.30982934648674498</v>
      </c>
      <c r="H85" s="17">
        <v>0.33587143709581802</v>
      </c>
      <c r="I85" s="17">
        <v>0.38737367626073699</v>
      </c>
      <c r="J85" s="17">
        <v>0.37444806484093701</v>
      </c>
      <c r="K85" s="17">
        <v>0.35556024523330898</v>
      </c>
      <c r="L85" s="17">
        <v>0.378008810972153</v>
      </c>
      <c r="M85" s="17"/>
      <c r="N85" s="17">
        <v>0.35865559417874499</v>
      </c>
      <c r="O85" s="17">
        <v>0.35968419341279101</v>
      </c>
      <c r="P85" s="17">
        <v>0.34641714603464902</v>
      </c>
      <c r="Q85" s="17">
        <v>0.371829424732113</v>
      </c>
      <c r="R85" s="17"/>
      <c r="S85" s="17">
        <v>0.32615535980292498</v>
      </c>
      <c r="T85" s="17">
        <v>0.34386004594459002</v>
      </c>
      <c r="U85" s="17">
        <v>0.31544663286309199</v>
      </c>
      <c r="V85" s="17">
        <v>0.376195731361534</v>
      </c>
      <c r="W85" s="17">
        <v>0.414205740712353</v>
      </c>
      <c r="X85" s="17">
        <v>0.357367129390118</v>
      </c>
      <c r="Y85" s="17">
        <v>0.34331628044123003</v>
      </c>
      <c r="Z85" s="17">
        <v>0.32530004617913799</v>
      </c>
      <c r="AA85" s="17">
        <v>0.37586366772003599</v>
      </c>
      <c r="AB85" s="17">
        <v>0.39825796880546199</v>
      </c>
      <c r="AC85" s="17">
        <v>0.40132470387927499</v>
      </c>
      <c r="AD85" s="17"/>
      <c r="AE85" s="17">
        <v>0.34570820723956203</v>
      </c>
      <c r="AF85" s="17">
        <v>0.37092659995465099</v>
      </c>
      <c r="AG85" s="17">
        <v>0.37437638254747502</v>
      </c>
      <c r="AH85" s="17"/>
      <c r="AI85" s="17">
        <v>0.362947280222017</v>
      </c>
      <c r="AJ85" s="17">
        <v>0.34747087981090402</v>
      </c>
      <c r="AK85" s="17">
        <v>0.38939484252080703</v>
      </c>
      <c r="AL85" s="17">
        <v>0.32311637191245501</v>
      </c>
      <c r="AM85" s="17">
        <v>0.36372821523868398</v>
      </c>
      <c r="AN85" s="17"/>
      <c r="AO85" s="17">
        <v>0.37235333902298601</v>
      </c>
      <c r="AP85" s="17">
        <v>0.36059367291476302</v>
      </c>
      <c r="AQ85" s="17">
        <v>0.40790624850040003</v>
      </c>
      <c r="AR85" s="17"/>
      <c r="AS85" s="17">
        <v>0.33585470371455201</v>
      </c>
      <c r="AT85" s="17">
        <v>0.36979900561949403</v>
      </c>
      <c r="AU85" s="17">
        <v>0.366567528162417</v>
      </c>
      <c r="AV85" s="17">
        <v>0.36132280370377701</v>
      </c>
      <c r="AW85" s="17">
        <v>0.32216980878184998</v>
      </c>
      <c r="AX85" s="17"/>
      <c r="AY85" s="17">
        <v>0.123690538963903</v>
      </c>
      <c r="AZ85" s="17">
        <v>0.33484600710540902</v>
      </c>
      <c r="BA85" s="17">
        <v>0.36367014938650399</v>
      </c>
      <c r="BB85" s="17">
        <v>0.37793414657476998</v>
      </c>
      <c r="BC85" s="17">
        <v>0.39117995524135801</v>
      </c>
      <c r="BD85" s="17">
        <v>0.33993111988101898</v>
      </c>
      <c r="BE85" s="17">
        <v>0.324394061834479</v>
      </c>
      <c r="BF85" s="17">
        <v>0.40427027133960403</v>
      </c>
      <c r="BG85" s="17">
        <v>0.36353202407103002</v>
      </c>
      <c r="BH85" s="17">
        <v>0.33540622914921098</v>
      </c>
      <c r="BI85" s="17">
        <v>0.34985951697729201</v>
      </c>
      <c r="BJ85" s="17">
        <v>0.43220986974003001</v>
      </c>
      <c r="BK85" s="17">
        <v>0.35288166252005099</v>
      </c>
      <c r="BL85" s="17">
        <v>0.44900372293695401</v>
      </c>
      <c r="BM85" s="17">
        <v>0.35045503757755497</v>
      </c>
      <c r="BN85" s="17">
        <v>0.31653739965606198</v>
      </c>
      <c r="BO85" s="17"/>
      <c r="BP85" s="17">
        <v>0.35235617209537201</v>
      </c>
      <c r="BQ85" s="17">
        <v>0.36357910420124301</v>
      </c>
      <c r="BR85" s="17">
        <v>0.33063450804473299</v>
      </c>
      <c r="BS85" s="17">
        <v>0.35705088804910001</v>
      </c>
      <c r="BT85" s="17">
        <v>0.36091300719015901</v>
      </c>
      <c r="BU85" s="17">
        <v>0.43655433067676502</v>
      </c>
      <c r="BV85" s="17"/>
      <c r="BW85" s="17">
        <v>0.31644331502295198</v>
      </c>
      <c r="BX85" s="17">
        <v>0.346765244271657</v>
      </c>
      <c r="BY85" s="17">
        <v>0.375678284927499</v>
      </c>
      <c r="BZ85" s="17">
        <v>0.354371547570279</v>
      </c>
      <c r="CA85" s="17">
        <v>0.40217413451173301</v>
      </c>
      <c r="CB85" s="17">
        <v>0.34784555279578599</v>
      </c>
      <c r="CC85" s="17">
        <v>0.37198962351574899</v>
      </c>
      <c r="CD85" s="17">
        <v>0.34016119670046102</v>
      </c>
      <c r="CE85" s="17"/>
      <c r="CF85" s="17">
        <v>0.33209181302237301</v>
      </c>
      <c r="CG85" s="17">
        <v>0.35922248712839799</v>
      </c>
      <c r="CH85" s="17">
        <v>0.37402984621506802</v>
      </c>
      <c r="CI85" s="17">
        <v>0.34382549661740203</v>
      </c>
      <c r="CJ85" s="17">
        <v>0.327488289894943</v>
      </c>
      <c r="CK85" s="17"/>
      <c r="CL85" s="17">
        <v>0.40565754742474802</v>
      </c>
      <c r="CM85" s="17"/>
      <c r="CN85" s="17">
        <v>0.35933626533963797</v>
      </c>
      <c r="CO85" s="17">
        <v>0.36246458865321501</v>
      </c>
      <c r="CP85" s="17">
        <v>0.35593040643252499</v>
      </c>
    </row>
    <row r="86" spans="2:94" x14ac:dyDescent="0.35">
      <c r="B86" t="s">
        <v>167</v>
      </c>
      <c r="C86" s="17">
        <v>0.33496225048435702</v>
      </c>
      <c r="D86" s="17">
        <v>0.348485109689673</v>
      </c>
      <c r="E86" s="17">
        <v>0.32198226630816901</v>
      </c>
      <c r="F86" s="17"/>
      <c r="G86" s="17">
        <v>0.270118845428032</v>
      </c>
      <c r="H86" s="17">
        <v>0.30204349600802</v>
      </c>
      <c r="I86" s="17">
        <v>0.29153196994540398</v>
      </c>
      <c r="J86" s="17">
        <v>0.362414589918921</v>
      </c>
      <c r="K86" s="17">
        <v>0.39061563935764498</v>
      </c>
      <c r="L86" s="17">
        <v>0.38099202453831899</v>
      </c>
      <c r="M86" s="17"/>
      <c r="N86" s="17">
        <v>0.399841793940444</v>
      </c>
      <c r="O86" s="17">
        <v>0.33872864599984998</v>
      </c>
      <c r="P86" s="17">
        <v>0.31731919115364798</v>
      </c>
      <c r="Q86" s="17">
        <v>0.275905702495997</v>
      </c>
      <c r="R86" s="17"/>
      <c r="S86" s="17">
        <v>0.32545902983069902</v>
      </c>
      <c r="T86" s="17">
        <v>0.38056152066973198</v>
      </c>
      <c r="U86" s="17">
        <v>0.34841650173659799</v>
      </c>
      <c r="V86" s="17">
        <v>0.30655536335963601</v>
      </c>
      <c r="W86" s="17">
        <v>0.371790657431331</v>
      </c>
      <c r="X86" s="17">
        <v>0.31491855642645</v>
      </c>
      <c r="Y86" s="17">
        <v>0.33608147597914001</v>
      </c>
      <c r="Z86" s="17">
        <v>0.32662961500172699</v>
      </c>
      <c r="AA86" s="17">
        <v>0.34300203942459301</v>
      </c>
      <c r="AB86" s="17">
        <v>0.30254756781969899</v>
      </c>
      <c r="AC86" s="17">
        <v>0.30257619762483801</v>
      </c>
      <c r="AD86" s="17"/>
      <c r="AE86" s="17">
        <v>0.30356556222477499</v>
      </c>
      <c r="AF86" s="17">
        <v>0.38949456196717303</v>
      </c>
      <c r="AG86" s="17">
        <v>0.30134497177814101</v>
      </c>
      <c r="AH86" s="17"/>
      <c r="AI86" s="17">
        <v>0.32748173856971402</v>
      </c>
      <c r="AJ86" s="17">
        <v>0.34838743782709097</v>
      </c>
      <c r="AK86" s="17">
        <v>0.43025725237611201</v>
      </c>
      <c r="AL86" s="17">
        <v>0.25561893399604901</v>
      </c>
      <c r="AM86" s="17">
        <v>0.27209121389102597</v>
      </c>
      <c r="AN86" s="17"/>
      <c r="AO86" s="17">
        <v>0.30474762095004798</v>
      </c>
      <c r="AP86" s="17">
        <v>0.36729113772879501</v>
      </c>
      <c r="AQ86" s="17">
        <v>0.39401789825025901</v>
      </c>
      <c r="AR86" s="17"/>
      <c r="AS86" s="17">
        <v>0.30711637198325398</v>
      </c>
      <c r="AT86" s="17">
        <v>0.32566335231419802</v>
      </c>
      <c r="AU86" s="17">
        <v>0.37457727928927298</v>
      </c>
      <c r="AV86" s="17">
        <v>0.35813610874282598</v>
      </c>
      <c r="AW86" s="17">
        <v>0.34196445623412097</v>
      </c>
      <c r="AX86" s="17"/>
      <c r="AY86" s="17">
        <v>0.282069819974401</v>
      </c>
      <c r="AZ86" s="17">
        <v>0.256877124094607</v>
      </c>
      <c r="BA86" s="17">
        <v>0.339893411897428</v>
      </c>
      <c r="BB86" s="17">
        <v>0.335061334493367</v>
      </c>
      <c r="BC86" s="17">
        <v>0.311862523140718</v>
      </c>
      <c r="BD86" s="17">
        <v>0.31252418762169398</v>
      </c>
      <c r="BE86" s="17">
        <v>0.28332992542771601</v>
      </c>
      <c r="BF86" s="17">
        <v>0.35690034914195301</v>
      </c>
      <c r="BG86" s="17">
        <v>0.32457508262761098</v>
      </c>
      <c r="BH86" s="17">
        <v>0.343344924346215</v>
      </c>
      <c r="BI86" s="17">
        <v>0.37705951947926197</v>
      </c>
      <c r="BJ86" s="17">
        <v>0.41890968287036801</v>
      </c>
      <c r="BK86" s="17">
        <v>0.40480680592947799</v>
      </c>
      <c r="BL86" s="17">
        <v>0.39557363210559399</v>
      </c>
      <c r="BM86" s="17">
        <v>0.39074782174106298</v>
      </c>
      <c r="BN86" s="17">
        <v>0.37890999199602798</v>
      </c>
      <c r="BO86" s="17"/>
      <c r="BP86" s="17">
        <v>0.28143429786232799</v>
      </c>
      <c r="BQ86" s="17">
        <v>0.35553582005540402</v>
      </c>
      <c r="BR86" s="17">
        <v>0.33007044827545501</v>
      </c>
      <c r="BS86" s="17">
        <v>0.34684779827088202</v>
      </c>
      <c r="BT86" s="17">
        <v>0.35920219682583099</v>
      </c>
      <c r="BU86" s="17">
        <v>0.37821530278135601</v>
      </c>
      <c r="BV86" s="17"/>
      <c r="BW86" s="17">
        <v>0.32057792713769301</v>
      </c>
      <c r="BX86" s="17">
        <v>0.31253086544201802</v>
      </c>
      <c r="BY86" s="17">
        <v>0.380968025619777</v>
      </c>
      <c r="BZ86" s="17">
        <v>0.32789976649115898</v>
      </c>
      <c r="CA86" s="17">
        <v>0.320799431465773</v>
      </c>
      <c r="CB86" s="17">
        <v>0.30404006940128803</v>
      </c>
      <c r="CC86" s="17">
        <v>0.35429719943858401</v>
      </c>
      <c r="CD86" s="17">
        <v>0.27910722914005498</v>
      </c>
      <c r="CE86" s="17"/>
      <c r="CF86" s="17">
        <v>0.26623216335667699</v>
      </c>
      <c r="CG86" s="17">
        <v>0.36887326954469701</v>
      </c>
      <c r="CH86" s="17">
        <v>0.34630191978438801</v>
      </c>
      <c r="CI86" s="17">
        <v>0.28614866037154002</v>
      </c>
      <c r="CJ86" s="17">
        <v>0.236876524290587</v>
      </c>
      <c r="CK86" s="17"/>
      <c r="CL86" s="17">
        <v>0.36993964145298702</v>
      </c>
      <c r="CM86" s="17"/>
      <c r="CN86" s="17">
        <v>0.36287228050592402</v>
      </c>
      <c r="CO86" s="17">
        <v>0.29537795657866001</v>
      </c>
      <c r="CP86" s="17">
        <v>0.30268439025868399</v>
      </c>
    </row>
    <row r="87" spans="2:94" x14ac:dyDescent="0.35">
      <c r="B87" t="s">
        <v>168</v>
      </c>
      <c r="C87" s="17">
        <v>0.30854874324211601</v>
      </c>
      <c r="D87" s="17">
        <v>0.34918685741654998</v>
      </c>
      <c r="E87" s="17">
        <v>0.26790530315108002</v>
      </c>
      <c r="F87" s="17"/>
      <c r="G87" s="17">
        <v>0.23149256724108899</v>
      </c>
      <c r="H87" s="17">
        <v>0.259276605230924</v>
      </c>
      <c r="I87" s="17">
        <v>0.27327806492693302</v>
      </c>
      <c r="J87" s="17">
        <v>0.28312930138817</v>
      </c>
      <c r="K87" s="17">
        <v>0.35144745356186702</v>
      </c>
      <c r="L87" s="17">
        <v>0.42094062008484101</v>
      </c>
      <c r="M87" s="17"/>
      <c r="N87" s="17">
        <v>0.37708663442131801</v>
      </c>
      <c r="O87" s="17">
        <v>0.32825663182340697</v>
      </c>
      <c r="P87" s="17">
        <v>0.27446361203462</v>
      </c>
      <c r="Q87" s="17">
        <v>0.24612079054836</v>
      </c>
      <c r="R87" s="17"/>
      <c r="S87" s="17">
        <v>0.26985975986354099</v>
      </c>
      <c r="T87" s="17">
        <v>0.32430667320260498</v>
      </c>
      <c r="U87" s="17">
        <v>0.31857049436360602</v>
      </c>
      <c r="V87" s="17">
        <v>0.35051902856515099</v>
      </c>
      <c r="W87" s="17">
        <v>0.29506681976122301</v>
      </c>
      <c r="X87" s="17">
        <v>0.30420124941194698</v>
      </c>
      <c r="Y87" s="17">
        <v>0.31756618482382498</v>
      </c>
      <c r="Z87" s="17">
        <v>0.33906247136781897</v>
      </c>
      <c r="AA87" s="17">
        <v>0.309410930929709</v>
      </c>
      <c r="AB87" s="17">
        <v>0.266405324362601</v>
      </c>
      <c r="AC87" s="17">
        <v>0.346084824711479</v>
      </c>
      <c r="AD87" s="17"/>
      <c r="AE87" s="17">
        <v>0.34128567010062899</v>
      </c>
      <c r="AF87" s="17">
        <v>0.31913407825288698</v>
      </c>
      <c r="AG87" s="17">
        <v>0.259482929945273</v>
      </c>
      <c r="AH87" s="17"/>
      <c r="AI87" s="17">
        <v>0.37612365984732599</v>
      </c>
      <c r="AJ87" s="17">
        <v>0.28053914846381101</v>
      </c>
      <c r="AK87" s="17">
        <v>0.373835701025932</v>
      </c>
      <c r="AL87" s="17">
        <v>0.26162017899422602</v>
      </c>
      <c r="AM87" s="17">
        <v>0.23541821146324299</v>
      </c>
      <c r="AN87" s="17"/>
      <c r="AO87" s="17">
        <v>0.38202365860897403</v>
      </c>
      <c r="AP87" s="17">
        <v>0.30299094429254703</v>
      </c>
      <c r="AQ87" s="17">
        <v>0.33705226853202502</v>
      </c>
      <c r="AR87" s="17"/>
      <c r="AS87" s="17">
        <v>0.25439513401703201</v>
      </c>
      <c r="AT87" s="17">
        <v>0.28877402649387801</v>
      </c>
      <c r="AU87" s="17">
        <v>0.342728589652389</v>
      </c>
      <c r="AV87" s="17">
        <v>0.32775778621816598</v>
      </c>
      <c r="AW87" s="17">
        <v>0.37121277840178002</v>
      </c>
      <c r="AX87" s="17"/>
      <c r="AY87" s="17">
        <v>0.31773002053072202</v>
      </c>
      <c r="AZ87" s="17">
        <v>0.208023436055079</v>
      </c>
      <c r="BA87" s="17">
        <v>0.26229453155233701</v>
      </c>
      <c r="BB87" s="17">
        <v>0.27217462606811099</v>
      </c>
      <c r="BC87" s="17">
        <v>0.30547101238200303</v>
      </c>
      <c r="BD87" s="17">
        <v>0.30523081879751301</v>
      </c>
      <c r="BE87" s="17">
        <v>0.33442091525204198</v>
      </c>
      <c r="BF87" s="17">
        <v>0.35332277008393698</v>
      </c>
      <c r="BG87" s="17">
        <v>0.29399968903197898</v>
      </c>
      <c r="BH87" s="17">
        <v>0.34192982566362501</v>
      </c>
      <c r="BI87" s="17">
        <v>0.30437924780695402</v>
      </c>
      <c r="BJ87" s="17">
        <v>0.38342596056817702</v>
      </c>
      <c r="BK87" s="17">
        <v>0.35550802418135002</v>
      </c>
      <c r="BL87" s="17">
        <v>0.340133749076453</v>
      </c>
      <c r="BM87" s="17">
        <v>0.361618069709567</v>
      </c>
      <c r="BN87" s="17">
        <v>0.291850584991594</v>
      </c>
      <c r="BO87" s="17"/>
      <c r="BP87" s="17">
        <v>0.260449563965715</v>
      </c>
      <c r="BQ87" s="17">
        <v>0.32842283619345097</v>
      </c>
      <c r="BR87" s="17">
        <v>0.31936637339376001</v>
      </c>
      <c r="BS87" s="17">
        <v>0.292087034994929</v>
      </c>
      <c r="BT87" s="17">
        <v>0.37843480896079201</v>
      </c>
      <c r="BU87" s="17">
        <v>0.30898103504283497</v>
      </c>
      <c r="BV87" s="17"/>
      <c r="BW87" s="17">
        <v>0.29689142472438901</v>
      </c>
      <c r="BX87" s="17">
        <v>0.31486031453111302</v>
      </c>
      <c r="BY87" s="17">
        <v>0.32995996836896002</v>
      </c>
      <c r="BZ87" s="17">
        <v>0.31412509877481498</v>
      </c>
      <c r="CA87" s="17">
        <v>0.32234950470743101</v>
      </c>
      <c r="CB87" s="17">
        <v>0.30243974461203899</v>
      </c>
      <c r="CC87" s="17">
        <v>0.25096632122845602</v>
      </c>
      <c r="CD87" s="17">
        <v>0.220274062308674</v>
      </c>
      <c r="CE87" s="17"/>
      <c r="CF87" s="17">
        <v>0.28772085308706502</v>
      </c>
      <c r="CG87" s="17">
        <v>0.35841581886455498</v>
      </c>
      <c r="CH87" s="17">
        <v>0.30093742844476301</v>
      </c>
      <c r="CI87" s="17">
        <v>0.23934698941729499</v>
      </c>
      <c r="CJ87" s="17">
        <v>0.221057894860547</v>
      </c>
      <c r="CK87" s="17"/>
      <c r="CL87" s="17">
        <v>0.375641894853322</v>
      </c>
      <c r="CM87" s="17"/>
      <c r="CN87" s="17">
        <v>0.29780351976283798</v>
      </c>
      <c r="CO87" s="17">
        <v>0.26253818751359298</v>
      </c>
      <c r="CP87" s="17">
        <v>0.36972326049250598</v>
      </c>
    </row>
    <row r="88" spans="2:94" x14ac:dyDescent="0.35">
      <c r="B88" t="s">
        <v>169</v>
      </c>
      <c r="C88" s="17">
        <v>0.28832031237190903</v>
      </c>
      <c r="D88" s="17">
        <v>0.25455752216003302</v>
      </c>
      <c r="E88" s="17">
        <v>0.322464392949531</v>
      </c>
      <c r="F88" s="17"/>
      <c r="G88" s="17">
        <v>0.27494068557623702</v>
      </c>
      <c r="H88" s="17">
        <v>0.27255906881458197</v>
      </c>
      <c r="I88" s="17">
        <v>0.31097184491403901</v>
      </c>
      <c r="J88" s="17">
        <v>0.25444811520316801</v>
      </c>
      <c r="K88" s="17">
        <v>0.29048330121354798</v>
      </c>
      <c r="L88" s="17">
        <v>0.31776036646714001</v>
      </c>
      <c r="M88" s="17"/>
      <c r="N88" s="17">
        <v>0.269856204661787</v>
      </c>
      <c r="O88" s="17">
        <v>0.27372516464070501</v>
      </c>
      <c r="P88" s="17">
        <v>0.30850473511149701</v>
      </c>
      <c r="Q88" s="17">
        <v>0.30555916650652598</v>
      </c>
      <c r="R88" s="17"/>
      <c r="S88" s="17">
        <v>0.28933051771028301</v>
      </c>
      <c r="T88" s="17">
        <v>0.25865043514125702</v>
      </c>
      <c r="U88" s="17">
        <v>0.321767576705981</v>
      </c>
      <c r="V88" s="17">
        <v>0.30627865353720002</v>
      </c>
      <c r="W88" s="17">
        <v>0.28056947189889098</v>
      </c>
      <c r="X88" s="17">
        <v>0.28021842495674099</v>
      </c>
      <c r="Y88" s="17">
        <v>0.28537431997919599</v>
      </c>
      <c r="Z88" s="17">
        <v>0.24049142014616601</v>
      </c>
      <c r="AA88" s="17">
        <v>0.30215924129652599</v>
      </c>
      <c r="AB88" s="17">
        <v>0.309684208855529</v>
      </c>
      <c r="AC88" s="17">
        <v>0.276289345350056</v>
      </c>
      <c r="AD88" s="17"/>
      <c r="AE88" s="17">
        <v>0.30231481075842898</v>
      </c>
      <c r="AF88" s="17">
        <v>0.27592853472218998</v>
      </c>
      <c r="AG88" s="17">
        <v>0.29635731192003001</v>
      </c>
      <c r="AH88" s="17"/>
      <c r="AI88" s="17">
        <v>0.30015433140090497</v>
      </c>
      <c r="AJ88" s="17">
        <v>0.286899718034685</v>
      </c>
      <c r="AK88" s="17">
        <v>0.275810530232596</v>
      </c>
      <c r="AL88" s="17">
        <v>0.22976425566789699</v>
      </c>
      <c r="AM88" s="17">
        <v>0.30100881497794002</v>
      </c>
      <c r="AN88" s="17"/>
      <c r="AO88" s="17">
        <v>0.32398076975750101</v>
      </c>
      <c r="AP88" s="17">
        <v>0.29723183423813798</v>
      </c>
      <c r="AQ88" s="17">
        <v>0.27777054043952498</v>
      </c>
      <c r="AR88" s="17"/>
      <c r="AS88" s="17">
        <v>0.32151235790509403</v>
      </c>
      <c r="AT88" s="17">
        <v>0.28272750089002602</v>
      </c>
      <c r="AU88" s="17">
        <v>0.254232521082697</v>
      </c>
      <c r="AV88" s="17">
        <v>0.27147034393730102</v>
      </c>
      <c r="AW88" s="17">
        <v>0.37210937824875001</v>
      </c>
      <c r="AX88" s="17"/>
      <c r="AY88" s="17">
        <v>0.12956572284760701</v>
      </c>
      <c r="AZ88" s="17">
        <v>0.31986607018783297</v>
      </c>
      <c r="BA88" s="17">
        <v>0.30681538115957102</v>
      </c>
      <c r="BB88" s="17">
        <v>0.25673764507011798</v>
      </c>
      <c r="BC88" s="17">
        <v>0.27387062277376401</v>
      </c>
      <c r="BD88" s="17">
        <v>0.31025529493296999</v>
      </c>
      <c r="BE88" s="17">
        <v>0.299574172730949</v>
      </c>
      <c r="BF88" s="17">
        <v>0.29421487719193201</v>
      </c>
      <c r="BG88" s="17">
        <v>0.325755975656496</v>
      </c>
      <c r="BH88" s="17">
        <v>0.28978646577790101</v>
      </c>
      <c r="BI88" s="17">
        <v>0.27579488170713901</v>
      </c>
      <c r="BJ88" s="17">
        <v>0.24909810592041101</v>
      </c>
      <c r="BK88" s="17">
        <v>0.25478173453426001</v>
      </c>
      <c r="BL88" s="17">
        <v>0.231586158177611</v>
      </c>
      <c r="BM88" s="17">
        <v>0.290839523783815</v>
      </c>
      <c r="BN88" s="17">
        <v>0.29996203042368702</v>
      </c>
      <c r="BO88" s="17"/>
      <c r="BP88" s="17">
        <v>0.28859719301400899</v>
      </c>
      <c r="BQ88" s="17">
        <v>0.26949082134576902</v>
      </c>
      <c r="BR88" s="17">
        <v>0.27415580615627799</v>
      </c>
      <c r="BS88" s="17">
        <v>0.32365395823432003</v>
      </c>
      <c r="BT88" s="17">
        <v>0.27604720964205898</v>
      </c>
      <c r="BU88" s="17">
        <v>0.304952504050016</v>
      </c>
      <c r="BV88" s="17"/>
      <c r="BW88" s="17">
        <v>0.30830450022813199</v>
      </c>
      <c r="BX88" s="17">
        <v>0.28801340980534401</v>
      </c>
      <c r="BY88" s="17">
        <v>0.27920925245044298</v>
      </c>
      <c r="BZ88" s="17">
        <v>0.32220087413478798</v>
      </c>
      <c r="CA88" s="17">
        <v>0.269335283774506</v>
      </c>
      <c r="CB88" s="17">
        <v>0.24052009341480499</v>
      </c>
      <c r="CC88" s="17">
        <v>0.33901989883582001</v>
      </c>
      <c r="CD88" s="17">
        <v>0.32780894731148802</v>
      </c>
      <c r="CE88" s="17"/>
      <c r="CF88" s="17">
        <v>0.25981637387717599</v>
      </c>
      <c r="CG88" s="17">
        <v>0.27934708517845602</v>
      </c>
      <c r="CH88" s="17">
        <v>0.29121164852553399</v>
      </c>
      <c r="CI88" s="17">
        <v>0.31944505115574701</v>
      </c>
      <c r="CJ88" s="17">
        <v>0.28631453415595798</v>
      </c>
      <c r="CK88" s="17"/>
      <c r="CL88" s="17">
        <v>0.28649697485481401</v>
      </c>
      <c r="CM88" s="17"/>
      <c r="CN88" s="17">
        <v>0.26696710122641798</v>
      </c>
      <c r="CO88" s="17">
        <v>0.29960046646778199</v>
      </c>
      <c r="CP88" s="17">
        <v>0.328140648744915</v>
      </c>
    </row>
    <row r="89" spans="2:94" x14ac:dyDescent="0.35">
      <c r="B89" t="s">
        <v>170</v>
      </c>
      <c r="C89" s="17">
        <v>0.18357255530559499</v>
      </c>
      <c r="D89" s="17">
        <v>0.167724829623697</v>
      </c>
      <c r="E89" s="17">
        <v>0.19757757198711601</v>
      </c>
      <c r="F89" s="17"/>
      <c r="G89" s="17">
        <v>0.25809253995693898</v>
      </c>
      <c r="H89" s="17">
        <v>0.201066096723202</v>
      </c>
      <c r="I89" s="17">
        <v>0.204474144114002</v>
      </c>
      <c r="J89" s="17">
        <v>0.17284869871282599</v>
      </c>
      <c r="K89" s="17">
        <v>0.14329901495366501</v>
      </c>
      <c r="L89" s="17">
        <v>0.13815956937249399</v>
      </c>
      <c r="M89" s="17"/>
      <c r="N89" s="17">
        <v>0.17424172776355101</v>
      </c>
      <c r="O89" s="17">
        <v>0.19892314512832801</v>
      </c>
      <c r="P89" s="17">
        <v>0.19029615639934999</v>
      </c>
      <c r="Q89" s="17">
        <v>0.17225944828272699</v>
      </c>
      <c r="R89" s="17"/>
      <c r="S89" s="17">
        <v>0.19461090515280899</v>
      </c>
      <c r="T89" s="17">
        <v>0.18322049656220099</v>
      </c>
      <c r="U89" s="17">
        <v>0.16999854987846599</v>
      </c>
      <c r="V89" s="17">
        <v>0.21645761668976299</v>
      </c>
      <c r="W89" s="17">
        <v>0.159862294717314</v>
      </c>
      <c r="X89" s="17">
        <v>0.182750581027148</v>
      </c>
      <c r="Y89" s="17">
        <v>0.167404665595387</v>
      </c>
      <c r="Z89" s="17">
        <v>0.18356160011386399</v>
      </c>
      <c r="AA89" s="17">
        <v>0.158609127749548</v>
      </c>
      <c r="AB89" s="17">
        <v>0.19822052271343901</v>
      </c>
      <c r="AC89" s="17">
        <v>0.20523948205766299</v>
      </c>
      <c r="AD89" s="17"/>
      <c r="AE89" s="17">
        <v>0.14912943676442</v>
      </c>
      <c r="AF89" s="17">
        <v>0.19336610624477399</v>
      </c>
      <c r="AG89" s="17">
        <v>0.18456342379399501</v>
      </c>
      <c r="AH89" s="17"/>
      <c r="AI89" s="17">
        <v>0.15547864908954101</v>
      </c>
      <c r="AJ89" s="17">
        <v>0.217180113680947</v>
      </c>
      <c r="AK89" s="17">
        <v>0.14885779916105599</v>
      </c>
      <c r="AL89" s="17">
        <v>0.181359886466709</v>
      </c>
      <c r="AM89" s="17">
        <v>0.168758519976037</v>
      </c>
      <c r="AN89" s="17"/>
      <c r="AO89" s="17">
        <v>0.18321860661793299</v>
      </c>
      <c r="AP89" s="17">
        <v>0.190564718963257</v>
      </c>
      <c r="AQ89" s="17">
        <v>0.20250946526587299</v>
      </c>
      <c r="AR89" s="17"/>
      <c r="AS89" s="17">
        <v>0.17633887906878901</v>
      </c>
      <c r="AT89" s="17">
        <v>0.18164483573663601</v>
      </c>
      <c r="AU89" s="17">
        <v>0.20472796817118899</v>
      </c>
      <c r="AV89" s="17">
        <v>0.21135605887883999</v>
      </c>
      <c r="AW89" s="17">
        <v>0.108882304767962</v>
      </c>
      <c r="AX89" s="17"/>
      <c r="AY89" s="17">
        <v>0.16610217185230799</v>
      </c>
      <c r="AZ89" s="17">
        <v>0.205344127047073</v>
      </c>
      <c r="BA89" s="17">
        <v>0.19297539648421599</v>
      </c>
      <c r="BB89" s="17">
        <v>0.18135992851298599</v>
      </c>
      <c r="BC89" s="17">
        <v>0.212130702052194</v>
      </c>
      <c r="BD89" s="17">
        <v>0.17525988172630499</v>
      </c>
      <c r="BE89" s="17">
        <v>0.18315188679382899</v>
      </c>
      <c r="BF89" s="17">
        <v>0.13304356748361601</v>
      </c>
      <c r="BG89" s="17">
        <v>0.169130808482156</v>
      </c>
      <c r="BH89" s="17">
        <v>0.18064042259277799</v>
      </c>
      <c r="BI89" s="17">
        <v>0.17852188300522701</v>
      </c>
      <c r="BJ89" s="17">
        <v>0.16920030573276601</v>
      </c>
      <c r="BK89" s="17">
        <v>0.22195618269473399</v>
      </c>
      <c r="BL89" s="17">
        <v>0.214881973189399</v>
      </c>
      <c r="BM89" s="17">
        <v>0.221884711730849</v>
      </c>
      <c r="BN89" s="17">
        <v>0.17555640239200099</v>
      </c>
      <c r="BO89" s="17"/>
      <c r="BP89" s="17">
        <v>0.20705644052560501</v>
      </c>
      <c r="BQ89" s="17">
        <v>0.17184380054735199</v>
      </c>
      <c r="BR89" s="17">
        <v>0.17065077683316801</v>
      </c>
      <c r="BS89" s="17">
        <v>0.19831366547419599</v>
      </c>
      <c r="BT89" s="17">
        <v>0.15306660357468899</v>
      </c>
      <c r="BU89" s="17">
        <v>0.17702658333092</v>
      </c>
      <c r="BV89" s="17"/>
      <c r="BW89" s="17">
        <v>0.196673260090556</v>
      </c>
      <c r="BX89" s="17">
        <v>0.201178097182142</v>
      </c>
      <c r="BY89" s="17">
        <v>0.17069664694002501</v>
      </c>
      <c r="BZ89" s="17">
        <v>0.181269363717589</v>
      </c>
      <c r="CA89" s="17">
        <v>0.198528300532822</v>
      </c>
      <c r="CB89" s="17">
        <v>0.16762154244590199</v>
      </c>
      <c r="CC89" s="17">
        <v>0.16448220660688301</v>
      </c>
      <c r="CD89" s="17">
        <v>0.18884992952607599</v>
      </c>
      <c r="CE89" s="17"/>
      <c r="CF89" s="17">
        <v>0.17086754600826701</v>
      </c>
      <c r="CG89" s="17">
        <v>0.17821300803371701</v>
      </c>
      <c r="CH89" s="17">
        <v>0.18794500606377401</v>
      </c>
      <c r="CI89" s="17">
        <v>0.20352868408612301</v>
      </c>
      <c r="CJ89" s="17">
        <v>0.13763985232241099</v>
      </c>
      <c r="CK89" s="17"/>
      <c r="CL89" s="17">
        <v>0.172678658813636</v>
      </c>
      <c r="CM89" s="17"/>
      <c r="CN89" s="17">
        <v>0.179602082790359</v>
      </c>
      <c r="CO89" s="17">
        <v>0.19441269218669899</v>
      </c>
      <c r="CP89" s="17">
        <v>0.18401876186039601</v>
      </c>
    </row>
    <row r="90" spans="2:94" x14ac:dyDescent="0.35">
      <c r="B90" t="s">
        <v>171</v>
      </c>
      <c r="C90" s="17">
        <v>0.18258464426656901</v>
      </c>
      <c r="D90" s="17">
        <v>0.18240351551401701</v>
      </c>
      <c r="E90" s="17">
        <v>0.18174572738386799</v>
      </c>
      <c r="F90" s="17"/>
      <c r="G90" s="17">
        <v>0.216227517671991</v>
      </c>
      <c r="H90" s="17">
        <v>0.211773304725799</v>
      </c>
      <c r="I90" s="17">
        <v>0.179499664099178</v>
      </c>
      <c r="J90" s="17">
        <v>0.17558220527874899</v>
      </c>
      <c r="K90" s="17">
        <v>0.165501587320178</v>
      </c>
      <c r="L90" s="17">
        <v>0.155852831948183</v>
      </c>
      <c r="M90" s="17"/>
      <c r="N90" s="17">
        <v>0.18459808100631001</v>
      </c>
      <c r="O90" s="17">
        <v>0.18379545296185501</v>
      </c>
      <c r="P90" s="17">
        <v>0.17817785437570899</v>
      </c>
      <c r="Q90" s="17">
        <v>0.185394805001522</v>
      </c>
      <c r="R90" s="17"/>
      <c r="S90" s="17">
        <v>0.22300736339338501</v>
      </c>
      <c r="T90" s="17">
        <v>0.16254600840388</v>
      </c>
      <c r="U90" s="17">
        <v>0.185624361291786</v>
      </c>
      <c r="V90" s="17">
        <v>0.18693874601058699</v>
      </c>
      <c r="W90" s="17">
        <v>0.16891806407055501</v>
      </c>
      <c r="X90" s="17">
        <v>0.153892019070239</v>
      </c>
      <c r="Y90" s="17">
        <v>0.19265159400970899</v>
      </c>
      <c r="Z90" s="17">
        <v>0.20564606402322499</v>
      </c>
      <c r="AA90" s="17">
        <v>0.18166298569661199</v>
      </c>
      <c r="AB90" s="17">
        <v>0.19447904593975299</v>
      </c>
      <c r="AC90" s="17">
        <v>0.125632533199737</v>
      </c>
      <c r="AD90" s="17"/>
      <c r="AE90" s="17">
        <v>0.154161302145773</v>
      </c>
      <c r="AF90" s="17">
        <v>0.197829719423923</v>
      </c>
      <c r="AG90" s="17">
        <v>0.17123862963288899</v>
      </c>
      <c r="AH90" s="17"/>
      <c r="AI90" s="17">
        <v>0.154307781150022</v>
      </c>
      <c r="AJ90" s="17">
        <v>0.209423613000495</v>
      </c>
      <c r="AK90" s="17">
        <v>0.227721371526141</v>
      </c>
      <c r="AL90" s="17">
        <v>0.17267108297422601</v>
      </c>
      <c r="AM90" s="17">
        <v>0.13933780033048801</v>
      </c>
      <c r="AN90" s="17"/>
      <c r="AO90" s="17">
        <v>0.14822596232394999</v>
      </c>
      <c r="AP90" s="17">
        <v>0.20280893852441501</v>
      </c>
      <c r="AQ90" s="17">
        <v>0.19594231014060001</v>
      </c>
      <c r="AR90" s="17"/>
      <c r="AS90" s="17">
        <v>0.15050909841527399</v>
      </c>
      <c r="AT90" s="17">
        <v>0.184218972226175</v>
      </c>
      <c r="AU90" s="17">
        <v>0.20153682413681601</v>
      </c>
      <c r="AV90" s="17">
        <v>0.21665583947517</v>
      </c>
      <c r="AW90" s="17">
        <v>0.16730850253048701</v>
      </c>
      <c r="AX90" s="17"/>
      <c r="AY90" s="17">
        <v>9.2657823473619297E-2</v>
      </c>
      <c r="AZ90" s="17">
        <v>0.24736947452498301</v>
      </c>
      <c r="BA90" s="17">
        <v>0.17997974486369001</v>
      </c>
      <c r="BB90" s="17">
        <v>0.162327094587494</v>
      </c>
      <c r="BC90" s="17">
        <v>0.19559254580669999</v>
      </c>
      <c r="BD90" s="17">
        <v>0.20030074746815499</v>
      </c>
      <c r="BE90" s="17">
        <v>0.15741635811236401</v>
      </c>
      <c r="BF90" s="17">
        <v>0.15378788282068701</v>
      </c>
      <c r="BG90" s="17">
        <v>0.21514180358774701</v>
      </c>
      <c r="BH90" s="17">
        <v>0.17526520090539499</v>
      </c>
      <c r="BI90" s="17">
        <v>0.19441051711639201</v>
      </c>
      <c r="BJ90" s="17">
        <v>0.15658031066085201</v>
      </c>
      <c r="BK90" s="17">
        <v>0.141612707513326</v>
      </c>
      <c r="BL90" s="17">
        <v>0.18663792420233599</v>
      </c>
      <c r="BM90" s="17">
        <v>0.21209649831498401</v>
      </c>
      <c r="BN90" s="17">
        <v>0.21484105102154499</v>
      </c>
      <c r="BO90" s="17"/>
      <c r="BP90" s="17">
        <v>0.21145679614776799</v>
      </c>
      <c r="BQ90" s="17">
        <v>0.176667217902998</v>
      </c>
      <c r="BR90" s="17">
        <v>0.16352891397217101</v>
      </c>
      <c r="BS90" s="17">
        <v>0.183795598100185</v>
      </c>
      <c r="BT90" s="17">
        <v>0.169357003764665</v>
      </c>
      <c r="BU90" s="17">
        <v>0.16099020664687999</v>
      </c>
      <c r="BV90" s="17"/>
      <c r="BW90" s="17">
        <v>0.18018713933107999</v>
      </c>
      <c r="BX90" s="17">
        <v>0.21893145347988499</v>
      </c>
      <c r="BY90" s="17">
        <v>0.16327957740121199</v>
      </c>
      <c r="BZ90" s="17">
        <v>0.18840969370570701</v>
      </c>
      <c r="CA90" s="17">
        <v>0.16188762369460799</v>
      </c>
      <c r="CB90" s="17">
        <v>0.11154711347079101</v>
      </c>
      <c r="CC90" s="17">
        <v>0.16286722649428201</v>
      </c>
      <c r="CD90" s="17">
        <v>0.21579629800928701</v>
      </c>
      <c r="CE90" s="17"/>
      <c r="CF90" s="17">
        <v>0.23958729066110701</v>
      </c>
      <c r="CG90" s="17">
        <v>0.172131502643146</v>
      </c>
      <c r="CH90" s="17">
        <v>0.17715815053838599</v>
      </c>
      <c r="CI90" s="17">
        <v>0.18253058217458801</v>
      </c>
      <c r="CJ90" s="17">
        <v>0.21119765677914701</v>
      </c>
      <c r="CK90" s="17"/>
      <c r="CL90" s="17">
        <v>0.188102270111173</v>
      </c>
      <c r="CM90" s="17"/>
      <c r="CN90" s="17">
        <v>0.188819601299795</v>
      </c>
      <c r="CO90" s="17">
        <v>0.19140131602743099</v>
      </c>
      <c r="CP90" s="17">
        <v>0.16131907180073499</v>
      </c>
    </row>
    <row r="91" spans="2:94" x14ac:dyDescent="0.35">
      <c r="B91" t="s">
        <v>172</v>
      </c>
      <c r="C91" s="17">
        <v>0.16958177353862</v>
      </c>
      <c r="D91" s="17">
        <v>0.19509446555246801</v>
      </c>
      <c r="E91" s="17">
        <v>0.14602378640007299</v>
      </c>
      <c r="F91" s="17"/>
      <c r="G91" s="17">
        <v>0.16988081712030301</v>
      </c>
      <c r="H91" s="17">
        <v>0.16737370675920399</v>
      </c>
      <c r="I91" s="17">
        <v>0.16851363183037699</v>
      </c>
      <c r="J91" s="17">
        <v>0.167385444408018</v>
      </c>
      <c r="K91" s="17">
        <v>0.155720759698149</v>
      </c>
      <c r="L91" s="17">
        <v>0.18313958029442201</v>
      </c>
      <c r="M91" s="17"/>
      <c r="N91" s="17">
        <v>0.18827881814612599</v>
      </c>
      <c r="O91" s="17">
        <v>0.17236984166560301</v>
      </c>
      <c r="P91" s="17">
        <v>0.17003555246126101</v>
      </c>
      <c r="Q91" s="17">
        <v>0.14738034506858</v>
      </c>
      <c r="R91" s="17"/>
      <c r="S91" s="17">
        <v>0.178468715076261</v>
      </c>
      <c r="T91" s="17">
        <v>0.17574429018747201</v>
      </c>
      <c r="U91" s="17">
        <v>0.12703907023757499</v>
      </c>
      <c r="V91" s="17">
        <v>0.152390433007422</v>
      </c>
      <c r="W91" s="17">
        <v>0.19132097107570301</v>
      </c>
      <c r="X91" s="17">
        <v>0.14586205252829201</v>
      </c>
      <c r="Y91" s="17">
        <v>0.193493398444984</v>
      </c>
      <c r="Z91" s="17">
        <v>0.205210093952851</v>
      </c>
      <c r="AA91" s="17">
        <v>0.18239370011127401</v>
      </c>
      <c r="AB91" s="17">
        <v>0.175045602559464</v>
      </c>
      <c r="AC91" s="17">
        <v>0.135253196165325</v>
      </c>
      <c r="AD91" s="17"/>
      <c r="AE91" s="17">
        <v>0.17698015728272501</v>
      </c>
      <c r="AF91" s="17">
        <v>0.17858472731348499</v>
      </c>
      <c r="AG91" s="17">
        <v>0.127547488113955</v>
      </c>
      <c r="AH91" s="17"/>
      <c r="AI91" s="17">
        <v>0.177581878103761</v>
      </c>
      <c r="AJ91" s="17">
        <v>0.174152765401384</v>
      </c>
      <c r="AK91" s="17">
        <v>0.17938456440550099</v>
      </c>
      <c r="AL91" s="17">
        <v>0.160379430843367</v>
      </c>
      <c r="AM91" s="17">
        <v>0.138238062380972</v>
      </c>
      <c r="AN91" s="17"/>
      <c r="AO91" s="17">
        <v>0.18192870798302899</v>
      </c>
      <c r="AP91" s="17">
        <v>0.18806193878677599</v>
      </c>
      <c r="AQ91" s="17">
        <v>0.185938508335382</v>
      </c>
      <c r="AR91" s="17"/>
      <c r="AS91" s="17">
        <v>0.14960165097126699</v>
      </c>
      <c r="AT91" s="17">
        <v>0.16798811563570401</v>
      </c>
      <c r="AU91" s="17">
        <v>0.185627154321483</v>
      </c>
      <c r="AV91" s="17">
        <v>0.19356915229371699</v>
      </c>
      <c r="AW91" s="17">
        <v>0.102076127076961</v>
      </c>
      <c r="AX91" s="17"/>
      <c r="AY91" s="17">
        <v>0.159170976108161</v>
      </c>
      <c r="AZ91" s="17">
        <v>0.10735769303803901</v>
      </c>
      <c r="BA91" s="17">
        <v>0.142503302710214</v>
      </c>
      <c r="BB91" s="17">
        <v>0.166784167966048</v>
      </c>
      <c r="BC91" s="17">
        <v>0.16051426217176301</v>
      </c>
      <c r="BD91" s="17">
        <v>0.15943385110139599</v>
      </c>
      <c r="BE91" s="17">
        <v>0.15708112349766401</v>
      </c>
      <c r="BF91" s="17">
        <v>0.166146221565277</v>
      </c>
      <c r="BG91" s="17">
        <v>0.20612895354844701</v>
      </c>
      <c r="BH91" s="17">
        <v>0.190995433678911</v>
      </c>
      <c r="BI91" s="17">
        <v>0.18917114952952299</v>
      </c>
      <c r="BJ91" s="17">
        <v>0.21680378338763101</v>
      </c>
      <c r="BK91" s="17">
        <v>0.19674841981111801</v>
      </c>
      <c r="BL91" s="17">
        <v>0.214012447609328</v>
      </c>
      <c r="BM91" s="17">
        <v>0.21494919503030599</v>
      </c>
      <c r="BN91" s="17">
        <v>0.17382369470065301</v>
      </c>
      <c r="BO91" s="17"/>
      <c r="BP91" s="17">
        <v>0.167488624533565</v>
      </c>
      <c r="BQ91" s="17">
        <v>0.195608923518686</v>
      </c>
      <c r="BR91" s="17">
        <v>0.15983473577152399</v>
      </c>
      <c r="BS91" s="17">
        <v>0.14462238678912301</v>
      </c>
      <c r="BT91" s="17">
        <v>0.17427440704025199</v>
      </c>
      <c r="BU91" s="17">
        <v>0.15159560258332999</v>
      </c>
      <c r="BV91" s="17"/>
      <c r="BW91" s="17">
        <v>0.118221116144773</v>
      </c>
      <c r="BX91" s="17">
        <v>0.17999309137247499</v>
      </c>
      <c r="BY91" s="17">
        <v>0.15538387196588299</v>
      </c>
      <c r="BZ91" s="17">
        <v>0.17172235835468799</v>
      </c>
      <c r="CA91" s="17">
        <v>0.22272217162188301</v>
      </c>
      <c r="CB91" s="17">
        <v>0.17658873221155</v>
      </c>
      <c r="CC91" s="17">
        <v>0.135394527093602</v>
      </c>
      <c r="CD91" s="17">
        <v>0.16545454396697601</v>
      </c>
      <c r="CE91" s="17"/>
      <c r="CF91" s="17">
        <v>0.199386418892819</v>
      </c>
      <c r="CG91" s="17">
        <v>0.17565636281088301</v>
      </c>
      <c r="CH91" s="17">
        <v>0.16508343418350199</v>
      </c>
      <c r="CI91" s="17">
        <v>0.16043775919251699</v>
      </c>
      <c r="CJ91" s="17">
        <v>0.12227143731264099</v>
      </c>
      <c r="CK91" s="17"/>
      <c r="CL91" s="17">
        <v>0.20258353050543701</v>
      </c>
      <c r="CM91" s="17"/>
      <c r="CN91" s="17">
        <v>0.16555000378071899</v>
      </c>
      <c r="CO91" s="17">
        <v>0.16886468395733401</v>
      </c>
      <c r="CP91" s="17">
        <v>0.179366189080615</v>
      </c>
    </row>
    <row r="92" spans="2:94" x14ac:dyDescent="0.35">
      <c r="B92" t="s">
        <v>173</v>
      </c>
      <c r="C92" s="17">
        <v>0.16041510371169301</v>
      </c>
      <c r="D92" s="17">
        <v>0.168220713334677</v>
      </c>
      <c r="E92" s="17">
        <v>0.153126414643353</v>
      </c>
      <c r="F92" s="17"/>
      <c r="G92" s="17">
        <v>0.210630940023981</v>
      </c>
      <c r="H92" s="17">
        <v>0.210131342637119</v>
      </c>
      <c r="I92" s="17">
        <v>0.18090953922625699</v>
      </c>
      <c r="J92" s="17">
        <v>0.13360995207360599</v>
      </c>
      <c r="K92" s="17">
        <v>0.128021929085018</v>
      </c>
      <c r="L92" s="17">
        <v>0.112941843728805</v>
      </c>
      <c r="M92" s="17"/>
      <c r="N92" s="17">
        <v>0.16844884130475399</v>
      </c>
      <c r="O92" s="17">
        <v>0.17747821643558201</v>
      </c>
      <c r="P92" s="17">
        <v>0.152114546130872</v>
      </c>
      <c r="Q92" s="17">
        <v>0.14151357621486499</v>
      </c>
      <c r="R92" s="17"/>
      <c r="S92" s="17">
        <v>0.18881458198708601</v>
      </c>
      <c r="T92" s="17">
        <v>0.17041183897314999</v>
      </c>
      <c r="U92" s="17">
        <v>0.125937687368468</v>
      </c>
      <c r="V92" s="17">
        <v>0.16950850026249001</v>
      </c>
      <c r="W92" s="17">
        <v>0.155200329595371</v>
      </c>
      <c r="X92" s="17">
        <v>0.16844377699028601</v>
      </c>
      <c r="Y92" s="17">
        <v>0.18050540844612301</v>
      </c>
      <c r="Z92" s="17">
        <v>0.15162942187549999</v>
      </c>
      <c r="AA92" s="17">
        <v>0.16261645986307499</v>
      </c>
      <c r="AB92" s="17">
        <v>0.12668075899361</v>
      </c>
      <c r="AC92" s="17">
        <v>0.11740741167244501</v>
      </c>
      <c r="AD92" s="17"/>
      <c r="AE92" s="17">
        <v>0.13236073347787899</v>
      </c>
      <c r="AF92" s="17">
        <v>0.16678767924486301</v>
      </c>
      <c r="AG92" s="17">
        <v>0.16893791135765701</v>
      </c>
      <c r="AH92" s="17"/>
      <c r="AI92" s="17">
        <v>0.14137771722659101</v>
      </c>
      <c r="AJ92" s="17">
        <v>0.18231471158055301</v>
      </c>
      <c r="AK92" s="17">
        <v>0.15924518623393699</v>
      </c>
      <c r="AL92" s="17">
        <v>7.1120108348792996E-2</v>
      </c>
      <c r="AM92" s="17">
        <v>0.16025088068599</v>
      </c>
      <c r="AN92" s="17"/>
      <c r="AO92" s="17">
        <v>0.16305133015863901</v>
      </c>
      <c r="AP92" s="17">
        <v>0.18822506007303499</v>
      </c>
      <c r="AQ92" s="17">
        <v>0.18197044162142301</v>
      </c>
      <c r="AR92" s="17"/>
      <c r="AS92" s="17">
        <v>0.16415815856537599</v>
      </c>
      <c r="AT92" s="17">
        <v>0.15168865266731299</v>
      </c>
      <c r="AU92" s="17">
        <v>0.15523237273228599</v>
      </c>
      <c r="AV92" s="17">
        <v>0.19135306611174499</v>
      </c>
      <c r="AW92" s="17">
        <v>0.28808729940980199</v>
      </c>
      <c r="AX92" s="17"/>
      <c r="AY92" s="17">
        <v>0.12671216248791201</v>
      </c>
      <c r="AZ92" s="17">
        <v>0.159659785406458</v>
      </c>
      <c r="BA92" s="17">
        <v>0.15993691797079901</v>
      </c>
      <c r="BB92" s="17">
        <v>0.15775365880407199</v>
      </c>
      <c r="BC92" s="17">
        <v>0.17183603511680301</v>
      </c>
      <c r="BD92" s="17">
        <v>0.145359156362565</v>
      </c>
      <c r="BE92" s="17">
        <v>0.18122615570061101</v>
      </c>
      <c r="BF92" s="17">
        <v>0.13328518203506701</v>
      </c>
      <c r="BG92" s="17">
        <v>0.16214494384184799</v>
      </c>
      <c r="BH92" s="17">
        <v>0.1487417434029</v>
      </c>
      <c r="BI92" s="17">
        <v>0.17669060599859701</v>
      </c>
      <c r="BJ92" s="17">
        <v>0.117923449501194</v>
      </c>
      <c r="BK92" s="17">
        <v>0.16603593785511001</v>
      </c>
      <c r="BL92" s="17">
        <v>0.123069234741592</v>
      </c>
      <c r="BM92" s="17">
        <v>0.197032911318514</v>
      </c>
      <c r="BN92" s="17">
        <v>0.25499870291489402</v>
      </c>
      <c r="BO92" s="17"/>
      <c r="BP92" s="17">
        <v>0.206273590511485</v>
      </c>
      <c r="BQ92" s="17">
        <v>0.157526751839458</v>
      </c>
      <c r="BR92" s="17">
        <v>0.162547419514745</v>
      </c>
      <c r="BS92" s="17">
        <v>0.14299040523294199</v>
      </c>
      <c r="BT92" s="17">
        <v>0.120035485174236</v>
      </c>
      <c r="BU92" s="17">
        <v>0.12313643398042699</v>
      </c>
      <c r="BV92" s="17"/>
      <c r="BW92" s="17">
        <v>0.16981922013265599</v>
      </c>
      <c r="BX92" s="17">
        <v>0.16110236639290099</v>
      </c>
      <c r="BY92" s="17">
        <v>0.16566342598367301</v>
      </c>
      <c r="BZ92" s="17">
        <v>0.147331228440958</v>
      </c>
      <c r="CA92" s="17">
        <v>0.180684185459103</v>
      </c>
      <c r="CB92" s="17">
        <v>0.116179101535313</v>
      </c>
      <c r="CC92" s="17">
        <v>0.169388566321551</v>
      </c>
      <c r="CD92" s="17">
        <v>0.18867584477649699</v>
      </c>
      <c r="CE92" s="17"/>
      <c r="CF92" s="17">
        <v>0.19282999050385199</v>
      </c>
      <c r="CG92" s="17">
        <v>0.16235808324052101</v>
      </c>
      <c r="CH92" s="17">
        <v>0.15602266628993899</v>
      </c>
      <c r="CI92" s="17">
        <v>0.14979957972972299</v>
      </c>
      <c r="CJ92" s="17">
        <v>0.15446407228224199</v>
      </c>
      <c r="CK92" s="17"/>
      <c r="CL92" s="17">
        <v>0.191482958926812</v>
      </c>
      <c r="CM92" s="17"/>
      <c r="CN92" s="17">
        <v>0.15472159993567999</v>
      </c>
      <c r="CO92" s="17">
        <v>0.16578431313606901</v>
      </c>
      <c r="CP92" s="17">
        <v>0.169153093688999</v>
      </c>
    </row>
    <row r="93" spans="2:94" x14ac:dyDescent="0.35">
      <c r="B93" t="s">
        <v>174</v>
      </c>
      <c r="C93" s="17">
        <v>0.12756827542392099</v>
      </c>
      <c r="D93" s="17">
        <v>0.11501666028804899</v>
      </c>
      <c r="E93" s="17">
        <v>0.14032683886805</v>
      </c>
      <c r="F93" s="17"/>
      <c r="G93" s="17">
        <v>0.14265016418120799</v>
      </c>
      <c r="H93" s="17">
        <v>0.13853220738229399</v>
      </c>
      <c r="I93" s="17">
        <v>0.112851463816103</v>
      </c>
      <c r="J93" s="17">
        <v>0.12005069700283701</v>
      </c>
      <c r="K93" s="17">
        <v>0.11707874974539401</v>
      </c>
      <c r="L93" s="17">
        <v>0.133626277236542</v>
      </c>
      <c r="M93" s="17"/>
      <c r="N93" s="17">
        <v>0.10205856530145101</v>
      </c>
      <c r="O93" s="17">
        <v>0.12937229871049499</v>
      </c>
      <c r="P93" s="17">
        <v>0.17582189072378601</v>
      </c>
      <c r="Q93" s="17">
        <v>0.11151971236059401</v>
      </c>
      <c r="R93" s="17"/>
      <c r="S93" s="17">
        <v>0.115573540467257</v>
      </c>
      <c r="T93" s="17">
        <v>0.12834425325196999</v>
      </c>
      <c r="U93" s="17">
        <v>0.100254187507335</v>
      </c>
      <c r="V93" s="17">
        <v>0.18051506925611199</v>
      </c>
      <c r="W93" s="17">
        <v>0.140369407581766</v>
      </c>
      <c r="X93" s="17">
        <v>0.131511365700195</v>
      </c>
      <c r="Y93" s="17">
        <v>0.116192315187942</v>
      </c>
      <c r="Z93" s="17">
        <v>0.141223155944246</v>
      </c>
      <c r="AA93" s="17">
        <v>0.104048544798317</v>
      </c>
      <c r="AB93" s="17">
        <v>0.116954100333285</v>
      </c>
      <c r="AC93" s="17">
        <v>0.16070205312883701</v>
      </c>
      <c r="AD93" s="17"/>
      <c r="AE93" s="17">
        <v>0.14444023232143</v>
      </c>
      <c r="AF93" s="17">
        <v>0.120103112063838</v>
      </c>
      <c r="AG93" s="17">
        <v>0.108537545167446</v>
      </c>
      <c r="AH93" s="17"/>
      <c r="AI93" s="17">
        <v>0.13586582972439701</v>
      </c>
      <c r="AJ93" s="17">
        <v>0.13315008012252</v>
      </c>
      <c r="AK93" s="17">
        <v>9.8234731240121095E-2</v>
      </c>
      <c r="AL93" s="17">
        <v>0.20823663111159699</v>
      </c>
      <c r="AM93" s="17">
        <v>0.103665188694546</v>
      </c>
      <c r="AN93" s="17"/>
      <c r="AO93" s="17">
        <v>0.11485664737104399</v>
      </c>
      <c r="AP93" s="17">
        <v>0.123049415421794</v>
      </c>
      <c r="AQ93" s="17">
        <v>0.14771932720120301</v>
      </c>
      <c r="AR93" s="17"/>
      <c r="AS93" s="17">
        <v>0.137612403393783</v>
      </c>
      <c r="AT93" s="17">
        <v>0.126531745826545</v>
      </c>
      <c r="AU93" s="17">
        <v>0.124087283596245</v>
      </c>
      <c r="AV93" s="17">
        <v>0.102637411718591</v>
      </c>
      <c r="AW93" s="17">
        <v>0.12732976512477201</v>
      </c>
      <c r="AX93" s="17"/>
      <c r="AY93" s="17">
        <v>0.253749343370478</v>
      </c>
      <c r="AZ93" s="17">
        <v>0.107932046190149</v>
      </c>
      <c r="BA93" s="17">
        <v>8.9684677762580003E-2</v>
      </c>
      <c r="BB93" s="17">
        <v>0.13433180614198401</v>
      </c>
      <c r="BC93" s="17">
        <v>0.115423558224721</v>
      </c>
      <c r="BD93" s="17">
        <v>0.127435314593906</v>
      </c>
      <c r="BE93" s="17">
        <v>0.153124632732455</v>
      </c>
      <c r="BF93" s="17">
        <v>0.13541593351327899</v>
      </c>
      <c r="BG93" s="17">
        <v>0.117675691697745</v>
      </c>
      <c r="BH93" s="17">
        <v>0.120784830891551</v>
      </c>
      <c r="BI93" s="17">
        <v>0.13551922958983501</v>
      </c>
      <c r="BJ93" s="17">
        <v>0.124169225585023</v>
      </c>
      <c r="BK93" s="17">
        <v>0.126154589785542</v>
      </c>
      <c r="BL93" s="17">
        <v>8.4674898157893003E-2</v>
      </c>
      <c r="BM93" s="17">
        <v>0.104254191996437</v>
      </c>
      <c r="BN93" s="17">
        <v>0.1847175864616</v>
      </c>
      <c r="BO93" s="17"/>
      <c r="BP93" s="17">
        <v>0.119656110715726</v>
      </c>
      <c r="BQ93" s="17">
        <v>0.11866658726937999</v>
      </c>
      <c r="BR93" s="17">
        <v>0.139568475245265</v>
      </c>
      <c r="BS93" s="17">
        <v>0.12505753992500199</v>
      </c>
      <c r="BT93" s="17">
        <v>0.14170264656044601</v>
      </c>
      <c r="BU93" s="17">
        <v>0.159534399833034</v>
      </c>
      <c r="BV93" s="17"/>
      <c r="BW93" s="17">
        <v>0.159938475005171</v>
      </c>
      <c r="BX93" s="17">
        <v>0.143986335952317</v>
      </c>
      <c r="BY93" s="17">
        <v>0.119760543500622</v>
      </c>
      <c r="BZ93" s="17">
        <v>0.1237606676748</v>
      </c>
      <c r="CA93" s="17">
        <v>0.13456628467006401</v>
      </c>
      <c r="CB93" s="17">
        <v>0.11425579971486</v>
      </c>
      <c r="CC93" s="17">
        <v>0.120651911695174</v>
      </c>
      <c r="CD93" s="17">
        <v>0.14499843379056501</v>
      </c>
      <c r="CE93" s="17"/>
      <c r="CF93" s="17">
        <v>0.155453836813334</v>
      </c>
      <c r="CG93" s="17">
        <v>0.123733829526887</v>
      </c>
      <c r="CH93" s="17">
        <v>0.120578615707748</v>
      </c>
      <c r="CI93" s="17">
        <v>0.13838976358062999</v>
      </c>
      <c r="CJ93" s="17">
        <v>0.12901759474348701</v>
      </c>
      <c r="CK93" s="17"/>
      <c r="CL93" s="17">
        <v>0.128879814618755</v>
      </c>
      <c r="CM93" s="17"/>
      <c r="CN93" s="17">
        <v>0.122649800869573</v>
      </c>
      <c r="CO93" s="17">
        <v>0.13353552128572799</v>
      </c>
      <c r="CP93" s="17">
        <v>0.13405914758318199</v>
      </c>
    </row>
    <row r="94" spans="2:94" x14ac:dyDescent="0.35">
      <c r="B94" t="s">
        <v>175</v>
      </c>
      <c r="C94" s="17">
        <v>0.12703948872995799</v>
      </c>
      <c r="D94" s="17">
        <v>0.113086561264271</v>
      </c>
      <c r="E94" s="17">
        <v>0.14118274779564099</v>
      </c>
      <c r="F94" s="17"/>
      <c r="G94" s="17">
        <v>0.120253261328061</v>
      </c>
      <c r="H94" s="17">
        <v>0.15831392766096999</v>
      </c>
      <c r="I94" s="17">
        <v>0.123508578698902</v>
      </c>
      <c r="J94" s="17">
        <v>0.123928120972505</v>
      </c>
      <c r="K94" s="17">
        <v>0.119450744553505</v>
      </c>
      <c r="L94" s="17">
        <v>0.11644843400685601</v>
      </c>
      <c r="M94" s="17"/>
      <c r="N94" s="17">
        <v>0.12714359816559501</v>
      </c>
      <c r="O94" s="17">
        <v>0.122116375204241</v>
      </c>
      <c r="P94" s="17">
        <v>0.134825811111044</v>
      </c>
      <c r="Q94" s="17">
        <v>0.12395737833862901</v>
      </c>
      <c r="R94" s="17"/>
      <c r="S94" s="17">
        <v>0.14102727643366</v>
      </c>
      <c r="T94" s="17">
        <v>0.15050290982291001</v>
      </c>
      <c r="U94" s="17">
        <v>0.139991098162765</v>
      </c>
      <c r="V94" s="17">
        <v>0.13048588628230801</v>
      </c>
      <c r="W94" s="17">
        <v>0.116869457582644</v>
      </c>
      <c r="X94" s="17">
        <v>0.124964072290957</v>
      </c>
      <c r="Y94" s="17">
        <v>0.12672600529144001</v>
      </c>
      <c r="Z94" s="17">
        <v>0.11992580923891299</v>
      </c>
      <c r="AA94" s="17">
        <v>0.11216153242917</v>
      </c>
      <c r="AB94" s="17">
        <v>0.10033536046823099</v>
      </c>
      <c r="AC94" s="17">
        <v>0.104851695107869</v>
      </c>
      <c r="AD94" s="17"/>
      <c r="AE94" s="17">
        <v>0.10747216377029301</v>
      </c>
      <c r="AF94" s="17">
        <v>0.148330942426249</v>
      </c>
      <c r="AG94" s="17">
        <v>0.12960199159485999</v>
      </c>
      <c r="AH94" s="17"/>
      <c r="AI94" s="17">
        <v>0.12749188477727</v>
      </c>
      <c r="AJ94" s="17">
        <v>0.13293559431743299</v>
      </c>
      <c r="AK94" s="17">
        <v>0.14208457562871299</v>
      </c>
      <c r="AL94" s="17">
        <v>0.109757614402689</v>
      </c>
      <c r="AM94" s="17">
        <v>0.125979595774591</v>
      </c>
      <c r="AN94" s="17"/>
      <c r="AO94" s="17">
        <v>0.117450463698676</v>
      </c>
      <c r="AP94" s="17">
        <v>0.14063978051421899</v>
      </c>
      <c r="AQ94" s="17">
        <v>0.12840562789354101</v>
      </c>
      <c r="AR94" s="17"/>
      <c r="AS94" s="17">
        <v>0.112881877305892</v>
      </c>
      <c r="AT94" s="17">
        <v>0.131049703304224</v>
      </c>
      <c r="AU94" s="17">
        <v>0.121687635699504</v>
      </c>
      <c r="AV94" s="17">
        <v>0.144204776192389</v>
      </c>
      <c r="AW94" s="17">
        <v>0.165364416823465</v>
      </c>
      <c r="AX94" s="17"/>
      <c r="AY94" s="17">
        <v>0.105388598551329</v>
      </c>
      <c r="AZ94" s="17">
        <v>0.117990935367145</v>
      </c>
      <c r="BA94" s="17">
        <v>0.144463339341944</v>
      </c>
      <c r="BB94" s="17">
        <v>0.14116667191942001</v>
      </c>
      <c r="BC94" s="17">
        <v>0.155314855164328</v>
      </c>
      <c r="BD94" s="17">
        <v>0.14241586510825199</v>
      </c>
      <c r="BE94" s="17">
        <v>9.9226698765204902E-2</v>
      </c>
      <c r="BF94" s="17">
        <v>0.11467096411852699</v>
      </c>
      <c r="BG94" s="17">
        <v>0.128458943700058</v>
      </c>
      <c r="BH94" s="17">
        <v>0.12900645579558401</v>
      </c>
      <c r="BI94" s="17">
        <v>0.13086432653945099</v>
      </c>
      <c r="BJ94" s="17">
        <v>0.124841657468033</v>
      </c>
      <c r="BK94" s="17">
        <v>0.11376761459109801</v>
      </c>
      <c r="BL94" s="17">
        <v>0.107207210661265</v>
      </c>
      <c r="BM94" s="17">
        <v>0.11958634215083799</v>
      </c>
      <c r="BN94" s="17">
        <v>0.14272566984266299</v>
      </c>
      <c r="BO94" s="17"/>
      <c r="BP94" s="17">
        <v>0.145911940554351</v>
      </c>
      <c r="BQ94" s="17">
        <v>0.12055540077627699</v>
      </c>
      <c r="BR94" s="17">
        <v>0.107874957654417</v>
      </c>
      <c r="BS94" s="17">
        <v>0.13908643107419899</v>
      </c>
      <c r="BT94" s="17">
        <v>0.11682433695235001</v>
      </c>
      <c r="BU94" s="17">
        <v>0.103422345662324</v>
      </c>
      <c r="BV94" s="17"/>
      <c r="BW94" s="17">
        <v>0.130079686762028</v>
      </c>
      <c r="BX94" s="17">
        <v>0.12149859584736999</v>
      </c>
      <c r="BY94" s="17">
        <v>0.138111077666908</v>
      </c>
      <c r="BZ94" s="17">
        <v>0.12982802328016799</v>
      </c>
      <c r="CA94" s="17">
        <v>9.46084163310634E-2</v>
      </c>
      <c r="CB94" s="17">
        <v>0.103435914449635</v>
      </c>
      <c r="CC94" s="17">
        <v>0.15101513559604099</v>
      </c>
      <c r="CD94" s="17">
        <v>0.162236982240998</v>
      </c>
      <c r="CE94" s="17"/>
      <c r="CF94" s="17">
        <v>0.15688622415627401</v>
      </c>
      <c r="CG94" s="17">
        <v>0.120035634045146</v>
      </c>
      <c r="CH94" s="17">
        <v>0.124447051578241</v>
      </c>
      <c r="CI94" s="17">
        <v>0.141866801459958</v>
      </c>
      <c r="CJ94" s="17">
        <v>9.2022192005225698E-2</v>
      </c>
      <c r="CK94" s="17"/>
      <c r="CL94" s="17">
        <v>0.14503833995398599</v>
      </c>
      <c r="CM94" s="17"/>
      <c r="CN94" s="17">
        <v>0.12326804769005199</v>
      </c>
      <c r="CO94" s="17">
        <v>0.144596949142488</v>
      </c>
      <c r="CP94" s="17">
        <v>0.12168469203589299</v>
      </c>
    </row>
    <row r="95" spans="2:94" x14ac:dyDescent="0.35">
      <c r="B95" t="s">
        <v>176</v>
      </c>
      <c r="C95" s="17">
        <v>0.11637319032677</v>
      </c>
      <c r="D95" s="17">
        <v>0.136853075343039</v>
      </c>
      <c r="E95" s="17">
        <v>9.6290889123024706E-2</v>
      </c>
      <c r="F95" s="17"/>
      <c r="G95" s="17">
        <v>0.13602113635103899</v>
      </c>
      <c r="H95" s="17">
        <v>0.13930955889327501</v>
      </c>
      <c r="I95" s="17">
        <v>0.12739547819241601</v>
      </c>
      <c r="J95" s="17">
        <v>0.116958588668074</v>
      </c>
      <c r="K95" s="17">
        <v>8.7479158433127494E-2</v>
      </c>
      <c r="L95" s="17">
        <v>9.4396527899386601E-2</v>
      </c>
      <c r="M95" s="17"/>
      <c r="N95" s="17">
        <v>0.149268721068396</v>
      </c>
      <c r="O95" s="17">
        <v>0.12046071597496499</v>
      </c>
      <c r="P95" s="17">
        <v>0.10920520592083199</v>
      </c>
      <c r="Q95" s="17">
        <v>8.3499371813320095E-2</v>
      </c>
      <c r="R95" s="17"/>
      <c r="S95" s="17">
        <v>0.11827043215562701</v>
      </c>
      <c r="T95" s="17">
        <v>0.117772548198406</v>
      </c>
      <c r="U95" s="17">
        <v>0.12471815930260401</v>
      </c>
      <c r="V95" s="17">
        <v>0.11534664155096799</v>
      </c>
      <c r="W95" s="17">
        <v>0.101845233524703</v>
      </c>
      <c r="X95" s="17">
        <v>0.134135286162715</v>
      </c>
      <c r="Y95" s="17">
        <v>0.108587044168482</v>
      </c>
      <c r="Z95" s="17">
        <v>0.12703241745580601</v>
      </c>
      <c r="AA95" s="17">
        <v>0.119840518482663</v>
      </c>
      <c r="AB95" s="17">
        <v>0.115324853077161</v>
      </c>
      <c r="AC95" s="17">
        <v>8.2376496150949996E-2</v>
      </c>
      <c r="AD95" s="17"/>
      <c r="AE95" s="17">
        <v>0.105387114537234</v>
      </c>
      <c r="AF95" s="17">
        <v>0.13600564143554</v>
      </c>
      <c r="AG95" s="17">
        <v>8.7545410489525896E-2</v>
      </c>
      <c r="AH95" s="17"/>
      <c r="AI95" s="17">
        <v>0.115066358253137</v>
      </c>
      <c r="AJ95" s="17">
        <v>0.135687483068094</v>
      </c>
      <c r="AK95" s="17">
        <v>0.13734601930367099</v>
      </c>
      <c r="AL95" s="17">
        <v>4.1659229447142399E-2</v>
      </c>
      <c r="AM95" s="17">
        <v>8.4082654244719293E-2</v>
      </c>
      <c r="AN95" s="17"/>
      <c r="AO95" s="17">
        <v>0.14285978277891001</v>
      </c>
      <c r="AP95" s="17">
        <v>0.13346415409797499</v>
      </c>
      <c r="AQ95" s="17">
        <v>0.133755765635553</v>
      </c>
      <c r="AR95" s="17"/>
      <c r="AS95" s="17">
        <v>0.10851031502255699</v>
      </c>
      <c r="AT95" s="17">
        <v>0.10350560078905301</v>
      </c>
      <c r="AU95" s="17">
        <v>0.12632150160306699</v>
      </c>
      <c r="AV95" s="17">
        <v>0.12592930597830199</v>
      </c>
      <c r="AW95" s="17">
        <v>0.10355938771676899</v>
      </c>
      <c r="AX95" s="17"/>
      <c r="AY95" s="17">
        <v>3.3955236850783999E-2</v>
      </c>
      <c r="AZ95" s="17">
        <v>7.1177958403362093E-2</v>
      </c>
      <c r="BA95" s="17">
        <v>9.1449102276233707E-2</v>
      </c>
      <c r="BB95" s="17">
        <v>6.1381767982796903E-2</v>
      </c>
      <c r="BC95" s="17">
        <v>9.0230509257154604E-2</v>
      </c>
      <c r="BD95" s="17">
        <v>0.12312340497933801</v>
      </c>
      <c r="BE95" s="17">
        <v>0.13852241630635401</v>
      </c>
      <c r="BF95" s="17">
        <v>0.11052613390233899</v>
      </c>
      <c r="BG95" s="17">
        <v>0.139821606459407</v>
      </c>
      <c r="BH95" s="17">
        <v>0.111892140138537</v>
      </c>
      <c r="BI95" s="17">
        <v>0.14304536854271799</v>
      </c>
      <c r="BJ95" s="17">
        <v>0.13468636487556199</v>
      </c>
      <c r="BK95" s="17">
        <v>0.15341230545888401</v>
      </c>
      <c r="BL95" s="17">
        <v>0.16247422651313501</v>
      </c>
      <c r="BM95" s="17">
        <v>0.10398120873726199</v>
      </c>
      <c r="BN95" s="17">
        <v>0.19866148331477601</v>
      </c>
      <c r="BO95" s="17"/>
      <c r="BP95" s="17">
        <v>0.133757295701283</v>
      </c>
      <c r="BQ95" s="17">
        <v>0.114006232504831</v>
      </c>
      <c r="BR95" s="17">
        <v>0.13500081618738799</v>
      </c>
      <c r="BS95" s="17">
        <v>0.10272563662950999</v>
      </c>
      <c r="BT95" s="17">
        <v>8.44902670322219E-2</v>
      </c>
      <c r="BU95" s="17">
        <v>0.118625339930825</v>
      </c>
      <c r="BV95" s="17"/>
      <c r="BW95" s="17">
        <v>0.10315803117443299</v>
      </c>
      <c r="BX95" s="17">
        <v>0.107206385530304</v>
      </c>
      <c r="BY95" s="17">
        <v>0.12372097290551</v>
      </c>
      <c r="BZ95" s="17">
        <v>0.116245324596533</v>
      </c>
      <c r="CA95" s="17">
        <v>0.119980493502819</v>
      </c>
      <c r="CB95" s="17">
        <v>0.17233318954451701</v>
      </c>
      <c r="CC95" s="17">
        <v>0.14549586708111401</v>
      </c>
      <c r="CD95" s="17">
        <v>5.2138196325840699E-2</v>
      </c>
      <c r="CE95" s="17"/>
      <c r="CF95" s="17">
        <v>0.16881243999023399</v>
      </c>
      <c r="CG95" s="17">
        <v>0.133822600545213</v>
      </c>
      <c r="CH95" s="17">
        <v>0.10526157008122999</v>
      </c>
      <c r="CI95" s="17">
        <v>8.8238940933719395E-2</v>
      </c>
      <c r="CJ95" s="17">
        <v>4.9074713153837303E-2</v>
      </c>
      <c r="CK95" s="17"/>
      <c r="CL95" s="17">
        <v>0.117897822463974</v>
      </c>
      <c r="CM95" s="17"/>
      <c r="CN95" s="17">
        <v>0.111680241924125</v>
      </c>
      <c r="CO95" s="17">
        <v>0.105733327467357</v>
      </c>
      <c r="CP95" s="17">
        <v>0.13556588521972801</v>
      </c>
    </row>
    <row r="96" spans="2:94" x14ac:dyDescent="0.35">
      <c r="B96" t="s">
        <v>177</v>
      </c>
      <c r="C96" s="17">
        <v>0.110881133492298</v>
      </c>
      <c r="D96" s="17">
        <v>0.101731572898661</v>
      </c>
      <c r="E96" s="17">
        <v>0.12013170149447699</v>
      </c>
      <c r="F96" s="17"/>
      <c r="G96" s="17">
        <v>0.13341145955450401</v>
      </c>
      <c r="H96" s="17">
        <v>0.138708752723327</v>
      </c>
      <c r="I96" s="17">
        <v>0.13544754614152801</v>
      </c>
      <c r="J96" s="17">
        <v>0.120895535814218</v>
      </c>
      <c r="K96" s="17">
        <v>7.9880520808810598E-2</v>
      </c>
      <c r="L96" s="17">
        <v>6.5711899627625595E-2</v>
      </c>
      <c r="M96" s="17"/>
      <c r="N96" s="17">
        <v>0.12876115312306399</v>
      </c>
      <c r="O96" s="17">
        <v>0.10150842832943401</v>
      </c>
      <c r="P96" s="17">
        <v>0.10560146451949801</v>
      </c>
      <c r="Q96" s="17">
        <v>0.106434667986431</v>
      </c>
      <c r="R96" s="17"/>
      <c r="S96" s="17">
        <v>0.16068179910166899</v>
      </c>
      <c r="T96" s="17">
        <v>9.0726005910658103E-2</v>
      </c>
      <c r="U96" s="17">
        <v>0.105930449522134</v>
      </c>
      <c r="V96" s="17">
        <v>0.10052871496789501</v>
      </c>
      <c r="W96" s="17">
        <v>0.11518224361721401</v>
      </c>
      <c r="X96" s="17">
        <v>0.11276058359417</v>
      </c>
      <c r="Y96" s="17">
        <v>0.13133012970015701</v>
      </c>
      <c r="Z96" s="17">
        <v>9.5079366450646505E-2</v>
      </c>
      <c r="AA96" s="17">
        <v>9.2655147120156697E-2</v>
      </c>
      <c r="AB96" s="17">
        <v>9.2375171720141397E-2</v>
      </c>
      <c r="AC96" s="17">
        <v>9.44664105063385E-2</v>
      </c>
      <c r="AD96" s="17"/>
      <c r="AE96" s="17">
        <v>8.4027955121212999E-2</v>
      </c>
      <c r="AF96" s="17">
        <v>0.135618865769567</v>
      </c>
      <c r="AG96" s="17">
        <v>0.11318831785371899</v>
      </c>
      <c r="AH96" s="17"/>
      <c r="AI96" s="17">
        <v>7.4046339295823105E-2</v>
      </c>
      <c r="AJ96" s="17">
        <v>0.16119488537456</v>
      </c>
      <c r="AK96" s="17">
        <v>0.114041240255501</v>
      </c>
      <c r="AL96" s="17">
        <v>2.87788690425155E-2</v>
      </c>
      <c r="AM96" s="17">
        <v>0.111105374565687</v>
      </c>
      <c r="AN96" s="17"/>
      <c r="AO96" s="17">
        <v>8.6758165173039803E-2</v>
      </c>
      <c r="AP96" s="17">
        <v>0.13983194729784901</v>
      </c>
      <c r="AQ96" s="17">
        <v>8.3278517937054902E-2</v>
      </c>
      <c r="AR96" s="17"/>
      <c r="AS96" s="17">
        <v>9.7176473946756103E-2</v>
      </c>
      <c r="AT96" s="17">
        <v>0.1040547212544</v>
      </c>
      <c r="AU96" s="17">
        <v>0.123472114034459</v>
      </c>
      <c r="AV96" s="17">
        <v>0.15442415220241201</v>
      </c>
      <c r="AW96" s="17">
        <v>0.12749511825693</v>
      </c>
      <c r="AX96" s="17"/>
      <c r="AY96" s="17">
        <v>0.15963882366780099</v>
      </c>
      <c r="AZ96" s="17">
        <v>6.9463153810900999E-2</v>
      </c>
      <c r="BA96" s="17">
        <v>0.127775437750239</v>
      </c>
      <c r="BB96" s="17">
        <v>0.10456242344382601</v>
      </c>
      <c r="BC96" s="17">
        <v>0.131842206041131</v>
      </c>
      <c r="BD96" s="17">
        <v>9.6665746911476197E-2</v>
      </c>
      <c r="BE96" s="17">
        <v>0.112577902412586</v>
      </c>
      <c r="BF96" s="17">
        <v>0.105193948761144</v>
      </c>
      <c r="BG96" s="17">
        <v>0.121650121978049</v>
      </c>
      <c r="BH96" s="17">
        <v>6.00327902744286E-2</v>
      </c>
      <c r="BI96" s="17">
        <v>8.6365944068882594E-2</v>
      </c>
      <c r="BJ96" s="17">
        <v>0.15735105934627799</v>
      </c>
      <c r="BK96" s="17">
        <v>0.125732278754565</v>
      </c>
      <c r="BL96" s="17">
        <v>0.14863615014254999</v>
      </c>
      <c r="BM96" s="17">
        <v>0.12142065096999401</v>
      </c>
      <c r="BN96" s="17">
        <v>0.18562805765926299</v>
      </c>
      <c r="BO96" s="17"/>
      <c r="BP96" s="17">
        <v>0.14285040848101499</v>
      </c>
      <c r="BQ96" s="17">
        <v>9.6079050711586594E-2</v>
      </c>
      <c r="BR96" s="17">
        <v>0.108196515886128</v>
      </c>
      <c r="BS96" s="17">
        <v>0.110745954858416</v>
      </c>
      <c r="BT96" s="17">
        <v>9.7585867682749294E-2</v>
      </c>
      <c r="BU96" s="17">
        <v>8.5966030073885105E-2</v>
      </c>
      <c r="BV96" s="17"/>
      <c r="BW96" s="17">
        <v>7.8592122356315797E-2</v>
      </c>
      <c r="BX96" s="17">
        <v>0.106585251351984</v>
      </c>
      <c r="BY96" s="17">
        <v>0.110291664092109</v>
      </c>
      <c r="BZ96" s="17">
        <v>0.113461016429434</v>
      </c>
      <c r="CA96" s="17">
        <v>9.7105440203023904E-2</v>
      </c>
      <c r="CB96" s="17">
        <v>0.19211405020769201</v>
      </c>
      <c r="CC96" s="17">
        <v>0.106428726525192</v>
      </c>
      <c r="CD96" s="17">
        <v>0.119643684962514</v>
      </c>
      <c r="CE96" s="17"/>
      <c r="CF96" s="17">
        <v>0.111569400613171</v>
      </c>
      <c r="CG96" s="17">
        <v>0.105910816765689</v>
      </c>
      <c r="CH96" s="17">
        <v>0.106198225481277</v>
      </c>
      <c r="CI96" s="17">
        <v>0.12786832387810801</v>
      </c>
      <c r="CJ96" s="17">
        <v>0.138721573358245</v>
      </c>
      <c r="CK96" s="17"/>
      <c r="CL96" s="17">
        <v>8.3769146791094498E-2</v>
      </c>
      <c r="CM96" s="17"/>
      <c r="CN96" s="17">
        <v>0.119399787000637</v>
      </c>
      <c r="CO96" s="17">
        <v>0.106183352424121</v>
      </c>
      <c r="CP96" s="17">
        <v>9.5152526653909997E-2</v>
      </c>
    </row>
    <row r="97" spans="2:94" x14ac:dyDescent="0.35">
      <c r="B97" t="s">
        <v>133</v>
      </c>
      <c r="C97" s="17">
        <v>7.2292594882449296E-2</v>
      </c>
      <c r="D97" s="17">
        <v>5.5050392273123798E-2</v>
      </c>
      <c r="E97" s="17">
        <v>8.9178494331502406E-2</v>
      </c>
      <c r="F97" s="17"/>
      <c r="G97" s="17">
        <v>6.6114101484216495E-2</v>
      </c>
      <c r="H97" s="17">
        <v>5.5412983291585997E-2</v>
      </c>
      <c r="I97" s="17">
        <v>6.0043080020193401E-2</v>
      </c>
      <c r="J97" s="17">
        <v>8.3975082376359797E-2</v>
      </c>
      <c r="K97" s="17">
        <v>8.5796253654246604E-2</v>
      </c>
      <c r="L97" s="17">
        <v>8.1679306879195904E-2</v>
      </c>
      <c r="M97" s="17"/>
      <c r="N97" s="17">
        <v>3.9352243566286103E-2</v>
      </c>
      <c r="O97" s="17">
        <v>5.3165120919424901E-2</v>
      </c>
      <c r="P97" s="17">
        <v>7.1625748306066203E-2</v>
      </c>
      <c r="Q97" s="17">
        <v>0.12713998743796201</v>
      </c>
      <c r="R97" s="17"/>
      <c r="S97" s="17">
        <v>5.7693026067779998E-2</v>
      </c>
      <c r="T97" s="17">
        <v>6.5690386621394703E-2</v>
      </c>
      <c r="U97" s="17">
        <v>8.1791343949728701E-2</v>
      </c>
      <c r="V97" s="17">
        <v>5.6247780751852897E-2</v>
      </c>
      <c r="W97" s="17">
        <v>6.1820823798036703E-2</v>
      </c>
      <c r="X97" s="17">
        <v>8.6944133339298402E-2</v>
      </c>
      <c r="Y97" s="17">
        <v>8.1579409146703502E-2</v>
      </c>
      <c r="Z97" s="17">
        <v>7.06786143629205E-2</v>
      </c>
      <c r="AA97" s="17">
        <v>8.3333287591077193E-2</v>
      </c>
      <c r="AB97" s="17">
        <v>6.9845613017271505E-2</v>
      </c>
      <c r="AC97" s="17">
        <v>9.8863457271920099E-2</v>
      </c>
      <c r="AD97" s="17"/>
      <c r="AE97" s="17">
        <v>7.9643602979787398E-2</v>
      </c>
      <c r="AF97" s="17">
        <v>4.92970090304908E-2</v>
      </c>
      <c r="AG97" s="17">
        <v>0.10880873250216801</v>
      </c>
      <c r="AH97" s="17"/>
      <c r="AI97" s="17">
        <v>6.9606241242219896E-2</v>
      </c>
      <c r="AJ97" s="17">
        <v>4.7380947312365203E-2</v>
      </c>
      <c r="AK97" s="17">
        <v>3.32824050604437E-2</v>
      </c>
      <c r="AL97" s="17">
        <v>4.1021395183300502E-2</v>
      </c>
      <c r="AM97" s="17">
        <v>0.142683948568951</v>
      </c>
      <c r="AN97" s="17"/>
      <c r="AO97" s="17">
        <v>5.6093508136029403E-2</v>
      </c>
      <c r="AP97" s="17">
        <v>5.1064102611530299E-2</v>
      </c>
      <c r="AQ97" s="17">
        <v>2.7849667841424602E-2</v>
      </c>
      <c r="AR97" s="17"/>
      <c r="AS97" s="17">
        <v>0.10700674595035201</v>
      </c>
      <c r="AT97" s="17">
        <v>8.0830045419906807E-2</v>
      </c>
      <c r="AU97" s="17">
        <v>4.6169003930191403E-2</v>
      </c>
      <c r="AV97" s="17">
        <v>2.9755626917667199E-2</v>
      </c>
      <c r="AW97" s="17">
        <v>2.0739040888554602E-2</v>
      </c>
      <c r="AX97" s="17"/>
      <c r="AY97" s="17">
        <v>0.12530858208567999</v>
      </c>
      <c r="AZ97" s="17">
        <v>0.118239208894291</v>
      </c>
      <c r="BA97" s="17">
        <v>8.1545385276011295E-2</v>
      </c>
      <c r="BB97" s="17">
        <v>9.6919818452876796E-2</v>
      </c>
      <c r="BC97" s="17">
        <v>6.0095523888877601E-2</v>
      </c>
      <c r="BD97" s="17">
        <v>7.1931142642086096E-2</v>
      </c>
      <c r="BE97" s="17">
        <v>8.0145693175607505E-2</v>
      </c>
      <c r="BF97" s="17">
        <v>6.8438803373717105E-2</v>
      </c>
      <c r="BG97" s="17">
        <v>5.5903295447751203E-2</v>
      </c>
      <c r="BH97" s="17">
        <v>8.6611416536536701E-2</v>
      </c>
      <c r="BI97" s="17">
        <v>6.3736110624567202E-2</v>
      </c>
      <c r="BJ97" s="17">
        <v>3.9765935478525902E-2</v>
      </c>
      <c r="BK97" s="17">
        <v>1.11064072143966E-2</v>
      </c>
      <c r="BL97" s="17">
        <v>2.8549619885226099E-2</v>
      </c>
      <c r="BM97" s="17">
        <v>2.8800084477641701E-2</v>
      </c>
      <c r="BN97" s="17">
        <v>0</v>
      </c>
      <c r="BO97" s="17"/>
      <c r="BP97" s="17">
        <v>5.8785219822025198E-2</v>
      </c>
      <c r="BQ97" s="17">
        <v>7.6600789533970703E-2</v>
      </c>
      <c r="BR97" s="17">
        <v>8.3115632395821898E-2</v>
      </c>
      <c r="BS97" s="17">
        <v>7.8281212493539504E-2</v>
      </c>
      <c r="BT97" s="17">
        <v>7.7177840603085995E-2</v>
      </c>
      <c r="BU97" s="17">
        <v>4.9801794409900298E-2</v>
      </c>
      <c r="BV97" s="17"/>
      <c r="BW97" s="17">
        <v>7.6811620431803798E-2</v>
      </c>
      <c r="BX97" s="17">
        <v>6.7775034549204694E-2</v>
      </c>
      <c r="BY97" s="17">
        <v>6.0849265770124401E-2</v>
      </c>
      <c r="BZ97" s="17">
        <v>6.9747738863072103E-2</v>
      </c>
      <c r="CA97" s="17">
        <v>3.9374748796273298E-2</v>
      </c>
      <c r="CB97" s="17">
        <v>8.6787559629517994E-2</v>
      </c>
      <c r="CC97" s="17">
        <v>6.11135932471501E-2</v>
      </c>
      <c r="CD97" s="17">
        <v>0.10860312170832701</v>
      </c>
      <c r="CE97" s="17"/>
      <c r="CF97" s="17">
        <v>5.2732618739273901E-2</v>
      </c>
      <c r="CG97" s="17">
        <v>5.79077045863386E-2</v>
      </c>
      <c r="CH97" s="17">
        <v>7.9178843691203593E-2</v>
      </c>
      <c r="CI97" s="17">
        <v>8.9096368764153194E-2</v>
      </c>
      <c r="CJ97" s="17">
        <v>0.122201663021648</v>
      </c>
      <c r="CK97" s="17"/>
      <c r="CL97" s="17">
        <v>4.9159162757292499E-2</v>
      </c>
      <c r="CM97" s="17"/>
      <c r="CN97" s="17">
        <v>8.1806827692686698E-2</v>
      </c>
      <c r="CO97" s="17">
        <v>6.9485822213782203E-2</v>
      </c>
      <c r="CP97" s="17">
        <v>5.2783806415070203E-2</v>
      </c>
    </row>
    <row r="98" spans="2:94" x14ac:dyDescent="0.35">
      <c r="B98" t="s">
        <v>164</v>
      </c>
      <c r="C98" s="17">
        <v>1.57185608742927E-2</v>
      </c>
      <c r="D98" s="17">
        <v>2.1116911128056401E-2</v>
      </c>
      <c r="E98" s="17">
        <v>9.1125012802328806E-3</v>
      </c>
      <c r="F98" s="17"/>
      <c r="G98" s="17">
        <v>1.5662494236533198E-2</v>
      </c>
      <c r="H98" s="17">
        <v>1.1242282926977799E-2</v>
      </c>
      <c r="I98" s="17">
        <v>8.8885600786233303E-3</v>
      </c>
      <c r="J98" s="17">
        <v>1.44092877334364E-2</v>
      </c>
      <c r="K98" s="17">
        <v>2.70654463085583E-2</v>
      </c>
      <c r="L98" s="17">
        <v>1.8432127918413001E-2</v>
      </c>
      <c r="M98" s="17"/>
      <c r="N98" s="17">
        <v>1.8565797494688799E-2</v>
      </c>
      <c r="O98" s="17">
        <v>2.0521323756192599E-2</v>
      </c>
      <c r="P98" s="17">
        <v>1.29267167043868E-2</v>
      </c>
      <c r="Q98" s="17">
        <v>6.13920836318416E-3</v>
      </c>
      <c r="R98" s="17"/>
      <c r="S98" s="17">
        <v>1.57011361783253E-2</v>
      </c>
      <c r="T98" s="17">
        <v>1.6166863846326599E-2</v>
      </c>
      <c r="U98" s="17">
        <v>2.6467985739006501E-2</v>
      </c>
      <c r="V98" s="17">
        <v>1.53327898296818E-2</v>
      </c>
      <c r="W98" s="17">
        <v>1.4134486079992001E-2</v>
      </c>
      <c r="X98" s="17">
        <v>1.9101857143410499E-2</v>
      </c>
      <c r="Y98" s="17">
        <v>8.3198244289620603E-3</v>
      </c>
      <c r="Z98" s="17">
        <v>0</v>
      </c>
      <c r="AA98" s="17">
        <v>1.8995800241638199E-3</v>
      </c>
      <c r="AB98" s="17">
        <v>3.5282407581854101E-2</v>
      </c>
      <c r="AC98" s="17">
        <v>1.38111423612075E-2</v>
      </c>
      <c r="AD98" s="17"/>
      <c r="AE98" s="17">
        <v>1.9559430879972899E-2</v>
      </c>
      <c r="AF98" s="17">
        <v>1.08814314859792E-2</v>
      </c>
      <c r="AG98" s="17">
        <v>1.6187168042430498E-2</v>
      </c>
      <c r="AH98" s="17"/>
      <c r="AI98" s="17">
        <v>1.8939218005014899E-2</v>
      </c>
      <c r="AJ98" s="17">
        <v>1.15714592736119E-2</v>
      </c>
      <c r="AK98" s="17">
        <v>9.8068687976287996E-3</v>
      </c>
      <c r="AL98" s="17">
        <v>4.0901214285502203E-2</v>
      </c>
      <c r="AM98" s="17">
        <v>8.6033617914842708E-3</v>
      </c>
      <c r="AN98" s="17"/>
      <c r="AO98" s="17">
        <v>1.2342670946864301E-2</v>
      </c>
      <c r="AP98" s="17">
        <v>9.6512552966789497E-3</v>
      </c>
      <c r="AQ98" s="17">
        <v>6.7406320111047203E-3</v>
      </c>
      <c r="AR98" s="17"/>
      <c r="AS98" s="17">
        <v>1.04363104491207E-2</v>
      </c>
      <c r="AT98" s="17">
        <v>1.3339764391396501E-2</v>
      </c>
      <c r="AU98" s="17">
        <v>1.8663928508805199E-2</v>
      </c>
      <c r="AV98" s="17">
        <v>1.0813169291375499E-2</v>
      </c>
      <c r="AW98" s="17">
        <v>2.3109630751591399E-2</v>
      </c>
      <c r="AX98" s="17"/>
      <c r="AY98" s="17">
        <v>3.6356892883479902E-2</v>
      </c>
      <c r="AZ98" s="17">
        <v>1.98041744292436E-2</v>
      </c>
      <c r="BA98" s="17">
        <v>8.56032334369548E-3</v>
      </c>
      <c r="BB98" s="17">
        <v>1.3236280938855099E-2</v>
      </c>
      <c r="BC98" s="17">
        <v>7.5050736379663396E-3</v>
      </c>
      <c r="BD98" s="17">
        <v>2.4012740822354699E-2</v>
      </c>
      <c r="BE98" s="17">
        <v>1.4126318469488299E-2</v>
      </c>
      <c r="BF98" s="17">
        <v>6.4355502336333401E-3</v>
      </c>
      <c r="BG98" s="17">
        <v>1.9507401769292301E-2</v>
      </c>
      <c r="BH98" s="17">
        <v>2.4712974877483699E-2</v>
      </c>
      <c r="BI98" s="17">
        <v>1.94848678280116E-2</v>
      </c>
      <c r="BJ98" s="17">
        <v>9.6504974345539406E-3</v>
      </c>
      <c r="BK98" s="17">
        <v>1.1670375155471599E-2</v>
      </c>
      <c r="BL98" s="17">
        <v>3.8825685029457498E-2</v>
      </c>
      <c r="BM98" s="17">
        <v>0</v>
      </c>
      <c r="BN98" s="17">
        <v>1.24203622598528E-2</v>
      </c>
      <c r="BO98" s="17"/>
      <c r="BP98" s="17">
        <v>1.70787509375987E-2</v>
      </c>
      <c r="BQ98" s="17">
        <v>1.3379462329147201E-2</v>
      </c>
      <c r="BR98" s="17">
        <v>1.2908946622546999E-2</v>
      </c>
      <c r="BS98" s="17">
        <v>1.5480905115683801E-2</v>
      </c>
      <c r="BT98" s="17">
        <v>2.4364020898452701E-2</v>
      </c>
      <c r="BU98" s="17">
        <v>1.31144969409438E-2</v>
      </c>
      <c r="BV98" s="17"/>
      <c r="BW98" s="17">
        <v>1.9178779472033301E-2</v>
      </c>
      <c r="BX98" s="17">
        <v>1.14789709382098E-2</v>
      </c>
      <c r="BY98" s="17">
        <v>1.79307170359733E-2</v>
      </c>
      <c r="BZ98" s="17">
        <v>1.7160521173410801E-2</v>
      </c>
      <c r="CA98" s="17">
        <v>2.1202777786382299E-2</v>
      </c>
      <c r="CB98" s="17">
        <v>0</v>
      </c>
      <c r="CC98" s="17">
        <v>0</v>
      </c>
      <c r="CD98" s="17">
        <v>3.9009505962468598E-2</v>
      </c>
      <c r="CE98" s="17"/>
      <c r="CF98" s="17">
        <v>5.56704695489853E-3</v>
      </c>
      <c r="CG98" s="17">
        <v>1.34516960399035E-2</v>
      </c>
      <c r="CH98" s="17">
        <v>1.9811503323984202E-2</v>
      </c>
      <c r="CI98" s="17">
        <v>1.50452063293004E-2</v>
      </c>
      <c r="CJ98" s="17">
        <v>2.2372093255385899E-2</v>
      </c>
      <c r="CK98" s="17"/>
      <c r="CL98" s="17">
        <v>4.4736597587062303E-3</v>
      </c>
      <c r="CM98" s="17"/>
      <c r="CN98" s="17">
        <v>1.7794366970927698E-2</v>
      </c>
      <c r="CO98" s="17">
        <v>1.27746957864554E-2</v>
      </c>
      <c r="CP98" s="17">
        <v>1.3317727949854599E-2</v>
      </c>
    </row>
    <row r="99" spans="2:94" x14ac:dyDescent="0.35">
      <c r="B99" t="s">
        <v>123</v>
      </c>
      <c r="C99" s="17">
        <v>3.2212858797944097E-2</v>
      </c>
      <c r="D99" s="17">
        <v>4.06849878681214E-2</v>
      </c>
      <c r="E99" s="17">
        <v>2.4199746600605299E-2</v>
      </c>
      <c r="F99" s="17"/>
      <c r="G99" s="17">
        <v>3.4461398315986402E-3</v>
      </c>
      <c r="H99" s="17">
        <v>2.4144371778676801E-2</v>
      </c>
      <c r="I99" s="17">
        <v>3.2955382194674102E-2</v>
      </c>
      <c r="J99" s="17">
        <v>3.8733444362890702E-2</v>
      </c>
      <c r="K99" s="17">
        <v>5.4918460948747E-2</v>
      </c>
      <c r="L99" s="17">
        <v>3.6915336070513997E-2</v>
      </c>
      <c r="M99" s="17"/>
      <c r="N99" s="17">
        <v>2.3996564188447901E-2</v>
      </c>
      <c r="O99" s="17">
        <v>3.61379796165687E-2</v>
      </c>
      <c r="P99" s="17">
        <v>3.0870581406728499E-2</v>
      </c>
      <c r="Q99" s="17">
        <v>3.8601450035970403E-2</v>
      </c>
      <c r="R99" s="17"/>
      <c r="S99" s="17">
        <v>1.53422119151536E-2</v>
      </c>
      <c r="T99" s="17">
        <v>3.4746060153226399E-2</v>
      </c>
      <c r="U99" s="17">
        <v>4.7019718812761901E-2</v>
      </c>
      <c r="V99" s="17">
        <v>2.0632644486240699E-2</v>
      </c>
      <c r="W99" s="17">
        <v>2.06581973531277E-2</v>
      </c>
      <c r="X99" s="17">
        <v>3.6917792303753701E-2</v>
      </c>
      <c r="Y99" s="17">
        <v>2.2143561828304001E-2</v>
      </c>
      <c r="Z99" s="17">
        <v>5.4568958416986099E-2</v>
      </c>
      <c r="AA99" s="17">
        <v>3.3288814625136498E-2</v>
      </c>
      <c r="AB99" s="17">
        <v>4.95054355200703E-2</v>
      </c>
      <c r="AC99" s="17">
        <v>4.2361653685707601E-2</v>
      </c>
      <c r="AD99" s="17"/>
      <c r="AE99" s="17">
        <v>6.3554840941745294E-2</v>
      </c>
      <c r="AF99" s="17">
        <v>1.42043253528995E-2</v>
      </c>
      <c r="AG99" s="17">
        <v>2.1667173122276999E-2</v>
      </c>
      <c r="AH99" s="17"/>
      <c r="AI99" s="17">
        <v>4.7001936895122498E-2</v>
      </c>
      <c r="AJ99" s="17">
        <v>1.2782545559311799E-2</v>
      </c>
      <c r="AK99" s="17">
        <v>1.6716125288754699E-2</v>
      </c>
      <c r="AL99" s="17">
        <v>0.134662776450371</v>
      </c>
      <c r="AM99" s="17">
        <v>3.80468299437021E-2</v>
      </c>
      <c r="AN99" s="17"/>
      <c r="AO99" s="17">
        <v>3.3162296969985301E-2</v>
      </c>
      <c r="AP99" s="17">
        <v>1.07806402520382E-2</v>
      </c>
      <c r="AQ99" s="17">
        <v>9.9548806436895593E-3</v>
      </c>
      <c r="AR99" s="17"/>
      <c r="AS99" s="17">
        <v>4.0791288024025998E-2</v>
      </c>
      <c r="AT99" s="17">
        <v>4.3540317867715499E-2</v>
      </c>
      <c r="AU99" s="17">
        <v>2.3490955339654101E-2</v>
      </c>
      <c r="AV99" s="17">
        <v>1.4955902516748699E-2</v>
      </c>
      <c r="AW99" s="17">
        <v>1.9024146703992599E-2</v>
      </c>
      <c r="AX99" s="17"/>
      <c r="AY99" s="17">
        <v>3.0918137860551899E-2</v>
      </c>
      <c r="AZ99" s="17">
        <v>4.5629039602592403E-2</v>
      </c>
      <c r="BA99" s="17">
        <v>4.17053183579595E-2</v>
      </c>
      <c r="BB99" s="17">
        <v>4.9381265416646301E-2</v>
      </c>
      <c r="BC99" s="17">
        <v>1.8790257770593798E-2</v>
      </c>
      <c r="BD99" s="17">
        <v>4.0175101600545701E-2</v>
      </c>
      <c r="BE99" s="17">
        <v>3.8169492468333802E-2</v>
      </c>
      <c r="BF99" s="17">
        <v>3.7398294519612699E-2</v>
      </c>
      <c r="BG99" s="17">
        <v>2.3906170322470398E-2</v>
      </c>
      <c r="BH99" s="17">
        <v>4.2632328966561599E-2</v>
      </c>
      <c r="BI99" s="17">
        <v>2.4721685719498499E-2</v>
      </c>
      <c r="BJ99" s="17">
        <v>1.7691484859722099E-2</v>
      </c>
      <c r="BK99" s="17">
        <v>2.3962344640362801E-2</v>
      </c>
      <c r="BL99" s="17">
        <v>2.58954167581446E-2</v>
      </c>
      <c r="BM99" s="17">
        <v>4.0696854524030102E-2</v>
      </c>
      <c r="BN99" s="17">
        <v>0</v>
      </c>
      <c r="BO99" s="17"/>
      <c r="BP99" s="17">
        <v>2.1557251165673599E-2</v>
      </c>
      <c r="BQ99" s="17">
        <v>3.5512320917958903E-2</v>
      </c>
      <c r="BR99" s="17">
        <v>3.6734167272052198E-2</v>
      </c>
      <c r="BS99" s="17">
        <v>3.1803476258216702E-2</v>
      </c>
      <c r="BT99" s="17">
        <v>3.6717242463169597E-2</v>
      </c>
      <c r="BU99" s="17">
        <v>4.2172463711151402E-2</v>
      </c>
      <c r="BV99" s="17"/>
      <c r="BW99" s="17">
        <v>2.49549580702778E-2</v>
      </c>
      <c r="BX99" s="17">
        <v>2.9755211607936299E-2</v>
      </c>
      <c r="BY99" s="17">
        <v>3.3404493875181199E-2</v>
      </c>
      <c r="BZ99" s="17">
        <v>3.4655228062912602E-2</v>
      </c>
      <c r="CA99" s="17">
        <v>2.9389525467193901E-2</v>
      </c>
      <c r="CB99" s="17">
        <v>3.4595594776652E-2</v>
      </c>
      <c r="CC99" s="17">
        <v>5.0790050962677899E-2</v>
      </c>
      <c r="CD99" s="17">
        <v>2.5898633864989199E-2</v>
      </c>
      <c r="CE99" s="17"/>
      <c r="CF99" s="17">
        <v>2.7474340771397199E-2</v>
      </c>
      <c r="CG99" s="17">
        <v>3.4694737119742698E-2</v>
      </c>
      <c r="CH99" s="17">
        <v>2.67288518930483E-2</v>
      </c>
      <c r="CI99" s="17">
        <v>3.4087614877026003E-2</v>
      </c>
      <c r="CJ99" s="17">
        <v>6.9207178259067803E-2</v>
      </c>
      <c r="CK99" s="17"/>
      <c r="CL99" s="17">
        <v>1.2331723511620899E-2</v>
      </c>
      <c r="CM99" s="17"/>
      <c r="CN99" s="17">
        <v>2.96541663408579E-2</v>
      </c>
      <c r="CO99" s="17">
        <v>4.0097926649017401E-2</v>
      </c>
      <c r="CP99" s="17">
        <v>3.1784631157162103E-2</v>
      </c>
    </row>
    <row r="100" spans="2:94" x14ac:dyDescent="0.35">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c r="CA100" s="17"/>
      <c r="CB100" s="17"/>
      <c r="CC100" s="17"/>
      <c r="CD100" s="17"/>
      <c r="CE100" s="17"/>
      <c r="CF100" s="17"/>
      <c r="CG100" s="17"/>
      <c r="CH100" s="17"/>
      <c r="CI100" s="17"/>
      <c r="CJ100" s="17"/>
      <c r="CK100" s="17"/>
      <c r="CL100" s="17"/>
      <c r="CM100" s="17"/>
      <c r="CN100" s="17"/>
      <c r="CO100" s="17"/>
      <c r="CP100" s="17"/>
    </row>
    <row r="101" spans="2:94" x14ac:dyDescent="0.35">
      <c r="B101" s="6" t="s">
        <v>190</v>
      </c>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c r="CA101" s="17"/>
      <c r="CB101" s="17"/>
      <c r="CC101" s="17"/>
      <c r="CD101" s="17"/>
      <c r="CE101" s="17"/>
      <c r="CF101" s="17"/>
      <c r="CG101" s="17"/>
      <c r="CH101" s="17"/>
      <c r="CI101" s="17"/>
      <c r="CJ101" s="17"/>
      <c r="CK101" s="17"/>
      <c r="CL101" s="17"/>
      <c r="CM101" s="17"/>
      <c r="CN101" s="17"/>
      <c r="CO101" s="17"/>
      <c r="CP101" s="17"/>
    </row>
    <row r="102" spans="2:94" x14ac:dyDescent="0.35">
      <c r="B102" s="24" t="s">
        <v>125</v>
      </c>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c r="CA102" s="17"/>
      <c r="CB102" s="17"/>
      <c r="CC102" s="17"/>
      <c r="CD102" s="17"/>
      <c r="CE102" s="17"/>
      <c r="CF102" s="17"/>
      <c r="CG102" s="17"/>
      <c r="CH102" s="17"/>
      <c r="CI102" s="17"/>
      <c r="CJ102" s="17"/>
      <c r="CK102" s="17"/>
      <c r="CL102" s="17"/>
      <c r="CM102" s="17"/>
      <c r="CN102" s="17"/>
      <c r="CO102" s="17"/>
      <c r="CP102" s="17"/>
    </row>
    <row r="103" spans="2:94" x14ac:dyDescent="0.35">
      <c r="B103" t="s">
        <v>182</v>
      </c>
      <c r="C103" s="17">
        <v>7.5856698478483794E-2</v>
      </c>
      <c r="D103" s="17">
        <v>8.9801873238920304E-2</v>
      </c>
      <c r="E103" s="17">
        <v>6.2847167854790997E-2</v>
      </c>
      <c r="F103" s="17"/>
      <c r="G103" s="17">
        <v>0.12290938842110299</v>
      </c>
      <c r="H103" s="17">
        <v>9.6000670656345002E-2</v>
      </c>
      <c r="I103" s="17">
        <v>8.03152203262536E-2</v>
      </c>
      <c r="J103" s="17">
        <v>4.7421706869259103E-2</v>
      </c>
      <c r="K103" s="17">
        <v>6.4419182996323904E-2</v>
      </c>
      <c r="L103" s="17">
        <v>5.5034244405341701E-2</v>
      </c>
      <c r="M103" s="17"/>
      <c r="N103" s="17">
        <v>0.10492887604131899</v>
      </c>
      <c r="O103" s="17">
        <v>7.0102789356747602E-2</v>
      </c>
      <c r="P103" s="17">
        <v>7.4642523741724795E-2</v>
      </c>
      <c r="Q103" s="17">
        <v>5.1563598318969402E-2</v>
      </c>
      <c r="R103" s="17"/>
      <c r="S103" s="17">
        <v>0.110276282291325</v>
      </c>
      <c r="T103" s="17">
        <v>6.9743680288269397E-2</v>
      </c>
      <c r="U103" s="17">
        <v>7.4146818271265694E-2</v>
      </c>
      <c r="V103" s="17">
        <v>5.6872797383805199E-2</v>
      </c>
      <c r="W103" s="17">
        <v>7.26119682052139E-2</v>
      </c>
      <c r="X103" s="17">
        <v>6.0035802683550403E-2</v>
      </c>
      <c r="Y103" s="17">
        <v>6.9211436572983898E-2</v>
      </c>
      <c r="Z103" s="17">
        <v>7.0689488061255107E-2</v>
      </c>
      <c r="AA103" s="17">
        <v>7.2901996497255803E-2</v>
      </c>
      <c r="AB103" s="17">
        <v>8.0943173144559996E-2</v>
      </c>
      <c r="AC103" s="17">
        <v>7.7448339472234604E-2</v>
      </c>
      <c r="AD103" s="17"/>
      <c r="AE103" s="17">
        <v>5.5035573977477499E-2</v>
      </c>
      <c r="AF103" s="17">
        <v>9.6173831391575301E-2</v>
      </c>
      <c r="AG103" s="17">
        <v>6.6255299112972899E-2</v>
      </c>
      <c r="AH103" s="17"/>
      <c r="AI103" s="17">
        <v>5.97733991546303E-2</v>
      </c>
      <c r="AJ103" s="17">
        <v>0.10440913752024999</v>
      </c>
      <c r="AK103" s="17">
        <v>9.5236565191207906E-2</v>
      </c>
      <c r="AL103" s="17">
        <v>5.4852447457321298E-2</v>
      </c>
      <c r="AM103" s="17">
        <v>4.6520165622181697E-2</v>
      </c>
      <c r="AN103" s="17"/>
      <c r="AO103" s="17">
        <v>7.8242661276134703E-2</v>
      </c>
      <c r="AP103" s="17">
        <v>9.41623672570613E-2</v>
      </c>
      <c r="AQ103" s="17">
        <v>0.10567248198217</v>
      </c>
      <c r="AR103" s="17"/>
      <c r="AS103" s="17">
        <v>5.1937651274490702E-2</v>
      </c>
      <c r="AT103" s="17">
        <v>4.7672197698511297E-2</v>
      </c>
      <c r="AU103" s="17">
        <v>8.5050250300822694E-2</v>
      </c>
      <c r="AV103" s="17">
        <v>0.138201144440188</v>
      </c>
      <c r="AW103" s="17">
        <v>0.27766839911464702</v>
      </c>
      <c r="AX103" s="17"/>
      <c r="AY103" s="17">
        <v>0.15528662953018399</v>
      </c>
      <c r="AZ103" s="17">
        <v>6.6115604084324306E-2</v>
      </c>
      <c r="BA103" s="17">
        <v>6.5591726449627394E-2</v>
      </c>
      <c r="BB103" s="17">
        <v>5.6016976163364998E-2</v>
      </c>
      <c r="BC103" s="17">
        <v>4.9791930020661603E-2</v>
      </c>
      <c r="BD103" s="17">
        <v>6.13171032584802E-2</v>
      </c>
      <c r="BE103" s="17">
        <v>7.4964090139443093E-2</v>
      </c>
      <c r="BF103" s="17">
        <v>4.5250380485390103E-2</v>
      </c>
      <c r="BG103" s="17">
        <v>9.9569424662943204E-2</v>
      </c>
      <c r="BH103" s="17">
        <v>8.6584951572352506E-2</v>
      </c>
      <c r="BI103" s="17">
        <v>7.8493546362335603E-2</v>
      </c>
      <c r="BJ103" s="17">
        <v>6.85185360834763E-2</v>
      </c>
      <c r="BK103" s="17">
        <v>9.0755680946147804E-2</v>
      </c>
      <c r="BL103" s="17">
        <v>0.16566173278212001</v>
      </c>
      <c r="BM103" s="17">
        <v>8.5009043876290394E-2</v>
      </c>
      <c r="BN103" s="17">
        <v>0.25300107889405599</v>
      </c>
      <c r="BO103" s="17"/>
      <c r="BP103" s="17">
        <v>0.123765001763234</v>
      </c>
      <c r="BQ103" s="17">
        <v>6.3039956748239007E-2</v>
      </c>
      <c r="BR103" s="17">
        <v>5.4728011238039803E-2</v>
      </c>
      <c r="BS103" s="17">
        <v>5.9954896142077399E-2</v>
      </c>
      <c r="BT103" s="17">
        <v>6.15501491504752E-2</v>
      </c>
      <c r="BU103" s="17">
        <v>7.9507420754795305E-2</v>
      </c>
      <c r="BV103" s="17"/>
      <c r="BW103" s="17">
        <v>9.7990680942234606E-2</v>
      </c>
      <c r="BX103" s="17">
        <v>7.6578465264584797E-2</v>
      </c>
      <c r="BY103" s="17">
        <v>7.6936222171060303E-2</v>
      </c>
      <c r="BZ103" s="17">
        <v>6.50874139976335E-2</v>
      </c>
      <c r="CA103" s="17">
        <v>8.3036399578467604E-2</v>
      </c>
      <c r="CB103" s="17">
        <v>6.1041547601409202E-2</v>
      </c>
      <c r="CC103" s="17">
        <v>0.18154208577061401</v>
      </c>
      <c r="CD103" s="17">
        <v>5.6927268084732599E-2</v>
      </c>
      <c r="CE103" s="17"/>
      <c r="CF103" s="17">
        <v>0.22538753921686799</v>
      </c>
      <c r="CG103" s="17">
        <v>7.7362290067795506E-2</v>
      </c>
      <c r="CH103" s="17">
        <v>5.6110586345690799E-2</v>
      </c>
      <c r="CI103" s="17">
        <v>4.1491879058934297E-2</v>
      </c>
      <c r="CJ103" s="17">
        <v>5.76404271472108E-2</v>
      </c>
      <c r="CK103" s="17"/>
      <c r="CL103" s="17">
        <v>8.1702466698462803E-2</v>
      </c>
      <c r="CM103" s="17"/>
      <c r="CN103" s="17">
        <v>7.2949954042075799E-2</v>
      </c>
      <c r="CO103" s="17">
        <v>5.8645422385576997E-2</v>
      </c>
      <c r="CP103" s="17">
        <v>9.6197462078248405E-2</v>
      </c>
    </row>
    <row r="104" spans="2:94" x14ac:dyDescent="0.35">
      <c r="B104" t="s">
        <v>183</v>
      </c>
      <c r="C104" s="17">
        <v>0.27140679084088298</v>
      </c>
      <c r="D104" s="17">
        <v>0.27788111968970097</v>
      </c>
      <c r="E104" s="17">
        <v>0.262757615347674</v>
      </c>
      <c r="F104" s="17"/>
      <c r="G104" s="17">
        <v>0.32408437686656</v>
      </c>
      <c r="H104" s="17">
        <v>0.35702682460882001</v>
      </c>
      <c r="I104" s="17">
        <v>0.258596171427667</v>
      </c>
      <c r="J104" s="17">
        <v>0.24887408078065201</v>
      </c>
      <c r="K104" s="17">
        <v>0.229615310860043</v>
      </c>
      <c r="L104" s="17">
        <v>0.22283021438686801</v>
      </c>
      <c r="M104" s="17"/>
      <c r="N104" s="17">
        <v>0.340907071912735</v>
      </c>
      <c r="O104" s="17">
        <v>0.27633564576063202</v>
      </c>
      <c r="P104" s="17">
        <v>0.23776790300540299</v>
      </c>
      <c r="Q104" s="17">
        <v>0.22040785281699099</v>
      </c>
      <c r="R104" s="17"/>
      <c r="S104" s="17">
        <v>0.33162789271906901</v>
      </c>
      <c r="T104" s="17">
        <v>0.27042174737550201</v>
      </c>
      <c r="U104" s="17">
        <v>0.22102752715099899</v>
      </c>
      <c r="V104" s="17">
        <v>0.26811681308697499</v>
      </c>
      <c r="W104" s="17">
        <v>0.26675795276765701</v>
      </c>
      <c r="X104" s="17">
        <v>0.28483597108997899</v>
      </c>
      <c r="Y104" s="17">
        <v>0.28727261787775099</v>
      </c>
      <c r="Z104" s="17">
        <v>0.25152155347867899</v>
      </c>
      <c r="AA104" s="17">
        <v>0.25792546204557298</v>
      </c>
      <c r="AB104" s="17">
        <v>0.24324949818632099</v>
      </c>
      <c r="AC104" s="17">
        <v>0.245279376823162</v>
      </c>
      <c r="AD104" s="17"/>
      <c r="AE104" s="17">
        <v>0.19628787907723</v>
      </c>
      <c r="AF104" s="17">
        <v>0.33540107971683603</v>
      </c>
      <c r="AG104" s="17">
        <v>0.247660613641139</v>
      </c>
      <c r="AH104" s="17"/>
      <c r="AI104" s="17">
        <v>0.23354709457247999</v>
      </c>
      <c r="AJ104" s="17">
        <v>0.33120174954123999</v>
      </c>
      <c r="AK104" s="17">
        <v>0.36099615640267702</v>
      </c>
      <c r="AL104" s="17">
        <v>0.19304032889811301</v>
      </c>
      <c r="AM104" s="17">
        <v>0.21062021734355099</v>
      </c>
      <c r="AN104" s="17"/>
      <c r="AO104" s="17">
        <v>0.28640828241224597</v>
      </c>
      <c r="AP104" s="17">
        <v>0.32180900476907698</v>
      </c>
      <c r="AQ104" s="17">
        <v>0.32556494809805497</v>
      </c>
      <c r="AR104" s="17"/>
      <c r="AS104" s="17">
        <v>0.19301921798745</v>
      </c>
      <c r="AT104" s="17">
        <v>0.267540442358839</v>
      </c>
      <c r="AU104" s="17">
        <v>0.32307270551475997</v>
      </c>
      <c r="AV104" s="17">
        <v>0.36332200710511098</v>
      </c>
      <c r="AW104" s="17">
        <v>0.22875121511437099</v>
      </c>
      <c r="AX104" s="17"/>
      <c r="AY104" s="17">
        <v>0.29496152197563502</v>
      </c>
      <c r="AZ104" s="17">
        <v>0.19162971418840499</v>
      </c>
      <c r="BA104" s="17">
        <v>0.19352180954198001</v>
      </c>
      <c r="BB104" s="17">
        <v>0.22081612539068199</v>
      </c>
      <c r="BC104" s="17">
        <v>0.27876695744253299</v>
      </c>
      <c r="BD104" s="17">
        <v>0.27375752093018901</v>
      </c>
      <c r="BE104" s="17">
        <v>0.26278215257197002</v>
      </c>
      <c r="BF104" s="17">
        <v>0.31643640011898599</v>
      </c>
      <c r="BG104" s="17">
        <v>0.27423858097954401</v>
      </c>
      <c r="BH104" s="17">
        <v>0.28917021480196198</v>
      </c>
      <c r="BI104" s="17">
        <v>0.30920014458490702</v>
      </c>
      <c r="BJ104" s="17">
        <v>0.34758729570275498</v>
      </c>
      <c r="BK104" s="17">
        <v>0.33545676682134901</v>
      </c>
      <c r="BL104" s="17">
        <v>0.35595684020187202</v>
      </c>
      <c r="BM104" s="17">
        <v>0.320699656813003</v>
      </c>
      <c r="BN104" s="17">
        <v>0.339776944340133</v>
      </c>
      <c r="BO104" s="17"/>
      <c r="BP104" s="17">
        <v>0.31001688729805899</v>
      </c>
      <c r="BQ104" s="17">
        <v>0.27044812316619299</v>
      </c>
      <c r="BR104" s="17">
        <v>0.28433255634457599</v>
      </c>
      <c r="BS104" s="17">
        <v>0.25434350459525901</v>
      </c>
      <c r="BT104" s="17">
        <v>0.21964724074913</v>
      </c>
      <c r="BU104" s="17">
        <v>0.24568208445547399</v>
      </c>
      <c r="BV104" s="17"/>
      <c r="BW104" s="17">
        <v>0.32853556977027099</v>
      </c>
      <c r="BX104" s="17">
        <v>0.28638973612941798</v>
      </c>
      <c r="BY104" s="17">
        <v>0.27361886733617202</v>
      </c>
      <c r="BZ104" s="17">
        <v>0.26190526518422302</v>
      </c>
      <c r="CA104" s="17">
        <v>0.25597099182758198</v>
      </c>
      <c r="CB104" s="17">
        <v>0.30752691680826399</v>
      </c>
      <c r="CC104" s="17">
        <v>0.22243843028138099</v>
      </c>
      <c r="CD104" s="17">
        <v>0.23903470706434199</v>
      </c>
      <c r="CE104" s="17"/>
      <c r="CF104" s="17">
        <v>0.347020803144796</v>
      </c>
      <c r="CG104" s="17">
        <v>0.30573772634420698</v>
      </c>
      <c r="CH104" s="17">
        <v>0.24839680586521201</v>
      </c>
      <c r="CI104" s="17">
        <v>0.23489784784775999</v>
      </c>
      <c r="CJ104" s="17">
        <v>0.13794061568298599</v>
      </c>
      <c r="CK104" s="17"/>
      <c r="CL104" s="17">
        <v>0.29398396415690597</v>
      </c>
      <c r="CM104" s="17"/>
      <c r="CN104" s="17">
        <v>0.26142475040500701</v>
      </c>
      <c r="CO104" s="17">
        <v>0.26171585872682102</v>
      </c>
      <c r="CP104" s="17">
        <v>0.30193128094603899</v>
      </c>
    </row>
    <row r="105" spans="2:94" x14ac:dyDescent="0.35">
      <c r="B105" t="s">
        <v>184</v>
      </c>
      <c r="C105" s="17">
        <v>0.243270299152575</v>
      </c>
      <c r="D105" s="17">
        <v>0.22919068167517101</v>
      </c>
      <c r="E105" s="17">
        <v>0.25799055030381302</v>
      </c>
      <c r="F105" s="17"/>
      <c r="G105" s="17">
        <v>0.241932663172167</v>
      </c>
      <c r="H105" s="17">
        <v>0.20631448712543199</v>
      </c>
      <c r="I105" s="17">
        <v>0.26016891015608001</v>
      </c>
      <c r="J105" s="17">
        <v>0.23131540563449199</v>
      </c>
      <c r="K105" s="17">
        <v>0.226014721230723</v>
      </c>
      <c r="L105" s="17">
        <v>0.28195021876568599</v>
      </c>
      <c r="M105" s="17"/>
      <c r="N105" s="17">
        <v>0.19618245642606</v>
      </c>
      <c r="O105" s="17">
        <v>0.240331290451549</v>
      </c>
      <c r="P105" s="17">
        <v>0.25454458997039298</v>
      </c>
      <c r="Q105" s="17">
        <v>0.28949095239134698</v>
      </c>
      <c r="R105" s="17"/>
      <c r="S105" s="17">
        <v>0.22752434031198099</v>
      </c>
      <c r="T105" s="17">
        <v>0.23364077603605601</v>
      </c>
      <c r="U105" s="17">
        <v>0.24620654810869499</v>
      </c>
      <c r="V105" s="17">
        <v>0.27400523472689198</v>
      </c>
      <c r="W105" s="17">
        <v>0.278897200868851</v>
      </c>
      <c r="X105" s="17">
        <v>0.25707847359418301</v>
      </c>
      <c r="Y105" s="17">
        <v>0.24702864694472901</v>
      </c>
      <c r="Z105" s="17">
        <v>0.23026362519565699</v>
      </c>
      <c r="AA105" s="17">
        <v>0.21503117447104</v>
      </c>
      <c r="AB105" s="17">
        <v>0.23616768579108899</v>
      </c>
      <c r="AC105" s="17">
        <v>0.25701310877016598</v>
      </c>
      <c r="AD105" s="17"/>
      <c r="AE105" s="17">
        <v>0.21848609945640199</v>
      </c>
      <c r="AF105" s="17">
        <v>0.25158537417634902</v>
      </c>
      <c r="AG105" s="17">
        <v>0.27991129033607698</v>
      </c>
      <c r="AH105" s="17"/>
      <c r="AI105" s="17">
        <v>0.23704963534606199</v>
      </c>
      <c r="AJ105" s="17">
        <v>0.24366894675682599</v>
      </c>
      <c r="AK105" s="17">
        <v>0.228740336035193</v>
      </c>
      <c r="AL105" s="17">
        <v>0.102099611649555</v>
      </c>
      <c r="AM105" s="17">
        <v>0.26567549147918401</v>
      </c>
      <c r="AN105" s="17"/>
      <c r="AO105" s="17">
        <v>0.22316946367681101</v>
      </c>
      <c r="AP105" s="17">
        <v>0.242976063981206</v>
      </c>
      <c r="AQ105" s="17">
        <v>0.21527646208207299</v>
      </c>
      <c r="AR105" s="17"/>
      <c r="AS105" s="17">
        <v>0.26848587995638901</v>
      </c>
      <c r="AT105" s="17">
        <v>0.241367728786371</v>
      </c>
      <c r="AU105" s="17">
        <v>0.234056149426903</v>
      </c>
      <c r="AV105" s="17">
        <v>0.20368841261982801</v>
      </c>
      <c r="AW105" s="17">
        <v>0.25014676470837399</v>
      </c>
      <c r="AX105" s="17"/>
      <c r="AY105" s="17">
        <v>0.22854335252157901</v>
      </c>
      <c r="AZ105" s="17">
        <v>0.241564092628405</v>
      </c>
      <c r="BA105" s="17">
        <v>0.30470179810567399</v>
      </c>
      <c r="BB105" s="17">
        <v>0.25037453146175498</v>
      </c>
      <c r="BC105" s="17">
        <v>0.26794959204279001</v>
      </c>
      <c r="BD105" s="17">
        <v>0.25533009774840898</v>
      </c>
      <c r="BE105" s="17">
        <v>0.24061125771957001</v>
      </c>
      <c r="BF105" s="17">
        <v>0.23386111576013199</v>
      </c>
      <c r="BG105" s="17">
        <v>0.235047820180145</v>
      </c>
      <c r="BH105" s="17">
        <v>0.23638726607287</v>
      </c>
      <c r="BI105" s="17">
        <v>0.199923582141951</v>
      </c>
      <c r="BJ105" s="17">
        <v>0.23561304328513799</v>
      </c>
      <c r="BK105" s="17">
        <v>0.19859967582336299</v>
      </c>
      <c r="BL105" s="17">
        <v>0.13660343360108701</v>
      </c>
      <c r="BM105" s="17">
        <v>0.223006899006681</v>
      </c>
      <c r="BN105" s="17">
        <v>0.16356107514104101</v>
      </c>
      <c r="BO105" s="17"/>
      <c r="BP105" s="17">
        <v>0.23666470224833999</v>
      </c>
      <c r="BQ105" s="17">
        <v>0.24623023934203001</v>
      </c>
      <c r="BR105" s="17">
        <v>0.24239983093158601</v>
      </c>
      <c r="BS105" s="17">
        <v>0.228150754326162</v>
      </c>
      <c r="BT105" s="17">
        <v>0.27285250131327299</v>
      </c>
      <c r="BU105" s="17">
        <v>0.254669593331113</v>
      </c>
      <c r="BV105" s="17"/>
      <c r="BW105" s="17">
        <v>0.23584976091941101</v>
      </c>
      <c r="BX105" s="17">
        <v>0.22901368836880501</v>
      </c>
      <c r="BY105" s="17">
        <v>0.25464484039928997</v>
      </c>
      <c r="BZ105" s="17">
        <v>0.24361705428075101</v>
      </c>
      <c r="CA105" s="17">
        <v>0.219668818199623</v>
      </c>
      <c r="CB105" s="17">
        <v>0.18466798366588899</v>
      </c>
      <c r="CC105" s="17">
        <v>0.24665769323228101</v>
      </c>
      <c r="CD105" s="17">
        <v>0.325897996956722</v>
      </c>
      <c r="CE105" s="17"/>
      <c r="CF105" s="17">
        <v>0.16573817476320199</v>
      </c>
      <c r="CG105" s="17">
        <v>0.25657944398184301</v>
      </c>
      <c r="CH105" s="17">
        <v>0.260451546375499</v>
      </c>
      <c r="CI105" s="17">
        <v>0.212621479943777</v>
      </c>
      <c r="CJ105" s="17">
        <v>0.238610631472953</v>
      </c>
      <c r="CK105" s="17"/>
      <c r="CL105" s="17">
        <v>0.26129793617401598</v>
      </c>
      <c r="CM105" s="17"/>
      <c r="CN105" s="17">
        <v>0.24876846519041501</v>
      </c>
      <c r="CO105" s="17">
        <v>0.272199273993397</v>
      </c>
      <c r="CP105" s="17">
        <v>0.207681581729418</v>
      </c>
    </row>
    <row r="106" spans="2:94" x14ac:dyDescent="0.35">
      <c r="B106" t="s">
        <v>185</v>
      </c>
      <c r="C106" s="17">
        <v>0.18447586694659401</v>
      </c>
      <c r="D106" s="17">
        <v>0.171884581105403</v>
      </c>
      <c r="E106" s="17">
        <v>0.197688756946024</v>
      </c>
      <c r="F106" s="17"/>
      <c r="G106" s="17">
        <v>0.19356296667246001</v>
      </c>
      <c r="H106" s="17">
        <v>0.17194742287308801</v>
      </c>
      <c r="I106" s="17">
        <v>0.17217062263199401</v>
      </c>
      <c r="J106" s="17">
        <v>0.19453443171638701</v>
      </c>
      <c r="K106" s="17">
        <v>0.19140940354983299</v>
      </c>
      <c r="L106" s="17">
        <v>0.18586972906573601</v>
      </c>
      <c r="M106" s="17"/>
      <c r="N106" s="17">
        <v>0.17230408386694199</v>
      </c>
      <c r="O106" s="17">
        <v>0.19660009693546401</v>
      </c>
      <c r="P106" s="17">
        <v>0.18170215491408301</v>
      </c>
      <c r="Q106" s="17">
        <v>0.18683776008560499</v>
      </c>
      <c r="R106" s="17"/>
      <c r="S106" s="17">
        <v>0.154430057854088</v>
      </c>
      <c r="T106" s="17">
        <v>0.205399914729818</v>
      </c>
      <c r="U106" s="17">
        <v>0.21055876014821001</v>
      </c>
      <c r="V106" s="17">
        <v>0.17505686556470501</v>
      </c>
      <c r="W106" s="17">
        <v>0.16837148397886101</v>
      </c>
      <c r="X106" s="17">
        <v>0.184851681831076</v>
      </c>
      <c r="Y106" s="17">
        <v>0.176994204561949</v>
      </c>
      <c r="Z106" s="17">
        <v>0.17415430532099399</v>
      </c>
      <c r="AA106" s="17">
        <v>0.211039190789723</v>
      </c>
      <c r="AB106" s="17">
        <v>0.18124652205307601</v>
      </c>
      <c r="AC106" s="17">
        <v>0.17874502818341201</v>
      </c>
      <c r="AD106" s="17"/>
      <c r="AE106" s="17">
        <v>0.209189462841325</v>
      </c>
      <c r="AF106" s="17">
        <v>0.15319442964822</v>
      </c>
      <c r="AG106" s="17">
        <v>0.202049072515084</v>
      </c>
      <c r="AH106" s="17"/>
      <c r="AI106" s="17">
        <v>0.19546374262178101</v>
      </c>
      <c r="AJ106" s="17">
        <v>0.16510812352325099</v>
      </c>
      <c r="AK106" s="17">
        <v>0.123500858041002</v>
      </c>
      <c r="AL106" s="17">
        <v>0.155289512978184</v>
      </c>
      <c r="AM106" s="17">
        <v>0.21295797109631501</v>
      </c>
      <c r="AN106" s="17"/>
      <c r="AO106" s="17">
        <v>0.186074636877268</v>
      </c>
      <c r="AP106" s="17">
        <v>0.18050031989408799</v>
      </c>
      <c r="AQ106" s="17">
        <v>0.17025644395057499</v>
      </c>
      <c r="AR106" s="17"/>
      <c r="AS106" s="17">
        <v>0.199331898728284</v>
      </c>
      <c r="AT106" s="17">
        <v>0.21728823475033601</v>
      </c>
      <c r="AU106" s="17">
        <v>0.173470348886858</v>
      </c>
      <c r="AV106" s="17">
        <v>0.142598701368602</v>
      </c>
      <c r="AW106" s="17">
        <v>6.0625753798919102E-2</v>
      </c>
      <c r="AX106" s="17"/>
      <c r="AY106" s="17">
        <v>0.132991139962431</v>
      </c>
      <c r="AZ106" s="17">
        <v>0.22850129028500599</v>
      </c>
      <c r="BA106" s="17">
        <v>0.16800948098674201</v>
      </c>
      <c r="BB106" s="17">
        <v>0.21418434152273999</v>
      </c>
      <c r="BC106" s="17">
        <v>0.188689948213356</v>
      </c>
      <c r="BD106" s="17">
        <v>0.17456233298877</v>
      </c>
      <c r="BE106" s="17">
        <v>0.202639598024136</v>
      </c>
      <c r="BF106" s="17">
        <v>0.167754297980582</v>
      </c>
      <c r="BG106" s="17">
        <v>0.161997778652296</v>
      </c>
      <c r="BH106" s="17">
        <v>0.161854471439076</v>
      </c>
      <c r="BI106" s="17">
        <v>0.234264213204884</v>
      </c>
      <c r="BJ106" s="17">
        <v>0.16773304836261399</v>
      </c>
      <c r="BK106" s="17">
        <v>0.17780697238552001</v>
      </c>
      <c r="BL106" s="17">
        <v>0.11320561810605501</v>
      </c>
      <c r="BM106" s="17">
        <v>0.21107498762871299</v>
      </c>
      <c r="BN106" s="17">
        <v>0.117590682391552</v>
      </c>
      <c r="BO106" s="17"/>
      <c r="BP106" s="17">
        <v>0.160005099190281</v>
      </c>
      <c r="BQ106" s="17">
        <v>0.201143653367331</v>
      </c>
      <c r="BR106" s="17">
        <v>0.185579404900442</v>
      </c>
      <c r="BS106" s="17">
        <v>0.195366840619869</v>
      </c>
      <c r="BT106" s="17">
        <v>0.176528471732987</v>
      </c>
      <c r="BU106" s="17">
        <v>0.176219474681823</v>
      </c>
      <c r="BV106" s="17"/>
      <c r="BW106" s="17">
        <v>0.13734292786368099</v>
      </c>
      <c r="BX106" s="17">
        <v>0.17150649820372199</v>
      </c>
      <c r="BY106" s="17">
        <v>0.18172933778686101</v>
      </c>
      <c r="BZ106" s="17">
        <v>0.211259935775061</v>
      </c>
      <c r="CA106" s="17">
        <v>0.207907598442126</v>
      </c>
      <c r="CB106" s="17">
        <v>0.154160145664409</v>
      </c>
      <c r="CC106" s="17">
        <v>0.122409962624544</v>
      </c>
      <c r="CD106" s="17">
        <v>0.17332066295631601</v>
      </c>
      <c r="CE106" s="17"/>
      <c r="CF106" s="17">
        <v>0.106519393859471</v>
      </c>
      <c r="CG106" s="17">
        <v>0.163532685234515</v>
      </c>
      <c r="CH106" s="17">
        <v>0.21657372349368201</v>
      </c>
      <c r="CI106" s="17">
        <v>0.20319270410236101</v>
      </c>
      <c r="CJ106" s="17">
        <v>0.16336329348645601</v>
      </c>
      <c r="CK106" s="17"/>
      <c r="CL106" s="17">
        <v>0.18244781110357</v>
      </c>
      <c r="CM106" s="17"/>
      <c r="CN106" s="17">
        <v>0.17945207883931399</v>
      </c>
      <c r="CO106" s="17">
        <v>0.20351846805701601</v>
      </c>
      <c r="CP106" s="17">
        <v>0.180801038099904</v>
      </c>
    </row>
    <row r="107" spans="2:94" x14ac:dyDescent="0.35">
      <c r="B107" t="s">
        <v>186</v>
      </c>
      <c r="C107" s="17">
        <v>0.20949477303875799</v>
      </c>
      <c r="D107" s="17">
        <v>0.220670574570455</v>
      </c>
      <c r="E107" s="17">
        <v>0.198292841457792</v>
      </c>
      <c r="F107" s="17"/>
      <c r="G107" s="17">
        <v>9.1724421765699601E-2</v>
      </c>
      <c r="H107" s="17">
        <v>0.15676200191442599</v>
      </c>
      <c r="I107" s="17">
        <v>0.21823922733199699</v>
      </c>
      <c r="J107" s="17">
        <v>0.25895265837021503</v>
      </c>
      <c r="K107" s="17">
        <v>0.28516366109096603</v>
      </c>
      <c r="L107" s="17">
        <v>0.233367112307553</v>
      </c>
      <c r="M107" s="17"/>
      <c r="N107" s="17">
        <v>0.17700464854310899</v>
      </c>
      <c r="O107" s="17">
        <v>0.19730210812528901</v>
      </c>
      <c r="P107" s="17">
        <v>0.23844961806440701</v>
      </c>
      <c r="Q107" s="17">
        <v>0.23033317665959199</v>
      </c>
      <c r="R107" s="17"/>
      <c r="S107" s="17">
        <v>0.15984583247231299</v>
      </c>
      <c r="T107" s="17">
        <v>0.210177452806248</v>
      </c>
      <c r="U107" s="17">
        <v>0.23122813338286899</v>
      </c>
      <c r="V107" s="17">
        <v>0.20955593244097601</v>
      </c>
      <c r="W107" s="17">
        <v>0.199269790507179</v>
      </c>
      <c r="X107" s="17">
        <v>0.18442074478600501</v>
      </c>
      <c r="Y107" s="17">
        <v>0.20592599668636599</v>
      </c>
      <c r="Z107" s="17">
        <v>0.26225010463196002</v>
      </c>
      <c r="AA107" s="17">
        <v>0.22835628279648601</v>
      </c>
      <c r="AB107" s="17">
        <v>0.24380896160152701</v>
      </c>
      <c r="AC107" s="17">
        <v>0.23139675814451</v>
      </c>
      <c r="AD107" s="17"/>
      <c r="AE107" s="17">
        <v>0.31039820000232199</v>
      </c>
      <c r="AF107" s="17">
        <v>0.15079416218596201</v>
      </c>
      <c r="AG107" s="17">
        <v>0.18087356144761901</v>
      </c>
      <c r="AH107" s="17"/>
      <c r="AI107" s="17">
        <v>0.264967263017859</v>
      </c>
      <c r="AJ107" s="17">
        <v>0.14747260644629001</v>
      </c>
      <c r="AK107" s="17">
        <v>0.177448840512655</v>
      </c>
      <c r="AL107" s="17">
        <v>0.49471809901682701</v>
      </c>
      <c r="AM107" s="17">
        <v>0.23003600352414599</v>
      </c>
      <c r="AN107" s="17"/>
      <c r="AO107" s="17">
        <v>0.215210429211146</v>
      </c>
      <c r="AP107" s="17">
        <v>0.14957035212897299</v>
      </c>
      <c r="AQ107" s="17">
        <v>0.17256703146871799</v>
      </c>
      <c r="AR107" s="17"/>
      <c r="AS107" s="17">
        <v>0.27084955969472602</v>
      </c>
      <c r="AT107" s="17">
        <v>0.20875105445605299</v>
      </c>
      <c r="AU107" s="17">
        <v>0.17281509708898499</v>
      </c>
      <c r="AV107" s="17">
        <v>0.13724522143631801</v>
      </c>
      <c r="AW107" s="17">
        <v>0.182807867263688</v>
      </c>
      <c r="AX107" s="17"/>
      <c r="AY107" s="17">
        <v>0.154862157517689</v>
      </c>
      <c r="AZ107" s="17">
        <v>0.251168496018573</v>
      </c>
      <c r="BA107" s="17">
        <v>0.247620484958223</v>
      </c>
      <c r="BB107" s="17">
        <v>0.23709441198148001</v>
      </c>
      <c r="BC107" s="17">
        <v>0.196747591192622</v>
      </c>
      <c r="BD107" s="17">
        <v>0.226004369321016</v>
      </c>
      <c r="BE107" s="17">
        <v>0.20592470027450799</v>
      </c>
      <c r="BF107" s="17">
        <v>0.229728849268102</v>
      </c>
      <c r="BG107" s="17">
        <v>0.21718053542700999</v>
      </c>
      <c r="BH107" s="17">
        <v>0.212227536367397</v>
      </c>
      <c r="BI107" s="17">
        <v>0.164716917131526</v>
      </c>
      <c r="BJ107" s="17">
        <v>0.161365114561934</v>
      </c>
      <c r="BK107" s="17">
        <v>0.19738090402361999</v>
      </c>
      <c r="BL107" s="17">
        <v>0.22857237530886601</v>
      </c>
      <c r="BM107" s="17">
        <v>0.13195713274558099</v>
      </c>
      <c r="BN107" s="17">
        <v>0.12607021923321701</v>
      </c>
      <c r="BO107" s="17"/>
      <c r="BP107" s="17">
        <v>0.158395953752728</v>
      </c>
      <c r="BQ107" s="17">
        <v>0.200918815060871</v>
      </c>
      <c r="BR107" s="17">
        <v>0.22007571661046399</v>
      </c>
      <c r="BS107" s="17">
        <v>0.24379362862022899</v>
      </c>
      <c r="BT107" s="17">
        <v>0.25081135801739801</v>
      </c>
      <c r="BU107" s="17">
        <v>0.23431435484187399</v>
      </c>
      <c r="BV107" s="17"/>
      <c r="BW107" s="17">
        <v>0.18023028933138799</v>
      </c>
      <c r="BX107" s="17">
        <v>0.22362844361259501</v>
      </c>
      <c r="BY107" s="17">
        <v>0.20137905419979299</v>
      </c>
      <c r="BZ107" s="17">
        <v>0.20604852686487399</v>
      </c>
      <c r="CA107" s="17">
        <v>0.225264083149813</v>
      </c>
      <c r="CB107" s="17">
        <v>0.28684195560737502</v>
      </c>
      <c r="CC107" s="17">
        <v>0.226951828091179</v>
      </c>
      <c r="CD107" s="17">
        <v>0.13697510835613999</v>
      </c>
      <c r="CE107" s="17"/>
      <c r="CF107" s="17">
        <v>0.14243737125872499</v>
      </c>
      <c r="CG107" s="17">
        <v>0.18579954965106499</v>
      </c>
      <c r="CH107" s="17">
        <v>0.20019664577773999</v>
      </c>
      <c r="CI107" s="17">
        <v>0.28478322193018302</v>
      </c>
      <c r="CJ107" s="17">
        <v>0.39605526292938797</v>
      </c>
      <c r="CK107" s="17"/>
      <c r="CL107" s="17">
        <v>0.175450005048778</v>
      </c>
      <c r="CM107" s="17"/>
      <c r="CN107" s="17">
        <v>0.21878818785767201</v>
      </c>
      <c r="CO107" s="17">
        <v>0.19213601171685599</v>
      </c>
      <c r="CP107" s="17">
        <v>0.20207220388944</v>
      </c>
    </row>
    <row r="108" spans="2:94" x14ac:dyDescent="0.35">
      <c r="B108" t="s">
        <v>133</v>
      </c>
      <c r="C108" s="17">
        <v>1.5495571542705699E-2</v>
      </c>
      <c r="D108" s="17">
        <v>1.0571169720349501E-2</v>
      </c>
      <c r="E108" s="17">
        <v>2.0423068089905901E-2</v>
      </c>
      <c r="F108" s="17"/>
      <c r="G108" s="17">
        <v>2.57861831020109E-2</v>
      </c>
      <c r="H108" s="17">
        <v>1.1948592821888499E-2</v>
      </c>
      <c r="I108" s="17">
        <v>1.0509848126007901E-2</v>
      </c>
      <c r="J108" s="17">
        <v>1.8901716628994401E-2</v>
      </c>
      <c r="K108" s="17">
        <v>3.37772027211093E-3</v>
      </c>
      <c r="L108" s="17">
        <v>2.09484810688149E-2</v>
      </c>
      <c r="M108" s="17"/>
      <c r="N108" s="17">
        <v>8.6728632098344808E-3</v>
      </c>
      <c r="O108" s="17">
        <v>1.9328069370318401E-2</v>
      </c>
      <c r="P108" s="17">
        <v>1.28932103039883E-2</v>
      </c>
      <c r="Q108" s="17">
        <v>2.1366659727495602E-2</v>
      </c>
      <c r="R108" s="17"/>
      <c r="S108" s="17">
        <v>1.6295594351223599E-2</v>
      </c>
      <c r="T108" s="17">
        <v>1.0616428764106E-2</v>
      </c>
      <c r="U108" s="17">
        <v>1.6832212937960798E-2</v>
      </c>
      <c r="V108" s="17">
        <v>1.6392356796645999E-2</v>
      </c>
      <c r="W108" s="17">
        <v>1.40916036722376E-2</v>
      </c>
      <c r="X108" s="17">
        <v>2.87773260152063E-2</v>
      </c>
      <c r="Y108" s="17">
        <v>1.3567097356220401E-2</v>
      </c>
      <c r="Z108" s="17">
        <v>1.1120923311454299E-2</v>
      </c>
      <c r="AA108" s="17">
        <v>1.4745893399923301E-2</v>
      </c>
      <c r="AB108" s="17">
        <v>1.4584159223427E-2</v>
      </c>
      <c r="AC108" s="17">
        <v>1.0117388606514999E-2</v>
      </c>
      <c r="AD108" s="17"/>
      <c r="AE108" s="17">
        <v>1.06027846452433E-2</v>
      </c>
      <c r="AF108" s="17">
        <v>1.2851122881057799E-2</v>
      </c>
      <c r="AG108" s="17">
        <v>2.3250162947108501E-2</v>
      </c>
      <c r="AH108" s="17"/>
      <c r="AI108" s="17">
        <v>9.1988652871878192E-3</v>
      </c>
      <c r="AJ108" s="17">
        <v>8.1394362121437608E-3</v>
      </c>
      <c r="AK108" s="17">
        <v>1.40772438172649E-2</v>
      </c>
      <c r="AL108" s="17">
        <v>0</v>
      </c>
      <c r="AM108" s="17">
        <v>3.4190150934622403E-2</v>
      </c>
      <c r="AN108" s="17"/>
      <c r="AO108" s="17">
        <v>1.08945265463933E-2</v>
      </c>
      <c r="AP108" s="17">
        <v>1.0981891969594201E-2</v>
      </c>
      <c r="AQ108" s="17">
        <v>1.06626324184101E-2</v>
      </c>
      <c r="AR108" s="17"/>
      <c r="AS108" s="17">
        <v>1.63757923586615E-2</v>
      </c>
      <c r="AT108" s="17">
        <v>1.7380341949890299E-2</v>
      </c>
      <c r="AU108" s="17">
        <v>1.1535448781671001E-2</v>
      </c>
      <c r="AV108" s="17">
        <v>1.49445130299522E-2</v>
      </c>
      <c r="AW108" s="17">
        <v>0</v>
      </c>
      <c r="AX108" s="17"/>
      <c r="AY108" s="17">
        <v>3.3355198492481301E-2</v>
      </c>
      <c r="AZ108" s="17">
        <v>2.1020802795285599E-2</v>
      </c>
      <c r="BA108" s="17">
        <v>2.0554699957754202E-2</v>
      </c>
      <c r="BB108" s="17">
        <v>2.1513613479977701E-2</v>
      </c>
      <c r="BC108" s="17">
        <v>1.80539810880379E-2</v>
      </c>
      <c r="BD108" s="17">
        <v>9.0285757531346194E-3</v>
      </c>
      <c r="BE108" s="17">
        <v>1.3078201270373501E-2</v>
      </c>
      <c r="BF108" s="17">
        <v>6.9689563868075904E-3</v>
      </c>
      <c r="BG108" s="17">
        <v>1.1965860098061901E-2</v>
      </c>
      <c r="BH108" s="17">
        <v>1.3775559746342E-2</v>
      </c>
      <c r="BI108" s="17">
        <v>1.3401596574396799E-2</v>
      </c>
      <c r="BJ108" s="17">
        <v>1.9182962004082201E-2</v>
      </c>
      <c r="BK108" s="17">
        <v>0</v>
      </c>
      <c r="BL108" s="17">
        <v>0</v>
      </c>
      <c r="BM108" s="17">
        <v>2.82522799297312E-2</v>
      </c>
      <c r="BN108" s="17">
        <v>0</v>
      </c>
      <c r="BO108" s="17"/>
      <c r="BP108" s="17">
        <v>1.1152355747357E-2</v>
      </c>
      <c r="BQ108" s="17">
        <v>1.8219212315336599E-2</v>
      </c>
      <c r="BR108" s="17">
        <v>1.28844799748926E-2</v>
      </c>
      <c r="BS108" s="17">
        <v>1.8390375696403401E-2</v>
      </c>
      <c r="BT108" s="17">
        <v>1.8610279036736999E-2</v>
      </c>
      <c r="BU108" s="17">
        <v>9.6070719349207606E-3</v>
      </c>
      <c r="BV108" s="17"/>
      <c r="BW108" s="17">
        <v>2.0050771173014199E-2</v>
      </c>
      <c r="BX108" s="17">
        <v>1.2883168420875901E-2</v>
      </c>
      <c r="BY108" s="17">
        <v>1.1691678106824E-2</v>
      </c>
      <c r="BZ108" s="17">
        <v>1.20818038974573E-2</v>
      </c>
      <c r="CA108" s="17">
        <v>8.1521088023893094E-3</v>
      </c>
      <c r="CB108" s="17">
        <v>5.7614506526546304E-3</v>
      </c>
      <c r="CC108" s="17">
        <v>0</v>
      </c>
      <c r="CD108" s="17">
        <v>6.78442565817471E-2</v>
      </c>
      <c r="CE108" s="17"/>
      <c r="CF108" s="17">
        <v>1.28967177569393E-2</v>
      </c>
      <c r="CG108" s="17">
        <v>1.09883047205733E-2</v>
      </c>
      <c r="CH108" s="17">
        <v>1.8270692142177001E-2</v>
      </c>
      <c r="CI108" s="17">
        <v>2.3012867116984501E-2</v>
      </c>
      <c r="CJ108" s="17">
        <v>6.3897692810064204E-3</v>
      </c>
      <c r="CK108" s="17"/>
      <c r="CL108" s="17">
        <v>5.1178168182673799E-3</v>
      </c>
      <c r="CM108" s="17"/>
      <c r="CN108" s="17">
        <v>1.8616563665516402E-2</v>
      </c>
      <c r="CO108" s="17">
        <v>1.1784965120333E-2</v>
      </c>
      <c r="CP108" s="17">
        <v>1.1316433256950101E-2</v>
      </c>
    </row>
    <row r="109" spans="2:94" x14ac:dyDescent="0.35">
      <c r="B109" t="s">
        <v>187</v>
      </c>
      <c r="C109" s="17">
        <v>0.34726348931936601</v>
      </c>
      <c r="D109" s="17">
        <v>0.367682992928621</v>
      </c>
      <c r="E109" s="17">
        <v>0.325604783202465</v>
      </c>
      <c r="F109" s="17"/>
      <c r="G109" s="17">
        <v>0.44699376528766299</v>
      </c>
      <c r="H109" s="17">
        <v>0.453027495265165</v>
      </c>
      <c r="I109" s="17">
        <v>0.33891139175392099</v>
      </c>
      <c r="J109" s="17">
        <v>0.29629578764991099</v>
      </c>
      <c r="K109" s="17">
        <v>0.29403449385636699</v>
      </c>
      <c r="L109" s="17">
        <v>0.27786445879221</v>
      </c>
      <c r="M109" s="17"/>
      <c r="N109" s="17">
        <v>0.44583594795405401</v>
      </c>
      <c r="O109" s="17">
        <v>0.34643843511737898</v>
      </c>
      <c r="P109" s="17">
        <v>0.31241042674712799</v>
      </c>
      <c r="Q109" s="17">
        <v>0.271971451135961</v>
      </c>
      <c r="R109" s="17"/>
      <c r="S109" s="17">
        <v>0.44190417501039397</v>
      </c>
      <c r="T109" s="17">
        <v>0.340165427663772</v>
      </c>
      <c r="U109" s="17">
        <v>0.29517434542226501</v>
      </c>
      <c r="V109" s="17">
        <v>0.32498961047078001</v>
      </c>
      <c r="W109" s="17">
        <v>0.339369920972871</v>
      </c>
      <c r="X109" s="17">
        <v>0.34487177377352901</v>
      </c>
      <c r="Y109" s="17">
        <v>0.356484054450734</v>
      </c>
      <c r="Z109" s="17">
        <v>0.32221104153993402</v>
      </c>
      <c r="AA109" s="17">
        <v>0.33082745854282902</v>
      </c>
      <c r="AB109" s="17">
        <v>0.32419267133088098</v>
      </c>
      <c r="AC109" s="17">
        <v>0.32272771629539698</v>
      </c>
      <c r="AD109" s="17"/>
      <c r="AE109" s="17">
        <v>0.25132345305470699</v>
      </c>
      <c r="AF109" s="17">
        <v>0.43157491110841101</v>
      </c>
      <c r="AG109" s="17">
        <v>0.31391591275411201</v>
      </c>
      <c r="AH109" s="17"/>
      <c r="AI109" s="17">
        <v>0.29332049372711</v>
      </c>
      <c r="AJ109" s="17">
        <v>0.43561088706148998</v>
      </c>
      <c r="AK109" s="17">
        <v>0.456232721593885</v>
      </c>
      <c r="AL109" s="17">
        <v>0.247892776355434</v>
      </c>
      <c r="AM109" s="17">
        <v>0.25714038296573299</v>
      </c>
      <c r="AN109" s="17"/>
      <c r="AO109" s="17">
        <v>0.36465094368838102</v>
      </c>
      <c r="AP109" s="17">
        <v>0.41597137202613899</v>
      </c>
      <c r="AQ109" s="17">
        <v>0.43123743008022503</v>
      </c>
      <c r="AR109" s="17"/>
      <c r="AS109" s="17">
        <v>0.24495686926193999</v>
      </c>
      <c r="AT109" s="17">
        <v>0.31521264005735</v>
      </c>
      <c r="AU109" s="17">
        <v>0.408122955815583</v>
      </c>
      <c r="AV109" s="17">
        <v>0.50152315154530003</v>
      </c>
      <c r="AW109" s="17">
        <v>0.50641961422901904</v>
      </c>
      <c r="AX109" s="17"/>
      <c r="AY109" s="17">
        <v>0.45024815150581898</v>
      </c>
      <c r="AZ109" s="17">
        <v>0.25774531827273001</v>
      </c>
      <c r="BA109" s="17">
        <v>0.25911353599160802</v>
      </c>
      <c r="BB109" s="17">
        <v>0.276833101554047</v>
      </c>
      <c r="BC109" s="17">
        <v>0.328558887463195</v>
      </c>
      <c r="BD109" s="17">
        <v>0.33507462418866901</v>
      </c>
      <c r="BE109" s="17">
        <v>0.33774624271141301</v>
      </c>
      <c r="BF109" s="17">
        <v>0.36168678060437598</v>
      </c>
      <c r="BG109" s="17">
        <v>0.37380800564248701</v>
      </c>
      <c r="BH109" s="17">
        <v>0.375755166374315</v>
      </c>
      <c r="BI109" s="17">
        <v>0.38769369094724199</v>
      </c>
      <c r="BJ109" s="17">
        <v>0.41610583178623201</v>
      </c>
      <c r="BK109" s="17">
        <v>0.426212447767497</v>
      </c>
      <c r="BL109" s="17">
        <v>0.52161857298399195</v>
      </c>
      <c r="BM109" s="17">
        <v>0.40570870068929399</v>
      </c>
      <c r="BN109" s="17">
        <v>0.59277802323418904</v>
      </c>
      <c r="BO109" s="17"/>
      <c r="BP109" s="17">
        <v>0.433781889061293</v>
      </c>
      <c r="BQ109" s="17">
        <v>0.33348807991443202</v>
      </c>
      <c r="BR109" s="17">
        <v>0.33906056758261499</v>
      </c>
      <c r="BS109" s="17">
        <v>0.314298400737336</v>
      </c>
      <c r="BT109" s="17">
        <v>0.28119738989960502</v>
      </c>
      <c r="BU109" s="17">
        <v>0.32518950521026901</v>
      </c>
      <c r="BV109" s="17"/>
      <c r="BW109" s="17">
        <v>0.426526250712505</v>
      </c>
      <c r="BX109" s="17">
        <v>0.36296820139400199</v>
      </c>
      <c r="BY109" s="17">
        <v>0.35055508950723202</v>
      </c>
      <c r="BZ109" s="17">
        <v>0.32699267918185598</v>
      </c>
      <c r="CA109" s="17">
        <v>0.33900739140604902</v>
      </c>
      <c r="CB109" s="17">
        <v>0.368568464409673</v>
      </c>
      <c r="CC109" s="17">
        <v>0.40398051605199498</v>
      </c>
      <c r="CD109" s="17">
        <v>0.29596197514907502</v>
      </c>
      <c r="CE109" s="17"/>
      <c r="CF109" s="17">
        <v>0.57240834236166405</v>
      </c>
      <c r="CG109" s="17">
        <v>0.38310001641200297</v>
      </c>
      <c r="CH109" s="17">
        <v>0.30450739221090201</v>
      </c>
      <c r="CI109" s="17">
        <v>0.276389726906695</v>
      </c>
      <c r="CJ109" s="17">
        <v>0.195581042830197</v>
      </c>
      <c r="CK109" s="17"/>
      <c r="CL109" s="17">
        <v>0.37568643085536901</v>
      </c>
      <c r="CM109" s="17"/>
      <c r="CN109" s="17">
        <v>0.334374704447083</v>
      </c>
      <c r="CO109" s="17">
        <v>0.32036128111239798</v>
      </c>
      <c r="CP109" s="17">
        <v>0.39812874302428702</v>
      </c>
    </row>
    <row r="110" spans="2:94" x14ac:dyDescent="0.35">
      <c r="B110" t="s">
        <v>188</v>
      </c>
      <c r="C110" s="17">
        <v>0.39397063998535298</v>
      </c>
      <c r="D110" s="17">
        <v>0.39255515567585803</v>
      </c>
      <c r="E110" s="17">
        <v>0.39598159840381603</v>
      </c>
      <c r="F110" s="17"/>
      <c r="G110" s="17">
        <v>0.28528738843815898</v>
      </c>
      <c r="H110" s="17">
        <v>0.32870942478751403</v>
      </c>
      <c r="I110" s="17">
        <v>0.39040984996399097</v>
      </c>
      <c r="J110" s="17">
        <v>0.45348709008660198</v>
      </c>
      <c r="K110" s="17">
        <v>0.47657306464079902</v>
      </c>
      <c r="L110" s="17">
        <v>0.41923684137328898</v>
      </c>
      <c r="M110" s="17"/>
      <c r="N110" s="17">
        <v>0.349308732410051</v>
      </c>
      <c r="O110" s="17">
        <v>0.39390220506075302</v>
      </c>
      <c r="P110" s="17">
        <v>0.42015177297849099</v>
      </c>
      <c r="Q110" s="17">
        <v>0.41717093674519701</v>
      </c>
      <c r="R110" s="17"/>
      <c r="S110" s="17">
        <v>0.31427589032640102</v>
      </c>
      <c r="T110" s="17">
        <v>0.415577367536066</v>
      </c>
      <c r="U110" s="17">
        <v>0.44178689353107897</v>
      </c>
      <c r="V110" s="17">
        <v>0.38461279800568199</v>
      </c>
      <c r="W110" s="17">
        <v>0.36764127448604</v>
      </c>
      <c r="X110" s="17">
        <v>0.36927242661708198</v>
      </c>
      <c r="Y110" s="17">
        <v>0.38292020124831599</v>
      </c>
      <c r="Z110" s="17">
        <v>0.43640440995295499</v>
      </c>
      <c r="AA110" s="17">
        <v>0.43939547358620801</v>
      </c>
      <c r="AB110" s="17">
        <v>0.42505548365460299</v>
      </c>
      <c r="AC110" s="17">
        <v>0.41014178632792297</v>
      </c>
      <c r="AD110" s="17"/>
      <c r="AE110" s="17">
        <v>0.51958766284364799</v>
      </c>
      <c r="AF110" s="17">
        <v>0.30398859183418198</v>
      </c>
      <c r="AG110" s="17">
        <v>0.38292263396270299</v>
      </c>
      <c r="AH110" s="17"/>
      <c r="AI110" s="17">
        <v>0.46043100563964001</v>
      </c>
      <c r="AJ110" s="17">
        <v>0.312580729969541</v>
      </c>
      <c r="AK110" s="17">
        <v>0.300949698553657</v>
      </c>
      <c r="AL110" s="17">
        <v>0.650007611995011</v>
      </c>
      <c r="AM110" s="17">
        <v>0.44299397462046097</v>
      </c>
      <c r="AN110" s="17"/>
      <c r="AO110" s="17">
        <v>0.40128506608841502</v>
      </c>
      <c r="AP110" s="17">
        <v>0.33007067202306101</v>
      </c>
      <c r="AQ110" s="17">
        <v>0.34282347541929298</v>
      </c>
      <c r="AR110" s="17"/>
      <c r="AS110" s="17">
        <v>0.47018145842301001</v>
      </c>
      <c r="AT110" s="17">
        <v>0.42603928920638801</v>
      </c>
      <c r="AU110" s="17">
        <v>0.34628544597584399</v>
      </c>
      <c r="AV110" s="17">
        <v>0.27984392280492099</v>
      </c>
      <c r="AW110" s="17">
        <v>0.24343362106260699</v>
      </c>
      <c r="AX110" s="17"/>
      <c r="AY110" s="17">
        <v>0.28785329748012001</v>
      </c>
      <c r="AZ110" s="17">
        <v>0.47966978630357998</v>
      </c>
      <c r="BA110" s="17">
        <v>0.41562996594496499</v>
      </c>
      <c r="BB110" s="17">
        <v>0.45127875350421998</v>
      </c>
      <c r="BC110" s="17">
        <v>0.38543753940597802</v>
      </c>
      <c r="BD110" s="17">
        <v>0.40056670230978703</v>
      </c>
      <c r="BE110" s="17">
        <v>0.40856429829864299</v>
      </c>
      <c r="BF110" s="17">
        <v>0.397483147248684</v>
      </c>
      <c r="BG110" s="17">
        <v>0.37917831407930702</v>
      </c>
      <c r="BH110" s="17">
        <v>0.37408200780647299</v>
      </c>
      <c r="BI110" s="17">
        <v>0.39898113033640997</v>
      </c>
      <c r="BJ110" s="17">
        <v>0.32909816292454802</v>
      </c>
      <c r="BK110" s="17">
        <v>0.37518787640913998</v>
      </c>
      <c r="BL110" s="17">
        <v>0.34177799341492099</v>
      </c>
      <c r="BM110" s="17">
        <v>0.34303212037429398</v>
      </c>
      <c r="BN110" s="17">
        <v>0.24366090162477</v>
      </c>
      <c r="BO110" s="17"/>
      <c r="BP110" s="17">
        <v>0.31840105294301002</v>
      </c>
      <c r="BQ110" s="17">
        <v>0.40206246842820198</v>
      </c>
      <c r="BR110" s="17">
        <v>0.40565512151090599</v>
      </c>
      <c r="BS110" s="17">
        <v>0.43916046924009899</v>
      </c>
      <c r="BT110" s="17">
        <v>0.42733982975038498</v>
      </c>
      <c r="BU110" s="17">
        <v>0.41053382952369699</v>
      </c>
      <c r="BV110" s="17"/>
      <c r="BW110" s="17">
        <v>0.31757321719506998</v>
      </c>
      <c r="BX110" s="17">
        <v>0.39513494181631598</v>
      </c>
      <c r="BY110" s="17">
        <v>0.38310839198665397</v>
      </c>
      <c r="BZ110" s="17">
        <v>0.41730846263993598</v>
      </c>
      <c r="CA110" s="17">
        <v>0.43317168159193897</v>
      </c>
      <c r="CB110" s="17">
        <v>0.44100210127178302</v>
      </c>
      <c r="CC110" s="17">
        <v>0.34936179071572399</v>
      </c>
      <c r="CD110" s="17">
        <v>0.310295771312456</v>
      </c>
      <c r="CE110" s="17"/>
      <c r="CF110" s="17">
        <v>0.24895676511819501</v>
      </c>
      <c r="CG110" s="17">
        <v>0.34933223488558102</v>
      </c>
      <c r="CH110" s="17">
        <v>0.41677036927142203</v>
      </c>
      <c r="CI110" s="17">
        <v>0.48797592603254403</v>
      </c>
      <c r="CJ110" s="17">
        <v>0.55941855641584404</v>
      </c>
      <c r="CK110" s="17"/>
      <c r="CL110" s="17">
        <v>0.357897816152348</v>
      </c>
      <c r="CM110" s="17"/>
      <c r="CN110" s="17">
        <v>0.39824026669698598</v>
      </c>
      <c r="CO110" s="17">
        <v>0.39565447977387203</v>
      </c>
      <c r="CP110" s="17">
        <v>0.38287324198934503</v>
      </c>
    </row>
    <row r="111" spans="2:94" x14ac:dyDescent="0.35">
      <c r="B111" t="s">
        <v>147</v>
      </c>
      <c r="C111" s="17">
        <v>-4.6707150665986401E-2</v>
      </c>
      <c r="D111" s="17">
        <v>-2.4872162747236901E-2</v>
      </c>
      <c r="E111" s="17">
        <v>-7.0376815201350404E-2</v>
      </c>
      <c r="F111" s="17"/>
      <c r="G111" s="17">
        <v>0.16170637684950401</v>
      </c>
      <c r="H111" s="17">
        <v>0.124318070477651</v>
      </c>
      <c r="I111" s="17">
        <v>-5.1498458210070201E-2</v>
      </c>
      <c r="J111" s="17">
        <v>-0.15719130243669099</v>
      </c>
      <c r="K111" s="17">
        <v>-0.182538570784432</v>
      </c>
      <c r="L111" s="17">
        <v>-0.14137238258107901</v>
      </c>
      <c r="M111" s="17"/>
      <c r="N111" s="17">
        <v>9.6527215544002495E-2</v>
      </c>
      <c r="O111" s="17">
        <v>-4.7463769943373597E-2</v>
      </c>
      <c r="P111" s="17">
        <v>-0.107741346231362</v>
      </c>
      <c r="Q111" s="17">
        <v>-0.14519948560923601</v>
      </c>
      <c r="R111" s="17"/>
      <c r="S111" s="17">
        <v>0.12762828468399401</v>
      </c>
      <c r="T111" s="17">
        <v>-7.5411939872294401E-2</v>
      </c>
      <c r="U111" s="17">
        <v>-0.14661254810881399</v>
      </c>
      <c r="V111" s="17">
        <v>-5.9623187534901499E-2</v>
      </c>
      <c r="W111" s="17">
        <v>-2.8271353513168701E-2</v>
      </c>
      <c r="X111" s="17">
        <v>-2.4400652843552601E-2</v>
      </c>
      <c r="Y111" s="17">
        <v>-2.64361467975813E-2</v>
      </c>
      <c r="Z111" s="17">
        <v>-0.11419336841302</v>
      </c>
      <c r="AA111" s="17">
        <v>-0.10856801504338</v>
      </c>
      <c r="AB111" s="17">
        <v>-0.100862812323722</v>
      </c>
      <c r="AC111" s="17">
        <v>-8.7414070032526103E-2</v>
      </c>
      <c r="AD111" s="17"/>
      <c r="AE111" s="17">
        <v>-0.26826420978894</v>
      </c>
      <c r="AF111" s="17">
        <v>0.127586319274229</v>
      </c>
      <c r="AG111" s="17">
        <v>-6.9006721208590693E-2</v>
      </c>
      <c r="AH111" s="17"/>
      <c r="AI111" s="17">
        <v>-0.16711051191253001</v>
      </c>
      <c r="AJ111" s="17">
        <v>0.12303015709194901</v>
      </c>
      <c r="AK111" s="17">
        <v>0.15528302304022701</v>
      </c>
      <c r="AL111" s="17">
        <v>-0.40211483563957801</v>
      </c>
      <c r="AM111" s="17">
        <v>-0.18585359165472901</v>
      </c>
      <c r="AN111" s="17"/>
      <c r="AO111" s="17">
        <v>-3.6634122400033997E-2</v>
      </c>
      <c r="AP111" s="17">
        <v>8.5900700003078104E-2</v>
      </c>
      <c r="AQ111" s="17">
        <v>8.8413954660932104E-2</v>
      </c>
      <c r="AR111" s="17"/>
      <c r="AS111" s="17">
        <v>-0.22522458916106899</v>
      </c>
      <c r="AT111" s="17">
        <v>-0.110826649149038</v>
      </c>
      <c r="AU111" s="17">
        <v>6.1837509839738701E-2</v>
      </c>
      <c r="AV111" s="17">
        <v>0.22167922874037899</v>
      </c>
      <c r="AW111" s="17">
        <v>0.26298599316641202</v>
      </c>
      <c r="AX111" s="17"/>
      <c r="AY111" s="17">
        <v>0.162394854025699</v>
      </c>
      <c r="AZ111" s="17">
        <v>-0.22192446803085</v>
      </c>
      <c r="BA111" s="17">
        <v>-0.15651642995335699</v>
      </c>
      <c r="BB111" s="17">
        <v>-0.174445651950173</v>
      </c>
      <c r="BC111" s="17">
        <v>-5.6878651942782701E-2</v>
      </c>
      <c r="BD111" s="17">
        <v>-6.5492078121117694E-2</v>
      </c>
      <c r="BE111" s="17">
        <v>-7.0818055587230297E-2</v>
      </c>
      <c r="BF111" s="17">
        <v>-3.5796366644308603E-2</v>
      </c>
      <c r="BG111" s="17">
        <v>-5.3703084368196801E-3</v>
      </c>
      <c r="BH111" s="17">
        <v>1.67315856784161E-3</v>
      </c>
      <c r="BI111" s="17">
        <v>-1.12874393891683E-2</v>
      </c>
      <c r="BJ111" s="17">
        <v>8.7007668861683499E-2</v>
      </c>
      <c r="BK111" s="17">
        <v>5.1024571358356301E-2</v>
      </c>
      <c r="BL111" s="17">
        <v>0.17984057956907001</v>
      </c>
      <c r="BM111" s="17">
        <v>6.2676580314999203E-2</v>
      </c>
      <c r="BN111" s="17">
        <v>0.34911712160941899</v>
      </c>
      <c r="BO111" s="17"/>
      <c r="BP111" s="17">
        <v>0.115380836118283</v>
      </c>
      <c r="BQ111" s="17">
        <v>-6.8574388513769693E-2</v>
      </c>
      <c r="BR111" s="17">
        <v>-6.6594553928290501E-2</v>
      </c>
      <c r="BS111" s="17">
        <v>-0.124862068502763</v>
      </c>
      <c r="BT111" s="17">
        <v>-0.14614243985077999</v>
      </c>
      <c r="BU111" s="17">
        <v>-8.5344324313428296E-2</v>
      </c>
      <c r="BV111" s="17"/>
      <c r="BW111" s="17">
        <v>0.108953033517436</v>
      </c>
      <c r="BX111" s="17">
        <v>-3.2166740422313898E-2</v>
      </c>
      <c r="BY111" s="17">
        <v>-3.2553302479421599E-2</v>
      </c>
      <c r="BZ111" s="17">
        <v>-9.0315783458079599E-2</v>
      </c>
      <c r="CA111" s="17">
        <v>-9.4164290185889593E-2</v>
      </c>
      <c r="CB111" s="17">
        <v>-7.2433636862110198E-2</v>
      </c>
      <c r="CC111" s="17">
        <v>5.4618725336271497E-2</v>
      </c>
      <c r="CD111" s="17">
        <v>-1.43337961633817E-2</v>
      </c>
      <c r="CE111" s="17"/>
      <c r="CF111" s="17">
        <v>0.32345157724346901</v>
      </c>
      <c r="CG111" s="17">
        <v>3.3767781526422E-2</v>
      </c>
      <c r="CH111" s="17">
        <v>-0.11226297706052001</v>
      </c>
      <c r="CI111" s="17">
        <v>-0.211586199125849</v>
      </c>
      <c r="CJ111" s="17">
        <v>-0.36383751358564798</v>
      </c>
      <c r="CK111" s="17"/>
      <c r="CL111" s="17">
        <v>1.7788614703021299E-2</v>
      </c>
      <c r="CM111" s="17"/>
      <c r="CN111" s="17">
        <v>-6.3865562249902794E-2</v>
      </c>
      <c r="CO111" s="17">
        <v>-7.5293198661473701E-2</v>
      </c>
      <c r="CP111" s="17">
        <v>1.5255501034942401E-2</v>
      </c>
    </row>
    <row r="112" spans="2:94" x14ac:dyDescent="0.35">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c r="CA112" s="17"/>
      <c r="CB112" s="17"/>
      <c r="CC112" s="17"/>
      <c r="CD112" s="17"/>
      <c r="CE112" s="17"/>
      <c r="CF112" s="17"/>
      <c r="CG112" s="17"/>
      <c r="CH112" s="17"/>
      <c r="CI112" s="17"/>
      <c r="CJ112" s="17"/>
      <c r="CK112" s="17"/>
      <c r="CL112" s="17"/>
      <c r="CM112" s="17"/>
      <c r="CN112" s="17"/>
      <c r="CO112" s="17"/>
      <c r="CP112" s="17"/>
    </row>
    <row r="113" spans="2:94" x14ac:dyDescent="0.35">
      <c r="B113" s="6" t="s">
        <v>191</v>
      </c>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c r="CA113" s="17"/>
      <c r="CB113" s="17"/>
      <c r="CC113" s="17"/>
      <c r="CD113" s="17"/>
      <c r="CE113" s="17"/>
      <c r="CF113" s="17"/>
      <c r="CG113" s="17"/>
      <c r="CH113" s="17"/>
      <c r="CI113" s="17"/>
      <c r="CJ113" s="17"/>
      <c r="CK113" s="17"/>
      <c r="CL113" s="17"/>
      <c r="CM113" s="17"/>
      <c r="CN113" s="17"/>
      <c r="CO113" s="17"/>
      <c r="CP113" s="17"/>
    </row>
    <row r="114" spans="2:94" x14ac:dyDescent="0.35">
      <c r="B114" s="24" t="s">
        <v>125</v>
      </c>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c r="CA114" s="17"/>
      <c r="CB114" s="17"/>
      <c r="CC114" s="17"/>
      <c r="CD114" s="17"/>
      <c r="CE114" s="17"/>
      <c r="CF114" s="17"/>
      <c r="CG114" s="17"/>
      <c r="CH114" s="17"/>
      <c r="CI114" s="17"/>
      <c r="CJ114" s="17"/>
      <c r="CK114" s="17"/>
      <c r="CL114" s="17"/>
      <c r="CM114" s="17"/>
      <c r="CN114" s="17"/>
      <c r="CO114" s="17"/>
      <c r="CP114" s="17"/>
    </row>
    <row r="115" spans="2:94" x14ac:dyDescent="0.35">
      <c r="B115" t="s">
        <v>182</v>
      </c>
      <c r="C115" s="17">
        <v>0</v>
      </c>
      <c r="D115" s="17">
        <v>0</v>
      </c>
      <c r="E115" s="17">
        <v>0</v>
      </c>
      <c r="F115" s="17"/>
      <c r="G115" s="17">
        <v>0</v>
      </c>
      <c r="H115" s="17">
        <v>0</v>
      </c>
      <c r="I115" s="17">
        <v>0</v>
      </c>
      <c r="J115" s="17">
        <v>0</v>
      </c>
      <c r="K115" s="17">
        <v>0</v>
      </c>
      <c r="L115" s="17">
        <v>0</v>
      </c>
      <c r="M115" s="17"/>
      <c r="N115" s="17">
        <v>0</v>
      </c>
      <c r="O115" s="17">
        <v>0</v>
      </c>
      <c r="P115" s="17">
        <v>0</v>
      </c>
      <c r="Q115" s="17">
        <v>0</v>
      </c>
      <c r="R115" s="17"/>
      <c r="S115" s="17">
        <v>0</v>
      </c>
      <c r="T115" s="17">
        <v>0</v>
      </c>
      <c r="U115" s="17">
        <v>0</v>
      </c>
      <c r="V115" s="17">
        <v>0</v>
      </c>
      <c r="W115" s="17">
        <v>0</v>
      </c>
      <c r="X115" s="17">
        <v>0</v>
      </c>
      <c r="Y115" s="17">
        <v>0</v>
      </c>
      <c r="Z115" s="17">
        <v>0</v>
      </c>
      <c r="AA115" s="17">
        <v>0</v>
      </c>
      <c r="AB115" s="17">
        <v>0</v>
      </c>
      <c r="AC115" s="17">
        <v>0</v>
      </c>
      <c r="AD115" s="17"/>
      <c r="AE115" s="17">
        <v>0</v>
      </c>
      <c r="AF115" s="17">
        <v>0</v>
      </c>
      <c r="AG115" s="17">
        <v>0</v>
      </c>
      <c r="AH115" s="17"/>
      <c r="AI115" s="17">
        <v>0</v>
      </c>
      <c r="AJ115" s="17">
        <v>0</v>
      </c>
      <c r="AK115" s="17">
        <v>0</v>
      </c>
      <c r="AL115" s="17">
        <v>0</v>
      </c>
      <c r="AM115" s="17">
        <v>0</v>
      </c>
      <c r="AN115" s="17"/>
      <c r="AO115" s="17">
        <v>0</v>
      </c>
      <c r="AP115" s="17">
        <v>0</v>
      </c>
      <c r="AQ115" s="17">
        <v>0</v>
      </c>
      <c r="AR115" s="17"/>
      <c r="AS115" s="17">
        <v>0</v>
      </c>
      <c r="AT115" s="17">
        <v>0</v>
      </c>
      <c r="AU115" s="17">
        <v>0</v>
      </c>
      <c r="AV115" s="17">
        <v>0</v>
      </c>
      <c r="AW115" s="17">
        <v>0</v>
      </c>
      <c r="AX115" s="17"/>
      <c r="AY115" s="17">
        <v>0</v>
      </c>
      <c r="AZ115" s="17">
        <v>0</v>
      </c>
      <c r="BA115" s="17">
        <v>0</v>
      </c>
      <c r="BB115" s="17">
        <v>0</v>
      </c>
      <c r="BC115" s="17">
        <v>0</v>
      </c>
      <c r="BD115" s="17">
        <v>0</v>
      </c>
      <c r="BE115" s="17">
        <v>0</v>
      </c>
      <c r="BF115" s="17">
        <v>0</v>
      </c>
      <c r="BG115" s="17">
        <v>0</v>
      </c>
      <c r="BH115" s="17">
        <v>0</v>
      </c>
      <c r="BI115" s="17">
        <v>0</v>
      </c>
      <c r="BJ115" s="17">
        <v>0</v>
      </c>
      <c r="BK115" s="17">
        <v>0</v>
      </c>
      <c r="BL115" s="17">
        <v>0</v>
      </c>
      <c r="BM115" s="17">
        <v>0</v>
      </c>
      <c r="BN115" s="17">
        <v>0</v>
      </c>
      <c r="BO115" s="17"/>
      <c r="BP115" s="17">
        <v>0</v>
      </c>
      <c r="BQ115" s="17">
        <v>0</v>
      </c>
      <c r="BR115" s="17">
        <v>0</v>
      </c>
      <c r="BS115" s="17">
        <v>0</v>
      </c>
      <c r="BT115" s="17">
        <v>0</v>
      </c>
      <c r="BU115" s="17">
        <v>0</v>
      </c>
      <c r="BV115" s="17"/>
      <c r="BW115" s="17">
        <v>0</v>
      </c>
      <c r="BX115" s="17">
        <v>0</v>
      </c>
      <c r="BY115" s="17">
        <v>0</v>
      </c>
      <c r="BZ115" s="17">
        <v>0</v>
      </c>
      <c r="CA115" s="17">
        <v>0</v>
      </c>
      <c r="CB115" s="17">
        <v>0</v>
      </c>
      <c r="CC115" s="17">
        <v>0</v>
      </c>
      <c r="CD115" s="17">
        <v>0</v>
      </c>
      <c r="CE115" s="17"/>
      <c r="CF115" s="17">
        <v>0</v>
      </c>
      <c r="CG115" s="17">
        <v>0</v>
      </c>
      <c r="CH115" s="17">
        <v>0</v>
      </c>
      <c r="CI115" s="17">
        <v>0</v>
      </c>
      <c r="CJ115" s="17">
        <v>0</v>
      </c>
      <c r="CK115" s="17"/>
      <c r="CL115" s="17">
        <v>0</v>
      </c>
      <c r="CM115" s="17"/>
      <c r="CN115" s="17">
        <v>0</v>
      </c>
      <c r="CO115" s="17">
        <v>0</v>
      </c>
      <c r="CP115" s="17">
        <v>0</v>
      </c>
    </row>
    <row r="116" spans="2:94" x14ac:dyDescent="0.35">
      <c r="B116" t="s">
        <v>183</v>
      </c>
      <c r="C116" s="17">
        <v>0</v>
      </c>
      <c r="D116" s="17">
        <v>0</v>
      </c>
      <c r="E116" s="17">
        <v>0</v>
      </c>
      <c r="F116" s="17"/>
      <c r="G116" s="17">
        <v>0</v>
      </c>
      <c r="H116" s="17">
        <v>0</v>
      </c>
      <c r="I116" s="17">
        <v>0</v>
      </c>
      <c r="J116" s="17">
        <v>0</v>
      </c>
      <c r="K116" s="17">
        <v>0</v>
      </c>
      <c r="L116" s="17">
        <v>0</v>
      </c>
      <c r="M116" s="17"/>
      <c r="N116" s="17">
        <v>0</v>
      </c>
      <c r="O116" s="17">
        <v>0</v>
      </c>
      <c r="P116" s="17">
        <v>0</v>
      </c>
      <c r="Q116" s="17">
        <v>0</v>
      </c>
      <c r="R116" s="17"/>
      <c r="S116" s="17">
        <v>0</v>
      </c>
      <c r="T116" s="17">
        <v>0</v>
      </c>
      <c r="U116" s="17">
        <v>0</v>
      </c>
      <c r="V116" s="17">
        <v>0</v>
      </c>
      <c r="W116" s="17">
        <v>0</v>
      </c>
      <c r="X116" s="17">
        <v>0</v>
      </c>
      <c r="Y116" s="17">
        <v>0</v>
      </c>
      <c r="Z116" s="17">
        <v>0</v>
      </c>
      <c r="AA116" s="17">
        <v>0</v>
      </c>
      <c r="AB116" s="17">
        <v>0</v>
      </c>
      <c r="AC116" s="17">
        <v>0</v>
      </c>
      <c r="AD116" s="17"/>
      <c r="AE116" s="17">
        <v>0</v>
      </c>
      <c r="AF116" s="17">
        <v>0</v>
      </c>
      <c r="AG116" s="17">
        <v>0</v>
      </c>
      <c r="AH116" s="17"/>
      <c r="AI116" s="17">
        <v>0</v>
      </c>
      <c r="AJ116" s="17">
        <v>0</v>
      </c>
      <c r="AK116" s="17">
        <v>0</v>
      </c>
      <c r="AL116" s="17">
        <v>0</v>
      </c>
      <c r="AM116" s="17">
        <v>0</v>
      </c>
      <c r="AN116" s="17"/>
      <c r="AO116" s="17">
        <v>0</v>
      </c>
      <c r="AP116" s="17">
        <v>0</v>
      </c>
      <c r="AQ116" s="17">
        <v>0</v>
      </c>
      <c r="AR116" s="17"/>
      <c r="AS116" s="17">
        <v>0</v>
      </c>
      <c r="AT116" s="17">
        <v>0</v>
      </c>
      <c r="AU116" s="17">
        <v>0</v>
      </c>
      <c r="AV116" s="17">
        <v>0</v>
      </c>
      <c r="AW116" s="17">
        <v>0</v>
      </c>
      <c r="AX116" s="17"/>
      <c r="AY116" s="17">
        <v>0</v>
      </c>
      <c r="AZ116" s="17">
        <v>0</v>
      </c>
      <c r="BA116" s="17">
        <v>0</v>
      </c>
      <c r="BB116" s="17">
        <v>0</v>
      </c>
      <c r="BC116" s="17">
        <v>0</v>
      </c>
      <c r="BD116" s="17">
        <v>0</v>
      </c>
      <c r="BE116" s="17">
        <v>0</v>
      </c>
      <c r="BF116" s="17">
        <v>0</v>
      </c>
      <c r="BG116" s="17">
        <v>0</v>
      </c>
      <c r="BH116" s="17">
        <v>0</v>
      </c>
      <c r="BI116" s="17">
        <v>0</v>
      </c>
      <c r="BJ116" s="17">
        <v>0</v>
      </c>
      <c r="BK116" s="17">
        <v>0</v>
      </c>
      <c r="BL116" s="17">
        <v>0</v>
      </c>
      <c r="BM116" s="17">
        <v>0</v>
      </c>
      <c r="BN116" s="17">
        <v>0</v>
      </c>
      <c r="BO116" s="17"/>
      <c r="BP116" s="17">
        <v>0</v>
      </c>
      <c r="BQ116" s="17">
        <v>0</v>
      </c>
      <c r="BR116" s="17">
        <v>0</v>
      </c>
      <c r="BS116" s="17">
        <v>0</v>
      </c>
      <c r="BT116" s="17">
        <v>0</v>
      </c>
      <c r="BU116" s="17">
        <v>0</v>
      </c>
      <c r="BV116" s="17"/>
      <c r="BW116" s="17">
        <v>0</v>
      </c>
      <c r="BX116" s="17">
        <v>0</v>
      </c>
      <c r="BY116" s="17">
        <v>0</v>
      </c>
      <c r="BZ116" s="17">
        <v>0</v>
      </c>
      <c r="CA116" s="17">
        <v>0</v>
      </c>
      <c r="CB116" s="17">
        <v>0</v>
      </c>
      <c r="CC116" s="17">
        <v>0</v>
      </c>
      <c r="CD116" s="17">
        <v>0</v>
      </c>
      <c r="CE116" s="17"/>
      <c r="CF116" s="17">
        <v>0</v>
      </c>
      <c r="CG116" s="17">
        <v>0</v>
      </c>
      <c r="CH116" s="17">
        <v>0</v>
      </c>
      <c r="CI116" s="17">
        <v>0</v>
      </c>
      <c r="CJ116" s="17">
        <v>0</v>
      </c>
      <c r="CK116" s="17"/>
      <c r="CL116" s="17">
        <v>0</v>
      </c>
      <c r="CM116" s="17"/>
      <c r="CN116" s="17">
        <v>0</v>
      </c>
      <c r="CO116" s="17">
        <v>0</v>
      </c>
      <c r="CP116" s="17">
        <v>0</v>
      </c>
    </row>
    <row r="117" spans="2:94" x14ac:dyDescent="0.35">
      <c r="B117" t="s">
        <v>184</v>
      </c>
      <c r="C117" s="17">
        <v>0</v>
      </c>
      <c r="D117" s="17">
        <v>0</v>
      </c>
      <c r="E117" s="17">
        <v>0</v>
      </c>
      <c r="F117" s="17"/>
      <c r="G117" s="17">
        <v>0</v>
      </c>
      <c r="H117" s="17">
        <v>0</v>
      </c>
      <c r="I117" s="17">
        <v>0</v>
      </c>
      <c r="J117" s="17">
        <v>0</v>
      </c>
      <c r="K117" s="17">
        <v>0</v>
      </c>
      <c r="L117" s="17">
        <v>0</v>
      </c>
      <c r="M117" s="17"/>
      <c r="N117" s="17">
        <v>0</v>
      </c>
      <c r="O117" s="17">
        <v>0</v>
      </c>
      <c r="P117" s="17">
        <v>0</v>
      </c>
      <c r="Q117" s="17">
        <v>0</v>
      </c>
      <c r="R117" s="17"/>
      <c r="S117" s="17">
        <v>0</v>
      </c>
      <c r="T117" s="17">
        <v>0</v>
      </c>
      <c r="U117" s="17">
        <v>0</v>
      </c>
      <c r="V117" s="17">
        <v>0</v>
      </c>
      <c r="W117" s="17">
        <v>0</v>
      </c>
      <c r="X117" s="17">
        <v>0</v>
      </c>
      <c r="Y117" s="17">
        <v>0</v>
      </c>
      <c r="Z117" s="17">
        <v>0</v>
      </c>
      <c r="AA117" s="17">
        <v>0</v>
      </c>
      <c r="AB117" s="17">
        <v>0</v>
      </c>
      <c r="AC117" s="17">
        <v>0</v>
      </c>
      <c r="AD117" s="17"/>
      <c r="AE117" s="17">
        <v>0</v>
      </c>
      <c r="AF117" s="17">
        <v>0</v>
      </c>
      <c r="AG117" s="17">
        <v>0</v>
      </c>
      <c r="AH117" s="17"/>
      <c r="AI117" s="17">
        <v>0</v>
      </c>
      <c r="AJ117" s="17">
        <v>0</v>
      </c>
      <c r="AK117" s="17">
        <v>0</v>
      </c>
      <c r="AL117" s="17">
        <v>0</v>
      </c>
      <c r="AM117" s="17">
        <v>0</v>
      </c>
      <c r="AN117" s="17"/>
      <c r="AO117" s="17">
        <v>0</v>
      </c>
      <c r="AP117" s="17">
        <v>0</v>
      </c>
      <c r="AQ117" s="17">
        <v>0</v>
      </c>
      <c r="AR117" s="17"/>
      <c r="AS117" s="17">
        <v>0</v>
      </c>
      <c r="AT117" s="17">
        <v>0</v>
      </c>
      <c r="AU117" s="17">
        <v>0</v>
      </c>
      <c r="AV117" s="17">
        <v>0</v>
      </c>
      <c r="AW117" s="17">
        <v>0</v>
      </c>
      <c r="AX117" s="17"/>
      <c r="AY117" s="17">
        <v>0</v>
      </c>
      <c r="AZ117" s="17">
        <v>0</v>
      </c>
      <c r="BA117" s="17">
        <v>0</v>
      </c>
      <c r="BB117" s="17">
        <v>0</v>
      </c>
      <c r="BC117" s="17">
        <v>0</v>
      </c>
      <c r="BD117" s="17">
        <v>0</v>
      </c>
      <c r="BE117" s="17">
        <v>0</v>
      </c>
      <c r="BF117" s="17">
        <v>0</v>
      </c>
      <c r="BG117" s="17">
        <v>0</v>
      </c>
      <c r="BH117" s="17">
        <v>0</v>
      </c>
      <c r="BI117" s="17">
        <v>0</v>
      </c>
      <c r="BJ117" s="17">
        <v>0</v>
      </c>
      <c r="BK117" s="17">
        <v>0</v>
      </c>
      <c r="BL117" s="17">
        <v>0</v>
      </c>
      <c r="BM117" s="17">
        <v>0</v>
      </c>
      <c r="BN117" s="17">
        <v>0</v>
      </c>
      <c r="BO117" s="17"/>
      <c r="BP117" s="17">
        <v>0</v>
      </c>
      <c r="BQ117" s="17">
        <v>0</v>
      </c>
      <c r="BR117" s="17">
        <v>0</v>
      </c>
      <c r="BS117" s="17">
        <v>0</v>
      </c>
      <c r="BT117" s="17">
        <v>0</v>
      </c>
      <c r="BU117" s="17">
        <v>0</v>
      </c>
      <c r="BV117" s="17"/>
      <c r="BW117" s="17">
        <v>0</v>
      </c>
      <c r="BX117" s="17">
        <v>0</v>
      </c>
      <c r="BY117" s="17">
        <v>0</v>
      </c>
      <c r="BZ117" s="17">
        <v>0</v>
      </c>
      <c r="CA117" s="17">
        <v>0</v>
      </c>
      <c r="CB117" s="17">
        <v>0</v>
      </c>
      <c r="CC117" s="17">
        <v>0</v>
      </c>
      <c r="CD117" s="17">
        <v>0</v>
      </c>
      <c r="CE117" s="17"/>
      <c r="CF117" s="17">
        <v>0</v>
      </c>
      <c r="CG117" s="17">
        <v>0</v>
      </c>
      <c r="CH117" s="17">
        <v>0</v>
      </c>
      <c r="CI117" s="17">
        <v>0</v>
      </c>
      <c r="CJ117" s="17">
        <v>0</v>
      </c>
      <c r="CK117" s="17"/>
      <c r="CL117" s="17">
        <v>0</v>
      </c>
      <c r="CM117" s="17"/>
      <c r="CN117" s="17">
        <v>0</v>
      </c>
      <c r="CO117" s="17">
        <v>0</v>
      </c>
      <c r="CP117" s="17">
        <v>0</v>
      </c>
    </row>
    <row r="118" spans="2:94" x14ac:dyDescent="0.35">
      <c r="B118" t="s">
        <v>185</v>
      </c>
      <c r="C118" s="17">
        <v>1</v>
      </c>
      <c r="D118" s="17">
        <v>1</v>
      </c>
      <c r="E118" s="17">
        <v>1</v>
      </c>
      <c r="F118" s="17"/>
      <c r="G118" s="17">
        <v>1</v>
      </c>
      <c r="H118" s="17">
        <v>1</v>
      </c>
      <c r="I118" s="17">
        <v>1</v>
      </c>
      <c r="J118" s="17">
        <v>1</v>
      </c>
      <c r="K118" s="17">
        <v>1</v>
      </c>
      <c r="L118" s="17">
        <v>1</v>
      </c>
      <c r="M118" s="17"/>
      <c r="N118" s="17">
        <v>1</v>
      </c>
      <c r="O118" s="17">
        <v>1</v>
      </c>
      <c r="P118" s="17">
        <v>1</v>
      </c>
      <c r="Q118" s="17">
        <v>1</v>
      </c>
      <c r="R118" s="17"/>
      <c r="S118" s="17">
        <v>1</v>
      </c>
      <c r="T118" s="17">
        <v>1</v>
      </c>
      <c r="U118" s="17">
        <v>1</v>
      </c>
      <c r="V118" s="17">
        <v>1</v>
      </c>
      <c r="W118" s="17">
        <v>1</v>
      </c>
      <c r="X118" s="17">
        <v>1</v>
      </c>
      <c r="Y118" s="17">
        <v>1</v>
      </c>
      <c r="Z118" s="17">
        <v>1</v>
      </c>
      <c r="AA118" s="17">
        <v>1</v>
      </c>
      <c r="AB118" s="17">
        <v>1</v>
      </c>
      <c r="AC118" s="17">
        <v>1</v>
      </c>
      <c r="AD118" s="17"/>
      <c r="AE118" s="17">
        <v>1</v>
      </c>
      <c r="AF118" s="17">
        <v>1</v>
      </c>
      <c r="AG118" s="17">
        <v>1</v>
      </c>
      <c r="AH118" s="17"/>
      <c r="AI118" s="17">
        <v>1</v>
      </c>
      <c r="AJ118" s="17">
        <v>1</v>
      </c>
      <c r="AK118" s="17">
        <v>1</v>
      </c>
      <c r="AL118" s="17">
        <v>1</v>
      </c>
      <c r="AM118" s="17">
        <v>1</v>
      </c>
      <c r="AN118" s="17"/>
      <c r="AO118" s="17">
        <v>1</v>
      </c>
      <c r="AP118" s="17">
        <v>1</v>
      </c>
      <c r="AQ118" s="17">
        <v>1</v>
      </c>
      <c r="AR118" s="17"/>
      <c r="AS118" s="17">
        <v>1</v>
      </c>
      <c r="AT118" s="17">
        <v>1</v>
      </c>
      <c r="AU118" s="17">
        <v>1</v>
      </c>
      <c r="AV118" s="17">
        <v>1</v>
      </c>
      <c r="AW118" s="17">
        <v>1</v>
      </c>
      <c r="AX118" s="17"/>
      <c r="AY118" s="17">
        <v>1</v>
      </c>
      <c r="AZ118" s="17">
        <v>1</v>
      </c>
      <c r="BA118" s="17">
        <v>1</v>
      </c>
      <c r="BB118" s="17">
        <v>1</v>
      </c>
      <c r="BC118" s="17">
        <v>1</v>
      </c>
      <c r="BD118" s="17">
        <v>1</v>
      </c>
      <c r="BE118" s="17">
        <v>1</v>
      </c>
      <c r="BF118" s="17">
        <v>1</v>
      </c>
      <c r="BG118" s="17">
        <v>1</v>
      </c>
      <c r="BH118" s="17">
        <v>1</v>
      </c>
      <c r="BI118" s="17">
        <v>1</v>
      </c>
      <c r="BJ118" s="17">
        <v>1</v>
      </c>
      <c r="BK118" s="17">
        <v>1</v>
      </c>
      <c r="BL118" s="17">
        <v>1</v>
      </c>
      <c r="BM118" s="17">
        <v>1</v>
      </c>
      <c r="BN118" s="17">
        <v>1</v>
      </c>
      <c r="BO118" s="17"/>
      <c r="BP118" s="17">
        <v>1</v>
      </c>
      <c r="BQ118" s="17">
        <v>1</v>
      </c>
      <c r="BR118" s="17">
        <v>1</v>
      </c>
      <c r="BS118" s="17">
        <v>1</v>
      </c>
      <c r="BT118" s="17">
        <v>1</v>
      </c>
      <c r="BU118" s="17">
        <v>1</v>
      </c>
      <c r="BV118" s="17"/>
      <c r="BW118" s="17">
        <v>1</v>
      </c>
      <c r="BX118" s="17">
        <v>1</v>
      </c>
      <c r="BY118" s="17">
        <v>1</v>
      </c>
      <c r="BZ118" s="17">
        <v>1</v>
      </c>
      <c r="CA118" s="17">
        <v>1</v>
      </c>
      <c r="CB118" s="17">
        <v>1</v>
      </c>
      <c r="CC118" s="17">
        <v>1</v>
      </c>
      <c r="CD118" s="17">
        <v>1</v>
      </c>
      <c r="CE118" s="17"/>
      <c r="CF118" s="17">
        <v>1</v>
      </c>
      <c r="CG118" s="17">
        <v>1</v>
      </c>
      <c r="CH118" s="17">
        <v>1</v>
      </c>
      <c r="CI118" s="17">
        <v>1</v>
      </c>
      <c r="CJ118" s="17">
        <v>1</v>
      </c>
      <c r="CK118" s="17"/>
      <c r="CL118" s="17">
        <v>1</v>
      </c>
      <c r="CM118" s="17"/>
      <c r="CN118" s="17">
        <v>1</v>
      </c>
      <c r="CO118" s="17">
        <v>1</v>
      </c>
      <c r="CP118" s="17">
        <v>1</v>
      </c>
    </row>
    <row r="119" spans="2:94" x14ac:dyDescent="0.35">
      <c r="B119" t="s">
        <v>186</v>
      </c>
      <c r="C119" s="17">
        <v>0</v>
      </c>
      <c r="D119" s="17">
        <v>0</v>
      </c>
      <c r="E119" s="17">
        <v>0</v>
      </c>
      <c r="F119" s="17"/>
      <c r="G119" s="17">
        <v>0</v>
      </c>
      <c r="H119" s="17">
        <v>0</v>
      </c>
      <c r="I119" s="17">
        <v>0</v>
      </c>
      <c r="J119" s="17">
        <v>0</v>
      </c>
      <c r="K119" s="17">
        <v>0</v>
      </c>
      <c r="L119" s="17">
        <v>0</v>
      </c>
      <c r="M119" s="17"/>
      <c r="N119" s="17">
        <v>0</v>
      </c>
      <c r="O119" s="17">
        <v>0</v>
      </c>
      <c r="P119" s="17">
        <v>0</v>
      </c>
      <c r="Q119" s="17">
        <v>0</v>
      </c>
      <c r="R119" s="17"/>
      <c r="S119" s="17">
        <v>0</v>
      </c>
      <c r="T119" s="17">
        <v>0</v>
      </c>
      <c r="U119" s="17">
        <v>0</v>
      </c>
      <c r="V119" s="17">
        <v>0</v>
      </c>
      <c r="W119" s="17">
        <v>0</v>
      </c>
      <c r="X119" s="17">
        <v>0</v>
      </c>
      <c r="Y119" s="17">
        <v>0</v>
      </c>
      <c r="Z119" s="17">
        <v>0</v>
      </c>
      <c r="AA119" s="17">
        <v>0</v>
      </c>
      <c r="AB119" s="17">
        <v>0</v>
      </c>
      <c r="AC119" s="17">
        <v>0</v>
      </c>
      <c r="AD119" s="17"/>
      <c r="AE119" s="17">
        <v>0</v>
      </c>
      <c r="AF119" s="17">
        <v>0</v>
      </c>
      <c r="AG119" s="17">
        <v>0</v>
      </c>
      <c r="AH119" s="17"/>
      <c r="AI119" s="17">
        <v>0</v>
      </c>
      <c r="AJ119" s="17">
        <v>0</v>
      </c>
      <c r="AK119" s="17">
        <v>0</v>
      </c>
      <c r="AL119" s="17">
        <v>0</v>
      </c>
      <c r="AM119" s="17">
        <v>0</v>
      </c>
      <c r="AN119" s="17"/>
      <c r="AO119" s="17">
        <v>0</v>
      </c>
      <c r="AP119" s="17">
        <v>0</v>
      </c>
      <c r="AQ119" s="17">
        <v>0</v>
      </c>
      <c r="AR119" s="17"/>
      <c r="AS119" s="17">
        <v>0</v>
      </c>
      <c r="AT119" s="17">
        <v>0</v>
      </c>
      <c r="AU119" s="17">
        <v>0</v>
      </c>
      <c r="AV119" s="17">
        <v>0</v>
      </c>
      <c r="AW119" s="17">
        <v>0</v>
      </c>
      <c r="AX119" s="17"/>
      <c r="AY119" s="17">
        <v>0</v>
      </c>
      <c r="AZ119" s="17">
        <v>0</v>
      </c>
      <c r="BA119" s="17">
        <v>0</v>
      </c>
      <c r="BB119" s="17">
        <v>0</v>
      </c>
      <c r="BC119" s="17">
        <v>0</v>
      </c>
      <c r="BD119" s="17">
        <v>0</v>
      </c>
      <c r="BE119" s="17">
        <v>0</v>
      </c>
      <c r="BF119" s="17">
        <v>0</v>
      </c>
      <c r="BG119" s="17">
        <v>0</v>
      </c>
      <c r="BH119" s="17">
        <v>0</v>
      </c>
      <c r="BI119" s="17">
        <v>0</v>
      </c>
      <c r="BJ119" s="17">
        <v>0</v>
      </c>
      <c r="BK119" s="17">
        <v>0</v>
      </c>
      <c r="BL119" s="17">
        <v>0</v>
      </c>
      <c r="BM119" s="17">
        <v>0</v>
      </c>
      <c r="BN119" s="17">
        <v>0</v>
      </c>
      <c r="BO119" s="17"/>
      <c r="BP119" s="17">
        <v>0</v>
      </c>
      <c r="BQ119" s="17">
        <v>0</v>
      </c>
      <c r="BR119" s="17">
        <v>0</v>
      </c>
      <c r="BS119" s="17">
        <v>0</v>
      </c>
      <c r="BT119" s="17">
        <v>0</v>
      </c>
      <c r="BU119" s="17">
        <v>0</v>
      </c>
      <c r="BV119" s="17"/>
      <c r="BW119" s="17">
        <v>0</v>
      </c>
      <c r="BX119" s="17">
        <v>0</v>
      </c>
      <c r="BY119" s="17">
        <v>0</v>
      </c>
      <c r="BZ119" s="17">
        <v>0</v>
      </c>
      <c r="CA119" s="17">
        <v>0</v>
      </c>
      <c r="CB119" s="17">
        <v>0</v>
      </c>
      <c r="CC119" s="17">
        <v>0</v>
      </c>
      <c r="CD119" s="17">
        <v>0</v>
      </c>
      <c r="CE119" s="17"/>
      <c r="CF119" s="17">
        <v>0</v>
      </c>
      <c r="CG119" s="17">
        <v>0</v>
      </c>
      <c r="CH119" s="17">
        <v>0</v>
      </c>
      <c r="CI119" s="17">
        <v>0</v>
      </c>
      <c r="CJ119" s="17">
        <v>0</v>
      </c>
      <c r="CK119" s="17"/>
      <c r="CL119" s="17">
        <v>0</v>
      </c>
      <c r="CM119" s="17"/>
      <c r="CN119" s="17">
        <v>0</v>
      </c>
      <c r="CO119" s="17">
        <v>0</v>
      </c>
      <c r="CP119" s="17">
        <v>0</v>
      </c>
    </row>
    <row r="120" spans="2:94" x14ac:dyDescent="0.35">
      <c r="B120" t="s">
        <v>133</v>
      </c>
      <c r="C120" s="17">
        <v>0</v>
      </c>
      <c r="D120" s="17">
        <v>0</v>
      </c>
      <c r="E120" s="17">
        <v>0</v>
      </c>
      <c r="F120" s="17"/>
      <c r="G120" s="17">
        <v>0</v>
      </c>
      <c r="H120" s="17">
        <v>0</v>
      </c>
      <c r="I120" s="17">
        <v>0</v>
      </c>
      <c r="J120" s="17">
        <v>0</v>
      </c>
      <c r="K120" s="17">
        <v>0</v>
      </c>
      <c r="L120" s="17">
        <v>0</v>
      </c>
      <c r="M120" s="17"/>
      <c r="N120" s="17">
        <v>0</v>
      </c>
      <c r="O120" s="17">
        <v>0</v>
      </c>
      <c r="P120" s="17">
        <v>0</v>
      </c>
      <c r="Q120" s="17">
        <v>0</v>
      </c>
      <c r="R120" s="17"/>
      <c r="S120" s="17">
        <v>0</v>
      </c>
      <c r="T120" s="17">
        <v>0</v>
      </c>
      <c r="U120" s="17">
        <v>0</v>
      </c>
      <c r="V120" s="17">
        <v>0</v>
      </c>
      <c r="W120" s="17">
        <v>0</v>
      </c>
      <c r="X120" s="17">
        <v>0</v>
      </c>
      <c r="Y120" s="17">
        <v>0</v>
      </c>
      <c r="Z120" s="17">
        <v>0</v>
      </c>
      <c r="AA120" s="17">
        <v>0</v>
      </c>
      <c r="AB120" s="17">
        <v>0</v>
      </c>
      <c r="AC120" s="17">
        <v>0</v>
      </c>
      <c r="AD120" s="17"/>
      <c r="AE120" s="17">
        <v>0</v>
      </c>
      <c r="AF120" s="17">
        <v>0</v>
      </c>
      <c r="AG120" s="17">
        <v>0</v>
      </c>
      <c r="AH120" s="17"/>
      <c r="AI120" s="17">
        <v>0</v>
      </c>
      <c r="AJ120" s="17">
        <v>0</v>
      </c>
      <c r="AK120" s="17">
        <v>0</v>
      </c>
      <c r="AL120" s="17">
        <v>0</v>
      </c>
      <c r="AM120" s="17">
        <v>0</v>
      </c>
      <c r="AN120" s="17"/>
      <c r="AO120" s="17">
        <v>0</v>
      </c>
      <c r="AP120" s="17">
        <v>0</v>
      </c>
      <c r="AQ120" s="17">
        <v>0</v>
      </c>
      <c r="AR120" s="17"/>
      <c r="AS120" s="17">
        <v>0</v>
      </c>
      <c r="AT120" s="17">
        <v>0</v>
      </c>
      <c r="AU120" s="17">
        <v>0</v>
      </c>
      <c r="AV120" s="17">
        <v>0</v>
      </c>
      <c r="AW120" s="17">
        <v>0</v>
      </c>
      <c r="AX120" s="17"/>
      <c r="AY120" s="17">
        <v>0</v>
      </c>
      <c r="AZ120" s="17">
        <v>0</v>
      </c>
      <c r="BA120" s="17">
        <v>0</v>
      </c>
      <c r="BB120" s="17">
        <v>0</v>
      </c>
      <c r="BC120" s="17">
        <v>0</v>
      </c>
      <c r="BD120" s="17">
        <v>0</v>
      </c>
      <c r="BE120" s="17">
        <v>0</v>
      </c>
      <c r="BF120" s="17">
        <v>0</v>
      </c>
      <c r="BG120" s="17">
        <v>0</v>
      </c>
      <c r="BH120" s="17">
        <v>0</v>
      </c>
      <c r="BI120" s="17">
        <v>0</v>
      </c>
      <c r="BJ120" s="17">
        <v>0</v>
      </c>
      <c r="BK120" s="17">
        <v>0</v>
      </c>
      <c r="BL120" s="17">
        <v>0</v>
      </c>
      <c r="BM120" s="17">
        <v>0</v>
      </c>
      <c r="BN120" s="17">
        <v>0</v>
      </c>
      <c r="BO120" s="17"/>
      <c r="BP120" s="17">
        <v>0</v>
      </c>
      <c r="BQ120" s="17">
        <v>0</v>
      </c>
      <c r="BR120" s="17">
        <v>0</v>
      </c>
      <c r="BS120" s="17">
        <v>0</v>
      </c>
      <c r="BT120" s="17">
        <v>0</v>
      </c>
      <c r="BU120" s="17">
        <v>0</v>
      </c>
      <c r="BV120" s="17"/>
      <c r="BW120" s="17">
        <v>0</v>
      </c>
      <c r="BX120" s="17">
        <v>0</v>
      </c>
      <c r="BY120" s="17">
        <v>0</v>
      </c>
      <c r="BZ120" s="17">
        <v>0</v>
      </c>
      <c r="CA120" s="17">
        <v>0</v>
      </c>
      <c r="CB120" s="17">
        <v>0</v>
      </c>
      <c r="CC120" s="17">
        <v>0</v>
      </c>
      <c r="CD120" s="17">
        <v>0</v>
      </c>
      <c r="CE120" s="17"/>
      <c r="CF120" s="17">
        <v>0</v>
      </c>
      <c r="CG120" s="17">
        <v>0</v>
      </c>
      <c r="CH120" s="17">
        <v>0</v>
      </c>
      <c r="CI120" s="17">
        <v>0</v>
      </c>
      <c r="CJ120" s="17">
        <v>0</v>
      </c>
      <c r="CK120" s="17"/>
      <c r="CL120" s="17">
        <v>0</v>
      </c>
      <c r="CM120" s="17"/>
      <c r="CN120" s="17">
        <v>0</v>
      </c>
      <c r="CO120" s="17">
        <v>0</v>
      </c>
      <c r="CP120" s="17">
        <v>0</v>
      </c>
    </row>
    <row r="121" spans="2:94" x14ac:dyDescent="0.35">
      <c r="B121" t="s">
        <v>187</v>
      </c>
      <c r="C121" s="17">
        <v>0</v>
      </c>
      <c r="D121" s="17">
        <v>0</v>
      </c>
      <c r="E121" s="17">
        <v>0</v>
      </c>
      <c r="F121" s="17"/>
      <c r="G121" s="17">
        <v>0</v>
      </c>
      <c r="H121" s="17">
        <v>0</v>
      </c>
      <c r="I121" s="17">
        <v>0</v>
      </c>
      <c r="J121" s="17">
        <v>0</v>
      </c>
      <c r="K121" s="17">
        <v>0</v>
      </c>
      <c r="L121" s="17">
        <v>0</v>
      </c>
      <c r="M121" s="17"/>
      <c r="N121" s="17">
        <v>0</v>
      </c>
      <c r="O121" s="17">
        <v>0</v>
      </c>
      <c r="P121" s="17">
        <v>0</v>
      </c>
      <c r="Q121" s="17">
        <v>0</v>
      </c>
      <c r="R121" s="17"/>
      <c r="S121" s="17">
        <v>0</v>
      </c>
      <c r="T121" s="17">
        <v>0</v>
      </c>
      <c r="U121" s="17">
        <v>0</v>
      </c>
      <c r="V121" s="17">
        <v>0</v>
      </c>
      <c r="W121" s="17">
        <v>0</v>
      </c>
      <c r="X121" s="17">
        <v>0</v>
      </c>
      <c r="Y121" s="17">
        <v>0</v>
      </c>
      <c r="Z121" s="17">
        <v>0</v>
      </c>
      <c r="AA121" s="17">
        <v>0</v>
      </c>
      <c r="AB121" s="17">
        <v>0</v>
      </c>
      <c r="AC121" s="17">
        <v>0</v>
      </c>
      <c r="AD121" s="17"/>
      <c r="AE121" s="17">
        <v>0</v>
      </c>
      <c r="AF121" s="17">
        <v>0</v>
      </c>
      <c r="AG121" s="17">
        <v>0</v>
      </c>
      <c r="AH121" s="17"/>
      <c r="AI121" s="17">
        <v>0</v>
      </c>
      <c r="AJ121" s="17">
        <v>0</v>
      </c>
      <c r="AK121" s="17">
        <v>0</v>
      </c>
      <c r="AL121" s="17">
        <v>0</v>
      </c>
      <c r="AM121" s="17">
        <v>0</v>
      </c>
      <c r="AN121" s="17"/>
      <c r="AO121" s="17">
        <v>0</v>
      </c>
      <c r="AP121" s="17">
        <v>0</v>
      </c>
      <c r="AQ121" s="17">
        <v>0</v>
      </c>
      <c r="AR121" s="17"/>
      <c r="AS121" s="17">
        <v>0</v>
      </c>
      <c r="AT121" s="17">
        <v>0</v>
      </c>
      <c r="AU121" s="17">
        <v>0</v>
      </c>
      <c r="AV121" s="17">
        <v>0</v>
      </c>
      <c r="AW121" s="17">
        <v>0</v>
      </c>
      <c r="AX121" s="17"/>
      <c r="AY121" s="17">
        <v>0</v>
      </c>
      <c r="AZ121" s="17">
        <v>0</v>
      </c>
      <c r="BA121" s="17">
        <v>0</v>
      </c>
      <c r="BB121" s="17">
        <v>0</v>
      </c>
      <c r="BC121" s="17">
        <v>0</v>
      </c>
      <c r="BD121" s="17">
        <v>0</v>
      </c>
      <c r="BE121" s="17">
        <v>0</v>
      </c>
      <c r="BF121" s="17">
        <v>0</v>
      </c>
      <c r="BG121" s="17">
        <v>0</v>
      </c>
      <c r="BH121" s="17">
        <v>0</v>
      </c>
      <c r="BI121" s="17">
        <v>0</v>
      </c>
      <c r="BJ121" s="17">
        <v>0</v>
      </c>
      <c r="BK121" s="17">
        <v>0</v>
      </c>
      <c r="BL121" s="17">
        <v>0</v>
      </c>
      <c r="BM121" s="17">
        <v>0</v>
      </c>
      <c r="BN121" s="17">
        <v>0</v>
      </c>
      <c r="BO121" s="17"/>
      <c r="BP121" s="17">
        <v>0</v>
      </c>
      <c r="BQ121" s="17">
        <v>0</v>
      </c>
      <c r="BR121" s="17">
        <v>0</v>
      </c>
      <c r="BS121" s="17">
        <v>0</v>
      </c>
      <c r="BT121" s="17">
        <v>0</v>
      </c>
      <c r="BU121" s="17">
        <v>0</v>
      </c>
      <c r="BV121" s="17"/>
      <c r="BW121" s="17">
        <v>0</v>
      </c>
      <c r="BX121" s="17">
        <v>0</v>
      </c>
      <c r="BY121" s="17">
        <v>0</v>
      </c>
      <c r="BZ121" s="17">
        <v>0</v>
      </c>
      <c r="CA121" s="17">
        <v>0</v>
      </c>
      <c r="CB121" s="17">
        <v>0</v>
      </c>
      <c r="CC121" s="17">
        <v>0</v>
      </c>
      <c r="CD121" s="17">
        <v>0</v>
      </c>
      <c r="CE121" s="17"/>
      <c r="CF121" s="17">
        <v>0</v>
      </c>
      <c r="CG121" s="17">
        <v>0</v>
      </c>
      <c r="CH121" s="17">
        <v>0</v>
      </c>
      <c r="CI121" s="17">
        <v>0</v>
      </c>
      <c r="CJ121" s="17">
        <v>0</v>
      </c>
      <c r="CK121" s="17"/>
      <c r="CL121" s="17">
        <v>0</v>
      </c>
      <c r="CM121" s="17"/>
      <c r="CN121" s="17">
        <v>0</v>
      </c>
      <c r="CO121" s="17">
        <v>0</v>
      </c>
      <c r="CP121" s="17">
        <v>0</v>
      </c>
    </row>
    <row r="122" spans="2:94" x14ac:dyDescent="0.35">
      <c r="B122" t="s">
        <v>188</v>
      </c>
      <c r="C122" s="17">
        <v>1</v>
      </c>
      <c r="D122" s="17">
        <v>1</v>
      </c>
      <c r="E122" s="17">
        <v>1</v>
      </c>
      <c r="F122" s="17"/>
      <c r="G122" s="17">
        <v>1</v>
      </c>
      <c r="H122" s="17">
        <v>1</v>
      </c>
      <c r="I122" s="17">
        <v>1</v>
      </c>
      <c r="J122" s="17">
        <v>1</v>
      </c>
      <c r="K122" s="17">
        <v>1</v>
      </c>
      <c r="L122" s="17">
        <v>1</v>
      </c>
      <c r="M122" s="17"/>
      <c r="N122" s="17">
        <v>1</v>
      </c>
      <c r="O122" s="17">
        <v>1</v>
      </c>
      <c r="P122" s="17">
        <v>1</v>
      </c>
      <c r="Q122" s="17">
        <v>1</v>
      </c>
      <c r="R122" s="17"/>
      <c r="S122" s="17">
        <v>1</v>
      </c>
      <c r="T122" s="17">
        <v>1</v>
      </c>
      <c r="U122" s="17">
        <v>1</v>
      </c>
      <c r="V122" s="17">
        <v>1</v>
      </c>
      <c r="W122" s="17">
        <v>1</v>
      </c>
      <c r="X122" s="17">
        <v>1</v>
      </c>
      <c r="Y122" s="17">
        <v>1</v>
      </c>
      <c r="Z122" s="17">
        <v>1</v>
      </c>
      <c r="AA122" s="17">
        <v>1</v>
      </c>
      <c r="AB122" s="17">
        <v>1</v>
      </c>
      <c r="AC122" s="17">
        <v>1</v>
      </c>
      <c r="AD122" s="17"/>
      <c r="AE122" s="17">
        <v>1</v>
      </c>
      <c r="AF122" s="17">
        <v>1</v>
      </c>
      <c r="AG122" s="17">
        <v>1</v>
      </c>
      <c r="AH122" s="17"/>
      <c r="AI122" s="17">
        <v>1</v>
      </c>
      <c r="AJ122" s="17">
        <v>1</v>
      </c>
      <c r="AK122" s="17">
        <v>1</v>
      </c>
      <c r="AL122" s="17">
        <v>1</v>
      </c>
      <c r="AM122" s="17">
        <v>1</v>
      </c>
      <c r="AN122" s="17"/>
      <c r="AO122" s="17">
        <v>1</v>
      </c>
      <c r="AP122" s="17">
        <v>1</v>
      </c>
      <c r="AQ122" s="17">
        <v>1</v>
      </c>
      <c r="AR122" s="17"/>
      <c r="AS122" s="17">
        <v>1</v>
      </c>
      <c r="AT122" s="17">
        <v>1</v>
      </c>
      <c r="AU122" s="17">
        <v>1</v>
      </c>
      <c r="AV122" s="17">
        <v>1</v>
      </c>
      <c r="AW122" s="17">
        <v>1</v>
      </c>
      <c r="AX122" s="17"/>
      <c r="AY122" s="17">
        <v>1</v>
      </c>
      <c r="AZ122" s="17">
        <v>1</v>
      </c>
      <c r="BA122" s="17">
        <v>1</v>
      </c>
      <c r="BB122" s="17">
        <v>1</v>
      </c>
      <c r="BC122" s="17">
        <v>1</v>
      </c>
      <c r="BD122" s="17">
        <v>1</v>
      </c>
      <c r="BE122" s="17">
        <v>1</v>
      </c>
      <c r="BF122" s="17">
        <v>1</v>
      </c>
      <c r="BG122" s="17">
        <v>1</v>
      </c>
      <c r="BH122" s="17">
        <v>1</v>
      </c>
      <c r="BI122" s="17">
        <v>1</v>
      </c>
      <c r="BJ122" s="17">
        <v>1</v>
      </c>
      <c r="BK122" s="17">
        <v>1</v>
      </c>
      <c r="BL122" s="17">
        <v>1</v>
      </c>
      <c r="BM122" s="17">
        <v>1</v>
      </c>
      <c r="BN122" s="17">
        <v>1</v>
      </c>
      <c r="BO122" s="17"/>
      <c r="BP122" s="17">
        <v>1</v>
      </c>
      <c r="BQ122" s="17">
        <v>1</v>
      </c>
      <c r="BR122" s="17">
        <v>1</v>
      </c>
      <c r="BS122" s="17">
        <v>1</v>
      </c>
      <c r="BT122" s="17">
        <v>1</v>
      </c>
      <c r="BU122" s="17">
        <v>1</v>
      </c>
      <c r="BV122" s="17"/>
      <c r="BW122" s="17">
        <v>1</v>
      </c>
      <c r="BX122" s="17">
        <v>1</v>
      </c>
      <c r="BY122" s="17">
        <v>1</v>
      </c>
      <c r="BZ122" s="17">
        <v>1</v>
      </c>
      <c r="CA122" s="17">
        <v>1</v>
      </c>
      <c r="CB122" s="17">
        <v>1</v>
      </c>
      <c r="CC122" s="17">
        <v>1</v>
      </c>
      <c r="CD122" s="17">
        <v>1</v>
      </c>
      <c r="CE122" s="17"/>
      <c r="CF122" s="17">
        <v>1</v>
      </c>
      <c r="CG122" s="17">
        <v>1</v>
      </c>
      <c r="CH122" s="17">
        <v>1</v>
      </c>
      <c r="CI122" s="17">
        <v>1</v>
      </c>
      <c r="CJ122" s="17">
        <v>1</v>
      </c>
      <c r="CK122" s="17"/>
      <c r="CL122" s="17">
        <v>1</v>
      </c>
      <c r="CM122" s="17"/>
      <c r="CN122" s="17">
        <v>1</v>
      </c>
      <c r="CO122" s="17">
        <v>1</v>
      </c>
      <c r="CP122" s="17">
        <v>1</v>
      </c>
    </row>
    <row r="123" spans="2:94" x14ac:dyDescent="0.35">
      <c r="B123" t="s">
        <v>147</v>
      </c>
      <c r="C123" s="17">
        <v>-1</v>
      </c>
      <c r="D123" s="17">
        <v>-1</v>
      </c>
      <c r="E123" s="17">
        <v>-1</v>
      </c>
      <c r="F123" s="17"/>
      <c r="G123" s="17">
        <v>-1</v>
      </c>
      <c r="H123" s="17">
        <v>-1</v>
      </c>
      <c r="I123" s="17">
        <v>-1</v>
      </c>
      <c r="J123" s="17">
        <v>-1</v>
      </c>
      <c r="K123" s="17">
        <v>-1</v>
      </c>
      <c r="L123" s="17">
        <v>-1</v>
      </c>
      <c r="M123" s="17"/>
      <c r="N123" s="17">
        <v>-1</v>
      </c>
      <c r="O123" s="17">
        <v>-1</v>
      </c>
      <c r="P123" s="17">
        <v>-1</v>
      </c>
      <c r="Q123" s="17">
        <v>-1</v>
      </c>
      <c r="R123" s="17"/>
      <c r="S123" s="17">
        <v>-1</v>
      </c>
      <c r="T123" s="17">
        <v>-1</v>
      </c>
      <c r="U123" s="17">
        <v>-1</v>
      </c>
      <c r="V123" s="17">
        <v>-1</v>
      </c>
      <c r="W123" s="17">
        <v>-1</v>
      </c>
      <c r="X123" s="17">
        <v>-1</v>
      </c>
      <c r="Y123" s="17">
        <v>-1</v>
      </c>
      <c r="Z123" s="17">
        <v>-1</v>
      </c>
      <c r="AA123" s="17">
        <v>-1</v>
      </c>
      <c r="AB123" s="17">
        <v>-1</v>
      </c>
      <c r="AC123" s="17">
        <v>-1</v>
      </c>
      <c r="AD123" s="17"/>
      <c r="AE123" s="17">
        <v>-1</v>
      </c>
      <c r="AF123" s="17">
        <v>-1</v>
      </c>
      <c r="AG123" s="17">
        <v>-1</v>
      </c>
      <c r="AH123" s="17"/>
      <c r="AI123" s="17">
        <v>-1</v>
      </c>
      <c r="AJ123" s="17">
        <v>-1</v>
      </c>
      <c r="AK123" s="17">
        <v>-1</v>
      </c>
      <c r="AL123" s="17">
        <v>-1</v>
      </c>
      <c r="AM123" s="17">
        <v>-1</v>
      </c>
      <c r="AN123" s="17"/>
      <c r="AO123" s="17">
        <v>-1</v>
      </c>
      <c r="AP123" s="17">
        <v>-1</v>
      </c>
      <c r="AQ123" s="17">
        <v>-1</v>
      </c>
      <c r="AR123" s="17"/>
      <c r="AS123" s="17">
        <v>-1</v>
      </c>
      <c r="AT123" s="17">
        <v>-1</v>
      </c>
      <c r="AU123" s="17">
        <v>-1</v>
      </c>
      <c r="AV123" s="17">
        <v>-1</v>
      </c>
      <c r="AW123" s="17">
        <v>-1</v>
      </c>
      <c r="AX123" s="17"/>
      <c r="AY123" s="17">
        <v>-1</v>
      </c>
      <c r="AZ123" s="17">
        <v>-1</v>
      </c>
      <c r="BA123" s="17">
        <v>-1</v>
      </c>
      <c r="BB123" s="17">
        <v>-1</v>
      </c>
      <c r="BC123" s="17">
        <v>-1</v>
      </c>
      <c r="BD123" s="17">
        <v>-1</v>
      </c>
      <c r="BE123" s="17">
        <v>-1</v>
      </c>
      <c r="BF123" s="17">
        <v>-1</v>
      </c>
      <c r="BG123" s="17">
        <v>-1</v>
      </c>
      <c r="BH123" s="17">
        <v>-1</v>
      </c>
      <c r="BI123" s="17">
        <v>-1</v>
      </c>
      <c r="BJ123" s="17">
        <v>-1</v>
      </c>
      <c r="BK123" s="17">
        <v>-1</v>
      </c>
      <c r="BL123" s="17">
        <v>-1</v>
      </c>
      <c r="BM123" s="17">
        <v>-1</v>
      </c>
      <c r="BN123" s="17">
        <v>-1</v>
      </c>
      <c r="BO123" s="17"/>
      <c r="BP123" s="17">
        <v>-1</v>
      </c>
      <c r="BQ123" s="17">
        <v>-1</v>
      </c>
      <c r="BR123" s="17">
        <v>-1</v>
      </c>
      <c r="BS123" s="17">
        <v>-1</v>
      </c>
      <c r="BT123" s="17">
        <v>-1</v>
      </c>
      <c r="BU123" s="17">
        <v>-1</v>
      </c>
      <c r="BV123" s="17"/>
      <c r="BW123" s="17">
        <v>-1</v>
      </c>
      <c r="BX123" s="17">
        <v>-1</v>
      </c>
      <c r="BY123" s="17">
        <v>-1</v>
      </c>
      <c r="BZ123" s="17">
        <v>-1</v>
      </c>
      <c r="CA123" s="17">
        <v>-1</v>
      </c>
      <c r="CB123" s="17">
        <v>-1</v>
      </c>
      <c r="CC123" s="17">
        <v>-1</v>
      </c>
      <c r="CD123" s="17">
        <v>-1</v>
      </c>
      <c r="CE123" s="17"/>
      <c r="CF123" s="17">
        <v>-1</v>
      </c>
      <c r="CG123" s="17">
        <v>-1</v>
      </c>
      <c r="CH123" s="17">
        <v>-1</v>
      </c>
      <c r="CI123" s="17">
        <v>-1</v>
      </c>
      <c r="CJ123" s="17">
        <v>-1</v>
      </c>
      <c r="CK123" s="17"/>
      <c r="CL123" s="17">
        <v>-1</v>
      </c>
      <c r="CM123" s="17"/>
      <c r="CN123" s="17">
        <v>-1</v>
      </c>
      <c r="CO123" s="17">
        <v>-1</v>
      </c>
      <c r="CP123" s="17">
        <v>-1</v>
      </c>
    </row>
    <row r="124" spans="2:94" x14ac:dyDescent="0.35">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c r="CA124" s="17"/>
      <c r="CB124" s="17"/>
      <c r="CC124" s="17"/>
      <c r="CD124" s="17"/>
      <c r="CE124" s="17"/>
      <c r="CF124" s="17"/>
      <c r="CG124" s="17"/>
      <c r="CH124" s="17"/>
      <c r="CI124" s="17"/>
      <c r="CJ124" s="17"/>
      <c r="CK124" s="17"/>
      <c r="CL124" s="17"/>
      <c r="CM124" s="17"/>
      <c r="CN124" s="17"/>
      <c r="CO124" s="17"/>
      <c r="CP124" s="17"/>
    </row>
    <row r="125" spans="2:94" x14ac:dyDescent="0.35">
      <c r="B125" s="6" t="s">
        <v>192</v>
      </c>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c r="CA125" s="17"/>
      <c r="CB125" s="17"/>
      <c r="CC125" s="17"/>
      <c r="CD125" s="17"/>
      <c r="CE125" s="17"/>
      <c r="CF125" s="17"/>
      <c r="CG125" s="17"/>
      <c r="CH125" s="17"/>
      <c r="CI125" s="17"/>
      <c r="CJ125" s="17"/>
      <c r="CK125" s="17"/>
      <c r="CL125" s="17"/>
      <c r="CM125" s="17"/>
      <c r="CN125" s="17"/>
      <c r="CO125" s="17"/>
      <c r="CP125" s="17"/>
    </row>
    <row r="126" spans="2:94" x14ac:dyDescent="0.35">
      <c r="B126" s="24" t="s">
        <v>125</v>
      </c>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c r="CA126" s="17"/>
      <c r="CB126" s="17"/>
      <c r="CC126" s="17"/>
      <c r="CD126" s="17"/>
      <c r="CE126" s="17"/>
      <c r="CF126" s="17"/>
      <c r="CG126" s="17"/>
      <c r="CH126" s="17"/>
      <c r="CI126" s="17"/>
      <c r="CJ126" s="17"/>
      <c r="CK126" s="17"/>
      <c r="CL126" s="17"/>
      <c r="CM126" s="17"/>
      <c r="CN126" s="17"/>
      <c r="CO126" s="17"/>
      <c r="CP126" s="17"/>
    </row>
    <row r="127" spans="2:94" x14ac:dyDescent="0.35">
      <c r="B127" t="s">
        <v>182</v>
      </c>
      <c r="C127" s="17">
        <v>0.28446387003275198</v>
      </c>
      <c r="D127" s="17">
        <v>0.31385619935389197</v>
      </c>
      <c r="E127" s="17">
        <v>0.25263328033268101</v>
      </c>
      <c r="F127" s="17"/>
      <c r="G127" s="17">
        <v>0.32072938035969301</v>
      </c>
      <c r="H127" s="17">
        <v>0.29490553637633998</v>
      </c>
      <c r="I127" s="17">
        <v>0.295936578227744</v>
      </c>
      <c r="J127" s="17">
        <v>0.27600248048528903</v>
      </c>
      <c r="K127" s="17">
        <v>0.29488498123233198</v>
      </c>
      <c r="L127" s="17">
        <v>0.242218397713651</v>
      </c>
      <c r="M127" s="17"/>
      <c r="N127" s="17">
        <v>0.34070118485173401</v>
      </c>
      <c r="O127" s="17">
        <v>0.28902185213620002</v>
      </c>
      <c r="P127" s="17">
        <v>0.25190602135489498</v>
      </c>
      <c r="Q127" s="17">
        <v>0.24445432208841</v>
      </c>
      <c r="R127" s="17"/>
      <c r="S127" s="17">
        <v>0.30863521006945399</v>
      </c>
      <c r="T127" s="17">
        <v>0.286935919288207</v>
      </c>
      <c r="U127" s="17">
        <v>0.28377215057156702</v>
      </c>
      <c r="V127" s="17">
        <v>0.28275974275687799</v>
      </c>
      <c r="W127" s="17">
        <v>0.248635580815907</v>
      </c>
      <c r="X127" s="17">
        <v>0.242262615131557</v>
      </c>
      <c r="Y127" s="17">
        <v>0.32829869530905498</v>
      </c>
      <c r="Z127" s="17">
        <v>0.26466410193539702</v>
      </c>
      <c r="AA127" s="17">
        <v>0.28730059533327501</v>
      </c>
      <c r="AB127" s="17">
        <v>0.27861884817548599</v>
      </c>
      <c r="AC127" s="17">
        <v>0.29077950905878303</v>
      </c>
      <c r="AD127" s="17"/>
      <c r="AE127" s="17">
        <v>0.226310329974065</v>
      </c>
      <c r="AF127" s="17">
        <v>0.34037848771718698</v>
      </c>
      <c r="AG127" s="17">
        <v>0.23773055961087</v>
      </c>
      <c r="AH127" s="17"/>
      <c r="AI127" s="17">
        <v>0.229730617915024</v>
      </c>
      <c r="AJ127" s="17">
        <v>0.34076469223859601</v>
      </c>
      <c r="AK127" s="17">
        <v>0.36494787005368901</v>
      </c>
      <c r="AL127" s="17">
        <v>0.201847372194391</v>
      </c>
      <c r="AM127" s="17">
        <v>0.20849313358914801</v>
      </c>
      <c r="AN127" s="17"/>
      <c r="AO127" s="17">
        <v>0.23806147943823</v>
      </c>
      <c r="AP127" s="17">
        <v>0.34792069370331502</v>
      </c>
      <c r="AQ127" s="17">
        <v>0.324052393659016</v>
      </c>
      <c r="AR127" s="17"/>
      <c r="AS127" s="17">
        <v>0.21754163633142001</v>
      </c>
      <c r="AT127" s="17">
        <v>0.26235235332470502</v>
      </c>
      <c r="AU127" s="17">
        <v>0.32222842934780899</v>
      </c>
      <c r="AV127" s="17">
        <v>0.37888432006103201</v>
      </c>
      <c r="AW127" s="17">
        <v>0.37244175195659501</v>
      </c>
      <c r="AX127" s="17"/>
      <c r="AY127" s="17">
        <v>0.38245093856000201</v>
      </c>
      <c r="AZ127" s="17">
        <v>0.26774648777569998</v>
      </c>
      <c r="BA127" s="17">
        <v>0.30755227817200498</v>
      </c>
      <c r="BB127" s="17">
        <v>0.278329146642948</v>
      </c>
      <c r="BC127" s="17">
        <v>0.25107523947138699</v>
      </c>
      <c r="BD127" s="17">
        <v>0.247657125506728</v>
      </c>
      <c r="BE127" s="17">
        <v>0.26181744866974799</v>
      </c>
      <c r="BF127" s="17">
        <v>0.26009707070847898</v>
      </c>
      <c r="BG127" s="17">
        <v>0.27099272169551297</v>
      </c>
      <c r="BH127" s="17">
        <v>0.32037139898310002</v>
      </c>
      <c r="BI127" s="17">
        <v>0.309854991234287</v>
      </c>
      <c r="BJ127" s="17">
        <v>0.30686357158017802</v>
      </c>
      <c r="BK127" s="17">
        <v>0.323356924753404</v>
      </c>
      <c r="BL127" s="17">
        <v>0.33911802072113301</v>
      </c>
      <c r="BM127" s="17">
        <v>0.38983818536977999</v>
      </c>
      <c r="BN127" s="17">
        <v>0.454700528822371</v>
      </c>
      <c r="BO127" s="17"/>
      <c r="BP127" s="17">
        <v>0.332947793704087</v>
      </c>
      <c r="BQ127" s="17">
        <v>0.29239675776989099</v>
      </c>
      <c r="BR127" s="17">
        <v>0.21328080343299799</v>
      </c>
      <c r="BS127" s="17">
        <v>0.25794750740840999</v>
      </c>
      <c r="BT127" s="17">
        <v>0.28993102476806198</v>
      </c>
      <c r="BU127" s="17">
        <v>0.301891441498639</v>
      </c>
      <c r="BV127" s="17"/>
      <c r="BW127" s="17">
        <v>0.33977729854780803</v>
      </c>
      <c r="BX127" s="17">
        <v>0.295447060211255</v>
      </c>
      <c r="BY127" s="17">
        <v>0.28763895232537801</v>
      </c>
      <c r="BZ127" s="17">
        <v>0.25156265206371198</v>
      </c>
      <c r="CA127" s="17">
        <v>0.27277056098487701</v>
      </c>
      <c r="CB127" s="17">
        <v>0.26654445268228699</v>
      </c>
      <c r="CC127" s="17">
        <v>0.39595638718571802</v>
      </c>
      <c r="CD127" s="17">
        <v>0.30115010280675503</v>
      </c>
      <c r="CE127" s="17"/>
      <c r="CF127" s="17">
        <v>0.34263197917633598</v>
      </c>
      <c r="CG127" s="17">
        <v>0.287867946646645</v>
      </c>
      <c r="CH127" s="17">
        <v>0.262788167138644</v>
      </c>
      <c r="CI127" s="17">
        <v>0.30049392155819599</v>
      </c>
      <c r="CJ127" s="17">
        <v>0.274246354196863</v>
      </c>
      <c r="CK127" s="17"/>
      <c r="CL127" s="17">
        <v>0.28332509143097501</v>
      </c>
      <c r="CM127" s="17"/>
      <c r="CN127" s="17">
        <v>0.32400922681551197</v>
      </c>
      <c r="CO127" s="17">
        <v>0.21367886648440701</v>
      </c>
      <c r="CP127" s="17">
        <v>0.250428014013858</v>
      </c>
    </row>
    <row r="128" spans="2:94" x14ac:dyDescent="0.35">
      <c r="B128" t="s">
        <v>183</v>
      </c>
      <c r="C128" s="17">
        <v>0.41726277923274202</v>
      </c>
      <c r="D128" s="17">
        <v>0.39196682047179099</v>
      </c>
      <c r="E128" s="17">
        <v>0.44372299269089899</v>
      </c>
      <c r="F128" s="17"/>
      <c r="G128" s="17">
        <v>0.43056203837264201</v>
      </c>
      <c r="H128" s="17">
        <v>0.462730066568462</v>
      </c>
      <c r="I128" s="17">
        <v>0.42262108995999598</v>
      </c>
      <c r="J128" s="17">
        <v>0.42355377176004</v>
      </c>
      <c r="K128" s="17">
        <v>0.39672984890141899</v>
      </c>
      <c r="L128" s="17">
        <v>0.37544762518292202</v>
      </c>
      <c r="M128" s="17"/>
      <c r="N128" s="17">
        <v>0.41737870810514999</v>
      </c>
      <c r="O128" s="17">
        <v>0.42926649172736803</v>
      </c>
      <c r="P128" s="17">
        <v>0.44922442605664398</v>
      </c>
      <c r="Q128" s="17">
        <v>0.37908349033226701</v>
      </c>
      <c r="R128" s="17"/>
      <c r="S128" s="17">
        <v>0.42158940305540998</v>
      </c>
      <c r="T128" s="17">
        <v>0.38783381099672398</v>
      </c>
      <c r="U128" s="17">
        <v>0.401200286547653</v>
      </c>
      <c r="V128" s="17">
        <v>0.418838628686523</v>
      </c>
      <c r="W128" s="17">
        <v>0.47975543130505599</v>
      </c>
      <c r="X128" s="17">
        <v>0.43580862924823499</v>
      </c>
      <c r="Y128" s="17">
        <v>0.41832678444038801</v>
      </c>
      <c r="Z128" s="17">
        <v>0.46957448643236799</v>
      </c>
      <c r="AA128" s="17">
        <v>0.39316496976683202</v>
      </c>
      <c r="AB128" s="17">
        <v>0.397453996189018</v>
      </c>
      <c r="AC128" s="17">
        <v>0.42884650179339501</v>
      </c>
      <c r="AD128" s="17"/>
      <c r="AE128" s="17">
        <v>0.39190448802029099</v>
      </c>
      <c r="AF128" s="17">
        <v>0.42946622023518999</v>
      </c>
      <c r="AG128" s="17">
        <v>0.44486543283499502</v>
      </c>
      <c r="AH128" s="17"/>
      <c r="AI128" s="17">
        <v>0.41333214023800502</v>
      </c>
      <c r="AJ128" s="17">
        <v>0.43939528433277403</v>
      </c>
      <c r="AK128" s="17">
        <v>0.42798996944026102</v>
      </c>
      <c r="AL128" s="17">
        <v>0.23009397092400399</v>
      </c>
      <c r="AM128" s="17">
        <v>0.43666530844811602</v>
      </c>
      <c r="AN128" s="17"/>
      <c r="AO128" s="17">
        <v>0.44406139586884202</v>
      </c>
      <c r="AP128" s="17">
        <v>0.43235900605149902</v>
      </c>
      <c r="AQ128" s="17">
        <v>0.44643228948701502</v>
      </c>
      <c r="AR128" s="17"/>
      <c r="AS128" s="17">
        <v>0.40184410230253398</v>
      </c>
      <c r="AT128" s="17">
        <v>0.43232631561706403</v>
      </c>
      <c r="AU128" s="17">
        <v>0.42979119143436101</v>
      </c>
      <c r="AV128" s="17">
        <v>0.43158714335123399</v>
      </c>
      <c r="AW128" s="17">
        <v>0.49481864222251298</v>
      </c>
      <c r="AX128" s="17"/>
      <c r="AY128" s="17">
        <v>0.28563458233265099</v>
      </c>
      <c r="AZ128" s="17">
        <v>0.38586530381933898</v>
      </c>
      <c r="BA128" s="17">
        <v>0.35120497467356998</v>
      </c>
      <c r="BB128" s="17">
        <v>0.377807674037621</v>
      </c>
      <c r="BC128" s="17">
        <v>0.45478677558298503</v>
      </c>
      <c r="BD128" s="17">
        <v>0.44090413519025301</v>
      </c>
      <c r="BE128" s="17">
        <v>0.390712347217964</v>
      </c>
      <c r="BF128" s="17">
        <v>0.45943423194357702</v>
      </c>
      <c r="BG128" s="17">
        <v>0.43520873499600599</v>
      </c>
      <c r="BH128" s="17">
        <v>0.42805397898255398</v>
      </c>
      <c r="BI128" s="17">
        <v>0.447561420608803</v>
      </c>
      <c r="BJ128" s="17">
        <v>0.419203426224391</v>
      </c>
      <c r="BK128" s="17">
        <v>0.43177510051072499</v>
      </c>
      <c r="BL128" s="17">
        <v>0.44722298622568102</v>
      </c>
      <c r="BM128" s="17">
        <v>0.38378999960562299</v>
      </c>
      <c r="BN128" s="17">
        <v>0.41618596025372001</v>
      </c>
      <c r="BO128" s="17"/>
      <c r="BP128" s="17">
        <v>0.40429330621485399</v>
      </c>
      <c r="BQ128" s="17">
        <v>0.398338272468231</v>
      </c>
      <c r="BR128" s="17">
        <v>0.46639749903839101</v>
      </c>
      <c r="BS128" s="17">
        <v>0.44140852423054</v>
      </c>
      <c r="BT128" s="17">
        <v>0.40628061657856901</v>
      </c>
      <c r="BU128" s="17">
        <v>0.382675373097079</v>
      </c>
      <c r="BV128" s="17"/>
      <c r="BW128" s="17">
        <v>0.38878396360879403</v>
      </c>
      <c r="BX128" s="17">
        <v>0.41864828386518699</v>
      </c>
      <c r="BY128" s="17">
        <v>0.425537102038549</v>
      </c>
      <c r="BZ128" s="17">
        <v>0.43777551966380701</v>
      </c>
      <c r="CA128" s="17">
        <v>0.44213334287813799</v>
      </c>
      <c r="CB128" s="17">
        <v>0.451161635742439</v>
      </c>
      <c r="CC128" s="17">
        <v>0.32789568903100802</v>
      </c>
      <c r="CD128" s="17">
        <v>0.39925308020514499</v>
      </c>
      <c r="CE128" s="17"/>
      <c r="CF128" s="17">
        <v>0.38526974448899498</v>
      </c>
      <c r="CG128" s="17">
        <v>0.42828619501923698</v>
      </c>
      <c r="CH128" s="17">
        <v>0.42460984071797497</v>
      </c>
      <c r="CI128" s="17">
        <v>0.410163505841808</v>
      </c>
      <c r="CJ128" s="17">
        <v>0.33203094929971</v>
      </c>
      <c r="CK128" s="17"/>
      <c r="CL128" s="17">
        <v>0.45408608628817698</v>
      </c>
      <c r="CM128" s="17"/>
      <c r="CN128" s="17">
        <v>0.39412998814049399</v>
      </c>
      <c r="CO128" s="17">
        <v>0.44238937067880102</v>
      </c>
      <c r="CP128" s="17">
        <v>0.45012988656677</v>
      </c>
    </row>
    <row r="129" spans="2:94" x14ac:dyDescent="0.35">
      <c r="B129" t="s">
        <v>184</v>
      </c>
      <c r="C129" s="17">
        <v>0.21803985571194801</v>
      </c>
      <c r="D129" s="17">
        <v>0.22019378780735499</v>
      </c>
      <c r="E129" s="17">
        <v>0.21667830151787501</v>
      </c>
      <c r="F129" s="17"/>
      <c r="G129" s="17">
        <v>0.17670280393971</v>
      </c>
      <c r="H129" s="17">
        <v>0.172718035439685</v>
      </c>
      <c r="I129" s="17">
        <v>0.19645253511789801</v>
      </c>
      <c r="J129" s="17">
        <v>0.22730363570002801</v>
      </c>
      <c r="K129" s="17">
        <v>0.23219496309492099</v>
      </c>
      <c r="L129" s="17">
        <v>0.28333679683325103</v>
      </c>
      <c r="M129" s="17"/>
      <c r="N129" s="17">
        <v>0.189084784317362</v>
      </c>
      <c r="O129" s="17">
        <v>0.20848855066094699</v>
      </c>
      <c r="P129" s="17">
        <v>0.21857004562129501</v>
      </c>
      <c r="Q129" s="17">
        <v>0.25836988293073199</v>
      </c>
      <c r="R129" s="17"/>
      <c r="S129" s="17">
        <v>0.205094469476716</v>
      </c>
      <c r="T129" s="17">
        <v>0.241750648319041</v>
      </c>
      <c r="U129" s="17">
        <v>0.22030002826435299</v>
      </c>
      <c r="V129" s="17">
        <v>0.22898962852869301</v>
      </c>
      <c r="W129" s="17">
        <v>0.20037009062349101</v>
      </c>
      <c r="X129" s="17">
        <v>0.205601975056419</v>
      </c>
      <c r="Y129" s="17">
        <v>0.18365072449330599</v>
      </c>
      <c r="Z129" s="17">
        <v>0.21707131922300199</v>
      </c>
      <c r="AA129" s="17">
        <v>0.23632683367003501</v>
      </c>
      <c r="AB129" s="17">
        <v>0.23568863940316001</v>
      </c>
      <c r="AC129" s="17">
        <v>0.20007217383480799</v>
      </c>
      <c r="AD129" s="17"/>
      <c r="AE129" s="17">
        <v>0.27210753274982202</v>
      </c>
      <c r="AF129" s="17">
        <v>0.18346362434058899</v>
      </c>
      <c r="AG129" s="17">
        <v>0.21335847877203801</v>
      </c>
      <c r="AH129" s="17"/>
      <c r="AI129" s="17">
        <v>0.260411440936276</v>
      </c>
      <c r="AJ129" s="17">
        <v>0.17018548404966599</v>
      </c>
      <c r="AK129" s="17">
        <v>0.15604088275994299</v>
      </c>
      <c r="AL129" s="17">
        <v>0.34327968992800001</v>
      </c>
      <c r="AM129" s="17">
        <v>0.24939857237388499</v>
      </c>
      <c r="AN129" s="17"/>
      <c r="AO129" s="17">
        <v>0.23330426127454101</v>
      </c>
      <c r="AP129" s="17">
        <v>0.16996608486109999</v>
      </c>
      <c r="AQ129" s="17">
        <v>0.195597247813107</v>
      </c>
      <c r="AR129" s="17"/>
      <c r="AS129" s="17">
        <v>0.27582565885942101</v>
      </c>
      <c r="AT129" s="17">
        <v>0.22003276505874</v>
      </c>
      <c r="AU129" s="17">
        <v>0.19228757626001799</v>
      </c>
      <c r="AV129" s="17">
        <v>0.14271424857939399</v>
      </c>
      <c r="AW129" s="17">
        <v>0.107627501022176</v>
      </c>
      <c r="AX129" s="17"/>
      <c r="AY129" s="17">
        <v>0.194552970576439</v>
      </c>
      <c r="AZ129" s="17">
        <v>0.26491044285472198</v>
      </c>
      <c r="BA129" s="17">
        <v>0.237544979131219</v>
      </c>
      <c r="BB129" s="17">
        <v>0.23966936766217301</v>
      </c>
      <c r="BC129" s="17">
        <v>0.22278921796229401</v>
      </c>
      <c r="BD129" s="17">
        <v>0.22568964001710201</v>
      </c>
      <c r="BE129" s="17">
        <v>0.22704463730728899</v>
      </c>
      <c r="BF129" s="17">
        <v>0.22157955699229601</v>
      </c>
      <c r="BG129" s="17">
        <v>0.23511414100352801</v>
      </c>
      <c r="BH129" s="17">
        <v>0.174022556854002</v>
      </c>
      <c r="BI129" s="17">
        <v>0.18812992987480201</v>
      </c>
      <c r="BJ129" s="17">
        <v>0.214218271957127</v>
      </c>
      <c r="BK129" s="17">
        <v>0.18630656764592801</v>
      </c>
      <c r="BL129" s="17">
        <v>0.17564974314269899</v>
      </c>
      <c r="BM129" s="17">
        <v>0.14519049384564101</v>
      </c>
      <c r="BN129" s="17">
        <v>0.110453130133465</v>
      </c>
      <c r="BO129" s="17"/>
      <c r="BP129" s="17">
        <v>0.186248745443967</v>
      </c>
      <c r="BQ129" s="17">
        <v>0.23487600231032599</v>
      </c>
      <c r="BR129" s="17">
        <v>0.225181417333538</v>
      </c>
      <c r="BS129" s="17">
        <v>0.21313511147543501</v>
      </c>
      <c r="BT129" s="17">
        <v>0.23405981006245799</v>
      </c>
      <c r="BU129" s="17">
        <v>0.23266744042395901</v>
      </c>
      <c r="BV129" s="17"/>
      <c r="BW129" s="17">
        <v>0.23944132885293201</v>
      </c>
      <c r="BX129" s="17">
        <v>0.20435637552022501</v>
      </c>
      <c r="BY129" s="17">
        <v>0.217312139850627</v>
      </c>
      <c r="BZ129" s="17">
        <v>0.237379269239192</v>
      </c>
      <c r="CA129" s="17">
        <v>0.201744639943813</v>
      </c>
      <c r="CB129" s="17">
        <v>0.16862175413833599</v>
      </c>
      <c r="CC129" s="17">
        <v>0.197919967975557</v>
      </c>
      <c r="CD129" s="17">
        <v>0.206168872663618</v>
      </c>
      <c r="CE129" s="17"/>
      <c r="CF129" s="17">
        <v>0.19685663228071601</v>
      </c>
      <c r="CG129" s="17">
        <v>0.21273271424137699</v>
      </c>
      <c r="CH129" s="17">
        <v>0.23226295072616801</v>
      </c>
      <c r="CI129" s="17">
        <v>0.20081615810057901</v>
      </c>
      <c r="CJ129" s="17">
        <v>0.24383286011295399</v>
      </c>
      <c r="CK129" s="17"/>
      <c r="CL129" s="17">
        <v>0.220577093152793</v>
      </c>
      <c r="CM129" s="17"/>
      <c r="CN129" s="17">
        <v>0.19929957145637101</v>
      </c>
      <c r="CO129" s="17">
        <v>0.27289607404016197</v>
      </c>
      <c r="CP129" s="17">
        <v>0.21720776004526399</v>
      </c>
    </row>
    <row r="130" spans="2:94" x14ac:dyDescent="0.35">
      <c r="B130" t="s">
        <v>185</v>
      </c>
      <c r="C130" s="17">
        <v>2.7521626514369499E-2</v>
      </c>
      <c r="D130" s="17">
        <v>2.9145799281330001E-2</v>
      </c>
      <c r="E130" s="17">
        <v>2.61538144183803E-2</v>
      </c>
      <c r="F130" s="17"/>
      <c r="G130" s="17">
        <v>4.0289883791743503E-2</v>
      </c>
      <c r="H130" s="17">
        <v>2.6965559539604299E-2</v>
      </c>
      <c r="I130" s="17">
        <v>3.65817772880506E-2</v>
      </c>
      <c r="J130" s="17">
        <v>2.4061744942609199E-2</v>
      </c>
      <c r="K130" s="17">
        <v>1.67144392115594E-2</v>
      </c>
      <c r="L130" s="17">
        <v>2.21282006485303E-2</v>
      </c>
      <c r="M130" s="17"/>
      <c r="N130" s="17">
        <v>1.68865883640404E-2</v>
      </c>
      <c r="O130" s="17">
        <v>2.8430627047754401E-2</v>
      </c>
      <c r="P130" s="17">
        <v>3.2473108532800499E-2</v>
      </c>
      <c r="Q130" s="17">
        <v>3.4063999976762897E-2</v>
      </c>
      <c r="R130" s="17"/>
      <c r="S130" s="17">
        <v>2.7239742116033999E-2</v>
      </c>
      <c r="T130" s="17">
        <v>2.0993187602216801E-2</v>
      </c>
      <c r="U130" s="17">
        <v>3.2299740492690202E-2</v>
      </c>
      <c r="V130" s="17">
        <v>2.2736635887187499E-2</v>
      </c>
      <c r="W130" s="17">
        <v>2.4183940087252501E-2</v>
      </c>
      <c r="X130" s="17">
        <v>3.8185104847794298E-2</v>
      </c>
      <c r="Y130" s="17">
        <v>3.3592256466396797E-2</v>
      </c>
      <c r="Z130" s="17">
        <v>1.78636677986879E-2</v>
      </c>
      <c r="AA130" s="17">
        <v>2.5061285446205801E-2</v>
      </c>
      <c r="AB130" s="17">
        <v>2.4310754793940799E-2</v>
      </c>
      <c r="AC130" s="17">
        <v>4.09712855785518E-2</v>
      </c>
      <c r="AD130" s="17"/>
      <c r="AE130" s="17">
        <v>3.35478395022775E-2</v>
      </c>
      <c r="AF130" s="17">
        <v>1.699632977977E-2</v>
      </c>
      <c r="AG130" s="17">
        <v>3.0394819415705099E-2</v>
      </c>
      <c r="AH130" s="17"/>
      <c r="AI130" s="17">
        <v>3.21946452777256E-2</v>
      </c>
      <c r="AJ130" s="17">
        <v>1.9764602995242901E-2</v>
      </c>
      <c r="AK130" s="17">
        <v>1.7686182248749301E-2</v>
      </c>
      <c r="AL130" s="17">
        <v>0.111412715654629</v>
      </c>
      <c r="AM130" s="17">
        <v>2.10499168597846E-2</v>
      </c>
      <c r="AN130" s="17"/>
      <c r="AO130" s="17">
        <v>3.10946785575313E-2</v>
      </c>
      <c r="AP130" s="17">
        <v>1.88610146534396E-2</v>
      </c>
      <c r="AQ130" s="17">
        <v>6.7182419136648996E-3</v>
      </c>
      <c r="AR130" s="17"/>
      <c r="AS130" s="17">
        <v>2.2757849431165902E-2</v>
      </c>
      <c r="AT130" s="17">
        <v>3.6221322240630502E-2</v>
      </c>
      <c r="AU130" s="17">
        <v>2.3402476762447201E-2</v>
      </c>
      <c r="AV130" s="17">
        <v>2.1889923284563701E-2</v>
      </c>
      <c r="AW130" s="17">
        <v>2.5112104798715999E-2</v>
      </c>
      <c r="AX130" s="17"/>
      <c r="AY130" s="17">
        <v>3.1007946852994701E-2</v>
      </c>
      <c r="AZ130" s="17">
        <v>4.6009583241517403E-2</v>
      </c>
      <c r="BA130" s="17">
        <v>3.2957886282474702E-2</v>
      </c>
      <c r="BB130" s="17">
        <v>2.8012248313513701E-2</v>
      </c>
      <c r="BC130" s="17">
        <v>2.8443333822555299E-2</v>
      </c>
      <c r="BD130" s="17">
        <v>2.8752274801083898E-2</v>
      </c>
      <c r="BE130" s="17">
        <v>4.4613446494533901E-2</v>
      </c>
      <c r="BF130" s="17">
        <v>2.69940223962583E-2</v>
      </c>
      <c r="BG130" s="17">
        <v>1.9557288843210899E-2</v>
      </c>
      <c r="BH130" s="17">
        <v>3.45460101290751E-2</v>
      </c>
      <c r="BI130" s="17">
        <v>1.8375510946637499E-2</v>
      </c>
      <c r="BJ130" s="17">
        <v>8.6425336512403507E-3</v>
      </c>
      <c r="BK130" s="17">
        <v>4.0258464285178701E-2</v>
      </c>
      <c r="BL130" s="17">
        <v>1.1898987732012501E-2</v>
      </c>
      <c r="BM130" s="17">
        <v>0</v>
      </c>
      <c r="BN130" s="17">
        <v>1.2602439318333601E-2</v>
      </c>
      <c r="BO130" s="17"/>
      <c r="BP130" s="17">
        <v>3.4026641113719898E-2</v>
      </c>
      <c r="BQ130" s="17">
        <v>2.58446480880043E-2</v>
      </c>
      <c r="BR130" s="17">
        <v>3.4681285738683697E-2</v>
      </c>
      <c r="BS130" s="17">
        <v>2.3191243581528399E-2</v>
      </c>
      <c r="BT130" s="17">
        <v>1.7461650567722E-2</v>
      </c>
      <c r="BU130" s="17">
        <v>2.72674878359183E-2</v>
      </c>
      <c r="BV130" s="17"/>
      <c r="BW130" s="17">
        <v>1.24536252352391E-2</v>
      </c>
      <c r="BX130" s="17">
        <v>3.0600548881859799E-2</v>
      </c>
      <c r="BY130" s="17">
        <v>2.7290153369200501E-2</v>
      </c>
      <c r="BZ130" s="17">
        <v>2.34731379381031E-2</v>
      </c>
      <c r="CA130" s="17">
        <v>2.6355520976633701E-2</v>
      </c>
      <c r="CB130" s="17">
        <v>3.9149989872829201E-2</v>
      </c>
      <c r="CC130" s="17">
        <v>3.8582490707622701E-2</v>
      </c>
      <c r="CD130" s="17">
        <v>1.92328661266199E-2</v>
      </c>
      <c r="CE130" s="17"/>
      <c r="CF130" s="17">
        <v>3.1820164387896997E-2</v>
      </c>
      <c r="CG130" s="17">
        <v>2.0218716828898101E-2</v>
      </c>
      <c r="CH130" s="17">
        <v>2.8866267096999E-2</v>
      </c>
      <c r="CI130" s="17">
        <v>3.2157677464584901E-2</v>
      </c>
      <c r="CJ130" s="17">
        <v>5.8189461914169599E-2</v>
      </c>
      <c r="CK130" s="17"/>
      <c r="CL130" s="17">
        <v>1.2753596238526999E-2</v>
      </c>
      <c r="CM130" s="17"/>
      <c r="CN130" s="17">
        <v>2.4272901322593E-2</v>
      </c>
      <c r="CO130" s="17">
        <v>2.8083845123315399E-2</v>
      </c>
      <c r="CP130" s="17">
        <v>3.4498398620132202E-2</v>
      </c>
    </row>
    <row r="131" spans="2:94" x14ac:dyDescent="0.35">
      <c r="B131" t="s">
        <v>186</v>
      </c>
      <c r="C131" s="17">
        <v>2.5194316399015301E-2</v>
      </c>
      <c r="D131" s="17">
        <v>3.01285776750897E-2</v>
      </c>
      <c r="E131" s="17">
        <v>2.05781321010001E-2</v>
      </c>
      <c r="F131" s="17"/>
      <c r="G131" s="17">
        <v>1.2329020077341799E-2</v>
      </c>
      <c r="H131" s="17">
        <v>1.6732055947535102E-2</v>
      </c>
      <c r="I131" s="17">
        <v>2.2131629221540099E-2</v>
      </c>
      <c r="J131" s="17">
        <v>2.17601275738993E-2</v>
      </c>
      <c r="K131" s="17">
        <v>3.5375410627940598E-2</v>
      </c>
      <c r="L131" s="17">
        <v>3.9170098594842197E-2</v>
      </c>
      <c r="M131" s="17"/>
      <c r="N131" s="17">
        <v>2.20991952331102E-2</v>
      </c>
      <c r="O131" s="17">
        <v>2.80284872463443E-2</v>
      </c>
      <c r="P131" s="17">
        <v>2.08403903649798E-2</v>
      </c>
      <c r="Q131" s="17">
        <v>2.9744266526525301E-2</v>
      </c>
      <c r="R131" s="17"/>
      <c r="S131" s="17">
        <v>9.7726771192956901E-3</v>
      </c>
      <c r="T131" s="17">
        <v>3.1104880686974701E-2</v>
      </c>
      <c r="U131" s="17">
        <v>2.90760618102445E-2</v>
      </c>
      <c r="V131" s="17">
        <v>1.50176719476025E-2</v>
      </c>
      <c r="W131" s="17">
        <v>3.3178739059923898E-2</v>
      </c>
      <c r="X131" s="17">
        <v>3.7951360586797198E-2</v>
      </c>
      <c r="Y131" s="17">
        <v>1.48556686809873E-2</v>
      </c>
      <c r="Z131" s="17">
        <v>2.52575239117276E-2</v>
      </c>
      <c r="AA131" s="17">
        <v>3.3598298728129299E-2</v>
      </c>
      <c r="AB131" s="17">
        <v>2.5928186336883301E-2</v>
      </c>
      <c r="AC131" s="17">
        <v>2.7599591973261201E-2</v>
      </c>
      <c r="AD131" s="17"/>
      <c r="AE131" s="17">
        <v>4.5955078350366899E-2</v>
      </c>
      <c r="AF131" s="17">
        <v>1.4047803128460001E-2</v>
      </c>
      <c r="AG131" s="17">
        <v>1.81447363851805E-2</v>
      </c>
      <c r="AH131" s="17"/>
      <c r="AI131" s="17">
        <v>4.0066122291231999E-2</v>
      </c>
      <c r="AJ131" s="17">
        <v>1.13355583378773E-2</v>
      </c>
      <c r="AK131" s="17">
        <v>1.8035338870465299E-2</v>
      </c>
      <c r="AL131" s="17">
        <v>0.10062688117247399</v>
      </c>
      <c r="AM131" s="17">
        <v>2.5549179682303899E-2</v>
      </c>
      <c r="AN131" s="17"/>
      <c r="AO131" s="17">
        <v>2.8607232646360399E-2</v>
      </c>
      <c r="AP131" s="17">
        <v>1.0448714792568601E-2</v>
      </c>
      <c r="AQ131" s="17">
        <v>1.6621466865302501E-2</v>
      </c>
      <c r="AR131" s="17"/>
      <c r="AS131" s="17">
        <v>3.8200189425178499E-2</v>
      </c>
      <c r="AT131" s="17">
        <v>2.21231689740412E-2</v>
      </c>
      <c r="AU131" s="17">
        <v>1.3669573772633999E-2</v>
      </c>
      <c r="AV131" s="17">
        <v>2.0930691917419902E-2</v>
      </c>
      <c r="AW131" s="17">
        <v>0</v>
      </c>
      <c r="AX131" s="17"/>
      <c r="AY131" s="17">
        <v>0.106353561677913</v>
      </c>
      <c r="AZ131" s="17">
        <v>1.4883571316818899E-2</v>
      </c>
      <c r="BA131" s="17">
        <v>1.8792575455922299E-2</v>
      </c>
      <c r="BB131" s="17">
        <v>4.4053227931077597E-2</v>
      </c>
      <c r="BC131" s="17">
        <v>1.23504480130164E-2</v>
      </c>
      <c r="BD131" s="17">
        <v>2.5164313160988199E-2</v>
      </c>
      <c r="BE131" s="17">
        <v>3.4474005771280701E-2</v>
      </c>
      <c r="BF131" s="17">
        <v>2.20787988257206E-2</v>
      </c>
      <c r="BG131" s="17">
        <v>2.66467141072231E-2</v>
      </c>
      <c r="BH131" s="17">
        <v>2.59153674697187E-2</v>
      </c>
      <c r="BI131" s="17">
        <v>1.9191799366686801E-2</v>
      </c>
      <c r="BJ131" s="17">
        <v>1.8890225943959001E-2</v>
      </c>
      <c r="BK131" s="17">
        <v>1.8302942804764501E-2</v>
      </c>
      <c r="BL131" s="17">
        <v>2.61102621784749E-2</v>
      </c>
      <c r="BM131" s="17">
        <v>2.6353407755085899E-2</v>
      </c>
      <c r="BN131" s="17">
        <v>6.0579414721098996E-3</v>
      </c>
      <c r="BO131" s="17"/>
      <c r="BP131" s="17">
        <v>1.53225099506555E-2</v>
      </c>
      <c r="BQ131" s="17">
        <v>2.37341539647908E-2</v>
      </c>
      <c r="BR131" s="17">
        <v>3.6244254387039203E-2</v>
      </c>
      <c r="BS131" s="17">
        <v>2.9264293434806399E-2</v>
      </c>
      <c r="BT131" s="17">
        <v>2.1937089269225E-2</v>
      </c>
      <c r="BU131" s="17">
        <v>3.80839363216013E-2</v>
      </c>
      <c r="BV131" s="17"/>
      <c r="BW131" s="17">
        <v>1.24575252428142E-2</v>
      </c>
      <c r="BX131" s="17">
        <v>2.7589350525104299E-2</v>
      </c>
      <c r="BY131" s="17">
        <v>2.3314225087138402E-2</v>
      </c>
      <c r="BZ131" s="17">
        <v>2.7536297029370601E-2</v>
      </c>
      <c r="CA131" s="17">
        <v>1.9719180361846299E-2</v>
      </c>
      <c r="CB131" s="17">
        <v>3.9323875974918703E-2</v>
      </c>
      <c r="CC131" s="17">
        <v>2.0085431114085901E-2</v>
      </c>
      <c r="CD131" s="17">
        <v>1.9396104874158202E-2</v>
      </c>
      <c r="CE131" s="17"/>
      <c r="CF131" s="17">
        <v>2.7966132453274201E-2</v>
      </c>
      <c r="CG131" s="17">
        <v>2.90611396454683E-2</v>
      </c>
      <c r="CH131" s="17">
        <v>2.0543189829798199E-2</v>
      </c>
      <c r="CI131" s="17">
        <v>2.3762876429151699E-2</v>
      </c>
      <c r="CJ131" s="17">
        <v>3.4842908330133697E-2</v>
      </c>
      <c r="CK131" s="17"/>
      <c r="CL131" s="17">
        <v>1.3657939080081999E-2</v>
      </c>
      <c r="CM131" s="17"/>
      <c r="CN131" s="17">
        <v>2.4020910224780999E-2</v>
      </c>
      <c r="CO131" s="17">
        <v>2.4944649746126299E-2</v>
      </c>
      <c r="CP131" s="17">
        <v>2.8074575491570001E-2</v>
      </c>
    </row>
    <row r="132" spans="2:94" x14ac:dyDescent="0.35">
      <c r="B132" t="s">
        <v>133</v>
      </c>
      <c r="C132" s="17">
        <v>2.7517552109173001E-2</v>
      </c>
      <c r="D132" s="17">
        <v>1.47088154105421E-2</v>
      </c>
      <c r="E132" s="17">
        <v>4.0233478939165498E-2</v>
      </c>
      <c r="F132" s="17"/>
      <c r="G132" s="17">
        <v>1.9386873458869799E-2</v>
      </c>
      <c r="H132" s="17">
        <v>2.59487461283745E-2</v>
      </c>
      <c r="I132" s="17">
        <v>2.62763901847714E-2</v>
      </c>
      <c r="J132" s="17">
        <v>2.7318239538134899E-2</v>
      </c>
      <c r="K132" s="17">
        <v>2.4100356931828E-2</v>
      </c>
      <c r="L132" s="17">
        <v>3.7698881026803098E-2</v>
      </c>
      <c r="M132" s="17"/>
      <c r="N132" s="17">
        <v>1.3849539128603599E-2</v>
      </c>
      <c r="O132" s="17">
        <v>1.67639911813861E-2</v>
      </c>
      <c r="P132" s="17">
        <v>2.6986008069386301E-2</v>
      </c>
      <c r="Q132" s="17">
        <v>5.4284038145302201E-2</v>
      </c>
      <c r="R132" s="17"/>
      <c r="S132" s="17">
        <v>2.7668498163090399E-2</v>
      </c>
      <c r="T132" s="17">
        <v>3.1381553106836303E-2</v>
      </c>
      <c r="U132" s="17">
        <v>3.3351732313491901E-2</v>
      </c>
      <c r="V132" s="17">
        <v>3.16576921931166E-2</v>
      </c>
      <c r="W132" s="17">
        <v>1.3876218108369301E-2</v>
      </c>
      <c r="X132" s="17">
        <v>4.0190315129198399E-2</v>
      </c>
      <c r="Y132" s="17">
        <v>2.1275870609867201E-2</v>
      </c>
      <c r="Z132" s="17">
        <v>5.5689006988177301E-3</v>
      </c>
      <c r="AA132" s="17">
        <v>2.45480170555233E-2</v>
      </c>
      <c r="AB132" s="17">
        <v>3.7999575101511099E-2</v>
      </c>
      <c r="AC132" s="17">
        <v>1.1730937761200899E-2</v>
      </c>
      <c r="AD132" s="17"/>
      <c r="AE132" s="17">
        <v>3.0174731403178001E-2</v>
      </c>
      <c r="AF132" s="17">
        <v>1.5647534798803799E-2</v>
      </c>
      <c r="AG132" s="17">
        <v>5.5505972981210898E-2</v>
      </c>
      <c r="AH132" s="17"/>
      <c r="AI132" s="17">
        <v>2.42650333417378E-2</v>
      </c>
      <c r="AJ132" s="17">
        <v>1.8554378045842899E-2</v>
      </c>
      <c r="AK132" s="17">
        <v>1.5299756626892E-2</v>
      </c>
      <c r="AL132" s="17">
        <v>1.27393701265032E-2</v>
      </c>
      <c r="AM132" s="17">
        <v>5.8843889046761799E-2</v>
      </c>
      <c r="AN132" s="17"/>
      <c r="AO132" s="17">
        <v>2.4870952214495E-2</v>
      </c>
      <c r="AP132" s="17">
        <v>2.04444859380776E-2</v>
      </c>
      <c r="AQ132" s="17">
        <v>1.0578360261895301E-2</v>
      </c>
      <c r="AR132" s="17"/>
      <c r="AS132" s="17">
        <v>4.3830563650279999E-2</v>
      </c>
      <c r="AT132" s="17">
        <v>2.6944074784819499E-2</v>
      </c>
      <c r="AU132" s="17">
        <v>1.86207524227309E-2</v>
      </c>
      <c r="AV132" s="17">
        <v>3.9936728063565598E-3</v>
      </c>
      <c r="AW132" s="17">
        <v>0</v>
      </c>
      <c r="AX132" s="17"/>
      <c r="AY132" s="17">
        <v>0</v>
      </c>
      <c r="AZ132" s="17">
        <v>2.0584610991902699E-2</v>
      </c>
      <c r="BA132" s="17">
        <v>5.19473062848093E-2</v>
      </c>
      <c r="BB132" s="17">
        <v>3.2128335412667797E-2</v>
      </c>
      <c r="BC132" s="17">
        <v>3.0554985147761698E-2</v>
      </c>
      <c r="BD132" s="17">
        <v>3.1832511323844397E-2</v>
      </c>
      <c r="BE132" s="17">
        <v>4.1338114539184401E-2</v>
      </c>
      <c r="BF132" s="17">
        <v>9.8163191336696608E-3</v>
      </c>
      <c r="BG132" s="17">
        <v>1.2480399354518799E-2</v>
      </c>
      <c r="BH132" s="17">
        <v>1.70906875815501E-2</v>
      </c>
      <c r="BI132" s="17">
        <v>1.6886347968784101E-2</v>
      </c>
      <c r="BJ132" s="17">
        <v>3.2181970643104699E-2</v>
      </c>
      <c r="BK132" s="17">
        <v>0</v>
      </c>
      <c r="BL132" s="17">
        <v>0</v>
      </c>
      <c r="BM132" s="17">
        <v>5.48279134238705E-2</v>
      </c>
      <c r="BN132" s="17">
        <v>0</v>
      </c>
      <c r="BO132" s="17"/>
      <c r="BP132" s="17">
        <v>2.71610035727173E-2</v>
      </c>
      <c r="BQ132" s="17">
        <v>2.4810165398757699E-2</v>
      </c>
      <c r="BR132" s="17">
        <v>2.4214740069350298E-2</v>
      </c>
      <c r="BS132" s="17">
        <v>3.5053319869281202E-2</v>
      </c>
      <c r="BT132" s="17">
        <v>3.0329808753964401E-2</v>
      </c>
      <c r="BU132" s="17">
        <v>1.7414320822803801E-2</v>
      </c>
      <c r="BV132" s="17"/>
      <c r="BW132" s="17">
        <v>7.0862585124125696E-3</v>
      </c>
      <c r="BX132" s="17">
        <v>2.3358380996368201E-2</v>
      </c>
      <c r="BY132" s="17">
        <v>1.8907427329108401E-2</v>
      </c>
      <c r="BZ132" s="17">
        <v>2.2273124065816E-2</v>
      </c>
      <c r="CA132" s="17">
        <v>3.72767548546915E-2</v>
      </c>
      <c r="CB132" s="17">
        <v>3.5198291589190897E-2</v>
      </c>
      <c r="CC132" s="17">
        <v>1.9560033986008901E-2</v>
      </c>
      <c r="CD132" s="17">
        <v>5.4798973323704897E-2</v>
      </c>
      <c r="CE132" s="17"/>
      <c r="CF132" s="17">
        <v>1.54553472127818E-2</v>
      </c>
      <c r="CG132" s="17">
        <v>2.18332876183744E-2</v>
      </c>
      <c r="CH132" s="17">
        <v>3.09295844904156E-2</v>
      </c>
      <c r="CI132" s="17">
        <v>3.2605860605680603E-2</v>
      </c>
      <c r="CJ132" s="17">
        <v>5.6857466146169398E-2</v>
      </c>
      <c r="CK132" s="17"/>
      <c r="CL132" s="17">
        <v>1.56001938094461E-2</v>
      </c>
      <c r="CM132" s="17"/>
      <c r="CN132" s="17">
        <v>3.4267402040249702E-2</v>
      </c>
      <c r="CO132" s="17">
        <v>1.80071939271883E-2</v>
      </c>
      <c r="CP132" s="17">
        <v>1.9661365262406E-2</v>
      </c>
    </row>
    <row r="133" spans="2:94" x14ac:dyDescent="0.35">
      <c r="B133" t="s">
        <v>187</v>
      </c>
      <c r="C133" s="17">
        <v>0.701726649265494</v>
      </c>
      <c r="D133" s="17">
        <v>0.70582301982568296</v>
      </c>
      <c r="E133" s="17">
        <v>0.69635627302357905</v>
      </c>
      <c r="F133" s="17"/>
      <c r="G133" s="17">
        <v>0.75129141873233496</v>
      </c>
      <c r="H133" s="17">
        <v>0.75763560294480103</v>
      </c>
      <c r="I133" s="17">
        <v>0.71855766818774003</v>
      </c>
      <c r="J133" s="17">
        <v>0.69955625224532902</v>
      </c>
      <c r="K133" s="17">
        <v>0.69161483013375102</v>
      </c>
      <c r="L133" s="17">
        <v>0.61766602289657302</v>
      </c>
      <c r="M133" s="17"/>
      <c r="N133" s="17">
        <v>0.75807989295688305</v>
      </c>
      <c r="O133" s="17">
        <v>0.71828834386356799</v>
      </c>
      <c r="P133" s="17">
        <v>0.70113044741153796</v>
      </c>
      <c r="Q133" s="17">
        <v>0.62353781242067696</v>
      </c>
      <c r="R133" s="17"/>
      <c r="S133" s="17">
        <v>0.73022461312486397</v>
      </c>
      <c r="T133" s="17">
        <v>0.67476973028493104</v>
      </c>
      <c r="U133" s="17">
        <v>0.68497243711921996</v>
      </c>
      <c r="V133" s="17">
        <v>0.70159837144339998</v>
      </c>
      <c r="W133" s="17">
        <v>0.72839101212096302</v>
      </c>
      <c r="X133" s="17">
        <v>0.67807124437979205</v>
      </c>
      <c r="Y133" s="17">
        <v>0.74662547974944304</v>
      </c>
      <c r="Z133" s="17">
        <v>0.73423858836776501</v>
      </c>
      <c r="AA133" s="17">
        <v>0.68046556510010703</v>
      </c>
      <c r="AB133" s="17">
        <v>0.67607284436450499</v>
      </c>
      <c r="AC133" s="17">
        <v>0.71962601085217803</v>
      </c>
      <c r="AD133" s="17"/>
      <c r="AE133" s="17">
        <v>0.61821481799435496</v>
      </c>
      <c r="AF133" s="17">
        <v>0.76984470795237703</v>
      </c>
      <c r="AG133" s="17">
        <v>0.682595992445866</v>
      </c>
      <c r="AH133" s="17"/>
      <c r="AI133" s="17">
        <v>0.64306275815302905</v>
      </c>
      <c r="AJ133" s="17">
        <v>0.78015997657137004</v>
      </c>
      <c r="AK133" s="17">
        <v>0.79293783949395003</v>
      </c>
      <c r="AL133" s="17">
        <v>0.43194134311839399</v>
      </c>
      <c r="AM133" s="17">
        <v>0.64515844203726402</v>
      </c>
      <c r="AN133" s="17"/>
      <c r="AO133" s="17">
        <v>0.68212287530707205</v>
      </c>
      <c r="AP133" s="17">
        <v>0.78027969975481404</v>
      </c>
      <c r="AQ133" s="17">
        <v>0.77048468314603002</v>
      </c>
      <c r="AR133" s="17"/>
      <c r="AS133" s="17">
        <v>0.61938573863395396</v>
      </c>
      <c r="AT133" s="17">
        <v>0.694678668941768</v>
      </c>
      <c r="AU133" s="17">
        <v>0.75201962078217</v>
      </c>
      <c r="AV133" s="17">
        <v>0.81047146341226595</v>
      </c>
      <c r="AW133" s="17">
        <v>0.86726039417910805</v>
      </c>
      <c r="AX133" s="17"/>
      <c r="AY133" s="17">
        <v>0.66808552089265405</v>
      </c>
      <c r="AZ133" s="17">
        <v>0.65361179159503902</v>
      </c>
      <c r="BA133" s="17">
        <v>0.65875725284557496</v>
      </c>
      <c r="BB133" s="17">
        <v>0.656136820680568</v>
      </c>
      <c r="BC133" s="17">
        <v>0.70586201505437296</v>
      </c>
      <c r="BD133" s="17">
        <v>0.68856126069698098</v>
      </c>
      <c r="BE133" s="17">
        <v>0.65252979588771198</v>
      </c>
      <c r="BF133" s="17">
        <v>0.719531302652055</v>
      </c>
      <c r="BG133" s="17">
        <v>0.70620145669151901</v>
      </c>
      <c r="BH133" s="17">
        <v>0.748425377965654</v>
      </c>
      <c r="BI133" s="17">
        <v>0.75741641184308905</v>
      </c>
      <c r="BJ133" s="17">
        <v>0.72606699780456796</v>
      </c>
      <c r="BK133" s="17">
        <v>0.75513202526412904</v>
      </c>
      <c r="BL133" s="17">
        <v>0.78634100694681397</v>
      </c>
      <c r="BM133" s="17">
        <v>0.77362818497540298</v>
      </c>
      <c r="BN133" s="17">
        <v>0.87088648907609101</v>
      </c>
      <c r="BO133" s="17"/>
      <c r="BP133" s="17">
        <v>0.73724109991894105</v>
      </c>
      <c r="BQ133" s="17">
        <v>0.69073503023812199</v>
      </c>
      <c r="BR133" s="17">
        <v>0.67967830247138905</v>
      </c>
      <c r="BS133" s="17">
        <v>0.69935603163894999</v>
      </c>
      <c r="BT133" s="17">
        <v>0.69621164134663105</v>
      </c>
      <c r="BU133" s="17">
        <v>0.684566814595718</v>
      </c>
      <c r="BV133" s="17"/>
      <c r="BW133" s="17">
        <v>0.728561262156602</v>
      </c>
      <c r="BX133" s="17">
        <v>0.71409534407644204</v>
      </c>
      <c r="BY133" s="17">
        <v>0.71317605436392595</v>
      </c>
      <c r="BZ133" s="17">
        <v>0.68933817172751899</v>
      </c>
      <c r="CA133" s="17">
        <v>0.71490390386301494</v>
      </c>
      <c r="CB133" s="17">
        <v>0.71770608842472505</v>
      </c>
      <c r="CC133" s="17">
        <v>0.72385207621672598</v>
      </c>
      <c r="CD133" s="17">
        <v>0.70040318301189997</v>
      </c>
      <c r="CE133" s="17"/>
      <c r="CF133" s="17">
        <v>0.72790172366533101</v>
      </c>
      <c r="CG133" s="17">
        <v>0.71615414166588198</v>
      </c>
      <c r="CH133" s="17">
        <v>0.68739800785661898</v>
      </c>
      <c r="CI133" s="17">
        <v>0.71065742740000404</v>
      </c>
      <c r="CJ133" s="17">
        <v>0.60627730349657305</v>
      </c>
      <c r="CK133" s="17"/>
      <c r="CL133" s="17">
        <v>0.73741117771915199</v>
      </c>
      <c r="CM133" s="17"/>
      <c r="CN133" s="17">
        <v>0.71813921495600497</v>
      </c>
      <c r="CO133" s="17">
        <v>0.65606823716320795</v>
      </c>
      <c r="CP133" s="17">
        <v>0.70055790058062795</v>
      </c>
    </row>
    <row r="134" spans="2:94" x14ac:dyDescent="0.35">
      <c r="B134" t="s">
        <v>188</v>
      </c>
      <c r="C134" s="17">
        <v>5.2715942913384897E-2</v>
      </c>
      <c r="D134" s="17">
        <v>5.9274376956419697E-2</v>
      </c>
      <c r="E134" s="17">
        <v>4.67319465193805E-2</v>
      </c>
      <c r="F134" s="17"/>
      <c r="G134" s="17">
        <v>5.2618903869085298E-2</v>
      </c>
      <c r="H134" s="17">
        <v>4.36976154871394E-2</v>
      </c>
      <c r="I134" s="17">
        <v>5.8713406509590699E-2</v>
      </c>
      <c r="J134" s="17">
        <v>4.5821872516508502E-2</v>
      </c>
      <c r="K134" s="17">
        <v>5.2089849839499998E-2</v>
      </c>
      <c r="L134" s="17">
        <v>6.1298299243372503E-2</v>
      </c>
      <c r="M134" s="17"/>
      <c r="N134" s="17">
        <v>3.8985783597150603E-2</v>
      </c>
      <c r="O134" s="17">
        <v>5.6459114294098701E-2</v>
      </c>
      <c r="P134" s="17">
        <v>5.3313498897780302E-2</v>
      </c>
      <c r="Q134" s="17">
        <v>6.3808266503288205E-2</v>
      </c>
      <c r="R134" s="17"/>
      <c r="S134" s="17">
        <v>3.7012419235329698E-2</v>
      </c>
      <c r="T134" s="17">
        <v>5.2098068289191397E-2</v>
      </c>
      <c r="U134" s="17">
        <v>6.1375802302934601E-2</v>
      </c>
      <c r="V134" s="17">
        <v>3.7754307834790002E-2</v>
      </c>
      <c r="W134" s="17">
        <v>5.7362679147176403E-2</v>
      </c>
      <c r="X134" s="17">
        <v>7.6136465434591502E-2</v>
      </c>
      <c r="Y134" s="17">
        <v>4.8447925147384101E-2</v>
      </c>
      <c r="Z134" s="17">
        <v>4.31211917104155E-2</v>
      </c>
      <c r="AA134" s="17">
        <v>5.8659584174334999E-2</v>
      </c>
      <c r="AB134" s="17">
        <v>5.0238941130824201E-2</v>
      </c>
      <c r="AC134" s="17">
        <v>6.8570877551813E-2</v>
      </c>
      <c r="AD134" s="17"/>
      <c r="AE134" s="17">
        <v>7.9502917852644406E-2</v>
      </c>
      <c r="AF134" s="17">
        <v>3.104413290823E-2</v>
      </c>
      <c r="AG134" s="17">
        <v>4.8539555800885502E-2</v>
      </c>
      <c r="AH134" s="17"/>
      <c r="AI134" s="17">
        <v>7.2260767568957607E-2</v>
      </c>
      <c r="AJ134" s="17">
        <v>3.1100161333120199E-2</v>
      </c>
      <c r="AK134" s="17">
        <v>3.5721521119214603E-2</v>
      </c>
      <c r="AL134" s="17">
        <v>0.21203959682710299</v>
      </c>
      <c r="AM134" s="17">
        <v>4.6599096542088499E-2</v>
      </c>
      <c r="AN134" s="17"/>
      <c r="AO134" s="17">
        <v>5.9701911203891699E-2</v>
      </c>
      <c r="AP134" s="17">
        <v>2.9309729446008199E-2</v>
      </c>
      <c r="AQ134" s="17">
        <v>2.3339708778967402E-2</v>
      </c>
      <c r="AR134" s="17"/>
      <c r="AS134" s="17">
        <v>6.0958038856344397E-2</v>
      </c>
      <c r="AT134" s="17">
        <v>5.8344491214671598E-2</v>
      </c>
      <c r="AU134" s="17">
        <v>3.70720505350811E-2</v>
      </c>
      <c r="AV134" s="17">
        <v>4.28206152019837E-2</v>
      </c>
      <c r="AW134" s="17">
        <v>2.5112104798715999E-2</v>
      </c>
      <c r="AX134" s="17"/>
      <c r="AY134" s="17">
        <v>0.13736150853090701</v>
      </c>
      <c r="AZ134" s="17">
        <v>6.0893154558336299E-2</v>
      </c>
      <c r="BA134" s="17">
        <v>5.1750461738397001E-2</v>
      </c>
      <c r="BB134" s="17">
        <v>7.2065476244591295E-2</v>
      </c>
      <c r="BC134" s="17">
        <v>4.0793781835571703E-2</v>
      </c>
      <c r="BD134" s="17">
        <v>5.3916587962072098E-2</v>
      </c>
      <c r="BE134" s="17">
        <v>7.9087452265814706E-2</v>
      </c>
      <c r="BF134" s="17">
        <v>4.9072821221978903E-2</v>
      </c>
      <c r="BG134" s="17">
        <v>4.6204002950434003E-2</v>
      </c>
      <c r="BH134" s="17">
        <v>6.0461377598793803E-2</v>
      </c>
      <c r="BI134" s="17">
        <v>3.7567310313324297E-2</v>
      </c>
      <c r="BJ134" s="17">
        <v>2.75327595951993E-2</v>
      </c>
      <c r="BK134" s="17">
        <v>5.8561407089943097E-2</v>
      </c>
      <c r="BL134" s="17">
        <v>3.8009249910487403E-2</v>
      </c>
      <c r="BM134" s="17">
        <v>2.6353407755085899E-2</v>
      </c>
      <c r="BN134" s="17">
        <v>1.8660380790443399E-2</v>
      </c>
      <c r="BO134" s="17"/>
      <c r="BP134" s="17">
        <v>4.9349151064375402E-2</v>
      </c>
      <c r="BQ134" s="17">
        <v>4.95788020527951E-2</v>
      </c>
      <c r="BR134" s="17">
        <v>7.09255401257229E-2</v>
      </c>
      <c r="BS134" s="17">
        <v>5.2455537016334798E-2</v>
      </c>
      <c r="BT134" s="17">
        <v>3.9398739836947E-2</v>
      </c>
      <c r="BU134" s="17">
        <v>6.5351424157519697E-2</v>
      </c>
      <c r="BV134" s="17"/>
      <c r="BW134" s="17">
        <v>2.4911150478053298E-2</v>
      </c>
      <c r="BX134" s="17">
        <v>5.8189899406964098E-2</v>
      </c>
      <c r="BY134" s="17">
        <v>5.0604378456339E-2</v>
      </c>
      <c r="BZ134" s="17">
        <v>5.1009434967473698E-2</v>
      </c>
      <c r="CA134" s="17">
        <v>4.6074701338479997E-2</v>
      </c>
      <c r="CB134" s="17">
        <v>7.8473865847747903E-2</v>
      </c>
      <c r="CC134" s="17">
        <v>5.8667921821708602E-2</v>
      </c>
      <c r="CD134" s="17">
        <v>3.8628971000778098E-2</v>
      </c>
      <c r="CE134" s="17"/>
      <c r="CF134" s="17">
        <v>5.9786296841171101E-2</v>
      </c>
      <c r="CG134" s="17">
        <v>4.9279856474366397E-2</v>
      </c>
      <c r="CH134" s="17">
        <v>4.9409456926797102E-2</v>
      </c>
      <c r="CI134" s="17">
        <v>5.5920553893736603E-2</v>
      </c>
      <c r="CJ134" s="17">
        <v>9.3032370244303206E-2</v>
      </c>
      <c r="CK134" s="17"/>
      <c r="CL134" s="17">
        <v>2.6411535318609E-2</v>
      </c>
      <c r="CM134" s="17"/>
      <c r="CN134" s="17">
        <v>4.8293811547373999E-2</v>
      </c>
      <c r="CO134" s="17">
        <v>5.3028494869441702E-2</v>
      </c>
      <c r="CP134" s="17">
        <v>6.2572974111702206E-2</v>
      </c>
    </row>
    <row r="135" spans="2:94" x14ac:dyDescent="0.35">
      <c r="B135" t="s">
        <v>147</v>
      </c>
      <c r="C135" s="17">
        <v>0.649010706352109</v>
      </c>
      <c r="D135" s="17">
        <v>0.64654864286926395</v>
      </c>
      <c r="E135" s="17">
        <v>0.64962432650419899</v>
      </c>
      <c r="F135" s="17"/>
      <c r="G135" s="17">
        <v>0.69867251486324999</v>
      </c>
      <c r="H135" s="17">
        <v>0.71393798745766202</v>
      </c>
      <c r="I135" s="17">
        <v>0.65984426167814902</v>
      </c>
      <c r="J135" s="17">
        <v>0.65373437972881998</v>
      </c>
      <c r="K135" s="17">
        <v>0.63952498029425098</v>
      </c>
      <c r="L135" s="17">
        <v>0.55636772365319997</v>
      </c>
      <c r="M135" s="17"/>
      <c r="N135" s="17">
        <v>0.71909410935973295</v>
      </c>
      <c r="O135" s="17">
        <v>0.66182922956946899</v>
      </c>
      <c r="P135" s="17">
        <v>0.64781694851375804</v>
      </c>
      <c r="Q135" s="17">
        <v>0.55972954591738899</v>
      </c>
      <c r="R135" s="17"/>
      <c r="S135" s="17">
        <v>0.69321219388953403</v>
      </c>
      <c r="T135" s="17">
        <v>0.62267166199573998</v>
      </c>
      <c r="U135" s="17">
        <v>0.62359663481628602</v>
      </c>
      <c r="V135" s="17">
        <v>0.66384406360861004</v>
      </c>
      <c r="W135" s="17">
        <v>0.67102833297378695</v>
      </c>
      <c r="X135" s="17">
        <v>0.60193477894519998</v>
      </c>
      <c r="Y135" s="17">
        <v>0.69817755460205899</v>
      </c>
      <c r="Z135" s="17">
        <v>0.69111739665734895</v>
      </c>
      <c r="AA135" s="17">
        <v>0.62180598092577199</v>
      </c>
      <c r="AB135" s="17">
        <v>0.62583390323368004</v>
      </c>
      <c r="AC135" s="17">
        <v>0.65105513330036502</v>
      </c>
      <c r="AD135" s="17"/>
      <c r="AE135" s="17">
        <v>0.538711900141711</v>
      </c>
      <c r="AF135" s="17">
        <v>0.73880057504414698</v>
      </c>
      <c r="AG135" s="17">
        <v>0.63405643664498001</v>
      </c>
      <c r="AH135" s="17"/>
      <c r="AI135" s="17">
        <v>0.570801990584071</v>
      </c>
      <c r="AJ135" s="17">
        <v>0.74905981523825005</v>
      </c>
      <c r="AK135" s="17">
        <v>0.75721631837473602</v>
      </c>
      <c r="AL135" s="17">
        <v>0.219901746291291</v>
      </c>
      <c r="AM135" s="17">
        <v>0.59855934549517598</v>
      </c>
      <c r="AN135" s="17"/>
      <c r="AO135" s="17">
        <v>0.62242096410318004</v>
      </c>
      <c r="AP135" s="17">
        <v>0.75096997030880597</v>
      </c>
      <c r="AQ135" s="17">
        <v>0.74714497436706295</v>
      </c>
      <c r="AR135" s="17"/>
      <c r="AS135" s="17">
        <v>0.55842769977760998</v>
      </c>
      <c r="AT135" s="17">
        <v>0.63633417772709699</v>
      </c>
      <c r="AU135" s="17">
        <v>0.71494757024708899</v>
      </c>
      <c r="AV135" s="17">
        <v>0.76765084821028196</v>
      </c>
      <c r="AW135" s="17">
        <v>0.84214828938039199</v>
      </c>
      <c r="AX135" s="17"/>
      <c r="AY135" s="17">
        <v>0.53072401236174604</v>
      </c>
      <c r="AZ135" s="17">
        <v>0.59271863703670302</v>
      </c>
      <c r="BA135" s="17">
        <v>0.60700679110717803</v>
      </c>
      <c r="BB135" s="17">
        <v>0.58407134443597697</v>
      </c>
      <c r="BC135" s="17">
        <v>0.66506823321880104</v>
      </c>
      <c r="BD135" s="17">
        <v>0.63464467273490899</v>
      </c>
      <c r="BE135" s="17">
        <v>0.57344234362189705</v>
      </c>
      <c r="BF135" s="17">
        <v>0.67045848143007603</v>
      </c>
      <c r="BG135" s="17">
        <v>0.65999745374108498</v>
      </c>
      <c r="BH135" s="17">
        <v>0.68796400036686001</v>
      </c>
      <c r="BI135" s="17">
        <v>0.719849101529765</v>
      </c>
      <c r="BJ135" s="17">
        <v>0.698534238209369</v>
      </c>
      <c r="BK135" s="17">
        <v>0.69657061817418597</v>
      </c>
      <c r="BL135" s="17">
        <v>0.74833175703632704</v>
      </c>
      <c r="BM135" s="17">
        <v>0.74727477722031699</v>
      </c>
      <c r="BN135" s="17">
        <v>0.85222610828564804</v>
      </c>
      <c r="BO135" s="17"/>
      <c r="BP135" s="17">
        <v>0.68789194885456495</v>
      </c>
      <c r="BQ135" s="17">
        <v>0.64115622818532703</v>
      </c>
      <c r="BR135" s="17">
        <v>0.608752762345666</v>
      </c>
      <c r="BS135" s="17">
        <v>0.64690049462261501</v>
      </c>
      <c r="BT135" s="17">
        <v>0.65681290150968397</v>
      </c>
      <c r="BU135" s="17">
        <v>0.61921539043819795</v>
      </c>
      <c r="BV135" s="17"/>
      <c r="BW135" s="17">
        <v>0.70365011167854896</v>
      </c>
      <c r="BX135" s="17">
        <v>0.65590544466947798</v>
      </c>
      <c r="BY135" s="17">
        <v>0.66257167590758703</v>
      </c>
      <c r="BZ135" s="17">
        <v>0.63832873676004498</v>
      </c>
      <c r="CA135" s="17">
        <v>0.66882920252453504</v>
      </c>
      <c r="CB135" s="17">
        <v>0.63923222257697798</v>
      </c>
      <c r="CC135" s="17">
        <v>0.66518415439501699</v>
      </c>
      <c r="CD135" s="17">
        <v>0.66177421201112097</v>
      </c>
      <c r="CE135" s="17"/>
      <c r="CF135" s="17">
        <v>0.66811542682416003</v>
      </c>
      <c r="CG135" s="17">
        <v>0.66687428519151604</v>
      </c>
      <c r="CH135" s="17">
        <v>0.63798855092982198</v>
      </c>
      <c r="CI135" s="17">
        <v>0.65473687350626697</v>
      </c>
      <c r="CJ135" s="17">
        <v>0.51324493325227005</v>
      </c>
      <c r="CK135" s="17"/>
      <c r="CL135" s="17">
        <v>0.71099964240054303</v>
      </c>
      <c r="CM135" s="17"/>
      <c r="CN135" s="17">
        <v>0.66984540340863097</v>
      </c>
      <c r="CO135" s="17">
        <v>0.603039742293767</v>
      </c>
      <c r="CP135" s="17">
        <v>0.63798492646892502</v>
      </c>
    </row>
    <row r="136" spans="2:94" x14ac:dyDescent="0.35">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c r="CA136" s="17"/>
      <c r="CB136" s="17"/>
      <c r="CC136" s="17"/>
      <c r="CD136" s="17"/>
      <c r="CE136" s="17"/>
      <c r="CF136" s="17"/>
      <c r="CG136" s="17"/>
      <c r="CH136" s="17"/>
      <c r="CI136" s="17"/>
      <c r="CJ136" s="17"/>
      <c r="CK136" s="17"/>
      <c r="CL136" s="17"/>
      <c r="CM136" s="17"/>
      <c r="CN136" s="17"/>
      <c r="CO136" s="17"/>
      <c r="CP136" s="17"/>
    </row>
    <row r="137" spans="2:94" x14ac:dyDescent="0.35">
      <c r="B137" s="6" t="s">
        <v>204</v>
      </c>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row>
    <row r="138" spans="2:94" x14ac:dyDescent="0.35">
      <c r="B138" s="24" t="s">
        <v>125</v>
      </c>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c r="CA138" s="17"/>
      <c r="CB138" s="17"/>
      <c r="CC138" s="17"/>
      <c r="CD138" s="17"/>
      <c r="CE138" s="17"/>
      <c r="CF138" s="17"/>
      <c r="CG138" s="17"/>
      <c r="CH138" s="17"/>
      <c r="CI138" s="17"/>
      <c r="CJ138" s="17"/>
      <c r="CK138" s="17"/>
      <c r="CL138" s="17"/>
      <c r="CM138" s="17"/>
      <c r="CN138" s="17"/>
      <c r="CO138" s="17"/>
      <c r="CP138" s="17"/>
    </row>
    <row r="139" spans="2:94" x14ac:dyDescent="0.35">
      <c r="B139" t="s">
        <v>193</v>
      </c>
      <c r="C139" s="17">
        <v>4.2836134388276499E-2</v>
      </c>
      <c r="D139" s="17">
        <v>4.6533704834711698E-2</v>
      </c>
      <c r="E139" s="17">
        <v>3.9565871070816903E-2</v>
      </c>
      <c r="F139" s="17"/>
      <c r="G139" s="17">
        <v>3.8988320825108697E-2</v>
      </c>
      <c r="H139" s="17">
        <v>3.4977518477600902E-2</v>
      </c>
      <c r="I139" s="17">
        <v>5.34809293937933E-2</v>
      </c>
      <c r="J139" s="17">
        <v>5.7937524495772198E-2</v>
      </c>
      <c r="K139" s="17">
        <v>3.7287437540315597E-2</v>
      </c>
      <c r="L139" s="17">
        <v>3.4649183585912201E-2</v>
      </c>
      <c r="M139" s="17"/>
      <c r="N139" s="17">
        <v>3.6461171543168497E-2</v>
      </c>
      <c r="O139" s="17">
        <v>4.3860869091161402E-2</v>
      </c>
      <c r="P139" s="17">
        <v>5.3966136945258397E-2</v>
      </c>
      <c r="Q139" s="17">
        <v>3.9424231925549398E-2</v>
      </c>
      <c r="R139" s="17"/>
      <c r="S139" s="17">
        <v>3.5589029436325199E-2</v>
      </c>
      <c r="T139" s="17">
        <v>4.1214320619280799E-2</v>
      </c>
      <c r="U139" s="17">
        <v>3.4963838218788103E-2</v>
      </c>
      <c r="V139" s="17">
        <v>3.3739251439141298E-2</v>
      </c>
      <c r="W139" s="17">
        <v>3.1510424651085403E-2</v>
      </c>
      <c r="X139" s="17">
        <v>5.9769229522858E-2</v>
      </c>
      <c r="Y139" s="17">
        <v>4.3752035062509603E-2</v>
      </c>
      <c r="Z139" s="17">
        <v>3.2377404256837501E-2</v>
      </c>
      <c r="AA139" s="17">
        <v>4.95444148153679E-2</v>
      </c>
      <c r="AB139" s="17">
        <v>5.5300913199296801E-2</v>
      </c>
      <c r="AC139" s="17">
        <v>5.1422198476921803E-2</v>
      </c>
      <c r="AD139" s="17"/>
      <c r="AE139" s="17">
        <v>5.4816183417201902E-2</v>
      </c>
      <c r="AF139" s="17">
        <v>3.5902970865277703E-2</v>
      </c>
      <c r="AG139" s="17">
        <v>4.6382707800602697E-2</v>
      </c>
      <c r="AH139" s="17"/>
      <c r="AI139" s="17">
        <v>4.2240989805389803E-2</v>
      </c>
      <c r="AJ139" s="17">
        <v>4.7510863257580298E-2</v>
      </c>
      <c r="AK139" s="17">
        <v>1.6746235713612199E-2</v>
      </c>
      <c r="AL139" s="17">
        <v>0.143358152449969</v>
      </c>
      <c r="AM139" s="17">
        <v>4.52058971016598E-2</v>
      </c>
      <c r="AN139" s="17"/>
      <c r="AO139" s="17">
        <v>4.0900127908496599E-2</v>
      </c>
      <c r="AP139" s="17">
        <v>3.5204687206556201E-2</v>
      </c>
      <c r="AQ139" s="17">
        <v>4.0697126128599798E-2</v>
      </c>
      <c r="AR139" s="17"/>
      <c r="AS139" s="17">
        <v>5.1669920039184601E-2</v>
      </c>
      <c r="AT139" s="17">
        <v>3.9430089277951198E-2</v>
      </c>
      <c r="AU139" s="17">
        <v>2.9254381196703198E-2</v>
      </c>
      <c r="AV139" s="17">
        <v>4.02216414873263E-2</v>
      </c>
      <c r="AW139" s="17">
        <v>8.1578227258382E-2</v>
      </c>
      <c r="AX139" s="17"/>
      <c r="AY139" s="17">
        <v>0.12884311527045</v>
      </c>
      <c r="AZ139" s="17">
        <v>4.3896681183231603E-2</v>
      </c>
      <c r="BA139" s="17">
        <v>3.8065706462250902E-2</v>
      </c>
      <c r="BB139" s="17">
        <v>5.0834692461168597E-2</v>
      </c>
      <c r="BC139" s="17">
        <v>3.5969949630133599E-2</v>
      </c>
      <c r="BD139" s="17">
        <v>5.74076178332633E-2</v>
      </c>
      <c r="BE139" s="17">
        <v>5.6543690411980901E-2</v>
      </c>
      <c r="BF139" s="17">
        <v>5.4849872717056797E-2</v>
      </c>
      <c r="BG139" s="17">
        <v>4.3295943976658001E-2</v>
      </c>
      <c r="BH139" s="17">
        <v>5.0201257628880502E-2</v>
      </c>
      <c r="BI139" s="17">
        <v>2.80313045341994E-2</v>
      </c>
      <c r="BJ139" s="17">
        <v>3.1601559051542501E-2</v>
      </c>
      <c r="BK139" s="17">
        <v>2.2775007236899701E-2</v>
      </c>
      <c r="BL139" s="17">
        <v>2.68514259562177E-2</v>
      </c>
      <c r="BM139" s="17">
        <v>1.46327236152621E-2</v>
      </c>
      <c r="BN139" s="17">
        <v>2.44251599864438E-2</v>
      </c>
      <c r="BO139" s="17"/>
      <c r="BP139" s="17">
        <v>4.8496671698744803E-2</v>
      </c>
      <c r="BQ139" s="17">
        <v>3.1699215239387499E-2</v>
      </c>
      <c r="BR139" s="17">
        <v>5.8804168862284602E-2</v>
      </c>
      <c r="BS139" s="17">
        <v>4.1045835175869801E-2</v>
      </c>
      <c r="BT139" s="17">
        <v>3.59769395736474E-2</v>
      </c>
      <c r="BU139" s="17">
        <v>5.6789610666186E-2</v>
      </c>
      <c r="BV139" s="17"/>
      <c r="BW139" s="17">
        <v>7.7133614120663996E-2</v>
      </c>
      <c r="BX139" s="17">
        <v>4.41773585415959E-2</v>
      </c>
      <c r="BY139" s="17">
        <v>3.4511628475499302E-2</v>
      </c>
      <c r="BZ139" s="17">
        <v>3.2759627384869899E-2</v>
      </c>
      <c r="CA139" s="17">
        <v>5.48741347845332E-2</v>
      </c>
      <c r="CB139" s="17">
        <v>9.8484122186834805E-2</v>
      </c>
      <c r="CC139" s="17">
        <v>4.96038875218799E-2</v>
      </c>
      <c r="CD139" s="17">
        <v>3.2181216730665201E-2</v>
      </c>
      <c r="CE139" s="17"/>
      <c r="CF139" s="17">
        <v>8.7847944101240097E-2</v>
      </c>
      <c r="CG139" s="17">
        <v>3.1342670553561297E-2</v>
      </c>
      <c r="CH139" s="17">
        <v>3.38490863523251E-2</v>
      </c>
      <c r="CI139" s="17">
        <v>5.1259611106616802E-2</v>
      </c>
      <c r="CJ139" s="17">
        <v>0.113492613315889</v>
      </c>
      <c r="CK139" s="17"/>
      <c r="CL139" s="17">
        <v>2.1446602055648401E-2</v>
      </c>
      <c r="CM139" s="17"/>
      <c r="CN139" s="17">
        <v>4.2295460068126199E-2</v>
      </c>
      <c r="CO139" s="17">
        <v>5.2006249739139997E-2</v>
      </c>
      <c r="CP139" s="17">
        <v>3.6773441921313897E-2</v>
      </c>
    </row>
    <row r="140" spans="2:94" x14ac:dyDescent="0.35">
      <c r="B140" t="s">
        <v>194</v>
      </c>
      <c r="C140" s="17">
        <v>0.26353444806623699</v>
      </c>
      <c r="D140" s="17">
        <v>0.25993605269819797</v>
      </c>
      <c r="E140" s="17">
        <v>0.26764930794337799</v>
      </c>
      <c r="F140" s="17"/>
      <c r="G140" s="17">
        <v>0.251518962626881</v>
      </c>
      <c r="H140" s="17">
        <v>0.30036005396709298</v>
      </c>
      <c r="I140" s="17">
        <v>0.28173835106414502</v>
      </c>
      <c r="J140" s="17">
        <v>0.26328548125027501</v>
      </c>
      <c r="K140" s="17">
        <v>0.234257974483428</v>
      </c>
      <c r="L140" s="17">
        <v>0.24642554755790599</v>
      </c>
      <c r="M140" s="17"/>
      <c r="N140" s="17">
        <v>0.22000958431088299</v>
      </c>
      <c r="O140" s="17">
        <v>0.242624000588261</v>
      </c>
      <c r="P140" s="17">
        <v>0.29041269496141298</v>
      </c>
      <c r="Q140" s="17">
        <v>0.30788663742141398</v>
      </c>
      <c r="R140" s="17"/>
      <c r="S140" s="17">
        <v>0.24811690183322299</v>
      </c>
      <c r="T140" s="17">
        <v>0.28162837090810899</v>
      </c>
      <c r="U140" s="17">
        <v>0.25575108905392102</v>
      </c>
      <c r="V140" s="17">
        <v>0.24501594353495401</v>
      </c>
      <c r="W140" s="17">
        <v>0.26409388541491402</v>
      </c>
      <c r="X140" s="17">
        <v>0.31539604403864002</v>
      </c>
      <c r="Y140" s="17">
        <v>0.25285484147294901</v>
      </c>
      <c r="Z140" s="17">
        <v>0.25188099398390401</v>
      </c>
      <c r="AA140" s="17">
        <v>0.25524584698411701</v>
      </c>
      <c r="AB140" s="17">
        <v>0.23026364727774401</v>
      </c>
      <c r="AC140" s="17">
        <v>0.315860293875384</v>
      </c>
      <c r="AD140" s="17"/>
      <c r="AE140" s="17">
        <v>0.31698535019075103</v>
      </c>
      <c r="AF140" s="17">
        <v>0.20380493661691801</v>
      </c>
      <c r="AG140" s="17">
        <v>0.31784887434936498</v>
      </c>
      <c r="AH140" s="17"/>
      <c r="AI140" s="17">
        <v>0.28432227883058397</v>
      </c>
      <c r="AJ140" s="17">
        <v>0.25378622179665</v>
      </c>
      <c r="AK140" s="17">
        <v>0.17149009592804901</v>
      </c>
      <c r="AL140" s="17">
        <v>0.35657786307116901</v>
      </c>
      <c r="AM140" s="17">
        <v>0.29424640921071898</v>
      </c>
      <c r="AN140" s="17"/>
      <c r="AO140" s="17">
        <v>0.27850267601956202</v>
      </c>
      <c r="AP140" s="17">
        <v>0.24395120121887201</v>
      </c>
      <c r="AQ140" s="17">
        <v>0.20033407429376199</v>
      </c>
      <c r="AR140" s="17"/>
      <c r="AS140" s="17">
        <v>0.30894298632255102</v>
      </c>
      <c r="AT140" s="17">
        <v>0.27997163082939902</v>
      </c>
      <c r="AU140" s="17">
        <v>0.24341587490029201</v>
      </c>
      <c r="AV140" s="17">
        <v>0.16312730632728201</v>
      </c>
      <c r="AW140" s="17">
        <v>0.24387630721456499</v>
      </c>
      <c r="AX140" s="17"/>
      <c r="AY140" s="17">
        <v>0.25912570420006298</v>
      </c>
      <c r="AZ140" s="17">
        <v>0.29063399523637701</v>
      </c>
      <c r="BA140" s="17">
        <v>0.30345733706432898</v>
      </c>
      <c r="BB140" s="17">
        <v>0.28744640470430499</v>
      </c>
      <c r="BC140" s="17">
        <v>0.312109915712453</v>
      </c>
      <c r="BD140" s="17">
        <v>0.27364846603246001</v>
      </c>
      <c r="BE140" s="17">
        <v>0.29109358375905398</v>
      </c>
      <c r="BF140" s="17">
        <v>0.24163511390100001</v>
      </c>
      <c r="BG140" s="17">
        <v>0.26022096459740601</v>
      </c>
      <c r="BH140" s="17">
        <v>0.22505485821889301</v>
      </c>
      <c r="BI140" s="17">
        <v>0.22471082564304201</v>
      </c>
      <c r="BJ140" s="17">
        <v>0.200877831323719</v>
      </c>
      <c r="BK140" s="17">
        <v>0.26006733302548801</v>
      </c>
      <c r="BL140" s="17">
        <v>0.278269917928814</v>
      </c>
      <c r="BM140" s="17">
        <v>0.127392251417147</v>
      </c>
      <c r="BN140" s="17">
        <v>0.21113682853458601</v>
      </c>
      <c r="BO140" s="17"/>
      <c r="BP140" s="17">
        <v>0.25116959998448202</v>
      </c>
      <c r="BQ140" s="17">
        <v>0.25408228394453902</v>
      </c>
      <c r="BR140" s="17">
        <v>0.26829246420029901</v>
      </c>
      <c r="BS140" s="17">
        <v>0.304848724913308</v>
      </c>
      <c r="BT140" s="17">
        <v>0.22387802738860199</v>
      </c>
      <c r="BU140" s="17">
        <v>0.27513807328949902</v>
      </c>
      <c r="BV140" s="17"/>
      <c r="BW140" s="17">
        <v>0.30657599069971297</v>
      </c>
      <c r="BX140" s="17">
        <v>0.27799083469470598</v>
      </c>
      <c r="BY140" s="17">
        <v>0.253774265958565</v>
      </c>
      <c r="BZ140" s="17">
        <v>0.26696715524236703</v>
      </c>
      <c r="CA140" s="17">
        <v>0.27295395776887599</v>
      </c>
      <c r="CB140" s="17">
        <v>0.25244323919126399</v>
      </c>
      <c r="CC140" s="17">
        <v>0.18558292445390101</v>
      </c>
      <c r="CD140" s="17">
        <v>0.2033799568945</v>
      </c>
      <c r="CE140" s="17"/>
      <c r="CF140" s="17">
        <v>0.21616836403299899</v>
      </c>
      <c r="CG140" s="17">
        <v>0.22339182077465</v>
      </c>
      <c r="CH140" s="17">
        <v>0.28468852264286498</v>
      </c>
      <c r="CI140" s="17">
        <v>0.32049499222254901</v>
      </c>
      <c r="CJ140" s="17">
        <v>0.32174964661031402</v>
      </c>
      <c r="CK140" s="17"/>
      <c r="CL140" s="17">
        <v>0.23488815423003301</v>
      </c>
      <c r="CM140" s="17"/>
      <c r="CN140" s="17">
        <v>0.260461522001251</v>
      </c>
      <c r="CO140" s="17">
        <v>0.278155553579231</v>
      </c>
      <c r="CP140" s="17">
        <v>0.25892032953991001</v>
      </c>
    </row>
    <row r="141" spans="2:94" x14ac:dyDescent="0.35">
      <c r="B141" t="s">
        <v>195</v>
      </c>
      <c r="C141" s="17">
        <v>0.28876997473758698</v>
      </c>
      <c r="D141" s="17">
        <v>0.29630528992133398</v>
      </c>
      <c r="E141" s="17">
        <v>0.28269197159758103</v>
      </c>
      <c r="F141" s="17"/>
      <c r="G141" s="17">
        <v>0.21458103941185699</v>
      </c>
      <c r="H141" s="17">
        <v>0.25063903727185499</v>
      </c>
      <c r="I141" s="17">
        <v>0.27564886321158599</v>
      </c>
      <c r="J141" s="17">
        <v>0.31915510994483898</v>
      </c>
      <c r="K141" s="17">
        <v>0.314353360728516</v>
      </c>
      <c r="L141" s="17">
        <v>0.338433881983351</v>
      </c>
      <c r="M141" s="17"/>
      <c r="N141" s="17">
        <v>0.28137735169797801</v>
      </c>
      <c r="O141" s="17">
        <v>0.30058144961122302</v>
      </c>
      <c r="P141" s="17">
        <v>0.29418548262983402</v>
      </c>
      <c r="Q141" s="17">
        <v>0.27957900832386501</v>
      </c>
      <c r="R141" s="17"/>
      <c r="S141" s="17">
        <v>0.23558742051434201</v>
      </c>
      <c r="T141" s="17">
        <v>0.281774415136269</v>
      </c>
      <c r="U141" s="17">
        <v>0.31597054687026799</v>
      </c>
      <c r="V141" s="17">
        <v>0.33461224988068899</v>
      </c>
      <c r="W141" s="17">
        <v>0.29255603641426298</v>
      </c>
      <c r="X141" s="17">
        <v>0.23963142802652099</v>
      </c>
      <c r="Y141" s="17">
        <v>0.29980089349898598</v>
      </c>
      <c r="Z141" s="17">
        <v>0.35202970595190097</v>
      </c>
      <c r="AA141" s="17">
        <v>0.31406007480270898</v>
      </c>
      <c r="AB141" s="17">
        <v>0.31923914779955898</v>
      </c>
      <c r="AC141" s="17">
        <v>0.23403839746035801</v>
      </c>
      <c r="AD141" s="17"/>
      <c r="AE141" s="17">
        <v>0.30903621124494102</v>
      </c>
      <c r="AF141" s="17">
        <v>0.29958521920620301</v>
      </c>
      <c r="AG141" s="17">
        <v>0.24287782202775399</v>
      </c>
      <c r="AH141" s="17"/>
      <c r="AI141" s="17">
        <v>0.331634724447818</v>
      </c>
      <c r="AJ141" s="17">
        <v>0.26121465775827502</v>
      </c>
      <c r="AK141" s="17">
        <v>0.30627546260312699</v>
      </c>
      <c r="AL141" s="17">
        <v>0.25435097232591802</v>
      </c>
      <c r="AM141" s="17">
        <v>0.272590492935603</v>
      </c>
      <c r="AN141" s="17"/>
      <c r="AO141" s="17">
        <v>0.30022185821894598</v>
      </c>
      <c r="AP141" s="17">
        <v>0.28317502224436197</v>
      </c>
      <c r="AQ141" s="17">
        <v>0.28981684961077298</v>
      </c>
      <c r="AR141" s="17"/>
      <c r="AS141" s="17">
        <v>0.29229361778554602</v>
      </c>
      <c r="AT141" s="17">
        <v>0.300492601674269</v>
      </c>
      <c r="AU141" s="17">
        <v>0.27854666332171002</v>
      </c>
      <c r="AV141" s="17">
        <v>0.29340845299149099</v>
      </c>
      <c r="AW141" s="17">
        <v>0.167259233603712</v>
      </c>
      <c r="AX141" s="17"/>
      <c r="AY141" s="17">
        <v>0.19141505710942899</v>
      </c>
      <c r="AZ141" s="17">
        <v>0.29834906882079898</v>
      </c>
      <c r="BA141" s="17">
        <v>0.28712747554624601</v>
      </c>
      <c r="BB141" s="17">
        <v>0.30455192556087102</v>
      </c>
      <c r="BC141" s="17">
        <v>0.26902565094425801</v>
      </c>
      <c r="BD141" s="17">
        <v>0.29988733410663798</v>
      </c>
      <c r="BE141" s="17">
        <v>0.26279239437096402</v>
      </c>
      <c r="BF141" s="17">
        <v>0.31322823362637298</v>
      </c>
      <c r="BG141" s="17">
        <v>0.29798136056718899</v>
      </c>
      <c r="BH141" s="17">
        <v>0.27147990131955901</v>
      </c>
      <c r="BI141" s="17">
        <v>0.283023441094507</v>
      </c>
      <c r="BJ141" s="17">
        <v>0.35542680012865802</v>
      </c>
      <c r="BK141" s="17">
        <v>0.274499618408511</v>
      </c>
      <c r="BL141" s="17">
        <v>0.18719062192908401</v>
      </c>
      <c r="BM141" s="17">
        <v>0.33421062369146798</v>
      </c>
      <c r="BN141" s="17">
        <v>0.27237714930243201</v>
      </c>
      <c r="BO141" s="17"/>
      <c r="BP141" s="17">
        <v>0.25257257156766699</v>
      </c>
      <c r="BQ141" s="17">
        <v>0.305587300146829</v>
      </c>
      <c r="BR141" s="17">
        <v>0.28484581201170101</v>
      </c>
      <c r="BS141" s="17">
        <v>0.27612570272186998</v>
      </c>
      <c r="BT141" s="17">
        <v>0.34069465242535302</v>
      </c>
      <c r="BU141" s="17">
        <v>0.31470090743519402</v>
      </c>
      <c r="BV141" s="17"/>
      <c r="BW141" s="17">
        <v>0.29328248825092301</v>
      </c>
      <c r="BX141" s="17">
        <v>0.27787935829416099</v>
      </c>
      <c r="BY141" s="17">
        <v>0.31745935311505002</v>
      </c>
      <c r="BZ141" s="17">
        <v>0.29944432427592599</v>
      </c>
      <c r="CA141" s="17">
        <v>0.27573650275010902</v>
      </c>
      <c r="CB141" s="17">
        <v>0.275567931903418</v>
      </c>
      <c r="CC141" s="17">
        <v>0.29357844908118702</v>
      </c>
      <c r="CD141" s="17">
        <v>0.23949630901940999</v>
      </c>
      <c r="CE141" s="17"/>
      <c r="CF141" s="17">
        <v>0.22074311201228899</v>
      </c>
      <c r="CG141" s="17">
        <v>0.30947247225956598</v>
      </c>
      <c r="CH141" s="17">
        <v>0.28758639067834202</v>
      </c>
      <c r="CI141" s="17">
        <v>0.28226978419156601</v>
      </c>
      <c r="CJ141" s="17">
        <v>0.28025232421541002</v>
      </c>
      <c r="CK141" s="17"/>
      <c r="CL141" s="17">
        <v>0.34746648244512202</v>
      </c>
      <c r="CM141" s="17"/>
      <c r="CN141" s="17">
        <v>0.281884190670251</v>
      </c>
      <c r="CO141" s="17">
        <v>0.28707697401314197</v>
      </c>
      <c r="CP141" s="17">
        <v>0.30585330139685302</v>
      </c>
    </row>
    <row r="142" spans="2:94" x14ac:dyDescent="0.35">
      <c r="B142" t="s">
        <v>196</v>
      </c>
      <c r="C142" s="17">
        <v>0.17383841336818301</v>
      </c>
      <c r="D142" s="17">
        <v>0.164303869010614</v>
      </c>
      <c r="E142" s="17">
        <v>0.18348707587490101</v>
      </c>
      <c r="F142" s="17"/>
      <c r="G142" s="17">
        <v>0.17029847861976699</v>
      </c>
      <c r="H142" s="17">
        <v>0.15551619860671201</v>
      </c>
      <c r="I142" s="17">
        <v>0.17368886521763899</v>
      </c>
      <c r="J142" s="17">
        <v>0.16678590228638901</v>
      </c>
      <c r="K142" s="17">
        <v>0.197163809867688</v>
      </c>
      <c r="L142" s="17">
        <v>0.18140627478105401</v>
      </c>
      <c r="M142" s="17"/>
      <c r="N142" s="17">
        <v>0.16864117607595899</v>
      </c>
      <c r="O142" s="17">
        <v>0.18899909117702501</v>
      </c>
      <c r="P142" s="17">
        <v>0.161654266557265</v>
      </c>
      <c r="Q142" s="17">
        <v>0.175684514585881</v>
      </c>
      <c r="R142" s="17"/>
      <c r="S142" s="17">
        <v>0.17475350815922899</v>
      </c>
      <c r="T142" s="17">
        <v>0.17275848304569899</v>
      </c>
      <c r="U142" s="17">
        <v>0.17579219357223799</v>
      </c>
      <c r="V142" s="17">
        <v>0.17543423033639099</v>
      </c>
      <c r="W142" s="17">
        <v>0.155452612375127</v>
      </c>
      <c r="X142" s="17">
        <v>0.173289521615207</v>
      </c>
      <c r="Y142" s="17">
        <v>0.16848411446058301</v>
      </c>
      <c r="Z142" s="17">
        <v>0.183064988690222</v>
      </c>
      <c r="AA142" s="17">
        <v>0.173681441970193</v>
      </c>
      <c r="AB142" s="17">
        <v>0.15639083780608101</v>
      </c>
      <c r="AC142" s="17">
        <v>0.22776390214703199</v>
      </c>
      <c r="AD142" s="17"/>
      <c r="AE142" s="17">
        <v>0.15392802354447599</v>
      </c>
      <c r="AF142" s="17">
        <v>0.18799522576164901</v>
      </c>
      <c r="AG142" s="17">
        <v>0.17435671246085899</v>
      </c>
      <c r="AH142" s="17"/>
      <c r="AI142" s="17">
        <v>0.15389492323631701</v>
      </c>
      <c r="AJ142" s="17">
        <v>0.194847789104173</v>
      </c>
      <c r="AK142" s="17">
        <v>0.219527183657626</v>
      </c>
      <c r="AL142" s="17">
        <v>7.6581184841006303E-2</v>
      </c>
      <c r="AM142" s="17">
        <v>0.16463966733416299</v>
      </c>
      <c r="AN142" s="17"/>
      <c r="AO142" s="17">
        <v>0.17699147072257401</v>
      </c>
      <c r="AP142" s="17">
        <v>0.18903398628016399</v>
      </c>
      <c r="AQ142" s="17">
        <v>0.18964189861438699</v>
      </c>
      <c r="AR142" s="17"/>
      <c r="AS142" s="17">
        <v>0.181783975543133</v>
      </c>
      <c r="AT142" s="17">
        <v>0.15472469101767899</v>
      </c>
      <c r="AU142" s="17">
        <v>0.188419514198605</v>
      </c>
      <c r="AV142" s="17">
        <v>0.19226656274367701</v>
      </c>
      <c r="AW142" s="17">
        <v>0.190532542593875</v>
      </c>
      <c r="AX142" s="17"/>
      <c r="AY142" s="17">
        <v>0.16340984907045999</v>
      </c>
      <c r="AZ142" s="17">
        <v>0.202070865000301</v>
      </c>
      <c r="BA142" s="17">
        <v>0.16452840500384799</v>
      </c>
      <c r="BB142" s="17">
        <v>0.16540029547056101</v>
      </c>
      <c r="BC142" s="17">
        <v>0.18149071149405699</v>
      </c>
      <c r="BD142" s="17">
        <v>0.19959920487829</v>
      </c>
      <c r="BE142" s="17">
        <v>0.196680976306363</v>
      </c>
      <c r="BF142" s="17">
        <v>0.18296374499912199</v>
      </c>
      <c r="BG142" s="17">
        <v>0.17835871483778101</v>
      </c>
      <c r="BH142" s="17">
        <v>0.147836907072456</v>
      </c>
      <c r="BI142" s="17">
        <v>0.17819958900531699</v>
      </c>
      <c r="BJ142" s="17">
        <v>0.15430043403035301</v>
      </c>
      <c r="BK142" s="17">
        <v>0.18121742273142699</v>
      </c>
      <c r="BL142" s="17">
        <v>0.18027205070282001</v>
      </c>
      <c r="BM142" s="17">
        <v>0.22152795668941999</v>
      </c>
      <c r="BN142" s="17">
        <v>0.103173965065393</v>
      </c>
      <c r="BO142" s="17"/>
      <c r="BP142" s="17">
        <v>0.170958291718767</v>
      </c>
      <c r="BQ142" s="17">
        <v>0.177068891859024</v>
      </c>
      <c r="BR142" s="17">
        <v>0.171370443350572</v>
      </c>
      <c r="BS142" s="17">
        <v>0.17590294434485801</v>
      </c>
      <c r="BT142" s="17">
        <v>0.170042277930855</v>
      </c>
      <c r="BU142" s="17">
        <v>0.176759690228462</v>
      </c>
      <c r="BV142" s="17"/>
      <c r="BW142" s="17">
        <v>0.182034336974606</v>
      </c>
      <c r="BX142" s="17">
        <v>0.198572782895579</v>
      </c>
      <c r="BY142" s="17">
        <v>0.168188465570384</v>
      </c>
      <c r="BZ142" s="17">
        <v>0.18221598156038399</v>
      </c>
      <c r="CA142" s="17">
        <v>0.16723048270822699</v>
      </c>
      <c r="CB142" s="17">
        <v>9.6917185512950699E-2</v>
      </c>
      <c r="CC142" s="17">
        <v>0.107188641786696</v>
      </c>
      <c r="CD142" s="17">
        <v>0.18442614771636301</v>
      </c>
      <c r="CE142" s="17"/>
      <c r="CF142" s="17">
        <v>0.12880228631513899</v>
      </c>
      <c r="CG142" s="17">
        <v>0.194097412191723</v>
      </c>
      <c r="CH142" s="17">
        <v>0.171601256710321</v>
      </c>
      <c r="CI142" s="17">
        <v>0.15786726752527699</v>
      </c>
      <c r="CJ142" s="17">
        <v>0.16590043030644999</v>
      </c>
      <c r="CK142" s="17"/>
      <c r="CL142" s="17">
        <v>0.146891809111342</v>
      </c>
      <c r="CM142" s="17"/>
      <c r="CN142" s="17">
        <v>0.17885064678263099</v>
      </c>
      <c r="CO142" s="17">
        <v>0.159200756568284</v>
      </c>
      <c r="CP142" s="17">
        <v>0.17403385504997801</v>
      </c>
    </row>
    <row r="143" spans="2:94" x14ac:dyDescent="0.35">
      <c r="B143" t="s">
        <v>197</v>
      </c>
      <c r="C143" s="17">
        <v>0.102997280795683</v>
      </c>
      <c r="D143" s="17">
        <v>9.8174800304509896E-2</v>
      </c>
      <c r="E143" s="17">
        <v>0.107474762975647</v>
      </c>
      <c r="F143" s="17"/>
      <c r="G143" s="17">
        <v>9.9756204169012805E-2</v>
      </c>
      <c r="H143" s="17">
        <v>9.9171614609932707E-2</v>
      </c>
      <c r="I143" s="17">
        <v>0.103905165426527</v>
      </c>
      <c r="J143" s="17">
        <v>9.7108057273856394E-2</v>
      </c>
      <c r="K143" s="17">
        <v>0.10967298970604999</v>
      </c>
      <c r="L143" s="17">
        <v>0.10785684797583001</v>
      </c>
      <c r="M143" s="17"/>
      <c r="N143" s="17">
        <v>0.12719559502598099</v>
      </c>
      <c r="O143" s="17">
        <v>0.112951564235719</v>
      </c>
      <c r="P143" s="17">
        <v>9.4598288769591504E-2</v>
      </c>
      <c r="Q143" s="17">
        <v>7.3347295385603306E-2</v>
      </c>
      <c r="R143" s="17"/>
      <c r="S143" s="17">
        <v>0.112565114317458</v>
      </c>
      <c r="T143" s="17">
        <v>0.10312615641494099</v>
      </c>
      <c r="U143" s="17">
        <v>0.100517610896869</v>
      </c>
      <c r="V143" s="17">
        <v>0.123749676098851</v>
      </c>
      <c r="W143" s="17">
        <v>0.12696833346527001</v>
      </c>
      <c r="X143" s="17">
        <v>6.4252733041790494E-2</v>
      </c>
      <c r="Y143" s="17">
        <v>0.134229070228471</v>
      </c>
      <c r="Z143" s="17">
        <v>4.6768708416889397E-2</v>
      </c>
      <c r="AA143" s="17">
        <v>9.10260111940943E-2</v>
      </c>
      <c r="AB143" s="17">
        <v>0.132961199568462</v>
      </c>
      <c r="AC143" s="17">
        <v>4.6215770744714099E-2</v>
      </c>
      <c r="AD143" s="17"/>
      <c r="AE143" s="17">
        <v>7.1833629305283198E-2</v>
      </c>
      <c r="AF143" s="17">
        <v>0.13400492786875601</v>
      </c>
      <c r="AG143" s="17">
        <v>8.8135036526113403E-2</v>
      </c>
      <c r="AH143" s="17"/>
      <c r="AI143" s="17">
        <v>9.0174947417947904E-2</v>
      </c>
      <c r="AJ143" s="17">
        <v>0.10942760363966</v>
      </c>
      <c r="AK143" s="17">
        <v>0.106003717462391</v>
      </c>
      <c r="AL143" s="17">
        <v>7.4256305372218195E-2</v>
      </c>
      <c r="AM143" s="17">
        <v>8.7918698304736198E-2</v>
      </c>
      <c r="AN143" s="17"/>
      <c r="AO143" s="17">
        <v>8.5193053804951693E-2</v>
      </c>
      <c r="AP143" s="17">
        <v>0.117486014860381</v>
      </c>
      <c r="AQ143" s="17">
        <v>0.11199923205752001</v>
      </c>
      <c r="AR143" s="17"/>
      <c r="AS143" s="17">
        <v>7.10771391461478E-2</v>
      </c>
      <c r="AT143" s="17">
        <v>0.105432395974966</v>
      </c>
      <c r="AU143" s="17">
        <v>0.11585258260086299</v>
      </c>
      <c r="AV143" s="17">
        <v>0.139733755540703</v>
      </c>
      <c r="AW143" s="17">
        <v>0.126195782833781</v>
      </c>
      <c r="AX143" s="17"/>
      <c r="AY143" s="17">
        <v>6.1611421226535297E-2</v>
      </c>
      <c r="AZ143" s="17">
        <v>5.0808652304396303E-2</v>
      </c>
      <c r="BA143" s="17">
        <v>0.10970500437003899</v>
      </c>
      <c r="BB143" s="17">
        <v>8.4488045928383798E-2</v>
      </c>
      <c r="BC143" s="17">
        <v>0.108803176670717</v>
      </c>
      <c r="BD143" s="17">
        <v>8.5248573065509203E-2</v>
      </c>
      <c r="BE143" s="17">
        <v>9.3003003044219004E-2</v>
      </c>
      <c r="BF143" s="17">
        <v>0.12262037177268099</v>
      </c>
      <c r="BG143" s="17">
        <v>8.8088389219500601E-2</v>
      </c>
      <c r="BH143" s="17">
        <v>0.17083147427842199</v>
      </c>
      <c r="BI143" s="17">
        <v>0.122529976053376</v>
      </c>
      <c r="BJ143" s="17">
        <v>0.14404709732190599</v>
      </c>
      <c r="BK143" s="17">
        <v>0.118553666797359</v>
      </c>
      <c r="BL143" s="17">
        <v>0.15151484102103399</v>
      </c>
      <c r="BM143" s="17">
        <v>0.15066481237641</v>
      </c>
      <c r="BN143" s="17">
        <v>6.7371053428694094E-2</v>
      </c>
      <c r="BO143" s="17"/>
      <c r="BP143" s="17">
        <v>9.4406984288065293E-2</v>
      </c>
      <c r="BQ143" s="17">
        <v>0.11569083702194601</v>
      </c>
      <c r="BR143" s="17">
        <v>0.107772977088962</v>
      </c>
      <c r="BS143" s="17">
        <v>9.2717447767703895E-2</v>
      </c>
      <c r="BT143" s="17">
        <v>0.11576408968211099</v>
      </c>
      <c r="BU143" s="17">
        <v>7.8468767989950797E-2</v>
      </c>
      <c r="BV143" s="17"/>
      <c r="BW143" s="17">
        <v>5.8087996683416097E-2</v>
      </c>
      <c r="BX143" s="17">
        <v>0.108924761955755</v>
      </c>
      <c r="BY143" s="17">
        <v>0.114062591408956</v>
      </c>
      <c r="BZ143" s="17">
        <v>0.106442095865838</v>
      </c>
      <c r="CA143" s="17">
        <v>8.3459726918576199E-2</v>
      </c>
      <c r="CB143" s="17">
        <v>9.6685368276703598E-2</v>
      </c>
      <c r="CC143" s="17">
        <v>6.5761360841349301E-2</v>
      </c>
      <c r="CD143" s="17">
        <v>8.7266397358381098E-2</v>
      </c>
      <c r="CE143" s="17"/>
      <c r="CF143" s="17">
        <v>9.6484500013993002E-2</v>
      </c>
      <c r="CG143" s="17">
        <v>0.113833663826282</v>
      </c>
      <c r="CH143" s="17">
        <v>0.108898795200725</v>
      </c>
      <c r="CI143" s="17">
        <v>8.3453112263561294E-2</v>
      </c>
      <c r="CJ143" s="17">
        <v>2.653849524034E-2</v>
      </c>
      <c r="CK143" s="17"/>
      <c r="CL143" s="17">
        <v>0.124108624788013</v>
      </c>
      <c r="CM143" s="17"/>
      <c r="CN143" s="17">
        <v>0.11036785776173801</v>
      </c>
      <c r="CO143" s="17">
        <v>9.8293450833101106E-2</v>
      </c>
      <c r="CP143" s="17">
        <v>8.9897158175397396E-2</v>
      </c>
    </row>
    <row r="144" spans="2:94" x14ac:dyDescent="0.35">
      <c r="B144" t="s">
        <v>198</v>
      </c>
      <c r="C144" s="17">
        <v>4.5146595666844501E-2</v>
      </c>
      <c r="D144" s="17">
        <v>4.9418373938789201E-2</v>
      </c>
      <c r="E144" s="17">
        <v>3.9866275993023101E-2</v>
      </c>
      <c r="F144" s="17"/>
      <c r="G144" s="17">
        <v>7.9129845758973E-2</v>
      </c>
      <c r="H144" s="17">
        <v>5.0100508026139801E-2</v>
      </c>
      <c r="I144" s="17">
        <v>4.3813348934079503E-2</v>
      </c>
      <c r="J144" s="17">
        <v>4.5358928732793402E-2</v>
      </c>
      <c r="K144" s="17">
        <v>3.4878288333173101E-2</v>
      </c>
      <c r="L144" s="17">
        <v>2.61852106372919E-2</v>
      </c>
      <c r="M144" s="17"/>
      <c r="N144" s="17">
        <v>6.9405795866666897E-2</v>
      </c>
      <c r="O144" s="17">
        <v>3.6574125909787203E-2</v>
      </c>
      <c r="P144" s="17">
        <v>4.8790161734167198E-2</v>
      </c>
      <c r="Q144" s="17">
        <v>2.52473770131556E-2</v>
      </c>
      <c r="R144" s="17"/>
      <c r="S144" s="17">
        <v>6.2621846090665706E-2</v>
      </c>
      <c r="T144" s="17">
        <v>3.05770674397494E-2</v>
      </c>
      <c r="U144" s="17">
        <v>5.2896463684936598E-2</v>
      </c>
      <c r="V144" s="17">
        <v>2.66585889740567E-2</v>
      </c>
      <c r="W144" s="17">
        <v>5.7798186420039199E-2</v>
      </c>
      <c r="X144" s="17">
        <v>5.3044224732164802E-2</v>
      </c>
      <c r="Y144" s="17">
        <v>4.79763232522512E-2</v>
      </c>
      <c r="Z144" s="17">
        <v>4.1887225205418502E-2</v>
      </c>
      <c r="AA144" s="17">
        <v>3.83708021783788E-2</v>
      </c>
      <c r="AB144" s="17">
        <v>4.1192300909302898E-2</v>
      </c>
      <c r="AC144" s="17">
        <v>4.3185195533085502E-2</v>
      </c>
      <c r="AD144" s="17"/>
      <c r="AE144" s="17">
        <v>2.5298101744843302E-2</v>
      </c>
      <c r="AF144" s="17">
        <v>5.5560146082773598E-2</v>
      </c>
      <c r="AG144" s="17">
        <v>3.9542485113982603E-2</v>
      </c>
      <c r="AH144" s="17"/>
      <c r="AI144" s="17">
        <v>3.3682085847137597E-2</v>
      </c>
      <c r="AJ144" s="17">
        <v>4.8859180198208799E-2</v>
      </c>
      <c r="AK144" s="17">
        <v>8.9120581818309896E-2</v>
      </c>
      <c r="AL144" s="17">
        <v>2.8866576760373401E-2</v>
      </c>
      <c r="AM144" s="17">
        <v>3.7137978109224999E-2</v>
      </c>
      <c r="AN144" s="17"/>
      <c r="AO144" s="17">
        <v>4.5626879163978402E-2</v>
      </c>
      <c r="AP144" s="17">
        <v>5.3600519114485101E-2</v>
      </c>
      <c r="AQ144" s="17">
        <v>6.2490936655515403E-2</v>
      </c>
      <c r="AR144" s="17"/>
      <c r="AS144" s="17">
        <v>1.8959366753513399E-2</v>
      </c>
      <c r="AT144" s="17">
        <v>5.3087350643821599E-2</v>
      </c>
      <c r="AU144" s="17">
        <v>5.06017450879062E-2</v>
      </c>
      <c r="AV144" s="17">
        <v>7.2512946237087705E-2</v>
      </c>
      <c r="AW144" s="17">
        <v>6.6296636251068297E-2</v>
      </c>
      <c r="AX144" s="17"/>
      <c r="AY144" s="17">
        <v>9.5299137540129794E-2</v>
      </c>
      <c r="AZ144" s="17">
        <v>2.2547103326546698E-2</v>
      </c>
      <c r="BA144" s="17">
        <v>2.32232420327259E-2</v>
      </c>
      <c r="BB144" s="17">
        <v>2.9028374526923102E-2</v>
      </c>
      <c r="BC144" s="17">
        <v>4.6135910721459797E-2</v>
      </c>
      <c r="BD144" s="17">
        <v>3.3360228827267399E-2</v>
      </c>
      <c r="BE144" s="17">
        <v>3.4813826164091601E-2</v>
      </c>
      <c r="BF144" s="17">
        <v>3.05820636401469E-2</v>
      </c>
      <c r="BG144" s="17">
        <v>4.3090491410626097E-2</v>
      </c>
      <c r="BH144" s="17">
        <v>8.0769061088297206E-2</v>
      </c>
      <c r="BI144" s="17">
        <v>6.8476468512285699E-2</v>
      </c>
      <c r="BJ144" s="17">
        <v>4.53069068893205E-2</v>
      </c>
      <c r="BK144" s="17">
        <v>8.6314053516215794E-2</v>
      </c>
      <c r="BL144" s="17">
        <v>8.7521283110404205E-2</v>
      </c>
      <c r="BM144" s="17">
        <v>4.2907789409746301E-2</v>
      </c>
      <c r="BN144" s="17">
        <v>7.34734708651896E-2</v>
      </c>
      <c r="BO144" s="17"/>
      <c r="BP144" s="17">
        <v>5.7210897680136603E-2</v>
      </c>
      <c r="BQ144" s="17">
        <v>3.6746926590122402E-2</v>
      </c>
      <c r="BR144" s="17">
        <v>5.1454412982272497E-2</v>
      </c>
      <c r="BS144" s="17">
        <v>4.0122524289238799E-2</v>
      </c>
      <c r="BT144" s="17">
        <v>4.2446884774313701E-2</v>
      </c>
      <c r="BU144" s="17">
        <v>3.6739757882397299E-2</v>
      </c>
      <c r="BV144" s="17"/>
      <c r="BW144" s="17">
        <v>4.2128100437109503E-2</v>
      </c>
      <c r="BX144" s="17">
        <v>3.6851018819157401E-2</v>
      </c>
      <c r="BY144" s="17">
        <v>4.4943068219066899E-2</v>
      </c>
      <c r="BZ144" s="17">
        <v>4.2269793552818201E-2</v>
      </c>
      <c r="CA144" s="17">
        <v>6.67622151088995E-2</v>
      </c>
      <c r="CB144" s="17">
        <v>3.6617259425702597E-2</v>
      </c>
      <c r="CC144" s="17">
        <v>5.7961644991583301E-2</v>
      </c>
      <c r="CD144" s="17">
        <v>5.9585692866863903E-2</v>
      </c>
      <c r="CE144" s="17"/>
      <c r="CF144" s="17">
        <v>6.05897617016143E-2</v>
      </c>
      <c r="CG144" s="17">
        <v>5.30371087319235E-2</v>
      </c>
      <c r="CH144" s="17">
        <v>4.0575196055615798E-2</v>
      </c>
      <c r="CI144" s="17">
        <v>3.9445732375239198E-2</v>
      </c>
      <c r="CJ144" s="17">
        <v>0</v>
      </c>
      <c r="CK144" s="17"/>
      <c r="CL144" s="17">
        <v>5.7441119901292997E-2</v>
      </c>
      <c r="CM144" s="17"/>
      <c r="CN144" s="17">
        <v>4.8144680271993E-2</v>
      </c>
      <c r="CO144" s="17">
        <v>3.9667594409701398E-2</v>
      </c>
      <c r="CP144" s="17">
        <v>4.26557591498615E-2</v>
      </c>
    </row>
    <row r="145" spans="2:94" x14ac:dyDescent="0.35">
      <c r="B145" t="s">
        <v>199</v>
      </c>
      <c r="C145" s="17">
        <v>2.25248780531488E-2</v>
      </c>
      <c r="D145" s="17">
        <v>2.7337977135595701E-2</v>
      </c>
      <c r="E145" s="17">
        <v>1.7542490263069602E-2</v>
      </c>
      <c r="F145" s="17"/>
      <c r="G145" s="17">
        <v>4.1285966826132198E-2</v>
      </c>
      <c r="H145" s="17">
        <v>4.9232330191451297E-2</v>
      </c>
      <c r="I145" s="17">
        <v>2.0028036937639299E-2</v>
      </c>
      <c r="J145" s="17">
        <v>1.38317090578191E-2</v>
      </c>
      <c r="K145" s="17">
        <v>9.7609235023928403E-3</v>
      </c>
      <c r="L145" s="17">
        <v>5.7637750727103001E-3</v>
      </c>
      <c r="M145" s="17"/>
      <c r="N145" s="17">
        <v>4.1661108871463903E-2</v>
      </c>
      <c r="O145" s="17">
        <v>2.0453390948675501E-2</v>
      </c>
      <c r="P145" s="17">
        <v>1.33039379247109E-2</v>
      </c>
      <c r="Q145" s="17">
        <v>1.24146579785869E-2</v>
      </c>
      <c r="R145" s="17"/>
      <c r="S145" s="17">
        <v>3.07739659200378E-2</v>
      </c>
      <c r="T145" s="17">
        <v>1.8271252191032199E-2</v>
      </c>
      <c r="U145" s="17">
        <v>2.6389749869505999E-2</v>
      </c>
      <c r="V145" s="17">
        <v>1.6939340375791801E-2</v>
      </c>
      <c r="W145" s="17">
        <v>1.6757033878217999E-2</v>
      </c>
      <c r="X145" s="17">
        <v>2.76674554145304E-2</v>
      </c>
      <c r="Y145" s="17">
        <v>1.68252488610241E-2</v>
      </c>
      <c r="Z145" s="17">
        <v>4.4472199842020402E-2</v>
      </c>
      <c r="AA145" s="17">
        <v>1.4379118362060701E-2</v>
      </c>
      <c r="AB145" s="17">
        <v>2.27310462332613E-2</v>
      </c>
      <c r="AC145" s="17">
        <v>2.2251627557571999E-2</v>
      </c>
      <c r="AD145" s="17"/>
      <c r="AE145" s="17">
        <v>1.54184661446055E-2</v>
      </c>
      <c r="AF145" s="17">
        <v>2.3046100247538601E-2</v>
      </c>
      <c r="AG145" s="17">
        <v>2.7474981344244299E-2</v>
      </c>
      <c r="AH145" s="17"/>
      <c r="AI145" s="17">
        <v>1.4772230484401501E-2</v>
      </c>
      <c r="AJ145" s="17">
        <v>3.4647929224026597E-2</v>
      </c>
      <c r="AK145" s="17">
        <v>2.3274662737507001E-2</v>
      </c>
      <c r="AL145" s="17">
        <v>1.34760663983847E-2</v>
      </c>
      <c r="AM145" s="17">
        <v>1.4188134149501999E-2</v>
      </c>
      <c r="AN145" s="17"/>
      <c r="AO145" s="17">
        <v>1.7042198951390499E-2</v>
      </c>
      <c r="AP145" s="17">
        <v>3.01793103432412E-2</v>
      </c>
      <c r="AQ145" s="17">
        <v>3.38295070313425E-2</v>
      </c>
      <c r="AR145" s="17"/>
      <c r="AS145" s="17">
        <v>8.6520369854969897E-3</v>
      </c>
      <c r="AT145" s="17">
        <v>1.8806019579492302E-2</v>
      </c>
      <c r="AU145" s="17">
        <v>2.9971219461327501E-2</v>
      </c>
      <c r="AV145" s="17">
        <v>4.1582243700356299E-2</v>
      </c>
      <c r="AW145" s="17">
        <v>4.3861645706086499E-2</v>
      </c>
      <c r="AX145" s="17"/>
      <c r="AY145" s="17">
        <v>0</v>
      </c>
      <c r="AZ145" s="17">
        <v>4.7553647454292303E-3</v>
      </c>
      <c r="BA145" s="17">
        <v>1.94983147000494E-2</v>
      </c>
      <c r="BB145" s="17">
        <v>9.4560463920854293E-3</v>
      </c>
      <c r="BC145" s="17">
        <v>9.0176735436566895E-3</v>
      </c>
      <c r="BD145" s="17">
        <v>1.35017695266899E-2</v>
      </c>
      <c r="BE145" s="17">
        <v>2.2161290317560801E-2</v>
      </c>
      <c r="BF145" s="17">
        <v>1.34975528619076E-2</v>
      </c>
      <c r="BG145" s="17">
        <v>2.6098681648342899E-2</v>
      </c>
      <c r="BH145" s="17">
        <v>1.8236865432004801E-2</v>
      </c>
      <c r="BI145" s="17">
        <v>4.56621958790175E-2</v>
      </c>
      <c r="BJ145" s="17">
        <v>3.1478493853725399E-2</v>
      </c>
      <c r="BK145" s="17">
        <v>3.3230654850626103E-2</v>
      </c>
      <c r="BL145" s="17">
        <v>5.2465913573113802E-2</v>
      </c>
      <c r="BM145" s="17">
        <v>4.2468214016272099E-2</v>
      </c>
      <c r="BN145" s="17">
        <v>7.2247875912372403E-2</v>
      </c>
      <c r="BO145" s="17"/>
      <c r="BP145" s="17">
        <v>4.7924273742277999E-2</v>
      </c>
      <c r="BQ145" s="17">
        <v>1.44826581128258E-2</v>
      </c>
      <c r="BR145" s="17">
        <v>8.7568777573159805E-3</v>
      </c>
      <c r="BS145" s="17">
        <v>1.9749354938502901E-2</v>
      </c>
      <c r="BT145" s="17">
        <v>1.5162432395009501E-2</v>
      </c>
      <c r="BU145" s="17">
        <v>1.52915262491542E-2</v>
      </c>
      <c r="BV145" s="17"/>
      <c r="BW145" s="17">
        <v>1.9303036919486E-2</v>
      </c>
      <c r="BX145" s="17">
        <v>1.64105239206335E-2</v>
      </c>
      <c r="BY145" s="17">
        <v>2.46936944401796E-2</v>
      </c>
      <c r="BZ145" s="17">
        <v>2.3079007021309501E-2</v>
      </c>
      <c r="CA145" s="17">
        <v>3.2107256330037498E-2</v>
      </c>
      <c r="CB145" s="17">
        <v>3.6468537210292001E-2</v>
      </c>
      <c r="CC145" s="17">
        <v>1.9034684033483601E-2</v>
      </c>
      <c r="CD145" s="17">
        <v>2.6029417807662499E-2</v>
      </c>
      <c r="CE145" s="17"/>
      <c r="CF145" s="17">
        <v>4.7675992672208602E-2</v>
      </c>
      <c r="CG145" s="17">
        <v>2.7675538244611001E-2</v>
      </c>
      <c r="CH145" s="17">
        <v>1.7123221423457801E-2</v>
      </c>
      <c r="CI145" s="17">
        <v>1.308792551773E-2</v>
      </c>
      <c r="CJ145" s="17">
        <v>6.9505818141814201E-3</v>
      </c>
      <c r="CK145" s="17"/>
      <c r="CL145" s="17">
        <v>2.74611139748785E-2</v>
      </c>
      <c r="CM145" s="17"/>
      <c r="CN145" s="17">
        <v>2.1821252165537999E-2</v>
      </c>
      <c r="CO145" s="17">
        <v>2.5481423642653801E-2</v>
      </c>
      <c r="CP145" s="17">
        <v>2.1779810422909301E-2</v>
      </c>
    </row>
    <row r="146" spans="2:94" x14ac:dyDescent="0.35">
      <c r="B146" t="s">
        <v>200</v>
      </c>
      <c r="C146" s="17">
        <v>4.7552141439351501E-3</v>
      </c>
      <c r="D146" s="17">
        <v>5.6173210212727004E-3</v>
      </c>
      <c r="E146" s="17">
        <v>3.9514677921125198E-3</v>
      </c>
      <c r="F146" s="17"/>
      <c r="G146" s="17">
        <v>1.9935129895602699E-2</v>
      </c>
      <c r="H146" s="17">
        <v>5.6546601681892903E-3</v>
      </c>
      <c r="I146" s="17">
        <v>2.7827060848069499E-3</v>
      </c>
      <c r="J146" s="17">
        <v>1.4802315272920399E-3</v>
      </c>
      <c r="K146" s="17">
        <v>0</v>
      </c>
      <c r="L146" s="17">
        <v>1.32879672727122E-3</v>
      </c>
      <c r="M146" s="17"/>
      <c r="N146" s="17">
        <v>1.01955581105562E-2</v>
      </c>
      <c r="O146" s="17">
        <v>2.8658597744758399E-3</v>
      </c>
      <c r="P146" s="17">
        <v>2.28250824544268E-3</v>
      </c>
      <c r="Q146" s="17">
        <v>3.0810891554477701E-3</v>
      </c>
      <c r="R146" s="17"/>
      <c r="S146" s="17">
        <v>1.9426024931289299E-2</v>
      </c>
      <c r="T146" s="17">
        <v>5.8302015767419599E-3</v>
      </c>
      <c r="U146" s="17">
        <v>2.7604365301499099E-3</v>
      </c>
      <c r="V146" s="17">
        <v>2.4898920382658701E-3</v>
      </c>
      <c r="W146" s="17">
        <v>0</v>
      </c>
      <c r="X146" s="17">
        <v>5.2880434483261298E-3</v>
      </c>
      <c r="Y146" s="17">
        <v>0</v>
      </c>
      <c r="Z146" s="17">
        <v>0</v>
      </c>
      <c r="AA146" s="17">
        <v>1.9480636574898901E-3</v>
      </c>
      <c r="AB146" s="17">
        <v>0</v>
      </c>
      <c r="AC146" s="17">
        <v>0</v>
      </c>
      <c r="AD146" s="17"/>
      <c r="AE146" s="17">
        <v>2.6968763732796502E-3</v>
      </c>
      <c r="AF146" s="17">
        <v>7.0901008784090601E-3</v>
      </c>
      <c r="AG146" s="17">
        <v>5.0766309893893399E-3</v>
      </c>
      <c r="AH146" s="17"/>
      <c r="AI146" s="17">
        <v>2.1274850124356399E-3</v>
      </c>
      <c r="AJ146" s="17">
        <v>8.9025592256903093E-3</v>
      </c>
      <c r="AK146" s="17">
        <v>0</v>
      </c>
      <c r="AL146" s="17">
        <v>0</v>
      </c>
      <c r="AM146" s="17">
        <v>3.74927522661621E-3</v>
      </c>
      <c r="AN146" s="17"/>
      <c r="AO146" s="17">
        <v>1.3983010929511301E-3</v>
      </c>
      <c r="AP146" s="17">
        <v>8.9129459607094393E-3</v>
      </c>
      <c r="AQ146" s="17">
        <v>3.4884349599906802E-3</v>
      </c>
      <c r="AR146" s="17"/>
      <c r="AS146" s="17">
        <v>2.20088924220521E-3</v>
      </c>
      <c r="AT146" s="17">
        <v>1.04917257341111E-3</v>
      </c>
      <c r="AU146" s="17">
        <v>1.14574268443835E-2</v>
      </c>
      <c r="AV146" s="17">
        <v>3.9897218439277201E-3</v>
      </c>
      <c r="AW146" s="17">
        <v>0</v>
      </c>
      <c r="AX146" s="17"/>
      <c r="AY146" s="17">
        <v>3.3955236850783999E-2</v>
      </c>
      <c r="AZ146" s="17">
        <v>0</v>
      </c>
      <c r="BA146" s="17">
        <v>7.6854791578801996E-3</v>
      </c>
      <c r="BB146" s="17">
        <v>0</v>
      </c>
      <c r="BC146" s="17">
        <v>4.8234124148266496E-3</v>
      </c>
      <c r="BD146" s="17">
        <v>2.11376584372897E-3</v>
      </c>
      <c r="BE146" s="17">
        <v>0</v>
      </c>
      <c r="BF146" s="17">
        <v>0</v>
      </c>
      <c r="BG146" s="17">
        <v>7.7674179401680202E-3</v>
      </c>
      <c r="BH146" s="17">
        <v>0</v>
      </c>
      <c r="BI146" s="17">
        <v>6.0896924341790701E-3</v>
      </c>
      <c r="BJ146" s="17">
        <v>0</v>
      </c>
      <c r="BK146" s="17">
        <v>6.2150707813820403E-3</v>
      </c>
      <c r="BL146" s="17">
        <v>0</v>
      </c>
      <c r="BM146" s="17">
        <v>0</v>
      </c>
      <c r="BN146" s="17">
        <v>5.1316525196698597E-2</v>
      </c>
      <c r="BO146" s="17"/>
      <c r="BP146" s="17">
        <v>1.2169914205193E-2</v>
      </c>
      <c r="BQ146" s="17">
        <v>1.79087490319096E-3</v>
      </c>
      <c r="BR146" s="17">
        <v>7.4437772626694803E-3</v>
      </c>
      <c r="BS146" s="17">
        <v>2.4753012802238099E-3</v>
      </c>
      <c r="BT146" s="17">
        <v>0</v>
      </c>
      <c r="BU146" s="17">
        <v>0</v>
      </c>
      <c r="BV146" s="17"/>
      <c r="BW146" s="17">
        <v>0</v>
      </c>
      <c r="BX146" s="17">
        <v>2.0952859650113401E-3</v>
      </c>
      <c r="BY146" s="17">
        <v>4.2763402829535E-3</v>
      </c>
      <c r="BZ146" s="17">
        <v>3.7619099036470399E-3</v>
      </c>
      <c r="CA146" s="17">
        <v>4.9756651146857702E-3</v>
      </c>
      <c r="CB146" s="17">
        <v>3.8005583612882803E-2</v>
      </c>
      <c r="CC146" s="17">
        <v>1.01494584160537E-2</v>
      </c>
      <c r="CD146" s="17">
        <v>0</v>
      </c>
      <c r="CE146" s="17"/>
      <c r="CF146" s="17">
        <v>2.1456730002488201E-2</v>
      </c>
      <c r="CG146" s="17">
        <v>3.3135961431387802E-3</v>
      </c>
      <c r="CH146" s="17">
        <v>2.6693171803345598E-3</v>
      </c>
      <c r="CI146" s="17">
        <v>3.38488994139588E-3</v>
      </c>
      <c r="CJ146" s="17">
        <v>7.5340528758792401E-3</v>
      </c>
      <c r="CK146" s="17"/>
      <c r="CL146" s="17">
        <v>6.3758926228853997E-3</v>
      </c>
      <c r="CM146" s="17"/>
      <c r="CN146" s="17">
        <v>3.5875860902929799E-3</v>
      </c>
      <c r="CO146" s="17">
        <v>4.9782272024672704E-3</v>
      </c>
      <c r="CP146" s="17">
        <v>7.2460738471914702E-3</v>
      </c>
    </row>
    <row r="147" spans="2:94" x14ac:dyDescent="0.35">
      <c r="B147" t="s">
        <v>201</v>
      </c>
      <c r="C147" s="17">
        <v>5.2006061906456798E-3</v>
      </c>
      <c r="D147" s="17">
        <v>9.0773453846318599E-3</v>
      </c>
      <c r="E147" s="17">
        <v>1.45866573773305E-3</v>
      </c>
      <c r="F147" s="17"/>
      <c r="G147" s="17">
        <v>1.90147887419281E-2</v>
      </c>
      <c r="H147" s="17">
        <v>7.4113146834684698E-3</v>
      </c>
      <c r="I147" s="17">
        <v>2.91743976811344E-3</v>
      </c>
      <c r="J147" s="17">
        <v>0</v>
      </c>
      <c r="K147" s="17">
        <v>1.8382155812131499E-3</v>
      </c>
      <c r="L147" s="17">
        <v>2.4935536270583999E-3</v>
      </c>
      <c r="M147" s="17"/>
      <c r="N147" s="17">
        <v>9.8895118335170992E-3</v>
      </c>
      <c r="O147" s="17">
        <v>5.6227501384781197E-3</v>
      </c>
      <c r="P147" s="17">
        <v>0</v>
      </c>
      <c r="Q147" s="17">
        <v>4.3384026329699697E-3</v>
      </c>
      <c r="R147" s="17"/>
      <c r="S147" s="17">
        <v>1.3941088034688E-2</v>
      </c>
      <c r="T147" s="17">
        <v>9.1619572768025306E-3</v>
      </c>
      <c r="U147" s="17">
        <v>0</v>
      </c>
      <c r="V147" s="17">
        <v>2.38021900799649E-3</v>
      </c>
      <c r="W147" s="17">
        <v>0</v>
      </c>
      <c r="X147" s="17">
        <v>0</v>
      </c>
      <c r="Y147" s="17">
        <v>2.88311829090903E-3</v>
      </c>
      <c r="Z147" s="17">
        <v>1.09720026757566E-2</v>
      </c>
      <c r="AA147" s="17">
        <v>4.3574760965562898E-3</v>
      </c>
      <c r="AB147" s="17">
        <v>5.9831115671115298E-3</v>
      </c>
      <c r="AC147" s="17">
        <v>0</v>
      </c>
      <c r="AD147" s="17"/>
      <c r="AE147" s="17">
        <v>2.1557792351330502E-3</v>
      </c>
      <c r="AF147" s="17">
        <v>7.6340915979638199E-3</v>
      </c>
      <c r="AG147" s="17">
        <v>3.1712776314723199E-3</v>
      </c>
      <c r="AH147" s="17"/>
      <c r="AI147" s="17">
        <v>4.9819644633089201E-3</v>
      </c>
      <c r="AJ147" s="17">
        <v>6.1781616353916201E-3</v>
      </c>
      <c r="AK147" s="17">
        <v>1.36202324395327E-2</v>
      </c>
      <c r="AL147" s="17">
        <v>0</v>
      </c>
      <c r="AM147" s="17">
        <v>3.5936077288092E-3</v>
      </c>
      <c r="AN147" s="17"/>
      <c r="AO147" s="17">
        <v>7.9952815708176604E-3</v>
      </c>
      <c r="AP147" s="17">
        <v>5.4402118696103598E-3</v>
      </c>
      <c r="AQ147" s="17">
        <v>1.01403988892208E-2</v>
      </c>
      <c r="AR147" s="17"/>
      <c r="AS147" s="17">
        <v>1.2826970442930399E-3</v>
      </c>
      <c r="AT147" s="17">
        <v>0</v>
      </c>
      <c r="AU147" s="17">
        <v>6.5895328423038104E-3</v>
      </c>
      <c r="AV147" s="17">
        <v>1.0180196956367901E-2</v>
      </c>
      <c r="AW147" s="17">
        <v>6.1059846333809099E-2</v>
      </c>
      <c r="AX147" s="17"/>
      <c r="AY147" s="17">
        <v>0</v>
      </c>
      <c r="AZ147" s="17">
        <v>1.17908440093029E-2</v>
      </c>
      <c r="BA147" s="17">
        <v>0</v>
      </c>
      <c r="BB147" s="17">
        <v>2.99171689320282E-3</v>
      </c>
      <c r="BC147" s="17">
        <v>2.4068849503461102E-3</v>
      </c>
      <c r="BD147" s="17">
        <v>2.4042847533136298E-3</v>
      </c>
      <c r="BE147" s="17">
        <v>0</v>
      </c>
      <c r="BF147" s="17">
        <v>3.37722105653189E-3</v>
      </c>
      <c r="BG147" s="17">
        <v>3.8099800705679201E-3</v>
      </c>
      <c r="BH147" s="17">
        <v>4.5718187175940997E-3</v>
      </c>
      <c r="BI147" s="17">
        <v>5.9847026164013004E-3</v>
      </c>
      <c r="BJ147" s="17">
        <v>8.6471481480642105E-3</v>
      </c>
      <c r="BK147" s="17">
        <v>0</v>
      </c>
      <c r="BL147" s="17">
        <v>0</v>
      </c>
      <c r="BM147" s="17">
        <v>0</v>
      </c>
      <c r="BN147" s="17">
        <v>5.5843716939533397E-2</v>
      </c>
      <c r="BO147" s="17"/>
      <c r="BP147" s="17">
        <v>1.28689018800743E-2</v>
      </c>
      <c r="BQ147" s="17">
        <v>3.4614407351764602E-3</v>
      </c>
      <c r="BR147" s="17">
        <v>4.0681651396407299E-3</v>
      </c>
      <c r="BS147" s="17">
        <v>3.8129740503688001E-3</v>
      </c>
      <c r="BT147" s="17">
        <v>0</v>
      </c>
      <c r="BU147" s="17">
        <v>0</v>
      </c>
      <c r="BV147" s="17"/>
      <c r="BW147" s="17">
        <v>0</v>
      </c>
      <c r="BX147" s="17">
        <v>2.1325827954842501E-3</v>
      </c>
      <c r="BY147" s="17">
        <v>3.30170021197957E-3</v>
      </c>
      <c r="BZ147" s="17">
        <v>1.1828580915637301E-3</v>
      </c>
      <c r="CA147" s="17">
        <v>1.54294967078339E-2</v>
      </c>
      <c r="CB147" s="17">
        <v>1.8812768075229001E-2</v>
      </c>
      <c r="CC147" s="17">
        <v>4.7043677763538197E-2</v>
      </c>
      <c r="CD147" s="17">
        <v>0</v>
      </c>
      <c r="CE147" s="17"/>
      <c r="CF147" s="17">
        <v>2.8467971028769402E-2</v>
      </c>
      <c r="CG147" s="17">
        <v>2.0975826545508898E-3</v>
      </c>
      <c r="CH147" s="17">
        <v>4.7565563671934903E-3</v>
      </c>
      <c r="CI147" s="17">
        <v>1.83859030866114E-3</v>
      </c>
      <c r="CJ147" s="17">
        <v>0</v>
      </c>
      <c r="CK147" s="17"/>
      <c r="CL147" s="17">
        <v>8.6580933922502101E-3</v>
      </c>
      <c r="CM147" s="17"/>
      <c r="CN147" s="17">
        <v>2.72429077389195E-3</v>
      </c>
      <c r="CO147" s="17">
        <v>3.6538542730015599E-3</v>
      </c>
      <c r="CP147" s="17">
        <v>1.2090690567201899E-2</v>
      </c>
    </row>
    <row r="148" spans="2:94" x14ac:dyDescent="0.35">
      <c r="B148" t="s">
        <v>202</v>
      </c>
      <c r="C148" s="17">
        <v>4.3644584834638097E-3</v>
      </c>
      <c r="D148" s="17">
        <v>6.9266813551808097E-3</v>
      </c>
      <c r="E148" s="17">
        <v>1.8986406824154599E-3</v>
      </c>
      <c r="F148" s="17"/>
      <c r="G148" s="17">
        <v>2.06885822671482E-2</v>
      </c>
      <c r="H148" s="17">
        <v>4.3710949814012197E-3</v>
      </c>
      <c r="I148" s="17">
        <v>2.9212508669701999E-3</v>
      </c>
      <c r="J148" s="17">
        <v>0</v>
      </c>
      <c r="K148" s="17">
        <v>1.6334787375903801E-3</v>
      </c>
      <c r="L148" s="17">
        <v>0</v>
      </c>
      <c r="M148" s="17"/>
      <c r="N148" s="17">
        <v>3.8195916555946998E-3</v>
      </c>
      <c r="O148" s="17">
        <v>9.2843055683250793E-3</v>
      </c>
      <c r="P148" s="17">
        <v>1.1489155650828101E-3</v>
      </c>
      <c r="Q148" s="17">
        <v>2.7204430310762101E-3</v>
      </c>
      <c r="R148" s="17"/>
      <c r="S148" s="17">
        <v>1.7498277239116601E-2</v>
      </c>
      <c r="T148" s="17">
        <v>1.7529013230422599E-3</v>
      </c>
      <c r="U148" s="17">
        <v>0</v>
      </c>
      <c r="V148" s="17">
        <v>0</v>
      </c>
      <c r="W148" s="17">
        <v>9.5817694547507392E-3</v>
      </c>
      <c r="X148" s="17">
        <v>2.5341772794838899E-3</v>
      </c>
      <c r="Y148" s="17">
        <v>0</v>
      </c>
      <c r="Z148" s="17">
        <v>5.5974155078405297E-3</v>
      </c>
      <c r="AA148" s="17">
        <v>1.91718265457151E-3</v>
      </c>
      <c r="AB148" s="17">
        <v>0</v>
      </c>
      <c r="AC148" s="17">
        <v>4.4617401428559402E-3</v>
      </c>
      <c r="AD148" s="17"/>
      <c r="AE148" s="17">
        <v>6.4856232961468905E-4</v>
      </c>
      <c r="AF148" s="17">
        <v>7.5992470936260496E-3</v>
      </c>
      <c r="AG148" s="17">
        <v>3.18115077508426E-3</v>
      </c>
      <c r="AH148" s="17"/>
      <c r="AI148" s="17">
        <v>2.1782144406808299E-3</v>
      </c>
      <c r="AJ148" s="17">
        <v>3.2956139181757899E-3</v>
      </c>
      <c r="AK148" s="17">
        <v>2.4746927399513601E-2</v>
      </c>
      <c r="AL148" s="17">
        <v>0</v>
      </c>
      <c r="AM148" s="17">
        <v>0</v>
      </c>
      <c r="AN148" s="17"/>
      <c r="AO148" s="17">
        <v>5.43345012256128E-3</v>
      </c>
      <c r="AP148" s="17">
        <v>2.4812704434830201E-3</v>
      </c>
      <c r="AQ148" s="17">
        <v>2.4618469867091399E-2</v>
      </c>
      <c r="AR148" s="17"/>
      <c r="AS148" s="17">
        <v>0</v>
      </c>
      <c r="AT148" s="17">
        <v>9.9735754594425501E-4</v>
      </c>
      <c r="AU148" s="17">
        <v>6.4499451302153397E-3</v>
      </c>
      <c r="AV148" s="17">
        <v>1.6540335494585501E-2</v>
      </c>
      <c r="AW148" s="17">
        <v>0</v>
      </c>
      <c r="AX148" s="17"/>
      <c r="AY148" s="17">
        <v>0</v>
      </c>
      <c r="AZ148" s="17">
        <v>9.5447539695792394E-3</v>
      </c>
      <c r="BA148" s="17">
        <v>0</v>
      </c>
      <c r="BB148" s="17">
        <v>0</v>
      </c>
      <c r="BC148" s="17">
        <v>2.2662006310193699E-3</v>
      </c>
      <c r="BD148" s="17">
        <v>0</v>
      </c>
      <c r="BE148" s="17">
        <v>2.6432648167234699E-3</v>
      </c>
      <c r="BF148" s="17">
        <v>0</v>
      </c>
      <c r="BG148" s="17">
        <v>0</v>
      </c>
      <c r="BH148" s="17">
        <v>0</v>
      </c>
      <c r="BI148" s="17">
        <v>2.9825464600017298E-3</v>
      </c>
      <c r="BJ148" s="17">
        <v>4.2689695825217601E-3</v>
      </c>
      <c r="BK148" s="17">
        <v>5.4665825481462101E-3</v>
      </c>
      <c r="BL148" s="17">
        <v>0</v>
      </c>
      <c r="BM148" s="17">
        <v>0</v>
      </c>
      <c r="BN148" s="17">
        <v>6.2902104922271398E-2</v>
      </c>
      <c r="BO148" s="17"/>
      <c r="BP148" s="17">
        <v>1.41670267297968E-2</v>
      </c>
      <c r="BQ148" s="17">
        <v>2.5268323788744402E-3</v>
      </c>
      <c r="BR148" s="17">
        <v>1.64322633273565E-3</v>
      </c>
      <c r="BS148" s="17">
        <v>1.1033380100758999E-3</v>
      </c>
      <c r="BT148" s="17">
        <v>0</v>
      </c>
      <c r="BU148" s="17">
        <v>0</v>
      </c>
      <c r="BV148" s="17"/>
      <c r="BW148" s="17">
        <v>0</v>
      </c>
      <c r="BX148" s="17">
        <v>0</v>
      </c>
      <c r="BY148" s="17">
        <v>0</v>
      </c>
      <c r="BZ148" s="17">
        <v>1.25746137689582E-3</v>
      </c>
      <c r="CA148" s="17">
        <v>0</v>
      </c>
      <c r="CB148" s="17">
        <v>1.83276770658908E-2</v>
      </c>
      <c r="CC148" s="17">
        <v>9.5384415075101397E-2</v>
      </c>
      <c r="CD148" s="17">
        <v>6.2835938497360598E-3</v>
      </c>
      <c r="CE148" s="17"/>
      <c r="CF148" s="17">
        <v>3.5044433721007198E-2</v>
      </c>
      <c r="CG148" s="17">
        <v>2.04527005802373E-3</v>
      </c>
      <c r="CH148" s="17">
        <v>1.2240388502680599E-3</v>
      </c>
      <c r="CI148" s="17">
        <v>1.5255516964174001E-3</v>
      </c>
      <c r="CJ148" s="17">
        <v>0</v>
      </c>
      <c r="CK148" s="17"/>
      <c r="CL148" s="17">
        <v>2.2454753212197399E-3</v>
      </c>
      <c r="CM148" s="17"/>
      <c r="CN148" s="17">
        <v>2.03012882855781E-3</v>
      </c>
      <c r="CO148" s="17">
        <v>1.1853346999835901E-3</v>
      </c>
      <c r="CP148" s="17">
        <v>1.22292332525651E-2</v>
      </c>
    </row>
    <row r="149" spans="2:94" x14ac:dyDescent="0.35">
      <c r="B149" t="s">
        <v>203</v>
      </c>
      <c r="C149" s="17">
        <v>4.6031996105996002E-2</v>
      </c>
      <c r="D149" s="17">
        <v>3.6368584395162197E-2</v>
      </c>
      <c r="E149" s="17">
        <v>5.4413470069321901E-2</v>
      </c>
      <c r="F149" s="17"/>
      <c r="G149" s="17">
        <v>4.4802680857589601E-2</v>
      </c>
      <c r="H149" s="17">
        <v>4.2565669016155598E-2</v>
      </c>
      <c r="I149" s="17">
        <v>3.9075043094700397E-2</v>
      </c>
      <c r="J149" s="17">
        <v>3.5057055430963602E-2</v>
      </c>
      <c r="K149" s="17">
        <v>5.9153521519632601E-2</v>
      </c>
      <c r="L149" s="17">
        <v>5.5456928051615603E-2</v>
      </c>
      <c r="M149" s="17"/>
      <c r="N149" s="17">
        <v>3.1343555008232403E-2</v>
      </c>
      <c r="O149" s="17">
        <v>3.6182592956868903E-2</v>
      </c>
      <c r="P149" s="17">
        <v>3.9657606667235099E-2</v>
      </c>
      <c r="Q149" s="17">
        <v>7.6276342546450701E-2</v>
      </c>
      <c r="R149" s="17"/>
      <c r="S149" s="17">
        <v>4.9126823523626198E-2</v>
      </c>
      <c r="T149" s="17">
        <v>5.3904874068333102E-2</v>
      </c>
      <c r="U149" s="17">
        <v>3.4958071303323797E-2</v>
      </c>
      <c r="V149" s="17">
        <v>3.89806083138627E-2</v>
      </c>
      <c r="W149" s="17">
        <v>4.5281717926331802E-2</v>
      </c>
      <c r="X149" s="17">
        <v>5.9127142880477698E-2</v>
      </c>
      <c r="Y149" s="17">
        <v>3.3194354872315902E-2</v>
      </c>
      <c r="Z149" s="17">
        <v>3.0949355469210599E-2</v>
      </c>
      <c r="AA149" s="17">
        <v>5.5469567284462E-2</v>
      </c>
      <c r="AB149" s="17">
        <v>3.5937795639181799E-2</v>
      </c>
      <c r="AC149" s="17">
        <v>5.4800874062076697E-2</v>
      </c>
      <c r="AD149" s="17"/>
      <c r="AE149" s="17">
        <v>4.71828164698707E-2</v>
      </c>
      <c r="AF149" s="17">
        <v>3.77770337808844E-2</v>
      </c>
      <c r="AG149" s="17">
        <v>5.1952320981132498E-2</v>
      </c>
      <c r="AH149" s="17"/>
      <c r="AI149" s="17">
        <v>3.9990156013978297E-2</v>
      </c>
      <c r="AJ149" s="17">
        <v>3.1329420242167998E-2</v>
      </c>
      <c r="AK149" s="17">
        <v>2.9194900240331698E-2</v>
      </c>
      <c r="AL149" s="17">
        <v>5.2532878780961398E-2</v>
      </c>
      <c r="AM149" s="17">
        <v>7.6729839898966201E-2</v>
      </c>
      <c r="AN149" s="17"/>
      <c r="AO149" s="17">
        <v>4.06947024237709E-2</v>
      </c>
      <c r="AP149" s="17">
        <v>3.0534830458135501E-2</v>
      </c>
      <c r="AQ149" s="17">
        <v>3.2943071891796898E-2</v>
      </c>
      <c r="AR149" s="17"/>
      <c r="AS149" s="17">
        <v>6.3137371137930096E-2</v>
      </c>
      <c r="AT149" s="17">
        <v>4.6008690883066299E-2</v>
      </c>
      <c r="AU149" s="17">
        <v>3.9441114415689399E-2</v>
      </c>
      <c r="AV149" s="17">
        <v>2.6436836677196301E-2</v>
      </c>
      <c r="AW149" s="17">
        <v>1.93397782047218E-2</v>
      </c>
      <c r="AX149" s="17"/>
      <c r="AY149" s="17">
        <v>6.6340478732149905E-2</v>
      </c>
      <c r="AZ149" s="17">
        <v>6.56026714040365E-2</v>
      </c>
      <c r="BA149" s="17">
        <v>4.6709035662632001E-2</v>
      </c>
      <c r="BB149" s="17">
        <v>6.5802498062498896E-2</v>
      </c>
      <c r="BC149" s="17">
        <v>2.7950513287072602E-2</v>
      </c>
      <c r="BD149" s="17">
        <v>3.2828755132839602E-2</v>
      </c>
      <c r="BE149" s="17">
        <v>4.02679708090425E-2</v>
      </c>
      <c r="BF149" s="17">
        <v>3.7245825425180602E-2</v>
      </c>
      <c r="BG149" s="17">
        <v>5.1288055731760297E-2</v>
      </c>
      <c r="BH149" s="17">
        <v>3.1017856243894502E-2</v>
      </c>
      <c r="BI149" s="17">
        <v>3.4309257767672602E-2</v>
      </c>
      <c r="BJ149" s="17">
        <v>2.4044759670190201E-2</v>
      </c>
      <c r="BK149" s="17">
        <v>1.1660590103945699E-2</v>
      </c>
      <c r="BL149" s="17">
        <v>3.5913945778512597E-2</v>
      </c>
      <c r="BM149" s="17">
        <v>6.6195628784274693E-2</v>
      </c>
      <c r="BN149" s="17">
        <v>5.7321498463848899E-3</v>
      </c>
      <c r="BO149" s="17"/>
      <c r="BP149" s="17">
        <v>3.8054866504795302E-2</v>
      </c>
      <c r="BQ149" s="17">
        <v>5.68627390680842E-2</v>
      </c>
      <c r="BR149" s="17">
        <v>3.5547675011547999E-2</v>
      </c>
      <c r="BS149" s="17">
        <v>4.2095852507980397E-2</v>
      </c>
      <c r="BT149" s="17">
        <v>5.6034695830108297E-2</v>
      </c>
      <c r="BU149" s="17">
        <v>4.6111666259155998E-2</v>
      </c>
      <c r="BV149" s="17"/>
      <c r="BW149" s="17">
        <v>2.1454435914082401E-2</v>
      </c>
      <c r="BX149" s="17">
        <v>3.4965492117916303E-2</v>
      </c>
      <c r="BY149" s="17">
        <v>3.4788892317366003E-2</v>
      </c>
      <c r="BZ149" s="17">
        <v>4.0619785724380297E-2</v>
      </c>
      <c r="CA149" s="17">
        <v>2.64705618082221E-2</v>
      </c>
      <c r="CB149" s="17">
        <v>3.1670327538831797E-2</v>
      </c>
      <c r="CC149" s="17">
        <v>6.8710856035226697E-2</v>
      </c>
      <c r="CD149" s="17">
        <v>0.161351267756418</v>
      </c>
      <c r="CE149" s="17"/>
      <c r="CF149" s="17">
        <v>5.6718904398252799E-2</v>
      </c>
      <c r="CG149" s="17">
        <v>3.96928645619695E-2</v>
      </c>
      <c r="CH149" s="17">
        <v>4.7027618538552501E-2</v>
      </c>
      <c r="CI149" s="17">
        <v>4.53725428509862E-2</v>
      </c>
      <c r="CJ149" s="17">
        <v>7.75818556215363E-2</v>
      </c>
      <c r="CK149" s="17"/>
      <c r="CL149" s="17">
        <v>2.30166321573156E-2</v>
      </c>
      <c r="CM149" s="17"/>
      <c r="CN149" s="17">
        <v>4.7832384585728999E-2</v>
      </c>
      <c r="CO149" s="17">
        <v>5.0300581039293003E-2</v>
      </c>
      <c r="CP149" s="17">
        <v>3.8520346676818203E-2</v>
      </c>
    </row>
    <row r="150" spans="2:94" x14ac:dyDescent="0.35">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c r="CA150" s="17"/>
      <c r="CB150" s="17"/>
      <c r="CC150" s="17"/>
      <c r="CD150" s="17"/>
      <c r="CE150" s="17"/>
      <c r="CF150" s="17"/>
      <c r="CG150" s="17"/>
      <c r="CH150" s="17"/>
      <c r="CI150" s="17"/>
      <c r="CJ150" s="17"/>
      <c r="CK150" s="17"/>
      <c r="CL150" s="17"/>
      <c r="CM150" s="17"/>
      <c r="CN150" s="17"/>
      <c r="CO150" s="17"/>
      <c r="CP150" s="17"/>
    </row>
    <row r="151" spans="2:94" x14ac:dyDescent="0.35">
      <c r="B151" s="6" t="s">
        <v>210</v>
      </c>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c r="CA151" s="17"/>
      <c r="CB151" s="17"/>
      <c r="CC151" s="17"/>
      <c r="CD151" s="17"/>
      <c r="CE151" s="17"/>
      <c r="CF151" s="17"/>
      <c r="CG151" s="17"/>
      <c r="CH151" s="17"/>
      <c r="CI151" s="17"/>
      <c r="CJ151" s="17"/>
      <c r="CK151" s="17"/>
      <c r="CL151" s="17"/>
      <c r="CM151" s="17"/>
      <c r="CN151" s="17"/>
      <c r="CO151" s="17"/>
      <c r="CP151" s="17"/>
    </row>
    <row r="152" spans="2:94" x14ac:dyDescent="0.35">
      <c r="B152" s="24" t="s">
        <v>125</v>
      </c>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c r="CA152" s="17"/>
      <c r="CB152" s="17"/>
      <c r="CC152" s="17"/>
      <c r="CD152" s="17"/>
      <c r="CE152" s="17"/>
      <c r="CF152" s="17"/>
      <c r="CG152" s="17"/>
      <c r="CH152" s="17"/>
      <c r="CI152" s="17"/>
      <c r="CJ152" s="17"/>
      <c r="CK152" s="17"/>
      <c r="CL152" s="17"/>
      <c r="CM152" s="17"/>
      <c r="CN152" s="17"/>
      <c r="CO152" s="17"/>
      <c r="CP152" s="17"/>
    </row>
    <row r="153" spans="2:94" x14ac:dyDescent="0.35">
      <c r="B153" t="s">
        <v>205</v>
      </c>
      <c r="C153" s="17">
        <v>0.33150670185942799</v>
      </c>
      <c r="D153" s="17">
        <v>0.37900645294230201</v>
      </c>
      <c r="E153" s="17">
        <v>0.28229559089852402</v>
      </c>
      <c r="F153" s="17"/>
      <c r="G153" s="17">
        <v>0.32987680795073698</v>
      </c>
      <c r="H153" s="17">
        <v>0.31312799601493602</v>
      </c>
      <c r="I153" s="17">
        <v>0.31981079567237303</v>
      </c>
      <c r="J153" s="17">
        <v>0.35036295261120998</v>
      </c>
      <c r="K153" s="17">
        <v>0.36076351115609501</v>
      </c>
      <c r="L153" s="17">
        <v>0.32224434216729297</v>
      </c>
      <c r="M153" s="17"/>
      <c r="N153" s="17">
        <v>0.372472764549097</v>
      </c>
      <c r="O153" s="17">
        <v>0.34914010850337701</v>
      </c>
      <c r="P153" s="17">
        <v>0.302722450750738</v>
      </c>
      <c r="Q153" s="17">
        <v>0.29079967491484499</v>
      </c>
      <c r="R153" s="17"/>
      <c r="S153" s="17">
        <v>0.34173745766158098</v>
      </c>
      <c r="T153" s="17">
        <v>0.33596385687864599</v>
      </c>
      <c r="U153" s="17">
        <v>0.32539704397182601</v>
      </c>
      <c r="V153" s="17">
        <v>0.355989950427957</v>
      </c>
      <c r="W153" s="17">
        <v>0.265219560798159</v>
      </c>
      <c r="X153" s="17">
        <v>0.25617273741526803</v>
      </c>
      <c r="Y153" s="17">
        <v>0.38797737717643499</v>
      </c>
      <c r="Z153" s="17">
        <v>0.36605127463387999</v>
      </c>
      <c r="AA153" s="17">
        <v>0.33879477201939101</v>
      </c>
      <c r="AB153" s="17">
        <v>0.32050964887933198</v>
      </c>
      <c r="AC153" s="17">
        <v>0.37127812737899601</v>
      </c>
      <c r="AD153" s="17"/>
      <c r="AE153" s="17">
        <v>0.27773204400676499</v>
      </c>
      <c r="AF153" s="17">
        <v>0.38225692456114302</v>
      </c>
      <c r="AG153" s="17">
        <v>0.305994784322494</v>
      </c>
      <c r="AH153" s="17"/>
      <c r="AI153" s="17">
        <v>0.27252509409069098</v>
      </c>
      <c r="AJ153" s="17">
        <v>0.38522155013877202</v>
      </c>
      <c r="AK153" s="17">
        <v>0.45776589909297299</v>
      </c>
      <c r="AL153" s="17">
        <v>0.193658027867114</v>
      </c>
      <c r="AM153" s="17">
        <v>0.28994174622378499</v>
      </c>
      <c r="AN153" s="17"/>
      <c r="AO153" s="17">
        <v>0.293748646994693</v>
      </c>
      <c r="AP153" s="17">
        <v>0.39173337173307798</v>
      </c>
      <c r="AQ153" s="17">
        <v>0.411479751678484</v>
      </c>
      <c r="AR153" s="17"/>
      <c r="AS153" s="17">
        <v>0.25391392780960798</v>
      </c>
      <c r="AT153" s="17">
        <v>0.30952626678754402</v>
      </c>
      <c r="AU153" s="17">
        <v>0.36563734066237302</v>
      </c>
      <c r="AV153" s="17">
        <v>0.43497155339185301</v>
      </c>
      <c r="AW153" s="17">
        <v>0.31539514292204102</v>
      </c>
      <c r="AX153" s="17"/>
      <c r="AY153" s="17">
        <v>0.35556477251035101</v>
      </c>
      <c r="AZ153" s="17">
        <v>0.27834321892437802</v>
      </c>
      <c r="BA153" s="17">
        <v>0.35804686097728</v>
      </c>
      <c r="BB153" s="17">
        <v>0.30987054729572999</v>
      </c>
      <c r="BC153" s="17">
        <v>0.32259982743596499</v>
      </c>
      <c r="BD153" s="17">
        <v>0.33097050402846201</v>
      </c>
      <c r="BE153" s="17">
        <v>0.29275598754168097</v>
      </c>
      <c r="BF153" s="17">
        <v>0.313536049170904</v>
      </c>
      <c r="BG153" s="17">
        <v>0.32978116196942397</v>
      </c>
      <c r="BH153" s="17">
        <v>0.36114224839018699</v>
      </c>
      <c r="BI153" s="17">
        <v>0.34179895566646201</v>
      </c>
      <c r="BJ153" s="17">
        <v>0.36997912641006597</v>
      </c>
      <c r="BK153" s="17">
        <v>0.34679607173793497</v>
      </c>
      <c r="BL153" s="17">
        <v>0.41258699404730997</v>
      </c>
      <c r="BM153" s="17">
        <v>0.43908139540092</v>
      </c>
      <c r="BN153" s="17">
        <v>0.45672540844396797</v>
      </c>
      <c r="BO153" s="17"/>
      <c r="BP153" s="17">
        <v>0.36440685288383301</v>
      </c>
      <c r="BQ153" s="17">
        <v>0.32890330766855203</v>
      </c>
      <c r="BR153" s="17">
        <v>0.29944371009017701</v>
      </c>
      <c r="BS153" s="17">
        <v>0.305526938974365</v>
      </c>
      <c r="BT153" s="17">
        <v>0.34703317988844001</v>
      </c>
      <c r="BU153" s="17">
        <v>0.35131407189970498</v>
      </c>
      <c r="BV153" s="17"/>
      <c r="BW153" s="17">
        <v>0.38665274718614101</v>
      </c>
      <c r="BX153" s="17">
        <v>0.34837869641024199</v>
      </c>
      <c r="BY153" s="17">
        <v>0.33615704325756901</v>
      </c>
      <c r="BZ153" s="17">
        <v>0.30696109917306402</v>
      </c>
      <c r="CA153" s="17">
        <v>0.32572504850817102</v>
      </c>
      <c r="CB153" s="17">
        <v>0.27802438975811</v>
      </c>
      <c r="CC153" s="17">
        <v>0.43559051577582902</v>
      </c>
      <c r="CD153" s="17">
        <v>0.35049604160575598</v>
      </c>
      <c r="CE153" s="17"/>
      <c r="CF153" s="17">
        <v>0.38485329866225199</v>
      </c>
      <c r="CG153" s="17">
        <v>0.340150188013913</v>
      </c>
      <c r="CH153" s="17">
        <v>0.31023059266033498</v>
      </c>
      <c r="CI153" s="17">
        <v>0.32938937217493802</v>
      </c>
      <c r="CJ153" s="17">
        <v>0.35172857796628498</v>
      </c>
      <c r="CK153" s="17"/>
      <c r="CL153" s="17">
        <v>0.32272056225045698</v>
      </c>
      <c r="CM153" s="17"/>
      <c r="CN153" s="17">
        <v>0.38416831891933301</v>
      </c>
      <c r="CO153" s="17">
        <v>0.21935806850688899</v>
      </c>
      <c r="CP153" s="17">
        <v>0.30041694242969802</v>
      </c>
    </row>
    <row r="154" spans="2:94" x14ac:dyDescent="0.35">
      <c r="B154" t="s">
        <v>206</v>
      </c>
      <c r="C154" s="17">
        <v>0.41565036792860499</v>
      </c>
      <c r="D154" s="17">
        <v>0.39411552052078302</v>
      </c>
      <c r="E154" s="17">
        <v>0.43850990211319302</v>
      </c>
      <c r="F154" s="17"/>
      <c r="G154" s="17">
        <v>0.412294600672583</v>
      </c>
      <c r="H154" s="17">
        <v>0.43705247949518</v>
      </c>
      <c r="I154" s="17">
        <v>0.43242108439198601</v>
      </c>
      <c r="J154" s="17">
        <v>0.39751832184816999</v>
      </c>
      <c r="K154" s="17">
        <v>0.384483961101872</v>
      </c>
      <c r="L154" s="17">
        <v>0.42233036427375298</v>
      </c>
      <c r="M154" s="17"/>
      <c r="N154" s="17">
        <v>0.44151433676603202</v>
      </c>
      <c r="O154" s="17">
        <v>0.42216344441222498</v>
      </c>
      <c r="P154" s="17">
        <v>0.42296718992464399</v>
      </c>
      <c r="Q154" s="17">
        <v>0.37790799175665202</v>
      </c>
      <c r="R154" s="17"/>
      <c r="S154" s="17">
        <v>0.40839083221239703</v>
      </c>
      <c r="T154" s="17">
        <v>0.40894505736190701</v>
      </c>
      <c r="U154" s="17">
        <v>0.39745173477869999</v>
      </c>
      <c r="V154" s="17">
        <v>0.39064291667066797</v>
      </c>
      <c r="W154" s="17">
        <v>0.48059220379800099</v>
      </c>
      <c r="X154" s="17">
        <v>0.43368975643765001</v>
      </c>
      <c r="Y154" s="17">
        <v>0.40885115978354802</v>
      </c>
      <c r="Z154" s="17">
        <v>0.40638563858083898</v>
      </c>
      <c r="AA154" s="17">
        <v>0.41936405153425899</v>
      </c>
      <c r="AB154" s="17">
        <v>0.42433014227030302</v>
      </c>
      <c r="AC154" s="17">
        <v>0.39870092535368601</v>
      </c>
      <c r="AD154" s="17"/>
      <c r="AE154" s="17">
        <v>0.42374504635813298</v>
      </c>
      <c r="AF154" s="17">
        <v>0.43280722132501998</v>
      </c>
      <c r="AG154" s="17">
        <v>0.38358573778752603</v>
      </c>
      <c r="AH154" s="17"/>
      <c r="AI154" s="17">
        <v>0.464093764289221</v>
      </c>
      <c r="AJ154" s="17">
        <v>0.40853337185821398</v>
      </c>
      <c r="AK154" s="17">
        <v>0.39858361029206502</v>
      </c>
      <c r="AL154" s="17">
        <v>0.37492157907828499</v>
      </c>
      <c r="AM154" s="17">
        <v>0.39232531488891798</v>
      </c>
      <c r="AN154" s="17"/>
      <c r="AO154" s="17">
        <v>0.49277565389390598</v>
      </c>
      <c r="AP154" s="17">
        <v>0.42208422835979198</v>
      </c>
      <c r="AQ154" s="17">
        <v>0.39290649602593603</v>
      </c>
      <c r="AR154" s="17"/>
      <c r="AS154" s="17">
        <v>0.42031200635822102</v>
      </c>
      <c r="AT154" s="17">
        <v>0.427559126241361</v>
      </c>
      <c r="AU154" s="17">
        <v>0.44336754031067399</v>
      </c>
      <c r="AV154" s="17">
        <v>0.37559885112403502</v>
      </c>
      <c r="AW154" s="17">
        <v>0.46673039932271998</v>
      </c>
      <c r="AX154" s="17"/>
      <c r="AY154" s="17">
        <v>0.31530272662858499</v>
      </c>
      <c r="AZ154" s="17">
        <v>0.37082330152320903</v>
      </c>
      <c r="BA154" s="17">
        <v>0.40381028747111902</v>
      </c>
      <c r="BB154" s="17">
        <v>0.42034960734479498</v>
      </c>
      <c r="BC154" s="17">
        <v>0.40327641024025201</v>
      </c>
      <c r="BD154" s="17">
        <v>0.41168248972125898</v>
      </c>
      <c r="BE154" s="17">
        <v>0.38689448689015898</v>
      </c>
      <c r="BF154" s="17">
        <v>0.47158702696724403</v>
      </c>
      <c r="BG154" s="17">
        <v>0.429383812920134</v>
      </c>
      <c r="BH154" s="17">
        <v>0.39487688254900799</v>
      </c>
      <c r="BI154" s="17">
        <v>0.46831772413121397</v>
      </c>
      <c r="BJ154" s="17">
        <v>0.44300660337095099</v>
      </c>
      <c r="BK154" s="17">
        <v>0.45651744310669001</v>
      </c>
      <c r="BL154" s="17">
        <v>0.40812607848939197</v>
      </c>
      <c r="BM154" s="17">
        <v>0.38623434559231501</v>
      </c>
      <c r="BN154" s="17">
        <v>0.388191438593877</v>
      </c>
      <c r="BO154" s="17"/>
      <c r="BP154" s="17">
        <v>0.39887704718886402</v>
      </c>
      <c r="BQ154" s="17">
        <v>0.43795723777064499</v>
      </c>
      <c r="BR154" s="17">
        <v>0.39745484669245601</v>
      </c>
      <c r="BS154" s="17">
        <v>0.42704644603255698</v>
      </c>
      <c r="BT154" s="17">
        <v>0.41375445392024501</v>
      </c>
      <c r="BU154" s="17">
        <v>0.377270982076229</v>
      </c>
      <c r="BV154" s="17"/>
      <c r="BW154" s="17">
        <v>0.36453221830396298</v>
      </c>
      <c r="BX154" s="17">
        <v>0.41657806949202397</v>
      </c>
      <c r="BY154" s="17">
        <v>0.42645943920580298</v>
      </c>
      <c r="BZ154" s="17">
        <v>0.42014131880052702</v>
      </c>
      <c r="CA154" s="17">
        <v>0.43572042775659903</v>
      </c>
      <c r="CB154" s="17">
        <v>0.46223503741551603</v>
      </c>
      <c r="CC154" s="17">
        <v>0.312270304887382</v>
      </c>
      <c r="CD154" s="17">
        <v>0.35363433257566601</v>
      </c>
      <c r="CE154" s="17"/>
      <c r="CF154" s="17">
        <v>0.372426447637217</v>
      </c>
      <c r="CG154" s="17">
        <v>0.43994381599077398</v>
      </c>
      <c r="CH154" s="17">
        <v>0.42748132360812202</v>
      </c>
      <c r="CI154" s="17">
        <v>0.386749065456581</v>
      </c>
      <c r="CJ154" s="17">
        <v>0.26514999622514501</v>
      </c>
      <c r="CK154" s="17"/>
      <c r="CL154" s="17">
        <v>0.488903907685654</v>
      </c>
      <c r="CM154" s="17"/>
      <c r="CN154" s="17">
        <v>0.368204918999958</v>
      </c>
      <c r="CO154" s="17">
        <v>0.467679716285747</v>
      </c>
      <c r="CP154" s="17">
        <v>0.48266729316078</v>
      </c>
    </row>
    <row r="155" spans="2:94" x14ac:dyDescent="0.35">
      <c r="B155" t="s">
        <v>207</v>
      </c>
      <c r="C155" s="17">
        <v>0.16767993062461101</v>
      </c>
      <c r="D155" s="17">
        <v>0.14717285798054</v>
      </c>
      <c r="E155" s="17">
        <v>0.18901346947554901</v>
      </c>
      <c r="F155" s="17"/>
      <c r="G155" s="17">
        <v>0.152157878152375</v>
      </c>
      <c r="H155" s="17">
        <v>0.17358644520438901</v>
      </c>
      <c r="I155" s="17">
        <v>0.16817083271076</v>
      </c>
      <c r="J155" s="17">
        <v>0.16638841273097499</v>
      </c>
      <c r="K155" s="17">
        <v>0.179323305387278</v>
      </c>
      <c r="L155" s="17">
        <v>0.16605103783604799</v>
      </c>
      <c r="M155" s="17"/>
      <c r="N155" s="17">
        <v>0.12009413166263</v>
      </c>
      <c r="O155" s="17">
        <v>0.149062867963283</v>
      </c>
      <c r="P155" s="17">
        <v>0.19244201312693801</v>
      </c>
      <c r="Q155" s="17">
        <v>0.216523921104253</v>
      </c>
      <c r="R155" s="17"/>
      <c r="S155" s="17">
        <v>0.15732153240407601</v>
      </c>
      <c r="T155" s="17">
        <v>0.18235052341167499</v>
      </c>
      <c r="U155" s="17">
        <v>0.19370592741241199</v>
      </c>
      <c r="V155" s="17">
        <v>0.15537020487816</v>
      </c>
      <c r="W155" s="17">
        <v>0.17381149697027901</v>
      </c>
      <c r="X155" s="17">
        <v>0.202276617836496</v>
      </c>
      <c r="Y155" s="17">
        <v>0.14217446206731699</v>
      </c>
      <c r="Z155" s="17">
        <v>0.14535067387830899</v>
      </c>
      <c r="AA155" s="17">
        <v>0.16502871562152499</v>
      </c>
      <c r="AB155" s="17">
        <v>0.16262187965847699</v>
      </c>
      <c r="AC155" s="17">
        <v>0.14165941147205099</v>
      </c>
      <c r="AD155" s="17"/>
      <c r="AE155" s="17">
        <v>0.19036540325033999</v>
      </c>
      <c r="AF155" s="17">
        <v>0.13066416336225301</v>
      </c>
      <c r="AG155" s="17">
        <v>0.20892306100160099</v>
      </c>
      <c r="AH155" s="17"/>
      <c r="AI155" s="17">
        <v>0.18141008260612601</v>
      </c>
      <c r="AJ155" s="17">
        <v>0.13709329288452099</v>
      </c>
      <c r="AK155" s="17">
        <v>9.1113180165291505E-2</v>
      </c>
      <c r="AL155" s="17">
        <v>0.18245915778081601</v>
      </c>
      <c r="AM155" s="17">
        <v>0.205939885409652</v>
      </c>
      <c r="AN155" s="17"/>
      <c r="AO155" s="17">
        <v>0.15226478542212099</v>
      </c>
      <c r="AP155" s="17">
        <v>0.132675104586334</v>
      </c>
      <c r="AQ155" s="17">
        <v>0.135689652314403</v>
      </c>
      <c r="AR155" s="17"/>
      <c r="AS155" s="17">
        <v>0.22863187518705</v>
      </c>
      <c r="AT155" s="17">
        <v>0.17530318587888899</v>
      </c>
      <c r="AU155" s="17">
        <v>0.117402025549565</v>
      </c>
      <c r="AV155" s="17">
        <v>0.128310775840213</v>
      </c>
      <c r="AW155" s="17">
        <v>0.107973786006495</v>
      </c>
      <c r="AX155" s="17"/>
      <c r="AY155" s="17">
        <v>0.161874268192857</v>
      </c>
      <c r="AZ155" s="17">
        <v>0.23313789382828801</v>
      </c>
      <c r="BA155" s="17">
        <v>0.15021376240543</v>
      </c>
      <c r="BB155" s="17">
        <v>0.181250176502324</v>
      </c>
      <c r="BC155" s="17">
        <v>0.20043812946772399</v>
      </c>
      <c r="BD155" s="17">
        <v>0.15703234679296699</v>
      </c>
      <c r="BE155" s="17">
        <v>0.22210711910467301</v>
      </c>
      <c r="BF155" s="17">
        <v>0.134245355418908</v>
      </c>
      <c r="BG155" s="17">
        <v>0.18274145439942799</v>
      </c>
      <c r="BH155" s="17">
        <v>0.149802109210254</v>
      </c>
      <c r="BI155" s="17">
        <v>0.11594362858488801</v>
      </c>
      <c r="BJ155" s="17">
        <v>0.126388350837396</v>
      </c>
      <c r="BK155" s="17">
        <v>0.14363700828638201</v>
      </c>
      <c r="BL155" s="17">
        <v>0.116117609413057</v>
      </c>
      <c r="BM155" s="17">
        <v>0.122780595073192</v>
      </c>
      <c r="BN155" s="17">
        <v>0.10490935960530499</v>
      </c>
      <c r="BO155" s="17"/>
      <c r="BP155" s="17">
        <v>0.16106170803664699</v>
      </c>
      <c r="BQ155" s="17">
        <v>0.155590642031328</v>
      </c>
      <c r="BR155" s="17">
        <v>0.202887275709248</v>
      </c>
      <c r="BS155" s="17">
        <v>0.165553987646057</v>
      </c>
      <c r="BT155" s="17">
        <v>0.17037353642155201</v>
      </c>
      <c r="BU155" s="17">
        <v>0.17519105796577999</v>
      </c>
      <c r="BV155" s="17"/>
      <c r="BW155" s="17">
        <v>0.17562462690917599</v>
      </c>
      <c r="BX155" s="17">
        <v>0.159199013064626</v>
      </c>
      <c r="BY155" s="17">
        <v>0.16374841512079699</v>
      </c>
      <c r="BZ155" s="17">
        <v>0.18043705678879399</v>
      </c>
      <c r="CA155" s="17">
        <v>0.14264026041282399</v>
      </c>
      <c r="CB155" s="17">
        <v>0.17096456238666699</v>
      </c>
      <c r="CC155" s="17">
        <v>0.18219678494597499</v>
      </c>
      <c r="CD155" s="17">
        <v>0.18933451235575599</v>
      </c>
      <c r="CE155" s="17"/>
      <c r="CF155" s="17">
        <v>0.16902508685974099</v>
      </c>
      <c r="CG155" s="17">
        <v>0.146124836987162</v>
      </c>
      <c r="CH155" s="17">
        <v>0.171986180004189</v>
      </c>
      <c r="CI155" s="17">
        <v>0.19045590997726</v>
      </c>
      <c r="CJ155" s="17">
        <v>0.243361098720969</v>
      </c>
      <c r="CK155" s="17"/>
      <c r="CL155" s="17">
        <v>0.14135793059694399</v>
      </c>
      <c r="CM155" s="17"/>
      <c r="CN155" s="17">
        <v>0.15371567947127501</v>
      </c>
      <c r="CO155" s="17">
        <v>0.22821759599038299</v>
      </c>
      <c r="CP155" s="17">
        <v>0.151411556643261</v>
      </c>
    </row>
    <row r="156" spans="2:94" x14ac:dyDescent="0.35">
      <c r="B156" t="s">
        <v>208</v>
      </c>
      <c r="C156" s="17">
        <v>3.17849823261473E-2</v>
      </c>
      <c r="D156" s="17">
        <v>3.4297929073744501E-2</v>
      </c>
      <c r="E156" s="17">
        <v>2.9583522431596398E-2</v>
      </c>
      <c r="F156" s="17"/>
      <c r="G156" s="17">
        <v>5.4466466495382698E-2</v>
      </c>
      <c r="H156" s="17">
        <v>2.9645589441820899E-2</v>
      </c>
      <c r="I156" s="17">
        <v>2.8078214829344202E-2</v>
      </c>
      <c r="J156" s="17">
        <v>2.44266734432411E-2</v>
      </c>
      <c r="K156" s="17">
        <v>2.61557883600925E-2</v>
      </c>
      <c r="L156" s="17">
        <v>3.1146057661363E-2</v>
      </c>
      <c r="M156" s="17"/>
      <c r="N156" s="17">
        <v>3.14305199354755E-2</v>
      </c>
      <c r="O156" s="17">
        <v>2.8962035759854999E-2</v>
      </c>
      <c r="P156" s="17">
        <v>3.3115664962692602E-2</v>
      </c>
      <c r="Q156" s="17">
        <v>3.3418626104768201E-2</v>
      </c>
      <c r="R156" s="17"/>
      <c r="S156" s="17">
        <v>3.9189383919973002E-2</v>
      </c>
      <c r="T156" s="17">
        <v>2.1707489201605801E-2</v>
      </c>
      <c r="U156" s="17">
        <v>2.1295733873314699E-2</v>
      </c>
      <c r="V156" s="17">
        <v>3.8251859113597297E-2</v>
      </c>
      <c r="W156" s="17">
        <v>4.1803669119654302E-2</v>
      </c>
      <c r="X156" s="17">
        <v>4.1729945396214503E-2</v>
      </c>
      <c r="Y156" s="17">
        <v>3.1159986613427799E-2</v>
      </c>
      <c r="Z156" s="17">
        <v>4.1188425291028397E-2</v>
      </c>
      <c r="AA156" s="17">
        <v>3.0538881318309698E-2</v>
      </c>
      <c r="AB156" s="17">
        <v>2.4241088583456801E-2</v>
      </c>
      <c r="AC156" s="17">
        <v>2.0287185866831599E-2</v>
      </c>
      <c r="AD156" s="17"/>
      <c r="AE156" s="17">
        <v>4.7088521994416203E-2</v>
      </c>
      <c r="AF156" s="17">
        <v>1.8210559856311499E-2</v>
      </c>
      <c r="AG156" s="17">
        <v>2.5481280426984401E-2</v>
      </c>
      <c r="AH156" s="17"/>
      <c r="AI156" s="17">
        <v>3.9320694346808398E-2</v>
      </c>
      <c r="AJ156" s="17">
        <v>3.1739773030872102E-2</v>
      </c>
      <c r="AK156" s="17">
        <v>2.4288183068405699E-2</v>
      </c>
      <c r="AL156" s="17">
        <v>9.8381967287024794E-2</v>
      </c>
      <c r="AM156" s="17">
        <v>1.6087534491763401E-2</v>
      </c>
      <c r="AN156" s="17"/>
      <c r="AO156" s="17">
        <v>3.4234090627148599E-2</v>
      </c>
      <c r="AP156" s="17">
        <v>2.2036330794487202E-2</v>
      </c>
      <c r="AQ156" s="17">
        <v>2.081863895312E-2</v>
      </c>
      <c r="AR156" s="17"/>
      <c r="AS156" s="17">
        <v>3.0576481206541599E-2</v>
      </c>
      <c r="AT156" s="17">
        <v>3.4346240163839498E-2</v>
      </c>
      <c r="AU156" s="17">
        <v>2.7356077499806099E-2</v>
      </c>
      <c r="AV156" s="17">
        <v>2.78676048804169E-2</v>
      </c>
      <c r="AW156" s="17">
        <v>8.4788566950028302E-2</v>
      </c>
      <c r="AX156" s="17"/>
      <c r="AY156" s="17">
        <v>3.4892101475617499E-2</v>
      </c>
      <c r="AZ156" s="17">
        <v>6.2259152866271997E-2</v>
      </c>
      <c r="BA156" s="17">
        <v>2.07803776161717E-2</v>
      </c>
      <c r="BB156" s="17">
        <v>2.0954173688382899E-2</v>
      </c>
      <c r="BC156" s="17">
        <v>3.0855201335996198E-2</v>
      </c>
      <c r="BD156" s="17">
        <v>3.5556057224011998E-2</v>
      </c>
      <c r="BE156" s="17">
        <v>3.0288833958613402E-2</v>
      </c>
      <c r="BF156" s="17">
        <v>3.09869299549324E-2</v>
      </c>
      <c r="BG156" s="17">
        <v>3.4712385745339303E-2</v>
      </c>
      <c r="BH156" s="17">
        <v>3.7825664563775001E-2</v>
      </c>
      <c r="BI156" s="17">
        <v>2.7996871795694499E-2</v>
      </c>
      <c r="BJ156" s="17">
        <v>3.267923517179E-2</v>
      </c>
      <c r="BK156" s="17">
        <v>2.83288415713077E-2</v>
      </c>
      <c r="BL156" s="17">
        <v>3.65630372752907E-2</v>
      </c>
      <c r="BM156" s="17">
        <v>1.2806433436303799E-2</v>
      </c>
      <c r="BN156" s="17">
        <v>3.6858929787337402E-2</v>
      </c>
      <c r="BO156" s="17"/>
      <c r="BP156" s="17">
        <v>2.71868289918962E-2</v>
      </c>
      <c r="BQ156" s="17">
        <v>2.8602145997141899E-2</v>
      </c>
      <c r="BR156" s="17">
        <v>3.2550734741427598E-2</v>
      </c>
      <c r="BS156" s="17">
        <v>4.0474521161281599E-2</v>
      </c>
      <c r="BT156" s="17">
        <v>2.4033258995879402E-2</v>
      </c>
      <c r="BU156" s="17">
        <v>4.7663613555812501E-2</v>
      </c>
      <c r="BV156" s="17"/>
      <c r="BW156" s="17">
        <v>1.4292569894387199E-2</v>
      </c>
      <c r="BX156" s="17">
        <v>3.3796976692607103E-2</v>
      </c>
      <c r="BY156" s="17">
        <v>2.6271688666433202E-2</v>
      </c>
      <c r="BZ156" s="17">
        <v>4.0088725203969999E-2</v>
      </c>
      <c r="CA156" s="17">
        <v>5.1378718253791998E-2</v>
      </c>
      <c r="CB156" s="17">
        <v>6.0677124162861898E-3</v>
      </c>
      <c r="CC156" s="17">
        <v>3.0229658030669099E-2</v>
      </c>
      <c r="CD156" s="17">
        <v>1.8981012890691901E-2</v>
      </c>
      <c r="CE156" s="17"/>
      <c r="CF156" s="17">
        <v>3.9176587338409397E-2</v>
      </c>
      <c r="CG156" s="17">
        <v>3.04532352962569E-2</v>
      </c>
      <c r="CH156" s="17">
        <v>3.1503824495667999E-2</v>
      </c>
      <c r="CI156" s="17">
        <v>3.4074848102457797E-2</v>
      </c>
      <c r="CJ156" s="17">
        <v>2.0946283657332601E-2</v>
      </c>
      <c r="CK156" s="17"/>
      <c r="CL156" s="17">
        <v>2.2935508217667499E-2</v>
      </c>
      <c r="CM156" s="17"/>
      <c r="CN156" s="17">
        <v>2.6222844410918E-2</v>
      </c>
      <c r="CO156" s="17">
        <v>3.9023361934069599E-2</v>
      </c>
      <c r="CP156" s="17">
        <v>3.8735136140688901E-2</v>
      </c>
    </row>
    <row r="157" spans="2:94" x14ac:dyDescent="0.35">
      <c r="B157" t="s">
        <v>209</v>
      </c>
      <c r="C157" s="17">
        <v>1.8520008257621099E-2</v>
      </c>
      <c r="D157" s="17">
        <v>2.4558895394503701E-2</v>
      </c>
      <c r="E157" s="17">
        <v>1.2303205486071001E-2</v>
      </c>
      <c r="F157" s="17"/>
      <c r="G157" s="17">
        <v>1.7880622922825901E-2</v>
      </c>
      <c r="H157" s="17">
        <v>1.83206629049582E-2</v>
      </c>
      <c r="I157" s="17">
        <v>1.9412830641411499E-2</v>
      </c>
      <c r="J157" s="17">
        <v>9.8259866734426698E-3</v>
      </c>
      <c r="K157" s="17">
        <v>2.3635766769836499E-2</v>
      </c>
      <c r="L157" s="17">
        <v>2.20055574525721E-2</v>
      </c>
      <c r="M157" s="17"/>
      <c r="N157" s="17">
        <v>1.7431771675102001E-2</v>
      </c>
      <c r="O157" s="17">
        <v>2.0150951518630701E-2</v>
      </c>
      <c r="P157" s="17">
        <v>2.0613959096807299E-2</v>
      </c>
      <c r="Q157" s="17">
        <v>1.6398270255964E-2</v>
      </c>
      <c r="R157" s="17"/>
      <c r="S157" s="17">
        <v>1.44857967566771E-2</v>
      </c>
      <c r="T157" s="17">
        <v>1.8302250435565898E-2</v>
      </c>
      <c r="U157" s="17">
        <v>2.8133987535515999E-2</v>
      </c>
      <c r="V157" s="17">
        <v>2.0849478184567699E-2</v>
      </c>
      <c r="W157" s="17">
        <v>1.1317042943890399E-2</v>
      </c>
      <c r="X157" s="17">
        <v>1.6448858247039001E-2</v>
      </c>
      <c r="Y157" s="17">
        <v>1.14733591118027E-2</v>
      </c>
      <c r="Z157" s="17">
        <v>1.17113012752491E-2</v>
      </c>
      <c r="AA157" s="17">
        <v>8.10963780641882E-3</v>
      </c>
      <c r="AB157" s="17">
        <v>3.7626164600001899E-2</v>
      </c>
      <c r="AC157" s="17">
        <v>2.9837175841799599E-2</v>
      </c>
      <c r="AD157" s="17"/>
      <c r="AE157" s="17">
        <v>2.8298010755858499E-2</v>
      </c>
      <c r="AF157" s="17">
        <v>1.1573259099331899E-2</v>
      </c>
      <c r="AG157" s="17">
        <v>1.5992757800480099E-2</v>
      </c>
      <c r="AH157" s="17"/>
      <c r="AI157" s="17">
        <v>1.8934790828241999E-2</v>
      </c>
      <c r="AJ157" s="17">
        <v>1.25160600724591E-2</v>
      </c>
      <c r="AK157" s="17">
        <v>9.8250323962949405E-3</v>
      </c>
      <c r="AL157" s="17">
        <v>0.10754711169542699</v>
      </c>
      <c r="AM157" s="17">
        <v>1.8353898438644999E-2</v>
      </c>
      <c r="AN157" s="17"/>
      <c r="AO157" s="17">
        <v>7.0385664742095202E-3</v>
      </c>
      <c r="AP157" s="17">
        <v>7.6009669588846503E-3</v>
      </c>
      <c r="AQ157" s="17">
        <v>1.7738645579297701E-2</v>
      </c>
      <c r="AR157" s="17"/>
      <c r="AS157" s="17">
        <v>1.1805733938788599E-2</v>
      </c>
      <c r="AT157" s="17">
        <v>2.0615879598662099E-2</v>
      </c>
      <c r="AU157" s="17">
        <v>1.80412259812377E-2</v>
      </c>
      <c r="AV157" s="17">
        <v>1.44416574122322E-2</v>
      </c>
      <c r="AW157" s="17">
        <v>2.5112104798715999E-2</v>
      </c>
      <c r="AX157" s="17"/>
      <c r="AY157" s="17">
        <v>3.7506223351511103E-2</v>
      </c>
      <c r="AZ157" s="17">
        <v>0</v>
      </c>
      <c r="BA157" s="17">
        <v>2.5479351626099399E-2</v>
      </c>
      <c r="BB157" s="17">
        <v>1.6199458903615301E-2</v>
      </c>
      <c r="BC157" s="17">
        <v>1.4374970888712001E-2</v>
      </c>
      <c r="BD157" s="17">
        <v>3.143543854249E-2</v>
      </c>
      <c r="BE157" s="17">
        <v>2.88435332063737E-2</v>
      </c>
      <c r="BF157" s="17">
        <v>1.45224405886868E-2</v>
      </c>
      <c r="BG157" s="17">
        <v>4.1572880733418503E-3</v>
      </c>
      <c r="BH157" s="17">
        <v>1.7432089506321399E-2</v>
      </c>
      <c r="BI157" s="17">
        <v>2.2793097765139499E-2</v>
      </c>
      <c r="BJ157" s="17">
        <v>9.5855295574821808E-3</v>
      </c>
      <c r="BK157" s="17">
        <v>1.32698654388638E-2</v>
      </c>
      <c r="BL157" s="17">
        <v>2.6606280774950801E-2</v>
      </c>
      <c r="BM157" s="17">
        <v>0</v>
      </c>
      <c r="BN157" s="17">
        <v>6.6574317847562696E-3</v>
      </c>
      <c r="BO157" s="17"/>
      <c r="BP157" s="17">
        <v>1.8899987536569299E-2</v>
      </c>
      <c r="BQ157" s="17">
        <v>1.1164743244402199E-2</v>
      </c>
      <c r="BR157" s="17">
        <v>2.68514900292415E-2</v>
      </c>
      <c r="BS157" s="17">
        <v>2.3120879102510001E-2</v>
      </c>
      <c r="BT157" s="17">
        <v>1.3114498234465E-2</v>
      </c>
      <c r="BU157" s="17">
        <v>2.7060821093807599E-2</v>
      </c>
      <c r="BV157" s="17"/>
      <c r="BW157" s="17">
        <v>2.7037890467833101E-2</v>
      </c>
      <c r="BX157" s="17">
        <v>1.6554959228129499E-2</v>
      </c>
      <c r="BY157" s="17">
        <v>1.9752369214308101E-2</v>
      </c>
      <c r="BZ157" s="17">
        <v>1.4941689106980301E-2</v>
      </c>
      <c r="CA157" s="17">
        <v>1.78246705680245E-2</v>
      </c>
      <c r="CB157" s="17">
        <v>3.8001940257557203E-2</v>
      </c>
      <c r="CC157" s="17">
        <v>1.9504102036664899E-2</v>
      </c>
      <c r="CD157" s="17">
        <v>1.3270507080379201E-2</v>
      </c>
      <c r="CE157" s="17"/>
      <c r="CF157" s="17">
        <v>2.18822876009328E-2</v>
      </c>
      <c r="CG157" s="17">
        <v>1.56126400789724E-2</v>
      </c>
      <c r="CH157" s="17">
        <v>1.84611440243375E-2</v>
      </c>
      <c r="CI157" s="17">
        <v>1.3351501590954501E-2</v>
      </c>
      <c r="CJ157" s="17">
        <v>6.29254636462655E-2</v>
      </c>
      <c r="CK157" s="17"/>
      <c r="CL157" s="17">
        <v>4.1792741215925296E-3</v>
      </c>
      <c r="CM157" s="17"/>
      <c r="CN157" s="17">
        <v>2.34890705155416E-2</v>
      </c>
      <c r="CO157" s="17">
        <v>1.6536979376438499E-2</v>
      </c>
      <c r="CP157" s="17">
        <v>8.7425836042665499E-3</v>
      </c>
    </row>
    <row r="158" spans="2:94" x14ac:dyDescent="0.35">
      <c r="B158" t="s">
        <v>133</v>
      </c>
      <c r="C158" s="17">
        <v>3.4858009003587397E-2</v>
      </c>
      <c r="D158" s="17">
        <v>2.0848344088126899E-2</v>
      </c>
      <c r="E158" s="17">
        <v>4.8294309595066198E-2</v>
      </c>
      <c r="F158" s="17"/>
      <c r="G158" s="17">
        <v>3.3323623806095798E-2</v>
      </c>
      <c r="H158" s="17">
        <v>2.8266826938715701E-2</v>
      </c>
      <c r="I158" s="17">
        <v>3.2106241754125499E-2</v>
      </c>
      <c r="J158" s="17">
        <v>5.1477652692961E-2</v>
      </c>
      <c r="K158" s="17">
        <v>2.5637667224825501E-2</v>
      </c>
      <c r="L158" s="17">
        <v>3.6222640608970597E-2</v>
      </c>
      <c r="M158" s="17"/>
      <c r="N158" s="17">
        <v>1.7056475411663701E-2</v>
      </c>
      <c r="O158" s="17">
        <v>3.0520591842629501E-2</v>
      </c>
      <c r="P158" s="17">
        <v>2.8138722138180201E-2</v>
      </c>
      <c r="Q158" s="17">
        <v>6.4951515863517398E-2</v>
      </c>
      <c r="R158" s="17"/>
      <c r="S158" s="17">
        <v>3.8874997045296102E-2</v>
      </c>
      <c r="T158" s="17">
        <v>3.2730822710600599E-2</v>
      </c>
      <c r="U158" s="17">
        <v>3.4015572428231E-2</v>
      </c>
      <c r="V158" s="17">
        <v>3.8895590725050298E-2</v>
      </c>
      <c r="W158" s="17">
        <v>2.7256026370015899E-2</v>
      </c>
      <c r="X158" s="17">
        <v>4.96820846673326E-2</v>
      </c>
      <c r="Y158" s="17">
        <v>1.8363655247469E-2</v>
      </c>
      <c r="Z158" s="17">
        <v>2.9312686340693998E-2</v>
      </c>
      <c r="AA158" s="17">
        <v>3.8163941700096599E-2</v>
      </c>
      <c r="AB158" s="17">
        <v>3.0671076008428801E-2</v>
      </c>
      <c r="AC158" s="17">
        <v>3.8237174086636398E-2</v>
      </c>
      <c r="AD158" s="17"/>
      <c r="AE158" s="17">
        <v>3.2770973634487298E-2</v>
      </c>
      <c r="AF158" s="17">
        <v>2.4487871795941502E-2</v>
      </c>
      <c r="AG158" s="17">
        <v>6.0022378660914699E-2</v>
      </c>
      <c r="AH158" s="17"/>
      <c r="AI158" s="17">
        <v>2.3715573838911101E-2</v>
      </c>
      <c r="AJ158" s="17">
        <v>2.48959520151622E-2</v>
      </c>
      <c r="AK158" s="17">
        <v>1.8424094984969702E-2</v>
      </c>
      <c r="AL158" s="17">
        <v>4.3032156291334001E-2</v>
      </c>
      <c r="AM158" s="17">
        <v>7.7351620547236294E-2</v>
      </c>
      <c r="AN158" s="17"/>
      <c r="AO158" s="17">
        <v>1.99382565879208E-2</v>
      </c>
      <c r="AP158" s="17">
        <v>2.3869997567423799E-2</v>
      </c>
      <c r="AQ158" s="17">
        <v>2.1366815448759301E-2</v>
      </c>
      <c r="AR158" s="17"/>
      <c r="AS158" s="17">
        <v>5.4759975499790801E-2</v>
      </c>
      <c r="AT158" s="17">
        <v>3.26493013297042E-2</v>
      </c>
      <c r="AU158" s="17">
        <v>2.8195789996343801E-2</v>
      </c>
      <c r="AV158" s="17">
        <v>1.8809557351249701E-2</v>
      </c>
      <c r="AW158" s="17">
        <v>0</v>
      </c>
      <c r="AX158" s="17"/>
      <c r="AY158" s="17">
        <v>9.48599078410782E-2</v>
      </c>
      <c r="AZ158" s="17">
        <v>5.5436432857852297E-2</v>
      </c>
      <c r="BA158" s="17">
        <v>4.16693599039E-2</v>
      </c>
      <c r="BB158" s="17">
        <v>5.1376036265153399E-2</v>
      </c>
      <c r="BC158" s="17">
        <v>2.8455460631349998E-2</v>
      </c>
      <c r="BD158" s="17">
        <v>3.3323163690810197E-2</v>
      </c>
      <c r="BE158" s="17">
        <v>3.91100392984986E-2</v>
      </c>
      <c r="BF158" s="17">
        <v>3.5122197899325101E-2</v>
      </c>
      <c r="BG158" s="17">
        <v>1.92238968923325E-2</v>
      </c>
      <c r="BH158" s="17">
        <v>3.8921005780454002E-2</v>
      </c>
      <c r="BI158" s="17">
        <v>2.3149722056601998E-2</v>
      </c>
      <c r="BJ158" s="17">
        <v>1.8361154652313701E-2</v>
      </c>
      <c r="BK158" s="17">
        <v>1.14507698588218E-2</v>
      </c>
      <c r="BL158" s="17">
        <v>0</v>
      </c>
      <c r="BM158" s="17">
        <v>3.9097230497268799E-2</v>
      </c>
      <c r="BN158" s="17">
        <v>6.6574317847562696E-3</v>
      </c>
      <c r="BO158" s="17"/>
      <c r="BP158" s="17">
        <v>2.9567575362190499E-2</v>
      </c>
      <c r="BQ158" s="17">
        <v>3.7781923287931403E-2</v>
      </c>
      <c r="BR158" s="17">
        <v>4.08119427374505E-2</v>
      </c>
      <c r="BS158" s="17">
        <v>3.8277227083229802E-2</v>
      </c>
      <c r="BT158" s="17">
        <v>3.1691072539418302E-2</v>
      </c>
      <c r="BU158" s="17">
        <v>2.14994534086663E-2</v>
      </c>
      <c r="BV158" s="17"/>
      <c r="BW158" s="17">
        <v>3.1859947238500198E-2</v>
      </c>
      <c r="BX158" s="17">
        <v>2.5492285112371799E-2</v>
      </c>
      <c r="BY158" s="17">
        <v>2.7611044535088902E-2</v>
      </c>
      <c r="BZ158" s="17">
        <v>3.74301109266649E-2</v>
      </c>
      <c r="CA158" s="17">
        <v>2.6710874500589801E-2</v>
      </c>
      <c r="CB158" s="17">
        <v>4.4706357765864201E-2</v>
      </c>
      <c r="CC158" s="17">
        <v>2.0208634323479299E-2</v>
      </c>
      <c r="CD158" s="17">
        <v>7.4283593491751204E-2</v>
      </c>
      <c r="CE158" s="17"/>
      <c r="CF158" s="17">
        <v>1.26362919014479E-2</v>
      </c>
      <c r="CG158" s="17">
        <v>2.7715283632922201E-2</v>
      </c>
      <c r="CH158" s="17">
        <v>4.0336935207348899E-2</v>
      </c>
      <c r="CI158" s="17">
        <v>4.5979302697809199E-2</v>
      </c>
      <c r="CJ158" s="17">
        <v>5.5888579784002503E-2</v>
      </c>
      <c r="CK158" s="17"/>
      <c r="CL158" s="17">
        <v>1.9902817127684901E-2</v>
      </c>
      <c r="CM158" s="17"/>
      <c r="CN158" s="17">
        <v>4.4199167682975E-2</v>
      </c>
      <c r="CO158" s="17">
        <v>2.9184277906472701E-2</v>
      </c>
      <c r="CP158" s="17">
        <v>1.80264880213062E-2</v>
      </c>
    </row>
    <row r="159" spans="2:94" x14ac:dyDescent="0.35">
      <c r="B159" t="s">
        <v>145</v>
      </c>
      <c r="C159" s="17">
        <v>0.74715706978803398</v>
      </c>
      <c r="D159" s="17">
        <v>0.77312197346308498</v>
      </c>
      <c r="E159" s="17">
        <v>0.72080549301171704</v>
      </c>
      <c r="F159" s="17"/>
      <c r="G159" s="17">
        <v>0.74217140862332098</v>
      </c>
      <c r="H159" s="17">
        <v>0.75018047551011602</v>
      </c>
      <c r="I159" s="17">
        <v>0.75223188006435904</v>
      </c>
      <c r="J159" s="17">
        <v>0.74788127445938002</v>
      </c>
      <c r="K159" s="17">
        <v>0.74524747225796795</v>
      </c>
      <c r="L159" s="17">
        <v>0.74457470644104595</v>
      </c>
      <c r="M159" s="17"/>
      <c r="N159" s="17">
        <v>0.81398710131512897</v>
      </c>
      <c r="O159" s="17">
        <v>0.77130355291560204</v>
      </c>
      <c r="P159" s="17">
        <v>0.725689640675382</v>
      </c>
      <c r="Q159" s="17">
        <v>0.66870766667149695</v>
      </c>
      <c r="R159" s="17"/>
      <c r="S159" s="17">
        <v>0.75012828987397795</v>
      </c>
      <c r="T159" s="17">
        <v>0.74490891424055306</v>
      </c>
      <c r="U159" s="17">
        <v>0.722848778750526</v>
      </c>
      <c r="V159" s="17">
        <v>0.74663286709862398</v>
      </c>
      <c r="W159" s="17">
        <v>0.74581176459616005</v>
      </c>
      <c r="X159" s="17">
        <v>0.68986249385291798</v>
      </c>
      <c r="Y159" s="17">
        <v>0.79682853695998301</v>
      </c>
      <c r="Z159" s="17">
        <v>0.77243691321471897</v>
      </c>
      <c r="AA159" s="17">
        <v>0.75815882355365005</v>
      </c>
      <c r="AB159" s="17">
        <v>0.74483979114963506</v>
      </c>
      <c r="AC159" s="17">
        <v>0.76997905273268197</v>
      </c>
      <c r="AD159" s="17"/>
      <c r="AE159" s="17">
        <v>0.70147709036489803</v>
      </c>
      <c r="AF159" s="17">
        <v>0.81506414588616205</v>
      </c>
      <c r="AG159" s="17">
        <v>0.68958052211001997</v>
      </c>
      <c r="AH159" s="17"/>
      <c r="AI159" s="17">
        <v>0.73661885837991203</v>
      </c>
      <c r="AJ159" s="17">
        <v>0.79375492199698605</v>
      </c>
      <c r="AK159" s="17">
        <v>0.85634950938503795</v>
      </c>
      <c r="AL159" s="17">
        <v>0.568579606945399</v>
      </c>
      <c r="AM159" s="17">
        <v>0.68226706111270297</v>
      </c>
      <c r="AN159" s="17"/>
      <c r="AO159" s="17">
        <v>0.78652430088860004</v>
      </c>
      <c r="AP159" s="17">
        <v>0.81381760009286996</v>
      </c>
      <c r="AQ159" s="17">
        <v>0.80438624770442002</v>
      </c>
      <c r="AR159" s="17"/>
      <c r="AS159" s="17">
        <v>0.67422593416782906</v>
      </c>
      <c r="AT159" s="17">
        <v>0.73708539302890497</v>
      </c>
      <c r="AU159" s="17">
        <v>0.80900488097304701</v>
      </c>
      <c r="AV159" s="17">
        <v>0.81057040451588802</v>
      </c>
      <c r="AW159" s="17">
        <v>0.78212554224476105</v>
      </c>
      <c r="AX159" s="17"/>
      <c r="AY159" s="17">
        <v>0.67086749913893695</v>
      </c>
      <c r="AZ159" s="17">
        <v>0.64916652044758705</v>
      </c>
      <c r="BA159" s="17">
        <v>0.76185714844839902</v>
      </c>
      <c r="BB159" s="17">
        <v>0.73022015464052503</v>
      </c>
      <c r="BC159" s="17">
        <v>0.72587623767621801</v>
      </c>
      <c r="BD159" s="17">
        <v>0.74265299374972005</v>
      </c>
      <c r="BE159" s="17">
        <v>0.67965047443184101</v>
      </c>
      <c r="BF159" s="17">
        <v>0.78512307613814802</v>
      </c>
      <c r="BG159" s="17">
        <v>0.75916497488955903</v>
      </c>
      <c r="BH159" s="17">
        <v>0.75601913093919504</v>
      </c>
      <c r="BI159" s="17">
        <v>0.81011667979767599</v>
      </c>
      <c r="BJ159" s="17">
        <v>0.81298572978101802</v>
      </c>
      <c r="BK159" s="17">
        <v>0.80331351484462499</v>
      </c>
      <c r="BL159" s="17">
        <v>0.820713072536702</v>
      </c>
      <c r="BM159" s="17">
        <v>0.82531574099323501</v>
      </c>
      <c r="BN159" s="17">
        <v>0.84491684703784498</v>
      </c>
      <c r="BO159" s="17"/>
      <c r="BP159" s="17">
        <v>0.76328390007269697</v>
      </c>
      <c r="BQ159" s="17">
        <v>0.76686054543919702</v>
      </c>
      <c r="BR159" s="17">
        <v>0.69689855678263302</v>
      </c>
      <c r="BS159" s="17">
        <v>0.73257338500692204</v>
      </c>
      <c r="BT159" s="17">
        <v>0.76078763380868497</v>
      </c>
      <c r="BU159" s="17">
        <v>0.72858505397593398</v>
      </c>
      <c r="BV159" s="17"/>
      <c r="BW159" s="17">
        <v>0.75118496549010405</v>
      </c>
      <c r="BX159" s="17">
        <v>0.76495676590226602</v>
      </c>
      <c r="BY159" s="17">
        <v>0.76261648246337199</v>
      </c>
      <c r="BZ159" s="17">
        <v>0.72710241797359099</v>
      </c>
      <c r="CA159" s="17">
        <v>0.76144547626476999</v>
      </c>
      <c r="CB159" s="17">
        <v>0.74025942717362603</v>
      </c>
      <c r="CC159" s="17">
        <v>0.74786082066321102</v>
      </c>
      <c r="CD159" s="17">
        <v>0.70413037418142199</v>
      </c>
      <c r="CE159" s="17"/>
      <c r="CF159" s="17">
        <v>0.75727974629946904</v>
      </c>
      <c r="CG159" s="17">
        <v>0.78009400400468698</v>
      </c>
      <c r="CH159" s="17">
        <v>0.737711916268457</v>
      </c>
      <c r="CI159" s="17">
        <v>0.71613843763151896</v>
      </c>
      <c r="CJ159" s="17">
        <v>0.61687857419143</v>
      </c>
      <c r="CK159" s="17"/>
      <c r="CL159" s="17">
        <v>0.81162446993611104</v>
      </c>
      <c r="CM159" s="17"/>
      <c r="CN159" s="17">
        <v>0.75237323791929001</v>
      </c>
      <c r="CO159" s="17">
        <v>0.687037784792636</v>
      </c>
      <c r="CP159" s="17">
        <v>0.78308423559047702</v>
      </c>
    </row>
    <row r="160" spans="2:94" x14ac:dyDescent="0.35">
      <c r="B160" t="s">
        <v>146</v>
      </c>
      <c r="C160" s="17">
        <v>5.0304990583768298E-2</v>
      </c>
      <c r="D160" s="17">
        <v>5.8856824468248303E-2</v>
      </c>
      <c r="E160" s="17">
        <v>4.1886727917667399E-2</v>
      </c>
      <c r="F160" s="17"/>
      <c r="G160" s="17">
        <v>7.2347089418208596E-2</v>
      </c>
      <c r="H160" s="17">
        <v>4.7966252346779099E-2</v>
      </c>
      <c r="I160" s="17">
        <v>4.7491045470755701E-2</v>
      </c>
      <c r="J160" s="17">
        <v>3.4252660116683799E-2</v>
      </c>
      <c r="K160" s="17">
        <v>4.9791555129928902E-2</v>
      </c>
      <c r="L160" s="17">
        <v>5.3151615113935097E-2</v>
      </c>
      <c r="M160" s="17"/>
      <c r="N160" s="17">
        <v>4.88622916105775E-2</v>
      </c>
      <c r="O160" s="17">
        <v>4.9112987278485599E-2</v>
      </c>
      <c r="P160" s="17">
        <v>5.3729624059499999E-2</v>
      </c>
      <c r="Q160" s="17">
        <v>4.98168963607322E-2</v>
      </c>
      <c r="R160" s="17"/>
      <c r="S160" s="17">
        <v>5.36751806766501E-2</v>
      </c>
      <c r="T160" s="17">
        <v>4.00097396371717E-2</v>
      </c>
      <c r="U160" s="17">
        <v>4.9429721408830701E-2</v>
      </c>
      <c r="V160" s="17">
        <v>5.9101337298165003E-2</v>
      </c>
      <c r="W160" s="17">
        <v>5.3120712063544601E-2</v>
      </c>
      <c r="X160" s="17">
        <v>5.81788036432535E-2</v>
      </c>
      <c r="Y160" s="17">
        <v>4.2633345725230497E-2</v>
      </c>
      <c r="Z160" s="17">
        <v>5.2899726566277498E-2</v>
      </c>
      <c r="AA160" s="17">
        <v>3.8648519124728602E-2</v>
      </c>
      <c r="AB160" s="17">
        <v>6.1867253183458801E-2</v>
      </c>
      <c r="AC160" s="17">
        <v>5.0124361708631202E-2</v>
      </c>
      <c r="AD160" s="17"/>
      <c r="AE160" s="17">
        <v>7.5386532750274696E-2</v>
      </c>
      <c r="AF160" s="17">
        <v>2.9783818955643301E-2</v>
      </c>
      <c r="AG160" s="17">
        <v>4.1474038227464601E-2</v>
      </c>
      <c r="AH160" s="17"/>
      <c r="AI160" s="17">
        <v>5.8255485175050498E-2</v>
      </c>
      <c r="AJ160" s="17">
        <v>4.4255833103331199E-2</v>
      </c>
      <c r="AK160" s="17">
        <v>3.4113215464700697E-2</v>
      </c>
      <c r="AL160" s="17">
        <v>0.205929078982451</v>
      </c>
      <c r="AM160" s="17">
        <v>3.4441432930408397E-2</v>
      </c>
      <c r="AN160" s="17"/>
      <c r="AO160" s="17">
        <v>4.12726571013581E-2</v>
      </c>
      <c r="AP160" s="17">
        <v>2.9637297753371799E-2</v>
      </c>
      <c r="AQ160" s="17">
        <v>3.8557284532417802E-2</v>
      </c>
      <c r="AR160" s="17"/>
      <c r="AS160" s="17">
        <v>4.2382215145330103E-2</v>
      </c>
      <c r="AT160" s="17">
        <v>5.49621197625016E-2</v>
      </c>
      <c r="AU160" s="17">
        <v>4.5397303481043802E-2</v>
      </c>
      <c r="AV160" s="17">
        <v>4.23092622926491E-2</v>
      </c>
      <c r="AW160" s="17">
        <v>0.109900671748744</v>
      </c>
      <c r="AX160" s="17"/>
      <c r="AY160" s="17">
        <v>7.2398324827128505E-2</v>
      </c>
      <c r="AZ160" s="17">
        <v>6.2259152866271997E-2</v>
      </c>
      <c r="BA160" s="17">
        <v>4.6259729242271098E-2</v>
      </c>
      <c r="BB160" s="17">
        <v>3.7153632591998199E-2</v>
      </c>
      <c r="BC160" s="17">
        <v>4.52301722247083E-2</v>
      </c>
      <c r="BD160" s="17">
        <v>6.6991495766501999E-2</v>
      </c>
      <c r="BE160" s="17">
        <v>5.9132367164987099E-2</v>
      </c>
      <c r="BF160" s="17">
        <v>4.5509370543619199E-2</v>
      </c>
      <c r="BG160" s="17">
        <v>3.8869673818681102E-2</v>
      </c>
      <c r="BH160" s="17">
        <v>5.52577540700964E-2</v>
      </c>
      <c r="BI160" s="17">
        <v>5.0789969560834002E-2</v>
      </c>
      <c r="BJ160" s="17">
        <v>4.2264764729272201E-2</v>
      </c>
      <c r="BK160" s="17">
        <v>4.1598707010171397E-2</v>
      </c>
      <c r="BL160" s="17">
        <v>6.3169318050241494E-2</v>
      </c>
      <c r="BM160" s="17">
        <v>1.2806433436303799E-2</v>
      </c>
      <c r="BN160" s="17">
        <v>4.3516361572093702E-2</v>
      </c>
      <c r="BO160" s="17"/>
      <c r="BP160" s="17">
        <v>4.6086816528465503E-2</v>
      </c>
      <c r="BQ160" s="17">
        <v>3.9766889241544097E-2</v>
      </c>
      <c r="BR160" s="17">
        <v>5.9402224770669199E-2</v>
      </c>
      <c r="BS160" s="17">
        <v>6.3595400263791596E-2</v>
      </c>
      <c r="BT160" s="17">
        <v>3.71477572303444E-2</v>
      </c>
      <c r="BU160" s="17">
        <v>7.47244346496201E-2</v>
      </c>
      <c r="BV160" s="17"/>
      <c r="BW160" s="17">
        <v>4.1330460362220399E-2</v>
      </c>
      <c r="BX160" s="17">
        <v>5.0351935920736599E-2</v>
      </c>
      <c r="BY160" s="17">
        <v>4.6024057880741299E-2</v>
      </c>
      <c r="BZ160" s="17">
        <v>5.5030414310950397E-2</v>
      </c>
      <c r="CA160" s="17">
        <v>6.9203388821816494E-2</v>
      </c>
      <c r="CB160" s="17">
        <v>4.4069652673843399E-2</v>
      </c>
      <c r="CC160" s="17">
        <v>4.9733760067333897E-2</v>
      </c>
      <c r="CD160" s="17">
        <v>3.2251519971071001E-2</v>
      </c>
      <c r="CE160" s="17"/>
      <c r="CF160" s="17">
        <v>6.10588749393422E-2</v>
      </c>
      <c r="CG160" s="17">
        <v>4.6065875375229298E-2</v>
      </c>
      <c r="CH160" s="17">
        <v>4.9964968520005502E-2</v>
      </c>
      <c r="CI160" s="17">
        <v>4.7426349693412299E-2</v>
      </c>
      <c r="CJ160" s="17">
        <v>8.3871747303598101E-2</v>
      </c>
      <c r="CK160" s="17"/>
      <c r="CL160" s="17">
        <v>2.71147823392601E-2</v>
      </c>
      <c r="CM160" s="17"/>
      <c r="CN160" s="17">
        <v>4.9711914926459502E-2</v>
      </c>
      <c r="CO160" s="17">
        <v>5.5560341310508E-2</v>
      </c>
      <c r="CP160" s="17">
        <v>4.7477719744955398E-2</v>
      </c>
    </row>
    <row r="161" spans="2:94" x14ac:dyDescent="0.35">
      <c r="B161" t="s">
        <v>147</v>
      </c>
      <c r="C161" s="17">
        <v>0.69685207920426495</v>
      </c>
      <c r="D161" s="17">
        <v>0.71426514899483695</v>
      </c>
      <c r="E161" s="17">
        <v>0.67891876509405003</v>
      </c>
      <c r="F161" s="17"/>
      <c r="G161" s="17">
        <v>0.66982431920511198</v>
      </c>
      <c r="H161" s="17">
        <v>0.70221422316333704</v>
      </c>
      <c r="I161" s="17">
        <v>0.70474083459360304</v>
      </c>
      <c r="J161" s="17">
        <v>0.71362861434269598</v>
      </c>
      <c r="K161" s="17">
        <v>0.695455917128039</v>
      </c>
      <c r="L161" s="17">
        <v>0.69142309132711099</v>
      </c>
      <c r="M161" s="17"/>
      <c r="N161" s="17">
        <v>0.76512480970455099</v>
      </c>
      <c r="O161" s="17">
        <v>0.72219056563711603</v>
      </c>
      <c r="P161" s="17">
        <v>0.67196001661588201</v>
      </c>
      <c r="Q161" s="17">
        <v>0.618890770310765</v>
      </c>
      <c r="R161" s="17"/>
      <c r="S161" s="17">
        <v>0.69645310919732795</v>
      </c>
      <c r="T161" s="17">
        <v>0.70489917460338103</v>
      </c>
      <c r="U161" s="17">
        <v>0.67341905734169605</v>
      </c>
      <c r="V161" s="17">
        <v>0.68753152980045895</v>
      </c>
      <c r="W161" s="17">
        <v>0.69269105253261598</v>
      </c>
      <c r="X161" s="17">
        <v>0.63168369020966497</v>
      </c>
      <c r="Y161" s="17">
        <v>0.75419519123475298</v>
      </c>
      <c r="Z161" s="17">
        <v>0.71953718664844202</v>
      </c>
      <c r="AA161" s="17">
        <v>0.71951030442892105</v>
      </c>
      <c r="AB161" s="17">
        <v>0.68297253796617596</v>
      </c>
      <c r="AC161" s="17">
        <v>0.71985469102404998</v>
      </c>
      <c r="AD161" s="17"/>
      <c r="AE161" s="17">
        <v>0.62609055761462296</v>
      </c>
      <c r="AF161" s="17">
        <v>0.78528032693051897</v>
      </c>
      <c r="AG161" s="17">
        <v>0.64810648388255498</v>
      </c>
      <c r="AH161" s="17"/>
      <c r="AI161" s="17">
        <v>0.67836337320486195</v>
      </c>
      <c r="AJ161" s="17">
        <v>0.74949908889365502</v>
      </c>
      <c r="AK161" s="17">
        <v>0.82223629392033704</v>
      </c>
      <c r="AL161" s="17">
        <v>0.362650527962947</v>
      </c>
      <c r="AM161" s="17">
        <v>0.64782562818229505</v>
      </c>
      <c r="AN161" s="17"/>
      <c r="AO161" s="17">
        <v>0.74525164378724196</v>
      </c>
      <c r="AP161" s="17">
        <v>0.78418030233949898</v>
      </c>
      <c r="AQ161" s="17">
        <v>0.765828963172002</v>
      </c>
      <c r="AR161" s="17"/>
      <c r="AS161" s="17">
        <v>0.63184371902249903</v>
      </c>
      <c r="AT161" s="17">
        <v>0.68212327326640398</v>
      </c>
      <c r="AU161" s="17">
        <v>0.76360757749200403</v>
      </c>
      <c r="AV161" s="17">
        <v>0.76826114222323905</v>
      </c>
      <c r="AW161" s="17">
        <v>0.67222487049601698</v>
      </c>
      <c r="AX161" s="17"/>
      <c r="AY161" s="17">
        <v>0.59846917431180802</v>
      </c>
      <c r="AZ161" s="17">
        <v>0.58690736758131501</v>
      </c>
      <c r="BA161" s="17">
        <v>0.71559741920612796</v>
      </c>
      <c r="BB161" s="17">
        <v>0.69306652204852703</v>
      </c>
      <c r="BC161" s="17">
        <v>0.68064606545150896</v>
      </c>
      <c r="BD161" s="17">
        <v>0.67566149798321795</v>
      </c>
      <c r="BE161" s="17">
        <v>0.62051810726685397</v>
      </c>
      <c r="BF161" s="17">
        <v>0.73961370559452899</v>
      </c>
      <c r="BG161" s="17">
        <v>0.72029530107087703</v>
      </c>
      <c r="BH161" s="17">
        <v>0.70076137686909901</v>
      </c>
      <c r="BI161" s="17">
        <v>0.75932671023684195</v>
      </c>
      <c r="BJ161" s="17">
        <v>0.77072096505174603</v>
      </c>
      <c r="BK161" s="17">
        <v>0.761714807834453</v>
      </c>
      <c r="BL161" s="17">
        <v>0.75754375448646005</v>
      </c>
      <c r="BM161" s="17">
        <v>0.81250930755693196</v>
      </c>
      <c r="BN161" s="17">
        <v>0.80140048546575204</v>
      </c>
      <c r="BO161" s="17"/>
      <c r="BP161" s="17">
        <v>0.71719708354423195</v>
      </c>
      <c r="BQ161" s="17">
        <v>0.72709365619765298</v>
      </c>
      <c r="BR161" s="17">
        <v>0.63749633201196398</v>
      </c>
      <c r="BS161" s="17">
        <v>0.66897798474312997</v>
      </c>
      <c r="BT161" s="17">
        <v>0.72363987657834095</v>
      </c>
      <c r="BU161" s="17">
        <v>0.65386061932631401</v>
      </c>
      <c r="BV161" s="17"/>
      <c r="BW161" s="17">
        <v>0.70985450512788395</v>
      </c>
      <c r="BX161" s="17">
        <v>0.71460482998152897</v>
      </c>
      <c r="BY161" s="17">
        <v>0.71659242458263095</v>
      </c>
      <c r="BZ161" s="17">
        <v>0.67207200366263997</v>
      </c>
      <c r="CA161" s="17">
        <v>0.69224208744295301</v>
      </c>
      <c r="CB161" s="17">
        <v>0.69618977449978203</v>
      </c>
      <c r="CC161" s="17">
        <v>0.69812706059587704</v>
      </c>
      <c r="CD161" s="17">
        <v>0.67187885421035098</v>
      </c>
      <c r="CE161" s="17"/>
      <c r="CF161" s="17">
        <v>0.696220871360127</v>
      </c>
      <c r="CG161" s="17">
        <v>0.73402812862945699</v>
      </c>
      <c r="CH161" s="17">
        <v>0.68774694774845102</v>
      </c>
      <c r="CI161" s="17">
        <v>0.66871208793810599</v>
      </c>
      <c r="CJ161" s="17">
        <v>0.53300682688783196</v>
      </c>
      <c r="CK161" s="17"/>
      <c r="CL161" s="17">
        <v>0.78450968759685102</v>
      </c>
      <c r="CM161" s="17"/>
      <c r="CN161" s="17">
        <v>0.70266132299283102</v>
      </c>
      <c r="CO161" s="17">
        <v>0.63147744348212798</v>
      </c>
      <c r="CP161" s="17">
        <v>0.73560651584552195</v>
      </c>
    </row>
    <row r="162" spans="2:94" x14ac:dyDescent="0.35">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c r="CA162" s="17"/>
      <c r="CB162" s="17"/>
      <c r="CC162" s="17"/>
      <c r="CD162" s="17"/>
      <c r="CE162" s="17"/>
      <c r="CF162" s="17"/>
      <c r="CG162" s="17"/>
      <c r="CH162" s="17"/>
      <c r="CI162" s="17"/>
      <c r="CJ162" s="17"/>
      <c r="CK162" s="17"/>
      <c r="CL162" s="17"/>
      <c r="CM162" s="17"/>
      <c r="CN162" s="17"/>
      <c r="CO162" s="17"/>
      <c r="CP162" s="17"/>
    </row>
    <row r="163" spans="2:94" x14ac:dyDescent="0.35">
      <c r="B163" s="6" t="s">
        <v>218</v>
      </c>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c r="CA163" s="17"/>
      <c r="CB163" s="17"/>
      <c r="CC163" s="17"/>
      <c r="CD163" s="17"/>
      <c r="CE163" s="17"/>
      <c r="CF163" s="17"/>
      <c r="CG163" s="17"/>
      <c r="CH163" s="17"/>
      <c r="CI163" s="17"/>
      <c r="CJ163" s="17"/>
      <c r="CK163" s="17"/>
      <c r="CL163" s="17"/>
      <c r="CM163" s="17"/>
      <c r="CN163" s="17"/>
      <c r="CO163" s="17"/>
      <c r="CP163" s="17"/>
    </row>
    <row r="164" spans="2:94" x14ac:dyDescent="0.35">
      <c r="B164" s="24" t="s">
        <v>125</v>
      </c>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c r="CA164" s="17"/>
      <c r="CB164" s="17"/>
      <c r="CC164" s="17"/>
      <c r="CD164" s="17"/>
      <c r="CE164" s="17"/>
      <c r="CF164" s="17"/>
      <c r="CG164" s="17"/>
      <c r="CH164" s="17"/>
      <c r="CI164" s="17"/>
      <c r="CJ164" s="17"/>
      <c r="CK164" s="17"/>
      <c r="CL164" s="17"/>
      <c r="CM164" s="17"/>
      <c r="CN164" s="17"/>
      <c r="CO164" s="17"/>
      <c r="CP164" s="17"/>
    </row>
    <row r="165" spans="2:94" x14ac:dyDescent="0.35">
      <c r="B165" t="s">
        <v>205</v>
      </c>
      <c r="C165" s="17">
        <v>0.25851791925359702</v>
      </c>
      <c r="D165" s="17">
        <v>0.29586982239405901</v>
      </c>
      <c r="E165" s="17">
        <v>0.219566889400203</v>
      </c>
      <c r="F165" s="17"/>
      <c r="G165" s="17">
        <v>0.22744552543944299</v>
      </c>
      <c r="H165" s="17">
        <v>0.26270326023072899</v>
      </c>
      <c r="I165" s="17">
        <v>0.24514763669355599</v>
      </c>
      <c r="J165" s="17">
        <v>0.26990244993104501</v>
      </c>
      <c r="K165" s="17">
        <v>0.277366822875037</v>
      </c>
      <c r="L165" s="17">
        <v>0.26485300431689701</v>
      </c>
      <c r="M165" s="17"/>
      <c r="N165" s="17">
        <v>0.27970912462353797</v>
      </c>
      <c r="O165" s="17">
        <v>0.26453360323938002</v>
      </c>
      <c r="P165" s="17">
        <v>0.24339488784025801</v>
      </c>
      <c r="Q165" s="17">
        <v>0.23929655537576899</v>
      </c>
      <c r="R165" s="17"/>
      <c r="S165" s="17">
        <v>0.254821109528579</v>
      </c>
      <c r="T165" s="17">
        <v>0.26673071979556501</v>
      </c>
      <c r="U165" s="17">
        <v>0.28498517954693697</v>
      </c>
      <c r="V165" s="17">
        <v>0.25762196187346897</v>
      </c>
      <c r="W165" s="17">
        <v>0.20106784518044599</v>
      </c>
      <c r="X165" s="17">
        <v>0.197272198167324</v>
      </c>
      <c r="Y165" s="17">
        <v>0.29754308129422402</v>
      </c>
      <c r="Z165" s="17">
        <v>0.26196763421991798</v>
      </c>
      <c r="AA165" s="17">
        <v>0.26746629134532801</v>
      </c>
      <c r="AB165" s="17">
        <v>0.26704130427814299</v>
      </c>
      <c r="AC165" s="17">
        <v>0.29725879983590298</v>
      </c>
      <c r="AD165" s="17"/>
      <c r="AE165" s="17">
        <v>0.24685738654547801</v>
      </c>
      <c r="AF165" s="17">
        <v>0.29924041530020701</v>
      </c>
      <c r="AG165" s="17">
        <v>0.204371120207052</v>
      </c>
      <c r="AH165" s="17"/>
      <c r="AI165" s="17">
        <v>0.23287210121079499</v>
      </c>
      <c r="AJ165" s="17">
        <v>0.30851998991047203</v>
      </c>
      <c r="AK165" s="17">
        <v>0.31109243169638501</v>
      </c>
      <c r="AL165" s="17">
        <v>0.20838169966689199</v>
      </c>
      <c r="AM165" s="17">
        <v>0.19227851014896299</v>
      </c>
      <c r="AN165" s="17"/>
      <c r="AO165" s="17">
        <v>0.23440344924065301</v>
      </c>
      <c r="AP165" s="17">
        <v>0.30420903816876399</v>
      </c>
      <c r="AQ165" s="17">
        <v>0.26288219714953298</v>
      </c>
      <c r="AR165" s="17"/>
      <c r="AS165" s="17">
        <v>0.230370151301826</v>
      </c>
      <c r="AT165" s="17">
        <v>0.22201200572253099</v>
      </c>
      <c r="AU165" s="17">
        <v>0.28281813784854798</v>
      </c>
      <c r="AV165" s="17">
        <v>0.30517178928383298</v>
      </c>
      <c r="AW165" s="17">
        <v>0.28509987293674199</v>
      </c>
      <c r="AX165" s="17"/>
      <c r="AY165" s="17">
        <v>0.28978586790827698</v>
      </c>
      <c r="AZ165" s="17">
        <v>0.20032666636119401</v>
      </c>
      <c r="BA165" s="17">
        <v>0.32356860051206099</v>
      </c>
      <c r="BB165" s="17">
        <v>0.28096985911344002</v>
      </c>
      <c r="BC165" s="17">
        <v>0.26599620097396798</v>
      </c>
      <c r="BD165" s="17">
        <v>0.232861456595927</v>
      </c>
      <c r="BE165" s="17">
        <v>0.23866145231185401</v>
      </c>
      <c r="BF165" s="17">
        <v>0.23318506012066201</v>
      </c>
      <c r="BG165" s="17">
        <v>0.24729373654925499</v>
      </c>
      <c r="BH165" s="17">
        <v>0.27738024362325198</v>
      </c>
      <c r="BI165" s="17">
        <v>0.21542920006752</v>
      </c>
      <c r="BJ165" s="17">
        <v>0.29116143380001303</v>
      </c>
      <c r="BK165" s="17">
        <v>0.25768252866208602</v>
      </c>
      <c r="BL165" s="17">
        <v>0.35522740140180897</v>
      </c>
      <c r="BM165" s="17">
        <v>0.31613597823100098</v>
      </c>
      <c r="BN165" s="17">
        <v>0.38194340034666002</v>
      </c>
      <c r="BO165" s="17"/>
      <c r="BP165" s="17">
        <v>0.270133380349664</v>
      </c>
      <c r="BQ165" s="17">
        <v>0.26134995933878502</v>
      </c>
      <c r="BR165" s="17">
        <v>0.21402194816351799</v>
      </c>
      <c r="BS165" s="17">
        <v>0.271538713679635</v>
      </c>
      <c r="BT165" s="17">
        <v>0.26347379715251501</v>
      </c>
      <c r="BU165" s="17">
        <v>0.248005379029718</v>
      </c>
      <c r="BV165" s="17"/>
      <c r="BW165" s="17">
        <v>0.31212547878438202</v>
      </c>
      <c r="BX165" s="17">
        <v>0.28420158669733098</v>
      </c>
      <c r="BY165" s="17">
        <v>0.26560375910234901</v>
      </c>
      <c r="BZ165" s="17">
        <v>0.22768317378870101</v>
      </c>
      <c r="CA165" s="17">
        <v>0.25503985667442203</v>
      </c>
      <c r="CB165" s="17">
        <v>0.21399815119085999</v>
      </c>
      <c r="CC165" s="17">
        <v>0.33485079908753101</v>
      </c>
      <c r="CD165" s="17">
        <v>0.255017355170024</v>
      </c>
      <c r="CE165" s="17"/>
      <c r="CF165" s="17">
        <v>0.31330270683082101</v>
      </c>
      <c r="CG165" s="17">
        <v>0.26376408244456601</v>
      </c>
      <c r="CH165" s="17">
        <v>0.23958079632160001</v>
      </c>
      <c r="CI165" s="17">
        <v>0.26222320359305601</v>
      </c>
      <c r="CJ165" s="17">
        <v>0.260339719144346</v>
      </c>
      <c r="CK165" s="17"/>
      <c r="CL165" s="17">
        <v>0.26958299173219302</v>
      </c>
      <c r="CM165" s="17"/>
      <c r="CN165" s="17">
        <v>0.296129027478159</v>
      </c>
      <c r="CO165" s="17">
        <v>0.15823399703451199</v>
      </c>
      <c r="CP165" s="17">
        <v>0.25237985597856999</v>
      </c>
    </row>
    <row r="166" spans="2:94" x14ac:dyDescent="0.35">
      <c r="B166" t="s">
        <v>206</v>
      </c>
      <c r="C166" s="17">
        <v>0.37225488646810101</v>
      </c>
      <c r="D166" s="17">
        <v>0.36261239777918802</v>
      </c>
      <c r="E166" s="17">
        <v>0.38320342541241598</v>
      </c>
      <c r="F166" s="17"/>
      <c r="G166" s="17">
        <v>0.33060311940759002</v>
      </c>
      <c r="H166" s="17">
        <v>0.38762538942449398</v>
      </c>
      <c r="I166" s="17">
        <v>0.39062267458585398</v>
      </c>
      <c r="J166" s="17">
        <v>0.37907408779090501</v>
      </c>
      <c r="K166" s="17">
        <v>0.37233986887853299</v>
      </c>
      <c r="L166" s="17">
        <v>0.366955104402721</v>
      </c>
      <c r="M166" s="17"/>
      <c r="N166" s="17">
        <v>0.36218325344374303</v>
      </c>
      <c r="O166" s="17">
        <v>0.38470383331240798</v>
      </c>
      <c r="P166" s="17">
        <v>0.38265088548871401</v>
      </c>
      <c r="Q166" s="17">
        <v>0.36168079919004797</v>
      </c>
      <c r="R166" s="17"/>
      <c r="S166" s="17">
        <v>0.35260880476032602</v>
      </c>
      <c r="T166" s="17">
        <v>0.376333466452624</v>
      </c>
      <c r="U166" s="17">
        <v>0.38964311886617897</v>
      </c>
      <c r="V166" s="17">
        <v>0.37351020093648502</v>
      </c>
      <c r="W166" s="17">
        <v>0.401995708690155</v>
      </c>
      <c r="X166" s="17">
        <v>0.37823885344520197</v>
      </c>
      <c r="Y166" s="17">
        <v>0.368117155871375</v>
      </c>
      <c r="Z166" s="17">
        <v>0.39550329546933799</v>
      </c>
      <c r="AA166" s="17">
        <v>0.37641073452822998</v>
      </c>
      <c r="AB166" s="17">
        <v>0.35355195642616899</v>
      </c>
      <c r="AC166" s="17">
        <v>0.34660095764005699</v>
      </c>
      <c r="AD166" s="17"/>
      <c r="AE166" s="17">
        <v>0.361024548778202</v>
      </c>
      <c r="AF166" s="17">
        <v>0.40482165264704001</v>
      </c>
      <c r="AG166" s="17">
        <v>0.35012032483034999</v>
      </c>
      <c r="AH166" s="17"/>
      <c r="AI166" s="17">
        <v>0.376548069640396</v>
      </c>
      <c r="AJ166" s="17">
        <v>0.38837553524794499</v>
      </c>
      <c r="AK166" s="17">
        <v>0.437814394568385</v>
      </c>
      <c r="AL166" s="17">
        <v>0.25985649247020498</v>
      </c>
      <c r="AM166" s="17">
        <v>0.353936205667987</v>
      </c>
      <c r="AN166" s="17"/>
      <c r="AO166" s="17">
        <v>0.41865323849896902</v>
      </c>
      <c r="AP166" s="17">
        <v>0.39324158807889398</v>
      </c>
      <c r="AQ166" s="17">
        <v>0.41439600000677201</v>
      </c>
      <c r="AR166" s="17"/>
      <c r="AS166" s="17">
        <v>0.368842083354464</v>
      </c>
      <c r="AT166" s="17">
        <v>0.39079936492038603</v>
      </c>
      <c r="AU166" s="17">
        <v>0.367482797043648</v>
      </c>
      <c r="AV166" s="17">
        <v>0.39465728526784499</v>
      </c>
      <c r="AW166" s="17">
        <v>0.30240886816902901</v>
      </c>
      <c r="AX166" s="17"/>
      <c r="AY166" s="17">
        <v>0.257798956700445</v>
      </c>
      <c r="AZ166" s="17">
        <v>0.37414762091910903</v>
      </c>
      <c r="BA166" s="17">
        <v>0.353081023477405</v>
      </c>
      <c r="BB166" s="17">
        <v>0.377177990356314</v>
      </c>
      <c r="BC166" s="17">
        <v>0.39771803298914898</v>
      </c>
      <c r="BD166" s="17">
        <v>0.39343782733597299</v>
      </c>
      <c r="BE166" s="17">
        <v>0.32011106165206199</v>
      </c>
      <c r="BF166" s="17">
        <v>0.42266505681882799</v>
      </c>
      <c r="BG166" s="17">
        <v>0.40014864275220902</v>
      </c>
      <c r="BH166" s="17">
        <v>0.35677623065359698</v>
      </c>
      <c r="BI166" s="17">
        <v>0.40228674748746102</v>
      </c>
      <c r="BJ166" s="17">
        <v>0.38432571872382398</v>
      </c>
      <c r="BK166" s="17">
        <v>0.403262823584293</v>
      </c>
      <c r="BL166" s="17">
        <v>0.33307313173542402</v>
      </c>
      <c r="BM166" s="17">
        <v>0.36500147680121903</v>
      </c>
      <c r="BN166" s="17">
        <v>0.32161147896175801</v>
      </c>
      <c r="BO166" s="17"/>
      <c r="BP166" s="17">
        <v>0.36106389464562899</v>
      </c>
      <c r="BQ166" s="17">
        <v>0.368416229052273</v>
      </c>
      <c r="BR166" s="17">
        <v>0.41403630222013899</v>
      </c>
      <c r="BS166" s="17">
        <v>0.36560540314719597</v>
      </c>
      <c r="BT166" s="17">
        <v>0.36482889412059999</v>
      </c>
      <c r="BU166" s="17">
        <v>0.37544557920139399</v>
      </c>
      <c r="BV166" s="17"/>
      <c r="BW166" s="17">
        <v>0.33626747726307898</v>
      </c>
      <c r="BX166" s="17">
        <v>0.39099603609558398</v>
      </c>
      <c r="BY166" s="17">
        <v>0.39816869954595002</v>
      </c>
      <c r="BZ166" s="17">
        <v>0.35768010224123098</v>
      </c>
      <c r="CA166" s="17">
        <v>0.37324510870969801</v>
      </c>
      <c r="CB166" s="17">
        <v>0.34448699781911801</v>
      </c>
      <c r="CC166" s="17">
        <v>0.38068403326330702</v>
      </c>
      <c r="CD166" s="17">
        <v>0.32778346219349802</v>
      </c>
      <c r="CE166" s="17"/>
      <c r="CF166" s="17">
        <v>0.34491474617297202</v>
      </c>
      <c r="CG166" s="17">
        <v>0.37700072138075003</v>
      </c>
      <c r="CH166" s="17">
        <v>0.37644460609062802</v>
      </c>
      <c r="CI166" s="17">
        <v>0.37943089017964599</v>
      </c>
      <c r="CJ166" s="17">
        <v>0.313832711168957</v>
      </c>
      <c r="CK166" s="17"/>
      <c r="CL166" s="17">
        <v>0.41535390182499998</v>
      </c>
      <c r="CM166" s="17"/>
      <c r="CN166" s="17">
        <v>0.35721302603102401</v>
      </c>
      <c r="CO166" s="17">
        <v>0.37838409862167799</v>
      </c>
      <c r="CP166" s="17">
        <v>0.40175156900899001</v>
      </c>
    </row>
    <row r="167" spans="2:94" x14ac:dyDescent="0.35">
      <c r="B167" t="s">
        <v>207</v>
      </c>
      <c r="C167" s="17">
        <v>0.19753093839091701</v>
      </c>
      <c r="D167" s="17">
        <v>0.17638029836558899</v>
      </c>
      <c r="E167" s="17">
        <v>0.21925415825500499</v>
      </c>
      <c r="F167" s="17"/>
      <c r="G167" s="17">
        <v>0.25596013929207201</v>
      </c>
      <c r="H167" s="17">
        <v>0.187293563178862</v>
      </c>
      <c r="I167" s="17">
        <v>0.19747779403732199</v>
      </c>
      <c r="J167" s="17">
        <v>0.18326018258275201</v>
      </c>
      <c r="K167" s="17">
        <v>0.190217459606733</v>
      </c>
      <c r="L167" s="17">
        <v>0.18340440583852799</v>
      </c>
      <c r="M167" s="17"/>
      <c r="N167" s="17">
        <v>0.18071374448670199</v>
      </c>
      <c r="O167" s="17">
        <v>0.17070972587340899</v>
      </c>
      <c r="P167" s="17">
        <v>0.21403158952960299</v>
      </c>
      <c r="Q167" s="17">
        <v>0.22958963825238701</v>
      </c>
      <c r="R167" s="17"/>
      <c r="S167" s="17">
        <v>0.20747240931661501</v>
      </c>
      <c r="T167" s="17">
        <v>0.18946214503749501</v>
      </c>
      <c r="U167" s="17">
        <v>0.193075924036578</v>
      </c>
      <c r="V167" s="17">
        <v>0.178663689835559</v>
      </c>
      <c r="W167" s="17">
        <v>0.24213106576262999</v>
      </c>
      <c r="X167" s="17">
        <v>0.21084044511022501</v>
      </c>
      <c r="Y167" s="17">
        <v>0.190460269075994</v>
      </c>
      <c r="Z167" s="17">
        <v>0.213094436921174</v>
      </c>
      <c r="AA167" s="17">
        <v>0.17233439820108501</v>
      </c>
      <c r="AB167" s="17">
        <v>0.20579627415311799</v>
      </c>
      <c r="AC167" s="17">
        <v>0.184805769790962</v>
      </c>
      <c r="AD167" s="17"/>
      <c r="AE167" s="17">
        <v>0.18795826612576499</v>
      </c>
      <c r="AF167" s="17">
        <v>0.17299235947128799</v>
      </c>
      <c r="AG167" s="17">
        <v>0.24835982233432699</v>
      </c>
      <c r="AH167" s="17"/>
      <c r="AI167" s="17">
        <v>0.19641066985691299</v>
      </c>
      <c r="AJ167" s="17">
        <v>0.178018556668571</v>
      </c>
      <c r="AK167" s="17">
        <v>0.149236738102179</v>
      </c>
      <c r="AL167" s="17">
        <v>0.185365646247349</v>
      </c>
      <c r="AM167" s="17">
        <v>0.240798112455576</v>
      </c>
      <c r="AN167" s="17"/>
      <c r="AO167" s="17">
        <v>0.16888069293796301</v>
      </c>
      <c r="AP167" s="17">
        <v>0.17360463977038099</v>
      </c>
      <c r="AQ167" s="17">
        <v>0.22423963101639499</v>
      </c>
      <c r="AR167" s="17"/>
      <c r="AS167" s="17">
        <v>0.23154868471734499</v>
      </c>
      <c r="AT167" s="17">
        <v>0.20117323991626401</v>
      </c>
      <c r="AU167" s="17">
        <v>0.17474424929997201</v>
      </c>
      <c r="AV167" s="17">
        <v>0.15678655525797799</v>
      </c>
      <c r="AW167" s="17">
        <v>0.236048766726106</v>
      </c>
      <c r="AX167" s="17"/>
      <c r="AY167" s="17">
        <v>0.12426552008568</v>
      </c>
      <c r="AZ167" s="17">
        <v>0.25937815106462803</v>
      </c>
      <c r="BA167" s="17">
        <v>0.175101353929944</v>
      </c>
      <c r="BB167" s="17">
        <v>0.17688005068424101</v>
      </c>
      <c r="BC167" s="17">
        <v>0.189357780686083</v>
      </c>
      <c r="BD167" s="17">
        <v>0.20613129881835601</v>
      </c>
      <c r="BE167" s="17">
        <v>0.24143559855403801</v>
      </c>
      <c r="BF167" s="17">
        <v>0.18013373479216099</v>
      </c>
      <c r="BG167" s="17">
        <v>0.191000033718671</v>
      </c>
      <c r="BH167" s="17">
        <v>0.18896797305026</v>
      </c>
      <c r="BI167" s="17">
        <v>0.19357940373750801</v>
      </c>
      <c r="BJ167" s="17">
        <v>0.188042202614151</v>
      </c>
      <c r="BK167" s="17">
        <v>0.17569321106690999</v>
      </c>
      <c r="BL167" s="17">
        <v>0.14713947918041401</v>
      </c>
      <c r="BM167" s="17">
        <v>0.13845607270817201</v>
      </c>
      <c r="BN167" s="17">
        <v>0.14905281169536699</v>
      </c>
      <c r="BO167" s="17"/>
      <c r="BP167" s="17">
        <v>0.201743551451328</v>
      </c>
      <c r="BQ167" s="17">
        <v>0.19798082475979301</v>
      </c>
      <c r="BR167" s="17">
        <v>0.20063744142325901</v>
      </c>
      <c r="BS167" s="17">
        <v>0.194472211235558</v>
      </c>
      <c r="BT167" s="17">
        <v>0.191831366974444</v>
      </c>
      <c r="BU167" s="17">
        <v>0.18914600446410201</v>
      </c>
      <c r="BV167" s="17"/>
      <c r="BW167" s="17">
        <v>0.199673703964032</v>
      </c>
      <c r="BX167" s="17">
        <v>0.183118331804943</v>
      </c>
      <c r="BY167" s="17">
        <v>0.19579810763528099</v>
      </c>
      <c r="BZ167" s="17">
        <v>0.200574329273698</v>
      </c>
      <c r="CA167" s="17">
        <v>0.18721824939972501</v>
      </c>
      <c r="CB167" s="17">
        <v>0.21515080014897001</v>
      </c>
      <c r="CC167" s="17">
        <v>0.14334118549663799</v>
      </c>
      <c r="CD167" s="17">
        <v>0.21118789193626</v>
      </c>
      <c r="CE167" s="17"/>
      <c r="CF167" s="17">
        <v>0.187225595990064</v>
      </c>
      <c r="CG167" s="17">
        <v>0.18729953260787199</v>
      </c>
      <c r="CH167" s="17">
        <v>0.216803633064028</v>
      </c>
      <c r="CI167" s="17">
        <v>0.176753664467831</v>
      </c>
      <c r="CJ167" s="17">
        <v>0.208460993952512</v>
      </c>
      <c r="CK167" s="17"/>
      <c r="CL167" s="17">
        <v>0.18029261456415999</v>
      </c>
      <c r="CM167" s="17"/>
      <c r="CN167" s="17">
        <v>0.179317703601344</v>
      </c>
      <c r="CO167" s="17">
        <v>0.280943829005877</v>
      </c>
      <c r="CP167" s="17">
        <v>0.172766798179147</v>
      </c>
    </row>
    <row r="168" spans="2:94" x14ac:dyDescent="0.35">
      <c r="B168" t="s">
        <v>208</v>
      </c>
      <c r="C168" s="17">
        <v>7.6188665537302594E-2</v>
      </c>
      <c r="D168" s="17">
        <v>7.9154607688750905E-2</v>
      </c>
      <c r="E168" s="17">
        <v>7.3895393397895207E-2</v>
      </c>
      <c r="F168" s="17"/>
      <c r="G168" s="17">
        <v>0.10907404561839799</v>
      </c>
      <c r="H168" s="17">
        <v>8.6273739985210096E-2</v>
      </c>
      <c r="I168" s="17">
        <v>6.2956796775906598E-2</v>
      </c>
      <c r="J168" s="17">
        <v>5.8834131181043497E-2</v>
      </c>
      <c r="K168" s="17">
        <v>6.2511798253314002E-2</v>
      </c>
      <c r="L168" s="17">
        <v>7.9981617455733997E-2</v>
      </c>
      <c r="M168" s="17"/>
      <c r="N168" s="17">
        <v>8.8555200238829498E-2</v>
      </c>
      <c r="O168" s="17">
        <v>7.2493016592020398E-2</v>
      </c>
      <c r="P168" s="17">
        <v>7.8593680924013504E-2</v>
      </c>
      <c r="Q168" s="17">
        <v>6.5551848920760394E-2</v>
      </c>
      <c r="R168" s="17"/>
      <c r="S168" s="17">
        <v>9.4193533514341996E-2</v>
      </c>
      <c r="T168" s="17">
        <v>6.1740524474810599E-2</v>
      </c>
      <c r="U168" s="17">
        <v>5.12265242060157E-2</v>
      </c>
      <c r="V168" s="17">
        <v>9.5503749052324297E-2</v>
      </c>
      <c r="W168" s="17">
        <v>8.1653950573670794E-2</v>
      </c>
      <c r="X168" s="17">
        <v>0.104672270846193</v>
      </c>
      <c r="Y168" s="17">
        <v>6.8900673379553898E-2</v>
      </c>
      <c r="Z168" s="17">
        <v>5.1698984271355497E-2</v>
      </c>
      <c r="AA168" s="17">
        <v>7.9227659430803496E-2</v>
      </c>
      <c r="AB168" s="17">
        <v>7.1977945538256302E-2</v>
      </c>
      <c r="AC168" s="17">
        <v>4.1793929366149299E-2</v>
      </c>
      <c r="AD168" s="17"/>
      <c r="AE168" s="17">
        <v>7.7732081652657395E-2</v>
      </c>
      <c r="AF168" s="17">
        <v>6.2416750041512002E-2</v>
      </c>
      <c r="AG168" s="17">
        <v>8.4915808841047893E-2</v>
      </c>
      <c r="AH168" s="17"/>
      <c r="AI168" s="17">
        <v>8.5432341545453899E-2</v>
      </c>
      <c r="AJ168" s="17">
        <v>6.3168114951995993E-2</v>
      </c>
      <c r="AK168" s="17">
        <v>5.1995801391220599E-2</v>
      </c>
      <c r="AL168" s="17">
        <v>0.14114918903883</v>
      </c>
      <c r="AM168" s="17">
        <v>7.2445365763867994E-2</v>
      </c>
      <c r="AN168" s="17"/>
      <c r="AO168" s="17">
        <v>8.9956119978314E-2</v>
      </c>
      <c r="AP168" s="17">
        <v>6.8283421897632507E-2</v>
      </c>
      <c r="AQ168" s="17">
        <v>5.4807946064984001E-2</v>
      </c>
      <c r="AR168" s="17"/>
      <c r="AS168" s="17">
        <v>6.3969641611645103E-2</v>
      </c>
      <c r="AT168" s="17">
        <v>8.6021877020968293E-2</v>
      </c>
      <c r="AU168" s="17">
        <v>8.5718447555489893E-2</v>
      </c>
      <c r="AV168" s="17">
        <v>7.4132864025570497E-2</v>
      </c>
      <c r="AW168" s="17">
        <v>8.5018561806203999E-2</v>
      </c>
      <c r="AX168" s="17"/>
      <c r="AY168" s="17">
        <v>9.2543209733235696E-2</v>
      </c>
      <c r="AZ168" s="17">
        <v>7.3802779634285096E-2</v>
      </c>
      <c r="BA168" s="17">
        <v>3.4805610739690698E-2</v>
      </c>
      <c r="BB168" s="17">
        <v>6.8752518244818206E-2</v>
      </c>
      <c r="BC168" s="17">
        <v>7.1794900484398502E-2</v>
      </c>
      <c r="BD168" s="17">
        <v>6.8091860604209201E-2</v>
      </c>
      <c r="BE168" s="17">
        <v>7.2692324329244801E-2</v>
      </c>
      <c r="BF168" s="17">
        <v>7.4949292122083899E-2</v>
      </c>
      <c r="BG168" s="17">
        <v>8.6520580959195695E-2</v>
      </c>
      <c r="BH168" s="17">
        <v>8.3733191858482006E-2</v>
      </c>
      <c r="BI168" s="17">
        <v>8.9885949274761401E-2</v>
      </c>
      <c r="BJ168" s="17">
        <v>7.8005482788260805E-2</v>
      </c>
      <c r="BK168" s="17">
        <v>9.1707174098825894E-2</v>
      </c>
      <c r="BL168" s="17">
        <v>0.113299914832306</v>
      </c>
      <c r="BM168" s="17">
        <v>6.3916285840979706E-2</v>
      </c>
      <c r="BN168" s="17">
        <v>8.5747787941138007E-2</v>
      </c>
      <c r="BO168" s="17"/>
      <c r="BP168" s="17">
        <v>7.7594061964125299E-2</v>
      </c>
      <c r="BQ168" s="17">
        <v>7.7138255963504904E-2</v>
      </c>
      <c r="BR168" s="17">
        <v>7.0935053936672807E-2</v>
      </c>
      <c r="BS168" s="17">
        <v>7.1417614400462195E-2</v>
      </c>
      <c r="BT168" s="17">
        <v>8.6981609343974295E-2</v>
      </c>
      <c r="BU168" s="17">
        <v>7.6149103741298907E-2</v>
      </c>
      <c r="BV168" s="17"/>
      <c r="BW168" s="17">
        <v>6.5635306462347096E-2</v>
      </c>
      <c r="BX168" s="17">
        <v>5.0156181712842203E-2</v>
      </c>
      <c r="BY168" s="17">
        <v>6.4411550377369897E-2</v>
      </c>
      <c r="BZ168" s="17">
        <v>0.100756280144703</v>
      </c>
      <c r="CA168" s="17">
        <v>8.8451095022830301E-2</v>
      </c>
      <c r="CB168" s="17">
        <v>0.114587505944261</v>
      </c>
      <c r="CC168" s="17">
        <v>8.1214465970776695E-2</v>
      </c>
      <c r="CD168" s="17">
        <v>8.6451988878516198E-2</v>
      </c>
      <c r="CE168" s="17"/>
      <c r="CF168" s="17">
        <v>8.24936921816804E-2</v>
      </c>
      <c r="CG168" s="17">
        <v>7.6118802223855503E-2</v>
      </c>
      <c r="CH168" s="17">
        <v>8.0497141207008502E-2</v>
      </c>
      <c r="CI168" s="17">
        <v>6.5534749291280101E-2</v>
      </c>
      <c r="CJ168" s="17">
        <v>6.0506111857063102E-2</v>
      </c>
      <c r="CK168" s="17"/>
      <c r="CL168" s="17">
        <v>7.2017998328919405E-2</v>
      </c>
      <c r="CM168" s="17"/>
      <c r="CN168" s="17">
        <v>6.6411781953173599E-2</v>
      </c>
      <c r="CO168" s="17">
        <v>9.4946514553803596E-2</v>
      </c>
      <c r="CP168" s="17">
        <v>8.3602592143680099E-2</v>
      </c>
    </row>
    <row r="169" spans="2:94" x14ac:dyDescent="0.35">
      <c r="B169" t="s">
        <v>209</v>
      </c>
      <c r="C169" s="17">
        <v>6.2068736685548402E-2</v>
      </c>
      <c r="D169" s="17">
        <v>6.6499632675354206E-2</v>
      </c>
      <c r="E169" s="17">
        <v>5.7268917374978801E-2</v>
      </c>
      <c r="F169" s="17"/>
      <c r="G169" s="17">
        <v>4.2035578822526801E-2</v>
      </c>
      <c r="H169" s="17">
        <v>4.3462150823055198E-2</v>
      </c>
      <c r="I169" s="17">
        <v>6.4760390026089507E-2</v>
      </c>
      <c r="J169" s="17">
        <v>6.8317858370445905E-2</v>
      </c>
      <c r="K169" s="17">
        <v>6.3904064523643903E-2</v>
      </c>
      <c r="L169" s="17">
        <v>8.2200275893723307E-2</v>
      </c>
      <c r="M169" s="17"/>
      <c r="N169" s="17">
        <v>6.8628376458797394E-2</v>
      </c>
      <c r="O169" s="17">
        <v>6.4649743551918007E-2</v>
      </c>
      <c r="P169" s="17">
        <v>5.6804848040830497E-2</v>
      </c>
      <c r="Q169" s="17">
        <v>5.7734844553308899E-2</v>
      </c>
      <c r="R169" s="17"/>
      <c r="S169" s="17">
        <v>4.6269785547542103E-2</v>
      </c>
      <c r="T169" s="17">
        <v>7.3249770854746502E-2</v>
      </c>
      <c r="U169" s="17">
        <v>4.7708734672876202E-2</v>
      </c>
      <c r="V169" s="17">
        <v>6.7075310163647497E-2</v>
      </c>
      <c r="W169" s="17">
        <v>5.9277762975597302E-2</v>
      </c>
      <c r="X169" s="17">
        <v>5.1044164858858203E-2</v>
      </c>
      <c r="Y169" s="17">
        <v>5.7634387114859797E-2</v>
      </c>
      <c r="Z169" s="17">
        <v>5.3288180274165098E-2</v>
      </c>
      <c r="AA169" s="17">
        <v>6.2517313946292702E-2</v>
      </c>
      <c r="AB169" s="17">
        <v>7.2138874190904395E-2</v>
      </c>
      <c r="AC169" s="17">
        <v>0.110012008475249</v>
      </c>
      <c r="AD169" s="17"/>
      <c r="AE169" s="17">
        <v>0.100763774516667</v>
      </c>
      <c r="AF169" s="17">
        <v>3.55090859659161E-2</v>
      </c>
      <c r="AG169" s="17">
        <v>5.0339543112339201E-2</v>
      </c>
      <c r="AH169" s="17"/>
      <c r="AI169" s="17">
        <v>8.7730899974505297E-2</v>
      </c>
      <c r="AJ169" s="17">
        <v>3.4649448491179999E-2</v>
      </c>
      <c r="AK169" s="17">
        <v>3.5859486140675897E-2</v>
      </c>
      <c r="AL169" s="17">
        <v>0.18027845038299101</v>
      </c>
      <c r="AM169" s="17">
        <v>5.9649347052589403E-2</v>
      </c>
      <c r="AN169" s="17"/>
      <c r="AO169" s="17">
        <v>6.6762202097488593E-2</v>
      </c>
      <c r="AP169" s="17">
        <v>3.5314462883882597E-2</v>
      </c>
      <c r="AQ169" s="17">
        <v>2.6548936694219299E-2</v>
      </c>
      <c r="AR169" s="17"/>
      <c r="AS169" s="17">
        <v>5.5295798477430297E-2</v>
      </c>
      <c r="AT169" s="17">
        <v>6.68009670129045E-2</v>
      </c>
      <c r="AU169" s="17">
        <v>5.9362144317791202E-2</v>
      </c>
      <c r="AV169" s="17">
        <v>5.1235891529880999E-2</v>
      </c>
      <c r="AW169" s="17">
        <v>9.1423930361918801E-2</v>
      </c>
      <c r="AX169" s="17"/>
      <c r="AY169" s="17">
        <v>0.104377795536891</v>
      </c>
      <c r="AZ169" s="17">
        <v>5.7177711020152198E-2</v>
      </c>
      <c r="BA169" s="17">
        <v>7.9377108987547004E-2</v>
      </c>
      <c r="BB169" s="17">
        <v>6.5728128077938305E-2</v>
      </c>
      <c r="BC169" s="17">
        <v>5.7928283619522999E-2</v>
      </c>
      <c r="BD169" s="17">
        <v>6.1496141361484298E-2</v>
      </c>
      <c r="BE169" s="17">
        <v>7.4753020843190507E-2</v>
      </c>
      <c r="BF169" s="17">
        <v>5.5225341180686602E-2</v>
      </c>
      <c r="BG169" s="17">
        <v>5.5016004318859502E-2</v>
      </c>
      <c r="BH169" s="17">
        <v>5.5344245075470803E-2</v>
      </c>
      <c r="BI169" s="17">
        <v>5.6874578232971103E-2</v>
      </c>
      <c r="BJ169" s="17">
        <v>3.62861017235672E-2</v>
      </c>
      <c r="BK169" s="17">
        <v>6.6086421578786705E-2</v>
      </c>
      <c r="BL169" s="17">
        <v>3.8659115577091903E-2</v>
      </c>
      <c r="BM169" s="17">
        <v>7.7935704367926698E-2</v>
      </c>
      <c r="BN169" s="17">
        <v>6.1644521055077103E-2</v>
      </c>
      <c r="BO169" s="17"/>
      <c r="BP169" s="17">
        <v>5.30616336915192E-2</v>
      </c>
      <c r="BQ169" s="17">
        <v>5.7119213196712898E-2</v>
      </c>
      <c r="BR169" s="17">
        <v>6.8777810789871899E-2</v>
      </c>
      <c r="BS169" s="17">
        <v>6.5904347994556106E-2</v>
      </c>
      <c r="BT169" s="17">
        <v>6.5091353967970694E-2</v>
      </c>
      <c r="BU169" s="17">
        <v>8.8510257741226894E-2</v>
      </c>
      <c r="BV169" s="17"/>
      <c r="BW169" s="17">
        <v>7.1267077442301902E-2</v>
      </c>
      <c r="BX169" s="17">
        <v>6.0422927116892802E-2</v>
      </c>
      <c r="BY169" s="17">
        <v>5.3385186357962598E-2</v>
      </c>
      <c r="BZ169" s="17">
        <v>7.4613790338294697E-2</v>
      </c>
      <c r="CA169" s="17">
        <v>6.8687462714281597E-2</v>
      </c>
      <c r="CB169" s="17">
        <v>7.4475543609060599E-2</v>
      </c>
      <c r="CC169" s="17">
        <v>1.97093872080569E-2</v>
      </c>
      <c r="CD169" s="17">
        <v>5.8468974373981797E-2</v>
      </c>
      <c r="CE169" s="17"/>
      <c r="CF169" s="17">
        <v>5.4248790694556397E-2</v>
      </c>
      <c r="CG169" s="17">
        <v>6.8140539399075994E-2</v>
      </c>
      <c r="CH169" s="17">
        <v>5.3574108005675601E-2</v>
      </c>
      <c r="CI169" s="17">
        <v>6.1433321738324699E-2</v>
      </c>
      <c r="CJ169" s="17">
        <v>0.112618154797436</v>
      </c>
      <c r="CK169" s="17"/>
      <c r="CL169" s="17">
        <v>4.5761101439213997E-2</v>
      </c>
      <c r="CM169" s="17"/>
      <c r="CN169" s="17">
        <v>6.0565457047589803E-2</v>
      </c>
      <c r="CO169" s="17">
        <v>5.5792560899268498E-2</v>
      </c>
      <c r="CP169" s="17">
        <v>7.0499205760807607E-2</v>
      </c>
    </row>
    <row r="170" spans="2:94" x14ac:dyDescent="0.35">
      <c r="B170" t="s">
        <v>133</v>
      </c>
      <c r="C170" s="17">
        <v>3.34388536645348E-2</v>
      </c>
      <c r="D170" s="17">
        <v>1.9483241097058401E-2</v>
      </c>
      <c r="E170" s="17">
        <v>4.6811216159501699E-2</v>
      </c>
      <c r="F170" s="17"/>
      <c r="G170" s="17">
        <v>3.4881591419968799E-2</v>
      </c>
      <c r="H170" s="17">
        <v>3.2641896357650399E-2</v>
      </c>
      <c r="I170" s="17">
        <v>3.90347078812711E-2</v>
      </c>
      <c r="J170" s="17">
        <v>4.0611290143809001E-2</v>
      </c>
      <c r="K170" s="17">
        <v>3.36599858627393E-2</v>
      </c>
      <c r="L170" s="17">
        <v>2.26055920923958E-2</v>
      </c>
      <c r="M170" s="17"/>
      <c r="N170" s="17">
        <v>2.0210300748391301E-2</v>
      </c>
      <c r="O170" s="17">
        <v>4.2910077430864703E-2</v>
      </c>
      <c r="P170" s="17">
        <v>2.4524108176580701E-2</v>
      </c>
      <c r="Q170" s="17">
        <v>4.6146313707726497E-2</v>
      </c>
      <c r="R170" s="17"/>
      <c r="S170" s="17">
        <v>4.4634357332595298E-2</v>
      </c>
      <c r="T170" s="17">
        <v>3.2483373384758998E-2</v>
      </c>
      <c r="U170" s="17">
        <v>3.3360518671414402E-2</v>
      </c>
      <c r="V170" s="17">
        <v>2.7625088138515899E-2</v>
      </c>
      <c r="W170" s="17">
        <v>1.38736668175012E-2</v>
      </c>
      <c r="X170" s="17">
        <v>5.7932067572198702E-2</v>
      </c>
      <c r="Y170" s="17">
        <v>1.7344433263993E-2</v>
      </c>
      <c r="Z170" s="17">
        <v>2.44474688440494E-2</v>
      </c>
      <c r="AA170" s="17">
        <v>4.2043602548260998E-2</v>
      </c>
      <c r="AB170" s="17">
        <v>2.9493645413409601E-2</v>
      </c>
      <c r="AC170" s="17">
        <v>1.95285348916788E-2</v>
      </c>
      <c r="AD170" s="17"/>
      <c r="AE170" s="17">
        <v>2.5663942381230601E-2</v>
      </c>
      <c r="AF170" s="17">
        <v>2.50197365740371E-2</v>
      </c>
      <c r="AG170" s="17">
        <v>6.1893380674883099E-2</v>
      </c>
      <c r="AH170" s="17"/>
      <c r="AI170" s="17">
        <v>2.1005917771936899E-2</v>
      </c>
      <c r="AJ170" s="17">
        <v>2.7268354729836099E-2</v>
      </c>
      <c r="AK170" s="17">
        <v>1.40011481011548E-2</v>
      </c>
      <c r="AL170" s="17">
        <v>2.4968522193732801E-2</v>
      </c>
      <c r="AM170" s="17">
        <v>8.0892458911016596E-2</v>
      </c>
      <c r="AN170" s="17"/>
      <c r="AO170" s="17">
        <v>2.13442972466121E-2</v>
      </c>
      <c r="AP170" s="17">
        <v>2.5346849200445401E-2</v>
      </c>
      <c r="AQ170" s="17">
        <v>1.71252890680966E-2</v>
      </c>
      <c r="AR170" s="17"/>
      <c r="AS170" s="17">
        <v>4.9973640537290101E-2</v>
      </c>
      <c r="AT170" s="17">
        <v>3.3192545406946598E-2</v>
      </c>
      <c r="AU170" s="17">
        <v>2.9874223934550199E-2</v>
      </c>
      <c r="AV170" s="17">
        <v>1.8015614634893599E-2</v>
      </c>
      <c r="AW170" s="17">
        <v>0</v>
      </c>
      <c r="AX170" s="17"/>
      <c r="AY170" s="17">
        <v>0.13122865003547199</v>
      </c>
      <c r="AZ170" s="17">
        <v>3.51670710006311E-2</v>
      </c>
      <c r="BA170" s="17">
        <v>3.4066302353351903E-2</v>
      </c>
      <c r="BB170" s="17">
        <v>3.0491453523249001E-2</v>
      </c>
      <c r="BC170" s="17">
        <v>1.72048012468787E-2</v>
      </c>
      <c r="BD170" s="17">
        <v>3.79814152840501E-2</v>
      </c>
      <c r="BE170" s="17">
        <v>5.2346542309610701E-2</v>
      </c>
      <c r="BF170" s="17">
        <v>3.3841514965578398E-2</v>
      </c>
      <c r="BG170" s="17">
        <v>2.00210017018091E-2</v>
      </c>
      <c r="BH170" s="17">
        <v>3.77981157389378E-2</v>
      </c>
      <c r="BI170" s="17">
        <v>4.19441211997785E-2</v>
      </c>
      <c r="BJ170" s="17">
        <v>2.2179060350183601E-2</v>
      </c>
      <c r="BK170" s="17">
        <v>5.5678410090982903E-3</v>
      </c>
      <c r="BL170" s="17">
        <v>1.26009572729561E-2</v>
      </c>
      <c r="BM170" s="17">
        <v>3.8554482050701201E-2</v>
      </c>
      <c r="BN170" s="17">
        <v>0</v>
      </c>
      <c r="BO170" s="17"/>
      <c r="BP170" s="17">
        <v>3.6403477897734397E-2</v>
      </c>
      <c r="BQ170" s="17">
        <v>3.7995517688930801E-2</v>
      </c>
      <c r="BR170" s="17">
        <v>3.1591443466538797E-2</v>
      </c>
      <c r="BS170" s="17">
        <v>3.10617095425928E-2</v>
      </c>
      <c r="BT170" s="17">
        <v>2.7792978440496399E-2</v>
      </c>
      <c r="BU170" s="17">
        <v>2.27436758222598E-2</v>
      </c>
      <c r="BV170" s="17"/>
      <c r="BW170" s="17">
        <v>1.50309560838579E-2</v>
      </c>
      <c r="BX170" s="17">
        <v>3.11049365724075E-2</v>
      </c>
      <c r="BY170" s="17">
        <v>2.26326969810875E-2</v>
      </c>
      <c r="BZ170" s="17">
        <v>3.8692324213372202E-2</v>
      </c>
      <c r="CA170" s="17">
        <v>2.7358227479043099E-2</v>
      </c>
      <c r="CB170" s="17">
        <v>3.7301001287730597E-2</v>
      </c>
      <c r="CC170" s="17">
        <v>4.0200128973690602E-2</v>
      </c>
      <c r="CD170" s="17">
        <v>6.1090327447720097E-2</v>
      </c>
      <c r="CE170" s="17"/>
      <c r="CF170" s="17">
        <v>1.7814468129906801E-2</v>
      </c>
      <c r="CG170" s="17">
        <v>2.7676321943880498E-2</v>
      </c>
      <c r="CH170" s="17">
        <v>3.30997153110602E-2</v>
      </c>
      <c r="CI170" s="17">
        <v>5.46241707298619E-2</v>
      </c>
      <c r="CJ170" s="17">
        <v>4.4242309079685002E-2</v>
      </c>
      <c r="CK170" s="17"/>
      <c r="CL170" s="17">
        <v>1.69913921105131E-2</v>
      </c>
      <c r="CM170" s="17"/>
      <c r="CN170" s="17">
        <v>4.0363003888709698E-2</v>
      </c>
      <c r="CO170" s="17">
        <v>3.1698999884859698E-2</v>
      </c>
      <c r="CP170" s="17">
        <v>1.89999789288058E-2</v>
      </c>
    </row>
    <row r="171" spans="2:94" x14ac:dyDescent="0.35">
      <c r="B171" t="s">
        <v>145</v>
      </c>
      <c r="C171" s="17">
        <v>0.63077280572169703</v>
      </c>
      <c r="D171" s="17">
        <v>0.65848222017324698</v>
      </c>
      <c r="E171" s="17">
        <v>0.602770314812619</v>
      </c>
      <c r="F171" s="17"/>
      <c r="G171" s="17">
        <v>0.55804864484703398</v>
      </c>
      <c r="H171" s="17">
        <v>0.65032864965522197</v>
      </c>
      <c r="I171" s="17">
        <v>0.63577031127941097</v>
      </c>
      <c r="J171" s="17">
        <v>0.64897653772194996</v>
      </c>
      <c r="K171" s="17">
        <v>0.64970669175356999</v>
      </c>
      <c r="L171" s="17">
        <v>0.63180810871961901</v>
      </c>
      <c r="M171" s="17"/>
      <c r="N171" s="17">
        <v>0.64189237806727995</v>
      </c>
      <c r="O171" s="17">
        <v>0.64923743655178801</v>
      </c>
      <c r="P171" s="17">
        <v>0.62604577332897204</v>
      </c>
      <c r="Q171" s="17">
        <v>0.60097735456581702</v>
      </c>
      <c r="R171" s="17"/>
      <c r="S171" s="17">
        <v>0.60742991428890503</v>
      </c>
      <c r="T171" s="17">
        <v>0.64306418624818895</v>
      </c>
      <c r="U171" s="17">
        <v>0.674628298413116</v>
      </c>
      <c r="V171" s="17">
        <v>0.63113216280995399</v>
      </c>
      <c r="W171" s="17">
        <v>0.60306355387060095</v>
      </c>
      <c r="X171" s="17">
        <v>0.57551105161252603</v>
      </c>
      <c r="Y171" s="17">
        <v>0.66566023716559897</v>
      </c>
      <c r="Z171" s="17">
        <v>0.65747092968925602</v>
      </c>
      <c r="AA171" s="17">
        <v>0.643877025873558</v>
      </c>
      <c r="AB171" s="17">
        <v>0.62059326070431198</v>
      </c>
      <c r="AC171" s="17">
        <v>0.64385975747596003</v>
      </c>
      <c r="AD171" s="17"/>
      <c r="AE171" s="17">
        <v>0.60788193532367996</v>
      </c>
      <c r="AF171" s="17">
        <v>0.70406206794724602</v>
      </c>
      <c r="AG171" s="17">
        <v>0.554491445037403</v>
      </c>
      <c r="AH171" s="17"/>
      <c r="AI171" s="17">
        <v>0.60942017085119105</v>
      </c>
      <c r="AJ171" s="17">
        <v>0.69689552515841702</v>
      </c>
      <c r="AK171" s="17">
        <v>0.74890682626477001</v>
      </c>
      <c r="AL171" s="17">
        <v>0.468238192137096</v>
      </c>
      <c r="AM171" s="17">
        <v>0.54621471581695002</v>
      </c>
      <c r="AN171" s="17"/>
      <c r="AO171" s="17">
        <v>0.653056687739622</v>
      </c>
      <c r="AP171" s="17">
        <v>0.69745062624765797</v>
      </c>
      <c r="AQ171" s="17">
        <v>0.677278197156305</v>
      </c>
      <c r="AR171" s="17"/>
      <c r="AS171" s="17">
        <v>0.59921223465629003</v>
      </c>
      <c r="AT171" s="17">
        <v>0.61281137064291702</v>
      </c>
      <c r="AU171" s="17">
        <v>0.65030093489219598</v>
      </c>
      <c r="AV171" s="17">
        <v>0.69982907455167698</v>
      </c>
      <c r="AW171" s="17">
        <v>0.587508741105771</v>
      </c>
      <c r="AX171" s="17"/>
      <c r="AY171" s="17">
        <v>0.54758482460872204</v>
      </c>
      <c r="AZ171" s="17">
        <v>0.57447428728030403</v>
      </c>
      <c r="BA171" s="17">
        <v>0.67664962398946604</v>
      </c>
      <c r="BB171" s="17">
        <v>0.65814784946975302</v>
      </c>
      <c r="BC171" s="17">
        <v>0.66371423396311702</v>
      </c>
      <c r="BD171" s="17">
        <v>0.62629928393190004</v>
      </c>
      <c r="BE171" s="17">
        <v>0.55877251396391603</v>
      </c>
      <c r="BF171" s="17">
        <v>0.65585011693949002</v>
      </c>
      <c r="BG171" s="17">
        <v>0.64744237930146498</v>
      </c>
      <c r="BH171" s="17">
        <v>0.63415647427684896</v>
      </c>
      <c r="BI171" s="17">
        <v>0.61771594755498105</v>
      </c>
      <c r="BJ171" s="17">
        <v>0.67548715252383695</v>
      </c>
      <c r="BK171" s="17">
        <v>0.66094535224637896</v>
      </c>
      <c r="BL171" s="17">
        <v>0.68830053313723205</v>
      </c>
      <c r="BM171" s="17">
        <v>0.68113745503222001</v>
      </c>
      <c r="BN171" s="17">
        <v>0.70355487930841798</v>
      </c>
      <c r="BO171" s="17"/>
      <c r="BP171" s="17">
        <v>0.63119727499529299</v>
      </c>
      <c r="BQ171" s="17">
        <v>0.62976618839105802</v>
      </c>
      <c r="BR171" s="17">
        <v>0.62805825038365803</v>
      </c>
      <c r="BS171" s="17">
        <v>0.63714411682683103</v>
      </c>
      <c r="BT171" s="17">
        <v>0.628302691273115</v>
      </c>
      <c r="BU171" s="17">
        <v>0.62345095823111196</v>
      </c>
      <c r="BV171" s="17"/>
      <c r="BW171" s="17">
        <v>0.64839295604746106</v>
      </c>
      <c r="BX171" s="17">
        <v>0.67519762279291395</v>
      </c>
      <c r="BY171" s="17">
        <v>0.66377245864829904</v>
      </c>
      <c r="BZ171" s="17">
        <v>0.58536327602993099</v>
      </c>
      <c r="CA171" s="17">
        <v>0.62828496538412004</v>
      </c>
      <c r="CB171" s="17">
        <v>0.55848514900997803</v>
      </c>
      <c r="CC171" s="17">
        <v>0.71553483235083803</v>
      </c>
      <c r="CD171" s="17">
        <v>0.58280081736352196</v>
      </c>
      <c r="CE171" s="17"/>
      <c r="CF171" s="17">
        <v>0.65821745300379197</v>
      </c>
      <c r="CG171" s="17">
        <v>0.64076480382531598</v>
      </c>
      <c r="CH171" s="17">
        <v>0.61602540241222803</v>
      </c>
      <c r="CI171" s="17">
        <v>0.64165409377270199</v>
      </c>
      <c r="CJ171" s="17">
        <v>0.57417243031330401</v>
      </c>
      <c r="CK171" s="17"/>
      <c r="CL171" s="17">
        <v>0.68493689355719301</v>
      </c>
      <c r="CM171" s="17"/>
      <c r="CN171" s="17">
        <v>0.65334205350918295</v>
      </c>
      <c r="CO171" s="17">
        <v>0.53661809565619101</v>
      </c>
      <c r="CP171" s="17">
        <v>0.65413142498756005</v>
      </c>
    </row>
    <row r="172" spans="2:94" x14ac:dyDescent="0.35">
      <c r="B172" t="s">
        <v>146</v>
      </c>
      <c r="C172" s="17">
        <v>0.13825740222285099</v>
      </c>
      <c r="D172" s="17">
        <v>0.14565424036410499</v>
      </c>
      <c r="E172" s="17">
        <v>0.13116431077287399</v>
      </c>
      <c r="F172" s="17"/>
      <c r="G172" s="17">
        <v>0.15110962444092499</v>
      </c>
      <c r="H172" s="17">
        <v>0.129735890808265</v>
      </c>
      <c r="I172" s="17">
        <v>0.12771718680199601</v>
      </c>
      <c r="J172" s="17">
        <v>0.12715198955148899</v>
      </c>
      <c r="K172" s="17">
        <v>0.12641586277695799</v>
      </c>
      <c r="L172" s="17">
        <v>0.16218189334945701</v>
      </c>
      <c r="M172" s="17"/>
      <c r="N172" s="17">
        <v>0.157183576697627</v>
      </c>
      <c r="O172" s="17">
        <v>0.137142760143939</v>
      </c>
      <c r="P172" s="17">
        <v>0.135398528964844</v>
      </c>
      <c r="Q172" s="17">
        <v>0.123286693474069</v>
      </c>
      <c r="R172" s="17"/>
      <c r="S172" s="17">
        <v>0.140463319061884</v>
      </c>
      <c r="T172" s="17">
        <v>0.134990295329557</v>
      </c>
      <c r="U172" s="17">
        <v>9.8935258878891902E-2</v>
      </c>
      <c r="V172" s="17">
        <v>0.16257905921597199</v>
      </c>
      <c r="W172" s="17">
        <v>0.14093171354926801</v>
      </c>
      <c r="X172" s="17">
        <v>0.155716435705051</v>
      </c>
      <c r="Y172" s="17">
        <v>0.12653506049441399</v>
      </c>
      <c r="Z172" s="17">
        <v>0.104987164545521</v>
      </c>
      <c r="AA172" s="17">
        <v>0.14174497337709599</v>
      </c>
      <c r="AB172" s="17">
        <v>0.14411681972916099</v>
      </c>
      <c r="AC172" s="17">
        <v>0.15180593784139901</v>
      </c>
      <c r="AD172" s="17"/>
      <c r="AE172" s="17">
        <v>0.17849585616932401</v>
      </c>
      <c r="AF172" s="17">
        <v>9.7925836007428102E-2</v>
      </c>
      <c r="AG172" s="17">
        <v>0.135255351953387</v>
      </c>
      <c r="AH172" s="17"/>
      <c r="AI172" s="17">
        <v>0.17316324151995899</v>
      </c>
      <c r="AJ172" s="17">
        <v>9.7817563443176006E-2</v>
      </c>
      <c r="AK172" s="17">
        <v>8.7855287531896406E-2</v>
      </c>
      <c r="AL172" s="17">
        <v>0.32142763942182201</v>
      </c>
      <c r="AM172" s="17">
        <v>0.13209471281645699</v>
      </c>
      <c r="AN172" s="17"/>
      <c r="AO172" s="17">
        <v>0.156718322075803</v>
      </c>
      <c r="AP172" s="17">
        <v>0.10359788478151501</v>
      </c>
      <c r="AQ172" s="17">
        <v>8.1356882759203303E-2</v>
      </c>
      <c r="AR172" s="17"/>
      <c r="AS172" s="17">
        <v>0.119265440089075</v>
      </c>
      <c r="AT172" s="17">
        <v>0.152822844033873</v>
      </c>
      <c r="AU172" s="17">
        <v>0.14508059187328101</v>
      </c>
      <c r="AV172" s="17">
        <v>0.12536875555545099</v>
      </c>
      <c r="AW172" s="17">
        <v>0.17644249216812299</v>
      </c>
      <c r="AX172" s="17"/>
      <c r="AY172" s="17">
        <v>0.19692100527012599</v>
      </c>
      <c r="AZ172" s="17">
        <v>0.13098049065443701</v>
      </c>
      <c r="BA172" s="17">
        <v>0.11418271972723799</v>
      </c>
      <c r="BB172" s="17">
        <v>0.134480646322756</v>
      </c>
      <c r="BC172" s="17">
        <v>0.129723184103922</v>
      </c>
      <c r="BD172" s="17">
        <v>0.12958800196569301</v>
      </c>
      <c r="BE172" s="17">
        <v>0.14744534517243499</v>
      </c>
      <c r="BF172" s="17">
        <v>0.13017463330276999</v>
      </c>
      <c r="BG172" s="17">
        <v>0.14153658527805499</v>
      </c>
      <c r="BH172" s="17">
        <v>0.139077436933953</v>
      </c>
      <c r="BI172" s="17">
        <v>0.146760527507732</v>
      </c>
      <c r="BJ172" s="17">
        <v>0.114291584511828</v>
      </c>
      <c r="BK172" s="17">
        <v>0.157793595677613</v>
      </c>
      <c r="BL172" s="17">
        <v>0.15195903040939801</v>
      </c>
      <c r="BM172" s="17">
        <v>0.14185199020890599</v>
      </c>
      <c r="BN172" s="17">
        <v>0.147392308996215</v>
      </c>
      <c r="BO172" s="17"/>
      <c r="BP172" s="17">
        <v>0.130655695655645</v>
      </c>
      <c r="BQ172" s="17">
        <v>0.134257469160218</v>
      </c>
      <c r="BR172" s="17">
        <v>0.13971286472654501</v>
      </c>
      <c r="BS172" s="17">
        <v>0.13732196239501801</v>
      </c>
      <c r="BT172" s="17">
        <v>0.152072963311945</v>
      </c>
      <c r="BU172" s="17">
        <v>0.164659361482526</v>
      </c>
      <c r="BV172" s="17"/>
      <c r="BW172" s="17">
        <v>0.13690238390464901</v>
      </c>
      <c r="BX172" s="17">
        <v>0.110579108829735</v>
      </c>
      <c r="BY172" s="17">
        <v>0.117796736735332</v>
      </c>
      <c r="BZ172" s="17">
        <v>0.17537007048299799</v>
      </c>
      <c r="CA172" s="17">
        <v>0.15713855773711199</v>
      </c>
      <c r="CB172" s="17">
        <v>0.18906304955332101</v>
      </c>
      <c r="CC172" s="17">
        <v>0.100923853178834</v>
      </c>
      <c r="CD172" s="17">
        <v>0.14492096325249801</v>
      </c>
      <c r="CE172" s="17"/>
      <c r="CF172" s="17">
        <v>0.136742482876237</v>
      </c>
      <c r="CG172" s="17">
        <v>0.144259341622932</v>
      </c>
      <c r="CH172" s="17">
        <v>0.13407124921268401</v>
      </c>
      <c r="CI172" s="17">
        <v>0.126968071029605</v>
      </c>
      <c r="CJ172" s="17">
        <v>0.17312426665449901</v>
      </c>
      <c r="CK172" s="17"/>
      <c r="CL172" s="17">
        <v>0.117779099768133</v>
      </c>
      <c r="CM172" s="17"/>
      <c r="CN172" s="17">
        <v>0.12697723900076299</v>
      </c>
      <c r="CO172" s="17">
        <v>0.150739075453072</v>
      </c>
      <c r="CP172" s="17">
        <v>0.154101797904488</v>
      </c>
    </row>
    <row r="173" spans="2:94" x14ac:dyDescent="0.35">
      <c r="B173" t="s">
        <v>147</v>
      </c>
      <c r="C173" s="17">
        <v>0.49251540349884598</v>
      </c>
      <c r="D173" s="17">
        <v>0.51282797980914197</v>
      </c>
      <c r="E173" s="17">
        <v>0.47160600403974501</v>
      </c>
      <c r="F173" s="17"/>
      <c r="G173" s="17">
        <v>0.40693902040610902</v>
      </c>
      <c r="H173" s="17">
        <v>0.52059275884695699</v>
      </c>
      <c r="I173" s="17">
        <v>0.50805312447741502</v>
      </c>
      <c r="J173" s="17">
        <v>0.52182454817045998</v>
      </c>
      <c r="K173" s="17">
        <v>0.52329082897661205</v>
      </c>
      <c r="L173" s="17">
        <v>0.46962621537016103</v>
      </c>
      <c r="M173" s="17"/>
      <c r="N173" s="17">
        <v>0.484708801369653</v>
      </c>
      <c r="O173" s="17">
        <v>0.51209467640785</v>
      </c>
      <c r="P173" s="17">
        <v>0.49064724436412799</v>
      </c>
      <c r="Q173" s="17">
        <v>0.47769066109174801</v>
      </c>
      <c r="R173" s="17"/>
      <c r="S173" s="17">
        <v>0.466966595227021</v>
      </c>
      <c r="T173" s="17">
        <v>0.50807389091863198</v>
      </c>
      <c r="U173" s="17">
        <v>0.57569303953422402</v>
      </c>
      <c r="V173" s="17">
        <v>0.468553103593982</v>
      </c>
      <c r="W173" s="17">
        <v>0.46213184032133298</v>
      </c>
      <c r="X173" s="17">
        <v>0.41979461590747502</v>
      </c>
      <c r="Y173" s="17">
        <v>0.53912517667118598</v>
      </c>
      <c r="Z173" s="17">
        <v>0.55248376514373598</v>
      </c>
      <c r="AA173" s="17">
        <v>0.50213205249646198</v>
      </c>
      <c r="AB173" s="17">
        <v>0.47647644097515102</v>
      </c>
      <c r="AC173" s="17">
        <v>0.49205381963456102</v>
      </c>
      <c r="AD173" s="17"/>
      <c r="AE173" s="17">
        <v>0.429386079154355</v>
      </c>
      <c r="AF173" s="17">
        <v>0.60613623193981803</v>
      </c>
      <c r="AG173" s="17">
        <v>0.41923609308401599</v>
      </c>
      <c r="AH173" s="17"/>
      <c r="AI173" s="17">
        <v>0.436256929331232</v>
      </c>
      <c r="AJ173" s="17">
        <v>0.59907796171524097</v>
      </c>
      <c r="AK173" s="17">
        <v>0.66105153873287303</v>
      </c>
      <c r="AL173" s="17">
        <v>0.14681055271527499</v>
      </c>
      <c r="AM173" s="17">
        <v>0.41412000300049301</v>
      </c>
      <c r="AN173" s="17"/>
      <c r="AO173" s="17">
        <v>0.49633836566382</v>
      </c>
      <c r="AP173" s="17">
        <v>0.59385274146614297</v>
      </c>
      <c r="AQ173" s="17">
        <v>0.59592131439710205</v>
      </c>
      <c r="AR173" s="17"/>
      <c r="AS173" s="17">
        <v>0.47994679456721401</v>
      </c>
      <c r="AT173" s="17">
        <v>0.45998852660904399</v>
      </c>
      <c r="AU173" s="17">
        <v>0.50522034301891505</v>
      </c>
      <c r="AV173" s="17">
        <v>0.57446031899622596</v>
      </c>
      <c r="AW173" s="17">
        <v>0.41106624893764898</v>
      </c>
      <c r="AX173" s="17"/>
      <c r="AY173" s="17">
        <v>0.35066381933859497</v>
      </c>
      <c r="AZ173" s="17">
        <v>0.44349379662586602</v>
      </c>
      <c r="BA173" s="17">
        <v>0.56246690426222801</v>
      </c>
      <c r="BB173" s="17">
        <v>0.523667203146997</v>
      </c>
      <c r="BC173" s="17">
        <v>0.53399104985919599</v>
      </c>
      <c r="BD173" s="17">
        <v>0.49671128196620701</v>
      </c>
      <c r="BE173" s="17">
        <v>0.41132716879148101</v>
      </c>
      <c r="BF173" s="17">
        <v>0.52567548363671901</v>
      </c>
      <c r="BG173" s="17">
        <v>0.50590579402340996</v>
      </c>
      <c r="BH173" s="17">
        <v>0.49507903734289599</v>
      </c>
      <c r="BI173" s="17">
        <v>0.470955420047249</v>
      </c>
      <c r="BJ173" s="17">
        <v>0.56119556801200898</v>
      </c>
      <c r="BK173" s="17">
        <v>0.50315175656876598</v>
      </c>
      <c r="BL173" s="17">
        <v>0.53634150272783498</v>
      </c>
      <c r="BM173" s="17">
        <v>0.53928546482331396</v>
      </c>
      <c r="BN173" s="17">
        <v>0.55616257031220295</v>
      </c>
      <c r="BO173" s="17"/>
      <c r="BP173" s="17">
        <v>0.50054157933964805</v>
      </c>
      <c r="BQ173" s="17">
        <v>0.495508719230841</v>
      </c>
      <c r="BR173" s="17">
        <v>0.488345385657113</v>
      </c>
      <c r="BS173" s="17">
        <v>0.49982215443181299</v>
      </c>
      <c r="BT173" s="17">
        <v>0.47622972796117002</v>
      </c>
      <c r="BU173" s="17">
        <v>0.45879159674858599</v>
      </c>
      <c r="BV173" s="17"/>
      <c r="BW173" s="17">
        <v>0.51149057214281202</v>
      </c>
      <c r="BX173" s="17">
        <v>0.56461851396317897</v>
      </c>
      <c r="BY173" s="17">
        <v>0.54597572191296695</v>
      </c>
      <c r="BZ173" s="17">
        <v>0.40999320554693303</v>
      </c>
      <c r="CA173" s="17">
        <v>0.47114640764700799</v>
      </c>
      <c r="CB173" s="17">
        <v>0.36942209945665699</v>
      </c>
      <c r="CC173" s="17">
        <v>0.61461097917200402</v>
      </c>
      <c r="CD173" s="17">
        <v>0.43787985411102398</v>
      </c>
      <c r="CE173" s="17"/>
      <c r="CF173" s="17">
        <v>0.52147497012755495</v>
      </c>
      <c r="CG173" s="17">
        <v>0.49650546220238401</v>
      </c>
      <c r="CH173" s="17">
        <v>0.48195415319954399</v>
      </c>
      <c r="CI173" s="17">
        <v>0.51468602274309805</v>
      </c>
      <c r="CJ173" s="17">
        <v>0.40104816365880502</v>
      </c>
      <c r="CK173" s="17"/>
      <c r="CL173" s="17">
        <v>0.56715779378905995</v>
      </c>
      <c r="CM173" s="17"/>
      <c r="CN173" s="17">
        <v>0.52636481450841999</v>
      </c>
      <c r="CO173" s="17">
        <v>0.38587902020311898</v>
      </c>
      <c r="CP173" s="17">
        <v>0.50002962708307197</v>
      </c>
    </row>
    <row r="174" spans="2:94" x14ac:dyDescent="0.35">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c r="CA174" s="17"/>
      <c r="CB174" s="17"/>
      <c r="CC174" s="17"/>
      <c r="CD174" s="17"/>
      <c r="CE174" s="17"/>
      <c r="CF174" s="17"/>
      <c r="CG174" s="17"/>
      <c r="CH174" s="17"/>
      <c r="CI174" s="17"/>
      <c r="CJ174" s="17"/>
      <c r="CK174" s="17"/>
      <c r="CL174" s="17"/>
      <c r="CM174" s="17"/>
      <c r="CN174" s="17"/>
      <c r="CO174" s="17"/>
      <c r="CP174" s="17"/>
    </row>
    <row r="175" spans="2:94" x14ac:dyDescent="0.35">
      <c r="B175" s="6" t="s">
        <v>219</v>
      </c>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c r="CA175" s="17"/>
      <c r="CB175" s="17"/>
      <c r="CC175" s="17"/>
      <c r="CD175" s="17"/>
      <c r="CE175" s="17"/>
      <c r="CF175" s="17"/>
      <c r="CG175" s="17"/>
      <c r="CH175" s="17"/>
      <c r="CI175" s="17"/>
      <c r="CJ175" s="17"/>
      <c r="CK175" s="17"/>
      <c r="CL175" s="17"/>
      <c r="CM175" s="17"/>
      <c r="CN175" s="17"/>
      <c r="CO175" s="17"/>
      <c r="CP175" s="17"/>
    </row>
    <row r="176" spans="2:94" x14ac:dyDescent="0.35">
      <c r="B176" s="24" t="s">
        <v>125</v>
      </c>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c r="CA176" s="17"/>
      <c r="CB176" s="17"/>
      <c r="CC176" s="17"/>
      <c r="CD176" s="17"/>
      <c r="CE176" s="17"/>
      <c r="CF176" s="17"/>
      <c r="CG176" s="17"/>
      <c r="CH176" s="17"/>
      <c r="CI176" s="17"/>
      <c r="CJ176" s="17"/>
      <c r="CK176" s="17"/>
      <c r="CL176" s="17"/>
      <c r="CM176" s="17"/>
      <c r="CN176" s="17"/>
      <c r="CO176" s="17"/>
      <c r="CP176" s="17"/>
    </row>
    <row r="177" spans="2:94" x14ac:dyDescent="0.35">
      <c r="B177" t="s">
        <v>205</v>
      </c>
      <c r="C177" s="17">
        <v>0.28200141251466998</v>
      </c>
      <c r="D177" s="17">
        <v>0.32137735979723298</v>
      </c>
      <c r="E177" s="17">
        <v>0.24080647238595701</v>
      </c>
      <c r="F177" s="17"/>
      <c r="G177" s="17">
        <v>0.27877559169243799</v>
      </c>
      <c r="H177" s="17">
        <v>0.28962716014589901</v>
      </c>
      <c r="I177" s="17">
        <v>0.28558699045422198</v>
      </c>
      <c r="J177" s="17">
        <v>0.29527398028744301</v>
      </c>
      <c r="K177" s="17">
        <v>0.30032382922392897</v>
      </c>
      <c r="L177" s="17">
        <v>0.25193409204865103</v>
      </c>
      <c r="M177" s="17"/>
      <c r="N177" s="17">
        <v>0.30502385085148997</v>
      </c>
      <c r="O177" s="17">
        <v>0.28693057939042299</v>
      </c>
      <c r="P177" s="17">
        <v>0.27244432505564897</v>
      </c>
      <c r="Q177" s="17">
        <v>0.259183195817901</v>
      </c>
      <c r="R177" s="17"/>
      <c r="S177" s="17">
        <v>0.29047839690488098</v>
      </c>
      <c r="T177" s="17">
        <v>0.29636454847490001</v>
      </c>
      <c r="U177" s="17">
        <v>0.32059305897214702</v>
      </c>
      <c r="V177" s="17">
        <v>0.27414065923976699</v>
      </c>
      <c r="W177" s="17">
        <v>0.247601173833497</v>
      </c>
      <c r="X177" s="17">
        <v>0.23993869501935799</v>
      </c>
      <c r="Y177" s="17">
        <v>0.299567791538499</v>
      </c>
      <c r="Z177" s="17">
        <v>0.28529600351393097</v>
      </c>
      <c r="AA177" s="17">
        <v>0.248811882612609</v>
      </c>
      <c r="AB177" s="17">
        <v>0.29160754711643999</v>
      </c>
      <c r="AC177" s="17">
        <v>0.32218345092315398</v>
      </c>
      <c r="AD177" s="17"/>
      <c r="AE177" s="17">
        <v>0.25940342195392302</v>
      </c>
      <c r="AF177" s="17">
        <v>0.32451644482095598</v>
      </c>
      <c r="AG177" s="17">
        <v>0.22969917665845899</v>
      </c>
      <c r="AH177" s="17"/>
      <c r="AI177" s="17">
        <v>0.24047795156426399</v>
      </c>
      <c r="AJ177" s="17">
        <v>0.336553852055403</v>
      </c>
      <c r="AK177" s="17">
        <v>0.32684559079721498</v>
      </c>
      <c r="AL177" s="17">
        <v>0.23046306550957399</v>
      </c>
      <c r="AM177" s="17">
        <v>0.219918656240051</v>
      </c>
      <c r="AN177" s="17"/>
      <c r="AO177" s="17">
        <v>0.25158633049663598</v>
      </c>
      <c r="AP177" s="17">
        <v>0.33414060488099401</v>
      </c>
      <c r="AQ177" s="17">
        <v>0.29078659372754201</v>
      </c>
      <c r="AR177" s="17"/>
      <c r="AS177" s="17">
        <v>0.24768110788997599</v>
      </c>
      <c r="AT177" s="17">
        <v>0.26201651191625303</v>
      </c>
      <c r="AU177" s="17">
        <v>0.306757840536522</v>
      </c>
      <c r="AV177" s="17">
        <v>0.33631670332676</v>
      </c>
      <c r="AW177" s="17">
        <v>0.34875746648966099</v>
      </c>
      <c r="AX177" s="17"/>
      <c r="AY177" s="17">
        <v>0.325584232117479</v>
      </c>
      <c r="AZ177" s="17">
        <v>0.27430185680052599</v>
      </c>
      <c r="BA177" s="17">
        <v>0.30706752793378</v>
      </c>
      <c r="BB177" s="17">
        <v>0.30633106912977498</v>
      </c>
      <c r="BC177" s="17">
        <v>0.28219005784323198</v>
      </c>
      <c r="BD177" s="17">
        <v>0.24127406275913399</v>
      </c>
      <c r="BE177" s="17">
        <v>0.27289960779759198</v>
      </c>
      <c r="BF177" s="17">
        <v>0.28775895130604301</v>
      </c>
      <c r="BG177" s="17">
        <v>0.24168477994871301</v>
      </c>
      <c r="BH177" s="17">
        <v>0.31323780496729797</v>
      </c>
      <c r="BI177" s="17">
        <v>0.26357168756083998</v>
      </c>
      <c r="BJ177" s="17">
        <v>0.31232439498708098</v>
      </c>
      <c r="BK177" s="17">
        <v>0.31712728459564499</v>
      </c>
      <c r="BL177" s="17">
        <v>0.37661897149440099</v>
      </c>
      <c r="BM177" s="17">
        <v>0.33571611408771801</v>
      </c>
      <c r="BN177" s="17">
        <v>0.35268261393329597</v>
      </c>
      <c r="BO177" s="17"/>
      <c r="BP177" s="17">
        <v>0.30648490933984601</v>
      </c>
      <c r="BQ177" s="17">
        <v>0.271806782136499</v>
      </c>
      <c r="BR177" s="17">
        <v>0.25011802184273102</v>
      </c>
      <c r="BS177" s="17">
        <v>0.28677889251592897</v>
      </c>
      <c r="BT177" s="17">
        <v>0.29776221785853302</v>
      </c>
      <c r="BU177" s="17">
        <v>0.25797009740600302</v>
      </c>
      <c r="BV177" s="17"/>
      <c r="BW177" s="17">
        <v>0.37936915713096098</v>
      </c>
      <c r="BX177" s="17">
        <v>0.309140663117558</v>
      </c>
      <c r="BY177" s="17">
        <v>0.29287550457702999</v>
      </c>
      <c r="BZ177" s="17">
        <v>0.252024916802777</v>
      </c>
      <c r="CA177" s="17">
        <v>0.31238459059158402</v>
      </c>
      <c r="CB177" s="17">
        <v>0.191682163720898</v>
      </c>
      <c r="CC177" s="17">
        <v>0.32397942489725301</v>
      </c>
      <c r="CD177" s="17">
        <v>0.19729945220871001</v>
      </c>
      <c r="CE177" s="17"/>
      <c r="CF177" s="17">
        <v>0.36065262867049702</v>
      </c>
      <c r="CG177" s="17">
        <v>0.28637959426495402</v>
      </c>
      <c r="CH177" s="17">
        <v>0.26009179478583599</v>
      </c>
      <c r="CI177" s="17">
        <v>0.28172997747811901</v>
      </c>
      <c r="CJ177" s="17">
        <v>0.28399758429991601</v>
      </c>
      <c r="CK177" s="17"/>
      <c r="CL177" s="17">
        <v>0.28800944461038203</v>
      </c>
      <c r="CM177" s="17"/>
      <c r="CN177" s="17">
        <v>0.32338501603886</v>
      </c>
      <c r="CO177" s="17">
        <v>0.18587089091039499</v>
      </c>
      <c r="CP177" s="17">
        <v>0.26393656691030798</v>
      </c>
    </row>
    <row r="178" spans="2:94" x14ac:dyDescent="0.35">
      <c r="B178" t="s">
        <v>206</v>
      </c>
      <c r="C178" s="17">
        <v>0.40271558364068999</v>
      </c>
      <c r="D178" s="17">
        <v>0.38364426159493498</v>
      </c>
      <c r="E178" s="17">
        <v>0.423085408856477</v>
      </c>
      <c r="F178" s="17"/>
      <c r="G178" s="17">
        <v>0.41164938586348498</v>
      </c>
      <c r="H178" s="17">
        <v>0.398288788929129</v>
      </c>
      <c r="I178" s="17">
        <v>0.41401520327701302</v>
      </c>
      <c r="J178" s="17">
        <v>0.39510877482644902</v>
      </c>
      <c r="K178" s="17">
        <v>0.37887755587510202</v>
      </c>
      <c r="L178" s="17">
        <v>0.41333678805079199</v>
      </c>
      <c r="M178" s="17"/>
      <c r="N178" s="17">
        <v>0.40858283764425801</v>
      </c>
      <c r="O178" s="17">
        <v>0.41555912172001203</v>
      </c>
      <c r="P178" s="17">
        <v>0.40216896696110699</v>
      </c>
      <c r="Q178" s="17">
        <v>0.38374859666988997</v>
      </c>
      <c r="R178" s="17"/>
      <c r="S178" s="17">
        <v>0.40883225341129997</v>
      </c>
      <c r="T178" s="17">
        <v>0.39356114129750402</v>
      </c>
      <c r="U178" s="17">
        <v>0.38614811103358998</v>
      </c>
      <c r="V178" s="17">
        <v>0.41609478717599202</v>
      </c>
      <c r="W178" s="17">
        <v>0.44568734729715398</v>
      </c>
      <c r="X178" s="17">
        <v>0.39097666093847699</v>
      </c>
      <c r="Y178" s="17">
        <v>0.40101870963761399</v>
      </c>
      <c r="Z178" s="17">
        <v>0.37090860165575001</v>
      </c>
      <c r="AA178" s="17">
        <v>0.42375965633523499</v>
      </c>
      <c r="AB178" s="17">
        <v>0.38371438781348899</v>
      </c>
      <c r="AC178" s="17">
        <v>0.38892844310329</v>
      </c>
      <c r="AD178" s="17"/>
      <c r="AE178" s="17">
        <v>0.37971367709293802</v>
      </c>
      <c r="AF178" s="17">
        <v>0.42662774580725799</v>
      </c>
      <c r="AG178" s="17">
        <v>0.41279431237372</v>
      </c>
      <c r="AH178" s="17"/>
      <c r="AI178" s="17">
        <v>0.40805596335453098</v>
      </c>
      <c r="AJ178" s="17">
        <v>0.41509404158948898</v>
      </c>
      <c r="AK178" s="17">
        <v>0.45647857629764099</v>
      </c>
      <c r="AL178" s="17">
        <v>0.27870677136565403</v>
      </c>
      <c r="AM178" s="17">
        <v>0.39114946727908001</v>
      </c>
      <c r="AN178" s="17"/>
      <c r="AO178" s="17">
        <v>0.44558852014033901</v>
      </c>
      <c r="AP178" s="17">
        <v>0.416366885447844</v>
      </c>
      <c r="AQ178" s="17">
        <v>0.48552221544149599</v>
      </c>
      <c r="AR178" s="17"/>
      <c r="AS178" s="17">
        <v>0.39391459907737397</v>
      </c>
      <c r="AT178" s="17">
        <v>0.42099094818647198</v>
      </c>
      <c r="AU178" s="17">
        <v>0.39912309415123098</v>
      </c>
      <c r="AV178" s="17">
        <v>0.44086514107342301</v>
      </c>
      <c r="AW178" s="17">
        <v>0.30079968934440598</v>
      </c>
      <c r="AX178" s="17"/>
      <c r="AY178" s="17">
        <v>0.31430621322366697</v>
      </c>
      <c r="AZ178" s="17">
        <v>0.315964872316151</v>
      </c>
      <c r="BA178" s="17">
        <v>0.38893191948487799</v>
      </c>
      <c r="BB178" s="17">
        <v>0.39951812025420902</v>
      </c>
      <c r="BC178" s="17">
        <v>0.409157767369979</v>
      </c>
      <c r="BD178" s="17">
        <v>0.4174867028707</v>
      </c>
      <c r="BE178" s="17">
        <v>0.36892943923177501</v>
      </c>
      <c r="BF178" s="17">
        <v>0.41842740115971</v>
      </c>
      <c r="BG178" s="17">
        <v>0.47308288861046999</v>
      </c>
      <c r="BH178" s="17">
        <v>0.397925185428054</v>
      </c>
      <c r="BI178" s="17">
        <v>0.45706815248652299</v>
      </c>
      <c r="BJ178" s="17">
        <v>0.405106665880056</v>
      </c>
      <c r="BK178" s="17">
        <v>0.40570493337830299</v>
      </c>
      <c r="BL178" s="17">
        <v>0.39556596639920699</v>
      </c>
      <c r="BM178" s="17">
        <v>0.43887077246370299</v>
      </c>
      <c r="BN178" s="17">
        <v>0.38201105677525798</v>
      </c>
      <c r="BO178" s="17"/>
      <c r="BP178" s="17">
        <v>0.39884749334214997</v>
      </c>
      <c r="BQ178" s="17">
        <v>0.40228845232230098</v>
      </c>
      <c r="BR178" s="17">
        <v>0.420857611747886</v>
      </c>
      <c r="BS178" s="17">
        <v>0.39985048868065498</v>
      </c>
      <c r="BT178" s="17">
        <v>0.40435347496871399</v>
      </c>
      <c r="BU178" s="17">
        <v>0.384408714507042</v>
      </c>
      <c r="BV178" s="17"/>
      <c r="BW178" s="17">
        <v>0.31245174186084002</v>
      </c>
      <c r="BX178" s="17">
        <v>0.39312865935243502</v>
      </c>
      <c r="BY178" s="17">
        <v>0.42584763983820101</v>
      </c>
      <c r="BZ178" s="17">
        <v>0.40862716208080702</v>
      </c>
      <c r="CA178" s="17">
        <v>0.375355686967698</v>
      </c>
      <c r="CB178" s="17">
        <v>0.42647535641842499</v>
      </c>
      <c r="CC178" s="17">
        <v>0.42333197919073501</v>
      </c>
      <c r="CD178" s="17">
        <v>0.454155972476744</v>
      </c>
      <c r="CE178" s="17"/>
      <c r="CF178" s="17">
        <v>0.34254569542999602</v>
      </c>
      <c r="CG178" s="17">
        <v>0.40854178160418902</v>
      </c>
      <c r="CH178" s="17">
        <v>0.41448349227375503</v>
      </c>
      <c r="CI178" s="17">
        <v>0.41111278037124599</v>
      </c>
      <c r="CJ178" s="17">
        <v>0.32568212254942402</v>
      </c>
      <c r="CK178" s="17"/>
      <c r="CL178" s="17">
        <v>0.42599086491311999</v>
      </c>
      <c r="CM178" s="17"/>
      <c r="CN178" s="17">
        <v>0.38040463948296399</v>
      </c>
      <c r="CO178" s="17">
        <v>0.43551361324927601</v>
      </c>
      <c r="CP178" s="17">
        <v>0.42759902577799702</v>
      </c>
    </row>
    <row r="179" spans="2:94" x14ac:dyDescent="0.35">
      <c r="B179" t="s">
        <v>207</v>
      </c>
      <c r="C179" s="17">
        <v>0.175135553234853</v>
      </c>
      <c r="D179" s="17">
        <v>0.16509729580993099</v>
      </c>
      <c r="E179" s="17">
        <v>0.18631232679742801</v>
      </c>
      <c r="F179" s="17"/>
      <c r="G179" s="17">
        <v>0.15682688863953601</v>
      </c>
      <c r="H179" s="17">
        <v>0.18196230437405</v>
      </c>
      <c r="I179" s="17">
        <v>0.18076617606708101</v>
      </c>
      <c r="J179" s="17">
        <v>0.17549645353261301</v>
      </c>
      <c r="K179" s="17">
        <v>0.16811818262538</v>
      </c>
      <c r="L179" s="17">
        <v>0.181608266718191</v>
      </c>
      <c r="M179" s="17"/>
      <c r="N179" s="17">
        <v>0.15198326917610699</v>
      </c>
      <c r="O179" s="17">
        <v>0.15481030550807801</v>
      </c>
      <c r="P179" s="17">
        <v>0.18961748502025599</v>
      </c>
      <c r="Q179" s="17">
        <v>0.20969138374354801</v>
      </c>
      <c r="R179" s="17"/>
      <c r="S179" s="17">
        <v>0.16490989905570499</v>
      </c>
      <c r="T179" s="17">
        <v>0.17961604455240299</v>
      </c>
      <c r="U179" s="17">
        <v>0.16564808241245299</v>
      </c>
      <c r="V179" s="17">
        <v>0.165106752205565</v>
      </c>
      <c r="W179" s="17">
        <v>0.169108500492307</v>
      </c>
      <c r="X179" s="17">
        <v>0.19047003934096199</v>
      </c>
      <c r="Y179" s="17">
        <v>0.17955814344183699</v>
      </c>
      <c r="Z179" s="17">
        <v>0.196218726775267</v>
      </c>
      <c r="AA179" s="17">
        <v>0.171687577000948</v>
      </c>
      <c r="AB179" s="17">
        <v>0.19079496206416599</v>
      </c>
      <c r="AC179" s="17">
        <v>0.16162184079015299</v>
      </c>
      <c r="AD179" s="17"/>
      <c r="AE179" s="17">
        <v>0.182984112513151</v>
      </c>
      <c r="AF179" s="17">
        <v>0.153127714835323</v>
      </c>
      <c r="AG179" s="17">
        <v>0.206979267126982</v>
      </c>
      <c r="AH179" s="17"/>
      <c r="AI179" s="17">
        <v>0.188971948479463</v>
      </c>
      <c r="AJ179" s="17">
        <v>0.14277541624600201</v>
      </c>
      <c r="AK179" s="17">
        <v>0.14800677198279799</v>
      </c>
      <c r="AL179" s="17">
        <v>0.18321476535935799</v>
      </c>
      <c r="AM179" s="17">
        <v>0.21980127087166501</v>
      </c>
      <c r="AN179" s="17"/>
      <c r="AO179" s="17">
        <v>0.15163580115012301</v>
      </c>
      <c r="AP179" s="17">
        <v>0.15257126965565301</v>
      </c>
      <c r="AQ179" s="17">
        <v>0.16258258732096201</v>
      </c>
      <c r="AR179" s="17"/>
      <c r="AS179" s="17">
        <v>0.19959837515763401</v>
      </c>
      <c r="AT179" s="17">
        <v>0.17758321394378301</v>
      </c>
      <c r="AU179" s="17">
        <v>0.162893567604314</v>
      </c>
      <c r="AV179" s="17">
        <v>0.12224342066309</v>
      </c>
      <c r="AW179" s="17">
        <v>0.15368873322239901</v>
      </c>
      <c r="AX179" s="17"/>
      <c r="AY179" s="17">
        <v>9.9945469579268795E-2</v>
      </c>
      <c r="AZ179" s="17">
        <v>0.25734865826723702</v>
      </c>
      <c r="BA179" s="17">
        <v>0.13547429924030099</v>
      </c>
      <c r="BB179" s="17">
        <v>0.161487650687</v>
      </c>
      <c r="BC179" s="17">
        <v>0.185521804218863</v>
      </c>
      <c r="BD179" s="17">
        <v>0.183839619410891</v>
      </c>
      <c r="BE179" s="17">
        <v>0.210526109166737</v>
      </c>
      <c r="BF179" s="17">
        <v>0.149197719073556</v>
      </c>
      <c r="BG179" s="17">
        <v>0.174735617456721</v>
      </c>
      <c r="BH179" s="17">
        <v>0.13763400404686399</v>
      </c>
      <c r="BI179" s="17">
        <v>0.14997065409973201</v>
      </c>
      <c r="BJ179" s="17">
        <v>0.20590924910501501</v>
      </c>
      <c r="BK179" s="17">
        <v>0.131084456707771</v>
      </c>
      <c r="BL179" s="17">
        <v>8.7700019678198196E-2</v>
      </c>
      <c r="BM179" s="17">
        <v>0.131737880932766</v>
      </c>
      <c r="BN179" s="17">
        <v>0.15536107523034201</v>
      </c>
      <c r="BO179" s="17"/>
      <c r="BP179" s="17">
        <v>0.15634022135734801</v>
      </c>
      <c r="BQ179" s="17">
        <v>0.18337485268727999</v>
      </c>
      <c r="BR179" s="17">
        <v>0.185781878885626</v>
      </c>
      <c r="BS179" s="17">
        <v>0.18277445929599101</v>
      </c>
      <c r="BT179" s="17">
        <v>0.15516734793644901</v>
      </c>
      <c r="BU179" s="17">
        <v>0.19741745995705201</v>
      </c>
      <c r="BV179" s="17"/>
      <c r="BW179" s="17">
        <v>0.154718358950309</v>
      </c>
      <c r="BX179" s="17">
        <v>0.17981364479368001</v>
      </c>
      <c r="BY179" s="17">
        <v>0.16377050419234301</v>
      </c>
      <c r="BZ179" s="17">
        <v>0.17193899700121901</v>
      </c>
      <c r="CA179" s="17">
        <v>0.165200186664726</v>
      </c>
      <c r="CB179" s="17">
        <v>0.23184935763051201</v>
      </c>
      <c r="CC179" s="17">
        <v>0.115649470475572</v>
      </c>
      <c r="CD179" s="17">
        <v>0.16727377591099499</v>
      </c>
      <c r="CE179" s="17"/>
      <c r="CF179" s="17">
        <v>0.17860028312847001</v>
      </c>
      <c r="CG179" s="17">
        <v>0.172442865740179</v>
      </c>
      <c r="CH179" s="17">
        <v>0.18050195666736699</v>
      </c>
      <c r="CI179" s="17">
        <v>0.155392080576334</v>
      </c>
      <c r="CJ179" s="17">
        <v>0.22053679896173101</v>
      </c>
      <c r="CK179" s="17"/>
      <c r="CL179" s="17">
        <v>0.18703647715077901</v>
      </c>
      <c r="CM179" s="17"/>
      <c r="CN179" s="17">
        <v>0.161366471055295</v>
      </c>
      <c r="CO179" s="17">
        <v>0.232959280916613</v>
      </c>
      <c r="CP179" s="17">
        <v>0.16058112450817</v>
      </c>
    </row>
    <row r="180" spans="2:94" x14ac:dyDescent="0.35">
      <c r="B180" t="s">
        <v>208</v>
      </c>
      <c r="C180" s="17">
        <v>5.85944925518452E-2</v>
      </c>
      <c r="D180" s="17">
        <v>5.9535853069643201E-2</v>
      </c>
      <c r="E180" s="17">
        <v>5.8138056075656801E-2</v>
      </c>
      <c r="F180" s="17"/>
      <c r="G180" s="17">
        <v>9.2455097257677601E-2</v>
      </c>
      <c r="H180" s="17">
        <v>5.3885971543081002E-2</v>
      </c>
      <c r="I180" s="17">
        <v>5.0281737454209399E-2</v>
      </c>
      <c r="J180" s="17">
        <v>4.1395512777080999E-2</v>
      </c>
      <c r="K180" s="17">
        <v>5.7449886133807297E-2</v>
      </c>
      <c r="L180" s="17">
        <v>6.13151604561172E-2</v>
      </c>
      <c r="M180" s="17"/>
      <c r="N180" s="17">
        <v>6.0943214962148003E-2</v>
      </c>
      <c r="O180" s="17">
        <v>6.1534875571568198E-2</v>
      </c>
      <c r="P180" s="17">
        <v>6.1289012336748203E-2</v>
      </c>
      <c r="Q180" s="17">
        <v>4.9412087378174797E-2</v>
      </c>
      <c r="R180" s="17"/>
      <c r="S180" s="17">
        <v>6.7478597339709998E-2</v>
      </c>
      <c r="T180" s="17">
        <v>4.9872514307261001E-2</v>
      </c>
      <c r="U180" s="17">
        <v>4.0940973552918397E-2</v>
      </c>
      <c r="V180" s="17">
        <v>6.3878128119975994E-2</v>
      </c>
      <c r="W180" s="17">
        <v>7.4688188728744803E-2</v>
      </c>
      <c r="X180" s="17">
        <v>6.4883612563778503E-2</v>
      </c>
      <c r="Y180" s="17">
        <v>5.1848958203381798E-2</v>
      </c>
      <c r="Z180" s="17">
        <v>9.3743748783563993E-2</v>
      </c>
      <c r="AA180" s="17">
        <v>6.6048832135736396E-2</v>
      </c>
      <c r="AB180" s="17">
        <v>4.0885077649291501E-2</v>
      </c>
      <c r="AC180" s="17">
        <v>3.9408170990664501E-2</v>
      </c>
      <c r="AD180" s="17"/>
      <c r="AE180" s="17">
        <v>6.3915719486299705E-2</v>
      </c>
      <c r="AF180" s="17">
        <v>4.7135732928884302E-2</v>
      </c>
      <c r="AG180" s="17">
        <v>5.26118941583536E-2</v>
      </c>
      <c r="AH180" s="17"/>
      <c r="AI180" s="17">
        <v>6.9589167619901304E-2</v>
      </c>
      <c r="AJ180" s="17">
        <v>5.40291164892217E-2</v>
      </c>
      <c r="AK180" s="17">
        <v>2.1206914864803701E-2</v>
      </c>
      <c r="AL180" s="17">
        <v>7.0059140617714094E-2</v>
      </c>
      <c r="AM180" s="17">
        <v>5.0110821819329403E-2</v>
      </c>
      <c r="AN180" s="17"/>
      <c r="AO180" s="17">
        <v>6.2625558539536094E-2</v>
      </c>
      <c r="AP180" s="17">
        <v>5.1754121861064102E-2</v>
      </c>
      <c r="AQ180" s="17">
        <v>1.0050066235341999E-2</v>
      </c>
      <c r="AR180" s="17"/>
      <c r="AS180" s="17">
        <v>6.2199531057692603E-2</v>
      </c>
      <c r="AT180" s="17">
        <v>5.9797313380390398E-2</v>
      </c>
      <c r="AU180" s="17">
        <v>6.15497019290858E-2</v>
      </c>
      <c r="AV180" s="17">
        <v>5.0092802878412702E-2</v>
      </c>
      <c r="AW180" s="17">
        <v>6.4805972904931897E-2</v>
      </c>
      <c r="AX180" s="17"/>
      <c r="AY180" s="17">
        <v>0.12485335509015601</v>
      </c>
      <c r="AZ180" s="17">
        <v>5.1087837561403802E-2</v>
      </c>
      <c r="BA180" s="17">
        <v>5.2173259787857501E-2</v>
      </c>
      <c r="BB180" s="17">
        <v>4.7944555174555398E-2</v>
      </c>
      <c r="BC180" s="17">
        <v>6.4515652867278797E-2</v>
      </c>
      <c r="BD180" s="17">
        <v>6.23923894186314E-2</v>
      </c>
      <c r="BE180" s="17">
        <v>5.3856240525059801E-2</v>
      </c>
      <c r="BF180" s="17">
        <v>5.4231193070142701E-2</v>
      </c>
      <c r="BG180" s="17">
        <v>5.4133047393963303E-2</v>
      </c>
      <c r="BH180" s="17">
        <v>7.9057692345503694E-2</v>
      </c>
      <c r="BI180" s="17">
        <v>5.6770373590369197E-2</v>
      </c>
      <c r="BJ180" s="17">
        <v>2.17000706133001E-2</v>
      </c>
      <c r="BK180" s="17">
        <v>8.0671196447047594E-2</v>
      </c>
      <c r="BL180" s="17">
        <v>7.5247142177335094E-2</v>
      </c>
      <c r="BM180" s="17">
        <v>2.61812650351523E-2</v>
      </c>
      <c r="BN180" s="17">
        <v>7.1736675420260604E-2</v>
      </c>
      <c r="BO180" s="17"/>
      <c r="BP180" s="17">
        <v>6.4924710042470204E-2</v>
      </c>
      <c r="BQ180" s="17">
        <v>6.2008222530838403E-2</v>
      </c>
      <c r="BR180" s="17">
        <v>5.3087479100604101E-2</v>
      </c>
      <c r="BS180" s="17">
        <v>4.6856529374783802E-2</v>
      </c>
      <c r="BT180" s="17">
        <v>6.5912599620156706E-2</v>
      </c>
      <c r="BU180" s="17">
        <v>5.8781304338986998E-2</v>
      </c>
      <c r="BV180" s="17"/>
      <c r="BW180" s="17">
        <v>7.3194657148599199E-2</v>
      </c>
      <c r="BX180" s="17">
        <v>4.2274379750553599E-2</v>
      </c>
      <c r="BY180" s="17">
        <v>5.3738607815537E-2</v>
      </c>
      <c r="BZ180" s="17">
        <v>7.0123747610120996E-2</v>
      </c>
      <c r="CA180" s="17">
        <v>5.7360339262653902E-2</v>
      </c>
      <c r="CB180" s="17">
        <v>7.5971281577925806E-2</v>
      </c>
      <c r="CC180" s="17">
        <v>7.7008714553049001E-2</v>
      </c>
      <c r="CD180" s="17">
        <v>9.8624100113388499E-2</v>
      </c>
      <c r="CE180" s="17"/>
      <c r="CF180" s="17">
        <v>3.6211602413152001E-2</v>
      </c>
      <c r="CG180" s="17">
        <v>5.9306914936228798E-2</v>
      </c>
      <c r="CH180" s="17">
        <v>6.9277718993468601E-2</v>
      </c>
      <c r="CI180" s="17">
        <v>4.6471073440730003E-2</v>
      </c>
      <c r="CJ180" s="17">
        <v>4.1751357231568399E-2</v>
      </c>
      <c r="CK180" s="17"/>
      <c r="CL180" s="17">
        <v>5.5568853118199202E-2</v>
      </c>
      <c r="CM180" s="17"/>
      <c r="CN180" s="17">
        <v>5.0877710858429202E-2</v>
      </c>
      <c r="CO180" s="17">
        <v>7.3641182938177299E-2</v>
      </c>
      <c r="CP180" s="17">
        <v>6.4254145754208306E-2</v>
      </c>
    </row>
    <row r="181" spans="2:94" x14ac:dyDescent="0.35">
      <c r="B181" t="s">
        <v>209</v>
      </c>
      <c r="C181" s="17">
        <v>5.3054900468453799E-2</v>
      </c>
      <c r="D181" s="17">
        <v>5.2933821286667897E-2</v>
      </c>
      <c r="E181" s="17">
        <v>5.2625847259573998E-2</v>
      </c>
      <c r="F181" s="17"/>
      <c r="G181" s="17">
        <v>3.8949899571158297E-2</v>
      </c>
      <c r="H181" s="17">
        <v>5.0804237695331898E-2</v>
      </c>
      <c r="I181" s="17">
        <v>4.33462504738968E-2</v>
      </c>
      <c r="J181" s="17">
        <v>5.80345613127011E-2</v>
      </c>
      <c r="K181" s="17">
        <v>5.4996994049472302E-2</v>
      </c>
      <c r="L181" s="17">
        <v>6.6881668507777201E-2</v>
      </c>
      <c r="M181" s="17"/>
      <c r="N181" s="17">
        <v>5.7548682002766402E-2</v>
      </c>
      <c r="O181" s="17">
        <v>5.19874109488545E-2</v>
      </c>
      <c r="P181" s="17">
        <v>4.9583873936535898E-2</v>
      </c>
      <c r="Q181" s="17">
        <v>5.3052645518359802E-2</v>
      </c>
      <c r="R181" s="17"/>
      <c r="S181" s="17">
        <v>3.2481248931633698E-2</v>
      </c>
      <c r="T181" s="17">
        <v>5.9130981995575899E-2</v>
      </c>
      <c r="U181" s="17">
        <v>5.6475615336960903E-2</v>
      </c>
      <c r="V181" s="17">
        <v>5.3181453368784298E-2</v>
      </c>
      <c r="W181" s="17">
        <v>4.5497264633363101E-2</v>
      </c>
      <c r="X181" s="17">
        <v>6.2167560072196898E-2</v>
      </c>
      <c r="Y181" s="17">
        <v>4.1197535333284803E-2</v>
      </c>
      <c r="Z181" s="17">
        <v>4.8264018572670701E-2</v>
      </c>
      <c r="AA181" s="17">
        <v>5.6006623038110902E-2</v>
      </c>
      <c r="AB181" s="17">
        <v>6.5467292072398306E-2</v>
      </c>
      <c r="AC181" s="17">
        <v>7.7271216602989995E-2</v>
      </c>
      <c r="AD181" s="17"/>
      <c r="AE181" s="17">
        <v>8.4639899961871698E-2</v>
      </c>
      <c r="AF181" s="17">
        <v>3.1184039869159502E-2</v>
      </c>
      <c r="AG181" s="17">
        <v>4.5142238867739597E-2</v>
      </c>
      <c r="AH181" s="17"/>
      <c r="AI181" s="17">
        <v>6.8586541244152102E-2</v>
      </c>
      <c r="AJ181" s="17">
        <v>3.2412327106979499E-2</v>
      </c>
      <c r="AK181" s="17">
        <v>3.58364681476179E-2</v>
      </c>
      <c r="AL181" s="17">
        <v>0.21258773495396699</v>
      </c>
      <c r="AM181" s="17">
        <v>5.2295461442651403E-2</v>
      </c>
      <c r="AN181" s="17"/>
      <c r="AO181" s="17">
        <v>6.1619859251660497E-2</v>
      </c>
      <c r="AP181" s="17">
        <v>2.5395231091485001E-2</v>
      </c>
      <c r="AQ181" s="17">
        <v>4.7525228095534201E-2</v>
      </c>
      <c r="AR181" s="17"/>
      <c r="AS181" s="17">
        <v>4.7054740972664301E-2</v>
      </c>
      <c r="AT181" s="17">
        <v>5.5377131414689598E-2</v>
      </c>
      <c r="AU181" s="17">
        <v>4.4769531707120003E-2</v>
      </c>
      <c r="AV181" s="17">
        <v>4.1958353743836801E-2</v>
      </c>
      <c r="AW181" s="17">
        <v>0.10955862696459299</v>
      </c>
      <c r="AX181" s="17"/>
      <c r="AY181" s="17">
        <v>3.7506223351511103E-2</v>
      </c>
      <c r="AZ181" s="17">
        <v>6.7145327424281004E-2</v>
      </c>
      <c r="BA181" s="17">
        <v>7.9557125290107694E-2</v>
      </c>
      <c r="BB181" s="17">
        <v>5.0386330930105E-2</v>
      </c>
      <c r="BC181" s="17">
        <v>4.4031879755347302E-2</v>
      </c>
      <c r="BD181" s="17">
        <v>5.3702090252189298E-2</v>
      </c>
      <c r="BE181" s="17">
        <v>6.1949227037695301E-2</v>
      </c>
      <c r="BF181" s="17">
        <v>5.7181524100259999E-2</v>
      </c>
      <c r="BG181" s="17">
        <v>3.9981153438165801E-2</v>
      </c>
      <c r="BH181" s="17">
        <v>4.3075344482806303E-2</v>
      </c>
      <c r="BI181" s="17">
        <v>4.99790781644762E-2</v>
      </c>
      <c r="BJ181" s="17">
        <v>4.6086069974397702E-2</v>
      </c>
      <c r="BK181" s="17">
        <v>5.9945546323087698E-2</v>
      </c>
      <c r="BL181" s="17">
        <v>4.0629133429799E-2</v>
      </c>
      <c r="BM181" s="17">
        <v>3.97561464491758E-2</v>
      </c>
      <c r="BN181" s="17">
        <v>3.82085786408436E-2</v>
      </c>
      <c r="BO181" s="17"/>
      <c r="BP181" s="17">
        <v>4.75282603311524E-2</v>
      </c>
      <c r="BQ181" s="17">
        <v>4.4520271045423498E-2</v>
      </c>
      <c r="BR181" s="17">
        <v>5.9135267671107897E-2</v>
      </c>
      <c r="BS181" s="17">
        <v>6.0950107339418101E-2</v>
      </c>
      <c r="BT181" s="17">
        <v>5.0943505940453E-2</v>
      </c>
      <c r="BU181" s="17">
        <v>7.9148794446701698E-2</v>
      </c>
      <c r="BV181" s="17"/>
      <c r="BW181" s="17">
        <v>5.3854504672808598E-2</v>
      </c>
      <c r="BX181" s="17">
        <v>4.99190889490971E-2</v>
      </c>
      <c r="BY181" s="17">
        <v>4.72238100275593E-2</v>
      </c>
      <c r="BZ181" s="17">
        <v>6.3569042738117698E-2</v>
      </c>
      <c r="CA181" s="17">
        <v>6.2201395166863703E-2</v>
      </c>
      <c r="CB181" s="17">
        <v>4.8876939331783699E-2</v>
      </c>
      <c r="CC181" s="17">
        <v>3.0099354830868001E-2</v>
      </c>
      <c r="CD181" s="17">
        <v>3.2719402124936299E-2</v>
      </c>
      <c r="CE181" s="17"/>
      <c r="CF181" s="17">
        <v>6.4224143544172496E-2</v>
      </c>
      <c r="CG181" s="17">
        <v>5.2428223554802103E-2</v>
      </c>
      <c r="CH181" s="17">
        <v>4.5490679294858602E-2</v>
      </c>
      <c r="CI181" s="17">
        <v>5.8552175250624103E-2</v>
      </c>
      <c r="CJ181" s="17">
        <v>9.0653572634650903E-2</v>
      </c>
      <c r="CK181" s="17"/>
      <c r="CL181" s="17">
        <v>2.6176767041922001E-2</v>
      </c>
      <c r="CM181" s="17"/>
      <c r="CN181" s="17">
        <v>5.0796124685552398E-2</v>
      </c>
      <c r="CO181" s="17">
        <v>5.1984462205526598E-2</v>
      </c>
      <c r="CP181" s="17">
        <v>5.9068760098821102E-2</v>
      </c>
    </row>
    <row r="182" spans="2:94" x14ac:dyDescent="0.35">
      <c r="B182" t="s">
        <v>133</v>
      </c>
      <c r="C182" s="17">
        <v>2.84980575894885E-2</v>
      </c>
      <c r="D182" s="17">
        <v>1.74114084415905E-2</v>
      </c>
      <c r="E182" s="17">
        <v>3.9031888624906301E-2</v>
      </c>
      <c r="F182" s="17"/>
      <c r="G182" s="17">
        <v>2.1343136975705099E-2</v>
      </c>
      <c r="H182" s="17">
        <v>2.5431537312509502E-2</v>
      </c>
      <c r="I182" s="17">
        <v>2.6003642273577099E-2</v>
      </c>
      <c r="J182" s="17">
        <v>3.4690717263712402E-2</v>
      </c>
      <c r="K182" s="17">
        <v>4.0233552092309097E-2</v>
      </c>
      <c r="L182" s="17">
        <v>2.49240242184713E-2</v>
      </c>
      <c r="M182" s="17"/>
      <c r="N182" s="17">
        <v>1.5918145363230499E-2</v>
      </c>
      <c r="O182" s="17">
        <v>2.91777068610641E-2</v>
      </c>
      <c r="P182" s="17">
        <v>2.4896336689703601E-2</v>
      </c>
      <c r="Q182" s="17">
        <v>4.4912090872126602E-2</v>
      </c>
      <c r="R182" s="17"/>
      <c r="S182" s="17">
        <v>3.581960435677E-2</v>
      </c>
      <c r="T182" s="17">
        <v>2.1454769372356099E-2</v>
      </c>
      <c r="U182" s="17">
        <v>3.01941586919315E-2</v>
      </c>
      <c r="V182" s="17">
        <v>2.7598219889916301E-2</v>
      </c>
      <c r="W182" s="17">
        <v>1.74175250149348E-2</v>
      </c>
      <c r="X182" s="17">
        <v>5.1563432065227101E-2</v>
      </c>
      <c r="Y182" s="17">
        <v>2.6808861845383902E-2</v>
      </c>
      <c r="Z182" s="17">
        <v>5.5689006988177301E-3</v>
      </c>
      <c r="AA182" s="17">
        <v>3.3685428877360299E-2</v>
      </c>
      <c r="AB182" s="17">
        <v>2.75307332842161E-2</v>
      </c>
      <c r="AC182" s="17">
        <v>1.05868775897488E-2</v>
      </c>
      <c r="AD182" s="17"/>
      <c r="AE182" s="17">
        <v>2.93431689918166E-2</v>
      </c>
      <c r="AF182" s="17">
        <v>1.74083217384201E-2</v>
      </c>
      <c r="AG182" s="17">
        <v>5.27731108147457E-2</v>
      </c>
      <c r="AH182" s="17"/>
      <c r="AI182" s="17">
        <v>2.4318427737688698E-2</v>
      </c>
      <c r="AJ182" s="17">
        <v>1.9135246512905699E-2</v>
      </c>
      <c r="AK182" s="17">
        <v>1.1625677909924701E-2</v>
      </c>
      <c r="AL182" s="17">
        <v>2.4968522193732801E-2</v>
      </c>
      <c r="AM182" s="17">
        <v>6.6724322347224099E-2</v>
      </c>
      <c r="AN182" s="17"/>
      <c r="AO182" s="17">
        <v>2.6943930421705502E-2</v>
      </c>
      <c r="AP182" s="17">
        <v>1.97718870629599E-2</v>
      </c>
      <c r="AQ182" s="17">
        <v>3.53330917912317E-3</v>
      </c>
      <c r="AR182" s="17"/>
      <c r="AS182" s="17">
        <v>4.95516458446583E-2</v>
      </c>
      <c r="AT182" s="17">
        <v>2.4234881158412699E-2</v>
      </c>
      <c r="AU182" s="17">
        <v>2.4906264071726799E-2</v>
      </c>
      <c r="AV182" s="17">
        <v>8.5235783144774792E-3</v>
      </c>
      <c r="AW182" s="17">
        <v>2.2389511074009098E-2</v>
      </c>
      <c r="AX182" s="17"/>
      <c r="AY182" s="17">
        <v>9.7804506637917399E-2</v>
      </c>
      <c r="AZ182" s="17">
        <v>3.4151447630401198E-2</v>
      </c>
      <c r="BA182" s="17">
        <v>3.6795868263075002E-2</v>
      </c>
      <c r="BB182" s="17">
        <v>3.4332273824354699E-2</v>
      </c>
      <c r="BC182" s="17">
        <v>1.4582837945300501E-2</v>
      </c>
      <c r="BD182" s="17">
        <v>4.1305135288454399E-2</v>
      </c>
      <c r="BE182" s="17">
        <v>3.18393762411412E-2</v>
      </c>
      <c r="BF182" s="17">
        <v>3.3203211290288401E-2</v>
      </c>
      <c r="BG182" s="17">
        <v>1.6382513151966899E-2</v>
      </c>
      <c r="BH182" s="17">
        <v>2.9069968729474101E-2</v>
      </c>
      <c r="BI182" s="17">
        <v>2.26400540980605E-2</v>
      </c>
      <c r="BJ182" s="17">
        <v>8.8735494401502198E-3</v>
      </c>
      <c r="BK182" s="17">
        <v>5.4665825481462101E-3</v>
      </c>
      <c r="BL182" s="17">
        <v>2.4238766821060201E-2</v>
      </c>
      <c r="BM182" s="17">
        <v>2.7737821031484401E-2</v>
      </c>
      <c r="BN182" s="17">
        <v>0</v>
      </c>
      <c r="BO182" s="17"/>
      <c r="BP182" s="17">
        <v>2.5874405587033598E-2</v>
      </c>
      <c r="BQ182" s="17">
        <v>3.6001419277657903E-2</v>
      </c>
      <c r="BR182" s="17">
        <v>3.1019740752044701E-2</v>
      </c>
      <c r="BS182" s="17">
        <v>2.2789522793222699E-2</v>
      </c>
      <c r="BT182" s="17">
        <v>2.5860853675694601E-2</v>
      </c>
      <c r="BU182" s="17">
        <v>2.22736293442139E-2</v>
      </c>
      <c r="BV182" s="17"/>
      <c r="BW182" s="17">
        <v>2.6411580236482299E-2</v>
      </c>
      <c r="BX182" s="17">
        <v>2.5723564036675299E-2</v>
      </c>
      <c r="BY182" s="17">
        <v>1.6543933549329901E-2</v>
      </c>
      <c r="BZ182" s="17">
        <v>3.3716133766957902E-2</v>
      </c>
      <c r="CA182" s="17">
        <v>2.7497801346474501E-2</v>
      </c>
      <c r="CB182" s="17">
        <v>2.51449013204561E-2</v>
      </c>
      <c r="CC182" s="17">
        <v>2.9931056052523199E-2</v>
      </c>
      <c r="CD182" s="17">
        <v>4.9927297165226099E-2</v>
      </c>
      <c r="CE182" s="17"/>
      <c r="CF182" s="17">
        <v>1.7765646813711601E-2</v>
      </c>
      <c r="CG182" s="17">
        <v>2.0900619899647001E-2</v>
      </c>
      <c r="CH182" s="17">
        <v>3.0154357984715399E-2</v>
      </c>
      <c r="CI182" s="17">
        <v>4.6741912882947101E-2</v>
      </c>
      <c r="CJ182" s="17">
        <v>3.73785643227088E-2</v>
      </c>
      <c r="CK182" s="17"/>
      <c r="CL182" s="17">
        <v>1.7217593165598202E-2</v>
      </c>
      <c r="CM182" s="17"/>
      <c r="CN182" s="17">
        <v>3.3170037878899897E-2</v>
      </c>
      <c r="CO182" s="17">
        <v>2.0030569780012001E-2</v>
      </c>
      <c r="CP182" s="17">
        <v>2.4560376950495399E-2</v>
      </c>
    </row>
    <row r="183" spans="2:94" x14ac:dyDescent="0.35">
      <c r="B183" t="s">
        <v>145</v>
      </c>
      <c r="C183" s="17">
        <v>0.68471699615535997</v>
      </c>
      <c r="D183" s="17">
        <v>0.70502162139216795</v>
      </c>
      <c r="E183" s="17">
        <v>0.66389188124243503</v>
      </c>
      <c r="F183" s="17"/>
      <c r="G183" s="17">
        <v>0.69042497755592303</v>
      </c>
      <c r="H183" s="17">
        <v>0.68791594907502795</v>
      </c>
      <c r="I183" s="17">
        <v>0.699602193731235</v>
      </c>
      <c r="J183" s="17">
        <v>0.69038275511389202</v>
      </c>
      <c r="K183" s="17">
        <v>0.67920138509903105</v>
      </c>
      <c r="L183" s="17">
        <v>0.66527088009944302</v>
      </c>
      <c r="M183" s="17"/>
      <c r="N183" s="17">
        <v>0.71360668849574804</v>
      </c>
      <c r="O183" s="17">
        <v>0.70248970111043496</v>
      </c>
      <c r="P183" s="17">
        <v>0.67461329201675602</v>
      </c>
      <c r="Q183" s="17">
        <v>0.64293179248778998</v>
      </c>
      <c r="R183" s="17"/>
      <c r="S183" s="17">
        <v>0.699310650316181</v>
      </c>
      <c r="T183" s="17">
        <v>0.68992568977240398</v>
      </c>
      <c r="U183" s="17">
        <v>0.706741170005737</v>
      </c>
      <c r="V183" s="17">
        <v>0.69023544641575896</v>
      </c>
      <c r="W183" s="17">
        <v>0.69328852113065098</v>
      </c>
      <c r="X183" s="17">
        <v>0.63091535595783499</v>
      </c>
      <c r="Y183" s="17">
        <v>0.70058650117611299</v>
      </c>
      <c r="Z183" s="17">
        <v>0.65620460516968104</v>
      </c>
      <c r="AA183" s="17">
        <v>0.67257153894784405</v>
      </c>
      <c r="AB183" s="17">
        <v>0.67532193492992898</v>
      </c>
      <c r="AC183" s="17">
        <v>0.71111189402644404</v>
      </c>
      <c r="AD183" s="17"/>
      <c r="AE183" s="17">
        <v>0.63911709904686098</v>
      </c>
      <c r="AF183" s="17">
        <v>0.75114419062821403</v>
      </c>
      <c r="AG183" s="17">
        <v>0.64249348903217895</v>
      </c>
      <c r="AH183" s="17"/>
      <c r="AI183" s="17">
        <v>0.64853391491879497</v>
      </c>
      <c r="AJ183" s="17">
        <v>0.75164789364489204</v>
      </c>
      <c r="AK183" s="17">
        <v>0.78332416709485497</v>
      </c>
      <c r="AL183" s="17">
        <v>0.50916983687522799</v>
      </c>
      <c r="AM183" s="17">
        <v>0.61106812351912998</v>
      </c>
      <c r="AN183" s="17"/>
      <c r="AO183" s="17">
        <v>0.69717485063697504</v>
      </c>
      <c r="AP183" s="17">
        <v>0.75050749032883801</v>
      </c>
      <c r="AQ183" s="17">
        <v>0.77630880916903799</v>
      </c>
      <c r="AR183" s="17"/>
      <c r="AS183" s="17">
        <v>0.64159570696735102</v>
      </c>
      <c r="AT183" s="17">
        <v>0.68300746010272495</v>
      </c>
      <c r="AU183" s="17">
        <v>0.70588093468775404</v>
      </c>
      <c r="AV183" s="17">
        <v>0.77718184440018301</v>
      </c>
      <c r="AW183" s="17">
        <v>0.64955715583406703</v>
      </c>
      <c r="AX183" s="17"/>
      <c r="AY183" s="17">
        <v>0.63989044534114603</v>
      </c>
      <c r="AZ183" s="17">
        <v>0.59026672911667699</v>
      </c>
      <c r="BA183" s="17">
        <v>0.69599944741865905</v>
      </c>
      <c r="BB183" s="17">
        <v>0.705849189383985</v>
      </c>
      <c r="BC183" s="17">
        <v>0.69134782521321003</v>
      </c>
      <c r="BD183" s="17">
        <v>0.65876076562983399</v>
      </c>
      <c r="BE183" s="17">
        <v>0.64182904702936705</v>
      </c>
      <c r="BF183" s="17">
        <v>0.70618635246575301</v>
      </c>
      <c r="BG183" s="17">
        <v>0.71476766855918294</v>
      </c>
      <c r="BH183" s="17">
        <v>0.71116299039535202</v>
      </c>
      <c r="BI183" s="17">
        <v>0.72063984004736203</v>
      </c>
      <c r="BJ183" s="17">
        <v>0.71743106086713704</v>
      </c>
      <c r="BK183" s="17">
        <v>0.72283221797394803</v>
      </c>
      <c r="BL183" s="17">
        <v>0.77218493789360698</v>
      </c>
      <c r="BM183" s="17">
        <v>0.77458688655142105</v>
      </c>
      <c r="BN183" s="17">
        <v>0.73469367070855396</v>
      </c>
      <c r="BO183" s="17"/>
      <c r="BP183" s="17">
        <v>0.70533240268199604</v>
      </c>
      <c r="BQ183" s="17">
        <v>0.67409523445880104</v>
      </c>
      <c r="BR183" s="17">
        <v>0.67097563359061696</v>
      </c>
      <c r="BS183" s="17">
        <v>0.68662938119658501</v>
      </c>
      <c r="BT183" s="17">
        <v>0.70211569282724695</v>
      </c>
      <c r="BU183" s="17">
        <v>0.64237881191304502</v>
      </c>
      <c r="BV183" s="17"/>
      <c r="BW183" s="17">
        <v>0.69182089899179999</v>
      </c>
      <c r="BX183" s="17">
        <v>0.70226932246999396</v>
      </c>
      <c r="BY183" s="17">
        <v>0.718723144415231</v>
      </c>
      <c r="BZ183" s="17">
        <v>0.66065207888358402</v>
      </c>
      <c r="CA183" s="17">
        <v>0.68774027755928202</v>
      </c>
      <c r="CB183" s="17">
        <v>0.61815752013932301</v>
      </c>
      <c r="CC183" s="17">
        <v>0.74731140408798802</v>
      </c>
      <c r="CD183" s="17">
        <v>0.65145542468545403</v>
      </c>
      <c r="CE183" s="17"/>
      <c r="CF183" s="17">
        <v>0.70319832410049399</v>
      </c>
      <c r="CG183" s="17">
        <v>0.69492137586914304</v>
      </c>
      <c r="CH183" s="17">
        <v>0.67457528705959002</v>
      </c>
      <c r="CI183" s="17">
        <v>0.692842757849365</v>
      </c>
      <c r="CJ183" s="17">
        <v>0.60967970684934103</v>
      </c>
      <c r="CK183" s="17"/>
      <c r="CL183" s="17">
        <v>0.71400030952350202</v>
      </c>
      <c r="CM183" s="17"/>
      <c r="CN183" s="17">
        <v>0.70378965552182304</v>
      </c>
      <c r="CO183" s="17">
        <v>0.62138450415967095</v>
      </c>
      <c r="CP183" s="17">
        <v>0.691535592688305</v>
      </c>
    </row>
    <row r="184" spans="2:94" x14ac:dyDescent="0.35">
      <c r="B184" t="s">
        <v>146</v>
      </c>
      <c r="C184" s="17">
        <v>0.111649393020299</v>
      </c>
      <c r="D184" s="17">
        <v>0.112469674356311</v>
      </c>
      <c r="E184" s="17">
        <v>0.11076390333523101</v>
      </c>
      <c r="F184" s="17"/>
      <c r="G184" s="17">
        <v>0.131404996828836</v>
      </c>
      <c r="H184" s="17">
        <v>0.104690209238413</v>
      </c>
      <c r="I184" s="17">
        <v>9.3627987928106102E-2</v>
      </c>
      <c r="J184" s="17">
        <v>9.9430074089782106E-2</v>
      </c>
      <c r="K184" s="17">
        <v>0.11244688018328</v>
      </c>
      <c r="L184" s="17">
        <v>0.12819682896389401</v>
      </c>
      <c r="M184" s="17"/>
      <c r="N184" s="17">
        <v>0.118491896964914</v>
      </c>
      <c r="O184" s="17">
        <v>0.113522286520423</v>
      </c>
      <c r="P184" s="17">
        <v>0.110872886273284</v>
      </c>
      <c r="Q184" s="17">
        <v>0.102464732896535</v>
      </c>
      <c r="R184" s="17"/>
      <c r="S184" s="17">
        <v>9.9959846271343702E-2</v>
      </c>
      <c r="T184" s="17">
        <v>0.109003496302837</v>
      </c>
      <c r="U184" s="17">
        <v>9.7416588889879294E-2</v>
      </c>
      <c r="V184" s="17">
        <v>0.11705958148876</v>
      </c>
      <c r="W184" s="17">
        <v>0.12018545336210799</v>
      </c>
      <c r="X184" s="17">
        <v>0.12705117263597501</v>
      </c>
      <c r="Y184" s="17">
        <v>9.3046493536666594E-2</v>
      </c>
      <c r="Z184" s="17">
        <v>0.14200776735623499</v>
      </c>
      <c r="AA184" s="17">
        <v>0.122055455173847</v>
      </c>
      <c r="AB184" s="17">
        <v>0.10635236972169</v>
      </c>
      <c r="AC184" s="17">
        <v>0.116679387593654</v>
      </c>
      <c r="AD184" s="17"/>
      <c r="AE184" s="17">
        <v>0.148555619448171</v>
      </c>
      <c r="AF184" s="17">
        <v>7.8319772798043794E-2</v>
      </c>
      <c r="AG184" s="17">
        <v>9.7754133026093204E-2</v>
      </c>
      <c r="AH184" s="17"/>
      <c r="AI184" s="17">
        <v>0.138175708864053</v>
      </c>
      <c r="AJ184" s="17">
        <v>8.6441443596201206E-2</v>
      </c>
      <c r="AK184" s="17">
        <v>5.7043383012421699E-2</v>
      </c>
      <c r="AL184" s="17">
        <v>0.282646875571681</v>
      </c>
      <c r="AM184" s="17">
        <v>0.10240628326198099</v>
      </c>
      <c r="AN184" s="17"/>
      <c r="AO184" s="17">
        <v>0.12424541779119699</v>
      </c>
      <c r="AP184" s="17">
        <v>7.71493529525491E-2</v>
      </c>
      <c r="AQ184" s="17">
        <v>5.7575294330876201E-2</v>
      </c>
      <c r="AR184" s="17"/>
      <c r="AS184" s="17">
        <v>0.10925427203035699</v>
      </c>
      <c r="AT184" s="17">
        <v>0.11517444479508</v>
      </c>
      <c r="AU184" s="17">
        <v>0.106319233636206</v>
      </c>
      <c r="AV184" s="17">
        <v>9.20511566222494E-2</v>
      </c>
      <c r="AW184" s="17">
        <v>0.17436459986952499</v>
      </c>
      <c r="AX184" s="17"/>
      <c r="AY184" s="17">
        <v>0.16235957844166701</v>
      </c>
      <c r="AZ184" s="17">
        <v>0.11823316498568499</v>
      </c>
      <c r="BA184" s="17">
        <v>0.131730385077965</v>
      </c>
      <c r="BB184" s="17">
        <v>9.8330886104660495E-2</v>
      </c>
      <c r="BC184" s="17">
        <v>0.10854753262262599</v>
      </c>
      <c r="BD184" s="17">
        <v>0.116094479670821</v>
      </c>
      <c r="BE184" s="17">
        <v>0.115805467562755</v>
      </c>
      <c r="BF184" s="17">
        <v>0.11141271717040301</v>
      </c>
      <c r="BG184" s="17">
        <v>9.4114200832129194E-2</v>
      </c>
      <c r="BH184" s="17">
        <v>0.12213303682831</v>
      </c>
      <c r="BI184" s="17">
        <v>0.106749451754845</v>
      </c>
      <c r="BJ184" s="17">
        <v>6.7786140587697705E-2</v>
      </c>
      <c r="BK184" s="17">
        <v>0.140616742770135</v>
      </c>
      <c r="BL184" s="17">
        <v>0.115876275607134</v>
      </c>
      <c r="BM184" s="17">
        <v>6.5937411484328107E-2</v>
      </c>
      <c r="BN184" s="17">
        <v>0.109945254061104</v>
      </c>
      <c r="BO184" s="17"/>
      <c r="BP184" s="17">
        <v>0.11245297037362301</v>
      </c>
      <c r="BQ184" s="17">
        <v>0.106528493576262</v>
      </c>
      <c r="BR184" s="17">
        <v>0.112222746771712</v>
      </c>
      <c r="BS184" s="17">
        <v>0.107806636714202</v>
      </c>
      <c r="BT184" s="17">
        <v>0.11685610556061</v>
      </c>
      <c r="BU184" s="17">
        <v>0.13793009878568899</v>
      </c>
      <c r="BV184" s="17"/>
      <c r="BW184" s="17">
        <v>0.12704916182140799</v>
      </c>
      <c r="BX184" s="17">
        <v>9.2193468699650699E-2</v>
      </c>
      <c r="BY184" s="17">
        <v>0.10096241784309599</v>
      </c>
      <c r="BZ184" s="17">
        <v>0.133692790348239</v>
      </c>
      <c r="CA184" s="17">
        <v>0.11956173442951799</v>
      </c>
      <c r="CB184" s="17">
        <v>0.124848220909709</v>
      </c>
      <c r="CC184" s="17">
        <v>0.107108069383917</v>
      </c>
      <c r="CD184" s="17">
        <v>0.131343502238325</v>
      </c>
      <c r="CE184" s="17"/>
      <c r="CF184" s="17">
        <v>0.100435745957324</v>
      </c>
      <c r="CG184" s="17">
        <v>0.11173513849103101</v>
      </c>
      <c r="CH184" s="17">
        <v>0.11476839828832699</v>
      </c>
      <c r="CI184" s="17">
        <v>0.105023248691354</v>
      </c>
      <c r="CJ184" s="17">
        <v>0.13240492986621899</v>
      </c>
      <c r="CK184" s="17"/>
      <c r="CL184" s="17">
        <v>8.1745620160121199E-2</v>
      </c>
      <c r="CM184" s="17"/>
      <c r="CN184" s="17">
        <v>0.101673835543982</v>
      </c>
      <c r="CO184" s="17">
        <v>0.125625645143704</v>
      </c>
      <c r="CP184" s="17">
        <v>0.12332290585302901</v>
      </c>
    </row>
    <row r="185" spans="2:94" x14ac:dyDescent="0.35">
      <c r="B185" t="s">
        <v>147</v>
      </c>
      <c r="C185" s="17">
        <v>0.573067603135061</v>
      </c>
      <c r="D185" s="17">
        <v>0.59255194703585601</v>
      </c>
      <c r="E185" s="17">
        <v>0.55312797790720403</v>
      </c>
      <c r="F185" s="17"/>
      <c r="G185" s="17">
        <v>0.55901998072708703</v>
      </c>
      <c r="H185" s="17">
        <v>0.58322573983661496</v>
      </c>
      <c r="I185" s="17">
        <v>0.605974205803129</v>
      </c>
      <c r="J185" s="17">
        <v>0.59095268102411003</v>
      </c>
      <c r="K185" s="17">
        <v>0.56675450491575097</v>
      </c>
      <c r="L185" s="17">
        <v>0.53707405113554896</v>
      </c>
      <c r="M185" s="17"/>
      <c r="N185" s="17">
        <v>0.59511479153083402</v>
      </c>
      <c r="O185" s="17">
        <v>0.58896741459001201</v>
      </c>
      <c r="P185" s="17">
        <v>0.56374040574347195</v>
      </c>
      <c r="Q185" s="17">
        <v>0.54046705959125596</v>
      </c>
      <c r="R185" s="17"/>
      <c r="S185" s="17">
        <v>0.59935080404483698</v>
      </c>
      <c r="T185" s="17">
        <v>0.58092219346956697</v>
      </c>
      <c r="U185" s="17">
        <v>0.60932458111585697</v>
      </c>
      <c r="V185" s="17">
        <v>0.57317586492699801</v>
      </c>
      <c r="W185" s="17">
        <v>0.57310306776854303</v>
      </c>
      <c r="X185" s="17">
        <v>0.503864183321859</v>
      </c>
      <c r="Y185" s="17">
        <v>0.60754000763944604</v>
      </c>
      <c r="Z185" s="17">
        <v>0.51419683781344605</v>
      </c>
      <c r="AA185" s="17">
        <v>0.55051608377399697</v>
      </c>
      <c r="AB185" s="17">
        <v>0.56896956520823905</v>
      </c>
      <c r="AC185" s="17">
        <v>0.594432506432789</v>
      </c>
      <c r="AD185" s="17"/>
      <c r="AE185" s="17">
        <v>0.49056147959868901</v>
      </c>
      <c r="AF185" s="17">
        <v>0.67282441783017</v>
      </c>
      <c r="AG185" s="17">
        <v>0.54473935600608503</v>
      </c>
      <c r="AH185" s="17"/>
      <c r="AI185" s="17">
        <v>0.51035820605474203</v>
      </c>
      <c r="AJ185" s="17">
        <v>0.66520645004868995</v>
      </c>
      <c r="AK185" s="17">
        <v>0.72628078408243402</v>
      </c>
      <c r="AL185" s="17">
        <v>0.22652296130354699</v>
      </c>
      <c r="AM185" s="17">
        <v>0.50866184025715</v>
      </c>
      <c r="AN185" s="17"/>
      <c r="AO185" s="17">
        <v>0.57292943284577802</v>
      </c>
      <c r="AP185" s="17">
        <v>0.67335813737628902</v>
      </c>
      <c r="AQ185" s="17">
        <v>0.71873351483816195</v>
      </c>
      <c r="AR185" s="17"/>
      <c r="AS185" s="17">
        <v>0.53234143493699404</v>
      </c>
      <c r="AT185" s="17">
        <v>0.56783301530764496</v>
      </c>
      <c r="AU185" s="17">
        <v>0.59956170105154805</v>
      </c>
      <c r="AV185" s="17">
        <v>0.68513068777793396</v>
      </c>
      <c r="AW185" s="17">
        <v>0.47519255596454202</v>
      </c>
      <c r="AX185" s="17"/>
      <c r="AY185" s="17">
        <v>0.47753086689947899</v>
      </c>
      <c r="AZ185" s="17">
        <v>0.47203356413099201</v>
      </c>
      <c r="BA185" s="17">
        <v>0.56426906234069296</v>
      </c>
      <c r="BB185" s="17">
        <v>0.60751830327932399</v>
      </c>
      <c r="BC185" s="17">
        <v>0.58280029259058397</v>
      </c>
      <c r="BD185" s="17">
        <v>0.54266628595901301</v>
      </c>
      <c r="BE185" s="17">
        <v>0.52602357946661205</v>
      </c>
      <c r="BF185" s="17">
        <v>0.59477363529535099</v>
      </c>
      <c r="BG185" s="17">
        <v>0.62065346772705399</v>
      </c>
      <c r="BH185" s="17">
        <v>0.58902995356704202</v>
      </c>
      <c r="BI185" s="17">
        <v>0.61389038829251696</v>
      </c>
      <c r="BJ185" s="17">
        <v>0.64964492027943899</v>
      </c>
      <c r="BK185" s="17">
        <v>0.58221547520381201</v>
      </c>
      <c r="BL185" s="17">
        <v>0.656308662286473</v>
      </c>
      <c r="BM185" s="17">
        <v>0.70864947506709297</v>
      </c>
      <c r="BN185" s="17">
        <v>0.62474841664744896</v>
      </c>
      <c r="BO185" s="17"/>
      <c r="BP185" s="17">
        <v>0.59287943230837303</v>
      </c>
      <c r="BQ185" s="17">
        <v>0.567566740882539</v>
      </c>
      <c r="BR185" s="17">
        <v>0.558752886818905</v>
      </c>
      <c r="BS185" s="17">
        <v>0.57882274448238302</v>
      </c>
      <c r="BT185" s="17">
        <v>0.58525958726663696</v>
      </c>
      <c r="BU185" s="17">
        <v>0.50444871312735695</v>
      </c>
      <c r="BV185" s="17"/>
      <c r="BW185" s="17">
        <v>0.56477173717039297</v>
      </c>
      <c r="BX185" s="17">
        <v>0.61007585377034301</v>
      </c>
      <c r="BY185" s="17">
        <v>0.61776072657213399</v>
      </c>
      <c r="BZ185" s="17">
        <v>0.52695928853534502</v>
      </c>
      <c r="CA185" s="17">
        <v>0.56817854312976401</v>
      </c>
      <c r="CB185" s="17">
        <v>0.49330929922961297</v>
      </c>
      <c r="CC185" s="17">
        <v>0.64020333470407098</v>
      </c>
      <c r="CD185" s="17">
        <v>0.520111922447129</v>
      </c>
      <c r="CE185" s="17"/>
      <c r="CF185" s="17">
        <v>0.60276257814316903</v>
      </c>
      <c r="CG185" s="17">
        <v>0.58318623737811204</v>
      </c>
      <c r="CH185" s="17">
        <v>0.55980688877126294</v>
      </c>
      <c r="CI185" s="17">
        <v>0.58781950915801096</v>
      </c>
      <c r="CJ185" s="17">
        <v>0.47727477698312099</v>
      </c>
      <c r="CK185" s="17"/>
      <c r="CL185" s="17">
        <v>0.63225468936338103</v>
      </c>
      <c r="CM185" s="17"/>
      <c r="CN185" s="17">
        <v>0.60211581997784203</v>
      </c>
      <c r="CO185" s="17">
        <v>0.495758859015967</v>
      </c>
      <c r="CP185" s="17">
        <v>0.56821268683527604</v>
      </c>
    </row>
    <row r="186" spans="2:94" x14ac:dyDescent="0.35">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c r="CA186" s="17"/>
      <c r="CB186" s="17"/>
      <c r="CC186" s="17"/>
      <c r="CD186" s="17"/>
      <c r="CE186" s="17"/>
      <c r="CF186" s="17"/>
      <c r="CG186" s="17"/>
      <c r="CH186" s="17"/>
      <c r="CI186" s="17"/>
      <c r="CJ186" s="17"/>
      <c r="CK186" s="17"/>
      <c r="CL186" s="17"/>
      <c r="CM186" s="17"/>
      <c r="CN186" s="17"/>
      <c r="CO186" s="17"/>
      <c r="CP186" s="17"/>
    </row>
    <row r="187" spans="2:94" x14ac:dyDescent="0.35">
      <c r="B187" s="6" t="s">
        <v>220</v>
      </c>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c r="CA187" s="17"/>
      <c r="CB187" s="17"/>
      <c r="CC187" s="17"/>
      <c r="CD187" s="17"/>
      <c r="CE187" s="17"/>
      <c r="CF187" s="17"/>
      <c r="CG187" s="17"/>
      <c r="CH187" s="17"/>
      <c r="CI187" s="17"/>
      <c r="CJ187" s="17"/>
      <c r="CK187" s="17"/>
      <c r="CL187" s="17"/>
      <c r="CM187" s="17"/>
      <c r="CN187" s="17"/>
      <c r="CO187" s="17"/>
      <c r="CP187" s="17"/>
    </row>
    <row r="188" spans="2:94" x14ac:dyDescent="0.35">
      <c r="B188" s="24" t="s">
        <v>125</v>
      </c>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row>
    <row r="189" spans="2:94" x14ac:dyDescent="0.35">
      <c r="B189" t="s">
        <v>205</v>
      </c>
      <c r="C189" s="17">
        <v>0.227834678621849</v>
      </c>
      <c r="D189" s="17">
        <v>0.27801061675074501</v>
      </c>
      <c r="E189" s="17">
        <v>0.17771905878165301</v>
      </c>
      <c r="F189" s="17"/>
      <c r="G189" s="17">
        <v>0.259054546394338</v>
      </c>
      <c r="H189" s="17">
        <v>0.22950336451428399</v>
      </c>
      <c r="I189" s="17">
        <v>0.20502829781633</v>
      </c>
      <c r="J189" s="17">
        <v>0.222285113080571</v>
      </c>
      <c r="K189" s="17">
        <v>0.25222423612795197</v>
      </c>
      <c r="L189" s="17">
        <v>0.21231444853700401</v>
      </c>
      <c r="M189" s="17"/>
      <c r="N189" s="17">
        <v>0.252910704149022</v>
      </c>
      <c r="O189" s="17">
        <v>0.237471719269053</v>
      </c>
      <c r="P189" s="17">
        <v>0.218731096027109</v>
      </c>
      <c r="Q189" s="17">
        <v>0.19773671884039701</v>
      </c>
      <c r="R189" s="17"/>
      <c r="S189" s="17">
        <v>0.266238553323839</v>
      </c>
      <c r="T189" s="17">
        <v>0.215840202765957</v>
      </c>
      <c r="U189" s="17">
        <v>0.217732743191005</v>
      </c>
      <c r="V189" s="17">
        <v>0.20991777640187501</v>
      </c>
      <c r="W189" s="17">
        <v>0.17645950899736301</v>
      </c>
      <c r="X189" s="17">
        <v>0.20206512591372799</v>
      </c>
      <c r="Y189" s="17">
        <v>0.26618528600710201</v>
      </c>
      <c r="Z189" s="17">
        <v>0.22171675588262901</v>
      </c>
      <c r="AA189" s="17">
        <v>0.20728404973655201</v>
      </c>
      <c r="AB189" s="17">
        <v>0.24956110730937001</v>
      </c>
      <c r="AC189" s="17">
        <v>0.26805804758908902</v>
      </c>
      <c r="AD189" s="17"/>
      <c r="AE189" s="17">
        <v>0.21373530516442299</v>
      </c>
      <c r="AF189" s="17">
        <v>0.25191602042560501</v>
      </c>
      <c r="AG189" s="17">
        <v>0.18776693885690801</v>
      </c>
      <c r="AH189" s="17"/>
      <c r="AI189" s="17">
        <v>0.20045606870289701</v>
      </c>
      <c r="AJ189" s="17">
        <v>0.27371368381960798</v>
      </c>
      <c r="AK189" s="17">
        <v>0.25216353044576101</v>
      </c>
      <c r="AL189" s="17">
        <v>0.19588899384398101</v>
      </c>
      <c r="AM189" s="17">
        <v>0.17655322255463801</v>
      </c>
      <c r="AN189" s="17"/>
      <c r="AO189" s="17">
        <v>0.20843153094814701</v>
      </c>
      <c r="AP189" s="17">
        <v>0.26835691136796302</v>
      </c>
      <c r="AQ189" s="17">
        <v>0.23333615570284599</v>
      </c>
      <c r="AR189" s="17"/>
      <c r="AS189" s="17">
        <v>0.18587456563605601</v>
      </c>
      <c r="AT189" s="17">
        <v>0.19387429155823599</v>
      </c>
      <c r="AU189" s="17">
        <v>0.26630141654539802</v>
      </c>
      <c r="AV189" s="17">
        <v>0.27498018849303402</v>
      </c>
      <c r="AW189" s="17">
        <v>0.22945430323704</v>
      </c>
      <c r="AX189" s="17"/>
      <c r="AY189" s="17">
        <v>0.35253760431387798</v>
      </c>
      <c r="AZ189" s="17">
        <v>0.20049064290007901</v>
      </c>
      <c r="BA189" s="17">
        <v>0.24737918450965901</v>
      </c>
      <c r="BB189" s="17">
        <v>0.24378721550180099</v>
      </c>
      <c r="BC189" s="17">
        <v>0.23404165170048899</v>
      </c>
      <c r="BD189" s="17">
        <v>0.183944392405991</v>
      </c>
      <c r="BE189" s="17">
        <v>0.22638342403641201</v>
      </c>
      <c r="BF189" s="17">
        <v>0.20377153802047901</v>
      </c>
      <c r="BG189" s="17">
        <v>0.19379199121575599</v>
      </c>
      <c r="BH189" s="17">
        <v>0.25117082038967198</v>
      </c>
      <c r="BI189" s="17">
        <v>0.19594856990477899</v>
      </c>
      <c r="BJ189" s="17">
        <v>0.23695696499874599</v>
      </c>
      <c r="BK189" s="17">
        <v>0.22762993806708301</v>
      </c>
      <c r="BL189" s="17">
        <v>0.33075540699612999</v>
      </c>
      <c r="BM189" s="17">
        <v>0.34359191221319002</v>
      </c>
      <c r="BN189" s="17">
        <v>0.40164583359364697</v>
      </c>
      <c r="BO189" s="17"/>
      <c r="BP189" s="17">
        <v>0.25798433632598</v>
      </c>
      <c r="BQ189" s="17">
        <v>0.22815635776666399</v>
      </c>
      <c r="BR189" s="17">
        <v>0.18098656442518199</v>
      </c>
      <c r="BS189" s="17">
        <v>0.22700201558588901</v>
      </c>
      <c r="BT189" s="17">
        <v>0.21832161092737001</v>
      </c>
      <c r="BU189" s="17">
        <v>0.23750257425294299</v>
      </c>
      <c r="BV189" s="17"/>
      <c r="BW189" s="17">
        <v>0.28608286197976102</v>
      </c>
      <c r="BX189" s="17">
        <v>0.24305687803425999</v>
      </c>
      <c r="BY189" s="17">
        <v>0.23928718973121699</v>
      </c>
      <c r="BZ189" s="17">
        <v>0.202961116642939</v>
      </c>
      <c r="CA189" s="17">
        <v>0.23953731830543501</v>
      </c>
      <c r="CB189" s="17">
        <v>0.189526620700712</v>
      </c>
      <c r="CC189" s="17">
        <v>0.30565461166098801</v>
      </c>
      <c r="CD189" s="17">
        <v>0.17359412578934599</v>
      </c>
      <c r="CE189" s="17"/>
      <c r="CF189" s="17">
        <v>0.32333451280811099</v>
      </c>
      <c r="CG189" s="17">
        <v>0.23002924557778601</v>
      </c>
      <c r="CH189" s="17">
        <v>0.20199075621195101</v>
      </c>
      <c r="CI189" s="17">
        <v>0.230864503011491</v>
      </c>
      <c r="CJ189" s="17">
        <v>0.23996946140997699</v>
      </c>
      <c r="CK189" s="17"/>
      <c r="CL189" s="17">
        <v>0.23458917115688299</v>
      </c>
      <c r="CM189" s="17"/>
      <c r="CN189" s="17">
        <v>0.25810381265402499</v>
      </c>
      <c r="CO189" s="17">
        <v>0.14762850215182499</v>
      </c>
      <c r="CP189" s="17">
        <v>0.22249563047955501</v>
      </c>
    </row>
    <row r="190" spans="2:94" x14ac:dyDescent="0.35">
      <c r="B190" t="s">
        <v>206</v>
      </c>
      <c r="C190" s="17">
        <v>0.37855233976799202</v>
      </c>
      <c r="D190" s="17">
        <v>0.375576132872872</v>
      </c>
      <c r="E190" s="17">
        <v>0.38147438242428</v>
      </c>
      <c r="F190" s="17"/>
      <c r="G190" s="17">
        <v>0.37634204648541097</v>
      </c>
      <c r="H190" s="17">
        <v>0.39058985563120002</v>
      </c>
      <c r="I190" s="17">
        <v>0.39233916569074001</v>
      </c>
      <c r="J190" s="17">
        <v>0.385394575719961</v>
      </c>
      <c r="K190" s="17">
        <v>0.34474785969633598</v>
      </c>
      <c r="L190" s="17">
        <v>0.37607340510822101</v>
      </c>
      <c r="M190" s="17"/>
      <c r="N190" s="17">
        <v>0.40328734710029701</v>
      </c>
      <c r="O190" s="17">
        <v>0.374158554869432</v>
      </c>
      <c r="P190" s="17">
        <v>0.37279404353436801</v>
      </c>
      <c r="Q190" s="17">
        <v>0.36068410858573602</v>
      </c>
      <c r="R190" s="17"/>
      <c r="S190" s="17">
        <v>0.37115818963880298</v>
      </c>
      <c r="T190" s="17">
        <v>0.357274579209165</v>
      </c>
      <c r="U190" s="17">
        <v>0.41117732544924102</v>
      </c>
      <c r="V190" s="17">
        <v>0.38734258738497801</v>
      </c>
      <c r="W190" s="17">
        <v>0.42957720198709098</v>
      </c>
      <c r="X190" s="17">
        <v>0.334714434259334</v>
      </c>
      <c r="Y190" s="17">
        <v>0.38231476545051402</v>
      </c>
      <c r="Z190" s="17">
        <v>0.40619921321510299</v>
      </c>
      <c r="AA190" s="17">
        <v>0.383474970001976</v>
      </c>
      <c r="AB190" s="17">
        <v>0.38321950621978801</v>
      </c>
      <c r="AC190" s="17">
        <v>0.34658433479282602</v>
      </c>
      <c r="AD190" s="17"/>
      <c r="AE190" s="17">
        <v>0.35010493986947999</v>
      </c>
      <c r="AF190" s="17">
        <v>0.415542278716514</v>
      </c>
      <c r="AG190" s="17">
        <v>0.35812279353965698</v>
      </c>
      <c r="AH190" s="17"/>
      <c r="AI190" s="17">
        <v>0.37561936809402002</v>
      </c>
      <c r="AJ190" s="17">
        <v>0.39212274646921502</v>
      </c>
      <c r="AK190" s="17">
        <v>0.43033513581989002</v>
      </c>
      <c r="AL190" s="17">
        <v>0.29820556641961898</v>
      </c>
      <c r="AM190" s="17">
        <v>0.34493645436294401</v>
      </c>
      <c r="AN190" s="17"/>
      <c r="AO190" s="17">
        <v>0.39066904997379798</v>
      </c>
      <c r="AP190" s="17">
        <v>0.39674265946673798</v>
      </c>
      <c r="AQ190" s="17">
        <v>0.43293409776887598</v>
      </c>
      <c r="AR190" s="17"/>
      <c r="AS190" s="17">
        <v>0.36988084499840002</v>
      </c>
      <c r="AT190" s="17">
        <v>0.38969204557093201</v>
      </c>
      <c r="AU190" s="17">
        <v>0.35707873211829499</v>
      </c>
      <c r="AV190" s="17">
        <v>0.42154837788026001</v>
      </c>
      <c r="AW190" s="17">
        <v>0.42059959334265401</v>
      </c>
      <c r="AX190" s="17"/>
      <c r="AY190" s="17">
        <v>0.28883440471799199</v>
      </c>
      <c r="AZ190" s="17">
        <v>0.34264158314670201</v>
      </c>
      <c r="BA190" s="17">
        <v>0.393895765409077</v>
      </c>
      <c r="BB190" s="17">
        <v>0.36093116410277998</v>
      </c>
      <c r="BC190" s="17">
        <v>0.36911016228148202</v>
      </c>
      <c r="BD190" s="17">
        <v>0.39330090557730901</v>
      </c>
      <c r="BE190" s="17">
        <v>0.32181099214376102</v>
      </c>
      <c r="BF190" s="17">
        <v>0.409910442026721</v>
      </c>
      <c r="BG190" s="17">
        <v>0.42135407117274698</v>
      </c>
      <c r="BH190" s="17">
        <v>0.42472223476267101</v>
      </c>
      <c r="BI190" s="17">
        <v>0.44125216033392201</v>
      </c>
      <c r="BJ190" s="17">
        <v>0.39470324986467797</v>
      </c>
      <c r="BK190" s="17">
        <v>0.43909621783004099</v>
      </c>
      <c r="BL190" s="17">
        <v>0.33613187385955001</v>
      </c>
      <c r="BM190" s="17">
        <v>0.29824249253472901</v>
      </c>
      <c r="BN190" s="17">
        <v>0.31955973307205399</v>
      </c>
      <c r="BO190" s="17"/>
      <c r="BP190" s="17">
        <v>0.400368839790126</v>
      </c>
      <c r="BQ190" s="17">
        <v>0.374551887693232</v>
      </c>
      <c r="BR190" s="17">
        <v>0.40958582379672098</v>
      </c>
      <c r="BS190" s="17">
        <v>0.35769845373197701</v>
      </c>
      <c r="BT190" s="17">
        <v>0.36838982308961299</v>
      </c>
      <c r="BU190" s="17">
        <v>0.32989630157128802</v>
      </c>
      <c r="BV190" s="17"/>
      <c r="BW190" s="17">
        <v>0.32944426307561098</v>
      </c>
      <c r="BX190" s="17">
        <v>0.386827409584101</v>
      </c>
      <c r="BY190" s="17">
        <v>0.38521789456747202</v>
      </c>
      <c r="BZ190" s="17">
        <v>0.39499087870399602</v>
      </c>
      <c r="CA190" s="17">
        <v>0.36340456909938501</v>
      </c>
      <c r="CB190" s="17">
        <v>0.38699797493468902</v>
      </c>
      <c r="CC190" s="17">
        <v>0.38961933069499799</v>
      </c>
      <c r="CD190" s="17">
        <v>0.36256662437825699</v>
      </c>
      <c r="CE190" s="17"/>
      <c r="CF190" s="17">
        <v>0.339099128812619</v>
      </c>
      <c r="CG190" s="17">
        <v>0.38972621895290599</v>
      </c>
      <c r="CH190" s="17">
        <v>0.38349865212989398</v>
      </c>
      <c r="CI190" s="17">
        <v>0.38117621528220103</v>
      </c>
      <c r="CJ190" s="17">
        <v>0.29436777520375201</v>
      </c>
      <c r="CK190" s="17"/>
      <c r="CL190" s="17">
        <v>0.40874030598292899</v>
      </c>
      <c r="CM190" s="17"/>
      <c r="CN190" s="17">
        <v>0.36103910498764702</v>
      </c>
      <c r="CO190" s="17">
        <v>0.415482454914685</v>
      </c>
      <c r="CP190" s="17">
        <v>0.38918306816347797</v>
      </c>
    </row>
    <row r="191" spans="2:94" x14ac:dyDescent="0.35">
      <c r="B191" t="s">
        <v>207</v>
      </c>
      <c r="C191" s="17">
        <v>0.22284839273396101</v>
      </c>
      <c r="D191" s="17">
        <v>0.20666588696850499</v>
      </c>
      <c r="E191" s="17">
        <v>0.23990325681132399</v>
      </c>
      <c r="F191" s="17"/>
      <c r="G191" s="17">
        <v>0.222320698190385</v>
      </c>
      <c r="H191" s="17">
        <v>0.21437727532586801</v>
      </c>
      <c r="I191" s="17">
        <v>0.23216323664428801</v>
      </c>
      <c r="J191" s="17">
        <v>0.227399314055267</v>
      </c>
      <c r="K191" s="17">
        <v>0.21112387762991899</v>
      </c>
      <c r="L191" s="17">
        <v>0.22672962318336001</v>
      </c>
      <c r="M191" s="17"/>
      <c r="N191" s="17">
        <v>0.19874745861915299</v>
      </c>
      <c r="O191" s="17">
        <v>0.20775375710282001</v>
      </c>
      <c r="P191" s="17">
        <v>0.22065467298510599</v>
      </c>
      <c r="Q191" s="17">
        <v>0.26708585532999102</v>
      </c>
      <c r="R191" s="17"/>
      <c r="S191" s="17">
        <v>0.20342574878015901</v>
      </c>
      <c r="T191" s="17">
        <v>0.25992182717190598</v>
      </c>
      <c r="U191" s="17">
        <v>0.22463842756858399</v>
      </c>
      <c r="V191" s="17">
        <v>0.20042301050067499</v>
      </c>
      <c r="W191" s="17">
        <v>0.23237611152286999</v>
      </c>
      <c r="X191" s="17">
        <v>0.251047535815004</v>
      </c>
      <c r="Y191" s="17">
        <v>0.209021704994234</v>
      </c>
      <c r="Z191" s="17">
        <v>0.25084816311661701</v>
      </c>
      <c r="AA191" s="17">
        <v>0.21557702510256499</v>
      </c>
      <c r="AB191" s="17">
        <v>0.19810884589337099</v>
      </c>
      <c r="AC191" s="17">
        <v>0.214361149280268</v>
      </c>
      <c r="AD191" s="17"/>
      <c r="AE191" s="17">
        <v>0.22416810301620499</v>
      </c>
      <c r="AF191" s="17">
        <v>0.20046984324025099</v>
      </c>
      <c r="AG191" s="17">
        <v>0.263001575141591</v>
      </c>
      <c r="AH191" s="17"/>
      <c r="AI191" s="17">
        <v>0.230328673352346</v>
      </c>
      <c r="AJ191" s="17">
        <v>0.19291883133072499</v>
      </c>
      <c r="AK191" s="17">
        <v>0.21249402823376601</v>
      </c>
      <c r="AL191" s="17">
        <v>0.14435058900942799</v>
      </c>
      <c r="AM191" s="17">
        <v>0.26756095678071601</v>
      </c>
      <c r="AN191" s="17"/>
      <c r="AO191" s="17">
        <v>0.22081143467150099</v>
      </c>
      <c r="AP191" s="17">
        <v>0.201703752637204</v>
      </c>
      <c r="AQ191" s="17">
        <v>0.19644295258045599</v>
      </c>
      <c r="AR191" s="17"/>
      <c r="AS191" s="17">
        <v>0.26282327939142502</v>
      </c>
      <c r="AT191" s="17">
        <v>0.24027579740437</v>
      </c>
      <c r="AU191" s="17">
        <v>0.21445311411513099</v>
      </c>
      <c r="AV191" s="17">
        <v>0.16895911707346301</v>
      </c>
      <c r="AW191" s="17">
        <v>8.6436552329529903E-2</v>
      </c>
      <c r="AX191" s="17"/>
      <c r="AY191" s="17">
        <v>0.129283677784235</v>
      </c>
      <c r="AZ191" s="17">
        <v>0.26886681091112502</v>
      </c>
      <c r="BA191" s="17">
        <v>0.20265322463160099</v>
      </c>
      <c r="BB191" s="17">
        <v>0.22884830945975199</v>
      </c>
      <c r="BC191" s="17">
        <v>0.23909783368097301</v>
      </c>
      <c r="BD191" s="17">
        <v>0.231418484652858</v>
      </c>
      <c r="BE191" s="17">
        <v>0.24184282471163299</v>
      </c>
      <c r="BF191" s="17">
        <v>0.208476200073763</v>
      </c>
      <c r="BG191" s="17">
        <v>0.22248726812518199</v>
      </c>
      <c r="BH191" s="17">
        <v>0.205293962680836</v>
      </c>
      <c r="BI191" s="17">
        <v>0.191801195293584</v>
      </c>
      <c r="BJ191" s="17">
        <v>0.20593881996489699</v>
      </c>
      <c r="BK191" s="17">
        <v>0.18951701042508601</v>
      </c>
      <c r="BL191" s="17">
        <v>0.20911048675292099</v>
      </c>
      <c r="BM191" s="17">
        <v>0.225173212968864</v>
      </c>
      <c r="BN191" s="17">
        <v>0.156937563516103</v>
      </c>
      <c r="BO191" s="17"/>
      <c r="BP191" s="17">
        <v>0.176294996558924</v>
      </c>
      <c r="BQ191" s="17">
        <v>0.229105097409048</v>
      </c>
      <c r="BR191" s="17">
        <v>0.23694148421829</v>
      </c>
      <c r="BS191" s="17">
        <v>0.234882864110113</v>
      </c>
      <c r="BT191" s="17">
        <v>0.253563809044835</v>
      </c>
      <c r="BU191" s="17">
        <v>0.243898270756955</v>
      </c>
      <c r="BV191" s="17"/>
      <c r="BW191" s="17">
        <v>0.21207186455184099</v>
      </c>
      <c r="BX191" s="17">
        <v>0.21198489245760399</v>
      </c>
      <c r="BY191" s="17">
        <v>0.223376057693292</v>
      </c>
      <c r="BZ191" s="17">
        <v>0.219697259770783</v>
      </c>
      <c r="CA191" s="17">
        <v>0.204749613267486</v>
      </c>
      <c r="CB191" s="17">
        <v>0.20869669563837201</v>
      </c>
      <c r="CC191" s="17">
        <v>0.207364681628639</v>
      </c>
      <c r="CD191" s="17">
        <v>0.25413321636159297</v>
      </c>
      <c r="CE191" s="17"/>
      <c r="CF191" s="17">
        <v>0.17730814975524001</v>
      </c>
      <c r="CG191" s="17">
        <v>0.213436104578728</v>
      </c>
      <c r="CH191" s="17">
        <v>0.24649459423939901</v>
      </c>
      <c r="CI191" s="17">
        <v>0.215072514308463</v>
      </c>
      <c r="CJ191" s="17">
        <v>0.20816446777776401</v>
      </c>
      <c r="CK191" s="17"/>
      <c r="CL191" s="17">
        <v>0.23151218451404601</v>
      </c>
      <c r="CM191" s="17"/>
      <c r="CN191" s="17">
        <v>0.20807464022465799</v>
      </c>
      <c r="CO191" s="17">
        <v>0.27756528504034</v>
      </c>
      <c r="CP191" s="17">
        <v>0.213062569565729</v>
      </c>
    </row>
    <row r="192" spans="2:94" x14ac:dyDescent="0.35">
      <c r="B192" t="s">
        <v>208</v>
      </c>
      <c r="C192" s="17">
        <v>7.2136179025701103E-2</v>
      </c>
      <c r="D192" s="17">
        <v>6.1026205453408498E-2</v>
      </c>
      <c r="E192" s="17">
        <v>8.3546356880043901E-2</v>
      </c>
      <c r="F192" s="17"/>
      <c r="G192" s="17">
        <v>8.3609388300680598E-2</v>
      </c>
      <c r="H192" s="17">
        <v>8.1329828215280897E-2</v>
      </c>
      <c r="I192" s="17">
        <v>6.7607319080632403E-2</v>
      </c>
      <c r="J192" s="17">
        <v>5.8024340701918302E-2</v>
      </c>
      <c r="K192" s="17">
        <v>7.2667527049883301E-2</v>
      </c>
      <c r="L192" s="17">
        <v>7.1719779328122402E-2</v>
      </c>
      <c r="M192" s="17"/>
      <c r="N192" s="17">
        <v>6.6457987468285698E-2</v>
      </c>
      <c r="O192" s="17">
        <v>7.2284045951325399E-2</v>
      </c>
      <c r="P192" s="17">
        <v>8.5135213450604694E-2</v>
      </c>
      <c r="Q192" s="17">
        <v>6.6611614593565294E-2</v>
      </c>
      <c r="R192" s="17"/>
      <c r="S192" s="17">
        <v>6.9478032417225499E-2</v>
      </c>
      <c r="T192" s="17">
        <v>6.7890246652856104E-2</v>
      </c>
      <c r="U192" s="17">
        <v>6.63211193616733E-2</v>
      </c>
      <c r="V192" s="17">
        <v>8.7638629715144301E-2</v>
      </c>
      <c r="W192" s="17">
        <v>7.5896890671004094E-2</v>
      </c>
      <c r="X192" s="17">
        <v>8.7942568003900407E-2</v>
      </c>
      <c r="Y192" s="17">
        <v>6.1127815058089598E-2</v>
      </c>
      <c r="Z192" s="17">
        <v>6.1802158815556098E-2</v>
      </c>
      <c r="AA192" s="17">
        <v>8.48361405941018E-2</v>
      </c>
      <c r="AB192" s="17">
        <v>5.8843526735177697E-2</v>
      </c>
      <c r="AC192" s="17">
        <v>6.0143608754023303E-2</v>
      </c>
      <c r="AD192" s="17"/>
      <c r="AE192" s="17">
        <v>7.8038586146099501E-2</v>
      </c>
      <c r="AF192" s="17">
        <v>6.2273436028553598E-2</v>
      </c>
      <c r="AG192" s="17">
        <v>8.4196483242056794E-2</v>
      </c>
      <c r="AH192" s="17"/>
      <c r="AI192" s="17">
        <v>8.6194898222043806E-2</v>
      </c>
      <c r="AJ192" s="17">
        <v>6.9486593410822306E-2</v>
      </c>
      <c r="AK192" s="17">
        <v>3.1375685031255499E-2</v>
      </c>
      <c r="AL192" s="17">
        <v>0.137571877149746</v>
      </c>
      <c r="AM192" s="17">
        <v>7.0362459423149296E-2</v>
      </c>
      <c r="AN192" s="17"/>
      <c r="AO192" s="17">
        <v>8.7569289744614198E-2</v>
      </c>
      <c r="AP192" s="17">
        <v>6.7543292681592995E-2</v>
      </c>
      <c r="AQ192" s="17">
        <v>5.43547024019361E-2</v>
      </c>
      <c r="AR192" s="17"/>
      <c r="AS192" s="17">
        <v>7.10450077898023E-2</v>
      </c>
      <c r="AT192" s="17">
        <v>6.9761753506215399E-2</v>
      </c>
      <c r="AU192" s="17">
        <v>7.1059105426966404E-2</v>
      </c>
      <c r="AV192" s="17">
        <v>6.6041563536263198E-2</v>
      </c>
      <c r="AW192" s="17">
        <v>0.157026517014278</v>
      </c>
      <c r="AX192" s="17"/>
      <c r="AY192" s="17">
        <v>0.12589840822571699</v>
      </c>
      <c r="AZ192" s="17">
        <v>7.4190387922105305E-2</v>
      </c>
      <c r="BA192" s="17">
        <v>3.55676711308388E-2</v>
      </c>
      <c r="BB192" s="17">
        <v>8.0712335404134403E-2</v>
      </c>
      <c r="BC192" s="17">
        <v>6.6458595228993195E-2</v>
      </c>
      <c r="BD192" s="17">
        <v>8.3698501551141294E-2</v>
      </c>
      <c r="BE192" s="17">
        <v>8.3497921110207998E-2</v>
      </c>
      <c r="BF192" s="17">
        <v>7.9560706316740906E-2</v>
      </c>
      <c r="BG192" s="17">
        <v>7.8475574786816896E-2</v>
      </c>
      <c r="BH192" s="17">
        <v>2.9920461182317601E-2</v>
      </c>
      <c r="BI192" s="17">
        <v>7.1040472391610099E-2</v>
      </c>
      <c r="BJ192" s="17">
        <v>8.4141485569823801E-2</v>
      </c>
      <c r="BK192" s="17">
        <v>6.7741110354098896E-2</v>
      </c>
      <c r="BL192" s="17">
        <v>4.8923089065154302E-2</v>
      </c>
      <c r="BM192" s="17">
        <v>2.6844090596275301E-2</v>
      </c>
      <c r="BN192" s="17">
        <v>7.7131930342009894E-2</v>
      </c>
      <c r="BO192" s="17"/>
      <c r="BP192" s="17">
        <v>7.30218579232986E-2</v>
      </c>
      <c r="BQ192" s="17">
        <v>6.8128022521022694E-2</v>
      </c>
      <c r="BR192" s="17">
        <v>6.7876653541867504E-2</v>
      </c>
      <c r="BS192" s="17">
        <v>7.9473341906706102E-2</v>
      </c>
      <c r="BT192" s="17">
        <v>7.1833255067052099E-2</v>
      </c>
      <c r="BU192" s="17">
        <v>7.2777451390928199E-2</v>
      </c>
      <c r="BV192" s="17"/>
      <c r="BW192" s="17">
        <v>8.0842673971492196E-2</v>
      </c>
      <c r="BX192" s="17">
        <v>6.01435165576263E-2</v>
      </c>
      <c r="BY192" s="17">
        <v>6.7638562540070293E-2</v>
      </c>
      <c r="BZ192" s="17">
        <v>7.9202243624312094E-2</v>
      </c>
      <c r="CA192" s="17">
        <v>8.9064838105115202E-2</v>
      </c>
      <c r="CB192" s="17">
        <v>7.7770166838228696E-2</v>
      </c>
      <c r="CC192" s="17">
        <v>3.9491904820157901E-2</v>
      </c>
      <c r="CD192" s="17">
        <v>0.100941657964145</v>
      </c>
      <c r="CE192" s="17"/>
      <c r="CF192" s="17">
        <v>7.7203809296970197E-2</v>
      </c>
      <c r="CG192" s="17">
        <v>7.0543216982455706E-2</v>
      </c>
      <c r="CH192" s="17">
        <v>7.3507024949094293E-2</v>
      </c>
      <c r="CI192" s="17">
        <v>6.06300717646929E-2</v>
      </c>
      <c r="CJ192" s="17">
        <v>0.110393968822199</v>
      </c>
      <c r="CK192" s="17"/>
      <c r="CL192" s="17">
        <v>6.4669173257871707E-2</v>
      </c>
      <c r="CM192" s="17"/>
      <c r="CN192" s="17">
        <v>6.3158490037360598E-2</v>
      </c>
      <c r="CO192" s="17">
        <v>8.3758146519127996E-2</v>
      </c>
      <c r="CP192" s="17">
        <v>8.3403008876206094E-2</v>
      </c>
    </row>
    <row r="193" spans="2:94" x14ac:dyDescent="0.35">
      <c r="B193" t="s">
        <v>209</v>
      </c>
      <c r="C193" s="17">
        <v>5.5170355339423501E-2</v>
      </c>
      <c r="D193" s="17">
        <v>5.1647843209356899E-2</v>
      </c>
      <c r="E193" s="17">
        <v>5.8077138144668299E-2</v>
      </c>
      <c r="F193" s="17"/>
      <c r="G193" s="17">
        <v>3.00901131749234E-2</v>
      </c>
      <c r="H193" s="17">
        <v>4.8971865622327498E-2</v>
      </c>
      <c r="I193" s="17">
        <v>4.4946455911022601E-2</v>
      </c>
      <c r="J193" s="17">
        <v>6.7748477729832293E-2</v>
      </c>
      <c r="K193" s="17">
        <v>6.8946547124621907E-2</v>
      </c>
      <c r="L193" s="17">
        <v>6.5879721730487298E-2</v>
      </c>
      <c r="M193" s="17"/>
      <c r="N193" s="17">
        <v>5.43481635486113E-2</v>
      </c>
      <c r="O193" s="17">
        <v>6.1086320348377902E-2</v>
      </c>
      <c r="P193" s="17">
        <v>6.24724418333793E-2</v>
      </c>
      <c r="Q193" s="17">
        <v>4.4201545355956003E-2</v>
      </c>
      <c r="R193" s="17"/>
      <c r="S193" s="17">
        <v>5.0145825218745603E-2</v>
      </c>
      <c r="T193" s="17">
        <v>5.51116085901261E-2</v>
      </c>
      <c r="U193" s="17">
        <v>5.5836869408446503E-2</v>
      </c>
      <c r="V193" s="17">
        <v>6.8468161789355705E-2</v>
      </c>
      <c r="W193" s="17">
        <v>5.5221852720668103E-2</v>
      </c>
      <c r="X193" s="17">
        <v>5.2977894584956199E-2</v>
      </c>
      <c r="Y193" s="17">
        <v>4.5995003280549701E-2</v>
      </c>
      <c r="Z193" s="17">
        <v>4.1319876554150703E-2</v>
      </c>
      <c r="AA193" s="17">
        <v>5.5957585305494897E-2</v>
      </c>
      <c r="AB193" s="17">
        <v>5.9366230971814801E-2</v>
      </c>
      <c r="AC193" s="17">
        <v>6.4737485325865804E-2</v>
      </c>
      <c r="AD193" s="17"/>
      <c r="AE193" s="17">
        <v>8.3636993275609098E-2</v>
      </c>
      <c r="AF193" s="17">
        <v>3.4473447340374198E-2</v>
      </c>
      <c r="AG193" s="17">
        <v>5.40723215003635E-2</v>
      </c>
      <c r="AH193" s="17"/>
      <c r="AI193" s="17">
        <v>6.9584224805426906E-2</v>
      </c>
      <c r="AJ193" s="17">
        <v>3.8482173141838501E-2</v>
      </c>
      <c r="AK193" s="17">
        <v>4.3266768689773798E-2</v>
      </c>
      <c r="AL193" s="17">
        <v>0.197899268931582</v>
      </c>
      <c r="AM193" s="17">
        <v>6.0385435032373001E-2</v>
      </c>
      <c r="AN193" s="17"/>
      <c r="AO193" s="17">
        <v>5.7183045536054002E-2</v>
      </c>
      <c r="AP193" s="17">
        <v>3.2304963811508602E-2</v>
      </c>
      <c r="AQ193" s="17">
        <v>4.8404623070275501E-2</v>
      </c>
      <c r="AR193" s="17"/>
      <c r="AS193" s="17">
        <v>4.84480390843086E-2</v>
      </c>
      <c r="AT193" s="17">
        <v>6.0193218302476099E-2</v>
      </c>
      <c r="AU193" s="17">
        <v>5.7193910828141202E-2</v>
      </c>
      <c r="AV193" s="17">
        <v>4.6777702631540699E-2</v>
      </c>
      <c r="AW193" s="17">
        <v>8.5750682419173802E-2</v>
      </c>
      <c r="AX193" s="17"/>
      <c r="AY193" s="17">
        <v>0</v>
      </c>
      <c r="AZ193" s="17">
        <v>4.9249881987767398E-2</v>
      </c>
      <c r="BA193" s="17">
        <v>7.6639088270560998E-2</v>
      </c>
      <c r="BB193" s="17">
        <v>4.44771201851775E-2</v>
      </c>
      <c r="BC193" s="17">
        <v>4.6864301477642999E-2</v>
      </c>
      <c r="BD193" s="17">
        <v>6.2673420256081094E-2</v>
      </c>
      <c r="BE193" s="17">
        <v>6.7356716910749403E-2</v>
      </c>
      <c r="BF193" s="17">
        <v>5.6976108982091198E-2</v>
      </c>
      <c r="BG193" s="17">
        <v>4.6661584428283998E-2</v>
      </c>
      <c r="BH193" s="17">
        <v>5.9409770755381203E-2</v>
      </c>
      <c r="BI193" s="17">
        <v>6.2073150940442197E-2</v>
      </c>
      <c r="BJ193" s="17">
        <v>3.1662409483596603E-2</v>
      </c>
      <c r="BK193" s="17">
        <v>5.2141473753143701E-2</v>
      </c>
      <c r="BL193" s="17">
        <v>7.5079143326244699E-2</v>
      </c>
      <c r="BM193" s="17">
        <v>3.97561464491758E-2</v>
      </c>
      <c r="BN193" s="17">
        <v>4.4724939476185499E-2</v>
      </c>
      <c r="BO193" s="17"/>
      <c r="BP193" s="17">
        <v>5.2202566703122899E-2</v>
      </c>
      <c r="BQ193" s="17">
        <v>4.7556674388194498E-2</v>
      </c>
      <c r="BR193" s="17">
        <v>5.8494319079221202E-2</v>
      </c>
      <c r="BS193" s="17">
        <v>5.7932933844432197E-2</v>
      </c>
      <c r="BT193" s="17">
        <v>6.2721270380995703E-2</v>
      </c>
      <c r="BU193" s="17">
        <v>7.3388389236759194E-2</v>
      </c>
      <c r="BV193" s="17"/>
      <c r="BW193" s="17">
        <v>4.5393554047626003E-2</v>
      </c>
      <c r="BX193" s="17">
        <v>5.4780895223461301E-2</v>
      </c>
      <c r="BY193" s="17">
        <v>5.6789223915757497E-2</v>
      </c>
      <c r="BZ193" s="17">
        <v>5.7891753403910798E-2</v>
      </c>
      <c r="CA193" s="17">
        <v>6.0350777480827199E-2</v>
      </c>
      <c r="CB193" s="17">
        <v>8.0729699451694406E-2</v>
      </c>
      <c r="CC193" s="17">
        <v>3.7362426748258702E-2</v>
      </c>
      <c r="CD193" s="17">
        <v>3.1374456933878803E-2</v>
      </c>
      <c r="CE193" s="17"/>
      <c r="CF193" s="17">
        <v>5.4077891955672197E-2</v>
      </c>
      <c r="CG193" s="17">
        <v>5.5892675489762497E-2</v>
      </c>
      <c r="CH193" s="17">
        <v>5.2416360955906398E-2</v>
      </c>
      <c r="CI193" s="17">
        <v>5.1250068275666701E-2</v>
      </c>
      <c r="CJ193" s="17">
        <v>9.6681579424632694E-2</v>
      </c>
      <c r="CK193" s="17"/>
      <c r="CL193" s="17">
        <v>3.1453456224583003E-2</v>
      </c>
      <c r="CM193" s="17"/>
      <c r="CN193" s="17">
        <v>5.5034626610214597E-2</v>
      </c>
      <c r="CO193" s="17">
        <v>5.0705006014689101E-2</v>
      </c>
      <c r="CP193" s="17">
        <v>5.9034400499712002E-2</v>
      </c>
    </row>
    <row r="194" spans="2:94" x14ac:dyDescent="0.35">
      <c r="B194" t="s">
        <v>133</v>
      </c>
      <c r="C194" s="17">
        <v>4.3458054511073298E-2</v>
      </c>
      <c r="D194" s="17">
        <v>2.7073314745113201E-2</v>
      </c>
      <c r="E194" s="17">
        <v>5.927980695803E-2</v>
      </c>
      <c r="F194" s="17"/>
      <c r="G194" s="17">
        <v>2.8583207454261801E-2</v>
      </c>
      <c r="H194" s="17">
        <v>3.52278106910398E-2</v>
      </c>
      <c r="I194" s="17">
        <v>5.79155248569879E-2</v>
      </c>
      <c r="J194" s="17">
        <v>3.9148178712450098E-2</v>
      </c>
      <c r="K194" s="17">
        <v>5.0289952371287701E-2</v>
      </c>
      <c r="L194" s="17">
        <v>4.7283022112805197E-2</v>
      </c>
      <c r="M194" s="17"/>
      <c r="N194" s="17">
        <v>2.4248339114630899E-2</v>
      </c>
      <c r="O194" s="17">
        <v>4.72456024589923E-2</v>
      </c>
      <c r="P194" s="17">
        <v>4.0212532169433497E-2</v>
      </c>
      <c r="Q194" s="17">
        <v>6.3680157294354597E-2</v>
      </c>
      <c r="R194" s="17"/>
      <c r="S194" s="17">
        <v>3.9553650621226899E-2</v>
      </c>
      <c r="T194" s="17">
        <v>4.39615356099885E-2</v>
      </c>
      <c r="U194" s="17">
        <v>2.42935150210506E-2</v>
      </c>
      <c r="V194" s="17">
        <v>4.6209834207972499E-2</v>
      </c>
      <c r="W194" s="17">
        <v>3.04684341010036E-2</v>
      </c>
      <c r="X194" s="17">
        <v>7.1252441423077406E-2</v>
      </c>
      <c r="Y194" s="17">
        <v>3.5355425209511099E-2</v>
      </c>
      <c r="Z194" s="17">
        <v>1.8113832415944098E-2</v>
      </c>
      <c r="AA194" s="17">
        <v>5.2870229259310002E-2</v>
      </c>
      <c r="AB194" s="17">
        <v>5.0900782870478403E-2</v>
      </c>
      <c r="AC194" s="17">
        <v>4.6115374257927798E-2</v>
      </c>
      <c r="AD194" s="17"/>
      <c r="AE194" s="17">
        <v>5.0316072528183403E-2</v>
      </c>
      <c r="AF194" s="17">
        <v>3.5324974248702498E-2</v>
      </c>
      <c r="AG194" s="17">
        <v>5.2839887719424099E-2</v>
      </c>
      <c r="AH194" s="17"/>
      <c r="AI194" s="17">
        <v>3.78167668232662E-2</v>
      </c>
      <c r="AJ194" s="17">
        <v>3.3275971827791101E-2</v>
      </c>
      <c r="AK194" s="17">
        <v>3.03648517795536E-2</v>
      </c>
      <c r="AL194" s="17">
        <v>2.6083704645644398E-2</v>
      </c>
      <c r="AM194" s="17">
        <v>8.0201471846179997E-2</v>
      </c>
      <c r="AN194" s="17"/>
      <c r="AO194" s="17">
        <v>3.5335649125885202E-2</v>
      </c>
      <c r="AP194" s="17">
        <v>3.3348420034993297E-2</v>
      </c>
      <c r="AQ194" s="17">
        <v>3.4527468475609398E-2</v>
      </c>
      <c r="AR194" s="17"/>
      <c r="AS194" s="17">
        <v>6.1928263100008901E-2</v>
      </c>
      <c r="AT194" s="17">
        <v>4.6202893657770701E-2</v>
      </c>
      <c r="AU194" s="17">
        <v>3.3913720966068803E-2</v>
      </c>
      <c r="AV194" s="17">
        <v>2.1693050385439599E-2</v>
      </c>
      <c r="AW194" s="17">
        <v>2.0732351657323699E-2</v>
      </c>
      <c r="AX194" s="17"/>
      <c r="AY194" s="17">
        <v>0.103445904958178</v>
      </c>
      <c r="AZ194" s="17">
        <v>6.4560693132221805E-2</v>
      </c>
      <c r="BA194" s="17">
        <v>4.3865066048263499E-2</v>
      </c>
      <c r="BB194" s="17">
        <v>4.12438553463556E-2</v>
      </c>
      <c r="BC194" s="17">
        <v>4.4427455630419499E-2</v>
      </c>
      <c r="BD194" s="17">
        <v>4.49642955566198E-2</v>
      </c>
      <c r="BE194" s="17">
        <v>5.9108121087236197E-2</v>
      </c>
      <c r="BF194" s="17">
        <v>4.1305004580205203E-2</v>
      </c>
      <c r="BG194" s="17">
        <v>3.7229510271214503E-2</v>
      </c>
      <c r="BH194" s="17">
        <v>2.9482750229122799E-2</v>
      </c>
      <c r="BI194" s="17">
        <v>3.7884451135662502E-2</v>
      </c>
      <c r="BJ194" s="17">
        <v>4.6597070118259802E-2</v>
      </c>
      <c r="BK194" s="17">
        <v>2.3874249570547901E-2</v>
      </c>
      <c r="BL194" s="17">
        <v>0</v>
      </c>
      <c r="BM194" s="17">
        <v>6.6392145237765099E-2</v>
      </c>
      <c r="BN194" s="17">
        <v>0</v>
      </c>
      <c r="BO194" s="17"/>
      <c r="BP194" s="17">
        <v>4.0127402698548802E-2</v>
      </c>
      <c r="BQ194" s="17">
        <v>5.2501960221839401E-2</v>
      </c>
      <c r="BR194" s="17">
        <v>4.6115154938717901E-2</v>
      </c>
      <c r="BS194" s="17">
        <v>4.3010390820882802E-2</v>
      </c>
      <c r="BT194" s="17">
        <v>2.51702314901333E-2</v>
      </c>
      <c r="BU194" s="17">
        <v>4.2537012791126601E-2</v>
      </c>
      <c r="BV194" s="17"/>
      <c r="BW194" s="17">
        <v>4.6164782373668702E-2</v>
      </c>
      <c r="BX194" s="17">
        <v>4.3206408142947898E-2</v>
      </c>
      <c r="BY194" s="17">
        <v>2.76910715521918E-2</v>
      </c>
      <c r="BZ194" s="17">
        <v>4.52567478540584E-2</v>
      </c>
      <c r="CA194" s="17">
        <v>4.2892883741751001E-2</v>
      </c>
      <c r="CB194" s="17">
        <v>5.6278842436302698E-2</v>
      </c>
      <c r="CC194" s="17">
        <v>2.0507044446958399E-2</v>
      </c>
      <c r="CD194" s="17">
        <v>7.7389918572780395E-2</v>
      </c>
      <c r="CE194" s="17"/>
      <c r="CF194" s="17">
        <v>2.8976507371386899E-2</v>
      </c>
      <c r="CG194" s="17">
        <v>4.0372538418360998E-2</v>
      </c>
      <c r="CH194" s="17">
        <v>4.2092611513755498E-2</v>
      </c>
      <c r="CI194" s="17">
        <v>6.1006627357485202E-2</v>
      </c>
      <c r="CJ194" s="17">
        <v>5.0422747361675999E-2</v>
      </c>
      <c r="CK194" s="17"/>
      <c r="CL194" s="17">
        <v>2.9035708863687299E-2</v>
      </c>
      <c r="CM194" s="17"/>
      <c r="CN194" s="17">
        <v>5.4589325486094999E-2</v>
      </c>
      <c r="CO194" s="17">
        <v>2.4860605359333501E-2</v>
      </c>
      <c r="CP194" s="17">
        <v>3.2821322415319598E-2</v>
      </c>
    </row>
    <row r="195" spans="2:94" x14ac:dyDescent="0.35">
      <c r="B195" t="s">
        <v>145</v>
      </c>
      <c r="C195" s="17">
        <v>0.60638701838984099</v>
      </c>
      <c r="D195" s="17">
        <v>0.65358674962361696</v>
      </c>
      <c r="E195" s="17">
        <v>0.55919344120593395</v>
      </c>
      <c r="F195" s="17"/>
      <c r="G195" s="17">
        <v>0.63539659287974903</v>
      </c>
      <c r="H195" s="17">
        <v>0.62009322014548396</v>
      </c>
      <c r="I195" s="17">
        <v>0.59736746350706904</v>
      </c>
      <c r="J195" s="17">
        <v>0.60767968880053203</v>
      </c>
      <c r="K195" s="17">
        <v>0.59697209582428801</v>
      </c>
      <c r="L195" s="17">
        <v>0.58838785364522495</v>
      </c>
      <c r="M195" s="17"/>
      <c r="N195" s="17">
        <v>0.65619805124931896</v>
      </c>
      <c r="O195" s="17">
        <v>0.61163027413848503</v>
      </c>
      <c r="P195" s="17">
        <v>0.59152513956147701</v>
      </c>
      <c r="Q195" s="17">
        <v>0.55842082742613297</v>
      </c>
      <c r="R195" s="17"/>
      <c r="S195" s="17">
        <v>0.63739674296264304</v>
      </c>
      <c r="T195" s="17">
        <v>0.573114781975123</v>
      </c>
      <c r="U195" s="17">
        <v>0.62891006864024601</v>
      </c>
      <c r="V195" s="17">
        <v>0.59726036378685299</v>
      </c>
      <c r="W195" s="17">
        <v>0.606036710984454</v>
      </c>
      <c r="X195" s="17">
        <v>0.53677956017306205</v>
      </c>
      <c r="Y195" s="17">
        <v>0.64850005145761602</v>
      </c>
      <c r="Z195" s="17">
        <v>0.62791596909773195</v>
      </c>
      <c r="AA195" s="17">
        <v>0.59075901973852796</v>
      </c>
      <c r="AB195" s="17">
        <v>0.63278061352915804</v>
      </c>
      <c r="AC195" s="17">
        <v>0.61464238238191504</v>
      </c>
      <c r="AD195" s="17"/>
      <c r="AE195" s="17">
        <v>0.56384024503390295</v>
      </c>
      <c r="AF195" s="17">
        <v>0.66745829914211796</v>
      </c>
      <c r="AG195" s="17">
        <v>0.54588973239656502</v>
      </c>
      <c r="AH195" s="17"/>
      <c r="AI195" s="17">
        <v>0.57607543679691697</v>
      </c>
      <c r="AJ195" s="17">
        <v>0.665836430288823</v>
      </c>
      <c r="AK195" s="17">
        <v>0.68249866626565103</v>
      </c>
      <c r="AL195" s="17">
        <v>0.49409456026359999</v>
      </c>
      <c r="AM195" s="17">
        <v>0.52148967691758197</v>
      </c>
      <c r="AN195" s="17"/>
      <c r="AO195" s="17">
        <v>0.59910058092194496</v>
      </c>
      <c r="AP195" s="17">
        <v>0.66509957083470095</v>
      </c>
      <c r="AQ195" s="17">
        <v>0.66627025347172297</v>
      </c>
      <c r="AR195" s="17"/>
      <c r="AS195" s="17">
        <v>0.55575541063445599</v>
      </c>
      <c r="AT195" s="17">
        <v>0.58356633712916794</v>
      </c>
      <c r="AU195" s="17">
        <v>0.62338014866369296</v>
      </c>
      <c r="AV195" s="17">
        <v>0.69652856637329397</v>
      </c>
      <c r="AW195" s="17">
        <v>0.65005389657969403</v>
      </c>
      <c r="AX195" s="17"/>
      <c r="AY195" s="17">
        <v>0.64137200903186997</v>
      </c>
      <c r="AZ195" s="17">
        <v>0.54313222604678102</v>
      </c>
      <c r="BA195" s="17">
        <v>0.64127494991873601</v>
      </c>
      <c r="BB195" s="17">
        <v>0.60471837960458097</v>
      </c>
      <c r="BC195" s="17">
        <v>0.60315181398197104</v>
      </c>
      <c r="BD195" s="17">
        <v>0.57724529798329904</v>
      </c>
      <c r="BE195" s="17">
        <v>0.54819441618017395</v>
      </c>
      <c r="BF195" s="17">
        <v>0.61368198004719898</v>
      </c>
      <c r="BG195" s="17">
        <v>0.615146062388503</v>
      </c>
      <c r="BH195" s="17">
        <v>0.67589305515234299</v>
      </c>
      <c r="BI195" s="17">
        <v>0.63720073023870105</v>
      </c>
      <c r="BJ195" s="17">
        <v>0.63166021486342305</v>
      </c>
      <c r="BK195" s="17">
        <v>0.66672615589712403</v>
      </c>
      <c r="BL195" s="17">
        <v>0.66688728085568005</v>
      </c>
      <c r="BM195" s="17">
        <v>0.64183440474791897</v>
      </c>
      <c r="BN195" s="17">
        <v>0.72120556666570101</v>
      </c>
      <c r="BO195" s="17"/>
      <c r="BP195" s="17">
        <v>0.658353176116106</v>
      </c>
      <c r="BQ195" s="17">
        <v>0.60270824545989499</v>
      </c>
      <c r="BR195" s="17">
        <v>0.59057238822190306</v>
      </c>
      <c r="BS195" s="17">
        <v>0.58470046931786601</v>
      </c>
      <c r="BT195" s="17">
        <v>0.586711434016983</v>
      </c>
      <c r="BU195" s="17">
        <v>0.56739887582423099</v>
      </c>
      <c r="BV195" s="17"/>
      <c r="BW195" s="17">
        <v>0.61552712505537199</v>
      </c>
      <c r="BX195" s="17">
        <v>0.62988428761836102</v>
      </c>
      <c r="BY195" s="17">
        <v>0.62450508429868801</v>
      </c>
      <c r="BZ195" s="17">
        <v>0.59795199534693599</v>
      </c>
      <c r="CA195" s="17">
        <v>0.60294188740482102</v>
      </c>
      <c r="CB195" s="17">
        <v>0.57652459563540204</v>
      </c>
      <c r="CC195" s="17">
        <v>0.69527394235598605</v>
      </c>
      <c r="CD195" s="17">
        <v>0.53616075016760301</v>
      </c>
      <c r="CE195" s="17"/>
      <c r="CF195" s="17">
        <v>0.66243364162073004</v>
      </c>
      <c r="CG195" s="17">
        <v>0.61975546453069297</v>
      </c>
      <c r="CH195" s="17">
        <v>0.58548940834184504</v>
      </c>
      <c r="CI195" s="17">
        <v>0.612040718293692</v>
      </c>
      <c r="CJ195" s="17">
        <v>0.53433723661372901</v>
      </c>
      <c r="CK195" s="17"/>
      <c r="CL195" s="17">
        <v>0.64332947713981203</v>
      </c>
      <c r="CM195" s="17"/>
      <c r="CN195" s="17">
        <v>0.61914291764167195</v>
      </c>
      <c r="CO195" s="17">
        <v>0.56311095706651004</v>
      </c>
      <c r="CP195" s="17">
        <v>0.61167869864303304</v>
      </c>
    </row>
    <row r="196" spans="2:94" x14ac:dyDescent="0.35">
      <c r="B196" t="s">
        <v>146</v>
      </c>
      <c r="C196" s="17">
        <v>0.12730653436512501</v>
      </c>
      <c r="D196" s="17">
        <v>0.11267404866276499</v>
      </c>
      <c r="E196" s="17">
        <v>0.141623495024712</v>
      </c>
      <c r="F196" s="17"/>
      <c r="G196" s="17">
        <v>0.113699501475604</v>
      </c>
      <c r="H196" s="17">
        <v>0.13030169383760801</v>
      </c>
      <c r="I196" s="17">
        <v>0.112553774991655</v>
      </c>
      <c r="J196" s="17">
        <v>0.125772818431751</v>
      </c>
      <c r="K196" s="17">
        <v>0.141614074174505</v>
      </c>
      <c r="L196" s="17">
        <v>0.13759950105860999</v>
      </c>
      <c r="M196" s="17"/>
      <c r="N196" s="17">
        <v>0.120806151016897</v>
      </c>
      <c r="O196" s="17">
        <v>0.133370366299703</v>
      </c>
      <c r="P196" s="17">
        <v>0.14760765528398401</v>
      </c>
      <c r="Q196" s="17">
        <v>0.110813159949521</v>
      </c>
      <c r="R196" s="17"/>
      <c r="S196" s="17">
        <v>0.119623857635971</v>
      </c>
      <c r="T196" s="17">
        <v>0.123001855242982</v>
      </c>
      <c r="U196" s="17">
        <v>0.12215798877012</v>
      </c>
      <c r="V196" s="17">
        <v>0.15610679150449999</v>
      </c>
      <c r="W196" s="17">
        <v>0.13111874339167201</v>
      </c>
      <c r="X196" s="17">
        <v>0.14092046258885699</v>
      </c>
      <c r="Y196" s="17">
        <v>0.107122818338639</v>
      </c>
      <c r="Z196" s="17">
        <v>0.103122035369707</v>
      </c>
      <c r="AA196" s="17">
        <v>0.14079372589959699</v>
      </c>
      <c r="AB196" s="17">
        <v>0.118209757706993</v>
      </c>
      <c r="AC196" s="17">
        <v>0.124881094079889</v>
      </c>
      <c r="AD196" s="17"/>
      <c r="AE196" s="17">
        <v>0.16167557942170899</v>
      </c>
      <c r="AF196" s="17">
        <v>9.6746883368927797E-2</v>
      </c>
      <c r="AG196" s="17">
        <v>0.13826880474242001</v>
      </c>
      <c r="AH196" s="17"/>
      <c r="AI196" s="17">
        <v>0.15577912302747099</v>
      </c>
      <c r="AJ196" s="17">
        <v>0.10796876655266099</v>
      </c>
      <c r="AK196" s="17">
        <v>7.46424537210294E-2</v>
      </c>
      <c r="AL196" s="17">
        <v>0.335471146081328</v>
      </c>
      <c r="AM196" s="17">
        <v>0.13074789445552201</v>
      </c>
      <c r="AN196" s="17"/>
      <c r="AO196" s="17">
        <v>0.144752335280668</v>
      </c>
      <c r="AP196" s="17">
        <v>9.9848256493101695E-2</v>
      </c>
      <c r="AQ196" s="17">
        <v>0.102759325472212</v>
      </c>
      <c r="AR196" s="17"/>
      <c r="AS196" s="17">
        <v>0.119493046874111</v>
      </c>
      <c r="AT196" s="17">
        <v>0.129954971808692</v>
      </c>
      <c r="AU196" s="17">
        <v>0.12825301625510799</v>
      </c>
      <c r="AV196" s="17">
        <v>0.11281926616780399</v>
      </c>
      <c r="AW196" s="17">
        <v>0.242777199433452</v>
      </c>
      <c r="AX196" s="17"/>
      <c r="AY196" s="17">
        <v>0.12589840822571699</v>
      </c>
      <c r="AZ196" s="17">
        <v>0.123440269909873</v>
      </c>
      <c r="BA196" s="17">
        <v>0.1122067594014</v>
      </c>
      <c r="BB196" s="17">
        <v>0.12518945558931199</v>
      </c>
      <c r="BC196" s="17">
        <v>0.11332289670663601</v>
      </c>
      <c r="BD196" s="17">
        <v>0.146371921807222</v>
      </c>
      <c r="BE196" s="17">
        <v>0.150854638020957</v>
      </c>
      <c r="BF196" s="17">
        <v>0.13653681529883199</v>
      </c>
      <c r="BG196" s="17">
        <v>0.12513715921510099</v>
      </c>
      <c r="BH196" s="17">
        <v>8.9330231937698804E-2</v>
      </c>
      <c r="BI196" s="17">
        <v>0.13311362333205201</v>
      </c>
      <c r="BJ196" s="17">
        <v>0.11580389505341999</v>
      </c>
      <c r="BK196" s="17">
        <v>0.11988258410724301</v>
      </c>
      <c r="BL196" s="17">
        <v>0.124002232391399</v>
      </c>
      <c r="BM196" s="17">
        <v>6.6600237045451094E-2</v>
      </c>
      <c r="BN196" s="17">
        <v>0.121856869818195</v>
      </c>
      <c r="BO196" s="17"/>
      <c r="BP196" s="17">
        <v>0.125224424626422</v>
      </c>
      <c r="BQ196" s="17">
        <v>0.115684696909217</v>
      </c>
      <c r="BR196" s="17">
        <v>0.12637097262108901</v>
      </c>
      <c r="BS196" s="17">
        <v>0.13740627575113801</v>
      </c>
      <c r="BT196" s="17">
        <v>0.134554525448048</v>
      </c>
      <c r="BU196" s="17">
        <v>0.146165840627687</v>
      </c>
      <c r="BV196" s="17"/>
      <c r="BW196" s="17">
        <v>0.12623622801911799</v>
      </c>
      <c r="BX196" s="17">
        <v>0.114924411781088</v>
      </c>
      <c r="BY196" s="17">
        <v>0.124427786455828</v>
      </c>
      <c r="BZ196" s="17">
        <v>0.137093997028223</v>
      </c>
      <c r="CA196" s="17">
        <v>0.14941561558594199</v>
      </c>
      <c r="CB196" s="17">
        <v>0.15849986628992299</v>
      </c>
      <c r="CC196" s="17">
        <v>7.6854331568416603E-2</v>
      </c>
      <c r="CD196" s="17">
        <v>0.132316114898024</v>
      </c>
      <c r="CE196" s="17"/>
      <c r="CF196" s="17">
        <v>0.13128170125264199</v>
      </c>
      <c r="CG196" s="17">
        <v>0.12643589247221801</v>
      </c>
      <c r="CH196" s="17">
        <v>0.12592338590500099</v>
      </c>
      <c r="CI196" s="17">
        <v>0.11188014004036</v>
      </c>
      <c r="CJ196" s="17">
        <v>0.207075548246832</v>
      </c>
      <c r="CK196" s="17"/>
      <c r="CL196" s="17">
        <v>9.6122629482454605E-2</v>
      </c>
      <c r="CM196" s="17"/>
      <c r="CN196" s="17">
        <v>0.11819311664757499</v>
      </c>
      <c r="CO196" s="17">
        <v>0.13446315253381699</v>
      </c>
      <c r="CP196" s="17">
        <v>0.14243740937591801</v>
      </c>
    </row>
    <row r="197" spans="2:94" x14ac:dyDescent="0.35">
      <c r="B197" t="s">
        <v>147</v>
      </c>
      <c r="C197" s="17">
        <v>0.47908048402471598</v>
      </c>
      <c r="D197" s="17">
        <v>0.54091270096085198</v>
      </c>
      <c r="E197" s="17">
        <v>0.41756994618122101</v>
      </c>
      <c r="F197" s="17"/>
      <c r="G197" s="17">
        <v>0.521697091404145</v>
      </c>
      <c r="H197" s="17">
        <v>0.48979152630787498</v>
      </c>
      <c r="I197" s="17">
        <v>0.48481368851541401</v>
      </c>
      <c r="J197" s="17">
        <v>0.48190687036878199</v>
      </c>
      <c r="K197" s="17">
        <v>0.45535802164978301</v>
      </c>
      <c r="L197" s="17">
        <v>0.45078835258661598</v>
      </c>
      <c r="M197" s="17"/>
      <c r="N197" s="17">
        <v>0.535391900232422</v>
      </c>
      <c r="O197" s="17">
        <v>0.47825990783878097</v>
      </c>
      <c r="P197" s="17">
        <v>0.443917484277493</v>
      </c>
      <c r="Q197" s="17">
        <v>0.44760766747661201</v>
      </c>
      <c r="R197" s="17"/>
      <c r="S197" s="17">
        <v>0.51777288532667198</v>
      </c>
      <c r="T197" s="17">
        <v>0.45011292673214098</v>
      </c>
      <c r="U197" s="17">
        <v>0.50675207987012605</v>
      </c>
      <c r="V197" s="17">
        <v>0.44115357228235302</v>
      </c>
      <c r="W197" s="17">
        <v>0.47491796759278199</v>
      </c>
      <c r="X197" s="17">
        <v>0.39585909758420501</v>
      </c>
      <c r="Y197" s="17">
        <v>0.54137723311897601</v>
      </c>
      <c r="Z197" s="17">
        <v>0.52479393372802496</v>
      </c>
      <c r="AA197" s="17">
        <v>0.44996529383893102</v>
      </c>
      <c r="AB197" s="17">
        <v>0.514570855822166</v>
      </c>
      <c r="AC197" s="17">
        <v>0.48976128830202598</v>
      </c>
      <c r="AD197" s="17"/>
      <c r="AE197" s="17">
        <v>0.40216466561219499</v>
      </c>
      <c r="AF197" s="17">
        <v>0.57071141577319096</v>
      </c>
      <c r="AG197" s="17">
        <v>0.40762092765414498</v>
      </c>
      <c r="AH197" s="17"/>
      <c r="AI197" s="17">
        <v>0.42029631376944598</v>
      </c>
      <c r="AJ197" s="17">
        <v>0.55786766373616203</v>
      </c>
      <c r="AK197" s="17">
        <v>0.60785621254462197</v>
      </c>
      <c r="AL197" s="17">
        <v>0.15862341418227199</v>
      </c>
      <c r="AM197" s="17">
        <v>0.39074178246205998</v>
      </c>
      <c r="AN197" s="17"/>
      <c r="AO197" s="17">
        <v>0.45434824564127702</v>
      </c>
      <c r="AP197" s="17">
        <v>0.56525131434159903</v>
      </c>
      <c r="AQ197" s="17">
        <v>0.56351092799951097</v>
      </c>
      <c r="AR197" s="17"/>
      <c r="AS197" s="17">
        <v>0.436262363760345</v>
      </c>
      <c r="AT197" s="17">
        <v>0.45361136532047602</v>
      </c>
      <c r="AU197" s="17">
        <v>0.49512713240858502</v>
      </c>
      <c r="AV197" s="17">
        <v>0.58370930020548994</v>
      </c>
      <c r="AW197" s="17">
        <v>0.40727669714624198</v>
      </c>
      <c r="AX197" s="17"/>
      <c r="AY197" s="17">
        <v>0.51547360080615201</v>
      </c>
      <c r="AZ197" s="17">
        <v>0.41969195613690802</v>
      </c>
      <c r="BA197" s="17">
        <v>0.529068190517336</v>
      </c>
      <c r="BB197" s="17">
        <v>0.47952892401526898</v>
      </c>
      <c r="BC197" s="17">
        <v>0.48982891727533501</v>
      </c>
      <c r="BD197" s="17">
        <v>0.43087337617607702</v>
      </c>
      <c r="BE197" s="17">
        <v>0.39733977815921601</v>
      </c>
      <c r="BF197" s="17">
        <v>0.47714516474836699</v>
      </c>
      <c r="BG197" s="17">
        <v>0.49000890317340201</v>
      </c>
      <c r="BH197" s="17">
        <v>0.58656282321464404</v>
      </c>
      <c r="BI197" s="17">
        <v>0.50408710690664904</v>
      </c>
      <c r="BJ197" s="17">
        <v>0.51585631981000302</v>
      </c>
      <c r="BK197" s="17">
        <v>0.54684357178988097</v>
      </c>
      <c r="BL197" s="17">
        <v>0.54288504846428098</v>
      </c>
      <c r="BM197" s="17">
        <v>0.57523416770246805</v>
      </c>
      <c r="BN197" s="17">
        <v>0.59934869684750602</v>
      </c>
      <c r="BO197" s="17"/>
      <c r="BP197" s="17">
        <v>0.53312875148968397</v>
      </c>
      <c r="BQ197" s="17">
        <v>0.48702354855067798</v>
      </c>
      <c r="BR197" s="17">
        <v>0.46420141560081501</v>
      </c>
      <c r="BS197" s="17">
        <v>0.44729419356672701</v>
      </c>
      <c r="BT197" s="17">
        <v>0.45215690856893598</v>
      </c>
      <c r="BU197" s="17">
        <v>0.42123303519654298</v>
      </c>
      <c r="BV197" s="17"/>
      <c r="BW197" s="17">
        <v>0.489290897036254</v>
      </c>
      <c r="BX197" s="17">
        <v>0.51495987583727398</v>
      </c>
      <c r="BY197" s="17">
        <v>0.50007729784286103</v>
      </c>
      <c r="BZ197" s="17">
        <v>0.46085799831871299</v>
      </c>
      <c r="CA197" s="17">
        <v>0.453526271818878</v>
      </c>
      <c r="CB197" s="17">
        <v>0.41802472934547802</v>
      </c>
      <c r="CC197" s="17">
        <v>0.61841961078757002</v>
      </c>
      <c r="CD197" s="17">
        <v>0.40384463526957898</v>
      </c>
      <c r="CE197" s="17"/>
      <c r="CF197" s="17">
        <v>0.53115194036808799</v>
      </c>
      <c r="CG197" s="17">
        <v>0.49331957205847399</v>
      </c>
      <c r="CH197" s="17">
        <v>0.45956602243684402</v>
      </c>
      <c r="CI197" s="17">
        <v>0.50016057825333304</v>
      </c>
      <c r="CJ197" s="17">
        <v>0.32726168836689701</v>
      </c>
      <c r="CK197" s="17"/>
      <c r="CL197" s="17">
        <v>0.54720684765735705</v>
      </c>
      <c r="CM197" s="17"/>
      <c r="CN197" s="17">
        <v>0.50094980099409703</v>
      </c>
      <c r="CO197" s="17">
        <v>0.42864780453269302</v>
      </c>
      <c r="CP197" s="17">
        <v>0.469241289267115</v>
      </c>
    </row>
    <row r="198" spans="2:94" x14ac:dyDescent="0.35">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H198" s="17"/>
      <c r="CI198" s="17"/>
      <c r="CJ198" s="17"/>
      <c r="CK198" s="17"/>
      <c r="CL198" s="17"/>
      <c r="CM198" s="17"/>
      <c r="CN198" s="17"/>
      <c r="CO198" s="17"/>
      <c r="CP198" s="17"/>
    </row>
    <row r="199" spans="2:94" x14ac:dyDescent="0.35">
      <c r="B199" s="6" t="s">
        <v>221</v>
      </c>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c r="CA199" s="17"/>
      <c r="CB199" s="17"/>
      <c r="CC199" s="17"/>
      <c r="CD199" s="17"/>
      <c r="CE199" s="17"/>
      <c r="CF199" s="17"/>
      <c r="CG199" s="17"/>
      <c r="CH199" s="17"/>
      <c r="CI199" s="17"/>
      <c r="CJ199" s="17"/>
      <c r="CK199" s="17"/>
      <c r="CL199" s="17"/>
      <c r="CM199" s="17"/>
      <c r="CN199" s="17"/>
      <c r="CO199" s="17"/>
      <c r="CP199" s="17"/>
    </row>
    <row r="200" spans="2:94" x14ac:dyDescent="0.35">
      <c r="B200" s="24" t="s">
        <v>125</v>
      </c>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c r="CA200" s="17"/>
      <c r="CB200" s="17"/>
      <c r="CC200" s="17"/>
      <c r="CD200" s="17"/>
      <c r="CE200" s="17"/>
      <c r="CF200" s="17"/>
      <c r="CG200" s="17"/>
      <c r="CH200" s="17"/>
      <c r="CI200" s="17"/>
      <c r="CJ200" s="17"/>
      <c r="CK200" s="17"/>
      <c r="CL200" s="17"/>
      <c r="CM200" s="17"/>
      <c r="CN200" s="17"/>
      <c r="CO200" s="17"/>
      <c r="CP200" s="17"/>
    </row>
    <row r="201" spans="2:94" x14ac:dyDescent="0.35">
      <c r="B201" t="s">
        <v>205</v>
      </c>
      <c r="C201" s="17">
        <v>0.141612770994543</v>
      </c>
      <c r="D201" s="17">
        <v>0.17777368470325999</v>
      </c>
      <c r="E201" s="17">
        <v>0.104469698139089</v>
      </c>
      <c r="F201" s="17"/>
      <c r="G201" s="17">
        <v>0.19018915697873401</v>
      </c>
      <c r="H201" s="17">
        <v>0.17525979814200901</v>
      </c>
      <c r="I201" s="17">
        <v>0.13876809602003701</v>
      </c>
      <c r="J201" s="17">
        <v>0.13411360621428201</v>
      </c>
      <c r="K201" s="17">
        <v>9.7337468206563096E-2</v>
      </c>
      <c r="L201" s="17">
        <v>0.119699965777408</v>
      </c>
      <c r="M201" s="17"/>
      <c r="N201" s="17">
        <v>0.15126953210248201</v>
      </c>
      <c r="O201" s="17">
        <v>0.151325560271896</v>
      </c>
      <c r="P201" s="17">
        <v>0.13814919234901099</v>
      </c>
      <c r="Q201" s="17">
        <v>0.122151930565955</v>
      </c>
      <c r="R201" s="17"/>
      <c r="S201" s="17">
        <v>0.20341915648669201</v>
      </c>
      <c r="T201" s="17">
        <v>0.116869899189377</v>
      </c>
      <c r="U201" s="17">
        <v>0.130680383248787</v>
      </c>
      <c r="V201" s="17">
        <v>0.118636639516789</v>
      </c>
      <c r="W201" s="17">
        <v>9.9465328786558393E-2</v>
      </c>
      <c r="X201" s="17">
        <v>0.11125905597246299</v>
      </c>
      <c r="Y201" s="17">
        <v>0.168271496253276</v>
      </c>
      <c r="Z201" s="17">
        <v>0.14757856959481</v>
      </c>
      <c r="AA201" s="17">
        <v>0.142506866320084</v>
      </c>
      <c r="AB201" s="17">
        <v>0.156977788073525</v>
      </c>
      <c r="AC201" s="17">
        <v>0.12846173056313401</v>
      </c>
      <c r="AD201" s="17"/>
      <c r="AE201" s="17">
        <v>0.120781490516555</v>
      </c>
      <c r="AF201" s="17">
        <v>0.15911949395472899</v>
      </c>
      <c r="AG201" s="17">
        <v>0.125724660552814</v>
      </c>
      <c r="AH201" s="17"/>
      <c r="AI201" s="17">
        <v>0.11377326369240701</v>
      </c>
      <c r="AJ201" s="17">
        <v>0.17327764234006601</v>
      </c>
      <c r="AK201" s="17">
        <v>0.15307503056458999</v>
      </c>
      <c r="AL201" s="17">
        <v>9.8623501221712304E-2</v>
      </c>
      <c r="AM201" s="17">
        <v>0.119789487199512</v>
      </c>
      <c r="AN201" s="17"/>
      <c r="AO201" s="17">
        <v>0.13312397647299301</v>
      </c>
      <c r="AP201" s="17">
        <v>0.168062717634612</v>
      </c>
      <c r="AQ201" s="17">
        <v>0.14411454239284999</v>
      </c>
      <c r="AR201" s="17"/>
      <c r="AS201" s="17">
        <v>0.103454728186788</v>
      </c>
      <c r="AT201" s="17">
        <v>0.12295416302595</v>
      </c>
      <c r="AU201" s="17">
        <v>0.161378007022661</v>
      </c>
      <c r="AV201" s="17">
        <v>0.18386768997369399</v>
      </c>
      <c r="AW201" s="17">
        <v>0.17103501116964601</v>
      </c>
      <c r="AX201" s="17"/>
      <c r="AY201" s="17">
        <v>0.19513619507809901</v>
      </c>
      <c r="AZ201" s="17">
        <v>0.13709471396464501</v>
      </c>
      <c r="BA201" s="17">
        <v>0.16391085281360401</v>
      </c>
      <c r="BB201" s="17">
        <v>0.16319751864340101</v>
      </c>
      <c r="BC201" s="17">
        <v>0.13337772150664301</v>
      </c>
      <c r="BD201" s="17">
        <v>0.115528593731548</v>
      </c>
      <c r="BE201" s="17">
        <v>0.133928816752724</v>
      </c>
      <c r="BF201" s="17">
        <v>0.118613061592202</v>
      </c>
      <c r="BG201" s="17">
        <v>0.11285852870573</v>
      </c>
      <c r="BH201" s="17">
        <v>0.146780907033048</v>
      </c>
      <c r="BI201" s="17">
        <v>0.131083319476128</v>
      </c>
      <c r="BJ201" s="17">
        <v>0.15171643229474999</v>
      </c>
      <c r="BK201" s="17">
        <v>0.13624115303669099</v>
      </c>
      <c r="BL201" s="17">
        <v>0.231961649005545</v>
      </c>
      <c r="BM201" s="17">
        <v>0.229891171331669</v>
      </c>
      <c r="BN201" s="17">
        <v>0.241725596794966</v>
      </c>
      <c r="BO201" s="17"/>
      <c r="BP201" s="17">
        <v>0.20029351469141199</v>
      </c>
      <c r="BQ201" s="17">
        <v>0.13194840596374999</v>
      </c>
      <c r="BR201" s="17">
        <v>0.11099201481747201</v>
      </c>
      <c r="BS201" s="17">
        <v>0.12708755009730399</v>
      </c>
      <c r="BT201" s="17">
        <v>0.12692772779782899</v>
      </c>
      <c r="BU201" s="17">
        <v>0.10404868915357</v>
      </c>
      <c r="BV201" s="17"/>
      <c r="BW201" s="17">
        <v>0.20908595604673799</v>
      </c>
      <c r="BX201" s="17">
        <v>0.15782973982694501</v>
      </c>
      <c r="BY201" s="17">
        <v>0.141609648122732</v>
      </c>
      <c r="BZ201" s="17">
        <v>0.124940113891303</v>
      </c>
      <c r="CA201" s="17">
        <v>0.12730039501500401</v>
      </c>
      <c r="CB201" s="17">
        <v>0.13113705877939599</v>
      </c>
      <c r="CC201" s="17">
        <v>0.20804816283991301</v>
      </c>
      <c r="CD201" s="17">
        <v>0.117713637087342</v>
      </c>
      <c r="CE201" s="17"/>
      <c r="CF201" s="17">
        <v>0.23203561193023001</v>
      </c>
      <c r="CG201" s="17">
        <v>0.12590047040334201</v>
      </c>
      <c r="CH201" s="17">
        <v>0.14119879508518399</v>
      </c>
      <c r="CI201" s="17">
        <v>0.12676841043883399</v>
      </c>
      <c r="CJ201" s="17">
        <v>0.15245666364925001</v>
      </c>
      <c r="CK201" s="17"/>
      <c r="CL201" s="17">
        <v>0.124944638586375</v>
      </c>
      <c r="CM201" s="17"/>
      <c r="CN201" s="17">
        <v>0.156037128334994</v>
      </c>
      <c r="CO201" s="17">
        <v>9.1235536433234093E-2</v>
      </c>
      <c r="CP201" s="17">
        <v>0.14874322528230199</v>
      </c>
    </row>
    <row r="202" spans="2:94" x14ac:dyDescent="0.35">
      <c r="B202" t="s">
        <v>206</v>
      </c>
      <c r="C202" s="17">
        <v>0.322586814170019</v>
      </c>
      <c r="D202" s="17">
        <v>0.33543045572131203</v>
      </c>
      <c r="E202" s="17">
        <v>0.31018618400242598</v>
      </c>
      <c r="F202" s="17"/>
      <c r="G202" s="17">
        <v>0.38412369491588</v>
      </c>
      <c r="H202" s="17">
        <v>0.374333172018739</v>
      </c>
      <c r="I202" s="17">
        <v>0.31925890054123102</v>
      </c>
      <c r="J202" s="17">
        <v>0.30564549828044901</v>
      </c>
      <c r="K202" s="17">
        <v>0.30123726896514003</v>
      </c>
      <c r="L202" s="17">
        <v>0.26986665451501302</v>
      </c>
      <c r="M202" s="17"/>
      <c r="N202" s="17">
        <v>0.35635315871432799</v>
      </c>
      <c r="O202" s="17">
        <v>0.32689190374979599</v>
      </c>
      <c r="P202" s="17">
        <v>0.30994287693485401</v>
      </c>
      <c r="Q202" s="17">
        <v>0.29401506270643601</v>
      </c>
      <c r="R202" s="17"/>
      <c r="S202" s="17">
        <v>0.33580718984658098</v>
      </c>
      <c r="T202" s="17">
        <v>0.318885059679967</v>
      </c>
      <c r="U202" s="17">
        <v>0.32048411474742899</v>
      </c>
      <c r="V202" s="17">
        <v>0.31226895808432698</v>
      </c>
      <c r="W202" s="17">
        <v>0.357173787903319</v>
      </c>
      <c r="X202" s="17">
        <v>0.33380508227744499</v>
      </c>
      <c r="Y202" s="17">
        <v>0.34014826957438099</v>
      </c>
      <c r="Z202" s="17">
        <v>0.298230770826799</v>
      </c>
      <c r="AA202" s="17">
        <v>0.29636183176957598</v>
      </c>
      <c r="AB202" s="17">
        <v>0.31071753571923999</v>
      </c>
      <c r="AC202" s="17">
        <v>0.31908797446595899</v>
      </c>
      <c r="AD202" s="17"/>
      <c r="AE202" s="17">
        <v>0.30325691615704697</v>
      </c>
      <c r="AF202" s="17">
        <v>0.34590565648733301</v>
      </c>
      <c r="AG202" s="17">
        <v>0.27978274916646001</v>
      </c>
      <c r="AH202" s="17"/>
      <c r="AI202" s="17">
        <v>0.30240447291331302</v>
      </c>
      <c r="AJ202" s="17">
        <v>0.36840185271689602</v>
      </c>
      <c r="AK202" s="17">
        <v>0.32332268347284898</v>
      </c>
      <c r="AL202" s="17">
        <v>0.28134705616243399</v>
      </c>
      <c r="AM202" s="17">
        <v>0.273573297815627</v>
      </c>
      <c r="AN202" s="17"/>
      <c r="AO202" s="17">
        <v>0.34109086617844198</v>
      </c>
      <c r="AP202" s="17">
        <v>0.36646707997925898</v>
      </c>
      <c r="AQ202" s="17">
        <v>0.33142582316085301</v>
      </c>
      <c r="AR202" s="17"/>
      <c r="AS202" s="17">
        <v>0.30342673090483202</v>
      </c>
      <c r="AT202" s="17">
        <v>0.32841437663949402</v>
      </c>
      <c r="AU202" s="17">
        <v>0.33142636579745699</v>
      </c>
      <c r="AV202" s="17">
        <v>0.34434154350458201</v>
      </c>
      <c r="AW202" s="17">
        <v>0.35193584735033601</v>
      </c>
      <c r="AX202" s="17"/>
      <c r="AY202" s="17">
        <v>0.188053671705776</v>
      </c>
      <c r="AZ202" s="17">
        <v>0.29111057593873702</v>
      </c>
      <c r="BA202" s="17">
        <v>0.30880705245778101</v>
      </c>
      <c r="BB202" s="17">
        <v>0.26881734912901201</v>
      </c>
      <c r="BC202" s="17">
        <v>0.35754871270153099</v>
      </c>
      <c r="BD202" s="17">
        <v>0.33791186231576997</v>
      </c>
      <c r="BE202" s="17">
        <v>0.30062271423690301</v>
      </c>
      <c r="BF202" s="17">
        <v>0.33868613239631201</v>
      </c>
      <c r="BG202" s="17">
        <v>0.34146409333036798</v>
      </c>
      <c r="BH202" s="17">
        <v>0.34666843044484402</v>
      </c>
      <c r="BI202" s="17">
        <v>0.35531574155414902</v>
      </c>
      <c r="BJ202" s="17">
        <v>0.35718631240221899</v>
      </c>
      <c r="BK202" s="17">
        <v>0.30975375134865701</v>
      </c>
      <c r="BL202" s="17">
        <v>0.348375055213623</v>
      </c>
      <c r="BM202" s="17">
        <v>0.26313842672793297</v>
      </c>
      <c r="BN202" s="17">
        <v>0.36616840355765201</v>
      </c>
      <c r="BO202" s="17"/>
      <c r="BP202" s="17">
        <v>0.34575416294545402</v>
      </c>
      <c r="BQ202" s="17">
        <v>0.29986646265083</v>
      </c>
      <c r="BR202" s="17">
        <v>0.35896392276176198</v>
      </c>
      <c r="BS202" s="17">
        <v>0.319542175825557</v>
      </c>
      <c r="BT202" s="17">
        <v>0.29693802898442301</v>
      </c>
      <c r="BU202" s="17">
        <v>0.31186291482897099</v>
      </c>
      <c r="BV202" s="17"/>
      <c r="BW202" s="17">
        <v>0.31548422542055699</v>
      </c>
      <c r="BX202" s="17">
        <v>0.31699741310705298</v>
      </c>
      <c r="BY202" s="17">
        <v>0.32686882427964598</v>
      </c>
      <c r="BZ202" s="17">
        <v>0.32319264237677298</v>
      </c>
      <c r="CA202" s="17">
        <v>0.35112536254912402</v>
      </c>
      <c r="CB202" s="17">
        <v>0.32350457907205299</v>
      </c>
      <c r="CC202" s="17">
        <v>0.35644072068975802</v>
      </c>
      <c r="CD202" s="17">
        <v>0.35578080912186499</v>
      </c>
      <c r="CE202" s="17"/>
      <c r="CF202" s="17">
        <v>0.32960731703220397</v>
      </c>
      <c r="CG202" s="17">
        <v>0.33700560824399201</v>
      </c>
      <c r="CH202" s="17">
        <v>0.31231503989994502</v>
      </c>
      <c r="CI202" s="17">
        <v>0.31968783304991899</v>
      </c>
      <c r="CJ202" s="17">
        <v>0.28004953100788998</v>
      </c>
      <c r="CK202" s="17"/>
      <c r="CL202" s="17">
        <v>0.337097731568262</v>
      </c>
      <c r="CM202" s="17"/>
      <c r="CN202" s="17">
        <v>0.30379848325085401</v>
      </c>
      <c r="CO202" s="17">
        <v>0.34304816950225397</v>
      </c>
      <c r="CP202" s="17">
        <v>0.34923859047080003</v>
      </c>
    </row>
    <row r="203" spans="2:94" x14ac:dyDescent="0.35">
      <c r="B203" t="s">
        <v>207</v>
      </c>
      <c r="C203" s="17">
        <v>0.28841918237429798</v>
      </c>
      <c r="D203" s="17">
        <v>0.27812689981949801</v>
      </c>
      <c r="E203" s="17">
        <v>0.29976972462972701</v>
      </c>
      <c r="F203" s="17"/>
      <c r="G203" s="17">
        <v>0.26785507824205002</v>
      </c>
      <c r="H203" s="17">
        <v>0.26935432038110202</v>
      </c>
      <c r="I203" s="17">
        <v>0.322804579419469</v>
      </c>
      <c r="J203" s="17">
        <v>0.26836554126252399</v>
      </c>
      <c r="K203" s="17">
        <v>0.28854371976926302</v>
      </c>
      <c r="L203" s="17">
        <v>0.30597069551515499</v>
      </c>
      <c r="M203" s="17"/>
      <c r="N203" s="17">
        <v>0.24919148330737001</v>
      </c>
      <c r="O203" s="17">
        <v>0.27324347243929598</v>
      </c>
      <c r="P203" s="17">
        <v>0.30045876869594101</v>
      </c>
      <c r="Q203" s="17">
        <v>0.33557108597979401</v>
      </c>
      <c r="R203" s="17"/>
      <c r="S203" s="17">
        <v>0.23552764047059299</v>
      </c>
      <c r="T203" s="17">
        <v>0.27886588874958301</v>
      </c>
      <c r="U203" s="17">
        <v>0.32255264071672002</v>
      </c>
      <c r="V203" s="17">
        <v>0.28415780403589203</v>
      </c>
      <c r="W203" s="17">
        <v>0.29922837676535302</v>
      </c>
      <c r="X203" s="17">
        <v>0.306213719637836</v>
      </c>
      <c r="Y203" s="17">
        <v>0.27676321083421701</v>
      </c>
      <c r="Z203" s="17">
        <v>0.34910625752258401</v>
      </c>
      <c r="AA203" s="17">
        <v>0.31783227976647399</v>
      </c>
      <c r="AB203" s="17">
        <v>0.28616419486962502</v>
      </c>
      <c r="AC203" s="17">
        <v>0.27645580878859199</v>
      </c>
      <c r="AD203" s="17"/>
      <c r="AE203" s="17">
        <v>0.28443364924383302</v>
      </c>
      <c r="AF203" s="17">
        <v>0.26661932708471597</v>
      </c>
      <c r="AG203" s="17">
        <v>0.35015085567976201</v>
      </c>
      <c r="AH203" s="17"/>
      <c r="AI203" s="17">
        <v>0.29369297211607198</v>
      </c>
      <c r="AJ203" s="17">
        <v>0.24797944467456701</v>
      </c>
      <c r="AK203" s="17">
        <v>0.27786345914753702</v>
      </c>
      <c r="AL203" s="17">
        <v>0.37280581821311198</v>
      </c>
      <c r="AM203" s="17">
        <v>0.34554363287159201</v>
      </c>
      <c r="AN203" s="17"/>
      <c r="AO203" s="17">
        <v>0.28163863901748198</v>
      </c>
      <c r="AP203" s="17">
        <v>0.25813491155526602</v>
      </c>
      <c r="AQ203" s="17">
        <v>0.270694302719371</v>
      </c>
      <c r="AR203" s="17"/>
      <c r="AS203" s="17">
        <v>0.31791911355061803</v>
      </c>
      <c r="AT203" s="17">
        <v>0.29303374811238098</v>
      </c>
      <c r="AU203" s="17">
        <v>0.27565821339270002</v>
      </c>
      <c r="AV203" s="17">
        <v>0.27123604486654801</v>
      </c>
      <c r="AW203" s="17">
        <v>0.27319658803466501</v>
      </c>
      <c r="AX203" s="17"/>
      <c r="AY203" s="17">
        <v>0.22381670308277801</v>
      </c>
      <c r="AZ203" s="17">
        <v>0.33560374604818599</v>
      </c>
      <c r="BA203" s="17">
        <v>0.29019549246591902</v>
      </c>
      <c r="BB203" s="17">
        <v>0.32059297821514499</v>
      </c>
      <c r="BC203" s="17">
        <v>0.29134087167732903</v>
      </c>
      <c r="BD203" s="17">
        <v>0.30845935656225099</v>
      </c>
      <c r="BE203" s="17">
        <v>0.29765349985241801</v>
      </c>
      <c r="BF203" s="17">
        <v>0.26991847548428799</v>
      </c>
      <c r="BG203" s="17">
        <v>0.30253883212490501</v>
      </c>
      <c r="BH203" s="17">
        <v>0.30094805547481601</v>
      </c>
      <c r="BI203" s="17">
        <v>0.26125864987330699</v>
      </c>
      <c r="BJ203" s="17">
        <v>0.28204605099181701</v>
      </c>
      <c r="BK203" s="17">
        <v>0.26581948006524603</v>
      </c>
      <c r="BL203" s="17">
        <v>0.14458632663329199</v>
      </c>
      <c r="BM203" s="17">
        <v>0.22981403444829199</v>
      </c>
      <c r="BN203" s="17">
        <v>0.239657278102303</v>
      </c>
      <c r="BO203" s="17"/>
      <c r="BP203" s="17">
        <v>0.26811759963398801</v>
      </c>
      <c r="BQ203" s="17">
        <v>0.30003766888678501</v>
      </c>
      <c r="BR203" s="17">
        <v>0.285957915756343</v>
      </c>
      <c r="BS203" s="17">
        <v>0.27454340119431597</v>
      </c>
      <c r="BT203" s="17">
        <v>0.31898416300729998</v>
      </c>
      <c r="BU203" s="17">
        <v>0.310955057271177</v>
      </c>
      <c r="BV203" s="17"/>
      <c r="BW203" s="17">
        <v>0.27831781619188101</v>
      </c>
      <c r="BX203" s="17">
        <v>0.28476561716054799</v>
      </c>
      <c r="BY203" s="17">
        <v>0.29690205978593098</v>
      </c>
      <c r="BZ203" s="17">
        <v>0.285076266688569</v>
      </c>
      <c r="CA203" s="17">
        <v>0.26028990496202498</v>
      </c>
      <c r="CB203" s="17">
        <v>0.300929423579398</v>
      </c>
      <c r="CC203" s="17">
        <v>0.24167825832887899</v>
      </c>
      <c r="CD203" s="17">
        <v>0.24546402755124799</v>
      </c>
      <c r="CE203" s="17"/>
      <c r="CF203" s="17">
        <v>0.25380288571603599</v>
      </c>
      <c r="CG203" s="17">
        <v>0.28637487960316499</v>
      </c>
      <c r="CH203" s="17">
        <v>0.305245153403011</v>
      </c>
      <c r="CI203" s="17">
        <v>0.27287381762063001</v>
      </c>
      <c r="CJ203" s="17">
        <v>0.27789889111539501</v>
      </c>
      <c r="CK203" s="17"/>
      <c r="CL203" s="17">
        <v>0.298365639663358</v>
      </c>
      <c r="CM203" s="17"/>
      <c r="CN203" s="17">
        <v>0.279643258015494</v>
      </c>
      <c r="CO203" s="17">
        <v>0.34000393407559898</v>
      </c>
      <c r="CP203" s="17">
        <v>0.267419473410897</v>
      </c>
    </row>
    <row r="204" spans="2:94" x14ac:dyDescent="0.35">
      <c r="B204" t="s">
        <v>208</v>
      </c>
      <c r="C204" s="17">
        <v>0.127842026317628</v>
      </c>
      <c r="D204" s="17">
        <v>0.110494167429767</v>
      </c>
      <c r="E204" s="17">
        <v>0.144754146506092</v>
      </c>
      <c r="F204" s="17"/>
      <c r="G204" s="17">
        <v>9.7884858565684699E-2</v>
      </c>
      <c r="H204" s="17">
        <v>9.03487833768504E-2</v>
      </c>
      <c r="I204" s="17">
        <v>9.5367928819901401E-2</v>
      </c>
      <c r="J204" s="17">
        <v>0.14388914703575401</v>
      </c>
      <c r="K204" s="17">
        <v>0.16849541421790901</v>
      </c>
      <c r="L204" s="17">
        <v>0.16470721858179299</v>
      </c>
      <c r="M204" s="17"/>
      <c r="N204" s="17">
        <v>0.13434273585419099</v>
      </c>
      <c r="O204" s="17">
        <v>0.126965313869322</v>
      </c>
      <c r="P204" s="17">
        <v>0.12506488474512201</v>
      </c>
      <c r="Q204" s="17">
        <v>0.12375594284526199</v>
      </c>
      <c r="R204" s="17"/>
      <c r="S204" s="17">
        <v>0.1238628680076</v>
      </c>
      <c r="T204" s="17">
        <v>0.14418883600778301</v>
      </c>
      <c r="U204" s="17">
        <v>0.11433968651019</v>
      </c>
      <c r="V204" s="17">
        <v>0.15435122923049999</v>
      </c>
      <c r="W204" s="17">
        <v>0.14528755727199499</v>
      </c>
      <c r="X204" s="17">
        <v>0.116810907573161</v>
      </c>
      <c r="Y204" s="17">
        <v>0.10573857194174301</v>
      </c>
      <c r="Z204" s="17">
        <v>0.12288621240771801</v>
      </c>
      <c r="AA204" s="17">
        <v>0.115872842872712</v>
      </c>
      <c r="AB204" s="17">
        <v>0.119232765704438</v>
      </c>
      <c r="AC204" s="17">
        <v>0.14695728052574999</v>
      </c>
      <c r="AD204" s="17"/>
      <c r="AE204" s="17">
        <v>0.13882401611790399</v>
      </c>
      <c r="AF204" s="17">
        <v>0.12917681022993999</v>
      </c>
      <c r="AG204" s="17">
        <v>0.121834211284125</v>
      </c>
      <c r="AH204" s="17"/>
      <c r="AI204" s="17">
        <v>0.153121310090156</v>
      </c>
      <c r="AJ204" s="17">
        <v>0.109479790986011</v>
      </c>
      <c r="AK204" s="17">
        <v>0.17164506224562101</v>
      </c>
      <c r="AL204" s="17">
        <v>8.4500285873177594E-2</v>
      </c>
      <c r="AM204" s="17">
        <v>0.108651454378537</v>
      </c>
      <c r="AN204" s="17"/>
      <c r="AO204" s="17">
        <v>0.117959056044826</v>
      </c>
      <c r="AP204" s="17">
        <v>0.11450939445781599</v>
      </c>
      <c r="AQ204" s="17">
        <v>0.18451464643965901</v>
      </c>
      <c r="AR204" s="17"/>
      <c r="AS204" s="17">
        <v>0.14608837159218699</v>
      </c>
      <c r="AT204" s="17">
        <v>0.13016346135340601</v>
      </c>
      <c r="AU204" s="17">
        <v>0.12898538467767301</v>
      </c>
      <c r="AV204" s="17">
        <v>9.4192958290420598E-2</v>
      </c>
      <c r="AW204" s="17">
        <v>0.134208343344455</v>
      </c>
      <c r="AX204" s="17"/>
      <c r="AY204" s="17">
        <v>0.22765734864649501</v>
      </c>
      <c r="AZ204" s="17">
        <v>0.120591728892984</v>
      </c>
      <c r="BA204" s="17">
        <v>0.117205036411598</v>
      </c>
      <c r="BB204" s="17">
        <v>0.123443380675393</v>
      </c>
      <c r="BC204" s="17">
        <v>0.11059121363588</v>
      </c>
      <c r="BD204" s="17">
        <v>0.12413012588957301</v>
      </c>
      <c r="BE204" s="17">
        <v>0.13942929260001399</v>
      </c>
      <c r="BF204" s="17">
        <v>0.158039739786907</v>
      </c>
      <c r="BG204" s="17">
        <v>0.12836079370752099</v>
      </c>
      <c r="BH204" s="17">
        <v>9.6666841106426898E-2</v>
      </c>
      <c r="BI204" s="17">
        <v>0.14187221455063401</v>
      </c>
      <c r="BJ204" s="17">
        <v>9.5413417085629601E-2</v>
      </c>
      <c r="BK204" s="17">
        <v>0.16187537824812201</v>
      </c>
      <c r="BL204" s="17">
        <v>0.15004568231246401</v>
      </c>
      <c r="BM204" s="17">
        <v>0.105022707688345</v>
      </c>
      <c r="BN204" s="17">
        <v>9.2221368432201994E-2</v>
      </c>
      <c r="BO204" s="17"/>
      <c r="BP204" s="17">
        <v>9.8492843980574799E-2</v>
      </c>
      <c r="BQ204" s="17">
        <v>0.13442103942803499</v>
      </c>
      <c r="BR204" s="17">
        <v>0.124558731573955</v>
      </c>
      <c r="BS204" s="17">
        <v>0.154042458442016</v>
      </c>
      <c r="BT204" s="17">
        <v>0.129766336898233</v>
      </c>
      <c r="BU204" s="17">
        <v>0.124575420700433</v>
      </c>
      <c r="BV204" s="17"/>
      <c r="BW204" s="17">
        <v>0.113720508429228</v>
      </c>
      <c r="BX204" s="17">
        <v>0.12106127158431799</v>
      </c>
      <c r="BY204" s="17">
        <v>0.13054906386527201</v>
      </c>
      <c r="BZ204" s="17">
        <v>0.14137535830181799</v>
      </c>
      <c r="CA204" s="17">
        <v>0.12217120231772199</v>
      </c>
      <c r="CB204" s="17">
        <v>0.118846271685278</v>
      </c>
      <c r="CC204" s="17">
        <v>0.112377643404281</v>
      </c>
      <c r="CD204" s="17">
        <v>0.15548062437541901</v>
      </c>
      <c r="CE204" s="17"/>
      <c r="CF204" s="17">
        <v>8.37307304709764E-2</v>
      </c>
      <c r="CG204" s="17">
        <v>0.128591909934129</v>
      </c>
      <c r="CH204" s="17">
        <v>0.13028575558591801</v>
      </c>
      <c r="CI204" s="17">
        <v>0.14608050540724901</v>
      </c>
      <c r="CJ204" s="17">
        <v>0.122937557617477</v>
      </c>
      <c r="CK204" s="17"/>
      <c r="CL204" s="17">
        <v>0.141934383813622</v>
      </c>
      <c r="CM204" s="17"/>
      <c r="CN204" s="17">
        <v>0.132223290628703</v>
      </c>
      <c r="CO204" s="17">
        <v>0.12330486337610801</v>
      </c>
      <c r="CP204" s="17">
        <v>0.121440657264883</v>
      </c>
    </row>
    <row r="205" spans="2:94" x14ac:dyDescent="0.35">
      <c r="B205" t="s">
        <v>209</v>
      </c>
      <c r="C205" s="17">
        <v>8.3533390628093895E-2</v>
      </c>
      <c r="D205" s="17">
        <v>7.6091386101252795E-2</v>
      </c>
      <c r="E205" s="17">
        <v>9.1454222398990898E-2</v>
      </c>
      <c r="F205" s="17"/>
      <c r="G205" s="17">
        <v>2.8215489936643599E-2</v>
      </c>
      <c r="H205" s="17">
        <v>5.6810054194731001E-2</v>
      </c>
      <c r="I205" s="17">
        <v>8.7450343064129604E-2</v>
      </c>
      <c r="J205" s="17">
        <v>9.6358805235668005E-2</v>
      </c>
      <c r="K205" s="17">
        <v>0.112644555622075</v>
      </c>
      <c r="L205" s="17">
        <v>0.10925793300912399</v>
      </c>
      <c r="M205" s="17"/>
      <c r="N205" s="17">
        <v>8.4339548937372194E-2</v>
      </c>
      <c r="O205" s="17">
        <v>9.0731132900510603E-2</v>
      </c>
      <c r="P205" s="17">
        <v>9.1616067668878504E-2</v>
      </c>
      <c r="Q205" s="17">
        <v>6.9154932411263997E-2</v>
      </c>
      <c r="R205" s="17"/>
      <c r="S205" s="17">
        <v>6.4687017062394506E-2</v>
      </c>
      <c r="T205" s="17">
        <v>0.10277962550361899</v>
      </c>
      <c r="U205" s="17">
        <v>8.2420914179863497E-2</v>
      </c>
      <c r="V205" s="17">
        <v>8.6366208224879698E-2</v>
      </c>
      <c r="W205" s="17">
        <v>8.1703168944934096E-2</v>
      </c>
      <c r="X205" s="17">
        <v>7.6450389866046006E-2</v>
      </c>
      <c r="Y205" s="17">
        <v>6.7673873827847703E-2</v>
      </c>
      <c r="Z205" s="17">
        <v>7.6629288949271096E-2</v>
      </c>
      <c r="AA205" s="17">
        <v>9.1886771195780897E-2</v>
      </c>
      <c r="AB205" s="17">
        <v>8.6946296992744795E-2</v>
      </c>
      <c r="AC205" s="17">
        <v>0.104582084275943</v>
      </c>
      <c r="AD205" s="17"/>
      <c r="AE205" s="17">
        <v>0.120922064172403</v>
      </c>
      <c r="AF205" s="17">
        <v>6.8024477650115503E-2</v>
      </c>
      <c r="AG205" s="17">
        <v>6.4850662342547993E-2</v>
      </c>
      <c r="AH205" s="17"/>
      <c r="AI205" s="17">
        <v>0.10930049850204999</v>
      </c>
      <c r="AJ205" s="17">
        <v>6.6073324301752001E-2</v>
      </c>
      <c r="AK205" s="17">
        <v>5.6517151644785303E-2</v>
      </c>
      <c r="AL205" s="17">
        <v>0.15049418646233501</v>
      </c>
      <c r="AM205" s="17">
        <v>8.2512676210811903E-2</v>
      </c>
      <c r="AN205" s="17"/>
      <c r="AO205" s="17">
        <v>9.7881325227909405E-2</v>
      </c>
      <c r="AP205" s="17">
        <v>6.1824134159880098E-2</v>
      </c>
      <c r="AQ205" s="17">
        <v>5.1973385087411901E-2</v>
      </c>
      <c r="AR205" s="17"/>
      <c r="AS205" s="17">
        <v>8.35109546089772E-2</v>
      </c>
      <c r="AT205" s="17">
        <v>8.6020670739300101E-2</v>
      </c>
      <c r="AU205" s="17">
        <v>7.4185869392671994E-2</v>
      </c>
      <c r="AV205" s="17">
        <v>7.74934594263849E-2</v>
      </c>
      <c r="AW205" s="17">
        <v>6.9624210100898004E-2</v>
      </c>
      <c r="AX205" s="17"/>
      <c r="AY205" s="17">
        <v>3.1671063375172302E-2</v>
      </c>
      <c r="AZ205" s="17">
        <v>7.4837327096386699E-2</v>
      </c>
      <c r="BA205" s="17">
        <v>7.7712446591463397E-2</v>
      </c>
      <c r="BB205" s="17">
        <v>9.0077972412908602E-2</v>
      </c>
      <c r="BC205" s="17">
        <v>7.3651892738168995E-2</v>
      </c>
      <c r="BD205" s="17">
        <v>7.9452647286210001E-2</v>
      </c>
      <c r="BE205" s="17">
        <v>8.7827754467572294E-2</v>
      </c>
      <c r="BF205" s="17">
        <v>7.4209391303614897E-2</v>
      </c>
      <c r="BG205" s="17">
        <v>0.102804348955499</v>
      </c>
      <c r="BH205" s="17">
        <v>7.5175523402274999E-2</v>
      </c>
      <c r="BI205" s="17">
        <v>6.91921339152482E-2</v>
      </c>
      <c r="BJ205" s="17">
        <v>8.7184081643201503E-2</v>
      </c>
      <c r="BK205" s="17">
        <v>0.11523733811072601</v>
      </c>
      <c r="BL205" s="17">
        <v>8.7553704684640202E-2</v>
      </c>
      <c r="BM205" s="17">
        <v>0.106289319113906</v>
      </c>
      <c r="BN205" s="17">
        <v>5.3925554663434599E-2</v>
      </c>
      <c r="BO205" s="17"/>
      <c r="BP205" s="17">
        <v>5.9015287805701699E-2</v>
      </c>
      <c r="BQ205" s="17">
        <v>8.1868586230931004E-2</v>
      </c>
      <c r="BR205" s="17">
        <v>8.59937376533884E-2</v>
      </c>
      <c r="BS205" s="17">
        <v>8.9359144793552905E-2</v>
      </c>
      <c r="BT205" s="17">
        <v>0.104648976519815</v>
      </c>
      <c r="BU205" s="17">
        <v>0.126294607014002</v>
      </c>
      <c r="BV205" s="17"/>
      <c r="BW205" s="17">
        <v>5.0308170542586197E-2</v>
      </c>
      <c r="BX205" s="17">
        <v>8.2615006582835396E-2</v>
      </c>
      <c r="BY205" s="17">
        <v>8.0904188645306102E-2</v>
      </c>
      <c r="BZ205" s="17">
        <v>8.5919458848264102E-2</v>
      </c>
      <c r="CA205" s="17">
        <v>0.113149741950717</v>
      </c>
      <c r="CB205" s="17">
        <v>8.9091138726172803E-2</v>
      </c>
      <c r="CC205" s="17">
        <v>6.0948170290209699E-2</v>
      </c>
      <c r="CD205" s="17">
        <v>5.70756010305081E-2</v>
      </c>
      <c r="CE205" s="17"/>
      <c r="CF205" s="17">
        <v>8.5341997376307197E-2</v>
      </c>
      <c r="CG205" s="17">
        <v>8.7223022290229602E-2</v>
      </c>
      <c r="CH205" s="17">
        <v>7.4035746508056402E-2</v>
      </c>
      <c r="CI205" s="17">
        <v>9.1575002463063604E-2</v>
      </c>
      <c r="CJ205" s="17">
        <v>0.109311261784759</v>
      </c>
      <c r="CK205" s="17"/>
      <c r="CL205" s="17">
        <v>7.6164122473711598E-2</v>
      </c>
      <c r="CM205" s="17"/>
      <c r="CN205" s="17">
        <v>8.2242735919090607E-2</v>
      </c>
      <c r="CO205" s="17">
        <v>7.9455171582451606E-2</v>
      </c>
      <c r="CP205" s="17">
        <v>8.9728650684299902E-2</v>
      </c>
    </row>
    <row r="206" spans="2:94" x14ac:dyDescent="0.35">
      <c r="B206" t="s">
        <v>133</v>
      </c>
      <c r="C206" s="17">
        <v>3.60058155154174E-2</v>
      </c>
      <c r="D206" s="17">
        <v>2.2083406224910399E-2</v>
      </c>
      <c r="E206" s="17">
        <v>4.9366024323675303E-2</v>
      </c>
      <c r="F206" s="17"/>
      <c r="G206" s="17">
        <v>3.1731721361006597E-2</v>
      </c>
      <c r="H206" s="17">
        <v>3.3893871886568602E-2</v>
      </c>
      <c r="I206" s="17">
        <v>3.63501521352309E-2</v>
      </c>
      <c r="J206" s="17">
        <v>5.1627401971323102E-2</v>
      </c>
      <c r="K206" s="17">
        <v>3.1741573219049898E-2</v>
      </c>
      <c r="L206" s="17">
        <v>3.0497532601506401E-2</v>
      </c>
      <c r="M206" s="17"/>
      <c r="N206" s="17">
        <v>2.45035410842569E-2</v>
      </c>
      <c r="O206" s="17">
        <v>3.08426167691788E-2</v>
      </c>
      <c r="P206" s="17">
        <v>3.47682096061925E-2</v>
      </c>
      <c r="Q206" s="17">
        <v>5.5351045491289302E-2</v>
      </c>
      <c r="R206" s="17"/>
      <c r="S206" s="17">
        <v>3.6696128126139399E-2</v>
      </c>
      <c r="T206" s="17">
        <v>3.8410690869670402E-2</v>
      </c>
      <c r="U206" s="17">
        <v>2.95222605970108E-2</v>
      </c>
      <c r="V206" s="17">
        <v>4.4219160907612402E-2</v>
      </c>
      <c r="W206" s="17">
        <v>1.7141780327840202E-2</v>
      </c>
      <c r="X206" s="17">
        <v>5.5460844673049098E-2</v>
      </c>
      <c r="Y206" s="17">
        <v>4.1404577568534898E-2</v>
      </c>
      <c r="Z206" s="17">
        <v>5.5689006988177301E-3</v>
      </c>
      <c r="AA206" s="17">
        <v>3.55394080753728E-2</v>
      </c>
      <c r="AB206" s="17">
        <v>3.9961418640427099E-2</v>
      </c>
      <c r="AC206" s="17">
        <v>2.4455121380622599E-2</v>
      </c>
      <c r="AD206" s="17"/>
      <c r="AE206" s="17">
        <v>3.1781863792257198E-2</v>
      </c>
      <c r="AF206" s="17">
        <v>3.1154234593166401E-2</v>
      </c>
      <c r="AG206" s="17">
        <v>5.76568609742917E-2</v>
      </c>
      <c r="AH206" s="17"/>
      <c r="AI206" s="17">
        <v>2.77074826860009E-2</v>
      </c>
      <c r="AJ206" s="17">
        <v>3.4787944980708398E-2</v>
      </c>
      <c r="AK206" s="17">
        <v>1.75766129246166E-2</v>
      </c>
      <c r="AL206" s="17">
        <v>1.22291520672296E-2</v>
      </c>
      <c r="AM206" s="17">
        <v>6.9929451523919994E-2</v>
      </c>
      <c r="AN206" s="17"/>
      <c r="AO206" s="17">
        <v>2.83061370583477E-2</v>
      </c>
      <c r="AP206" s="17">
        <v>3.10017622131665E-2</v>
      </c>
      <c r="AQ206" s="17">
        <v>1.72773001998556E-2</v>
      </c>
      <c r="AR206" s="17"/>
      <c r="AS206" s="17">
        <v>4.5600101156598002E-2</v>
      </c>
      <c r="AT206" s="17">
        <v>3.9413580129468703E-2</v>
      </c>
      <c r="AU206" s="17">
        <v>2.8366159716837799E-2</v>
      </c>
      <c r="AV206" s="17">
        <v>2.8868303938371E-2</v>
      </c>
      <c r="AW206" s="17">
        <v>0</v>
      </c>
      <c r="AX206" s="17"/>
      <c r="AY206" s="17">
        <v>0.133665018111679</v>
      </c>
      <c r="AZ206" s="17">
        <v>4.0761908059061602E-2</v>
      </c>
      <c r="BA206" s="17">
        <v>4.2169119259634201E-2</v>
      </c>
      <c r="BB206" s="17">
        <v>3.3870800924140798E-2</v>
      </c>
      <c r="BC206" s="17">
        <v>3.3489587740447503E-2</v>
      </c>
      <c r="BD206" s="17">
        <v>3.4517414214648802E-2</v>
      </c>
      <c r="BE206" s="17">
        <v>4.0537922090367801E-2</v>
      </c>
      <c r="BF206" s="17">
        <v>4.0533199436675903E-2</v>
      </c>
      <c r="BG206" s="17">
        <v>1.1973403175977299E-2</v>
      </c>
      <c r="BH206" s="17">
        <v>3.3760242538589801E-2</v>
      </c>
      <c r="BI206" s="17">
        <v>4.1277940630533798E-2</v>
      </c>
      <c r="BJ206" s="17">
        <v>2.6453705582382699E-2</v>
      </c>
      <c r="BK206" s="17">
        <v>1.10728991905588E-2</v>
      </c>
      <c r="BL206" s="17">
        <v>3.74775821504355E-2</v>
      </c>
      <c r="BM206" s="17">
        <v>6.5844340689854605E-2</v>
      </c>
      <c r="BN206" s="17">
        <v>6.3017984494427998E-3</v>
      </c>
      <c r="BO206" s="17"/>
      <c r="BP206" s="17">
        <v>2.8326590942869601E-2</v>
      </c>
      <c r="BQ206" s="17">
        <v>5.1857836839668603E-2</v>
      </c>
      <c r="BR206" s="17">
        <v>3.3533677437079003E-2</v>
      </c>
      <c r="BS206" s="17">
        <v>3.5425269647254599E-2</v>
      </c>
      <c r="BT206" s="17">
        <v>2.27347667924011E-2</v>
      </c>
      <c r="BU206" s="17">
        <v>2.2263311031846901E-2</v>
      </c>
      <c r="BV206" s="17"/>
      <c r="BW206" s="17">
        <v>3.3083323369009703E-2</v>
      </c>
      <c r="BX206" s="17">
        <v>3.67309517383008E-2</v>
      </c>
      <c r="BY206" s="17">
        <v>2.3166215301113999E-2</v>
      </c>
      <c r="BZ206" s="17">
        <v>3.9496159893273E-2</v>
      </c>
      <c r="CA206" s="17">
        <v>2.59633932054079E-2</v>
      </c>
      <c r="CB206" s="17">
        <v>3.64915281577015E-2</v>
      </c>
      <c r="CC206" s="17">
        <v>2.0507044446958399E-2</v>
      </c>
      <c r="CD206" s="17">
        <v>6.8485300833617604E-2</v>
      </c>
      <c r="CE206" s="17"/>
      <c r="CF206" s="17">
        <v>1.54814574742461E-2</v>
      </c>
      <c r="CG206" s="17">
        <v>3.4904109525141801E-2</v>
      </c>
      <c r="CH206" s="17">
        <v>3.6919509517885397E-2</v>
      </c>
      <c r="CI206" s="17">
        <v>4.3014431020303598E-2</v>
      </c>
      <c r="CJ206" s="17">
        <v>5.7346094825228802E-2</v>
      </c>
      <c r="CK206" s="17"/>
      <c r="CL206" s="17">
        <v>2.1493483894671199E-2</v>
      </c>
      <c r="CM206" s="17"/>
      <c r="CN206" s="17">
        <v>4.6055103850866003E-2</v>
      </c>
      <c r="CO206" s="17">
        <v>2.2952325030353101E-2</v>
      </c>
      <c r="CP206" s="17">
        <v>2.3429402886817802E-2</v>
      </c>
    </row>
    <row r="207" spans="2:94" x14ac:dyDescent="0.35">
      <c r="B207" t="s">
        <v>145</v>
      </c>
      <c r="C207" s="17">
        <v>0.464199585164563</v>
      </c>
      <c r="D207" s="17">
        <v>0.51320414042457196</v>
      </c>
      <c r="E207" s="17">
        <v>0.414655882141515</v>
      </c>
      <c r="F207" s="17"/>
      <c r="G207" s="17">
        <v>0.57431285189461501</v>
      </c>
      <c r="H207" s="17">
        <v>0.54959297016074804</v>
      </c>
      <c r="I207" s="17">
        <v>0.458026996561269</v>
      </c>
      <c r="J207" s="17">
        <v>0.43975910449473099</v>
      </c>
      <c r="K207" s="17">
        <v>0.398574737171703</v>
      </c>
      <c r="L207" s="17">
        <v>0.38956662029242101</v>
      </c>
      <c r="M207" s="17"/>
      <c r="N207" s="17">
        <v>0.50762269081681</v>
      </c>
      <c r="O207" s="17">
        <v>0.47821746402169202</v>
      </c>
      <c r="P207" s="17">
        <v>0.44809206928386602</v>
      </c>
      <c r="Q207" s="17">
        <v>0.41616699327239098</v>
      </c>
      <c r="R207" s="17"/>
      <c r="S207" s="17">
        <v>0.53922634633327404</v>
      </c>
      <c r="T207" s="17">
        <v>0.43575495886934401</v>
      </c>
      <c r="U207" s="17">
        <v>0.451164497996217</v>
      </c>
      <c r="V207" s="17">
        <v>0.43090559760111602</v>
      </c>
      <c r="W207" s="17">
        <v>0.456639116689878</v>
      </c>
      <c r="X207" s="17">
        <v>0.44506413824990798</v>
      </c>
      <c r="Y207" s="17">
        <v>0.50841976582765702</v>
      </c>
      <c r="Z207" s="17">
        <v>0.44580934042160902</v>
      </c>
      <c r="AA207" s="17">
        <v>0.43886869808966</v>
      </c>
      <c r="AB207" s="17">
        <v>0.46769532379276502</v>
      </c>
      <c r="AC207" s="17">
        <v>0.44754970502909203</v>
      </c>
      <c r="AD207" s="17"/>
      <c r="AE207" s="17">
        <v>0.42403840667360199</v>
      </c>
      <c r="AF207" s="17">
        <v>0.50502515044206198</v>
      </c>
      <c r="AG207" s="17">
        <v>0.40550740971927401</v>
      </c>
      <c r="AH207" s="17"/>
      <c r="AI207" s="17">
        <v>0.41617773660571999</v>
      </c>
      <c r="AJ207" s="17">
        <v>0.541679495056962</v>
      </c>
      <c r="AK207" s="17">
        <v>0.47639771403744002</v>
      </c>
      <c r="AL207" s="17">
        <v>0.37997055738414698</v>
      </c>
      <c r="AM207" s="17">
        <v>0.39336278501513899</v>
      </c>
      <c r="AN207" s="17"/>
      <c r="AO207" s="17">
        <v>0.47421484265143499</v>
      </c>
      <c r="AP207" s="17">
        <v>0.53452979761387098</v>
      </c>
      <c r="AQ207" s="17">
        <v>0.47554036555370299</v>
      </c>
      <c r="AR207" s="17"/>
      <c r="AS207" s="17">
        <v>0.40688145909161999</v>
      </c>
      <c r="AT207" s="17">
        <v>0.45136853966544499</v>
      </c>
      <c r="AU207" s="17">
        <v>0.49280437282011802</v>
      </c>
      <c r="AV207" s="17">
        <v>0.52820923347827597</v>
      </c>
      <c r="AW207" s="17">
        <v>0.52297085851998204</v>
      </c>
      <c r="AX207" s="17"/>
      <c r="AY207" s="17">
        <v>0.38318986678387601</v>
      </c>
      <c r="AZ207" s="17">
        <v>0.42820528990338202</v>
      </c>
      <c r="BA207" s="17">
        <v>0.47271790527138502</v>
      </c>
      <c r="BB207" s="17">
        <v>0.43201486777241299</v>
      </c>
      <c r="BC207" s="17">
        <v>0.490926434208175</v>
      </c>
      <c r="BD207" s="17">
        <v>0.45344045604731797</v>
      </c>
      <c r="BE207" s="17">
        <v>0.43455153098962801</v>
      </c>
      <c r="BF207" s="17">
        <v>0.45729919398851399</v>
      </c>
      <c r="BG207" s="17">
        <v>0.45432262203609802</v>
      </c>
      <c r="BH207" s="17">
        <v>0.49344933747789299</v>
      </c>
      <c r="BI207" s="17">
        <v>0.48639906103027702</v>
      </c>
      <c r="BJ207" s="17">
        <v>0.50890274469697006</v>
      </c>
      <c r="BK207" s="17">
        <v>0.445994904385347</v>
      </c>
      <c r="BL207" s="17">
        <v>0.58033670421916805</v>
      </c>
      <c r="BM207" s="17">
        <v>0.493029598059602</v>
      </c>
      <c r="BN207" s="17">
        <v>0.60789400035261698</v>
      </c>
      <c r="BO207" s="17"/>
      <c r="BP207" s="17">
        <v>0.54604767763686601</v>
      </c>
      <c r="BQ207" s="17">
        <v>0.43181486861458102</v>
      </c>
      <c r="BR207" s="17">
        <v>0.46995593757923498</v>
      </c>
      <c r="BS207" s="17">
        <v>0.44662972592286099</v>
      </c>
      <c r="BT207" s="17">
        <v>0.42386575678225202</v>
      </c>
      <c r="BU207" s="17">
        <v>0.41591160398254101</v>
      </c>
      <c r="BV207" s="17"/>
      <c r="BW207" s="17">
        <v>0.52457018146729495</v>
      </c>
      <c r="BX207" s="17">
        <v>0.47482715293399802</v>
      </c>
      <c r="BY207" s="17">
        <v>0.468478472402378</v>
      </c>
      <c r="BZ207" s="17">
        <v>0.44813275626807703</v>
      </c>
      <c r="CA207" s="17">
        <v>0.47842575756412697</v>
      </c>
      <c r="CB207" s="17">
        <v>0.45464163785144901</v>
      </c>
      <c r="CC207" s="17">
        <v>0.56448888352967197</v>
      </c>
      <c r="CD207" s="17">
        <v>0.473494446209207</v>
      </c>
      <c r="CE207" s="17"/>
      <c r="CF207" s="17">
        <v>0.56164292896243495</v>
      </c>
      <c r="CG207" s="17">
        <v>0.46290607864733402</v>
      </c>
      <c r="CH207" s="17">
        <v>0.45351383498512898</v>
      </c>
      <c r="CI207" s="17">
        <v>0.44645624348875401</v>
      </c>
      <c r="CJ207" s="17">
        <v>0.43250619465714002</v>
      </c>
      <c r="CK207" s="17"/>
      <c r="CL207" s="17">
        <v>0.46204237015463701</v>
      </c>
      <c r="CM207" s="17"/>
      <c r="CN207" s="17">
        <v>0.45983561158584702</v>
      </c>
      <c r="CO207" s="17">
        <v>0.43428370593548798</v>
      </c>
      <c r="CP207" s="17">
        <v>0.49798181575310202</v>
      </c>
    </row>
    <row r="208" spans="2:94" x14ac:dyDescent="0.35">
      <c r="B208" t="s">
        <v>146</v>
      </c>
      <c r="C208" s="17">
        <v>0.21137541694572201</v>
      </c>
      <c r="D208" s="17">
        <v>0.18658555353101999</v>
      </c>
      <c r="E208" s="17">
        <v>0.23620836890508301</v>
      </c>
      <c r="F208" s="17"/>
      <c r="G208" s="17">
        <v>0.12610034850232801</v>
      </c>
      <c r="H208" s="17">
        <v>0.14715883757158099</v>
      </c>
      <c r="I208" s="17">
        <v>0.18281827188403099</v>
      </c>
      <c r="J208" s="17">
        <v>0.24024795227142201</v>
      </c>
      <c r="K208" s="17">
        <v>0.28113996983998402</v>
      </c>
      <c r="L208" s="17">
        <v>0.273965151590918</v>
      </c>
      <c r="M208" s="17"/>
      <c r="N208" s="17">
        <v>0.21868228479156299</v>
      </c>
      <c r="O208" s="17">
        <v>0.21769644676983299</v>
      </c>
      <c r="P208" s="17">
        <v>0.21668095241400001</v>
      </c>
      <c r="Q208" s="17">
        <v>0.192910875256526</v>
      </c>
      <c r="R208" s="17"/>
      <c r="S208" s="17">
        <v>0.18854988506999401</v>
      </c>
      <c r="T208" s="17">
        <v>0.246968461511403</v>
      </c>
      <c r="U208" s="17">
        <v>0.19676060069005299</v>
      </c>
      <c r="V208" s="17">
        <v>0.24071743745537999</v>
      </c>
      <c r="W208" s="17">
        <v>0.22699072621692901</v>
      </c>
      <c r="X208" s="17">
        <v>0.193261297439207</v>
      </c>
      <c r="Y208" s="17">
        <v>0.173412445769591</v>
      </c>
      <c r="Z208" s="17">
        <v>0.19951550135698901</v>
      </c>
      <c r="AA208" s="17">
        <v>0.207759614068493</v>
      </c>
      <c r="AB208" s="17">
        <v>0.206179062697183</v>
      </c>
      <c r="AC208" s="17">
        <v>0.25153936480169298</v>
      </c>
      <c r="AD208" s="17"/>
      <c r="AE208" s="17">
        <v>0.25974608029030699</v>
      </c>
      <c r="AF208" s="17">
        <v>0.197201287880056</v>
      </c>
      <c r="AG208" s="17">
        <v>0.18668487362667299</v>
      </c>
      <c r="AH208" s="17"/>
      <c r="AI208" s="17">
        <v>0.26242180859220698</v>
      </c>
      <c r="AJ208" s="17">
        <v>0.17555311528776299</v>
      </c>
      <c r="AK208" s="17">
        <v>0.228162213890406</v>
      </c>
      <c r="AL208" s="17">
        <v>0.23499447233551199</v>
      </c>
      <c r="AM208" s="17">
        <v>0.191164130589349</v>
      </c>
      <c r="AN208" s="17"/>
      <c r="AO208" s="17">
        <v>0.215840381272736</v>
      </c>
      <c r="AP208" s="17">
        <v>0.17633352861769599</v>
      </c>
      <c r="AQ208" s="17">
        <v>0.23648803152707101</v>
      </c>
      <c r="AR208" s="17"/>
      <c r="AS208" s="17">
        <v>0.22959932620116399</v>
      </c>
      <c r="AT208" s="17">
        <v>0.21618413209270601</v>
      </c>
      <c r="AU208" s="17">
        <v>0.203171254070345</v>
      </c>
      <c r="AV208" s="17">
        <v>0.17168641771680501</v>
      </c>
      <c r="AW208" s="17">
        <v>0.203832553445353</v>
      </c>
      <c r="AX208" s="17"/>
      <c r="AY208" s="17">
        <v>0.25932841202166701</v>
      </c>
      <c r="AZ208" s="17">
        <v>0.19542905598936999</v>
      </c>
      <c r="BA208" s="17">
        <v>0.194917483003062</v>
      </c>
      <c r="BB208" s="17">
        <v>0.213521353088302</v>
      </c>
      <c r="BC208" s="17">
        <v>0.184243106374049</v>
      </c>
      <c r="BD208" s="17">
        <v>0.20358277317578299</v>
      </c>
      <c r="BE208" s="17">
        <v>0.22725704706758601</v>
      </c>
      <c r="BF208" s="17">
        <v>0.232249131090522</v>
      </c>
      <c r="BG208" s="17">
        <v>0.23116514266301999</v>
      </c>
      <c r="BH208" s="17">
        <v>0.17184236450870199</v>
      </c>
      <c r="BI208" s="17">
        <v>0.21106434846588201</v>
      </c>
      <c r="BJ208" s="17">
        <v>0.18259749872883099</v>
      </c>
      <c r="BK208" s="17">
        <v>0.27711271635884799</v>
      </c>
      <c r="BL208" s="17">
        <v>0.23759938699710501</v>
      </c>
      <c r="BM208" s="17">
        <v>0.211312026802251</v>
      </c>
      <c r="BN208" s="17">
        <v>0.14614692309563701</v>
      </c>
      <c r="BO208" s="17"/>
      <c r="BP208" s="17">
        <v>0.15750813178627601</v>
      </c>
      <c r="BQ208" s="17">
        <v>0.21628962565896601</v>
      </c>
      <c r="BR208" s="17">
        <v>0.210552469227343</v>
      </c>
      <c r="BS208" s="17">
        <v>0.243401603235569</v>
      </c>
      <c r="BT208" s="17">
        <v>0.234415313418048</v>
      </c>
      <c r="BU208" s="17">
        <v>0.25087002771443501</v>
      </c>
      <c r="BV208" s="17"/>
      <c r="BW208" s="17">
        <v>0.164028678971815</v>
      </c>
      <c r="BX208" s="17">
        <v>0.203676278167154</v>
      </c>
      <c r="BY208" s="17">
        <v>0.211453252510578</v>
      </c>
      <c r="BZ208" s="17">
        <v>0.22729481715008201</v>
      </c>
      <c r="CA208" s="17">
        <v>0.23532094426844</v>
      </c>
      <c r="CB208" s="17">
        <v>0.207937410411451</v>
      </c>
      <c r="CC208" s="17">
        <v>0.17332581369449099</v>
      </c>
      <c r="CD208" s="17">
        <v>0.212556225405928</v>
      </c>
      <c r="CE208" s="17"/>
      <c r="CF208" s="17">
        <v>0.169072727847284</v>
      </c>
      <c r="CG208" s="17">
        <v>0.21581493222435899</v>
      </c>
      <c r="CH208" s="17">
        <v>0.20432150209397501</v>
      </c>
      <c r="CI208" s="17">
        <v>0.237655507870312</v>
      </c>
      <c r="CJ208" s="17">
        <v>0.23224881940223599</v>
      </c>
      <c r="CK208" s="17"/>
      <c r="CL208" s="17">
        <v>0.21809850628733399</v>
      </c>
      <c r="CM208" s="17"/>
      <c r="CN208" s="17">
        <v>0.21446602654779301</v>
      </c>
      <c r="CO208" s="17">
        <v>0.20276003495855999</v>
      </c>
      <c r="CP208" s="17">
        <v>0.21116930794918301</v>
      </c>
    </row>
    <row r="209" spans="2:94" x14ac:dyDescent="0.35">
      <c r="B209" t="s">
        <v>147</v>
      </c>
      <c r="C209" s="17">
        <v>0.25282416821884102</v>
      </c>
      <c r="D209" s="17">
        <v>0.326618586893552</v>
      </c>
      <c r="E209" s="17">
        <v>0.17844751323643199</v>
      </c>
      <c r="F209" s="17"/>
      <c r="G209" s="17">
        <v>0.44821250339228602</v>
      </c>
      <c r="H209" s="17">
        <v>0.40243413258916699</v>
      </c>
      <c r="I209" s="17">
        <v>0.275208724677238</v>
      </c>
      <c r="J209" s="17">
        <v>0.19951115222330901</v>
      </c>
      <c r="K209" s="17">
        <v>0.11743476733171899</v>
      </c>
      <c r="L209" s="17">
        <v>0.11560146870150299</v>
      </c>
      <c r="M209" s="17"/>
      <c r="N209" s="17">
        <v>0.28894040602524701</v>
      </c>
      <c r="O209" s="17">
        <v>0.260521017251859</v>
      </c>
      <c r="P209" s="17">
        <v>0.23141111686986501</v>
      </c>
      <c r="Q209" s="17">
        <v>0.22325611801586601</v>
      </c>
      <c r="R209" s="17"/>
      <c r="S209" s="17">
        <v>0.35067646126328</v>
      </c>
      <c r="T209" s="17">
        <v>0.18878649735794101</v>
      </c>
      <c r="U209" s="17">
        <v>0.25440389730616397</v>
      </c>
      <c r="V209" s="17">
        <v>0.190188160145736</v>
      </c>
      <c r="W209" s="17">
        <v>0.22964839047294899</v>
      </c>
      <c r="X209" s="17">
        <v>0.25180284081070098</v>
      </c>
      <c r="Y209" s="17">
        <v>0.33500732005806599</v>
      </c>
      <c r="Z209" s="17">
        <v>0.24629383906461899</v>
      </c>
      <c r="AA209" s="17">
        <v>0.231109084021167</v>
      </c>
      <c r="AB209" s="17">
        <v>0.26151626109558201</v>
      </c>
      <c r="AC209" s="17">
        <v>0.19601034022739999</v>
      </c>
      <c r="AD209" s="17"/>
      <c r="AE209" s="17">
        <v>0.164292326383295</v>
      </c>
      <c r="AF209" s="17">
        <v>0.307823862562006</v>
      </c>
      <c r="AG209" s="17">
        <v>0.21882253609260099</v>
      </c>
      <c r="AH209" s="17"/>
      <c r="AI209" s="17">
        <v>0.15375592801351401</v>
      </c>
      <c r="AJ209" s="17">
        <v>0.36612637976919898</v>
      </c>
      <c r="AK209" s="17">
        <v>0.24823550014703299</v>
      </c>
      <c r="AL209" s="17">
        <v>0.14497608504863499</v>
      </c>
      <c r="AM209" s="17">
        <v>0.20219865442578999</v>
      </c>
      <c r="AN209" s="17"/>
      <c r="AO209" s="17">
        <v>0.25837446137870002</v>
      </c>
      <c r="AP209" s="17">
        <v>0.35819626899617502</v>
      </c>
      <c r="AQ209" s="17">
        <v>0.23905233402663201</v>
      </c>
      <c r="AR209" s="17"/>
      <c r="AS209" s="17">
        <v>0.177282132890456</v>
      </c>
      <c r="AT209" s="17">
        <v>0.23518440757273901</v>
      </c>
      <c r="AU209" s="17">
        <v>0.28963311874977299</v>
      </c>
      <c r="AV209" s="17">
        <v>0.35652281576146999</v>
      </c>
      <c r="AW209" s="17">
        <v>0.31913830507462998</v>
      </c>
      <c r="AX209" s="17"/>
      <c r="AY209" s="17">
        <v>0.123861454762208</v>
      </c>
      <c r="AZ209" s="17">
        <v>0.232776233914011</v>
      </c>
      <c r="BA209" s="17">
        <v>0.27780042226832302</v>
      </c>
      <c r="BB209" s="17">
        <v>0.21849351468411099</v>
      </c>
      <c r="BC209" s="17">
        <v>0.306683327834125</v>
      </c>
      <c r="BD209" s="17">
        <v>0.24985768287153501</v>
      </c>
      <c r="BE209" s="17">
        <v>0.207294483922041</v>
      </c>
      <c r="BF209" s="17">
        <v>0.22505006289799201</v>
      </c>
      <c r="BG209" s="17">
        <v>0.223157479373078</v>
      </c>
      <c r="BH209" s="17">
        <v>0.321606972969191</v>
      </c>
      <c r="BI209" s="17">
        <v>0.27533471256439601</v>
      </c>
      <c r="BJ209" s="17">
        <v>0.32630524596813898</v>
      </c>
      <c r="BK209" s="17">
        <v>0.16888218802649901</v>
      </c>
      <c r="BL209" s="17">
        <v>0.34273731722206302</v>
      </c>
      <c r="BM209" s="17">
        <v>0.28171757125735097</v>
      </c>
      <c r="BN209" s="17">
        <v>0.461747077256981</v>
      </c>
      <c r="BO209" s="17"/>
      <c r="BP209" s="17">
        <v>0.38853954585058997</v>
      </c>
      <c r="BQ209" s="17">
        <v>0.21552524295561501</v>
      </c>
      <c r="BR209" s="17">
        <v>0.25940346835189099</v>
      </c>
      <c r="BS209" s="17">
        <v>0.20322812268729201</v>
      </c>
      <c r="BT209" s="17">
        <v>0.189450443364204</v>
      </c>
      <c r="BU209" s="17">
        <v>0.16504157626810601</v>
      </c>
      <c r="BV209" s="17"/>
      <c r="BW209" s="17">
        <v>0.36054150249548</v>
      </c>
      <c r="BX209" s="17">
        <v>0.27115087476684402</v>
      </c>
      <c r="BY209" s="17">
        <v>0.25702521989179999</v>
      </c>
      <c r="BZ209" s="17">
        <v>0.22083793911799501</v>
      </c>
      <c r="CA209" s="17">
        <v>0.243104813295688</v>
      </c>
      <c r="CB209" s="17">
        <v>0.24670422743999801</v>
      </c>
      <c r="CC209" s="17">
        <v>0.39116306983518101</v>
      </c>
      <c r="CD209" s="17">
        <v>0.26093822080328</v>
      </c>
      <c r="CE209" s="17"/>
      <c r="CF209" s="17">
        <v>0.39257020111515101</v>
      </c>
      <c r="CG209" s="17">
        <v>0.247091146422975</v>
      </c>
      <c r="CH209" s="17">
        <v>0.249192332891154</v>
      </c>
      <c r="CI209" s="17">
        <v>0.20880073561844201</v>
      </c>
      <c r="CJ209" s="17">
        <v>0.200257375254903</v>
      </c>
      <c r="CK209" s="17"/>
      <c r="CL209" s="17">
        <v>0.24394386386730299</v>
      </c>
      <c r="CM209" s="17"/>
      <c r="CN209" s="17">
        <v>0.24536958503805401</v>
      </c>
      <c r="CO209" s="17">
        <v>0.231523670976928</v>
      </c>
      <c r="CP209" s="17">
        <v>0.28681250780391898</v>
      </c>
    </row>
    <row r="210" spans="2:94" x14ac:dyDescent="0.35">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c r="CA210" s="17"/>
      <c r="CB210" s="17"/>
      <c r="CC210" s="17"/>
      <c r="CD210" s="17"/>
      <c r="CE210" s="17"/>
      <c r="CF210" s="17"/>
      <c r="CG210" s="17"/>
      <c r="CH210" s="17"/>
      <c r="CI210" s="17"/>
      <c r="CJ210" s="17"/>
      <c r="CK210" s="17"/>
      <c r="CL210" s="17"/>
      <c r="CM210" s="17"/>
      <c r="CN210" s="17"/>
      <c r="CO210" s="17"/>
      <c r="CP210" s="17"/>
    </row>
    <row r="211" spans="2:94" x14ac:dyDescent="0.35">
      <c r="B211" s="6" t="s">
        <v>222</v>
      </c>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c r="CA211" s="17"/>
      <c r="CB211" s="17"/>
      <c r="CC211" s="17"/>
      <c r="CD211" s="17"/>
      <c r="CE211" s="17"/>
      <c r="CF211" s="17"/>
      <c r="CG211" s="17"/>
      <c r="CH211" s="17"/>
      <c r="CI211" s="17"/>
      <c r="CJ211" s="17"/>
      <c r="CK211" s="17"/>
      <c r="CL211" s="17"/>
      <c r="CM211" s="17"/>
      <c r="CN211" s="17"/>
      <c r="CO211" s="17"/>
      <c r="CP211" s="17"/>
    </row>
    <row r="212" spans="2:94" x14ac:dyDescent="0.35">
      <c r="B212" s="24" t="s">
        <v>125</v>
      </c>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c r="CA212" s="17"/>
      <c r="CB212" s="17"/>
      <c r="CC212" s="17"/>
      <c r="CD212" s="17"/>
      <c r="CE212" s="17"/>
      <c r="CF212" s="17"/>
      <c r="CG212" s="17"/>
      <c r="CH212" s="17"/>
      <c r="CI212" s="17"/>
      <c r="CJ212" s="17"/>
      <c r="CK212" s="17"/>
      <c r="CL212" s="17"/>
      <c r="CM212" s="17"/>
      <c r="CN212" s="17"/>
      <c r="CO212" s="17"/>
      <c r="CP212" s="17"/>
    </row>
    <row r="213" spans="2:94" x14ac:dyDescent="0.35">
      <c r="B213" t="s">
        <v>205</v>
      </c>
      <c r="C213" s="17">
        <v>0.23885470877838799</v>
      </c>
      <c r="D213" s="17">
        <v>0.27262035585662497</v>
      </c>
      <c r="E213" s="17">
        <v>0.203849255636356</v>
      </c>
      <c r="F213" s="17"/>
      <c r="G213" s="17">
        <v>0.32575132473929602</v>
      </c>
      <c r="H213" s="17">
        <v>0.27871492078103099</v>
      </c>
      <c r="I213" s="17">
        <v>0.229568748075964</v>
      </c>
      <c r="J213" s="17">
        <v>0.197937696120809</v>
      </c>
      <c r="K213" s="17">
        <v>0.19304987343257199</v>
      </c>
      <c r="L213" s="17">
        <v>0.21963135561439201</v>
      </c>
      <c r="M213" s="17"/>
      <c r="N213" s="17">
        <v>0.23178319003363199</v>
      </c>
      <c r="O213" s="17">
        <v>0.22836968247537001</v>
      </c>
      <c r="P213" s="17">
        <v>0.26348581116242997</v>
      </c>
      <c r="Q213" s="17">
        <v>0.23404620366332199</v>
      </c>
      <c r="R213" s="17"/>
      <c r="S213" s="17">
        <v>0.32900450728410602</v>
      </c>
      <c r="T213" s="17">
        <v>0.16702360980244199</v>
      </c>
      <c r="U213" s="17">
        <v>0.21362115898888701</v>
      </c>
      <c r="V213" s="17">
        <v>0.20991115233239799</v>
      </c>
      <c r="W213" s="17">
        <v>0.17516654644535601</v>
      </c>
      <c r="X213" s="17">
        <v>0.21964932643188401</v>
      </c>
      <c r="Y213" s="17">
        <v>0.24088646020221</v>
      </c>
      <c r="Z213" s="17">
        <v>0.23772233269229701</v>
      </c>
      <c r="AA213" s="17">
        <v>0.241771825511302</v>
      </c>
      <c r="AB213" s="17">
        <v>0.30788495818825301</v>
      </c>
      <c r="AC213" s="17">
        <v>0.25659746528049998</v>
      </c>
      <c r="AD213" s="17"/>
      <c r="AE213" s="17">
        <v>0.20647846571397699</v>
      </c>
      <c r="AF213" s="17">
        <v>0.24934367391130199</v>
      </c>
      <c r="AG213" s="17">
        <v>0.23016752065406201</v>
      </c>
      <c r="AH213" s="17"/>
      <c r="AI213" s="17">
        <v>0.186232461727323</v>
      </c>
      <c r="AJ213" s="17">
        <v>0.28427234186523398</v>
      </c>
      <c r="AK213" s="17">
        <v>0.230115464747884</v>
      </c>
      <c r="AL213" s="17">
        <v>0.200853063124284</v>
      </c>
      <c r="AM213" s="17">
        <v>0.21041369725408701</v>
      </c>
      <c r="AN213" s="17"/>
      <c r="AO213" s="17">
        <v>0.20620507926286</v>
      </c>
      <c r="AP213" s="17">
        <v>0.28946616019914101</v>
      </c>
      <c r="AQ213" s="17">
        <v>0.24997468283815399</v>
      </c>
      <c r="AR213" s="17"/>
      <c r="AS213" s="17">
        <v>0.21521077145693199</v>
      </c>
      <c r="AT213" s="17">
        <v>0.230407091771787</v>
      </c>
      <c r="AU213" s="17">
        <v>0.24192500125879601</v>
      </c>
      <c r="AV213" s="17">
        <v>0.26694843915891903</v>
      </c>
      <c r="AW213" s="17">
        <v>0.38308813727569402</v>
      </c>
      <c r="AX213" s="17"/>
      <c r="AY213" s="17">
        <v>0.194572970091521</v>
      </c>
      <c r="AZ213" s="17">
        <v>0.24339852423849101</v>
      </c>
      <c r="BA213" s="17">
        <v>0.293182943252909</v>
      </c>
      <c r="BB213" s="17">
        <v>0.249086702247553</v>
      </c>
      <c r="BC213" s="17">
        <v>0.243991971022186</v>
      </c>
      <c r="BD213" s="17">
        <v>0.21363009500396599</v>
      </c>
      <c r="BE213" s="17">
        <v>0.21899669166415101</v>
      </c>
      <c r="BF213" s="17">
        <v>0.214883017662133</v>
      </c>
      <c r="BG213" s="17">
        <v>0.21636698678740099</v>
      </c>
      <c r="BH213" s="17">
        <v>0.282305840630384</v>
      </c>
      <c r="BI213" s="17">
        <v>0.237521684073982</v>
      </c>
      <c r="BJ213" s="17">
        <v>0.26673231949000598</v>
      </c>
      <c r="BK213" s="17">
        <v>0.208772040029606</v>
      </c>
      <c r="BL213" s="17">
        <v>0.36744650751791502</v>
      </c>
      <c r="BM213" s="17">
        <v>0.242994732832647</v>
      </c>
      <c r="BN213" s="17">
        <v>0.291936428426531</v>
      </c>
      <c r="BO213" s="17"/>
      <c r="BP213" s="17">
        <v>0.33849655321831901</v>
      </c>
      <c r="BQ213" s="17">
        <v>0.21960888711866999</v>
      </c>
      <c r="BR213" s="17">
        <v>0.20274668389831199</v>
      </c>
      <c r="BS213" s="17">
        <v>0.21818329703312001</v>
      </c>
      <c r="BT213" s="17">
        <v>0.18119050341972701</v>
      </c>
      <c r="BU213" s="17">
        <v>0.194288312895535</v>
      </c>
      <c r="BV213" s="17"/>
      <c r="BW213" s="17">
        <v>0.23917089548891499</v>
      </c>
      <c r="BX213" s="17">
        <v>0.25207997550143402</v>
      </c>
      <c r="BY213" s="17">
        <v>0.22839129236370001</v>
      </c>
      <c r="BZ213" s="17">
        <v>0.24509521827598099</v>
      </c>
      <c r="CA213" s="17">
        <v>0.235879235666373</v>
      </c>
      <c r="CB213" s="17">
        <v>0.15933199481639901</v>
      </c>
      <c r="CC213" s="17">
        <v>0.36298290189057503</v>
      </c>
      <c r="CD213" s="17">
        <v>0.304175662622925</v>
      </c>
      <c r="CE213" s="17"/>
      <c r="CF213" s="17">
        <v>0.303061055085176</v>
      </c>
      <c r="CG213" s="17">
        <v>0.21680934741484201</v>
      </c>
      <c r="CH213" s="17">
        <v>0.23950919647623101</v>
      </c>
      <c r="CI213" s="17">
        <v>0.24693554917115501</v>
      </c>
      <c r="CJ213" s="17">
        <v>0.26942377641128701</v>
      </c>
      <c r="CK213" s="17"/>
      <c r="CL213" s="17">
        <v>0.218771462169671</v>
      </c>
      <c r="CM213" s="17"/>
      <c r="CN213" s="17">
        <v>0.270660394769695</v>
      </c>
      <c r="CO213" s="17">
        <v>0.17189257082117601</v>
      </c>
      <c r="CP213" s="17">
        <v>0.219463595156663</v>
      </c>
    </row>
    <row r="214" spans="2:94" x14ac:dyDescent="0.35">
      <c r="B214" t="s">
        <v>206</v>
      </c>
      <c r="C214" s="17">
        <v>0.33511453562180199</v>
      </c>
      <c r="D214" s="17">
        <v>0.327195110295251</v>
      </c>
      <c r="E214" s="17">
        <v>0.34350056232220599</v>
      </c>
      <c r="F214" s="17"/>
      <c r="G214" s="17">
        <v>0.32182611964068403</v>
      </c>
      <c r="H214" s="17">
        <v>0.37837608494508701</v>
      </c>
      <c r="I214" s="17">
        <v>0.33112175489204998</v>
      </c>
      <c r="J214" s="17">
        <v>0.33027558440341598</v>
      </c>
      <c r="K214" s="17">
        <v>0.31423065597866501</v>
      </c>
      <c r="L214" s="17">
        <v>0.32974612499829697</v>
      </c>
      <c r="M214" s="17"/>
      <c r="N214" s="17">
        <v>0.35966521153009601</v>
      </c>
      <c r="O214" s="17">
        <v>0.35670957143529203</v>
      </c>
      <c r="P214" s="17">
        <v>0.293916849493147</v>
      </c>
      <c r="Q214" s="17">
        <v>0.32180685908589501</v>
      </c>
      <c r="R214" s="17"/>
      <c r="S214" s="17">
        <v>0.35318710849726997</v>
      </c>
      <c r="T214" s="17">
        <v>0.29426259227248802</v>
      </c>
      <c r="U214" s="17">
        <v>0.33571566072238102</v>
      </c>
      <c r="V214" s="17">
        <v>0.32131614031768602</v>
      </c>
      <c r="W214" s="17">
        <v>0.34773943535069701</v>
      </c>
      <c r="X214" s="17">
        <v>0.35700992846420798</v>
      </c>
      <c r="Y214" s="17">
        <v>0.32261512193040598</v>
      </c>
      <c r="Z214" s="17">
        <v>0.35476726704581801</v>
      </c>
      <c r="AA214" s="17">
        <v>0.32376096079185301</v>
      </c>
      <c r="AB214" s="17">
        <v>0.35150353002753099</v>
      </c>
      <c r="AC214" s="17">
        <v>0.35731220651756002</v>
      </c>
      <c r="AD214" s="17"/>
      <c r="AE214" s="17">
        <v>0.30186946995368003</v>
      </c>
      <c r="AF214" s="17">
        <v>0.36604227127911099</v>
      </c>
      <c r="AG214" s="17">
        <v>0.369341181701764</v>
      </c>
      <c r="AH214" s="17"/>
      <c r="AI214" s="17">
        <v>0.33005194117444703</v>
      </c>
      <c r="AJ214" s="17">
        <v>0.36257478203499899</v>
      </c>
      <c r="AK214" s="17">
        <v>0.361727673049836</v>
      </c>
      <c r="AL214" s="17">
        <v>0.30906567198406998</v>
      </c>
      <c r="AM214" s="17">
        <v>0.32022258685709298</v>
      </c>
      <c r="AN214" s="17"/>
      <c r="AO214" s="17">
        <v>0.37400667686836098</v>
      </c>
      <c r="AP214" s="17">
        <v>0.36780793296549202</v>
      </c>
      <c r="AQ214" s="17">
        <v>0.35229605430034</v>
      </c>
      <c r="AR214" s="17"/>
      <c r="AS214" s="17">
        <v>0.33249740069358502</v>
      </c>
      <c r="AT214" s="17">
        <v>0.30718871664139602</v>
      </c>
      <c r="AU214" s="17">
        <v>0.35653613995344502</v>
      </c>
      <c r="AV214" s="17">
        <v>0.36690658409982702</v>
      </c>
      <c r="AW214" s="17">
        <v>0.25015880801373702</v>
      </c>
      <c r="AX214" s="17"/>
      <c r="AY214" s="17">
        <v>0.35528493580783999</v>
      </c>
      <c r="AZ214" s="17">
        <v>0.307003759120965</v>
      </c>
      <c r="BA214" s="17">
        <v>0.32789771679475299</v>
      </c>
      <c r="BB214" s="17">
        <v>0.32392920758780602</v>
      </c>
      <c r="BC214" s="17">
        <v>0.34089823073192899</v>
      </c>
      <c r="BD214" s="17">
        <v>0.34800394315532701</v>
      </c>
      <c r="BE214" s="17">
        <v>0.30547046446909598</v>
      </c>
      <c r="BF214" s="17">
        <v>0.36933552094253402</v>
      </c>
      <c r="BG214" s="17">
        <v>0.354938980480279</v>
      </c>
      <c r="BH214" s="17">
        <v>0.33101240586368502</v>
      </c>
      <c r="BI214" s="17">
        <v>0.34384609364732099</v>
      </c>
      <c r="BJ214" s="17">
        <v>0.33151097301599902</v>
      </c>
      <c r="BK214" s="17">
        <v>0.34306201211888698</v>
      </c>
      <c r="BL214" s="17">
        <v>0.311941845092498</v>
      </c>
      <c r="BM214" s="17">
        <v>0.39489576224953299</v>
      </c>
      <c r="BN214" s="17">
        <v>0.36749819259930799</v>
      </c>
      <c r="BO214" s="17"/>
      <c r="BP214" s="17">
        <v>0.35419030830405002</v>
      </c>
      <c r="BQ214" s="17">
        <v>0.34464362728593401</v>
      </c>
      <c r="BR214" s="17">
        <v>0.36101062392244998</v>
      </c>
      <c r="BS214" s="17">
        <v>0.32407019132536602</v>
      </c>
      <c r="BT214" s="17">
        <v>0.29280420630773801</v>
      </c>
      <c r="BU214" s="17">
        <v>0.27112197839778002</v>
      </c>
      <c r="BV214" s="17"/>
      <c r="BW214" s="17">
        <v>0.326806486621115</v>
      </c>
      <c r="BX214" s="17">
        <v>0.34296461358728703</v>
      </c>
      <c r="BY214" s="17">
        <v>0.35219683880279501</v>
      </c>
      <c r="BZ214" s="17">
        <v>0.33184499171694498</v>
      </c>
      <c r="CA214" s="17">
        <v>0.32920935338975499</v>
      </c>
      <c r="CB214" s="17">
        <v>0.36229661171598798</v>
      </c>
      <c r="CC214" s="17">
        <v>0.258574662703356</v>
      </c>
      <c r="CD214" s="17">
        <v>0.31935186580525499</v>
      </c>
      <c r="CE214" s="17"/>
      <c r="CF214" s="17">
        <v>0.32283709689777901</v>
      </c>
      <c r="CG214" s="17">
        <v>0.34582804509751702</v>
      </c>
      <c r="CH214" s="17">
        <v>0.32377149894382701</v>
      </c>
      <c r="CI214" s="17">
        <v>0.35129438112107902</v>
      </c>
      <c r="CJ214" s="17">
        <v>0.307897562917537</v>
      </c>
      <c r="CK214" s="17"/>
      <c r="CL214" s="17">
        <v>0.35328393969576399</v>
      </c>
      <c r="CM214" s="17"/>
      <c r="CN214" s="17">
        <v>0.320327736950687</v>
      </c>
      <c r="CO214" s="17">
        <v>0.34038145963000999</v>
      </c>
      <c r="CP214" s="17">
        <v>0.36471460710966402</v>
      </c>
    </row>
    <row r="215" spans="2:94" x14ac:dyDescent="0.35">
      <c r="B215" t="s">
        <v>207</v>
      </c>
      <c r="C215" s="17">
        <v>0.210483989983791</v>
      </c>
      <c r="D215" s="17">
        <v>0.208517419763664</v>
      </c>
      <c r="E215" s="17">
        <v>0.21357835577078901</v>
      </c>
      <c r="F215" s="17"/>
      <c r="G215" s="17">
        <v>0.174022785468882</v>
      </c>
      <c r="H215" s="17">
        <v>0.185115634446162</v>
      </c>
      <c r="I215" s="17">
        <v>0.208063009824725</v>
      </c>
      <c r="J215" s="17">
        <v>0.225150220264552</v>
      </c>
      <c r="K215" s="17">
        <v>0.238538191010506</v>
      </c>
      <c r="L215" s="17">
        <v>0.22687451291199201</v>
      </c>
      <c r="M215" s="17"/>
      <c r="N215" s="17">
        <v>0.204353138011001</v>
      </c>
      <c r="O215" s="17">
        <v>0.19748914236404799</v>
      </c>
      <c r="P215" s="17">
        <v>0.209486606718954</v>
      </c>
      <c r="Q215" s="17">
        <v>0.231920736348569</v>
      </c>
      <c r="R215" s="17"/>
      <c r="S215" s="17">
        <v>0.18142196662221399</v>
      </c>
      <c r="T215" s="17">
        <v>0.22595287668900099</v>
      </c>
      <c r="U215" s="17">
        <v>0.25470701331495499</v>
      </c>
      <c r="V215" s="17">
        <v>0.194327221912586</v>
      </c>
      <c r="W215" s="17">
        <v>0.27687267634290202</v>
      </c>
      <c r="X215" s="17">
        <v>0.20097490432416301</v>
      </c>
      <c r="Y215" s="17">
        <v>0.19852683956898301</v>
      </c>
      <c r="Z215" s="17">
        <v>0.197822598768747</v>
      </c>
      <c r="AA215" s="17">
        <v>0.196739847880533</v>
      </c>
      <c r="AB215" s="17">
        <v>0.19064733183039001</v>
      </c>
      <c r="AC215" s="17">
        <v>0.22925052864123999</v>
      </c>
      <c r="AD215" s="17"/>
      <c r="AE215" s="17">
        <v>0.231850686916903</v>
      </c>
      <c r="AF215" s="17">
        <v>0.197822922345713</v>
      </c>
      <c r="AG215" s="17">
        <v>0.206547941054052</v>
      </c>
      <c r="AH215" s="17"/>
      <c r="AI215" s="17">
        <v>0.24421917560412801</v>
      </c>
      <c r="AJ215" s="17">
        <v>0.18113162520172199</v>
      </c>
      <c r="AK215" s="17">
        <v>0.19417738046118599</v>
      </c>
      <c r="AL215" s="17">
        <v>0.172956138442692</v>
      </c>
      <c r="AM215" s="17">
        <v>0.22638821318181901</v>
      </c>
      <c r="AN215" s="17"/>
      <c r="AO215" s="17">
        <v>0.208555702694454</v>
      </c>
      <c r="AP215" s="17">
        <v>0.175416419120864</v>
      </c>
      <c r="AQ215" s="17">
        <v>0.189126791421869</v>
      </c>
      <c r="AR215" s="17"/>
      <c r="AS215" s="17">
        <v>0.21975445797792001</v>
      </c>
      <c r="AT215" s="17">
        <v>0.23158457030591201</v>
      </c>
      <c r="AU215" s="17">
        <v>0.205175040298955</v>
      </c>
      <c r="AV215" s="17">
        <v>0.16946755580056799</v>
      </c>
      <c r="AW215" s="17">
        <v>0.15206993161124599</v>
      </c>
      <c r="AX215" s="17"/>
      <c r="AY215" s="17">
        <v>0.12815890486702</v>
      </c>
      <c r="AZ215" s="17">
        <v>0.235016080109202</v>
      </c>
      <c r="BA215" s="17">
        <v>0.19302695159372099</v>
      </c>
      <c r="BB215" s="17">
        <v>0.19826138098073801</v>
      </c>
      <c r="BC215" s="17">
        <v>0.18919050675003801</v>
      </c>
      <c r="BD215" s="17">
        <v>0.218869068338609</v>
      </c>
      <c r="BE215" s="17">
        <v>0.24455012377007601</v>
      </c>
      <c r="BF215" s="17">
        <v>0.20818079667470801</v>
      </c>
      <c r="BG215" s="17">
        <v>0.22452934404722899</v>
      </c>
      <c r="BH215" s="17">
        <v>0.191548500618759</v>
      </c>
      <c r="BI215" s="17">
        <v>0.18698014251252701</v>
      </c>
      <c r="BJ215" s="17">
        <v>0.21385417117109001</v>
      </c>
      <c r="BK215" s="17">
        <v>0.19134943901370599</v>
      </c>
      <c r="BL215" s="17">
        <v>0.17370260824461201</v>
      </c>
      <c r="BM215" s="17">
        <v>0.13009017669259601</v>
      </c>
      <c r="BN215" s="17">
        <v>0.20656178192722599</v>
      </c>
      <c r="BO215" s="17"/>
      <c r="BP215" s="17">
        <v>0.16289298698422899</v>
      </c>
      <c r="BQ215" s="17">
        <v>0.23432170106220401</v>
      </c>
      <c r="BR215" s="17">
        <v>0.21763623854960101</v>
      </c>
      <c r="BS215" s="17">
        <v>0.20403469552640199</v>
      </c>
      <c r="BT215" s="17">
        <v>0.243864721748528</v>
      </c>
      <c r="BU215" s="17">
        <v>0.233392631886645</v>
      </c>
      <c r="BV215" s="17"/>
      <c r="BW215" s="17">
        <v>0.181708012726496</v>
      </c>
      <c r="BX215" s="17">
        <v>0.215773283449293</v>
      </c>
      <c r="BY215" s="17">
        <v>0.20979961640052699</v>
      </c>
      <c r="BZ215" s="17">
        <v>0.21274760757171601</v>
      </c>
      <c r="CA215" s="17">
        <v>0.180519686637723</v>
      </c>
      <c r="CB215" s="17">
        <v>0.24008235212982901</v>
      </c>
      <c r="CC215" s="17">
        <v>0.18605493964917699</v>
      </c>
      <c r="CD215" s="17">
        <v>0.19792290064607401</v>
      </c>
      <c r="CE215" s="17"/>
      <c r="CF215" s="17">
        <v>0.198487703676719</v>
      </c>
      <c r="CG215" s="17">
        <v>0.210335353849714</v>
      </c>
      <c r="CH215" s="17">
        <v>0.21861048343337</v>
      </c>
      <c r="CI215" s="17">
        <v>0.195195307231809</v>
      </c>
      <c r="CJ215" s="17">
        <v>0.218392768293664</v>
      </c>
      <c r="CK215" s="17"/>
      <c r="CL215" s="17">
        <v>0.22374092483861899</v>
      </c>
      <c r="CM215" s="17"/>
      <c r="CN215" s="17">
        <v>0.19542385636134901</v>
      </c>
      <c r="CO215" s="17">
        <v>0.25916144581870199</v>
      </c>
      <c r="CP215" s="17">
        <v>0.206159273406575</v>
      </c>
    </row>
    <row r="216" spans="2:94" x14ac:dyDescent="0.35">
      <c r="B216" t="s">
        <v>208</v>
      </c>
      <c r="C216" s="17">
        <v>0.113618565676432</v>
      </c>
      <c r="D216" s="17">
        <v>0.10643498979923401</v>
      </c>
      <c r="E216" s="17">
        <v>0.120556897991607</v>
      </c>
      <c r="F216" s="17"/>
      <c r="G216" s="17">
        <v>0.11745130021043</v>
      </c>
      <c r="H216" s="17">
        <v>8.6638086932670402E-2</v>
      </c>
      <c r="I216" s="17">
        <v>0.12024284900330701</v>
      </c>
      <c r="J216" s="17">
        <v>0.12269530652636999</v>
      </c>
      <c r="K216" s="17">
        <v>0.115635609659369</v>
      </c>
      <c r="L216" s="17">
        <v>0.11904609557930899</v>
      </c>
      <c r="M216" s="17"/>
      <c r="N216" s="17">
        <v>0.10833065499938201</v>
      </c>
      <c r="O216" s="17">
        <v>0.12612094120171899</v>
      </c>
      <c r="P216" s="17">
        <v>0.11386081820814099</v>
      </c>
      <c r="Q216" s="17">
        <v>0.106619900168581</v>
      </c>
      <c r="R216" s="17"/>
      <c r="S216" s="17">
        <v>7.57325883418659E-2</v>
      </c>
      <c r="T216" s="17">
        <v>0.14774140598799501</v>
      </c>
      <c r="U216" s="17">
        <v>0.112299183048549</v>
      </c>
      <c r="V216" s="17">
        <v>0.13482750339378499</v>
      </c>
      <c r="W216" s="17">
        <v>0.11653508650194</v>
      </c>
      <c r="X216" s="17">
        <v>0.117622493050243</v>
      </c>
      <c r="Y216" s="17">
        <v>0.112796596925977</v>
      </c>
      <c r="Z216" s="17">
        <v>0.122219268991358</v>
      </c>
      <c r="AA216" s="17">
        <v>0.13038236240640499</v>
      </c>
      <c r="AB216" s="17">
        <v>8.6852853573623295E-2</v>
      </c>
      <c r="AC216" s="17">
        <v>8.9236437995333401E-2</v>
      </c>
      <c r="AD216" s="17"/>
      <c r="AE216" s="17">
        <v>0.11771547906763399</v>
      </c>
      <c r="AF216" s="17">
        <v>0.108918735929791</v>
      </c>
      <c r="AG216" s="17">
        <v>0.103682593249369</v>
      </c>
      <c r="AH216" s="17"/>
      <c r="AI216" s="17">
        <v>0.120695690394699</v>
      </c>
      <c r="AJ216" s="17">
        <v>9.1659676936059101E-2</v>
      </c>
      <c r="AK216" s="17">
        <v>0.14450019069405701</v>
      </c>
      <c r="AL216" s="17">
        <v>8.1223167897704798E-2</v>
      </c>
      <c r="AM216" s="17">
        <v>0.13645911221999399</v>
      </c>
      <c r="AN216" s="17"/>
      <c r="AO216" s="17">
        <v>0.103903621627537</v>
      </c>
      <c r="AP216" s="17">
        <v>9.5722885819223003E-2</v>
      </c>
      <c r="AQ216" s="17">
        <v>0.12888052409554299</v>
      </c>
      <c r="AR216" s="17"/>
      <c r="AS216" s="17">
        <v>0.113659289244325</v>
      </c>
      <c r="AT216" s="17">
        <v>0.12543491795745201</v>
      </c>
      <c r="AU216" s="17">
        <v>0.107461335664105</v>
      </c>
      <c r="AV216" s="17">
        <v>9.8438084931001396E-2</v>
      </c>
      <c r="AW216" s="17">
        <v>0.107402730747383</v>
      </c>
      <c r="AX216" s="17"/>
      <c r="AY216" s="17">
        <v>0.157564535284379</v>
      </c>
      <c r="AZ216" s="17">
        <v>0.128937133498085</v>
      </c>
      <c r="BA216" s="17">
        <v>7.6524443793103303E-2</v>
      </c>
      <c r="BB216" s="17">
        <v>0.106491755660878</v>
      </c>
      <c r="BC216" s="17">
        <v>0.126742706360084</v>
      </c>
      <c r="BD216" s="17">
        <v>0.11627395466776901</v>
      </c>
      <c r="BE216" s="17">
        <v>0.126862190326097</v>
      </c>
      <c r="BF216" s="17">
        <v>0.100300407266386</v>
      </c>
      <c r="BG216" s="17">
        <v>0.12624681347552</v>
      </c>
      <c r="BH216" s="17">
        <v>0.10280772394321901</v>
      </c>
      <c r="BI216" s="17">
        <v>0.11844466539982</v>
      </c>
      <c r="BJ216" s="17">
        <v>0.12135621825031399</v>
      </c>
      <c r="BK216" s="17">
        <v>0.13737383149603599</v>
      </c>
      <c r="BL216" s="17">
        <v>8.6774939587070707E-2</v>
      </c>
      <c r="BM216" s="17">
        <v>0.15421077815891801</v>
      </c>
      <c r="BN216" s="17">
        <v>5.9912764787024501E-2</v>
      </c>
      <c r="BO216" s="17"/>
      <c r="BP216" s="17">
        <v>8.2495254699245596E-2</v>
      </c>
      <c r="BQ216" s="17">
        <v>0.11209489895595701</v>
      </c>
      <c r="BR216" s="17">
        <v>0.12463633146518199</v>
      </c>
      <c r="BS216" s="17">
        <v>0.12993747590782301</v>
      </c>
      <c r="BT216" s="17">
        <v>0.127335680883988</v>
      </c>
      <c r="BU216" s="17">
        <v>0.13786856766639299</v>
      </c>
      <c r="BV216" s="17"/>
      <c r="BW216" s="17">
        <v>0.12901670496369799</v>
      </c>
      <c r="BX216" s="17">
        <v>0.104626746171131</v>
      </c>
      <c r="BY216" s="17">
        <v>0.11616412824318401</v>
      </c>
      <c r="BZ216" s="17">
        <v>0.115590946728828</v>
      </c>
      <c r="CA216" s="17">
        <v>0.13379050632168099</v>
      </c>
      <c r="CB216" s="17">
        <v>8.6897439550685004E-2</v>
      </c>
      <c r="CC216" s="17">
        <v>9.48826633808669E-2</v>
      </c>
      <c r="CD216" s="17">
        <v>6.4548566666339194E-2</v>
      </c>
      <c r="CE216" s="17"/>
      <c r="CF216" s="17">
        <v>9.0382645234500694E-2</v>
      </c>
      <c r="CG216" s="17">
        <v>0.121780603868896</v>
      </c>
      <c r="CH216" s="17">
        <v>0.115900676912054</v>
      </c>
      <c r="CI216" s="17">
        <v>0.10247954704514201</v>
      </c>
      <c r="CJ216" s="17">
        <v>0.10841147635664999</v>
      </c>
      <c r="CK216" s="17"/>
      <c r="CL216" s="17">
        <v>0.13706002439154699</v>
      </c>
      <c r="CM216" s="17"/>
      <c r="CN216" s="17">
        <v>0.10820177657655</v>
      </c>
      <c r="CO216" s="17">
        <v>0.13978543024554699</v>
      </c>
      <c r="CP216" s="17">
        <v>0.10517181625052301</v>
      </c>
    </row>
    <row r="217" spans="2:94" x14ac:dyDescent="0.35">
      <c r="B217" t="s">
        <v>209</v>
      </c>
      <c r="C217" s="17">
        <v>8.1880244551555903E-2</v>
      </c>
      <c r="D217" s="17">
        <v>7.4378039435871304E-2</v>
      </c>
      <c r="E217" s="17">
        <v>8.9846781779914495E-2</v>
      </c>
      <c r="F217" s="17"/>
      <c r="G217" s="17">
        <v>3.9584235613779002E-2</v>
      </c>
      <c r="H217" s="17">
        <v>5.0097036547042499E-2</v>
      </c>
      <c r="I217" s="17">
        <v>8.9398326887949506E-2</v>
      </c>
      <c r="J217" s="17">
        <v>9.5122893843139406E-2</v>
      </c>
      <c r="K217" s="17">
        <v>0.115534496654079</v>
      </c>
      <c r="L217" s="17">
        <v>9.6731488681821201E-2</v>
      </c>
      <c r="M217" s="17"/>
      <c r="N217" s="17">
        <v>8.2024680434753694E-2</v>
      </c>
      <c r="O217" s="17">
        <v>7.2706191934141504E-2</v>
      </c>
      <c r="P217" s="17">
        <v>9.5856331369516198E-2</v>
      </c>
      <c r="Q217" s="17">
        <v>8.00385218911496E-2</v>
      </c>
      <c r="R217" s="17"/>
      <c r="S217" s="17">
        <v>3.2539959133627498E-2</v>
      </c>
      <c r="T217" s="17">
        <v>0.14201132953484999</v>
      </c>
      <c r="U217" s="17">
        <v>7.2266185626267604E-2</v>
      </c>
      <c r="V217" s="17">
        <v>0.109757847337679</v>
      </c>
      <c r="W217" s="17">
        <v>7.3048436322261406E-2</v>
      </c>
      <c r="X217" s="17">
        <v>8.3011064064829901E-2</v>
      </c>
      <c r="Y217" s="17">
        <v>0.107471012261664</v>
      </c>
      <c r="Z217" s="17">
        <v>8.1899631802961503E-2</v>
      </c>
      <c r="AA217" s="17">
        <v>8.3931928401866598E-2</v>
      </c>
      <c r="AB217" s="17">
        <v>4.8249878458901399E-2</v>
      </c>
      <c r="AC217" s="17">
        <v>5.4220897726715997E-2</v>
      </c>
      <c r="AD217" s="17"/>
      <c r="AE217" s="17">
        <v>0.129534405565598</v>
      </c>
      <c r="AF217" s="17">
        <v>5.95560826287806E-2</v>
      </c>
      <c r="AG217" s="17">
        <v>5.2221863091610601E-2</v>
      </c>
      <c r="AH217" s="17"/>
      <c r="AI217" s="17">
        <v>0.10963077546281599</v>
      </c>
      <c r="AJ217" s="17">
        <v>6.3057319811318097E-2</v>
      </c>
      <c r="AK217" s="17">
        <v>6.2540637577416E-2</v>
      </c>
      <c r="AL217" s="17">
        <v>0.207784971077773</v>
      </c>
      <c r="AM217" s="17">
        <v>5.7960031143223303E-2</v>
      </c>
      <c r="AN217" s="17"/>
      <c r="AO217" s="17">
        <v>9.0946516104526601E-2</v>
      </c>
      <c r="AP217" s="17">
        <v>5.3878577810935697E-2</v>
      </c>
      <c r="AQ217" s="17">
        <v>6.5867983123722301E-2</v>
      </c>
      <c r="AR217" s="17"/>
      <c r="AS217" s="17">
        <v>9.1921630655753497E-2</v>
      </c>
      <c r="AT217" s="17">
        <v>8.6477037810833796E-2</v>
      </c>
      <c r="AU217" s="17">
        <v>6.96711387475034E-2</v>
      </c>
      <c r="AV217" s="17">
        <v>8.1689569818169994E-2</v>
      </c>
      <c r="AW217" s="17">
        <v>8.6548040694615802E-2</v>
      </c>
      <c r="AX217" s="17"/>
      <c r="AY217" s="17">
        <v>6.2525538017744506E-2</v>
      </c>
      <c r="AZ217" s="17">
        <v>6.49206410465034E-2</v>
      </c>
      <c r="BA217" s="17">
        <v>9.06333804956726E-2</v>
      </c>
      <c r="BB217" s="17">
        <v>0.102684197422833</v>
      </c>
      <c r="BC217" s="17">
        <v>8.2285187908947094E-2</v>
      </c>
      <c r="BD217" s="17">
        <v>8.5481427536466204E-2</v>
      </c>
      <c r="BE217" s="17">
        <v>7.6336378572420593E-2</v>
      </c>
      <c r="BF217" s="17">
        <v>8.3911215017881194E-2</v>
      </c>
      <c r="BG217" s="17">
        <v>6.6041256290943498E-2</v>
      </c>
      <c r="BH217" s="17">
        <v>6.6875031987081196E-2</v>
      </c>
      <c r="BI217" s="17">
        <v>9.1771639163591906E-2</v>
      </c>
      <c r="BJ217" s="17">
        <v>5.3174074657466097E-2</v>
      </c>
      <c r="BK217" s="17">
        <v>0.114218432360065</v>
      </c>
      <c r="BL217" s="17">
        <v>4.7722591320790701E-2</v>
      </c>
      <c r="BM217" s="17">
        <v>5.2401305296864098E-2</v>
      </c>
      <c r="BN217" s="17">
        <v>7.4090832259911199E-2</v>
      </c>
      <c r="BO217" s="17"/>
      <c r="BP217" s="17">
        <v>4.0962922590013703E-2</v>
      </c>
      <c r="BQ217" s="17">
        <v>7.1596546534901898E-2</v>
      </c>
      <c r="BR217" s="17">
        <v>7.9220928158732107E-2</v>
      </c>
      <c r="BS217" s="17">
        <v>9.3336735725662701E-2</v>
      </c>
      <c r="BT217" s="17">
        <v>0.14019590883288199</v>
      </c>
      <c r="BU217" s="17">
        <v>0.150768370067494</v>
      </c>
      <c r="BV217" s="17"/>
      <c r="BW217" s="17">
        <v>9.6387083007398205E-2</v>
      </c>
      <c r="BX217" s="17">
        <v>7.0058853435049501E-2</v>
      </c>
      <c r="BY217" s="17">
        <v>7.9750477810804493E-2</v>
      </c>
      <c r="BZ217" s="17">
        <v>7.6472470547200994E-2</v>
      </c>
      <c r="CA217" s="17">
        <v>9.7351462442153203E-2</v>
      </c>
      <c r="CB217" s="17">
        <v>0.127196963420832</v>
      </c>
      <c r="CC217" s="17">
        <v>8.7499491693039E-2</v>
      </c>
      <c r="CD217" s="17">
        <v>5.8152789799815301E-2</v>
      </c>
      <c r="CE217" s="17"/>
      <c r="CF217" s="17">
        <v>7.6385959565748798E-2</v>
      </c>
      <c r="CG217" s="17">
        <v>8.9519391504148699E-2</v>
      </c>
      <c r="CH217" s="17">
        <v>7.9406965930508194E-2</v>
      </c>
      <c r="CI217" s="17">
        <v>7.9296377352458605E-2</v>
      </c>
      <c r="CJ217" s="17">
        <v>5.4080776285158602E-2</v>
      </c>
      <c r="CK217" s="17"/>
      <c r="CL217" s="17">
        <v>5.8586007978182003E-2</v>
      </c>
      <c r="CM217" s="17"/>
      <c r="CN217" s="17">
        <v>8.01338251657253E-2</v>
      </c>
      <c r="CO217" s="17">
        <v>7.8880372942299604E-2</v>
      </c>
      <c r="CP217" s="17">
        <v>8.8258820335934393E-2</v>
      </c>
    </row>
    <row r="218" spans="2:94" x14ac:dyDescent="0.35">
      <c r="B218" t="s">
        <v>133</v>
      </c>
      <c r="C218" s="17">
        <v>2.0047955388031499E-2</v>
      </c>
      <c r="D218" s="17">
        <v>1.08540848493557E-2</v>
      </c>
      <c r="E218" s="17">
        <v>2.8668146499127699E-2</v>
      </c>
      <c r="F218" s="17"/>
      <c r="G218" s="17">
        <v>2.1364234326929101E-2</v>
      </c>
      <c r="H218" s="17">
        <v>2.1058236348007599E-2</v>
      </c>
      <c r="I218" s="17">
        <v>2.1605311316004801E-2</v>
      </c>
      <c r="J218" s="17">
        <v>2.88182988417124E-2</v>
      </c>
      <c r="K218" s="17">
        <v>2.3011173264807401E-2</v>
      </c>
      <c r="L218" s="17">
        <v>7.9704222141898096E-3</v>
      </c>
      <c r="M218" s="17"/>
      <c r="N218" s="17">
        <v>1.3843124991135901E-2</v>
      </c>
      <c r="O218" s="17">
        <v>1.8604470589430801E-2</v>
      </c>
      <c r="P218" s="17">
        <v>2.33935830478115E-2</v>
      </c>
      <c r="Q218" s="17">
        <v>2.5567778842483801E-2</v>
      </c>
      <c r="R218" s="17"/>
      <c r="S218" s="17">
        <v>2.81138701209173E-2</v>
      </c>
      <c r="T218" s="17">
        <v>2.3008185713224501E-2</v>
      </c>
      <c r="U218" s="17">
        <v>1.13907982989604E-2</v>
      </c>
      <c r="V218" s="17">
        <v>2.98601347058653E-2</v>
      </c>
      <c r="W218" s="17">
        <v>1.0637819036844499E-2</v>
      </c>
      <c r="X218" s="17">
        <v>2.1732283664672E-2</v>
      </c>
      <c r="Y218" s="17">
        <v>1.7703969110760099E-2</v>
      </c>
      <c r="Z218" s="17">
        <v>5.5689006988177301E-3</v>
      </c>
      <c r="AA218" s="17">
        <v>2.34130750080409E-2</v>
      </c>
      <c r="AB218" s="17">
        <v>1.48614479213014E-2</v>
      </c>
      <c r="AC218" s="17">
        <v>1.33824638386504E-2</v>
      </c>
      <c r="AD218" s="17"/>
      <c r="AE218" s="17">
        <v>1.25514927822074E-2</v>
      </c>
      <c r="AF218" s="17">
        <v>1.8316313905301099E-2</v>
      </c>
      <c r="AG218" s="17">
        <v>3.8038900249142797E-2</v>
      </c>
      <c r="AH218" s="17"/>
      <c r="AI218" s="17">
        <v>9.1699556365875401E-3</v>
      </c>
      <c r="AJ218" s="17">
        <v>1.7304254150668101E-2</v>
      </c>
      <c r="AK218" s="17">
        <v>6.9386534696216397E-3</v>
      </c>
      <c r="AL218" s="17">
        <v>2.8116987473476799E-2</v>
      </c>
      <c r="AM218" s="17">
        <v>4.8556359343783599E-2</v>
      </c>
      <c r="AN218" s="17"/>
      <c r="AO218" s="17">
        <v>1.6382403442261599E-2</v>
      </c>
      <c r="AP218" s="17">
        <v>1.7708024084344E-2</v>
      </c>
      <c r="AQ218" s="17">
        <v>1.3853964220371801E-2</v>
      </c>
      <c r="AR218" s="17"/>
      <c r="AS218" s="17">
        <v>2.6956449971485E-2</v>
      </c>
      <c r="AT218" s="17">
        <v>1.8907665512619298E-2</v>
      </c>
      <c r="AU218" s="17">
        <v>1.92313440771943E-2</v>
      </c>
      <c r="AV218" s="17">
        <v>1.6549766191514201E-2</v>
      </c>
      <c r="AW218" s="17">
        <v>2.0732351657323699E-2</v>
      </c>
      <c r="AX218" s="17"/>
      <c r="AY218" s="17">
        <v>0.101893115931495</v>
      </c>
      <c r="AZ218" s="17">
        <v>2.0723861986754102E-2</v>
      </c>
      <c r="BA218" s="17">
        <v>1.8734564069841201E-2</v>
      </c>
      <c r="BB218" s="17">
        <v>1.9546756100191999E-2</v>
      </c>
      <c r="BC218" s="17">
        <v>1.6891397226816401E-2</v>
      </c>
      <c r="BD218" s="17">
        <v>1.7741511297862701E-2</v>
      </c>
      <c r="BE218" s="17">
        <v>2.77841511981608E-2</v>
      </c>
      <c r="BF218" s="17">
        <v>2.3389042436358001E-2</v>
      </c>
      <c r="BG218" s="17">
        <v>1.18766189186262E-2</v>
      </c>
      <c r="BH218" s="17">
        <v>2.5450496956871699E-2</v>
      </c>
      <c r="BI218" s="17">
        <v>2.1435775202758699E-2</v>
      </c>
      <c r="BJ218" s="17">
        <v>1.33722434151245E-2</v>
      </c>
      <c r="BK218" s="17">
        <v>5.2242449817002604E-3</v>
      </c>
      <c r="BL218" s="17">
        <v>1.2411508237112999E-2</v>
      </c>
      <c r="BM218" s="17">
        <v>2.5407244769441801E-2</v>
      </c>
      <c r="BN218" s="17">
        <v>0</v>
      </c>
      <c r="BO218" s="17"/>
      <c r="BP218" s="17">
        <v>2.0961974204143301E-2</v>
      </c>
      <c r="BQ218" s="17">
        <v>1.7734339042333701E-2</v>
      </c>
      <c r="BR218" s="17">
        <v>1.4749194005723E-2</v>
      </c>
      <c r="BS218" s="17">
        <v>3.0437604481626801E-2</v>
      </c>
      <c r="BT218" s="17">
        <v>1.4608978807135801E-2</v>
      </c>
      <c r="BU218" s="17">
        <v>1.25601390861536E-2</v>
      </c>
      <c r="BV218" s="17"/>
      <c r="BW218" s="17">
        <v>2.6910817192378401E-2</v>
      </c>
      <c r="BX218" s="17">
        <v>1.4496527855804801E-2</v>
      </c>
      <c r="BY218" s="17">
        <v>1.36976463789895E-2</v>
      </c>
      <c r="BZ218" s="17">
        <v>1.8248765159328901E-2</v>
      </c>
      <c r="CA218" s="17">
        <v>2.3249755542314E-2</v>
      </c>
      <c r="CB218" s="17">
        <v>2.4194638366266698E-2</v>
      </c>
      <c r="CC218" s="17">
        <v>1.00053406829858E-2</v>
      </c>
      <c r="CD218" s="17">
        <v>5.5848214459591997E-2</v>
      </c>
      <c r="CE218" s="17"/>
      <c r="CF218" s="17">
        <v>8.8455395400763304E-3</v>
      </c>
      <c r="CG218" s="17">
        <v>1.5727258264882402E-2</v>
      </c>
      <c r="CH218" s="17">
        <v>2.28011783040095E-2</v>
      </c>
      <c r="CI218" s="17">
        <v>2.4798838078355201E-2</v>
      </c>
      <c r="CJ218" s="17">
        <v>4.1793639735703603E-2</v>
      </c>
      <c r="CK218" s="17"/>
      <c r="CL218" s="17">
        <v>8.5576409262166E-3</v>
      </c>
      <c r="CM218" s="17"/>
      <c r="CN218" s="17">
        <v>2.5252410175993899E-2</v>
      </c>
      <c r="CO218" s="17">
        <v>9.8987205422661692E-3</v>
      </c>
      <c r="CP218" s="17">
        <v>1.6231887740641299E-2</v>
      </c>
    </row>
    <row r="219" spans="2:94" x14ac:dyDescent="0.35">
      <c r="B219" t="s">
        <v>145</v>
      </c>
      <c r="C219" s="17">
        <v>0.57396924440019004</v>
      </c>
      <c r="D219" s="17">
        <v>0.59981546615187598</v>
      </c>
      <c r="E219" s="17">
        <v>0.54734981795856197</v>
      </c>
      <c r="F219" s="17"/>
      <c r="G219" s="17">
        <v>0.64757744437997999</v>
      </c>
      <c r="H219" s="17">
        <v>0.657091005726118</v>
      </c>
      <c r="I219" s="17">
        <v>0.56069050296801404</v>
      </c>
      <c r="J219" s="17">
        <v>0.528213280524226</v>
      </c>
      <c r="K219" s="17">
        <v>0.50728052941123702</v>
      </c>
      <c r="L219" s="17">
        <v>0.54937748061268799</v>
      </c>
      <c r="M219" s="17"/>
      <c r="N219" s="17">
        <v>0.59144840156372802</v>
      </c>
      <c r="O219" s="17">
        <v>0.58507925391066096</v>
      </c>
      <c r="P219" s="17">
        <v>0.55740266065557698</v>
      </c>
      <c r="Q219" s="17">
        <v>0.55585306274921698</v>
      </c>
      <c r="R219" s="17"/>
      <c r="S219" s="17">
        <v>0.68219161578137599</v>
      </c>
      <c r="T219" s="17">
        <v>0.46128620207492899</v>
      </c>
      <c r="U219" s="17">
        <v>0.54933681971126802</v>
      </c>
      <c r="V219" s="17">
        <v>0.53122729265008395</v>
      </c>
      <c r="W219" s="17">
        <v>0.52290598179605297</v>
      </c>
      <c r="X219" s="17">
        <v>0.57665925489609204</v>
      </c>
      <c r="Y219" s="17">
        <v>0.56350158213261603</v>
      </c>
      <c r="Z219" s="17">
        <v>0.59248959973811499</v>
      </c>
      <c r="AA219" s="17">
        <v>0.56553278630315496</v>
      </c>
      <c r="AB219" s="17">
        <v>0.659388488215784</v>
      </c>
      <c r="AC219" s="17">
        <v>0.61390967179806</v>
      </c>
      <c r="AD219" s="17"/>
      <c r="AE219" s="17">
        <v>0.50834793566765601</v>
      </c>
      <c r="AF219" s="17">
        <v>0.61538594519041301</v>
      </c>
      <c r="AG219" s="17">
        <v>0.59950870235582598</v>
      </c>
      <c r="AH219" s="17"/>
      <c r="AI219" s="17">
        <v>0.51628440290177002</v>
      </c>
      <c r="AJ219" s="17">
        <v>0.64684712390023302</v>
      </c>
      <c r="AK219" s="17">
        <v>0.59184313779772002</v>
      </c>
      <c r="AL219" s="17">
        <v>0.50991873510835395</v>
      </c>
      <c r="AM219" s="17">
        <v>0.53063628411118002</v>
      </c>
      <c r="AN219" s="17"/>
      <c r="AO219" s="17">
        <v>0.580211756131221</v>
      </c>
      <c r="AP219" s="17">
        <v>0.65727409316463303</v>
      </c>
      <c r="AQ219" s="17">
        <v>0.60227073713849399</v>
      </c>
      <c r="AR219" s="17"/>
      <c r="AS219" s="17">
        <v>0.54770817215051704</v>
      </c>
      <c r="AT219" s="17">
        <v>0.537595808413183</v>
      </c>
      <c r="AU219" s="17">
        <v>0.59846114121224203</v>
      </c>
      <c r="AV219" s="17">
        <v>0.63385502325874699</v>
      </c>
      <c r="AW219" s="17">
        <v>0.63324694528943204</v>
      </c>
      <c r="AX219" s="17"/>
      <c r="AY219" s="17">
        <v>0.54985790589936101</v>
      </c>
      <c r="AZ219" s="17">
        <v>0.55040228335945596</v>
      </c>
      <c r="BA219" s="17">
        <v>0.62108066004766205</v>
      </c>
      <c r="BB219" s="17">
        <v>0.57301590983535899</v>
      </c>
      <c r="BC219" s="17">
        <v>0.58489020175411499</v>
      </c>
      <c r="BD219" s="17">
        <v>0.56163403815929303</v>
      </c>
      <c r="BE219" s="17">
        <v>0.52446715613324602</v>
      </c>
      <c r="BF219" s="17">
        <v>0.58421853860466699</v>
      </c>
      <c r="BG219" s="17">
        <v>0.57130596726768101</v>
      </c>
      <c r="BH219" s="17">
        <v>0.61331824649406896</v>
      </c>
      <c r="BI219" s="17">
        <v>0.58136777772130199</v>
      </c>
      <c r="BJ219" s="17">
        <v>0.59824329250600505</v>
      </c>
      <c r="BK219" s="17">
        <v>0.55183405214849302</v>
      </c>
      <c r="BL219" s="17">
        <v>0.67938835261041397</v>
      </c>
      <c r="BM219" s="17">
        <v>0.63789049508217999</v>
      </c>
      <c r="BN219" s="17">
        <v>0.65943462102583905</v>
      </c>
      <c r="BO219" s="17"/>
      <c r="BP219" s="17">
        <v>0.69268686152236902</v>
      </c>
      <c r="BQ219" s="17">
        <v>0.564252514404604</v>
      </c>
      <c r="BR219" s="17">
        <v>0.56375730782076205</v>
      </c>
      <c r="BS219" s="17">
        <v>0.54225348835848597</v>
      </c>
      <c r="BT219" s="17">
        <v>0.47399470972746599</v>
      </c>
      <c r="BU219" s="17">
        <v>0.46541029129331501</v>
      </c>
      <c r="BV219" s="17"/>
      <c r="BW219" s="17">
        <v>0.56597738211003001</v>
      </c>
      <c r="BX219" s="17">
        <v>0.59504458908872104</v>
      </c>
      <c r="BY219" s="17">
        <v>0.58058813116649499</v>
      </c>
      <c r="BZ219" s="17">
        <v>0.57694020999292595</v>
      </c>
      <c r="CA219" s="17">
        <v>0.56508858905612802</v>
      </c>
      <c r="CB219" s="17">
        <v>0.52162860653238696</v>
      </c>
      <c r="CC219" s="17">
        <v>0.62155756459393097</v>
      </c>
      <c r="CD219" s="17">
        <v>0.62352752842817905</v>
      </c>
      <c r="CE219" s="17"/>
      <c r="CF219" s="17">
        <v>0.62589815198295495</v>
      </c>
      <c r="CG219" s="17">
        <v>0.562637392512359</v>
      </c>
      <c r="CH219" s="17">
        <v>0.56328069542005799</v>
      </c>
      <c r="CI219" s="17">
        <v>0.59822993029223503</v>
      </c>
      <c r="CJ219" s="17">
        <v>0.57732133932882301</v>
      </c>
      <c r="CK219" s="17"/>
      <c r="CL219" s="17">
        <v>0.57205540186543502</v>
      </c>
      <c r="CM219" s="17"/>
      <c r="CN219" s="17">
        <v>0.590988131720382</v>
      </c>
      <c r="CO219" s="17">
        <v>0.51227403045118503</v>
      </c>
      <c r="CP219" s="17">
        <v>0.584178202266327</v>
      </c>
    </row>
    <row r="220" spans="2:94" x14ac:dyDescent="0.35">
      <c r="B220" t="s">
        <v>146</v>
      </c>
      <c r="C220" s="17">
        <v>0.19549881022798801</v>
      </c>
      <c r="D220" s="17">
        <v>0.18081302923510501</v>
      </c>
      <c r="E220" s="17">
        <v>0.210403679771522</v>
      </c>
      <c r="F220" s="17"/>
      <c r="G220" s="17">
        <v>0.15703553582420901</v>
      </c>
      <c r="H220" s="17">
        <v>0.13673512347971301</v>
      </c>
      <c r="I220" s="17">
        <v>0.209641175891257</v>
      </c>
      <c r="J220" s="17">
        <v>0.217818200369509</v>
      </c>
      <c r="K220" s="17">
        <v>0.231170106313449</v>
      </c>
      <c r="L220" s="17">
        <v>0.21577758426113</v>
      </c>
      <c r="M220" s="17"/>
      <c r="N220" s="17">
        <v>0.19035533543413499</v>
      </c>
      <c r="O220" s="17">
        <v>0.19882713313586001</v>
      </c>
      <c r="P220" s="17">
        <v>0.209717149577657</v>
      </c>
      <c r="Q220" s="17">
        <v>0.18665842205972999</v>
      </c>
      <c r="R220" s="17"/>
      <c r="S220" s="17">
        <v>0.108272547475493</v>
      </c>
      <c r="T220" s="17">
        <v>0.28975273552284497</v>
      </c>
      <c r="U220" s="17">
        <v>0.18456536867481599</v>
      </c>
      <c r="V220" s="17">
        <v>0.24458535073146401</v>
      </c>
      <c r="W220" s="17">
        <v>0.18958352282420099</v>
      </c>
      <c r="X220" s="17">
        <v>0.200633557115072</v>
      </c>
      <c r="Y220" s="17">
        <v>0.22026760918764099</v>
      </c>
      <c r="Z220" s="17">
        <v>0.20411890079431899</v>
      </c>
      <c r="AA220" s="17">
        <v>0.214314290808272</v>
      </c>
      <c r="AB220" s="17">
        <v>0.13510273203252501</v>
      </c>
      <c r="AC220" s="17">
        <v>0.143457335722049</v>
      </c>
      <c r="AD220" s="17"/>
      <c r="AE220" s="17">
        <v>0.247249884633233</v>
      </c>
      <c r="AF220" s="17">
        <v>0.16847481855857199</v>
      </c>
      <c r="AG220" s="17">
        <v>0.15590445634097899</v>
      </c>
      <c r="AH220" s="17"/>
      <c r="AI220" s="17">
        <v>0.23032646585751501</v>
      </c>
      <c r="AJ220" s="17">
        <v>0.15471699674737699</v>
      </c>
      <c r="AK220" s="17">
        <v>0.20704082827147299</v>
      </c>
      <c r="AL220" s="17">
        <v>0.289008138975477</v>
      </c>
      <c r="AM220" s="17">
        <v>0.194419143363217</v>
      </c>
      <c r="AN220" s="17"/>
      <c r="AO220" s="17">
        <v>0.194850137732063</v>
      </c>
      <c r="AP220" s="17">
        <v>0.149601463630159</v>
      </c>
      <c r="AQ220" s="17">
        <v>0.19474850721926601</v>
      </c>
      <c r="AR220" s="17"/>
      <c r="AS220" s="17">
        <v>0.20558091990007901</v>
      </c>
      <c r="AT220" s="17">
        <v>0.211911955768285</v>
      </c>
      <c r="AU220" s="17">
        <v>0.17713247441160901</v>
      </c>
      <c r="AV220" s="17">
        <v>0.180127654749171</v>
      </c>
      <c r="AW220" s="17">
        <v>0.19395077144199899</v>
      </c>
      <c r="AX220" s="17"/>
      <c r="AY220" s="17">
        <v>0.22009007330212399</v>
      </c>
      <c r="AZ220" s="17">
        <v>0.193857774544588</v>
      </c>
      <c r="BA220" s="17">
        <v>0.16715782428877601</v>
      </c>
      <c r="BB220" s="17">
        <v>0.20917595308371201</v>
      </c>
      <c r="BC220" s="17">
        <v>0.20902789426903101</v>
      </c>
      <c r="BD220" s="17">
        <v>0.201755382204235</v>
      </c>
      <c r="BE220" s="17">
        <v>0.20319856889851701</v>
      </c>
      <c r="BF220" s="17">
        <v>0.18421162228426699</v>
      </c>
      <c r="BG220" s="17">
        <v>0.19228806976646401</v>
      </c>
      <c r="BH220" s="17">
        <v>0.16968275593029999</v>
      </c>
      <c r="BI220" s="17">
        <v>0.210216304563412</v>
      </c>
      <c r="BJ220" s="17">
        <v>0.17453029290777999</v>
      </c>
      <c r="BK220" s="17">
        <v>0.25159226385610101</v>
      </c>
      <c r="BL220" s="17">
        <v>0.13449753090786101</v>
      </c>
      <c r="BM220" s="17">
        <v>0.206612083455782</v>
      </c>
      <c r="BN220" s="17">
        <v>0.13400359704693601</v>
      </c>
      <c r="BO220" s="17"/>
      <c r="BP220" s="17">
        <v>0.12345817728925899</v>
      </c>
      <c r="BQ220" s="17">
        <v>0.183691445490858</v>
      </c>
      <c r="BR220" s="17">
        <v>0.20385725962391399</v>
      </c>
      <c r="BS220" s="17">
        <v>0.22327421163348601</v>
      </c>
      <c r="BT220" s="17">
        <v>0.26753158971687002</v>
      </c>
      <c r="BU220" s="17">
        <v>0.28863693773388699</v>
      </c>
      <c r="BV220" s="17"/>
      <c r="BW220" s="17">
        <v>0.225403787971096</v>
      </c>
      <c r="BX220" s="17">
        <v>0.17468559960618099</v>
      </c>
      <c r="BY220" s="17">
        <v>0.195914606053988</v>
      </c>
      <c r="BZ220" s="17">
        <v>0.19206341727602899</v>
      </c>
      <c r="CA220" s="17">
        <v>0.231141968763835</v>
      </c>
      <c r="CB220" s="17">
        <v>0.21409440297151699</v>
      </c>
      <c r="CC220" s="17">
        <v>0.18238215507390601</v>
      </c>
      <c r="CD220" s="17">
        <v>0.122701356466155</v>
      </c>
      <c r="CE220" s="17"/>
      <c r="CF220" s="17">
        <v>0.16676860480024899</v>
      </c>
      <c r="CG220" s="17">
        <v>0.211299995373045</v>
      </c>
      <c r="CH220" s="17">
        <v>0.195307642842563</v>
      </c>
      <c r="CI220" s="17">
        <v>0.18177592439760101</v>
      </c>
      <c r="CJ220" s="17">
        <v>0.162492252641809</v>
      </c>
      <c r="CK220" s="17"/>
      <c r="CL220" s="17">
        <v>0.19564603236972899</v>
      </c>
      <c r="CM220" s="17"/>
      <c r="CN220" s="17">
        <v>0.18833560174227601</v>
      </c>
      <c r="CO220" s="17">
        <v>0.21866580318784701</v>
      </c>
      <c r="CP220" s="17">
        <v>0.19343063658645701</v>
      </c>
    </row>
    <row r="221" spans="2:94" x14ac:dyDescent="0.35">
      <c r="B221" t="s">
        <v>147</v>
      </c>
      <c r="C221" s="17">
        <v>0.378470434172202</v>
      </c>
      <c r="D221" s="17">
        <v>0.41900243691677003</v>
      </c>
      <c r="E221" s="17">
        <v>0.33694613818704</v>
      </c>
      <c r="F221" s="17"/>
      <c r="G221" s="17">
        <v>0.49054190855577101</v>
      </c>
      <c r="H221" s="17">
        <v>0.52035588224640505</v>
      </c>
      <c r="I221" s="17">
        <v>0.35104932707675801</v>
      </c>
      <c r="J221" s="17">
        <v>0.31039508015471601</v>
      </c>
      <c r="K221" s="17">
        <v>0.27611042309778799</v>
      </c>
      <c r="L221" s="17">
        <v>0.33359989635155801</v>
      </c>
      <c r="M221" s="17"/>
      <c r="N221" s="17">
        <v>0.401093066129593</v>
      </c>
      <c r="O221" s="17">
        <v>0.38625212077480098</v>
      </c>
      <c r="P221" s="17">
        <v>0.34768551107791901</v>
      </c>
      <c r="Q221" s="17">
        <v>0.36919464068948699</v>
      </c>
      <c r="R221" s="17"/>
      <c r="S221" s="17">
        <v>0.57391906830588202</v>
      </c>
      <c r="T221" s="17">
        <v>0.17153346655208401</v>
      </c>
      <c r="U221" s="17">
        <v>0.36477145103645098</v>
      </c>
      <c r="V221" s="17">
        <v>0.28664194191862002</v>
      </c>
      <c r="W221" s="17">
        <v>0.33332245897185198</v>
      </c>
      <c r="X221" s="17">
        <v>0.37602569778102002</v>
      </c>
      <c r="Y221" s="17">
        <v>0.34323397294497499</v>
      </c>
      <c r="Z221" s="17">
        <v>0.388370698943796</v>
      </c>
      <c r="AA221" s="17">
        <v>0.35121849549488299</v>
      </c>
      <c r="AB221" s="17">
        <v>0.52428575618325901</v>
      </c>
      <c r="AC221" s="17">
        <v>0.47045233607601</v>
      </c>
      <c r="AD221" s="17"/>
      <c r="AE221" s="17">
        <v>0.26109805103442402</v>
      </c>
      <c r="AF221" s="17">
        <v>0.44691112663184102</v>
      </c>
      <c r="AG221" s="17">
        <v>0.44360424601484599</v>
      </c>
      <c r="AH221" s="17"/>
      <c r="AI221" s="17">
        <v>0.28595793704425498</v>
      </c>
      <c r="AJ221" s="17">
        <v>0.49213012715285598</v>
      </c>
      <c r="AK221" s="17">
        <v>0.384802309526247</v>
      </c>
      <c r="AL221" s="17">
        <v>0.220910596132877</v>
      </c>
      <c r="AM221" s="17">
        <v>0.33621714074796299</v>
      </c>
      <c r="AN221" s="17"/>
      <c r="AO221" s="17">
        <v>0.385361618399158</v>
      </c>
      <c r="AP221" s="17">
        <v>0.50767262953447401</v>
      </c>
      <c r="AQ221" s="17">
        <v>0.40752222991922799</v>
      </c>
      <c r="AR221" s="17"/>
      <c r="AS221" s="17">
        <v>0.342127252250438</v>
      </c>
      <c r="AT221" s="17">
        <v>0.32568385264489802</v>
      </c>
      <c r="AU221" s="17">
        <v>0.42132866680063302</v>
      </c>
      <c r="AV221" s="17">
        <v>0.45372736850957501</v>
      </c>
      <c r="AW221" s="17">
        <v>0.43929617384743302</v>
      </c>
      <c r="AX221" s="17"/>
      <c r="AY221" s="17">
        <v>0.32976783259723802</v>
      </c>
      <c r="AZ221" s="17">
        <v>0.35654450881486799</v>
      </c>
      <c r="BA221" s="17">
        <v>0.45392283575888598</v>
      </c>
      <c r="BB221" s="17">
        <v>0.36383995675164699</v>
      </c>
      <c r="BC221" s="17">
        <v>0.37586230748508398</v>
      </c>
      <c r="BD221" s="17">
        <v>0.35987865595505802</v>
      </c>
      <c r="BE221" s="17">
        <v>0.32126858723472901</v>
      </c>
      <c r="BF221" s="17">
        <v>0.40000691632039997</v>
      </c>
      <c r="BG221" s="17">
        <v>0.379017897501217</v>
      </c>
      <c r="BH221" s="17">
        <v>0.443635490563769</v>
      </c>
      <c r="BI221" s="17">
        <v>0.37115147315788999</v>
      </c>
      <c r="BJ221" s="17">
        <v>0.423712999598225</v>
      </c>
      <c r="BK221" s="17">
        <v>0.30024178829239201</v>
      </c>
      <c r="BL221" s="17">
        <v>0.54489082170255299</v>
      </c>
      <c r="BM221" s="17">
        <v>0.43127841162639802</v>
      </c>
      <c r="BN221" s="17">
        <v>0.52543102397890296</v>
      </c>
      <c r="BO221" s="17"/>
      <c r="BP221" s="17">
        <v>0.56922868423311002</v>
      </c>
      <c r="BQ221" s="17">
        <v>0.38056106891374603</v>
      </c>
      <c r="BR221" s="17">
        <v>0.35990004819684701</v>
      </c>
      <c r="BS221" s="17">
        <v>0.31897927672499898</v>
      </c>
      <c r="BT221" s="17">
        <v>0.206463120010596</v>
      </c>
      <c r="BU221" s="17">
        <v>0.176773353559428</v>
      </c>
      <c r="BV221" s="17"/>
      <c r="BW221" s="17">
        <v>0.34057359413893301</v>
      </c>
      <c r="BX221" s="17">
        <v>0.42035898948254102</v>
      </c>
      <c r="BY221" s="17">
        <v>0.38467352511250702</v>
      </c>
      <c r="BZ221" s="17">
        <v>0.38487679271689701</v>
      </c>
      <c r="CA221" s="17">
        <v>0.33394662029229399</v>
      </c>
      <c r="CB221" s="17">
        <v>0.30753420356087002</v>
      </c>
      <c r="CC221" s="17">
        <v>0.43917540952002498</v>
      </c>
      <c r="CD221" s="17">
        <v>0.50082617196202495</v>
      </c>
      <c r="CE221" s="17"/>
      <c r="CF221" s="17">
        <v>0.45912954718270599</v>
      </c>
      <c r="CG221" s="17">
        <v>0.351337397139314</v>
      </c>
      <c r="CH221" s="17">
        <v>0.36797305257749602</v>
      </c>
      <c r="CI221" s="17">
        <v>0.41645400589463399</v>
      </c>
      <c r="CJ221" s="17">
        <v>0.41482908668701501</v>
      </c>
      <c r="CK221" s="17"/>
      <c r="CL221" s="17">
        <v>0.37640936949570603</v>
      </c>
      <c r="CM221" s="17"/>
      <c r="CN221" s="17">
        <v>0.40265252997810602</v>
      </c>
      <c r="CO221" s="17">
        <v>0.29360822726333802</v>
      </c>
      <c r="CP221" s="17">
        <v>0.39074756567987001</v>
      </c>
    </row>
    <row r="222" spans="2:94" x14ac:dyDescent="0.35">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c r="CA222" s="17"/>
      <c r="CB222" s="17"/>
      <c r="CC222" s="17"/>
      <c r="CD222" s="17"/>
      <c r="CE222" s="17"/>
      <c r="CF222" s="17"/>
      <c r="CG222" s="17"/>
      <c r="CH222" s="17"/>
      <c r="CI222" s="17"/>
      <c r="CJ222" s="17"/>
      <c r="CK222" s="17"/>
      <c r="CL222" s="17"/>
      <c r="CM222" s="17"/>
      <c r="CN222" s="17"/>
      <c r="CO222" s="17"/>
      <c r="CP222" s="17"/>
    </row>
    <row r="223" spans="2:94" x14ac:dyDescent="0.35">
      <c r="B223" s="6" t="s">
        <v>223</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c r="CA223" s="17"/>
      <c r="CB223" s="17"/>
      <c r="CC223" s="17"/>
      <c r="CD223" s="17"/>
      <c r="CE223" s="17"/>
      <c r="CF223" s="17"/>
      <c r="CG223" s="17"/>
      <c r="CH223" s="17"/>
      <c r="CI223" s="17"/>
      <c r="CJ223" s="17"/>
      <c r="CK223" s="17"/>
      <c r="CL223" s="17"/>
      <c r="CM223" s="17"/>
      <c r="CN223" s="17"/>
      <c r="CO223" s="17"/>
      <c r="CP223" s="17"/>
    </row>
    <row r="224" spans="2:94" x14ac:dyDescent="0.35">
      <c r="B224" s="24" t="s">
        <v>125</v>
      </c>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c r="CA224" s="17"/>
      <c r="CB224" s="17"/>
      <c r="CC224" s="17"/>
      <c r="CD224" s="17"/>
      <c r="CE224" s="17"/>
      <c r="CF224" s="17"/>
      <c r="CG224" s="17"/>
      <c r="CH224" s="17"/>
      <c r="CI224" s="17"/>
      <c r="CJ224" s="17"/>
      <c r="CK224" s="17"/>
      <c r="CL224" s="17"/>
      <c r="CM224" s="17"/>
      <c r="CN224" s="17"/>
      <c r="CO224" s="17"/>
      <c r="CP224" s="17"/>
    </row>
    <row r="225" spans="2:94" x14ac:dyDescent="0.35">
      <c r="B225" t="s">
        <v>205</v>
      </c>
      <c r="C225" s="17">
        <v>0.23331386582445701</v>
      </c>
      <c r="D225" s="17">
        <v>0.27654662736181401</v>
      </c>
      <c r="E225" s="17">
        <v>0.19001010167328</v>
      </c>
      <c r="F225" s="17"/>
      <c r="G225" s="17">
        <v>0.266655281669887</v>
      </c>
      <c r="H225" s="17">
        <v>0.223066091048918</v>
      </c>
      <c r="I225" s="17">
        <v>0.21452562145529999</v>
      </c>
      <c r="J225" s="17">
        <v>0.25414329623028797</v>
      </c>
      <c r="K225" s="17">
        <v>0.23662677254013301</v>
      </c>
      <c r="L225" s="17">
        <v>0.21560214275541401</v>
      </c>
      <c r="M225" s="17"/>
      <c r="N225" s="17">
        <v>0.25130130381287702</v>
      </c>
      <c r="O225" s="17">
        <v>0.24171895355157499</v>
      </c>
      <c r="P225" s="17">
        <v>0.23637721199473299</v>
      </c>
      <c r="Q225" s="17">
        <v>0.20156550689364799</v>
      </c>
      <c r="R225" s="17"/>
      <c r="S225" s="17">
        <v>0.27731667436928198</v>
      </c>
      <c r="T225" s="17">
        <v>0.20683220691961199</v>
      </c>
      <c r="U225" s="17">
        <v>0.23648764749234599</v>
      </c>
      <c r="V225" s="17">
        <v>0.19919874795374301</v>
      </c>
      <c r="W225" s="17">
        <v>0.17627383313066999</v>
      </c>
      <c r="X225" s="17">
        <v>0.17153341124511601</v>
      </c>
      <c r="Y225" s="17">
        <v>0.26181267982025402</v>
      </c>
      <c r="Z225" s="17">
        <v>0.24829567868733701</v>
      </c>
      <c r="AA225" s="17">
        <v>0.246400968775565</v>
      </c>
      <c r="AB225" s="17">
        <v>0.26024428551530199</v>
      </c>
      <c r="AC225" s="17">
        <v>0.291643108731927</v>
      </c>
      <c r="AD225" s="17"/>
      <c r="AE225" s="17">
        <v>0.21276360886146001</v>
      </c>
      <c r="AF225" s="17">
        <v>0.26643386319708501</v>
      </c>
      <c r="AG225" s="17">
        <v>0.17409618004078201</v>
      </c>
      <c r="AH225" s="17"/>
      <c r="AI225" s="17">
        <v>0.20434940903388901</v>
      </c>
      <c r="AJ225" s="17">
        <v>0.28384370831716799</v>
      </c>
      <c r="AK225" s="17">
        <v>0.28595108947973003</v>
      </c>
      <c r="AL225" s="17">
        <v>0.197566398273403</v>
      </c>
      <c r="AM225" s="17">
        <v>0.15765643000323001</v>
      </c>
      <c r="AN225" s="17"/>
      <c r="AO225" s="17">
        <v>0.204400778453531</v>
      </c>
      <c r="AP225" s="17">
        <v>0.28715348809411201</v>
      </c>
      <c r="AQ225" s="17">
        <v>0.26842136835047797</v>
      </c>
      <c r="AR225" s="17"/>
      <c r="AS225" s="17">
        <v>0.187841864625861</v>
      </c>
      <c r="AT225" s="17">
        <v>0.21587635210574499</v>
      </c>
      <c r="AU225" s="17">
        <v>0.26704487701943702</v>
      </c>
      <c r="AV225" s="17">
        <v>0.28796876640097502</v>
      </c>
      <c r="AW225" s="17">
        <v>0.28959985149370099</v>
      </c>
      <c r="AX225" s="17"/>
      <c r="AY225" s="17">
        <v>0.287293859714846</v>
      </c>
      <c r="AZ225" s="17">
        <v>0.19577585549647999</v>
      </c>
      <c r="BA225" s="17">
        <v>0.232138775065314</v>
      </c>
      <c r="BB225" s="17">
        <v>0.228164503685724</v>
      </c>
      <c r="BC225" s="17">
        <v>0.20448407329232199</v>
      </c>
      <c r="BD225" s="17">
        <v>0.211434286576719</v>
      </c>
      <c r="BE225" s="17">
        <v>0.21087603167250801</v>
      </c>
      <c r="BF225" s="17">
        <v>0.22426328222377001</v>
      </c>
      <c r="BG225" s="17">
        <v>0.243847441963643</v>
      </c>
      <c r="BH225" s="17">
        <v>0.27783501712741199</v>
      </c>
      <c r="BI225" s="17">
        <v>0.24983120731192501</v>
      </c>
      <c r="BJ225" s="17">
        <v>0.24376437900474701</v>
      </c>
      <c r="BK225" s="17">
        <v>0.251417328383155</v>
      </c>
      <c r="BL225" s="17">
        <v>0.380804851595196</v>
      </c>
      <c r="BM225" s="17">
        <v>0.310639396231841</v>
      </c>
      <c r="BN225" s="17">
        <v>0.31958821605582399</v>
      </c>
      <c r="BO225" s="17"/>
      <c r="BP225" s="17">
        <v>0.270450191690152</v>
      </c>
      <c r="BQ225" s="17">
        <v>0.22631748781418001</v>
      </c>
      <c r="BR225" s="17">
        <v>0.19388576477558001</v>
      </c>
      <c r="BS225" s="17">
        <v>0.252422426862281</v>
      </c>
      <c r="BT225" s="17">
        <v>0.18669595326542299</v>
      </c>
      <c r="BU225" s="17">
        <v>0.22530267982729499</v>
      </c>
      <c r="BV225" s="17"/>
      <c r="BW225" s="17">
        <v>0.25961410100070798</v>
      </c>
      <c r="BX225" s="17">
        <v>0.24771940777392701</v>
      </c>
      <c r="BY225" s="17">
        <v>0.226274652910679</v>
      </c>
      <c r="BZ225" s="17">
        <v>0.24888917242689901</v>
      </c>
      <c r="CA225" s="17">
        <v>0.228126879690877</v>
      </c>
      <c r="CB225" s="17">
        <v>0.21219879039327999</v>
      </c>
      <c r="CC225" s="17">
        <v>0.27239166800422399</v>
      </c>
      <c r="CD225" s="17">
        <v>0.19725578286416101</v>
      </c>
      <c r="CE225" s="17"/>
      <c r="CF225" s="17">
        <v>0.27094972748546597</v>
      </c>
      <c r="CG225" s="17">
        <v>0.23811022561371001</v>
      </c>
      <c r="CH225" s="17">
        <v>0.21993971921671701</v>
      </c>
      <c r="CI225" s="17">
        <v>0.242931902413171</v>
      </c>
      <c r="CJ225" s="17">
        <v>0.19617868177133899</v>
      </c>
      <c r="CK225" s="17"/>
      <c r="CL225" s="17">
        <v>0.21291396819977901</v>
      </c>
      <c r="CM225" s="17"/>
      <c r="CN225" s="17">
        <v>0.26400388422947701</v>
      </c>
      <c r="CO225" s="17">
        <v>0.16225245493464599</v>
      </c>
      <c r="CP225" s="17">
        <v>0.21973487494930499</v>
      </c>
    </row>
    <row r="226" spans="2:94" x14ac:dyDescent="0.35">
      <c r="B226" t="s">
        <v>206</v>
      </c>
      <c r="C226" s="17">
        <v>0.32452368434069201</v>
      </c>
      <c r="D226" s="17">
        <v>0.323983323552756</v>
      </c>
      <c r="E226" s="17">
        <v>0.32609742820869397</v>
      </c>
      <c r="F226" s="17"/>
      <c r="G226" s="17">
        <v>0.301562675268088</v>
      </c>
      <c r="H226" s="17">
        <v>0.30452706628197601</v>
      </c>
      <c r="I226" s="17">
        <v>0.356635105601386</v>
      </c>
      <c r="J226" s="17">
        <v>0.32513927759119998</v>
      </c>
      <c r="K226" s="17">
        <v>0.34224534482688101</v>
      </c>
      <c r="L226" s="17">
        <v>0.31771766295773801</v>
      </c>
      <c r="M226" s="17"/>
      <c r="N226" s="17">
        <v>0.32843041781631099</v>
      </c>
      <c r="O226" s="17">
        <v>0.31946402720404798</v>
      </c>
      <c r="P226" s="17">
        <v>0.326166451302141</v>
      </c>
      <c r="Q226" s="17">
        <v>0.32450753986560299</v>
      </c>
      <c r="R226" s="17"/>
      <c r="S226" s="17">
        <v>0.31774882409523603</v>
      </c>
      <c r="T226" s="17">
        <v>0.29408511021935702</v>
      </c>
      <c r="U226" s="17">
        <v>0.32246719750178499</v>
      </c>
      <c r="V226" s="17">
        <v>0.39577963949322298</v>
      </c>
      <c r="W226" s="17">
        <v>0.29827045200902502</v>
      </c>
      <c r="X226" s="17">
        <v>0.370210559838963</v>
      </c>
      <c r="Y226" s="17">
        <v>0.32583903825122001</v>
      </c>
      <c r="Z226" s="17">
        <v>0.35118175230234699</v>
      </c>
      <c r="AA226" s="17">
        <v>0.32348585122025802</v>
      </c>
      <c r="AB226" s="17">
        <v>0.29857792945578499</v>
      </c>
      <c r="AC226" s="17">
        <v>0.27766617561849199</v>
      </c>
      <c r="AD226" s="17"/>
      <c r="AE226" s="17">
        <v>0.32891833022035399</v>
      </c>
      <c r="AF226" s="17">
        <v>0.33540295533383202</v>
      </c>
      <c r="AG226" s="17">
        <v>0.32052435880415098</v>
      </c>
      <c r="AH226" s="17"/>
      <c r="AI226" s="17">
        <v>0.34340988448917398</v>
      </c>
      <c r="AJ226" s="17">
        <v>0.32974377839296698</v>
      </c>
      <c r="AK226" s="17">
        <v>0.33588381892514502</v>
      </c>
      <c r="AL226" s="17">
        <v>0.337551661602009</v>
      </c>
      <c r="AM226" s="17">
        <v>0.28469681677305497</v>
      </c>
      <c r="AN226" s="17"/>
      <c r="AO226" s="17">
        <v>0.357850441328319</v>
      </c>
      <c r="AP226" s="17">
        <v>0.32936413445696699</v>
      </c>
      <c r="AQ226" s="17">
        <v>0.32092173551742198</v>
      </c>
      <c r="AR226" s="17"/>
      <c r="AS226" s="17">
        <v>0.326275238919218</v>
      </c>
      <c r="AT226" s="17">
        <v>0.31454011459389802</v>
      </c>
      <c r="AU226" s="17">
        <v>0.332528794935327</v>
      </c>
      <c r="AV226" s="17">
        <v>0.33808367498627001</v>
      </c>
      <c r="AW226" s="17">
        <v>0.34078229142004501</v>
      </c>
      <c r="AX226" s="17"/>
      <c r="AY226" s="17">
        <v>0.22804766806940899</v>
      </c>
      <c r="AZ226" s="17">
        <v>0.37968293985485302</v>
      </c>
      <c r="BA226" s="17">
        <v>0.30724323832274397</v>
      </c>
      <c r="BB226" s="17">
        <v>0.30580862982546497</v>
      </c>
      <c r="BC226" s="17">
        <v>0.34494010211472398</v>
      </c>
      <c r="BD226" s="17">
        <v>0.32546172862045297</v>
      </c>
      <c r="BE226" s="17">
        <v>0.282094533841942</v>
      </c>
      <c r="BF226" s="17">
        <v>0.34690522964029402</v>
      </c>
      <c r="BG226" s="17">
        <v>0.38109849687848701</v>
      </c>
      <c r="BH226" s="17">
        <v>0.276765762396052</v>
      </c>
      <c r="BI226" s="17">
        <v>0.32377671026877602</v>
      </c>
      <c r="BJ226" s="17">
        <v>0.32463048544904399</v>
      </c>
      <c r="BK226" s="17">
        <v>0.326078553221819</v>
      </c>
      <c r="BL226" s="17">
        <v>0.24365001602744299</v>
      </c>
      <c r="BM226" s="17">
        <v>0.39777875014035302</v>
      </c>
      <c r="BN226" s="17">
        <v>0.34419102406056001</v>
      </c>
      <c r="BO226" s="17"/>
      <c r="BP226" s="17">
        <v>0.32678195831248702</v>
      </c>
      <c r="BQ226" s="17">
        <v>0.32087898192144598</v>
      </c>
      <c r="BR226" s="17">
        <v>0.33680585901980498</v>
      </c>
      <c r="BS226" s="17">
        <v>0.32075919746317799</v>
      </c>
      <c r="BT226" s="17">
        <v>0.318834020441987</v>
      </c>
      <c r="BU226" s="17">
        <v>0.32643001735885402</v>
      </c>
      <c r="BV226" s="17"/>
      <c r="BW226" s="17">
        <v>0.32986319429102001</v>
      </c>
      <c r="BX226" s="17">
        <v>0.32245384295708401</v>
      </c>
      <c r="BY226" s="17">
        <v>0.34741622157185598</v>
      </c>
      <c r="BZ226" s="17">
        <v>0.30435008158642102</v>
      </c>
      <c r="CA226" s="17">
        <v>0.32981970416789502</v>
      </c>
      <c r="CB226" s="17">
        <v>0.35842616068127198</v>
      </c>
      <c r="CC226" s="17">
        <v>0.25152945221356598</v>
      </c>
      <c r="CD226" s="17">
        <v>0.33758234218102601</v>
      </c>
      <c r="CE226" s="17"/>
      <c r="CF226" s="17">
        <v>0.35052150307956897</v>
      </c>
      <c r="CG226" s="17">
        <v>0.32526594986276203</v>
      </c>
      <c r="CH226" s="17">
        <v>0.32937756135658097</v>
      </c>
      <c r="CI226" s="17">
        <v>0.29637393316602001</v>
      </c>
      <c r="CJ226" s="17">
        <v>0.32131050148120499</v>
      </c>
      <c r="CK226" s="17"/>
      <c r="CL226" s="17">
        <v>0.36197048219934602</v>
      </c>
      <c r="CM226" s="17"/>
      <c r="CN226" s="17">
        <v>0.306318407625991</v>
      </c>
      <c r="CO226" s="17">
        <v>0.34594354514178499</v>
      </c>
      <c r="CP226" s="17">
        <v>0.34908016950931697</v>
      </c>
    </row>
    <row r="227" spans="2:94" x14ac:dyDescent="0.35">
      <c r="B227" t="s">
        <v>207</v>
      </c>
      <c r="C227" s="17">
        <v>0.24453069208513201</v>
      </c>
      <c r="D227" s="17">
        <v>0.227453159637104</v>
      </c>
      <c r="E227" s="17">
        <v>0.26164471406985601</v>
      </c>
      <c r="F227" s="17"/>
      <c r="G227" s="17">
        <v>0.23277442048569</v>
      </c>
      <c r="H227" s="17">
        <v>0.248599998364712</v>
      </c>
      <c r="I227" s="17">
        <v>0.214849309709393</v>
      </c>
      <c r="J227" s="17">
        <v>0.24449283819106801</v>
      </c>
      <c r="K227" s="17">
        <v>0.23157064036459199</v>
      </c>
      <c r="L227" s="17">
        <v>0.28193590383221001</v>
      </c>
      <c r="M227" s="17"/>
      <c r="N227" s="17">
        <v>0.22476334420223601</v>
      </c>
      <c r="O227" s="17">
        <v>0.237928481160813</v>
      </c>
      <c r="P227" s="17">
        <v>0.249241845155488</v>
      </c>
      <c r="Q227" s="17">
        <v>0.267467630269555</v>
      </c>
      <c r="R227" s="17"/>
      <c r="S227" s="17">
        <v>0.22167781264907299</v>
      </c>
      <c r="T227" s="17">
        <v>0.26182534534841001</v>
      </c>
      <c r="U227" s="17">
        <v>0.28223118418639598</v>
      </c>
      <c r="V227" s="17">
        <v>0.229971163868567</v>
      </c>
      <c r="W227" s="17">
        <v>0.261204819946117</v>
      </c>
      <c r="X227" s="17">
        <v>0.21106107782171199</v>
      </c>
      <c r="Y227" s="17">
        <v>0.22946316329368299</v>
      </c>
      <c r="Z227" s="17">
        <v>0.23390007210205299</v>
      </c>
      <c r="AA227" s="17">
        <v>0.25985113480084598</v>
      </c>
      <c r="AB227" s="17">
        <v>0.26273351077514201</v>
      </c>
      <c r="AC227" s="17">
        <v>0.232330020983539</v>
      </c>
      <c r="AD227" s="17"/>
      <c r="AE227" s="17">
        <v>0.25415623229594803</v>
      </c>
      <c r="AF227" s="17">
        <v>0.23187855160279899</v>
      </c>
      <c r="AG227" s="17">
        <v>0.25450773852407399</v>
      </c>
      <c r="AH227" s="17"/>
      <c r="AI227" s="17">
        <v>0.25285024985925197</v>
      </c>
      <c r="AJ227" s="17">
        <v>0.21655341133803899</v>
      </c>
      <c r="AK227" s="17">
        <v>0.22946560124461199</v>
      </c>
      <c r="AL227" s="17">
        <v>0.20741714938918199</v>
      </c>
      <c r="AM227" s="17">
        <v>0.29481538499384402</v>
      </c>
      <c r="AN227" s="17"/>
      <c r="AO227" s="17">
        <v>0.231063111329357</v>
      </c>
      <c r="AP227" s="17">
        <v>0.213221015594283</v>
      </c>
      <c r="AQ227" s="17">
        <v>0.24783508827571701</v>
      </c>
      <c r="AR227" s="17"/>
      <c r="AS227" s="17">
        <v>0.27745220814147098</v>
      </c>
      <c r="AT227" s="17">
        <v>0.245337804338979</v>
      </c>
      <c r="AU227" s="17">
        <v>0.221648399523245</v>
      </c>
      <c r="AV227" s="17">
        <v>0.21096572753885701</v>
      </c>
      <c r="AW227" s="17">
        <v>0.212011420851555</v>
      </c>
      <c r="AX227" s="17"/>
      <c r="AY227" s="17">
        <v>0.232314881138658</v>
      </c>
      <c r="AZ227" s="17">
        <v>0.27890013011824699</v>
      </c>
      <c r="BA227" s="17">
        <v>0.25294223771068602</v>
      </c>
      <c r="BB227" s="17">
        <v>0.248655901620459</v>
      </c>
      <c r="BC227" s="17">
        <v>0.223853593974256</v>
      </c>
      <c r="BD227" s="17">
        <v>0.24555998149970501</v>
      </c>
      <c r="BE227" s="17">
        <v>0.31232082772283598</v>
      </c>
      <c r="BF227" s="17">
        <v>0.249631521216816</v>
      </c>
      <c r="BG227" s="17">
        <v>0.237050087704331</v>
      </c>
      <c r="BH227" s="17">
        <v>0.23403697900745599</v>
      </c>
      <c r="BI227" s="17">
        <v>0.17731557112850099</v>
      </c>
      <c r="BJ227" s="17">
        <v>0.22900848633644</v>
      </c>
      <c r="BK227" s="17">
        <v>0.27149551684465401</v>
      </c>
      <c r="BL227" s="17">
        <v>0.18861650004476599</v>
      </c>
      <c r="BM227" s="17">
        <v>0.21434407942063</v>
      </c>
      <c r="BN227" s="17">
        <v>0.19588461870248999</v>
      </c>
      <c r="BO227" s="17"/>
      <c r="BP227" s="17">
        <v>0.21590050949231199</v>
      </c>
      <c r="BQ227" s="17">
        <v>0.26178249920573299</v>
      </c>
      <c r="BR227" s="17">
        <v>0.239037482428167</v>
      </c>
      <c r="BS227" s="17">
        <v>0.22813655728804799</v>
      </c>
      <c r="BT227" s="17">
        <v>0.30986117309639699</v>
      </c>
      <c r="BU227" s="17">
        <v>0.22877934062605601</v>
      </c>
      <c r="BV227" s="17"/>
      <c r="BW227" s="17">
        <v>0.2281387343213</v>
      </c>
      <c r="BX227" s="17">
        <v>0.22738182310073299</v>
      </c>
      <c r="BY227" s="17">
        <v>0.24507565441408399</v>
      </c>
      <c r="BZ227" s="17">
        <v>0.24879949265260701</v>
      </c>
      <c r="CA227" s="17">
        <v>0.23003327040438601</v>
      </c>
      <c r="CB227" s="17">
        <v>0.247249941577629</v>
      </c>
      <c r="CC227" s="17">
        <v>0.261644796873514</v>
      </c>
      <c r="CD227" s="17">
        <v>0.25289318606883399</v>
      </c>
      <c r="CE227" s="17"/>
      <c r="CF227" s="17">
        <v>0.20875134534848699</v>
      </c>
      <c r="CG227" s="17">
        <v>0.25401790390665502</v>
      </c>
      <c r="CH227" s="17">
        <v>0.25054795360320198</v>
      </c>
      <c r="CI227" s="17">
        <v>0.22571624217254799</v>
      </c>
      <c r="CJ227" s="17">
        <v>0.248344445246409</v>
      </c>
      <c r="CK227" s="17"/>
      <c r="CL227" s="17">
        <v>0.26206960443602001</v>
      </c>
      <c r="CM227" s="17"/>
      <c r="CN227" s="17">
        <v>0.22818694448493301</v>
      </c>
      <c r="CO227" s="17">
        <v>0.29632816791568001</v>
      </c>
      <c r="CP227" s="17">
        <v>0.24065623438828099</v>
      </c>
    </row>
    <row r="228" spans="2:94" x14ac:dyDescent="0.35">
      <c r="B228" t="s">
        <v>208</v>
      </c>
      <c r="C228" s="17">
        <v>0.101815640447336</v>
      </c>
      <c r="D228" s="17">
        <v>8.6788230673153596E-2</v>
      </c>
      <c r="E228" s="17">
        <v>0.11728258070865399</v>
      </c>
      <c r="F228" s="17"/>
      <c r="G228" s="17">
        <v>0.113485496150581</v>
      </c>
      <c r="H228" s="17">
        <v>0.1140397037039</v>
      </c>
      <c r="I228" s="17">
        <v>0.1240187160624</v>
      </c>
      <c r="J228" s="17">
        <v>8.0091262481030198E-2</v>
      </c>
      <c r="K228" s="17">
        <v>9.0721351193572497E-2</v>
      </c>
      <c r="L228" s="17">
        <v>9.1002011572590594E-2</v>
      </c>
      <c r="M228" s="17"/>
      <c r="N228" s="17">
        <v>0.11525109845470299</v>
      </c>
      <c r="O228" s="17">
        <v>9.9523938539643406E-2</v>
      </c>
      <c r="P228" s="17">
        <v>8.3496887377261506E-2</v>
      </c>
      <c r="Q228" s="17">
        <v>0.106191838625579</v>
      </c>
      <c r="R228" s="17"/>
      <c r="S228" s="17">
        <v>0.109639013578154</v>
      </c>
      <c r="T228" s="17">
        <v>0.123123687030993</v>
      </c>
      <c r="U228" s="17">
        <v>7.3601691858544802E-2</v>
      </c>
      <c r="V228" s="17">
        <v>9.4738241216079697E-2</v>
      </c>
      <c r="W228" s="17">
        <v>0.163218748144387</v>
      </c>
      <c r="X228" s="17">
        <v>0.12834208577802</v>
      </c>
      <c r="Y228" s="17">
        <v>8.4554832180703504E-2</v>
      </c>
      <c r="Z228" s="17">
        <v>7.0208378253362402E-2</v>
      </c>
      <c r="AA228" s="17">
        <v>6.9063751051386998E-2</v>
      </c>
      <c r="AB228" s="17">
        <v>8.09347239145181E-2</v>
      </c>
      <c r="AC228" s="17">
        <v>0.111323045001632</v>
      </c>
      <c r="AD228" s="17"/>
      <c r="AE228" s="17">
        <v>9.7932960814178904E-2</v>
      </c>
      <c r="AF228" s="17">
        <v>8.5701116669684205E-2</v>
      </c>
      <c r="AG228" s="17">
        <v>0.14080332863452999</v>
      </c>
      <c r="AH228" s="17"/>
      <c r="AI228" s="17">
        <v>0.10035375533412499</v>
      </c>
      <c r="AJ228" s="17">
        <v>9.4800538269638704E-2</v>
      </c>
      <c r="AK228" s="17">
        <v>8.4996454057776893E-2</v>
      </c>
      <c r="AL228" s="17">
        <v>8.8585540337181606E-2</v>
      </c>
      <c r="AM228" s="17">
        <v>0.13390642958642601</v>
      </c>
      <c r="AN228" s="17"/>
      <c r="AO228" s="17">
        <v>0.10582395360465501</v>
      </c>
      <c r="AP228" s="17">
        <v>9.58449147608747E-2</v>
      </c>
      <c r="AQ228" s="17">
        <v>9.7176599081227596E-2</v>
      </c>
      <c r="AR228" s="17"/>
      <c r="AS228" s="17">
        <v>0.108403586850617</v>
      </c>
      <c r="AT228" s="17">
        <v>0.10613092328922499</v>
      </c>
      <c r="AU228" s="17">
        <v>9.7867238070561205E-2</v>
      </c>
      <c r="AV228" s="17">
        <v>9.5587463811819706E-2</v>
      </c>
      <c r="AW228" s="17">
        <v>8.5206652576772998E-2</v>
      </c>
      <c r="AX228" s="17"/>
      <c r="AY228" s="17">
        <v>0.12714396034233399</v>
      </c>
      <c r="AZ228" s="17">
        <v>5.3064000227964703E-2</v>
      </c>
      <c r="BA228" s="17">
        <v>0.113559051892243</v>
      </c>
      <c r="BB228" s="17">
        <v>0.109855080230222</v>
      </c>
      <c r="BC228" s="17">
        <v>0.103471579707727</v>
      </c>
      <c r="BD228" s="17">
        <v>0.12362224457507601</v>
      </c>
      <c r="BE228" s="17">
        <v>9.4280137809146694E-2</v>
      </c>
      <c r="BF228" s="17">
        <v>9.09786319277337E-2</v>
      </c>
      <c r="BG228" s="17">
        <v>8.8873993199616405E-2</v>
      </c>
      <c r="BH228" s="17">
        <v>9.9704175418351498E-2</v>
      </c>
      <c r="BI228" s="17">
        <v>0.116215056814278</v>
      </c>
      <c r="BJ228" s="17">
        <v>0.121091302164355</v>
      </c>
      <c r="BK228" s="17">
        <v>0.106095356091801</v>
      </c>
      <c r="BL228" s="17">
        <v>0.15157453751147701</v>
      </c>
      <c r="BM228" s="17">
        <v>5.0120643508934498E-2</v>
      </c>
      <c r="BN228" s="17">
        <v>7.7450858221477695E-2</v>
      </c>
      <c r="BO228" s="17"/>
      <c r="BP228" s="17">
        <v>0.108271956508456</v>
      </c>
      <c r="BQ228" s="17">
        <v>9.0562682093738703E-2</v>
      </c>
      <c r="BR228" s="17">
        <v>0.12734889135716501</v>
      </c>
      <c r="BS228" s="17">
        <v>0.10396026289127</v>
      </c>
      <c r="BT228" s="17">
        <v>9.2125179536921703E-2</v>
      </c>
      <c r="BU228" s="17">
        <v>8.1444860564573396E-2</v>
      </c>
      <c r="BV228" s="17"/>
      <c r="BW228" s="17">
        <v>6.6361581888831594E-2</v>
      </c>
      <c r="BX228" s="17">
        <v>0.12409177205585099</v>
      </c>
      <c r="BY228" s="17">
        <v>9.25281229722624E-2</v>
      </c>
      <c r="BZ228" s="17">
        <v>0.102122607561225</v>
      </c>
      <c r="CA228" s="17">
        <v>9.6762977655181007E-2</v>
      </c>
      <c r="CB228" s="17">
        <v>5.9899372899836802E-2</v>
      </c>
      <c r="CC228" s="17">
        <v>0.123977851197275</v>
      </c>
      <c r="CD228" s="17">
        <v>9.7713956475277905E-2</v>
      </c>
      <c r="CE228" s="17"/>
      <c r="CF228" s="17">
        <v>9.3581564153408597E-2</v>
      </c>
      <c r="CG228" s="17">
        <v>9.7576322849470806E-2</v>
      </c>
      <c r="CH228" s="17">
        <v>0.108337452061548</v>
      </c>
      <c r="CI228" s="17">
        <v>0.11074058493047199</v>
      </c>
      <c r="CJ228" s="17">
        <v>5.7232215544904999E-2</v>
      </c>
      <c r="CK228" s="17"/>
      <c r="CL228" s="17">
        <v>9.1945280369327906E-2</v>
      </c>
      <c r="CM228" s="17"/>
      <c r="CN228" s="17">
        <v>9.4968962108006802E-2</v>
      </c>
      <c r="CO228" s="17">
        <v>0.11705083144986</v>
      </c>
      <c r="CP228" s="17">
        <v>0.105336845384303</v>
      </c>
    </row>
    <row r="229" spans="2:94" x14ac:dyDescent="0.35">
      <c r="B229" t="s">
        <v>209</v>
      </c>
      <c r="C229" s="17">
        <v>6.7584297722595998E-2</v>
      </c>
      <c r="D229" s="17">
        <v>6.6950984344958095E-2</v>
      </c>
      <c r="E229" s="17">
        <v>6.7306732852764395E-2</v>
      </c>
      <c r="F229" s="17"/>
      <c r="G229" s="17">
        <v>6.5870115669714305E-2</v>
      </c>
      <c r="H229" s="17">
        <v>7.6104453839396902E-2</v>
      </c>
      <c r="I229" s="17">
        <v>6.2860828392335505E-2</v>
      </c>
      <c r="J229" s="17">
        <v>6.0350489872493598E-2</v>
      </c>
      <c r="K229" s="17">
        <v>6.2652322118813594E-2</v>
      </c>
      <c r="L229" s="17">
        <v>7.4773336088994002E-2</v>
      </c>
      <c r="M229" s="17"/>
      <c r="N229" s="17">
        <v>6.2486318675583602E-2</v>
      </c>
      <c r="O229" s="17">
        <v>6.9792702683992597E-2</v>
      </c>
      <c r="P229" s="17">
        <v>7.6680232803294099E-2</v>
      </c>
      <c r="Q229" s="17">
        <v>6.3672054632167505E-2</v>
      </c>
      <c r="R229" s="17"/>
      <c r="S229" s="17">
        <v>4.9483727503054499E-2</v>
      </c>
      <c r="T229" s="17">
        <v>8.7439301636610803E-2</v>
      </c>
      <c r="U229" s="17">
        <v>6.3731337636449503E-2</v>
      </c>
      <c r="V229" s="17">
        <v>5.0843502527157698E-2</v>
      </c>
      <c r="W229" s="17">
        <v>7.3167730331287303E-2</v>
      </c>
      <c r="X229" s="17">
        <v>8.65087829351774E-2</v>
      </c>
      <c r="Y229" s="17">
        <v>6.6686088782967307E-2</v>
      </c>
      <c r="Z229" s="17">
        <v>7.1831389417576705E-2</v>
      </c>
      <c r="AA229" s="17">
        <v>7.2064172027013998E-2</v>
      </c>
      <c r="AB229" s="17">
        <v>6.5191521885731393E-2</v>
      </c>
      <c r="AC229" s="17">
        <v>5.3497300655528497E-2</v>
      </c>
      <c r="AD229" s="17"/>
      <c r="AE229" s="17">
        <v>8.3509195659182994E-2</v>
      </c>
      <c r="AF229" s="17">
        <v>5.3251393202515498E-2</v>
      </c>
      <c r="AG229" s="17">
        <v>6.0931746404036903E-2</v>
      </c>
      <c r="AH229" s="17"/>
      <c r="AI229" s="17">
        <v>7.8715884876716699E-2</v>
      </c>
      <c r="AJ229" s="17">
        <v>5.26560657886131E-2</v>
      </c>
      <c r="AK229" s="17">
        <v>5.6313504299940399E-2</v>
      </c>
      <c r="AL229" s="17">
        <v>0.15640173878038599</v>
      </c>
      <c r="AM229" s="17">
        <v>6.9593483700727696E-2</v>
      </c>
      <c r="AN229" s="17"/>
      <c r="AO229" s="17">
        <v>7.96693074077576E-2</v>
      </c>
      <c r="AP229" s="17">
        <v>5.4023589144534902E-2</v>
      </c>
      <c r="AQ229" s="17">
        <v>5.230439617997E-2</v>
      </c>
      <c r="AR229" s="17"/>
      <c r="AS229" s="17">
        <v>6.9590341409370093E-2</v>
      </c>
      <c r="AT229" s="17">
        <v>8.5692394834859506E-2</v>
      </c>
      <c r="AU229" s="17">
        <v>5.1656805294001899E-2</v>
      </c>
      <c r="AV229" s="17">
        <v>5.3495715940521597E-2</v>
      </c>
      <c r="AW229" s="17">
        <v>7.2399783657926195E-2</v>
      </c>
      <c r="AX229" s="17"/>
      <c r="AY229" s="17">
        <v>6.08414029004355E-2</v>
      </c>
      <c r="AZ229" s="17">
        <v>5.3721818611605403E-2</v>
      </c>
      <c r="BA229" s="17">
        <v>6.4240112018723899E-2</v>
      </c>
      <c r="BB229" s="17">
        <v>7.2877992479048206E-2</v>
      </c>
      <c r="BC229" s="17">
        <v>9.9253077829512995E-2</v>
      </c>
      <c r="BD229" s="17">
        <v>6.7465819199170093E-2</v>
      </c>
      <c r="BE229" s="17">
        <v>7.0422116657343797E-2</v>
      </c>
      <c r="BF229" s="17">
        <v>6.4734813891929296E-2</v>
      </c>
      <c r="BG229" s="17">
        <v>4.1018854777953001E-2</v>
      </c>
      <c r="BH229" s="17">
        <v>7.8463598674854099E-2</v>
      </c>
      <c r="BI229" s="17">
        <v>8.4613134550893795E-2</v>
      </c>
      <c r="BJ229" s="17">
        <v>5.4845703124280602E-2</v>
      </c>
      <c r="BK229" s="17">
        <v>3.9475091286358302E-2</v>
      </c>
      <c r="BL229" s="17">
        <v>2.2942586584005598E-2</v>
      </c>
      <c r="BM229" s="17">
        <v>0</v>
      </c>
      <c r="BN229" s="17">
        <v>6.2885282959648806E-2</v>
      </c>
      <c r="BO229" s="17"/>
      <c r="BP229" s="17">
        <v>5.4925206231044799E-2</v>
      </c>
      <c r="BQ229" s="17">
        <v>6.8572617077148304E-2</v>
      </c>
      <c r="BR229" s="17">
        <v>7.8900382432477906E-2</v>
      </c>
      <c r="BS229" s="17">
        <v>6.2529110943097793E-2</v>
      </c>
      <c r="BT229" s="17">
        <v>6.8761539778567596E-2</v>
      </c>
      <c r="BU229" s="17">
        <v>0.10493284968043</v>
      </c>
      <c r="BV229" s="17"/>
      <c r="BW229" s="17">
        <v>8.8754647322427493E-2</v>
      </c>
      <c r="BX229" s="17">
        <v>5.4959910794069498E-2</v>
      </c>
      <c r="BY229" s="17">
        <v>6.5272594803961595E-2</v>
      </c>
      <c r="BZ229" s="17">
        <v>6.3097938290590599E-2</v>
      </c>
      <c r="CA229" s="17">
        <v>9.6146536011413902E-2</v>
      </c>
      <c r="CB229" s="17">
        <v>9.7568859627020402E-2</v>
      </c>
      <c r="CC229" s="17">
        <v>6.9949187264462406E-2</v>
      </c>
      <c r="CD229" s="17">
        <v>6.7724913992693897E-2</v>
      </c>
      <c r="CE229" s="17"/>
      <c r="CF229" s="17">
        <v>6.1148062508608901E-2</v>
      </c>
      <c r="CG229" s="17">
        <v>6.1426827516026399E-2</v>
      </c>
      <c r="CH229" s="17">
        <v>6.1965954790228997E-2</v>
      </c>
      <c r="CI229" s="17">
        <v>8.7941542132569203E-2</v>
      </c>
      <c r="CJ229" s="17">
        <v>0.12063421166424999</v>
      </c>
      <c r="CK229" s="17"/>
      <c r="CL229" s="17">
        <v>5.1802606536697299E-2</v>
      </c>
      <c r="CM229" s="17"/>
      <c r="CN229" s="17">
        <v>6.9667962422374094E-2</v>
      </c>
      <c r="CO229" s="17">
        <v>6.07833852009982E-2</v>
      </c>
      <c r="CP229" s="17">
        <v>6.8235240150982895E-2</v>
      </c>
    </row>
    <row r="230" spans="2:94" x14ac:dyDescent="0.35">
      <c r="B230" t="s">
        <v>133</v>
      </c>
      <c r="C230" s="17">
        <v>2.8231819579787799E-2</v>
      </c>
      <c r="D230" s="17">
        <v>1.8277674430214601E-2</v>
      </c>
      <c r="E230" s="17">
        <v>3.7658442486751202E-2</v>
      </c>
      <c r="F230" s="17"/>
      <c r="G230" s="17">
        <v>1.9652010756038899E-2</v>
      </c>
      <c r="H230" s="17">
        <v>3.3662686761097502E-2</v>
      </c>
      <c r="I230" s="17">
        <v>2.7110418779184998E-2</v>
      </c>
      <c r="J230" s="17">
        <v>3.57828356339207E-2</v>
      </c>
      <c r="K230" s="17">
        <v>3.6183568956007897E-2</v>
      </c>
      <c r="L230" s="17">
        <v>1.8968942793053702E-2</v>
      </c>
      <c r="M230" s="17"/>
      <c r="N230" s="17">
        <v>1.7767517038288601E-2</v>
      </c>
      <c r="O230" s="17">
        <v>3.1571896859928103E-2</v>
      </c>
      <c r="P230" s="17">
        <v>2.8037371367082401E-2</v>
      </c>
      <c r="Q230" s="17">
        <v>3.6595429713446898E-2</v>
      </c>
      <c r="R230" s="17"/>
      <c r="S230" s="17">
        <v>2.4133947805200302E-2</v>
      </c>
      <c r="T230" s="17">
        <v>2.6694348845017601E-2</v>
      </c>
      <c r="U230" s="17">
        <v>2.1480941324477899E-2</v>
      </c>
      <c r="V230" s="17">
        <v>2.94687049412302E-2</v>
      </c>
      <c r="W230" s="17">
        <v>2.7864416438513201E-2</v>
      </c>
      <c r="X230" s="17">
        <v>3.2344082381010497E-2</v>
      </c>
      <c r="Y230" s="17">
        <v>3.1644197671172297E-2</v>
      </c>
      <c r="Z230" s="17">
        <v>2.45827292373242E-2</v>
      </c>
      <c r="AA230" s="17">
        <v>2.9134122124929399E-2</v>
      </c>
      <c r="AB230" s="17">
        <v>3.2318028453520803E-2</v>
      </c>
      <c r="AC230" s="17">
        <v>3.3540349008881198E-2</v>
      </c>
      <c r="AD230" s="17"/>
      <c r="AE230" s="17">
        <v>2.2719672148875599E-2</v>
      </c>
      <c r="AF230" s="17">
        <v>2.7332119994085E-2</v>
      </c>
      <c r="AG230" s="17">
        <v>4.9136647592425899E-2</v>
      </c>
      <c r="AH230" s="17"/>
      <c r="AI230" s="17">
        <v>2.0320816406843301E-2</v>
      </c>
      <c r="AJ230" s="17">
        <v>2.2402497893574701E-2</v>
      </c>
      <c r="AK230" s="17">
        <v>7.38953199279629E-3</v>
      </c>
      <c r="AL230" s="17">
        <v>1.2477511617838E-2</v>
      </c>
      <c r="AM230" s="17">
        <v>5.9331454942717098E-2</v>
      </c>
      <c r="AN230" s="17"/>
      <c r="AO230" s="17">
        <v>2.1192407876380801E-2</v>
      </c>
      <c r="AP230" s="17">
        <v>2.0392857949227999E-2</v>
      </c>
      <c r="AQ230" s="17">
        <v>1.3340812595185301E-2</v>
      </c>
      <c r="AR230" s="17"/>
      <c r="AS230" s="17">
        <v>3.0436760053462901E-2</v>
      </c>
      <c r="AT230" s="17">
        <v>3.24224108372922E-2</v>
      </c>
      <c r="AU230" s="17">
        <v>2.9253885157427099E-2</v>
      </c>
      <c r="AV230" s="17">
        <v>1.38986513215576E-2</v>
      </c>
      <c r="AW230" s="17">
        <v>0</v>
      </c>
      <c r="AX230" s="17"/>
      <c r="AY230" s="17">
        <v>6.4358227834318396E-2</v>
      </c>
      <c r="AZ230" s="17">
        <v>3.8855255690849598E-2</v>
      </c>
      <c r="BA230" s="17">
        <v>2.9876584990288502E-2</v>
      </c>
      <c r="BB230" s="17">
        <v>3.4637892159081897E-2</v>
      </c>
      <c r="BC230" s="17">
        <v>2.3997573081457502E-2</v>
      </c>
      <c r="BD230" s="17">
        <v>2.6455939528876801E-2</v>
      </c>
      <c r="BE230" s="17">
        <v>3.0006352296223001E-2</v>
      </c>
      <c r="BF230" s="17">
        <v>2.34865210994567E-2</v>
      </c>
      <c r="BG230" s="17">
        <v>8.1111254759692001E-3</v>
      </c>
      <c r="BH230" s="17">
        <v>3.3194467375874302E-2</v>
      </c>
      <c r="BI230" s="17">
        <v>4.8248319925625602E-2</v>
      </c>
      <c r="BJ230" s="17">
        <v>2.6659643921133201E-2</v>
      </c>
      <c r="BK230" s="17">
        <v>5.4381541722128496E-3</v>
      </c>
      <c r="BL230" s="17">
        <v>1.2411508237112999E-2</v>
      </c>
      <c r="BM230" s="17">
        <v>2.71171306982416E-2</v>
      </c>
      <c r="BN230" s="17">
        <v>0</v>
      </c>
      <c r="BO230" s="17"/>
      <c r="BP230" s="17">
        <v>2.3670177765547799E-2</v>
      </c>
      <c r="BQ230" s="17">
        <v>3.18857318877536E-2</v>
      </c>
      <c r="BR230" s="17">
        <v>2.4021619986805701E-2</v>
      </c>
      <c r="BS230" s="17">
        <v>3.2192444552125402E-2</v>
      </c>
      <c r="BT230" s="17">
        <v>2.37221338807037E-2</v>
      </c>
      <c r="BU230" s="17">
        <v>3.31102519427924E-2</v>
      </c>
      <c r="BV230" s="17"/>
      <c r="BW230" s="17">
        <v>2.7267741175712901E-2</v>
      </c>
      <c r="BX230" s="17">
        <v>2.3393243318335501E-2</v>
      </c>
      <c r="BY230" s="17">
        <v>2.3432753327157E-2</v>
      </c>
      <c r="BZ230" s="17">
        <v>3.2740707482256999E-2</v>
      </c>
      <c r="CA230" s="17">
        <v>1.91106320702468E-2</v>
      </c>
      <c r="CB230" s="17">
        <v>2.4656874820961901E-2</v>
      </c>
      <c r="CC230" s="17">
        <v>2.0507044446958399E-2</v>
      </c>
      <c r="CD230" s="17">
        <v>4.6829818418006999E-2</v>
      </c>
      <c r="CE230" s="17"/>
      <c r="CF230" s="17">
        <v>1.5047797424460401E-2</v>
      </c>
      <c r="CG230" s="17">
        <v>2.3602770251374899E-2</v>
      </c>
      <c r="CH230" s="17">
        <v>2.9831358971722399E-2</v>
      </c>
      <c r="CI230" s="17">
        <v>3.6295795185219602E-2</v>
      </c>
      <c r="CJ230" s="17">
        <v>5.62999442918918E-2</v>
      </c>
      <c r="CK230" s="17"/>
      <c r="CL230" s="17">
        <v>1.92980582588302E-2</v>
      </c>
      <c r="CM230" s="17"/>
      <c r="CN230" s="17">
        <v>3.6853839129217601E-2</v>
      </c>
      <c r="CO230" s="17">
        <v>1.7641615357030901E-2</v>
      </c>
      <c r="CP230" s="17">
        <v>1.69566356178107E-2</v>
      </c>
    </row>
    <row r="231" spans="2:94" x14ac:dyDescent="0.35">
      <c r="B231" t="s">
        <v>145</v>
      </c>
      <c r="C231" s="17">
        <v>0.55783755016514902</v>
      </c>
      <c r="D231" s="17">
        <v>0.60052995091456995</v>
      </c>
      <c r="E231" s="17">
        <v>0.51610752988197495</v>
      </c>
      <c r="F231" s="17"/>
      <c r="G231" s="17">
        <v>0.56821795693797505</v>
      </c>
      <c r="H231" s="17">
        <v>0.52759315733089396</v>
      </c>
      <c r="I231" s="17">
        <v>0.57116072705668597</v>
      </c>
      <c r="J231" s="17">
        <v>0.57928257382148796</v>
      </c>
      <c r="K231" s="17">
        <v>0.57887211736701405</v>
      </c>
      <c r="L231" s="17">
        <v>0.53331980571315196</v>
      </c>
      <c r="M231" s="17"/>
      <c r="N231" s="17">
        <v>0.57973172162918796</v>
      </c>
      <c r="O231" s="17">
        <v>0.56118298075562301</v>
      </c>
      <c r="P231" s="17">
        <v>0.562543663296874</v>
      </c>
      <c r="Q231" s="17">
        <v>0.52607304675925204</v>
      </c>
      <c r="R231" s="17"/>
      <c r="S231" s="17">
        <v>0.59506549846451795</v>
      </c>
      <c r="T231" s="17">
        <v>0.50091731713896903</v>
      </c>
      <c r="U231" s="17">
        <v>0.55895484499413195</v>
      </c>
      <c r="V231" s="17">
        <v>0.59497838744696496</v>
      </c>
      <c r="W231" s="17">
        <v>0.47454428513969499</v>
      </c>
      <c r="X231" s="17">
        <v>0.54174397108407901</v>
      </c>
      <c r="Y231" s="17">
        <v>0.58765171807147398</v>
      </c>
      <c r="Z231" s="17">
        <v>0.59947743098968398</v>
      </c>
      <c r="AA231" s="17">
        <v>0.56988681999582302</v>
      </c>
      <c r="AB231" s="17">
        <v>0.55882221497108797</v>
      </c>
      <c r="AC231" s="17">
        <v>0.56930928435041905</v>
      </c>
      <c r="AD231" s="17"/>
      <c r="AE231" s="17">
        <v>0.54168193908181395</v>
      </c>
      <c r="AF231" s="17">
        <v>0.60183681853091597</v>
      </c>
      <c r="AG231" s="17">
        <v>0.49462053884493301</v>
      </c>
      <c r="AH231" s="17"/>
      <c r="AI231" s="17">
        <v>0.54775929352306296</v>
      </c>
      <c r="AJ231" s="17">
        <v>0.61358748671013497</v>
      </c>
      <c r="AK231" s="17">
        <v>0.62183490840487399</v>
      </c>
      <c r="AL231" s="17">
        <v>0.53511805987541206</v>
      </c>
      <c r="AM231" s="17">
        <v>0.44235324677628501</v>
      </c>
      <c r="AN231" s="17"/>
      <c r="AO231" s="17">
        <v>0.56225121978185</v>
      </c>
      <c r="AP231" s="17">
        <v>0.616517622551079</v>
      </c>
      <c r="AQ231" s="17">
        <v>0.58934310386790001</v>
      </c>
      <c r="AR231" s="17"/>
      <c r="AS231" s="17">
        <v>0.514117103545078</v>
      </c>
      <c r="AT231" s="17">
        <v>0.53041646669964404</v>
      </c>
      <c r="AU231" s="17">
        <v>0.59957367195476396</v>
      </c>
      <c r="AV231" s="17">
        <v>0.62605244138724403</v>
      </c>
      <c r="AW231" s="17">
        <v>0.63038214291374495</v>
      </c>
      <c r="AX231" s="17"/>
      <c r="AY231" s="17">
        <v>0.51534152778425402</v>
      </c>
      <c r="AZ231" s="17">
        <v>0.57545879535133304</v>
      </c>
      <c r="BA231" s="17">
        <v>0.53938201338805802</v>
      </c>
      <c r="BB231" s="17">
        <v>0.53397313351118902</v>
      </c>
      <c r="BC231" s="17">
        <v>0.54942417540704602</v>
      </c>
      <c r="BD231" s="17">
        <v>0.53689601519717201</v>
      </c>
      <c r="BE231" s="17">
        <v>0.49297056551445001</v>
      </c>
      <c r="BF231" s="17">
        <v>0.57116851186406403</v>
      </c>
      <c r="BG231" s="17">
        <v>0.62494593884213001</v>
      </c>
      <c r="BH231" s="17">
        <v>0.55460077952346398</v>
      </c>
      <c r="BI231" s="17">
        <v>0.57360791758070195</v>
      </c>
      <c r="BJ231" s="17">
        <v>0.56839486445379095</v>
      </c>
      <c r="BK231" s="17">
        <v>0.577495881604974</v>
      </c>
      <c r="BL231" s="17">
        <v>0.62445486762263902</v>
      </c>
      <c r="BM231" s="17">
        <v>0.70841814637219402</v>
      </c>
      <c r="BN231" s="17">
        <v>0.66377924011638401</v>
      </c>
      <c r="BO231" s="17"/>
      <c r="BP231" s="17">
        <v>0.59723215000263896</v>
      </c>
      <c r="BQ231" s="17">
        <v>0.54719646973562597</v>
      </c>
      <c r="BR231" s="17">
        <v>0.53069162379538504</v>
      </c>
      <c r="BS231" s="17">
        <v>0.57318162432545805</v>
      </c>
      <c r="BT231" s="17">
        <v>0.50552997370741004</v>
      </c>
      <c r="BU231" s="17">
        <v>0.55173269718614804</v>
      </c>
      <c r="BV231" s="17"/>
      <c r="BW231" s="17">
        <v>0.58947729529172799</v>
      </c>
      <c r="BX231" s="17">
        <v>0.57017325073101099</v>
      </c>
      <c r="BY231" s="17">
        <v>0.57369087448253497</v>
      </c>
      <c r="BZ231" s="17">
        <v>0.55323925401331997</v>
      </c>
      <c r="CA231" s="17">
        <v>0.55794658385877205</v>
      </c>
      <c r="CB231" s="17">
        <v>0.57062495107455202</v>
      </c>
      <c r="CC231" s="17">
        <v>0.52392112021779003</v>
      </c>
      <c r="CD231" s="17">
        <v>0.53483812504518802</v>
      </c>
      <c r="CE231" s="17"/>
      <c r="CF231" s="17">
        <v>0.62147123056503495</v>
      </c>
      <c r="CG231" s="17">
        <v>0.56337617547647301</v>
      </c>
      <c r="CH231" s="17">
        <v>0.54931728057329898</v>
      </c>
      <c r="CI231" s="17">
        <v>0.53930583557919098</v>
      </c>
      <c r="CJ231" s="17">
        <v>0.517489183252544</v>
      </c>
      <c r="CK231" s="17"/>
      <c r="CL231" s="17">
        <v>0.57488445039912495</v>
      </c>
      <c r="CM231" s="17"/>
      <c r="CN231" s="17">
        <v>0.57032229185546801</v>
      </c>
      <c r="CO231" s="17">
        <v>0.50819600007643095</v>
      </c>
      <c r="CP231" s="17">
        <v>0.56881504445862296</v>
      </c>
    </row>
    <row r="232" spans="2:94" x14ac:dyDescent="0.35">
      <c r="B232" t="s">
        <v>146</v>
      </c>
      <c r="C232" s="17">
        <v>0.16939993816993201</v>
      </c>
      <c r="D232" s="17">
        <v>0.153739215018112</v>
      </c>
      <c r="E232" s="17">
        <v>0.184589313561418</v>
      </c>
      <c r="F232" s="17"/>
      <c r="G232" s="17">
        <v>0.179355611820296</v>
      </c>
      <c r="H232" s="17">
        <v>0.190144157543297</v>
      </c>
      <c r="I232" s="17">
        <v>0.18687954445473601</v>
      </c>
      <c r="J232" s="17">
        <v>0.14044175235352399</v>
      </c>
      <c r="K232" s="17">
        <v>0.15337367331238599</v>
      </c>
      <c r="L232" s="17">
        <v>0.165775347661585</v>
      </c>
      <c r="M232" s="17"/>
      <c r="N232" s="17">
        <v>0.17773741713028701</v>
      </c>
      <c r="O232" s="17">
        <v>0.16931664122363599</v>
      </c>
      <c r="P232" s="17">
        <v>0.16017712018055599</v>
      </c>
      <c r="Q232" s="17">
        <v>0.16986389325774601</v>
      </c>
      <c r="R232" s="17"/>
      <c r="S232" s="17">
        <v>0.159122741081209</v>
      </c>
      <c r="T232" s="17">
        <v>0.21056298866760401</v>
      </c>
      <c r="U232" s="17">
        <v>0.13733302949499401</v>
      </c>
      <c r="V232" s="17">
        <v>0.14558174374323701</v>
      </c>
      <c r="W232" s="17">
        <v>0.23638647847567501</v>
      </c>
      <c r="X232" s="17">
        <v>0.214850868713198</v>
      </c>
      <c r="Y232" s="17">
        <v>0.15124092096367101</v>
      </c>
      <c r="Z232" s="17">
        <v>0.14203976767093901</v>
      </c>
      <c r="AA232" s="17">
        <v>0.141127923078401</v>
      </c>
      <c r="AB232" s="17">
        <v>0.14612624580024999</v>
      </c>
      <c r="AC232" s="17">
        <v>0.164820345657161</v>
      </c>
      <c r="AD232" s="17"/>
      <c r="AE232" s="17">
        <v>0.18144215647336201</v>
      </c>
      <c r="AF232" s="17">
        <v>0.13895250987220001</v>
      </c>
      <c r="AG232" s="17">
        <v>0.201735075038567</v>
      </c>
      <c r="AH232" s="17"/>
      <c r="AI232" s="17">
        <v>0.17906964021084201</v>
      </c>
      <c r="AJ232" s="17">
        <v>0.14745660405825201</v>
      </c>
      <c r="AK232" s="17">
        <v>0.14130995835771701</v>
      </c>
      <c r="AL232" s="17">
        <v>0.24498727911756801</v>
      </c>
      <c r="AM232" s="17">
        <v>0.203499913287154</v>
      </c>
      <c r="AN232" s="17"/>
      <c r="AO232" s="17">
        <v>0.18549326101241301</v>
      </c>
      <c r="AP232" s="17">
        <v>0.14986850390541001</v>
      </c>
      <c r="AQ232" s="17">
        <v>0.14948099526119801</v>
      </c>
      <c r="AR232" s="17"/>
      <c r="AS232" s="17">
        <v>0.177993928259987</v>
      </c>
      <c r="AT232" s="17">
        <v>0.19182331812408501</v>
      </c>
      <c r="AU232" s="17">
        <v>0.14952404336456299</v>
      </c>
      <c r="AV232" s="17">
        <v>0.14908317975234101</v>
      </c>
      <c r="AW232" s="17">
        <v>0.157606436234699</v>
      </c>
      <c r="AX232" s="17"/>
      <c r="AY232" s="17">
        <v>0.18798536324276899</v>
      </c>
      <c r="AZ232" s="17">
        <v>0.10678581883957</v>
      </c>
      <c r="BA232" s="17">
        <v>0.17779916391096701</v>
      </c>
      <c r="BB232" s="17">
        <v>0.18273307270927</v>
      </c>
      <c r="BC232" s="17">
        <v>0.20272465753724001</v>
      </c>
      <c r="BD232" s="17">
        <v>0.191088063774246</v>
      </c>
      <c r="BE232" s="17">
        <v>0.164702254466491</v>
      </c>
      <c r="BF232" s="17">
        <v>0.15571344581966301</v>
      </c>
      <c r="BG232" s="17">
        <v>0.129892847977569</v>
      </c>
      <c r="BH232" s="17">
        <v>0.178167774093206</v>
      </c>
      <c r="BI232" s="17">
        <v>0.20082819136517199</v>
      </c>
      <c r="BJ232" s="17">
        <v>0.17593700528863601</v>
      </c>
      <c r="BK232" s="17">
        <v>0.145570447378159</v>
      </c>
      <c r="BL232" s="17">
        <v>0.17451712409548201</v>
      </c>
      <c r="BM232" s="17">
        <v>5.0120643508934498E-2</v>
      </c>
      <c r="BN232" s="17">
        <v>0.140336141181127</v>
      </c>
      <c r="BO232" s="17"/>
      <c r="BP232" s="17">
        <v>0.16319716273950099</v>
      </c>
      <c r="BQ232" s="17">
        <v>0.15913529917088701</v>
      </c>
      <c r="BR232" s="17">
        <v>0.206249273789643</v>
      </c>
      <c r="BS232" s="17">
        <v>0.16648937383436799</v>
      </c>
      <c r="BT232" s="17">
        <v>0.16088671931548901</v>
      </c>
      <c r="BU232" s="17">
        <v>0.18637771024500299</v>
      </c>
      <c r="BV232" s="17"/>
      <c r="BW232" s="17">
        <v>0.155116229211259</v>
      </c>
      <c r="BX232" s="17">
        <v>0.17905168284992101</v>
      </c>
      <c r="BY232" s="17">
        <v>0.15780071777622401</v>
      </c>
      <c r="BZ232" s="17">
        <v>0.165220545851816</v>
      </c>
      <c r="CA232" s="17">
        <v>0.19290951366659501</v>
      </c>
      <c r="CB232" s="17">
        <v>0.15746823252685699</v>
      </c>
      <c r="CC232" s="17">
        <v>0.193927038461738</v>
      </c>
      <c r="CD232" s="17">
        <v>0.16543887046797201</v>
      </c>
      <c r="CE232" s="17"/>
      <c r="CF232" s="17">
        <v>0.154729626662018</v>
      </c>
      <c r="CG232" s="17">
        <v>0.159003150365497</v>
      </c>
      <c r="CH232" s="17">
        <v>0.170303406851777</v>
      </c>
      <c r="CI232" s="17">
        <v>0.198682127063042</v>
      </c>
      <c r="CJ232" s="17">
        <v>0.17786642720915499</v>
      </c>
      <c r="CK232" s="17"/>
      <c r="CL232" s="17">
        <v>0.143747886906025</v>
      </c>
      <c r="CM232" s="17"/>
      <c r="CN232" s="17">
        <v>0.16463692453038101</v>
      </c>
      <c r="CO232" s="17">
        <v>0.177834216650858</v>
      </c>
      <c r="CP232" s="17">
        <v>0.173572085535286</v>
      </c>
    </row>
    <row r="233" spans="2:94" x14ac:dyDescent="0.35">
      <c r="B233" t="s">
        <v>147</v>
      </c>
      <c r="C233" s="17">
        <v>0.38843761199521698</v>
      </c>
      <c r="D233" s="17">
        <v>0.44679073589645801</v>
      </c>
      <c r="E233" s="17">
        <v>0.331518216320557</v>
      </c>
      <c r="F233" s="17"/>
      <c r="G233" s="17">
        <v>0.38886234511767998</v>
      </c>
      <c r="H233" s="17">
        <v>0.33744899978759701</v>
      </c>
      <c r="I233" s="17">
        <v>0.38428118260195099</v>
      </c>
      <c r="J233" s="17">
        <v>0.43884082146796399</v>
      </c>
      <c r="K233" s="17">
        <v>0.425498444054628</v>
      </c>
      <c r="L233" s="17">
        <v>0.36754445805156699</v>
      </c>
      <c r="M233" s="17"/>
      <c r="N233" s="17">
        <v>0.401994304498901</v>
      </c>
      <c r="O233" s="17">
        <v>0.39186633953198702</v>
      </c>
      <c r="P233" s="17">
        <v>0.40236654311631798</v>
      </c>
      <c r="Q233" s="17">
        <v>0.356209153501505</v>
      </c>
      <c r="R233" s="17"/>
      <c r="S233" s="17">
        <v>0.43594275738331001</v>
      </c>
      <c r="T233" s="17">
        <v>0.290354328471365</v>
      </c>
      <c r="U233" s="17">
        <v>0.42162181549913702</v>
      </c>
      <c r="V233" s="17">
        <v>0.449396643703728</v>
      </c>
      <c r="W233" s="17">
        <v>0.23815780666402001</v>
      </c>
      <c r="X233" s="17">
        <v>0.32689310237088198</v>
      </c>
      <c r="Y233" s="17">
        <v>0.436410797107804</v>
      </c>
      <c r="Z233" s="17">
        <v>0.45743766331874403</v>
      </c>
      <c r="AA233" s="17">
        <v>0.42875889691742203</v>
      </c>
      <c r="AB233" s="17">
        <v>0.41269596917083801</v>
      </c>
      <c r="AC233" s="17">
        <v>0.40448893869325803</v>
      </c>
      <c r="AD233" s="17"/>
      <c r="AE233" s="17">
        <v>0.36023978260845202</v>
      </c>
      <c r="AF233" s="17">
        <v>0.46288430865871599</v>
      </c>
      <c r="AG233" s="17">
        <v>0.29288546380636599</v>
      </c>
      <c r="AH233" s="17"/>
      <c r="AI233" s="17">
        <v>0.36868965331222098</v>
      </c>
      <c r="AJ233" s="17">
        <v>0.46613088265188302</v>
      </c>
      <c r="AK233" s="17">
        <v>0.48052495004715701</v>
      </c>
      <c r="AL233" s="17">
        <v>0.29013078075784399</v>
      </c>
      <c r="AM233" s="17">
        <v>0.23885333348913099</v>
      </c>
      <c r="AN233" s="17"/>
      <c r="AO233" s="17">
        <v>0.37675795876943702</v>
      </c>
      <c r="AP233" s="17">
        <v>0.46664911864566999</v>
      </c>
      <c r="AQ233" s="17">
        <v>0.439862108606703</v>
      </c>
      <c r="AR233" s="17"/>
      <c r="AS233" s="17">
        <v>0.336123175285091</v>
      </c>
      <c r="AT233" s="17">
        <v>0.338593148575559</v>
      </c>
      <c r="AU233" s="17">
        <v>0.45004962859020098</v>
      </c>
      <c r="AV233" s="17">
        <v>0.476969261634903</v>
      </c>
      <c r="AW233" s="17">
        <v>0.472775706679046</v>
      </c>
      <c r="AX233" s="17"/>
      <c r="AY233" s="17">
        <v>0.32735616454148497</v>
      </c>
      <c r="AZ233" s="17">
        <v>0.46867297651176298</v>
      </c>
      <c r="BA233" s="17">
        <v>0.36158284947709102</v>
      </c>
      <c r="BB233" s="17">
        <v>0.351240060801918</v>
      </c>
      <c r="BC233" s="17">
        <v>0.34669951786980602</v>
      </c>
      <c r="BD233" s="17">
        <v>0.34580795142292597</v>
      </c>
      <c r="BE233" s="17">
        <v>0.32826831104796</v>
      </c>
      <c r="BF233" s="17">
        <v>0.41545506604440102</v>
      </c>
      <c r="BG233" s="17">
        <v>0.49505309086456101</v>
      </c>
      <c r="BH233" s="17">
        <v>0.37643300543025898</v>
      </c>
      <c r="BI233" s="17">
        <v>0.37277972621553002</v>
      </c>
      <c r="BJ233" s="17">
        <v>0.39245785916515602</v>
      </c>
      <c r="BK233" s="17">
        <v>0.43192543422681501</v>
      </c>
      <c r="BL233" s="17">
        <v>0.44993774352715699</v>
      </c>
      <c r="BM233" s="17">
        <v>0.65829750286325905</v>
      </c>
      <c r="BN233" s="17">
        <v>0.52344309893525698</v>
      </c>
      <c r="BO233" s="17"/>
      <c r="BP233" s="17">
        <v>0.43403498726313799</v>
      </c>
      <c r="BQ233" s="17">
        <v>0.38806117056473899</v>
      </c>
      <c r="BR233" s="17">
        <v>0.32444235000574201</v>
      </c>
      <c r="BS233" s="17">
        <v>0.40669225049108998</v>
      </c>
      <c r="BT233" s="17">
        <v>0.34464325439192101</v>
      </c>
      <c r="BU233" s="17">
        <v>0.36535498694114499</v>
      </c>
      <c r="BV233" s="17"/>
      <c r="BW233" s="17">
        <v>0.43436106608046798</v>
      </c>
      <c r="BX233" s="17">
        <v>0.39112156788109098</v>
      </c>
      <c r="BY233" s="17">
        <v>0.41589015670631102</v>
      </c>
      <c r="BZ233" s="17">
        <v>0.38801870816150402</v>
      </c>
      <c r="CA233" s="17">
        <v>0.36503707019217801</v>
      </c>
      <c r="CB233" s="17">
        <v>0.41315671854769398</v>
      </c>
      <c r="CC233" s="17">
        <v>0.32999408175605199</v>
      </c>
      <c r="CD233" s="17">
        <v>0.36939925457721601</v>
      </c>
      <c r="CE233" s="17"/>
      <c r="CF233" s="17">
        <v>0.466741603903017</v>
      </c>
      <c r="CG233" s="17">
        <v>0.404373025110975</v>
      </c>
      <c r="CH233" s="17">
        <v>0.37901387372152101</v>
      </c>
      <c r="CI233" s="17">
        <v>0.34062370851614898</v>
      </c>
      <c r="CJ233" s="17">
        <v>0.33962275604338898</v>
      </c>
      <c r="CK233" s="17"/>
      <c r="CL233" s="17">
        <v>0.43113656349309898</v>
      </c>
      <c r="CM233" s="17"/>
      <c r="CN233" s="17">
        <v>0.40568536732508798</v>
      </c>
      <c r="CO233" s="17">
        <v>0.33036178342557299</v>
      </c>
      <c r="CP233" s="17">
        <v>0.395242958923336</v>
      </c>
    </row>
    <row r="234" spans="2:94" x14ac:dyDescent="0.35">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c r="CA234" s="17"/>
      <c r="CB234" s="17"/>
      <c r="CC234" s="17"/>
      <c r="CD234" s="17"/>
      <c r="CE234" s="17"/>
      <c r="CF234" s="17"/>
      <c r="CG234" s="17"/>
      <c r="CH234" s="17"/>
      <c r="CI234" s="17"/>
      <c r="CJ234" s="17"/>
      <c r="CK234" s="17"/>
      <c r="CL234" s="17"/>
      <c r="CM234" s="17"/>
      <c r="CN234" s="17"/>
      <c r="CO234" s="17"/>
      <c r="CP234" s="17"/>
    </row>
    <row r="235" spans="2:94" x14ac:dyDescent="0.35">
      <c r="B235" s="6" t="s">
        <v>226</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c r="CA235" s="17"/>
      <c r="CB235" s="17"/>
      <c r="CC235" s="17"/>
      <c r="CD235" s="17"/>
      <c r="CE235" s="17"/>
      <c r="CF235" s="17"/>
      <c r="CG235" s="17"/>
      <c r="CH235" s="17"/>
      <c r="CI235" s="17"/>
      <c r="CJ235" s="17"/>
      <c r="CK235" s="17"/>
      <c r="CL235" s="17"/>
      <c r="CM235" s="17"/>
      <c r="CN235" s="17"/>
      <c r="CO235" s="17"/>
      <c r="CP235" s="17"/>
    </row>
    <row r="236" spans="2:94" x14ac:dyDescent="0.35">
      <c r="B236" s="24" t="s">
        <v>225</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c r="CA236" s="17"/>
      <c r="CB236" s="17"/>
      <c r="CC236" s="17"/>
      <c r="CD236" s="17"/>
      <c r="CE236" s="17"/>
      <c r="CF236" s="17"/>
      <c r="CG236" s="17"/>
      <c r="CH236" s="17"/>
      <c r="CI236" s="17"/>
      <c r="CJ236" s="17"/>
      <c r="CK236" s="17"/>
      <c r="CL236" s="17"/>
      <c r="CM236" s="17"/>
      <c r="CN236" s="17"/>
      <c r="CO236" s="17"/>
      <c r="CP236" s="17"/>
    </row>
    <row r="237" spans="2:94" x14ac:dyDescent="0.35">
      <c r="B237" t="s">
        <v>205</v>
      </c>
      <c r="C237" s="17">
        <v>0.30458955861460002</v>
      </c>
      <c r="D237" s="17">
        <v>0.34393163556753797</v>
      </c>
      <c r="E237" s="17">
        <v>0.26378101856810499</v>
      </c>
      <c r="F237" s="17"/>
      <c r="G237" s="17">
        <v>0.37177241124330501</v>
      </c>
      <c r="H237" s="17">
        <v>0.36004734442953701</v>
      </c>
      <c r="I237" s="17">
        <v>0.26526931530397002</v>
      </c>
      <c r="J237" s="17">
        <v>0.343106140526869</v>
      </c>
      <c r="K237" s="17">
        <v>0.32244943202300402</v>
      </c>
      <c r="L237" s="17">
        <v>0.20554291649899001</v>
      </c>
      <c r="M237" s="17"/>
      <c r="N237" s="17">
        <v>0.31293583995208801</v>
      </c>
      <c r="O237" s="17">
        <v>0.33793469526325398</v>
      </c>
      <c r="P237" s="17">
        <v>0.28933720457100898</v>
      </c>
      <c r="Q237" s="17">
        <v>0.270161276753278</v>
      </c>
      <c r="R237" s="17"/>
      <c r="S237" s="17">
        <v>0.31237234117330698</v>
      </c>
      <c r="T237" s="17">
        <v>0.27248352909273699</v>
      </c>
      <c r="U237" s="17">
        <v>0.27669603660593201</v>
      </c>
      <c r="V237" s="17">
        <v>0.24855179744002001</v>
      </c>
      <c r="W237" s="17">
        <v>0.25459012156035898</v>
      </c>
      <c r="X237" s="17">
        <v>0.25425716295367701</v>
      </c>
      <c r="Y237" s="17">
        <v>0.35340684609576301</v>
      </c>
      <c r="Z237" s="17">
        <v>0.34284145558810403</v>
      </c>
      <c r="AA237" s="17">
        <v>0.37781915580861603</v>
      </c>
      <c r="AB237" s="17">
        <v>0.34069168074933598</v>
      </c>
      <c r="AC237" s="17">
        <v>0.31078302534532498</v>
      </c>
      <c r="AD237" s="17"/>
      <c r="AE237" s="17">
        <v>0.28598391992435002</v>
      </c>
      <c r="AF237" s="17">
        <v>0.32851060393015802</v>
      </c>
      <c r="AG237" s="17">
        <v>0.233230107275162</v>
      </c>
      <c r="AH237" s="17"/>
      <c r="AI237" s="17">
        <v>0.27038084499915299</v>
      </c>
      <c r="AJ237" s="17">
        <v>0.382912248197811</v>
      </c>
      <c r="AK237" s="17">
        <v>0.24404999719062001</v>
      </c>
      <c r="AL237" s="17">
        <v>0.126137371863381</v>
      </c>
      <c r="AM237" s="17">
        <v>0.235914056121938</v>
      </c>
      <c r="AN237" s="17"/>
      <c r="AO237" s="17">
        <v>0.275035821928858</v>
      </c>
      <c r="AP237" s="17">
        <v>0.35814887464369999</v>
      </c>
      <c r="AQ237" s="17">
        <v>0.30679533789512198</v>
      </c>
      <c r="AR237" s="17"/>
      <c r="AS237" s="17">
        <v>0.27747076086987599</v>
      </c>
      <c r="AT237" s="17">
        <v>0.29730415646966002</v>
      </c>
      <c r="AU237" s="17">
        <v>0.35090583347157001</v>
      </c>
      <c r="AV237" s="17">
        <v>0.31237597754303398</v>
      </c>
      <c r="AW237" s="17">
        <v>0.28258058366383998</v>
      </c>
      <c r="AX237" s="17"/>
      <c r="AY237" s="17">
        <v>0.40497426786962898</v>
      </c>
      <c r="AZ237" s="17">
        <v>0.229302653533835</v>
      </c>
      <c r="BA237" s="17">
        <v>0.39875608857188299</v>
      </c>
      <c r="BB237" s="17">
        <v>0.30820248573741799</v>
      </c>
      <c r="BC237" s="17">
        <v>0.393429428633156</v>
      </c>
      <c r="BD237" s="17">
        <v>0.28779123113174698</v>
      </c>
      <c r="BE237" s="17">
        <v>0.233233961700377</v>
      </c>
      <c r="BF237" s="17">
        <v>0.232003325208329</v>
      </c>
      <c r="BG237" s="17">
        <v>0.38136537947399002</v>
      </c>
      <c r="BH237" s="17">
        <v>0.313178164321333</v>
      </c>
      <c r="BI237" s="17">
        <v>0.298555124809537</v>
      </c>
      <c r="BJ237" s="17">
        <v>0.350010539306646</v>
      </c>
      <c r="BK237" s="17">
        <v>0.22494254623121901</v>
      </c>
      <c r="BL237" s="17">
        <v>0.37025856459885598</v>
      </c>
      <c r="BM237" s="17">
        <v>0.29401477494317702</v>
      </c>
      <c r="BN237" s="17">
        <v>0.34095434551010301</v>
      </c>
      <c r="BO237" s="17"/>
      <c r="BP237" s="17">
        <v>0.34637084784470901</v>
      </c>
      <c r="BQ237" s="17">
        <v>0.30939646997997899</v>
      </c>
      <c r="BR237" s="17">
        <v>0.29243762355603697</v>
      </c>
      <c r="BS237" s="17">
        <v>0.30704234984661</v>
      </c>
      <c r="BT237" s="17">
        <v>0.237733155272215</v>
      </c>
      <c r="BU237" s="17">
        <v>0.268574842340568</v>
      </c>
      <c r="BV237" s="17"/>
      <c r="BW237" s="17">
        <v>0.34179326006953897</v>
      </c>
      <c r="BX237" s="17">
        <v>0.30244484949538297</v>
      </c>
      <c r="BY237" s="17">
        <v>0.309865885447137</v>
      </c>
      <c r="BZ237" s="17">
        <v>0.30358254316570499</v>
      </c>
      <c r="CA237" s="17">
        <v>0.32134747043017597</v>
      </c>
      <c r="CB237" s="17">
        <v>0.172070416206035</v>
      </c>
      <c r="CC237" s="17">
        <v>0.28601727978482799</v>
      </c>
      <c r="CD237" s="17">
        <v>0.32985606796065398</v>
      </c>
      <c r="CE237" s="17"/>
      <c r="CF237" s="17">
        <v>0.31533623733333399</v>
      </c>
      <c r="CG237" s="17">
        <v>0.30478997760148901</v>
      </c>
      <c r="CH237" s="17">
        <v>0.26006108723618498</v>
      </c>
      <c r="CI237" s="17">
        <v>0.38757958164157602</v>
      </c>
      <c r="CJ237" s="17">
        <v>0.38995904069542803</v>
      </c>
      <c r="CK237" s="17"/>
      <c r="CL237" s="17">
        <v>0.30507441453686202</v>
      </c>
      <c r="CM237" s="17"/>
      <c r="CN237" s="17">
        <v>0.34519812302295999</v>
      </c>
      <c r="CO237" s="17">
        <v>0.164847089075317</v>
      </c>
      <c r="CP237" s="17">
        <v>0.31967631347068598</v>
      </c>
    </row>
    <row r="238" spans="2:94" x14ac:dyDescent="0.35">
      <c r="B238" t="s">
        <v>206</v>
      </c>
      <c r="C238" s="17">
        <v>0.38497365996404098</v>
      </c>
      <c r="D238" s="17">
        <v>0.376316311901083</v>
      </c>
      <c r="E238" s="17">
        <v>0.39511744738225202</v>
      </c>
      <c r="F238" s="17"/>
      <c r="G238" s="17">
        <v>0.339868960523104</v>
      </c>
      <c r="H238" s="17">
        <v>0.37435207336542597</v>
      </c>
      <c r="I238" s="17">
        <v>0.45871171945904499</v>
      </c>
      <c r="J238" s="17">
        <v>0.34897766225111199</v>
      </c>
      <c r="K238" s="17">
        <v>0.37831374943363999</v>
      </c>
      <c r="L238" s="17">
        <v>0.38776568486579899</v>
      </c>
      <c r="M238" s="17"/>
      <c r="N238" s="17">
        <v>0.415174998101072</v>
      </c>
      <c r="O238" s="17">
        <v>0.37213264618714897</v>
      </c>
      <c r="P238" s="17">
        <v>0.371710424215628</v>
      </c>
      <c r="Q238" s="17">
        <v>0.38036204166528498</v>
      </c>
      <c r="R238" s="17"/>
      <c r="S238" s="17">
        <v>0.41588370653177897</v>
      </c>
      <c r="T238" s="17">
        <v>0.35451487828942202</v>
      </c>
      <c r="U238" s="17">
        <v>0.42926085021190902</v>
      </c>
      <c r="V238" s="17">
        <v>0.44746095994720098</v>
      </c>
      <c r="W238" s="17">
        <v>0.41374514036812599</v>
      </c>
      <c r="X238" s="17">
        <v>0.35960443076045201</v>
      </c>
      <c r="Y238" s="17">
        <v>0.348041587674357</v>
      </c>
      <c r="Z238" s="17">
        <v>0.43734444802316702</v>
      </c>
      <c r="AA238" s="17">
        <v>0.32164055232215799</v>
      </c>
      <c r="AB238" s="17">
        <v>0.349629492597478</v>
      </c>
      <c r="AC238" s="17">
        <v>0.43089026146797199</v>
      </c>
      <c r="AD238" s="17"/>
      <c r="AE238" s="17">
        <v>0.36194577789466797</v>
      </c>
      <c r="AF238" s="17">
        <v>0.41137962215422802</v>
      </c>
      <c r="AG238" s="17">
        <v>0.40914050975970201</v>
      </c>
      <c r="AH238" s="17"/>
      <c r="AI238" s="17">
        <v>0.37294476043697899</v>
      </c>
      <c r="AJ238" s="17">
        <v>0.38028097004083899</v>
      </c>
      <c r="AK238" s="17">
        <v>0.54819137988031397</v>
      </c>
      <c r="AL238" s="17">
        <v>0.31023092886358999</v>
      </c>
      <c r="AM238" s="17">
        <v>0.39644063043587502</v>
      </c>
      <c r="AN238" s="17"/>
      <c r="AO238" s="17">
        <v>0.395943223915526</v>
      </c>
      <c r="AP238" s="17">
        <v>0.41264112867483899</v>
      </c>
      <c r="AQ238" s="17">
        <v>0.50008442491911298</v>
      </c>
      <c r="AR238" s="17"/>
      <c r="AS238" s="17">
        <v>0.34814822737040702</v>
      </c>
      <c r="AT238" s="17">
        <v>0.41234224722720503</v>
      </c>
      <c r="AU238" s="17">
        <v>0.34244013840871101</v>
      </c>
      <c r="AV238" s="17">
        <v>0.49991766146950101</v>
      </c>
      <c r="AW238" s="17">
        <v>0.36302117780438797</v>
      </c>
      <c r="AX238" s="17"/>
      <c r="AY238" s="17">
        <v>9.4409969560542095E-2</v>
      </c>
      <c r="AZ238" s="17">
        <v>0.357831667751279</v>
      </c>
      <c r="BA238" s="17">
        <v>0.32033601923300498</v>
      </c>
      <c r="BB238" s="17">
        <v>0.30940062906382199</v>
      </c>
      <c r="BC238" s="17">
        <v>0.35683992946785498</v>
      </c>
      <c r="BD238" s="17">
        <v>0.40936694104719901</v>
      </c>
      <c r="BE238" s="17">
        <v>0.392015709005618</v>
      </c>
      <c r="BF238" s="17">
        <v>0.46397395735977898</v>
      </c>
      <c r="BG238" s="17">
        <v>0.39267745085444999</v>
      </c>
      <c r="BH238" s="17">
        <v>0.42651854865636002</v>
      </c>
      <c r="BI238" s="17">
        <v>0.44808494770087098</v>
      </c>
      <c r="BJ238" s="17">
        <v>0.43168804450870202</v>
      </c>
      <c r="BK238" s="17">
        <v>0.29372905204078698</v>
      </c>
      <c r="BL238" s="17">
        <v>0.19784036108894501</v>
      </c>
      <c r="BM238" s="17">
        <v>0.45398311179227102</v>
      </c>
      <c r="BN238" s="17">
        <v>0.40057686912530699</v>
      </c>
      <c r="BO238" s="17"/>
      <c r="BP238" s="17">
        <v>0.39299818038196699</v>
      </c>
      <c r="BQ238" s="17">
        <v>0.40697757026630499</v>
      </c>
      <c r="BR238" s="17">
        <v>0.33323009742356602</v>
      </c>
      <c r="BS238" s="17">
        <v>0.36951188693380299</v>
      </c>
      <c r="BT238" s="17">
        <v>0.38437102453370198</v>
      </c>
      <c r="BU238" s="17">
        <v>0.41694900974791899</v>
      </c>
      <c r="BV238" s="17"/>
      <c r="BW238" s="17">
        <v>0.20722990708928299</v>
      </c>
      <c r="BX238" s="17">
        <v>0.37996048348568001</v>
      </c>
      <c r="BY238" s="17">
        <v>0.39917108071497498</v>
      </c>
      <c r="BZ238" s="17">
        <v>0.40342863528519102</v>
      </c>
      <c r="CA238" s="17">
        <v>0.31419657436038201</v>
      </c>
      <c r="CB238" s="17">
        <v>0.492752002470419</v>
      </c>
      <c r="CC238" s="17">
        <v>0.42752299907972002</v>
      </c>
      <c r="CD238" s="17">
        <v>0.32513779264453901</v>
      </c>
      <c r="CE238" s="17"/>
      <c r="CF238" s="17">
        <v>0.315191671547496</v>
      </c>
      <c r="CG238" s="17">
        <v>0.40294910855323801</v>
      </c>
      <c r="CH238" s="17">
        <v>0.41474364434573002</v>
      </c>
      <c r="CI238" s="17">
        <v>0.322504566899662</v>
      </c>
      <c r="CJ238" s="17">
        <v>0.28414771490893997</v>
      </c>
      <c r="CK238" s="17"/>
      <c r="CL238" s="17">
        <v>0.45421608882752401</v>
      </c>
      <c r="CM238" s="17"/>
      <c r="CN238" s="17">
        <v>0.37256955854951401</v>
      </c>
      <c r="CO238" s="17">
        <v>0.44273261786488699</v>
      </c>
      <c r="CP238" s="17">
        <v>0.36792354867129501</v>
      </c>
    </row>
    <row r="239" spans="2:94" x14ac:dyDescent="0.35">
      <c r="B239" t="s">
        <v>207</v>
      </c>
      <c r="C239" s="17">
        <v>0.15315552098232901</v>
      </c>
      <c r="D239" s="17">
        <v>0.13510683440825699</v>
      </c>
      <c r="E239" s="17">
        <v>0.17203699662288799</v>
      </c>
      <c r="F239" s="17"/>
      <c r="G239" s="17">
        <v>0.165937450140548</v>
      </c>
      <c r="H239" s="17">
        <v>0.13096866994248599</v>
      </c>
      <c r="I239" s="17">
        <v>0.15119199305700601</v>
      </c>
      <c r="J239" s="17">
        <v>0.14899955599923501</v>
      </c>
      <c r="K239" s="17">
        <v>0.12017521959241199</v>
      </c>
      <c r="L239" s="17">
        <v>0.195253137605719</v>
      </c>
      <c r="M239" s="17"/>
      <c r="N239" s="17">
        <v>0.13054381763332901</v>
      </c>
      <c r="O239" s="17">
        <v>0.12469044284526901</v>
      </c>
      <c r="P239" s="17">
        <v>0.170141061995742</v>
      </c>
      <c r="Q239" s="17">
        <v>0.19707004738829401</v>
      </c>
      <c r="R239" s="17"/>
      <c r="S239" s="17">
        <v>0.124829585749994</v>
      </c>
      <c r="T239" s="17">
        <v>0.21104880609764201</v>
      </c>
      <c r="U239" s="17">
        <v>0.14076951363790599</v>
      </c>
      <c r="V239" s="17">
        <v>0.12617532224584099</v>
      </c>
      <c r="W239" s="17">
        <v>0.17425015518296599</v>
      </c>
      <c r="X239" s="17">
        <v>0.14096995599964901</v>
      </c>
      <c r="Y239" s="17">
        <v>0.19062543483525901</v>
      </c>
      <c r="Z239" s="17">
        <v>0.145376147492117</v>
      </c>
      <c r="AA239" s="17">
        <v>0.15633341929917099</v>
      </c>
      <c r="AB239" s="17">
        <v>0.142973427015019</v>
      </c>
      <c r="AC239" s="17">
        <v>0.10487674139412401</v>
      </c>
      <c r="AD239" s="17"/>
      <c r="AE239" s="17">
        <v>0.16303475432745801</v>
      </c>
      <c r="AF239" s="17">
        <v>0.13739231252772599</v>
      </c>
      <c r="AG239" s="17">
        <v>0.146036505528615</v>
      </c>
      <c r="AH239" s="17"/>
      <c r="AI239" s="17">
        <v>0.16538665062195701</v>
      </c>
      <c r="AJ239" s="17">
        <v>0.14017195989895201</v>
      </c>
      <c r="AK239" s="17">
        <v>0.126468025680398</v>
      </c>
      <c r="AL239" s="17">
        <v>0.177428481279825</v>
      </c>
      <c r="AM239" s="17">
        <v>0.148726455885517</v>
      </c>
      <c r="AN239" s="17"/>
      <c r="AO239" s="17">
        <v>0.13918516793654701</v>
      </c>
      <c r="AP239" s="17">
        <v>0.14885729829164801</v>
      </c>
      <c r="AQ239" s="17">
        <v>9.7914756982152407E-2</v>
      </c>
      <c r="AR239" s="17"/>
      <c r="AS239" s="17">
        <v>0.19723865829293899</v>
      </c>
      <c r="AT239" s="17">
        <v>0.17402815238036601</v>
      </c>
      <c r="AU239" s="17">
        <v>0.122565628334266</v>
      </c>
      <c r="AV239" s="17">
        <v>9.0868115192660207E-2</v>
      </c>
      <c r="AW239" s="17">
        <v>0.135918401718396</v>
      </c>
      <c r="AX239" s="17"/>
      <c r="AY239" s="17">
        <v>0.194021489626128</v>
      </c>
      <c r="AZ239" s="17">
        <v>0.19974736769868201</v>
      </c>
      <c r="BA239" s="17">
        <v>0.19482127114784401</v>
      </c>
      <c r="BB239" s="17">
        <v>0.189872340434867</v>
      </c>
      <c r="BC239" s="17">
        <v>0.158768069503856</v>
      </c>
      <c r="BD239" s="17">
        <v>9.8378972378089E-2</v>
      </c>
      <c r="BE239" s="17">
        <v>0.25164072541865201</v>
      </c>
      <c r="BF239" s="17">
        <v>0.15658519825776299</v>
      </c>
      <c r="BG239" s="17">
        <v>8.8811625966290303E-2</v>
      </c>
      <c r="BH239" s="17">
        <v>0.12714128408236799</v>
      </c>
      <c r="BI239" s="17">
        <v>8.6900631833918093E-2</v>
      </c>
      <c r="BJ239" s="17">
        <v>0.1362292957557</v>
      </c>
      <c r="BK239" s="17">
        <v>0.160716136555241</v>
      </c>
      <c r="BL239" s="17">
        <v>0.14909433627434299</v>
      </c>
      <c r="BM239" s="17">
        <v>8.6031092916076302E-2</v>
      </c>
      <c r="BN239" s="17">
        <v>0.17439845949625199</v>
      </c>
      <c r="BO239" s="17"/>
      <c r="BP239" s="17">
        <v>0.118788661007954</v>
      </c>
      <c r="BQ239" s="17">
        <v>0.127608054732569</v>
      </c>
      <c r="BR239" s="17">
        <v>0.19987250858965799</v>
      </c>
      <c r="BS239" s="17">
        <v>0.173194165715718</v>
      </c>
      <c r="BT239" s="17">
        <v>0.18652809208260701</v>
      </c>
      <c r="BU239" s="17">
        <v>0.16950974700633401</v>
      </c>
      <c r="BV239" s="17"/>
      <c r="BW239" s="17">
        <v>0.13300312047374099</v>
      </c>
      <c r="BX239" s="17">
        <v>0.16186618151645199</v>
      </c>
      <c r="BY239" s="17">
        <v>0.15968752085462401</v>
      </c>
      <c r="BZ239" s="17">
        <v>0.13842827296132601</v>
      </c>
      <c r="CA239" s="17">
        <v>0.149566152057895</v>
      </c>
      <c r="CB239" s="17">
        <v>0.202154266927669</v>
      </c>
      <c r="CC239" s="17">
        <v>0.17978938910032199</v>
      </c>
      <c r="CD239" s="17">
        <v>0.127998445226672</v>
      </c>
      <c r="CE239" s="17"/>
      <c r="CF239" s="17">
        <v>0.19659907175116301</v>
      </c>
      <c r="CG239" s="17">
        <v>0.132166755624642</v>
      </c>
      <c r="CH239" s="17">
        <v>0.18099633787199099</v>
      </c>
      <c r="CI239" s="17">
        <v>0.13465007180145699</v>
      </c>
      <c r="CJ239" s="17">
        <v>8.4992395767455306E-2</v>
      </c>
      <c r="CK239" s="17"/>
      <c r="CL239" s="17">
        <v>0.15473942806617599</v>
      </c>
      <c r="CM239" s="17"/>
      <c r="CN239" s="17">
        <v>0.14135931385488801</v>
      </c>
      <c r="CO239" s="17">
        <v>0.20579238139723799</v>
      </c>
      <c r="CP239" s="17">
        <v>0.13883234597427299</v>
      </c>
    </row>
    <row r="240" spans="2:94" x14ac:dyDescent="0.35">
      <c r="B240" t="s">
        <v>208</v>
      </c>
      <c r="C240" s="17">
        <v>6.5322993765648096E-2</v>
      </c>
      <c r="D240" s="17">
        <v>5.8692885490552398E-2</v>
      </c>
      <c r="E240" s="17">
        <v>7.2345518767627404E-2</v>
      </c>
      <c r="F240" s="17"/>
      <c r="G240" s="17">
        <v>6.3889390347664804E-2</v>
      </c>
      <c r="H240" s="17">
        <v>5.7467886016191801E-2</v>
      </c>
      <c r="I240" s="17">
        <v>5.07745181816254E-2</v>
      </c>
      <c r="J240" s="17">
        <v>6.5544311351885501E-2</v>
      </c>
      <c r="K240" s="17">
        <v>4.4406303198608901E-2</v>
      </c>
      <c r="L240" s="17">
        <v>0.102849171369208</v>
      </c>
      <c r="M240" s="17"/>
      <c r="N240" s="17">
        <v>6.8619932250614205E-2</v>
      </c>
      <c r="O240" s="17">
        <v>6.8665189021812997E-2</v>
      </c>
      <c r="P240" s="17">
        <v>6.7791349453203406E-2</v>
      </c>
      <c r="Q240" s="17">
        <v>5.5712713712696697E-2</v>
      </c>
      <c r="R240" s="17"/>
      <c r="S240" s="17">
        <v>6.0677849736956502E-2</v>
      </c>
      <c r="T240" s="17">
        <v>5.4610424301209499E-2</v>
      </c>
      <c r="U240" s="17">
        <v>8.9706964201313799E-2</v>
      </c>
      <c r="V240" s="17">
        <v>8.6308295901190796E-2</v>
      </c>
      <c r="W240" s="17">
        <v>0.111252433218793</v>
      </c>
      <c r="X240" s="17">
        <v>0.113428267334241</v>
      </c>
      <c r="Y240" s="17">
        <v>4.38904940360762E-2</v>
      </c>
      <c r="Z240" s="17">
        <v>2.6931637023214602E-2</v>
      </c>
      <c r="AA240" s="17">
        <v>7.6464790358915194E-2</v>
      </c>
      <c r="AB240" s="17">
        <v>0</v>
      </c>
      <c r="AC240" s="17">
        <v>3.7654205783203602E-2</v>
      </c>
      <c r="AD240" s="17"/>
      <c r="AE240" s="17">
        <v>6.5900986171269799E-2</v>
      </c>
      <c r="AF240" s="17">
        <v>6.5699869076584899E-2</v>
      </c>
      <c r="AG240" s="17">
        <v>7.1146224945366099E-2</v>
      </c>
      <c r="AH240" s="17"/>
      <c r="AI240" s="17">
        <v>0.102757036366331</v>
      </c>
      <c r="AJ240" s="17">
        <v>4.1578413579445903E-2</v>
      </c>
      <c r="AK240" s="17">
        <v>3.9526002284223198E-2</v>
      </c>
      <c r="AL240" s="17">
        <v>4.3903600524834697E-2</v>
      </c>
      <c r="AM240" s="17">
        <v>7.7047037490179299E-2</v>
      </c>
      <c r="AN240" s="17"/>
      <c r="AO240" s="17">
        <v>0.112917587458411</v>
      </c>
      <c r="AP240" s="17">
        <v>3.3981950618219903E-2</v>
      </c>
      <c r="AQ240" s="17">
        <v>5.9481093182208698E-2</v>
      </c>
      <c r="AR240" s="17"/>
      <c r="AS240" s="17">
        <v>9.0266096503744897E-2</v>
      </c>
      <c r="AT240" s="17">
        <v>4.87080606598429E-2</v>
      </c>
      <c r="AU240" s="17">
        <v>5.6958603669829702E-2</v>
      </c>
      <c r="AV240" s="17">
        <v>6.0274629491695701E-2</v>
      </c>
      <c r="AW240" s="17">
        <v>7.5024873906569103E-2</v>
      </c>
      <c r="AX240" s="17"/>
      <c r="AY240" s="17">
        <v>0</v>
      </c>
      <c r="AZ240" s="17">
        <v>0.104957651194043</v>
      </c>
      <c r="BA240" s="17">
        <v>0</v>
      </c>
      <c r="BB240" s="17">
        <v>8.4964354508833495E-2</v>
      </c>
      <c r="BC240" s="17">
        <v>3.9914179053974E-2</v>
      </c>
      <c r="BD240" s="17">
        <v>6.2265035259907099E-2</v>
      </c>
      <c r="BE240" s="17">
        <v>2.2145099675135501E-2</v>
      </c>
      <c r="BF240" s="17">
        <v>5.9362049172705399E-2</v>
      </c>
      <c r="BG240" s="17">
        <v>9.3535111237642105E-2</v>
      </c>
      <c r="BH240" s="17">
        <v>0.102558657538783</v>
      </c>
      <c r="BI240" s="17">
        <v>7.9758930378453705E-2</v>
      </c>
      <c r="BJ240" s="17">
        <v>4.9381298599779702E-2</v>
      </c>
      <c r="BK240" s="17">
        <v>0.110711697780093</v>
      </c>
      <c r="BL240" s="17">
        <v>0.17103919781806201</v>
      </c>
      <c r="BM240" s="17">
        <v>8.0873939597403494E-2</v>
      </c>
      <c r="BN240" s="17">
        <v>3.06901976591245E-2</v>
      </c>
      <c r="BO240" s="17"/>
      <c r="BP240" s="17">
        <v>5.3769164842235498E-2</v>
      </c>
      <c r="BQ240" s="17">
        <v>6.6913347891673206E-2</v>
      </c>
      <c r="BR240" s="17">
        <v>8.4259120013876296E-2</v>
      </c>
      <c r="BS240" s="17">
        <v>6.8812223155064398E-2</v>
      </c>
      <c r="BT240" s="17">
        <v>6.9164765154029403E-2</v>
      </c>
      <c r="BU240" s="17">
        <v>3.6519458222646801E-2</v>
      </c>
      <c r="BV240" s="17"/>
      <c r="BW240" s="17">
        <v>0.111185760445876</v>
      </c>
      <c r="BX240" s="17">
        <v>6.1529351621687503E-2</v>
      </c>
      <c r="BY240" s="17">
        <v>5.68641841288283E-2</v>
      </c>
      <c r="BZ240" s="17">
        <v>7.1780986504468097E-2</v>
      </c>
      <c r="CA240" s="17">
        <v>9.32267282460022E-2</v>
      </c>
      <c r="CB240" s="17">
        <v>4.71586561491922E-2</v>
      </c>
      <c r="CC240" s="17">
        <v>4.2479808951242599E-2</v>
      </c>
      <c r="CD240" s="17">
        <v>6.7847704824814906E-2</v>
      </c>
      <c r="CE240" s="17"/>
      <c r="CF240" s="17">
        <v>0.100494624517872</v>
      </c>
      <c r="CG240" s="17">
        <v>7.3476361886732997E-2</v>
      </c>
      <c r="CH240" s="17">
        <v>5.29160606202531E-2</v>
      </c>
      <c r="CI240" s="17">
        <v>5.9627926795620401E-2</v>
      </c>
      <c r="CJ240" s="17">
        <v>5.4188245060265601E-2</v>
      </c>
      <c r="CK240" s="17"/>
      <c r="CL240" s="17">
        <v>5.3615066743358898E-2</v>
      </c>
      <c r="CM240" s="17"/>
      <c r="CN240" s="17">
        <v>4.0247026950099497E-2</v>
      </c>
      <c r="CO240" s="17">
        <v>8.4252324479743901E-2</v>
      </c>
      <c r="CP240" s="17">
        <v>0.111606779260101</v>
      </c>
    </row>
    <row r="241" spans="2:94" x14ac:dyDescent="0.35">
      <c r="B241" t="s">
        <v>209</v>
      </c>
      <c r="C241" s="17">
        <v>5.4306459846921298E-2</v>
      </c>
      <c r="D241" s="17">
        <v>4.9172405453784797E-2</v>
      </c>
      <c r="E241" s="17">
        <v>5.7866338892784197E-2</v>
      </c>
      <c r="F241" s="17"/>
      <c r="G241" s="17">
        <v>2.6069254329545599E-2</v>
      </c>
      <c r="H241" s="17">
        <v>4.6699397629256303E-2</v>
      </c>
      <c r="I241" s="17">
        <v>4.76593092883816E-2</v>
      </c>
      <c r="J241" s="17">
        <v>5.5855744034659503E-2</v>
      </c>
      <c r="K241" s="17">
        <v>7.9425340498075897E-2</v>
      </c>
      <c r="L241" s="17">
        <v>6.4283058307665397E-2</v>
      </c>
      <c r="M241" s="17"/>
      <c r="N241" s="17">
        <v>5.1271444723891002E-2</v>
      </c>
      <c r="O241" s="17">
        <v>6.1749566806012401E-2</v>
      </c>
      <c r="P241" s="17">
        <v>6.2618966063629794E-2</v>
      </c>
      <c r="Q241" s="17">
        <v>4.1628676335390601E-2</v>
      </c>
      <c r="R241" s="17"/>
      <c r="S241" s="17">
        <v>2.9806871766894699E-2</v>
      </c>
      <c r="T241" s="17">
        <v>6.9203311813231597E-2</v>
      </c>
      <c r="U241" s="17">
        <v>4.9955470717827799E-2</v>
      </c>
      <c r="V241" s="17">
        <v>6.2111550974540797E-2</v>
      </c>
      <c r="W241" s="17">
        <v>1.5276877811385E-2</v>
      </c>
      <c r="X241" s="17">
        <v>4.6344511667501802E-2</v>
      </c>
      <c r="Y241" s="17">
        <v>5.3538348803306199E-2</v>
      </c>
      <c r="Z241" s="17">
        <v>2.3225242651325199E-2</v>
      </c>
      <c r="AA241" s="17">
        <v>5.29393850925306E-2</v>
      </c>
      <c r="AB241" s="17">
        <v>0.10546488913817099</v>
      </c>
      <c r="AC241" s="17">
        <v>7.9672697557152394E-2</v>
      </c>
      <c r="AD241" s="17"/>
      <c r="AE241" s="17">
        <v>8.8797175294281397E-2</v>
      </c>
      <c r="AF241" s="17">
        <v>3.1958503816521301E-2</v>
      </c>
      <c r="AG241" s="17">
        <v>6.3899014794871797E-2</v>
      </c>
      <c r="AH241" s="17"/>
      <c r="AI241" s="17">
        <v>7.2297161633565796E-2</v>
      </c>
      <c r="AJ241" s="17">
        <v>2.67924207566092E-2</v>
      </c>
      <c r="AK241" s="17">
        <v>4.1764594964445199E-2</v>
      </c>
      <c r="AL241" s="17">
        <v>0.20704356442962699</v>
      </c>
      <c r="AM241" s="17">
        <v>5.1250380504802399E-2</v>
      </c>
      <c r="AN241" s="17"/>
      <c r="AO241" s="17">
        <v>4.4179640897825598E-2</v>
      </c>
      <c r="AP241" s="17">
        <v>1.7342643601918999E-2</v>
      </c>
      <c r="AQ241" s="17">
        <v>2.3416757350049399E-2</v>
      </c>
      <c r="AR241" s="17"/>
      <c r="AS241" s="17">
        <v>3.7817553122567397E-2</v>
      </c>
      <c r="AT241" s="17">
        <v>4.7259811892979502E-2</v>
      </c>
      <c r="AU241" s="17">
        <v>8.47290107863993E-2</v>
      </c>
      <c r="AV241" s="17">
        <v>1.9924766622621898E-2</v>
      </c>
      <c r="AW241" s="17">
        <v>0.14345496290680701</v>
      </c>
      <c r="AX241" s="17"/>
      <c r="AY241" s="17">
        <v>0.209306774067851</v>
      </c>
      <c r="AZ241" s="17">
        <v>6.6733442822105998E-2</v>
      </c>
      <c r="BA241" s="17">
        <v>1.9985532508343399E-2</v>
      </c>
      <c r="BB241" s="17">
        <v>6.3814783126470806E-2</v>
      </c>
      <c r="BC241" s="17">
        <v>4.0522092522757402E-2</v>
      </c>
      <c r="BD241" s="17">
        <v>9.9602400502426094E-2</v>
      </c>
      <c r="BE241" s="17">
        <v>4.8599639388818401E-2</v>
      </c>
      <c r="BF241" s="17">
        <v>3.97883681242268E-2</v>
      </c>
      <c r="BG241" s="17">
        <v>2.9615695003843399E-2</v>
      </c>
      <c r="BH241" s="17">
        <v>1.39572593692197E-2</v>
      </c>
      <c r="BI241" s="17">
        <v>3.5824727314729701E-2</v>
      </c>
      <c r="BJ241" s="17">
        <v>1.7378684853317301E-2</v>
      </c>
      <c r="BK241" s="17">
        <v>0.13756576748435101</v>
      </c>
      <c r="BL241" s="17">
        <v>0.111767540219794</v>
      </c>
      <c r="BM241" s="17">
        <v>4.1340967373333898E-2</v>
      </c>
      <c r="BN241" s="17">
        <v>5.3380128209214499E-2</v>
      </c>
      <c r="BO241" s="17"/>
      <c r="BP241" s="17">
        <v>5.1196768308437599E-2</v>
      </c>
      <c r="BQ241" s="17">
        <v>4.12264096953881E-2</v>
      </c>
      <c r="BR241" s="17">
        <v>7.3926128967002805E-2</v>
      </c>
      <c r="BS241" s="17">
        <v>3.9918355744770699E-2</v>
      </c>
      <c r="BT241" s="17">
        <v>9.3504313684407994E-2</v>
      </c>
      <c r="BU241" s="17">
        <v>7.1725676362403498E-2</v>
      </c>
      <c r="BV241" s="17"/>
      <c r="BW241" s="17">
        <v>0.13885390215069199</v>
      </c>
      <c r="BX241" s="17">
        <v>5.5259140284003798E-2</v>
      </c>
      <c r="BY241" s="17">
        <v>4.2970541273464898E-2</v>
      </c>
      <c r="BZ241" s="17">
        <v>3.7806345128417698E-2</v>
      </c>
      <c r="CA241" s="17">
        <v>0.101772394336525</v>
      </c>
      <c r="CB241" s="17">
        <v>4.2871945217322398E-2</v>
      </c>
      <c r="CC241" s="17">
        <v>6.4190523083886897E-2</v>
      </c>
      <c r="CD241" s="17">
        <v>6.8483055456721301E-2</v>
      </c>
      <c r="CE241" s="17"/>
      <c r="CF241" s="17">
        <v>2.9578981874309501E-2</v>
      </c>
      <c r="CG241" s="17">
        <v>5.0059172744843401E-2</v>
      </c>
      <c r="CH241" s="17">
        <v>5.0797598021787599E-2</v>
      </c>
      <c r="CI241" s="17">
        <v>6.3416521291601705E-2</v>
      </c>
      <c r="CJ241" s="17">
        <v>0.15387803809532399</v>
      </c>
      <c r="CK241" s="17"/>
      <c r="CL241" s="17">
        <v>2.4483616874352E-2</v>
      </c>
      <c r="CM241" s="17"/>
      <c r="CN241" s="17">
        <v>5.8849081671762199E-2</v>
      </c>
      <c r="CO241" s="17">
        <v>6.1038807027699198E-2</v>
      </c>
      <c r="CP241" s="17">
        <v>3.7534797118091601E-2</v>
      </c>
    </row>
    <row r="242" spans="2:94" x14ac:dyDescent="0.35">
      <c r="B242" t="s">
        <v>133</v>
      </c>
      <c r="C242" s="17">
        <v>3.7651806826460799E-2</v>
      </c>
      <c r="D242" s="17">
        <v>3.6779927178786101E-2</v>
      </c>
      <c r="E242" s="17">
        <v>3.88526797663434E-2</v>
      </c>
      <c r="F242" s="17"/>
      <c r="G242" s="17">
        <v>3.2462533415832301E-2</v>
      </c>
      <c r="H242" s="17">
        <v>3.04646286171022E-2</v>
      </c>
      <c r="I242" s="17">
        <v>2.6393144709972501E-2</v>
      </c>
      <c r="J242" s="17">
        <v>3.7516585836239499E-2</v>
      </c>
      <c r="K242" s="17">
        <v>5.52299552542595E-2</v>
      </c>
      <c r="L242" s="17">
        <v>4.43060313526185E-2</v>
      </c>
      <c r="M242" s="17"/>
      <c r="N242" s="17">
        <v>2.14539673390053E-2</v>
      </c>
      <c r="O242" s="17">
        <v>3.4827459876502799E-2</v>
      </c>
      <c r="P242" s="17">
        <v>3.8400993700788803E-2</v>
      </c>
      <c r="Q242" s="17">
        <v>5.5065244145055897E-2</v>
      </c>
      <c r="R242" s="17"/>
      <c r="S242" s="17">
        <v>5.6429645041069398E-2</v>
      </c>
      <c r="T242" s="17">
        <v>3.8139050405757602E-2</v>
      </c>
      <c r="U242" s="17">
        <v>1.36111646251117E-2</v>
      </c>
      <c r="V242" s="17">
        <v>2.93920734912065E-2</v>
      </c>
      <c r="W242" s="17">
        <v>3.08852718583713E-2</v>
      </c>
      <c r="X242" s="17">
        <v>8.5395671284479099E-2</v>
      </c>
      <c r="Y242" s="17">
        <v>1.04972885552386E-2</v>
      </c>
      <c r="Z242" s="17">
        <v>2.42810692220733E-2</v>
      </c>
      <c r="AA242" s="17">
        <v>1.48026971186094E-2</v>
      </c>
      <c r="AB242" s="17">
        <v>6.1240510499996299E-2</v>
      </c>
      <c r="AC242" s="17">
        <v>3.6123068452222101E-2</v>
      </c>
      <c r="AD242" s="17"/>
      <c r="AE242" s="17">
        <v>3.4337386387973103E-2</v>
      </c>
      <c r="AF242" s="17">
        <v>2.5059088494782101E-2</v>
      </c>
      <c r="AG242" s="17">
        <v>7.6547637696282603E-2</v>
      </c>
      <c r="AH242" s="17"/>
      <c r="AI242" s="17">
        <v>1.6233545942013702E-2</v>
      </c>
      <c r="AJ242" s="17">
        <v>2.8263987526343098E-2</v>
      </c>
      <c r="AK242" s="17">
        <v>0</v>
      </c>
      <c r="AL242" s="17">
        <v>0.135256053038742</v>
      </c>
      <c r="AM242" s="17">
        <v>9.0621439561688999E-2</v>
      </c>
      <c r="AN242" s="17"/>
      <c r="AO242" s="17">
        <v>3.27385578628328E-2</v>
      </c>
      <c r="AP242" s="17">
        <v>2.9028104169673701E-2</v>
      </c>
      <c r="AQ242" s="17">
        <v>1.2307629671354899E-2</v>
      </c>
      <c r="AR242" s="17"/>
      <c r="AS242" s="17">
        <v>4.9058703840465401E-2</v>
      </c>
      <c r="AT242" s="17">
        <v>2.0357571369946301E-2</v>
      </c>
      <c r="AU242" s="17">
        <v>4.2400785329224401E-2</v>
      </c>
      <c r="AV242" s="17">
        <v>1.6638849680488E-2</v>
      </c>
      <c r="AW242" s="17">
        <v>0</v>
      </c>
      <c r="AX242" s="17"/>
      <c r="AY242" s="17">
        <v>9.72874988758506E-2</v>
      </c>
      <c r="AZ242" s="17">
        <v>4.1427217000054799E-2</v>
      </c>
      <c r="BA242" s="17">
        <v>6.6101088538924893E-2</v>
      </c>
      <c r="BB242" s="17">
        <v>4.3745407128587897E-2</v>
      </c>
      <c r="BC242" s="17">
        <v>1.0526300818401601E-2</v>
      </c>
      <c r="BD242" s="17">
        <v>4.25954196806312E-2</v>
      </c>
      <c r="BE242" s="17">
        <v>5.2364864811399202E-2</v>
      </c>
      <c r="BF242" s="17">
        <v>4.8287101877197397E-2</v>
      </c>
      <c r="BG242" s="17">
        <v>1.39947374637835E-2</v>
      </c>
      <c r="BH242" s="17">
        <v>1.6646086031936E-2</v>
      </c>
      <c r="BI242" s="17">
        <v>5.08756379624897E-2</v>
      </c>
      <c r="BJ242" s="17">
        <v>1.53121369758548E-2</v>
      </c>
      <c r="BK242" s="17">
        <v>7.23347999083091E-2</v>
      </c>
      <c r="BL242" s="17">
        <v>0</v>
      </c>
      <c r="BM242" s="17">
        <v>4.3756113377738701E-2</v>
      </c>
      <c r="BN242" s="17">
        <v>0</v>
      </c>
      <c r="BO242" s="17"/>
      <c r="BP242" s="17">
        <v>3.6876377614695997E-2</v>
      </c>
      <c r="BQ242" s="17">
        <v>4.78781474340862E-2</v>
      </c>
      <c r="BR242" s="17">
        <v>1.6274521449859702E-2</v>
      </c>
      <c r="BS242" s="17">
        <v>4.1521018604033497E-2</v>
      </c>
      <c r="BT242" s="17">
        <v>2.8698649273038099E-2</v>
      </c>
      <c r="BU242" s="17">
        <v>3.67212663201286E-2</v>
      </c>
      <c r="BV242" s="17"/>
      <c r="BW242" s="17">
        <v>6.7934049770868005E-2</v>
      </c>
      <c r="BX242" s="17">
        <v>3.8939993596793399E-2</v>
      </c>
      <c r="BY242" s="17">
        <v>3.1440787580971297E-2</v>
      </c>
      <c r="BZ242" s="17">
        <v>4.4973216954892599E-2</v>
      </c>
      <c r="CA242" s="17">
        <v>1.9890680569019499E-2</v>
      </c>
      <c r="CB242" s="17">
        <v>4.2992713029362299E-2</v>
      </c>
      <c r="CC242" s="17">
        <v>0</v>
      </c>
      <c r="CD242" s="17">
        <v>8.0676933886599494E-2</v>
      </c>
      <c r="CE242" s="17"/>
      <c r="CF242" s="17">
        <v>4.2799412975826102E-2</v>
      </c>
      <c r="CG242" s="17">
        <v>3.6558623589054998E-2</v>
      </c>
      <c r="CH242" s="17">
        <v>4.0485271904053703E-2</v>
      </c>
      <c r="CI242" s="17">
        <v>3.2221331570083403E-2</v>
      </c>
      <c r="CJ242" s="17">
        <v>3.2834565472587098E-2</v>
      </c>
      <c r="CK242" s="17"/>
      <c r="CL242" s="17">
        <v>7.8713849517274906E-3</v>
      </c>
      <c r="CM242" s="17"/>
      <c r="CN242" s="17">
        <v>4.1776895950776702E-2</v>
      </c>
      <c r="CO242" s="17">
        <v>4.13367801551148E-2</v>
      </c>
      <c r="CP242" s="17">
        <v>2.4426215505553101E-2</v>
      </c>
    </row>
    <row r="243" spans="2:94" x14ac:dyDescent="0.35">
      <c r="B243" t="s">
        <v>145</v>
      </c>
      <c r="C243" s="17">
        <v>0.689563218578641</v>
      </c>
      <c r="D243" s="17">
        <v>0.72024794746861998</v>
      </c>
      <c r="E243" s="17">
        <v>0.65889846595035695</v>
      </c>
      <c r="F243" s="17"/>
      <c r="G243" s="17">
        <v>0.71164137176640896</v>
      </c>
      <c r="H243" s="17">
        <v>0.73439941779496298</v>
      </c>
      <c r="I243" s="17">
        <v>0.72398103476301501</v>
      </c>
      <c r="J243" s="17">
        <v>0.69208380277797998</v>
      </c>
      <c r="K243" s="17">
        <v>0.70076318145664396</v>
      </c>
      <c r="L243" s="17">
        <v>0.59330860136478902</v>
      </c>
      <c r="M243" s="17"/>
      <c r="N243" s="17">
        <v>0.72811083805316001</v>
      </c>
      <c r="O243" s="17">
        <v>0.71006734145040296</v>
      </c>
      <c r="P243" s="17">
        <v>0.66104762878663603</v>
      </c>
      <c r="Q243" s="17">
        <v>0.65052331841856303</v>
      </c>
      <c r="R243" s="17"/>
      <c r="S243" s="17">
        <v>0.72825604770508601</v>
      </c>
      <c r="T243" s="17">
        <v>0.62699840738215895</v>
      </c>
      <c r="U243" s="17">
        <v>0.70595688681784097</v>
      </c>
      <c r="V243" s="17">
        <v>0.69601275738722101</v>
      </c>
      <c r="W243" s="17">
        <v>0.66833526192848403</v>
      </c>
      <c r="X243" s="17">
        <v>0.61386159371412896</v>
      </c>
      <c r="Y243" s="17">
        <v>0.70144843377011901</v>
      </c>
      <c r="Z243" s="17">
        <v>0.78018590361127005</v>
      </c>
      <c r="AA243" s="17">
        <v>0.69945970813077396</v>
      </c>
      <c r="AB243" s="17">
        <v>0.69032117334681398</v>
      </c>
      <c r="AC243" s="17">
        <v>0.74167328681329803</v>
      </c>
      <c r="AD243" s="17"/>
      <c r="AE243" s="17">
        <v>0.64792969781901799</v>
      </c>
      <c r="AF243" s="17">
        <v>0.73989022608438604</v>
      </c>
      <c r="AG243" s="17">
        <v>0.64237061703486498</v>
      </c>
      <c r="AH243" s="17"/>
      <c r="AI243" s="17">
        <v>0.64332560543613204</v>
      </c>
      <c r="AJ243" s="17">
        <v>0.76319321823865005</v>
      </c>
      <c r="AK243" s="17">
        <v>0.79224137707093301</v>
      </c>
      <c r="AL243" s="17">
        <v>0.43636830072697103</v>
      </c>
      <c r="AM243" s="17">
        <v>0.63235468655781302</v>
      </c>
      <c r="AN243" s="17"/>
      <c r="AO243" s="17">
        <v>0.67097904584438395</v>
      </c>
      <c r="AP243" s="17">
        <v>0.77079000331853897</v>
      </c>
      <c r="AQ243" s="17">
        <v>0.80687976281423501</v>
      </c>
      <c r="AR243" s="17"/>
      <c r="AS243" s="17">
        <v>0.62561898824028295</v>
      </c>
      <c r="AT243" s="17">
        <v>0.70964640369686505</v>
      </c>
      <c r="AU243" s="17">
        <v>0.69334597188028102</v>
      </c>
      <c r="AV243" s="17">
        <v>0.81229363901253404</v>
      </c>
      <c r="AW243" s="17">
        <v>0.64560176146822801</v>
      </c>
      <c r="AX243" s="17"/>
      <c r="AY243" s="17">
        <v>0.49938423743017102</v>
      </c>
      <c r="AZ243" s="17">
        <v>0.587134321285114</v>
      </c>
      <c r="BA243" s="17">
        <v>0.71909210780488797</v>
      </c>
      <c r="BB243" s="17">
        <v>0.61760311480124097</v>
      </c>
      <c r="BC243" s="17">
        <v>0.75026935810101103</v>
      </c>
      <c r="BD243" s="17">
        <v>0.69715817217894704</v>
      </c>
      <c r="BE243" s="17">
        <v>0.62524967070599502</v>
      </c>
      <c r="BF243" s="17">
        <v>0.69597728256810698</v>
      </c>
      <c r="BG243" s="17">
        <v>0.77404283032844101</v>
      </c>
      <c r="BH243" s="17">
        <v>0.73969671297769302</v>
      </c>
      <c r="BI243" s="17">
        <v>0.74664007251040898</v>
      </c>
      <c r="BJ243" s="17">
        <v>0.78169858381534796</v>
      </c>
      <c r="BK243" s="17">
        <v>0.51867159827200604</v>
      </c>
      <c r="BL243" s="17">
        <v>0.56809892568780096</v>
      </c>
      <c r="BM243" s="17">
        <v>0.74799788673544798</v>
      </c>
      <c r="BN243" s="17">
        <v>0.74153121463540905</v>
      </c>
      <c r="BO243" s="17"/>
      <c r="BP243" s="17">
        <v>0.73936902822667605</v>
      </c>
      <c r="BQ243" s="17">
        <v>0.71637404024628404</v>
      </c>
      <c r="BR243" s="17">
        <v>0.62566772097960299</v>
      </c>
      <c r="BS243" s="17">
        <v>0.67655423678041304</v>
      </c>
      <c r="BT243" s="17">
        <v>0.62210417980591703</v>
      </c>
      <c r="BU243" s="17">
        <v>0.68552385208848698</v>
      </c>
      <c r="BV243" s="17"/>
      <c r="BW243" s="17">
        <v>0.54902316715882205</v>
      </c>
      <c r="BX243" s="17">
        <v>0.68240533298106298</v>
      </c>
      <c r="BY243" s="17">
        <v>0.70903696616211098</v>
      </c>
      <c r="BZ243" s="17">
        <v>0.70701117845089601</v>
      </c>
      <c r="CA243" s="17">
        <v>0.63554404479055804</v>
      </c>
      <c r="CB243" s="17">
        <v>0.66482241867645397</v>
      </c>
      <c r="CC243" s="17">
        <v>0.71354027886454796</v>
      </c>
      <c r="CD243" s="17">
        <v>0.65499386060519305</v>
      </c>
      <c r="CE243" s="17"/>
      <c r="CF243" s="17">
        <v>0.63052790888082999</v>
      </c>
      <c r="CG243" s="17">
        <v>0.70773908615472603</v>
      </c>
      <c r="CH243" s="17">
        <v>0.67480473158191501</v>
      </c>
      <c r="CI243" s="17">
        <v>0.71008414854123802</v>
      </c>
      <c r="CJ243" s="17">
        <v>0.67410675560436795</v>
      </c>
      <c r="CK243" s="17"/>
      <c r="CL243" s="17">
        <v>0.75929050336438597</v>
      </c>
      <c r="CM243" s="17"/>
      <c r="CN243" s="17">
        <v>0.71776768157247395</v>
      </c>
      <c r="CO243" s="17">
        <v>0.60757970694020402</v>
      </c>
      <c r="CP243" s="17">
        <v>0.68759986214198099</v>
      </c>
    </row>
    <row r="244" spans="2:94" x14ac:dyDescent="0.35">
      <c r="B244" t="s">
        <v>146</v>
      </c>
      <c r="C244" s="17">
        <v>0.11962945361256901</v>
      </c>
      <c r="D244" s="17">
        <v>0.107865290944337</v>
      </c>
      <c r="E244" s="17">
        <v>0.13021185766041199</v>
      </c>
      <c r="F244" s="17"/>
      <c r="G244" s="17">
        <v>8.9958644677210403E-2</v>
      </c>
      <c r="H244" s="17">
        <v>0.104167283645448</v>
      </c>
      <c r="I244" s="17">
        <v>9.8433827470006993E-2</v>
      </c>
      <c r="J244" s="17">
        <v>0.121400055386545</v>
      </c>
      <c r="K244" s="17">
        <v>0.12383164369668501</v>
      </c>
      <c r="L244" s="17">
        <v>0.167132229676873</v>
      </c>
      <c r="M244" s="17"/>
      <c r="N244" s="17">
        <v>0.119891376974505</v>
      </c>
      <c r="O244" s="17">
        <v>0.130414755827825</v>
      </c>
      <c r="P244" s="17">
        <v>0.13041031551683299</v>
      </c>
      <c r="Q244" s="17">
        <v>9.7341390048087298E-2</v>
      </c>
      <c r="R244" s="17"/>
      <c r="S244" s="17">
        <v>9.0484721503851201E-2</v>
      </c>
      <c r="T244" s="17">
        <v>0.12381373611444101</v>
      </c>
      <c r="U244" s="17">
        <v>0.13966243491914199</v>
      </c>
      <c r="V244" s="17">
        <v>0.14841984687573201</v>
      </c>
      <c r="W244" s="17">
        <v>0.126529311030178</v>
      </c>
      <c r="X244" s="17">
        <v>0.159772779001743</v>
      </c>
      <c r="Y244" s="17">
        <v>9.7428842839382399E-2</v>
      </c>
      <c r="Z244" s="17">
        <v>5.01568796745398E-2</v>
      </c>
      <c r="AA244" s="17">
        <v>0.129404175451446</v>
      </c>
      <c r="AB244" s="17">
        <v>0.10546488913817099</v>
      </c>
      <c r="AC244" s="17">
        <v>0.117326903340356</v>
      </c>
      <c r="AD244" s="17"/>
      <c r="AE244" s="17">
        <v>0.15469816146555099</v>
      </c>
      <c r="AF244" s="17">
        <v>9.7658372893106193E-2</v>
      </c>
      <c r="AG244" s="17">
        <v>0.13504523974023799</v>
      </c>
      <c r="AH244" s="17"/>
      <c r="AI244" s="17">
        <v>0.17505419799989699</v>
      </c>
      <c r="AJ244" s="17">
        <v>6.8370834336055106E-2</v>
      </c>
      <c r="AK244" s="17">
        <v>8.12905972486683E-2</v>
      </c>
      <c r="AL244" s="17">
        <v>0.25094716495446201</v>
      </c>
      <c r="AM244" s="17">
        <v>0.12829741799498201</v>
      </c>
      <c r="AN244" s="17"/>
      <c r="AO244" s="17">
        <v>0.15709722835623699</v>
      </c>
      <c r="AP244" s="17">
        <v>5.1324594220138797E-2</v>
      </c>
      <c r="AQ244" s="17">
        <v>8.2897850532258094E-2</v>
      </c>
      <c r="AR244" s="17"/>
      <c r="AS244" s="17">
        <v>0.128083649626312</v>
      </c>
      <c r="AT244" s="17">
        <v>9.5967872552822506E-2</v>
      </c>
      <c r="AU244" s="17">
        <v>0.14168761445622899</v>
      </c>
      <c r="AV244" s="17">
        <v>8.0199396114317603E-2</v>
      </c>
      <c r="AW244" s="17">
        <v>0.21847983681337599</v>
      </c>
      <c r="AX244" s="17"/>
      <c r="AY244" s="17">
        <v>0.209306774067851</v>
      </c>
      <c r="AZ244" s="17">
        <v>0.17169109401614899</v>
      </c>
      <c r="BA244" s="17">
        <v>1.9985532508343399E-2</v>
      </c>
      <c r="BB244" s="17">
        <v>0.14877913763530401</v>
      </c>
      <c r="BC244" s="17">
        <v>8.04362715767315E-2</v>
      </c>
      <c r="BD244" s="17">
        <v>0.16186743576233301</v>
      </c>
      <c r="BE244" s="17">
        <v>7.0744739063953899E-2</v>
      </c>
      <c r="BF244" s="17">
        <v>9.9150417296932206E-2</v>
      </c>
      <c r="BG244" s="17">
        <v>0.123150806241486</v>
      </c>
      <c r="BH244" s="17">
        <v>0.116515916908003</v>
      </c>
      <c r="BI244" s="17">
        <v>0.115583657693183</v>
      </c>
      <c r="BJ244" s="17">
        <v>6.6759983453096999E-2</v>
      </c>
      <c r="BK244" s="17">
        <v>0.248277465264444</v>
      </c>
      <c r="BL244" s="17">
        <v>0.282806738037856</v>
      </c>
      <c r="BM244" s="17">
        <v>0.122214906970737</v>
      </c>
      <c r="BN244" s="17">
        <v>8.4070325868338999E-2</v>
      </c>
      <c r="BO244" s="17"/>
      <c r="BP244" s="17">
        <v>0.104965933150673</v>
      </c>
      <c r="BQ244" s="17">
        <v>0.108139757587061</v>
      </c>
      <c r="BR244" s="17">
        <v>0.15818524898087899</v>
      </c>
      <c r="BS244" s="17">
        <v>0.10873057889983501</v>
      </c>
      <c r="BT244" s="17">
        <v>0.16266907883843701</v>
      </c>
      <c r="BU244" s="17">
        <v>0.10824513458505</v>
      </c>
      <c r="BV244" s="17"/>
      <c r="BW244" s="17">
        <v>0.25003966259656901</v>
      </c>
      <c r="BX244" s="17">
        <v>0.116788491905691</v>
      </c>
      <c r="BY244" s="17">
        <v>9.9834725402293198E-2</v>
      </c>
      <c r="BZ244" s="17">
        <v>0.109587331632886</v>
      </c>
      <c r="CA244" s="17">
        <v>0.194999122582527</v>
      </c>
      <c r="CB244" s="17">
        <v>9.0030601366514695E-2</v>
      </c>
      <c r="CC244" s="17">
        <v>0.10667033203513</v>
      </c>
      <c r="CD244" s="17">
        <v>0.13633076028153601</v>
      </c>
      <c r="CE244" s="17"/>
      <c r="CF244" s="17">
        <v>0.13007360639218099</v>
      </c>
      <c r="CG244" s="17">
        <v>0.123535534631576</v>
      </c>
      <c r="CH244" s="17">
        <v>0.103713658642041</v>
      </c>
      <c r="CI244" s="17">
        <v>0.12304444808722199</v>
      </c>
      <c r="CJ244" s="17">
        <v>0.20806628315559</v>
      </c>
      <c r="CK244" s="17"/>
      <c r="CL244" s="17">
        <v>7.8098683617710898E-2</v>
      </c>
      <c r="CM244" s="17"/>
      <c r="CN244" s="17">
        <v>9.9096108621861703E-2</v>
      </c>
      <c r="CO244" s="17">
        <v>0.14529113150744299</v>
      </c>
      <c r="CP244" s="17">
        <v>0.149141576378193</v>
      </c>
    </row>
    <row r="245" spans="2:94" x14ac:dyDescent="0.35">
      <c r="B245" t="s">
        <v>147</v>
      </c>
      <c r="C245" s="17">
        <v>0.56993376496607195</v>
      </c>
      <c r="D245" s="17">
        <v>0.61238265652428303</v>
      </c>
      <c r="E245" s="17">
        <v>0.52868660828994596</v>
      </c>
      <c r="F245" s="17"/>
      <c r="G245" s="17">
        <v>0.62168272708919903</v>
      </c>
      <c r="H245" s="17">
        <v>0.63023213414951496</v>
      </c>
      <c r="I245" s="17">
        <v>0.62554720729300795</v>
      </c>
      <c r="J245" s="17">
        <v>0.57068374739143501</v>
      </c>
      <c r="K245" s="17">
        <v>0.57693153775995898</v>
      </c>
      <c r="L245" s="17">
        <v>0.426176371687916</v>
      </c>
      <c r="M245" s="17"/>
      <c r="N245" s="17">
        <v>0.60821946107865499</v>
      </c>
      <c r="O245" s="17">
        <v>0.57965258562257804</v>
      </c>
      <c r="P245" s="17">
        <v>0.53063731326980301</v>
      </c>
      <c r="Q245" s="17">
        <v>0.55318192837047597</v>
      </c>
      <c r="R245" s="17"/>
      <c r="S245" s="17">
        <v>0.637771326201235</v>
      </c>
      <c r="T245" s="17">
        <v>0.50318467126771804</v>
      </c>
      <c r="U245" s="17">
        <v>0.56629445189869898</v>
      </c>
      <c r="V245" s="17">
        <v>0.54759291051148995</v>
      </c>
      <c r="W245" s="17">
        <v>0.54180595089830597</v>
      </c>
      <c r="X245" s="17">
        <v>0.45408881471238699</v>
      </c>
      <c r="Y245" s="17">
        <v>0.60401959093073698</v>
      </c>
      <c r="Z245" s="17">
        <v>0.73002902393673097</v>
      </c>
      <c r="AA245" s="17">
        <v>0.57005553267932796</v>
      </c>
      <c r="AB245" s="17">
        <v>0.584856284208644</v>
      </c>
      <c r="AC245" s="17">
        <v>0.62434638347294202</v>
      </c>
      <c r="AD245" s="17"/>
      <c r="AE245" s="17">
        <v>0.493231536353467</v>
      </c>
      <c r="AF245" s="17">
        <v>0.64223185319127996</v>
      </c>
      <c r="AG245" s="17">
        <v>0.50732537729462701</v>
      </c>
      <c r="AH245" s="17"/>
      <c r="AI245" s="17">
        <v>0.46827140743623602</v>
      </c>
      <c r="AJ245" s="17">
        <v>0.69482238390259499</v>
      </c>
      <c r="AK245" s="17">
        <v>0.71095077982226496</v>
      </c>
      <c r="AL245" s="17">
        <v>0.18542113577250999</v>
      </c>
      <c r="AM245" s="17">
        <v>0.50405726856283095</v>
      </c>
      <c r="AN245" s="17"/>
      <c r="AO245" s="17">
        <v>0.51388181748814699</v>
      </c>
      <c r="AP245" s="17">
        <v>0.71946540909840095</v>
      </c>
      <c r="AQ245" s="17">
        <v>0.72398191228197595</v>
      </c>
      <c r="AR245" s="17"/>
      <c r="AS245" s="17">
        <v>0.49753533861397098</v>
      </c>
      <c r="AT245" s="17">
        <v>0.61367853114404303</v>
      </c>
      <c r="AU245" s="17">
        <v>0.551658357424052</v>
      </c>
      <c r="AV245" s="17">
        <v>0.73209424289821701</v>
      </c>
      <c r="AW245" s="17">
        <v>0.42712192465485199</v>
      </c>
      <c r="AX245" s="17"/>
      <c r="AY245" s="17">
        <v>0.29007746336232099</v>
      </c>
      <c r="AZ245" s="17">
        <v>0.41544322726896599</v>
      </c>
      <c r="BA245" s="17">
        <v>0.69910657529654396</v>
      </c>
      <c r="BB245" s="17">
        <v>0.46882397716593599</v>
      </c>
      <c r="BC245" s="17">
        <v>0.66983308652427898</v>
      </c>
      <c r="BD245" s="17">
        <v>0.53529073641661296</v>
      </c>
      <c r="BE245" s="17">
        <v>0.55450493164204095</v>
      </c>
      <c r="BF245" s="17">
        <v>0.59682686527117501</v>
      </c>
      <c r="BG245" s="17">
        <v>0.65089202408695501</v>
      </c>
      <c r="BH245" s="17">
        <v>0.62318079606969001</v>
      </c>
      <c r="BI245" s="17">
        <v>0.63105641481722496</v>
      </c>
      <c r="BJ245" s="17">
        <v>0.71493860036225099</v>
      </c>
      <c r="BK245" s="17">
        <v>0.27039413300756299</v>
      </c>
      <c r="BL245" s="17">
        <v>0.28529218764994502</v>
      </c>
      <c r="BM245" s="17">
        <v>0.62578297976470998</v>
      </c>
      <c r="BN245" s="17">
        <v>0.65746088876706998</v>
      </c>
      <c r="BO245" s="17"/>
      <c r="BP245" s="17">
        <v>0.63440309507600301</v>
      </c>
      <c r="BQ245" s="17">
        <v>0.60823428265922197</v>
      </c>
      <c r="BR245" s="17">
        <v>0.467482471998724</v>
      </c>
      <c r="BS245" s="17">
        <v>0.56782365788057798</v>
      </c>
      <c r="BT245" s="17">
        <v>0.45943510096748003</v>
      </c>
      <c r="BU245" s="17">
        <v>0.57727871750343696</v>
      </c>
      <c r="BV245" s="17"/>
      <c r="BW245" s="17">
        <v>0.29898350456225298</v>
      </c>
      <c r="BX245" s="17">
        <v>0.56561684107537202</v>
      </c>
      <c r="BY245" s="17">
        <v>0.60920224075981799</v>
      </c>
      <c r="BZ245" s="17">
        <v>0.59742384681800997</v>
      </c>
      <c r="CA245" s="17">
        <v>0.44054492220803199</v>
      </c>
      <c r="CB245" s="17">
        <v>0.574791817309939</v>
      </c>
      <c r="CC245" s="17">
        <v>0.60686994682941897</v>
      </c>
      <c r="CD245" s="17">
        <v>0.51866310032365703</v>
      </c>
      <c r="CE245" s="17"/>
      <c r="CF245" s="17">
        <v>0.50045430248864897</v>
      </c>
      <c r="CG245" s="17">
        <v>0.58420355152314996</v>
      </c>
      <c r="CH245" s="17">
        <v>0.57109107293987404</v>
      </c>
      <c r="CI245" s="17">
        <v>0.58703970045401599</v>
      </c>
      <c r="CJ245" s="17">
        <v>0.466040472448778</v>
      </c>
      <c r="CK245" s="17"/>
      <c r="CL245" s="17">
        <v>0.68119181974667498</v>
      </c>
      <c r="CM245" s="17"/>
      <c r="CN245" s="17">
        <v>0.61867157295061204</v>
      </c>
      <c r="CO245" s="17">
        <v>0.46228857543276097</v>
      </c>
      <c r="CP245" s="17">
        <v>0.53845828576378896</v>
      </c>
    </row>
    <row r="246" spans="2:94" x14ac:dyDescent="0.35">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c r="CA246" s="17"/>
      <c r="CB246" s="17"/>
      <c r="CC246" s="17"/>
      <c r="CD246" s="17"/>
      <c r="CE246" s="17"/>
      <c r="CF246" s="17"/>
      <c r="CG246" s="17"/>
      <c r="CH246" s="17"/>
      <c r="CI246" s="17"/>
      <c r="CJ246" s="17"/>
      <c r="CK246" s="17"/>
      <c r="CL246" s="17"/>
      <c r="CM246" s="17"/>
      <c r="CN246" s="17"/>
      <c r="CO246" s="17"/>
      <c r="CP246" s="17"/>
    </row>
    <row r="247" spans="2:94" x14ac:dyDescent="0.35">
      <c r="B247" s="6" t="s">
        <v>227</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c r="CA247" s="17"/>
      <c r="CB247" s="17"/>
      <c r="CC247" s="17"/>
      <c r="CD247" s="17"/>
      <c r="CE247" s="17"/>
      <c r="CF247" s="17"/>
      <c r="CG247" s="17"/>
      <c r="CH247" s="17"/>
      <c r="CI247" s="17"/>
      <c r="CJ247" s="17"/>
      <c r="CK247" s="17"/>
      <c r="CL247" s="17"/>
      <c r="CM247" s="17"/>
      <c r="CN247" s="17"/>
      <c r="CO247" s="17"/>
      <c r="CP247" s="17"/>
    </row>
    <row r="248" spans="2:94" x14ac:dyDescent="0.35">
      <c r="B248" s="24" t="s">
        <v>225</v>
      </c>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c r="CA248" s="17"/>
      <c r="CB248" s="17"/>
      <c r="CC248" s="17"/>
      <c r="CD248" s="17"/>
      <c r="CE248" s="17"/>
      <c r="CF248" s="17"/>
      <c r="CG248" s="17"/>
      <c r="CH248" s="17"/>
      <c r="CI248" s="17"/>
      <c r="CJ248" s="17"/>
      <c r="CK248" s="17"/>
      <c r="CL248" s="17"/>
      <c r="CM248" s="17"/>
      <c r="CN248" s="17"/>
      <c r="CO248" s="17"/>
      <c r="CP248" s="17"/>
    </row>
    <row r="249" spans="2:94" x14ac:dyDescent="0.35">
      <c r="B249" t="s">
        <v>205</v>
      </c>
      <c r="C249" s="17">
        <v>0.32201582136724</v>
      </c>
      <c r="D249" s="17">
        <v>0.36925396924307702</v>
      </c>
      <c r="E249" s="17">
        <v>0.27375274714352998</v>
      </c>
      <c r="F249" s="17"/>
      <c r="G249" s="17">
        <v>0.41023075912563001</v>
      </c>
      <c r="H249" s="17">
        <v>0.36132012715328199</v>
      </c>
      <c r="I249" s="17">
        <v>0.28077107592884298</v>
      </c>
      <c r="J249" s="17">
        <v>0.34269005070433101</v>
      </c>
      <c r="K249" s="17">
        <v>0.362547552866884</v>
      </c>
      <c r="L249" s="17">
        <v>0.222669652603531</v>
      </c>
      <c r="M249" s="17"/>
      <c r="N249" s="17">
        <v>0.34144823907133898</v>
      </c>
      <c r="O249" s="17">
        <v>0.33897733503121602</v>
      </c>
      <c r="P249" s="17">
        <v>0.30554357526752601</v>
      </c>
      <c r="Q249" s="17">
        <v>0.29452310453165997</v>
      </c>
      <c r="R249" s="17"/>
      <c r="S249" s="17">
        <v>0.352305589668927</v>
      </c>
      <c r="T249" s="17">
        <v>0.280588212259682</v>
      </c>
      <c r="U249" s="17">
        <v>0.30443343370641901</v>
      </c>
      <c r="V249" s="17">
        <v>0.29468057920165203</v>
      </c>
      <c r="W249" s="17">
        <v>0.22388419916864399</v>
      </c>
      <c r="X249" s="17">
        <v>0.2654779824404</v>
      </c>
      <c r="Y249" s="17">
        <v>0.39125755372512799</v>
      </c>
      <c r="Z249" s="17">
        <v>0.31619199661324199</v>
      </c>
      <c r="AA249" s="17">
        <v>0.40978257165248599</v>
      </c>
      <c r="AB249" s="17">
        <v>0.31401842795224699</v>
      </c>
      <c r="AC249" s="17">
        <v>0.32956225276638401</v>
      </c>
      <c r="AD249" s="17"/>
      <c r="AE249" s="17">
        <v>0.28945043834413198</v>
      </c>
      <c r="AF249" s="17">
        <v>0.34591869287955102</v>
      </c>
      <c r="AG249" s="17">
        <v>0.25920832008442302</v>
      </c>
      <c r="AH249" s="17"/>
      <c r="AI249" s="17">
        <v>0.28488007394099601</v>
      </c>
      <c r="AJ249" s="17">
        <v>0.38861842770577898</v>
      </c>
      <c r="AK249" s="17">
        <v>0.27199932892728201</v>
      </c>
      <c r="AL249" s="17">
        <v>0.126137371863381</v>
      </c>
      <c r="AM249" s="17">
        <v>0.236767231248462</v>
      </c>
      <c r="AN249" s="17"/>
      <c r="AO249" s="17">
        <v>0.282798878368625</v>
      </c>
      <c r="AP249" s="17">
        <v>0.36800376340278801</v>
      </c>
      <c r="AQ249" s="17">
        <v>0.32228222283525798</v>
      </c>
      <c r="AR249" s="17"/>
      <c r="AS249" s="17">
        <v>0.31481740316065199</v>
      </c>
      <c r="AT249" s="17">
        <v>0.30801857024574802</v>
      </c>
      <c r="AU249" s="17">
        <v>0.35321373200777201</v>
      </c>
      <c r="AV249" s="17">
        <v>0.38496257318608601</v>
      </c>
      <c r="AW249" s="17">
        <v>0.14332697954557599</v>
      </c>
      <c r="AX249" s="17"/>
      <c r="AY249" s="17">
        <v>0.29518223257968101</v>
      </c>
      <c r="AZ249" s="17">
        <v>0.27130483160374302</v>
      </c>
      <c r="BA249" s="17">
        <v>0.47058772439350199</v>
      </c>
      <c r="BB249" s="17">
        <v>0.39482688668416499</v>
      </c>
      <c r="BC249" s="17">
        <v>0.39657023161342903</v>
      </c>
      <c r="BD249" s="17">
        <v>0.29084962956601901</v>
      </c>
      <c r="BE249" s="17">
        <v>0.20745096949618799</v>
      </c>
      <c r="BF249" s="17">
        <v>0.22076388578376299</v>
      </c>
      <c r="BG249" s="17">
        <v>0.36938232186224701</v>
      </c>
      <c r="BH249" s="17">
        <v>0.32702039952265699</v>
      </c>
      <c r="BI249" s="17">
        <v>0.27123908408701097</v>
      </c>
      <c r="BJ249" s="17">
        <v>0.36449321400061901</v>
      </c>
      <c r="BK249" s="17">
        <v>0.26841290358461001</v>
      </c>
      <c r="BL249" s="17">
        <v>0.40227616034126601</v>
      </c>
      <c r="BM249" s="17">
        <v>0.37197536139586601</v>
      </c>
      <c r="BN249" s="17">
        <v>0.43740636631860103</v>
      </c>
      <c r="BO249" s="17"/>
      <c r="BP249" s="17">
        <v>0.35456891540137098</v>
      </c>
      <c r="BQ249" s="17">
        <v>0.32514496814409599</v>
      </c>
      <c r="BR249" s="17">
        <v>0.31843695012852602</v>
      </c>
      <c r="BS249" s="17">
        <v>0.30749129347300103</v>
      </c>
      <c r="BT249" s="17">
        <v>0.30193333912343501</v>
      </c>
      <c r="BU249" s="17">
        <v>0.28636684755569197</v>
      </c>
      <c r="BV249" s="17"/>
      <c r="BW249" s="17">
        <v>0.52813606161200399</v>
      </c>
      <c r="BX249" s="17">
        <v>0.302473098431426</v>
      </c>
      <c r="BY249" s="17">
        <v>0.33299640024862698</v>
      </c>
      <c r="BZ249" s="17">
        <v>0.28509898880523299</v>
      </c>
      <c r="CA249" s="17">
        <v>0.34149222775464</v>
      </c>
      <c r="CB249" s="17">
        <v>0.237432989642333</v>
      </c>
      <c r="CC249" s="17">
        <v>0.28640736919568099</v>
      </c>
      <c r="CD249" s="17">
        <v>0.39530098105455702</v>
      </c>
      <c r="CE249" s="17"/>
      <c r="CF249" s="17">
        <v>0.28319136565680902</v>
      </c>
      <c r="CG249" s="17">
        <v>0.33780619412806001</v>
      </c>
      <c r="CH249" s="17">
        <v>0.27888578095844901</v>
      </c>
      <c r="CI249" s="17">
        <v>0.396287532213908</v>
      </c>
      <c r="CJ249" s="17">
        <v>0.35739847864832203</v>
      </c>
      <c r="CK249" s="17"/>
      <c r="CL249" s="17">
        <v>0.34503373129777798</v>
      </c>
      <c r="CM249" s="17"/>
      <c r="CN249" s="17">
        <v>0.37137445933757202</v>
      </c>
      <c r="CO249" s="17">
        <v>0.19454916863426899</v>
      </c>
      <c r="CP249" s="17">
        <v>0.30536800606771602</v>
      </c>
    </row>
    <row r="250" spans="2:94" x14ac:dyDescent="0.35">
      <c r="B250" t="s">
        <v>206</v>
      </c>
      <c r="C250" s="17">
        <v>0.40514167328716599</v>
      </c>
      <c r="D250" s="17">
        <v>0.37234407793503199</v>
      </c>
      <c r="E250" s="17">
        <v>0.43877683755250402</v>
      </c>
      <c r="F250" s="17"/>
      <c r="G250" s="17">
        <v>0.31828064035933601</v>
      </c>
      <c r="H250" s="17">
        <v>0.40941781773429298</v>
      </c>
      <c r="I250" s="17">
        <v>0.45716639473084503</v>
      </c>
      <c r="J250" s="17">
        <v>0.41074899619359301</v>
      </c>
      <c r="K250" s="17">
        <v>0.36755567572296399</v>
      </c>
      <c r="L250" s="17">
        <v>0.43161009925829802</v>
      </c>
      <c r="M250" s="17"/>
      <c r="N250" s="17">
        <v>0.41529010957826501</v>
      </c>
      <c r="O250" s="17">
        <v>0.398668448254968</v>
      </c>
      <c r="P250" s="17">
        <v>0.39153122949757002</v>
      </c>
      <c r="Q250" s="17">
        <v>0.41759024937417899</v>
      </c>
      <c r="R250" s="17"/>
      <c r="S250" s="17">
        <v>0.38768781536901398</v>
      </c>
      <c r="T250" s="17">
        <v>0.42851548155779201</v>
      </c>
      <c r="U250" s="17">
        <v>0.44338603978332303</v>
      </c>
      <c r="V250" s="17">
        <v>0.41792617206463201</v>
      </c>
      <c r="W250" s="17">
        <v>0.50799192184036901</v>
      </c>
      <c r="X250" s="17">
        <v>0.37518173099272301</v>
      </c>
      <c r="Y250" s="17">
        <v>0.34408431420610802</v>
      </c>
      <c r="Z250" s="17">
        <v>0.44004284647499498</v>
      </c>
      <c r="AA250" s="17">
        <v>0.33592486112432002</v>
      </c>
      <c r="AB250" s="17">
        <v>0.405591425470478</v>
      </c>
      <c r="AC250" s="17">
        <v>0.47641604549281502</v>
      </c>
      <c r="AD250" s="17"/>
      <c r="AE250" s="17">
        <v>0.40531044503118902</v>
      </c>
      <c r="AF250" s="17">
        <v>0.43240745948756798</v>
      </c>
      <c r="AG250" s="17">
        <v>0.40519294127942002</v>
      </c>
      <c r="AH250" s="17"/>
      <c r="AI250" s="17">
        <v>0.41810819334168198</v>
      </c>
      <c r="AJ250" s="17">
        <v>0.38294530344250799</v>
      </c>
      <c r="AK250" s="17">
        <v>0.53573027732383305</v>
      </c>
      <c r="AL250" s="17">
        <v>0.26614464091548301</v>
      </c>
      <c r="AM250" s="17">
        <v>0.43150884011764601</v>
      </c>
      <c r="AN250" s="17"/>
      <c r="AO250" s="17">
        <v>0.41841727335376999</v>
      </c>
      <c r="AP250" s="17">
        <v>0.40637413726393601</v>
      </c>
      <c r="AQ250" s="17">
        <v>0.51948024442169705</v>
      </c>
      <c r="AR250" s="17"/>
      <c r="AS250" s="17">
        <v>0.35970257490108098</v>
      </c>
      <c r="AT250" s="17">
        <v>0.424682924254626</v>
      </c>
      <c r="AU250" s="17">
        <v>0.405701315911289</v>
      </c>
      <c r="AV250" s="17">
        <v>0.44075939443955298</v>
      </c>
      <c r="AW250" s="17">
        <v>0.42835576038317502</v>
      </c>
      <c r="AX250" s="17"/>
      <c r="AY250" s="17">
        <v>0.39677963602976202</v>
      </c>
      <c r="AZ250" s="17">
        <v>0.34544183921970401</v>
      </c>
      <c r="BA250" s="17">
        <v>0.26679649181738102</v>
      </c>
      <c r="BB250" s="17">
        <v>0.25044054764354301</v>
      </c>
      <c r="BC250" s="17">
        <v>0.41303089877899501</v>
      </c>
      <c r="BD250" s="17">
        <v>0.42802122983934898</v>
      </c>
      <c r="BE250" s="17">
        <v>0.50157113617986004</v>
      </c>
      <c r="BF250" s="17">
        <v>0.50125056965587</v>
      </c>
      <c r="BG250" s="17">
        <v>0.40590701732746698</v>
      </c>
      <c r="BH250" s="17">
        <v>0.41620603736421802</v>
      </c>
      <c r="BI250" s="17">
        <v>0.47883133308043102</v>
      </c>
      <c r="BJ250" s="17">
        <v>0.41840403610246901</v>
      </c>
      <c r="BK250" s="17">
        <v>0.29441657348899403</v>
      </c>
      <c r="BL250" s="17">
        <v>0.31334743471374399</v>
      </c>
      <c r="BM250" s="17">
        <v>0.41624392362870799</v>
      </c>
      <c r="BN250" s="17">
        <v>0.33079346344974497</v>
      </c>
      <c r="BO250" s="17"/>
      <c r="BP250" s="17">
        <v>0.38447835662733598</v>
      </c>
      <c r="BQ250" s="17">
        <v>0.41573080675957802</v>
      </c>
      <c r="BR250" s="17">
        <v>0.409474582169853</v>
      </c>
      <c r="BS250" s="17">
        <v>0.38993592832551299</v>
      </c>
      <c r="BT250" s="17">
        <v>0.3890886494063</v>
      </c>
      <c r="BU250" s="17">
        <v>0.50959538813995298</v>
      </c>
      <c r="BV250" s="17"/>
      <c r="BW250" s="17">
        <v>0.17128686380196401</v>
      </c>
      <c r="BX250" s="17">
        <v>0.38824057063133799</v>
      </c>
      <c r="BY250" s="17">
        <v>0.42940576140360898</v>
      </c>
      <c r="BZ250" s="17">
        <v>0.46602051863847599</v>
      </c>
      <c r="CA250" s="17">
        <v>0.31294843288363999</v>
      </c>
      <c r="CB250" s="17">
        <v>0.42524542463183501</v>
      </c>
      <c r="CC250" s="17">
        <v>0.57762995617255297</v>
      </c>
      <c r="CD250" s="17">
        <v>0.25839593532954602</v>
      </c>
      <c r="CE250" s="17"/>
      <c r="CF250" s="17">
        <v>0.31549156642041198</v>
      </c>
      <c r="CG250" s="17">
        <v>0.41659665851557998</v>
      </c>
      <c r="CH250" s="17">
        <v>0.42691548087689002</v>
      </c>
      <c r="CI250" s="17">
        <v>0.36530203308155601</v>
      </c>
      <c r="CJ250" s="17">
        <v>0.408005890450099</v>
      </c>
      <c r="CK250" s="17"/>
      <c r="CL250" s="17">
        <v>0.43023380995958099</v>
      </c>
      <c r="CM250" s="17"/>
      <c r="CN250" s="17">
        <v>0.37825645673727298</v>
      </c>
      <c r="CO250" s="17">
        <v>0.496858318903386</v>
      </c>
      <c r="CP250" s="17">
        <v>0.39581445949196897</v>
      </c>
    </row>
    <row r="251" spans="2:94" x14ac:dyDescent="0.35">
      <c r="B251" t="s">
        <v>207</v>
      </c>
      <c r="C251" s="17">
        <v>0.15246725702736</v>
      </c>
      <c r="D251" s="17">
        <v>0.14207247821961499</v>
      </c>
      <c r="E251" s="17">
        <v>0.16395502075294399</v>
      </c>
      <c r="F251" s="17"/>
      <c r="G251" s="17">
        <v>0.197223355330883</v>
      </c>
      <c r="H251" s="17">
        <v>0.11426998710184701</v>
      </c>
      <c r="I251" s="17">
        <v>0.166314193925062</v>
      </c>
      <c r="J251" s="17">
        <v>0.122937394471659</v>
      </c>
      <c r="K251" s="17">
        <v>0.139959425093307</v>
      </c>
      <c r="L251" s="17">
        <v>0.17837459113948201</v>
      </c>
      <c r="M251" s="17"/>
      <c r="N251" s="17">
        <v>0.13397859470825199</v>
      </c>
      <c r="O251" s="17">
        <v>0.156511728710898</v>
      </c>
      <c r="P251" s="17">
        <v>0.14276907337866099</v>
      </c>
      <c r="Q251" s="17">
        <v>0.18078074787852799</v>
      </c>
      <c r="R251" s="17"/>
      <c r="S251" s="17">
        <v>0.148400564888686</v>
      </c>
      <c r="T251" s="17">
        <v>0.155397420257257</v>
      </c>
      <c r="U251" s="17">
        <v>0.12603165437212599</v>
      </c>
      <c r="V251" s="17">
        <v>0.160156333033044</v>
      </c>
      <c r="W251" s="17">
        <v>0.14094415517989201</v>
      </c>
      <c r="X251" s="17">
        <v>0.173282174656192</v>
      </c>
      <c r="Y251" s="17">
        <v>0.20001636954169899</v>
      </c>
      <c r="Z251" s="17">
        <v>0.14341637123701201</v>
      </c>
      <c r="AA251" s="17">
        <v>0.17771553376440599</v>
      </c>
      <c r="AB251" s="17">
        <v>0.144644866324834</v>
      </c>
      <c r="AC251" s="17">
        <v>4.0571729948222897E-2</v>
      </c>
      <c r="AD251" s="17"/>
      <c r="AE251" s="17">
        <v>0.14428031377339601</v>
      </c>
      <c r="AF251" s="17">
        <v>0.13793099721232999</v>
      </c>
      <c r="AG251" s="17">
        <v>0.174508171464832</v>
      </c>
      <c r="AH251" s="17"/>
      <c r="AI251" s="17">
        <v>0.165045859137088</v>
      </c>
      <c r="AJ251" s="17">
        <v>0.14490799918189201</v>
      </c>
      <c r="AK251" s="17">
        <v>0.138589908057142</v>
      </c>
      <c r="AL251" s="17">
        <v>0.13698882820910399</v>
      </c>
      <c r="AM251" s="17">
        <v>0.163548620077138</v>
      </c>
      <c r="AN251" s="17"/>
      <c r="AO251" s="17">
        <v>0.152670370432818</v>
      </c>
      <c r="AP251" s="17">
        <v>0.15095433074373801</v>
      </c>
      <c r="AQ251" s="17">
        <v>0.110209005623312</v>
      </c>
      <c r="AR251" s="17"/>
      <c r="AS251" s="17">
        <v>0.20258877860659</v>
      </c>
      <c r="AT251" s="17">
        <v>0.175058334001361</v>
      </c>
      <c r="AU251" s="17">
        <v>0.10852520974968</v>
      </c>
      <c r="AV251" s="17">
        <v>9.8284847636569306E-2</v>
      </c>
      <c r="AW251" s="17">
        <v>0.13317782539169701</v>
      </c>
      <c r="AX251" s="17"/>
      <c r="AY251" s="17">
        <v>0.101710218063626</v>
      </c>
      <c r="AZ251" s="17">
        <v>0.23664198571943099</v>
      </c>
      <c r="BA251" s="17">
        <v>0.19668954978018099</v>
      </c>
      <c r="BB251" s="17">
        <v>0.156479916016283</v>
      </c>
      <c r="BC251" s="17">
        <v>9.9872893244447605E-2</v>
      </c>
      <c r="BD251" s="17">
        <v>0.14484710848287299</v>
      </c>
      <c r="BE251" s="17">
        <v>0.20629524269333099</v>
      </c>
      <c r="BF251" s="17">
        <v>0.13627773737079901</v>
      </c>
      <c r="BG251" s="17">
        <v>0.13137572209498699</v>
      </c>
      <c r="BH251" s="17">
        <v>0.124545125505231</v>
      </c>
      <c r="BI251" s="17">
        <v>0.13603128960316699</v>
      </c>
      <c r="BJ251" s="17">
        <v>0.18506862660189</v>
      </c>
      <c r="BK251" s="17">
        <v>0.203449657202948</v>
      </c>
      <c r="BL251" s="17">
        <v>0.10929025355855899</v>
      </c>
      <c r="BM251" s="17">
        <v>0.122284629570729</v>
      </c>
      <c r="BN251" s="17">
        <v>0.173844835754558</v>
      </c>
      <c r="BO251" s="17"/>
      <c r="BP251" s="17">
        <v>0.16429266716778099</v>
      </c>
      <c r="BQ251" s="17">
        <v>0.12628279123192401</v>
      </c>
      <c r="BR251" s="17">
        <v>0.152788795092792</v>
      </c>
      <c r="BS251" s="17">
        <v>0.189440452430679</v>
      </c>
      <c r="BT251" s="17">
        <v>0.136899294932225</v>
      </c>
      <c r="BU251" s="17">
        <v>0.13002781979513001</v>
      </c>
      <c r="BV251" s="17"/>
      <c r="BW251" s="17">
        <v>0.136913884903797</v>
      </c>
      <c r="BX251" s="17">
        <v>0.18505351484788801</v>
      </c>
      <c r="BY251" s="17">
        <v>0.139748714930439</v>
      </c>
      <c r="BZ251" s="17">
        <v>0.145862138000587</v>
      </c>
      <c r="CA251" s="17">
        <v>0.12775046595067999</v>
      </c>
      <c r="CB251" s="17">
        <v>0.27223646430055998</v>
      </c>
      <c r="CC251" s="17">
        <v>9.3482865680522803E-2</v>
      </c>
      <c r="CD251" s="17">
        <v>0.132380086728385</v>
      </c>
      <c r="CE251" s="17"/>
      <c r="CF251" s="17">
        <v>0.243523804153155</v>
      </c>
      <c r="CG251" s="17">
        <v>0.13407876072705699</v>
      </c>
      <c r="CH251" s="17">
        <v>0.16105232459487701</v>
      </c>
      <c r="CI251" s="17">
        <v>0.15095564270871201</v>
      </c>
      <c r="CJ251" s="17">
        <v>8.3620840242489294E-2</v>
      </c>
      <c r="CK251" s="17"/>
      <c r="CL251" s="17">
        <v>0.169487630312018</v>
      </c>
      <c r="CM251" s="17"/>
      <c r="CN251" s="17">
        <v>0.138282408486995</v>
      </c>
      <c r="CO251" s="17">
        <v>0.193755271414736</v>
      </c>
      <c r="CP251" s="17">
        <v>0.15340837312656799</v>
      </c>
    </row>
    <row r="252" spans="2:94" x14ac:dyDescent="0.35">
      <c r="B252" t="s">
        <v>208</v>
      </c>
      <c r="C252" s="17">
        <v>5.5111066625975799E-2</v>
      </c>
      <c r="D252" s="17">
        <v>4.7954632599802503E-2</v>
      </c>
      <c r="E252" s="17">
        <v>6.2544101659524398E-2</v>
      </c>
      <c r="F252" s="17"/>
      <c r="G252" s="17">
        <v>4.9046955867531897E-2</v>
      </c>
      <c r="H252" s="17">
        <v>7.3202822186111197E-2</v>
      </c>
      <c r="I252" s="17">
        <v>4.1891682947885402E-2</v>
      </c>
      <c r="J252" s="17">
        <v>2.9916661259803402E-2</v>
      </c>
      <c r="K252" s="17">
        <v>5.7224004941963398E-2</v>
      </c>
      <c r="L252" s="17">
        <v>7.4737741995562199E-2</v>
      </c>
      <c r="M252" s="17"/>
      <c r="N252" s="17">
        <v>5.4638949579424299E-2</v>
      </c>
      <c r="O252" s="17">
        <v>4.40664729802362E-2</v>
      </c>
      <c r="P252" s="17">
        <v>7.38677775830235E-2</v>
      </c>
      <c r="Q252" s="17">
        <v>5.0174858681633502E-2</v>
      </c>
      <c r="R252" s="17"/>
      <c r="S252" s="17">
        <v>6.0027728054741401E-2</v>
      </c>
      <c r="T252" s="17">
        <v>8.6773201338384703E-2</v>
      </c>
      <c r="U252" s="17">
        <v>3.7709019750137199E-2</v>
      </c>
      <c r="V252" s="17">
        <v>6.6410310682510507E-2</v>
      </c>
      <c r="W252" s="17">
        <v>9.3390564397895198E-2</v>
      </c>
      <c r="X252" s="17">
        <v>7.5356103380734701E-2</v>
      </c>
      <c r="Y252" s="17">
        <v>4.3770786915443602E-2</v>
      </c>
      <c r="Z252" s="17">
        <v>4.9136079429462701E-2</v>
      </c>
      <c r="AA252" s="17">
        <v>3.2275427588881501E-2</v>
      </c>
      <c r="AB252" s="17">
        <v>1.2453399315293099E-2</v>
      </c>
      <c r="AC252" s="17">
        <v>3.7654205783203602E-2</v>
      </c>
      <c r="AD252" s="17"/>
      <c r="AE252" s="17">
        <v>5.8698021328931101E-2</v>
      </c>
      <c r="AF252" s="17">
        <v>4.3559181221151898E-2</v>
      </c>
      <c r="AG252" s="17">
        <v>9.1710986572540704E-2</v>
      </c>
      <c r="AH252" s="17"/>
      <c r="AI252" s="17">
        <v>7.4262105122097494E-2</v>
      </c>
      <c r="AJ252" s="17">
        <v>4.1629619454291299E-2</v>
      </c>
      <c r="AK252" s="17">
        <v>4.1456471055588001E-2</v>
      </c>
      <c r="AL252" s="17">
        <v>0.172561550839328</v>
      </c>
      <c r="AM252" s="17">
        <v>6.4190644171902803E-2</v>
      </c>
      <c r="AN252" s="17"/>
      <c r="AO252" s="17">
        <v>8.9863290027936998E-2</v>
      </c>
      <c r="AP252" s="17">
        <v>3.5879861818330999E-2</v>
      </c>
      <c r="AQ252" s="17">
        <v>3.6810407513139597E-2</v>
      </c>
      <c r="AR252" s="17"/>
      <c r="AS252" s="17">
        <v>5.7143050149525802E-2</v>
      </c>
      <c r="AT252" s="17">
        <v>5.5133335599434903E-2</v>
      </c>
      <c r="AU252" s="17">
        <v>5.8137284013330799E-2</v>
      </c>
      <c r="AV252" s="17">
        <v>4.0201745660026197E-2</v>
      </c>
      <c r="AW252" s="17">
        <v>0.15168447177274499</v>
      </c>
      <c r="AX252" s="17"/>
      <c r="AY252" s="17">
        <v>0.10904041445108099</v>
      </c>
      <c r="AZ252" s="17">
        <v>1.8847444671846101E-2</v>
      </c>
      <c r="BA252" s="17">
        <v>0</v>
      </c>
      <c r="BB252" s="17">
        <v>0.10515363159124901</v>
      </c>
      <c r="BC252" s="17">
        <v>5.0249163873226602E-2</v>
      </c>
      <c r="BD252" s="17">
        <v>5.1171329695483998E-2</v>
      </c>
      <c r="BE252" s="17">
        <v>4.9022226591267502E-2</v>
      </c>
      <c r="BF252" s="17">
        <v>6.9839724646306597E-2</v>
      </c>
      <c r="BG252" s="17">
        <v>6.1834757713979199E-2</v>
      </c>
      <c r="BH252" s="17">
        <v>7.1752923003635602E-2</v>
      </c>
      <c r="BI252" s="17">
        <v>4.9860533693461502E-2</v>
      </c>
      <c r="BJ252" s="17">
        <v>1.6218490556965701E-2</v>
      </c>
      <c r="BK252" s="17">
        <v>8.83507810288678E-2</v>
      </c>
      <c r="BL252" s="17">
        <v>0.118064510684651</v>
      </c>
      <c r="BM252" s="17">
        <v>4.5739972026958099E-2</v>
      </c>
      <c r="BN252" s="17">
        <v>5.7955334477095798E-2</v>
      </c>
      <c r="BO252" s="17"/>
      <c r="BP252" s="17">
        <v>4.3451103528253099E-2</v>
      </c>
      <c r="BQ252" s="17">
        <v>6.3724444440333095E-2</v>
      </c>
      <c r="BR252" s="17">
        <v>7.0747341507550701E-2</v>
      </c>
      <c r="BS252" s="17">
        <v>4.9575152914152397E-2</v>
      </c>
      <c r="BT252" s="17">
        <v>6.5862615804222799E-2</v>
      </c>
      <c r="BU252" s="17">
        <v>1.9006852502289701E-2</v>
      </c>
      <c r="BV252" s="17"/>
      <c r="BW252" s="17">
        <v>0.108951329821311</v>
      </c>
      <c r="BX252" s="17">
        <v>5.6550815849908703E-2</v>
      </c>
      <c r="BY252" s="17">
        <v>4.23318990044226E-2</v>
      </c>
      <c r="BZ252" s="17">
        <v>3.7250207506104499E-2</v>
      </c>
      <c r="CA252" s="17">
        <v>0.13485323954022899</v>
      </c>
      <c r="CB252" s="17">
        <v>0</v>
      </c>
      <c r="CC252" s="17">
        <v>4.2479808951242599E-2</v>
      </c>
      <c r="CD252" s="17">
        <v>0.101048037240571</v>
      </c>
      <c r="CE252" s="17"/>
      <c r="CF252" s="17">
        <v>9.9054012653218296E-2</v>
      </c>
      <c r="CG252" s="17">
        <v>4.0355439293680503E-2</v>
      </c>
      <c r="CH252" s="17">
        <v>7.1165589362500795E-2</v>
      </c>
      <c r="CI252" s="17">
        <v>3.2447053031958502E-2</v>
      </c>
      <c r="CJ252" s="17">
        <v>5.9048659614800998E-2</v>
      </c>
      <c r="CK252" s="17"/>
      <c r="CL252" s="17">
        <v>4.5999270725721499E-2</v>
      </c>
      <c r="CM252" s="17"/>
      <c r="CN252" s="17">
        <v>3.8578814557218601E-2</v>
      </c>
      <c r="CO252" s="17">
        <v>6.7509437592265006E-2</v>
      </c>
      <c r="CP252" s="17">
        <v>8.5692609111556198E-2</v>
      </c>
    </row>
    <row r="253" spans="2:94" x14ac:dyDescent="0.35">
      <c r="B253" t="s">
        <v>209</v>
      </c>
      <c r="C253" s="17">
        <v>4.10658163876065E-2</v>
      </c>
      <c r="D253" s="17">
        <v>4.4198591550532997E-2</v>
      </c>
      <c r="E253" s="17">
        <v>3.6520613441755903E-2</v>
      </c>
      <c r="F253" s="17"/>
      <c r="G253" s="17">
        <v>1.6114094814946099E-2</v>
      </c>
      <c r="H253" s="17">
        <v>2.9641113033845898E-2</v>
      </c>
      <c r="I253" s="17">
        <v>3.1302347669809098E-2</v>
      </c>
      <c r="J253" s="17">
        <v>6.2930501505695596E-2</v>
      </c>
      <c r="K253" s="17">
        <v>3.5931319754907397E-2</v>
      </c>
      <c r="L253" s="17">
        <v>6.19981651167852E-2</v>
      </c>
      <c r="M253" s="17"/>
      <c r="N253" s="17">
        <v>4.7104843323597399E-2</v>
      </c>
      <c r="O253" s="17">
        <v>4.2267413349320299E-2</v>
      </c>
      <c r="P253" s="17">
        <v>5.5743415981527697E-2</v>
      </c>
      <c r="Q253" s="17">
        <v>1.83128587620335E-2</v>
      </c>
      <c r="R253" s="17"/>
      <c r="S253" s="17">
        <v>2.1353996705874002E-2</v>
      </c>
      <c r="T253" s="17">
        <v>2.5033795918179599E-2</v>
      </c>
      <c r="U253" s="17">
        <v>7.4828687762882498E-2</v>
      </c>
      <c r="V253" s="17">
        <v>3.1434531526955002E-2</v>
      </c>
      <c r="W253" s="17">
        <v>3.3789159413200799E-2</v>
      </c>
      <c r="X253" s="17">
        <v>4.7977312435890901E-2</v>
      </c>
      <c r="Y253" s="17">
        <v>2.0870975611621798E-2</v>
      </c>
      <c r="Z253" s="17">
        <v>2.6931637023214602E-2</v>
      </c>
      <c r="AA253" s="17">
        <v>4.4301605869907099E-2</v>
      </c>
      <c r="AB253" s="17">
        <v>7.38333370827189E-2</v>
      </c>
      <c r="AC253" s="17">
        <v>7.9672697557152394E-2</v>
      </c>
      <c r="AD253" s="17"/>
      <c r="AE253" s="17">
        <v>7.4158988000733395E-2</v>
      </c>
      <c r="AF253" s="17">
        <v>2.23997781082141E-2</v>
      </c>
      <c r="AG253" s="17">
        <v>3.7838277295153197E-2</v>
      </c>
      <c r="AH253" s="17"/>
      <c r="AI253" s="17">
        <v>5.1302805141247999E-2</v>
      </c>
      <c r="AJ253" s="17">
        <v>2.3612580724302099E-2</v>
      </c>
      <c r="AK253" s="17">
        <v>1.2224014636155E-2</v>
      </c>
      <c r="AL253" s="17">
        <v>0.16291155513396299</v>
      </c>
      <c r="AM253" s="17">
        <v>4.3752471228647401E-2</v>
      </c>
      <c r="AN253" s="17"/>
      <c r="AO253" s="17">
        <v>3.7322578352665302E-2</v>
      </c>
      <c r="AP253" s="17">
        <v>1.75708342727133E-2</v>
      </c>
      <c r="AQ253" s="17">
        <v>1.12181196065929E-2</v>
      </c>
      <c r="AR253" s="17"/>
      <c r="AS253" s="17">
        <v>3.4206760111873E-2</v>
      </c>
      <c r="AT253" s="17">
        <v>2.1483267290439801E-2</v>
      </c>
      <c r="AU253" s="17">
        <v>4.7230676266633902E-2</v>
      </c>
      <c r="AV253" s="17">
        <v>3.5791439077765198E-2</v>
      </c>
      <c r="AW253" s="17">
        <v>0.14345496290680701</v>
      </c>
      <c r="AX253" s="17"/>
      <c r="AY253" s="17">
        <v>0</v>
      </c>
      <c r="AZ253" s="17">
        <v>8.63366817852219E-2</v>
      </c>
      <c r="BA253" s="17">
        <v>1.9985532508343399E-2</v>
      </c>
      <c r="BB253" s="17">
        <v>4.9353610936171799E-2</v>
      </c>
      <c r="BC253" s="17">
        <v>2.9750511671499599E-2</v>
      </c>
      <c r="BD253" s="17">
        <v>5.37673466968921E-2</v>
      </c>
      <c r="BE253" s="17">
        <v>3.5660425039353003E-2</v>
      </c>
      <c r="BF253" s="17">
        <v>2.35809806660639E-2</v>
      </c>
      <c r="BG253" s="17">
        <v>3.1500181001319703E-2</v>
      </c>
      <c r="BH253" s="17">
        <v>2.7421112578324702E-2</v>
      </c>
      <c r="BI253" s="17">
        <v>5.1091191038207903E-2</v>
      </c>
      <c r="BJ253" s="17">
        <v>1.58156327380564E-2</v>
      </c>
      <c r="BK253" s="17">
        <v>9.4546577126323694E-2</v>
      </c>
      <c r="BL253" s="17">
        <v>5.7021640701780701E-2</v>
      </c>
      <c r="BM253" s="17">
        <v>0</v>
      </c>
      <c r="BN253" s="17">
        <v>0</v>
      </c>
      <c r="BO253" s="17"/>
      <c r="BP253" s="17">
        <v>3.9189878607759597E-2</v>
      </c>
      <c r="BQ253" s="17">
        <v>3.4966900378261903E-2</v>
      </c>
      <c r="BR253" s="17">
        <v>4.8552331101278302E-2</v>
      </c>
      <c r="BS253" s="17">
        <v>3.0348720972236499E-2</v>
      </c>
      <c r="BT253" s="17">
        <v>7.7517451460779305E-2</v>
      </c>
      <c r="BU253" s="17">
        <v>3.4831389919470601E-2</v>
      </c>
      <c r="BV253" s="17"/>
      <c r="BW253" s="17">
        <v>5.4711859860923903E-2</v>
      </c>
      <c r="BX253" s="17">
        <v>3.3286238535606402E-2</v>
      </c>
      <c r="BY253" s="17">
        <v>4.1881054431336502E-2</v>
      </c>
      <c r="BZ253" s="17">
        <v>3.9235406441171697E-2</v>
      </c>
      <c r="CA253" s="17">
        <v>6.3064953301791293E-2</v>
      </c>
      <c r="CB253" s="17">
        <v>4.2871945217322398E-2</v>
      </c>
      <c r="CC253" s="17">
        <v>0</v>
      </c>
      <c r="CD253" s="17">
        <v>3.2198025760343099E-2</v>
      </c>
      <c r="CE253" s="17"/>
      <c r="CF253" s="17">
        <v>2.8969325630743802E-2</v>
      </c>
      <c r="CG253" s="17">
        <v>4.2893478773709602E-2</v>
      </c>
      <c r="CH253" s="17">
        <v>3.8844421606911601E-2</v>
      </c>
      <c r="CI253" s="17">
        <v>3.60864159861932E-2</v>
      </c>
      <c r="CJ253" s="17">
        <v>9.1926131044288997E-2</v>
      </c>
      <c r="CK253" s="17"/>
      <c r="CL253" s="17">
        <v>9.2455577049011996E-3</v>
      </c>
      <c r="CM253" s="17"/>
      <c r="CN253" s="17">
        <v>4.5979617677645697E-2</v>
      </c>
      <c r="CO253" s="17">
        <v>2.5924170232708099E-2</v>
      </c>
      <c r="CP253" s="17">
        <v>4.1432288768329502E-2</v>
      </c>
    </row>
    <row r="254" spans="2:94" x14ac:dyDescent="0.35">
      <c r="B254" t="s">
        <v>133</v>
      </c>
      <c r="C254" s="17">
        <v>2.41983653046519E-2</v>
      </c>
      <c r="D254" s="17">
        <v>2.41762504519407E-2</v>
      </c>
      <c r="E254" s="17">
        <v>2.4450679449742298E-2</v>
      </c>
      <c r="F254" s="17"/>
      <c r="G254" s="17">
        <v>9.1041945016735494E-3</v>
      </c>
      <c r="H254" s="17">
        <v>1.21481327906213E-2</v>
      </c>
      <c r="I254" s="17">
        <v>2.2554304797555401E-2</v>
      </c>
      <c r="J254" s="17">
        <v>3.0776395864917701E-2</v>
      </c>
      <c r="K254" s="17">
        <v>3.6782021619974202E-2</v>
      </c>
      <c r="L254" s="17">
        <v>3.0609749886341901E-2</v>
      </c>
      <c r="M254" s="17"/>
      <c r="N254" s="17">
        <v>7.5392637391228697E-3</v>
      </c>
      <c r="O254" s="17">
        <v>1.9508601673361499E-2</v>
      </c>
      <c r="P254" s="17">
        <v>3.0544928291691101E-2</v>
      </c>
      <c r="Q254" s="17">
        <v>3.8618180771965799E-2</v>
      </c>
      <c r="R254" s="17"/>
      <c r="S254" s="17">
        <v>3.0224305312757299E-2</v>
      </c>
      <c r="T254" s="17">
        <v>2.36918886687046E-2</v>
      </c>
      <c r="U254" s="17">
        <v>1.36111646251117E-2</v>
      </c>
      <c r="V254" s="17">
        <v>2.93920734912065E-2</v>
      </c>
      <c r="W254" s="17">
        <v>0</v>
      </c>
      <c r="X254" s="17">
        <v>6.2724696094060006E-2</v>
      </c>
      <c r="Y254" s="17">
        <v>0</v>
      </c>
      <c r="Z254" s="17">
        <v>2.42810692220733E-2</v>
      </c>
      <c r="AA254" s="17">
        <v>0</v>
      </c>
      <c r="AB254" s="17">
        <v>4.9458543854428397E-2</v>
      </c>
      <c r="AC254" s="17">
        <v>3.6123068452222101E-2</v>
      </c>
      <c r="AD254" s="17"/>
      <c r="AE254" s="17">
        <v>2.8101793521619099E-2</v>
      </c>
      <c r="AF254" s="17">
        <v>1.77838910911844E-2</v>
      </c>
      <c r="AG254" s="17">
        <v>3.1541303303630697E-2</v>
      </c>
      <c r="AH254" s="17"/>
      <c r="AI254" s="17">
        <v>6.4009633168884304E-3</v>
      </c>
      <c r="AJ254" s="17">
        <v>1.8286069491228098E-2</v>
      </c>
      <c r="AK254" s="17">
        <v>0</v>
      </c>
      <c r="AL254" s="17">
        <v>0.135256053038742</v>
      </c>
      <c r="AM254" s="17">
        <v>6.0232193156203401E-2</v>
      </c>
      <c r="AN254" s="17"/>
      <c r="AO254" s="17">
        <v>1.8927609464184401E-2</v>
      </c>
      <c r="AP254" s="17">
        <v>2.1217072498493798E-2</v>
      </c>
      <c r="AQ254" s="17">
        <v>0</v>
      </c>
      <c r="AR254" s="17"/>
      <c r="AS254" s="17">
        <v>3.1541433070277597E-2</v>
      </c>
      <c r="AT254" s="17">
        <v>1.56235686083907E-2</v>
      </c>
      <c r="AU254" s="17">
        <v>2.7191782051294199E-2</v>
      </c>
      <c r="AV254" s="17">
        <v>0</v>
      </c>
      <c r="AW254" s="17">
        <v>0</v>
      </c>
      <c r="AX254" s="17"/>
      <c r="AY254" s="17">
        <v>9.72874988758506E-2</v>
      </c>
      <c r="AZ254" s="17">
        <v>4.1427217000054799E-2</v>
      </c>
      <c r="BA254" s="17">
        <v>4.5940701500591603E-2</v>
      </c>
      <c r="BB254" s="17">
        <v>4.3745407128587897E-2</v>
      </c>
      <c r="BC254" s="17">
        <v>1.0526300818401601E-2</v>
      </c>
      <c r="BD254" s="17">
        <v>3.1343355719382897E-2</v>
      </c>
      <c r="BE254" s="17">
        <v>0</v>
      </c>
      <c r="BF254" s="17">
        <v>4.8287101877197397E-2</v>
      </c>
      <c r="BG254" s="17">
        <v>0</v>
      </c>
      <c r="BH254" s="17">
        <v>3.30544020259326E-2</v>
      </c>
      <c r="BI254" s="17">
        <v>1.29465684977209E-2</v>
      </c>
      <c r="BJ254" s="17">
        <v>0</v>
      </c>
      <c r="BK254" s="17">
        <v>5.0823507568257202E-2</v>
      </c>
      <c r="BL254" s="17">
        <v>0</v>
      </c>
      <c r="BM254" s="17">
        <v>4.3756113377738701E-2</v>
      </c>
      <c r="BN254" s="17">
        <v>0</v>
      </c>
      <c r="BO254" s="17"/>
      <c r="BP254" s="17">
        <v>1.40190786674996E-2</v>
      </c>
      <c r="BQ254" s="17">
        <v>3.4150089045806797E-2</v>
      </c>
      <c r="BR254" s="17">
        <v>0</v>
      </c>
      <c r="BS254" s="17">
        <v>3.3208451884418101E-2</v>
      </c>
      <c r="BT254" s="17">
        <v>2.8698649273038099E-2</v>
      </c>
      <c r="BU254" s="17">
        <v>2.0171702087464199E-2</v>
      </c>
      <c r="BV254" s="17"/>
      <c r="BW254" s="17">
        <v>0</v>
      </c>
      <c r="BX254" s="17">
        <v>3.4395761703831802E-2</v>
      </c>
      <c r="BY254" s="17">
        <v>1.3636169981566E-2</v>
      </c>
      <c r="BZ254" s="17">
        <v>2.6532740608428199E-2</v>
      </c>
      <c r="CA254" s="17">
        <v>1.9890680569019499E-2</v>
      </c>
      <c r="CB254" s="17">
        <v>2.22131762079497E-2</v>
      </c>
      <c r="CC254" s="17">
        <v>0</v>
      </c>
      <c r="CD254" s="17">
        <v>8.0676933886599494E-2</v>
      </c>
      <c r="CE254" s="17"/>
      <c r="CF254" s="17">
        <v>2.9769925485661101E-2</v>
      </c>
      <c r="CG254" s="17">
        <v>2.8269468561913098E-2</v>
      </c>
      <c r="CH254" s="17">
        <v>2.3136402600371801E-2</v>
      </c>
      <c r="CI254" s="17">
        <v>1.8921322977672302E-2</v>
      </c>
      <c r="CJ254" s="17">
        <v>0</v>
      </c>
      <c r="CK254" s="17"/>
      <c r="CL254" s="17">
        <v>0</v>
      </c>
      <c r="CM254" s="17"/>
      <c r="CN254" s="17">
        <v>2.75282432032961E-2</v>
      </c>
      <c r="CO254" s="17">
        <v>2.1403633222635599E-2</v>
      </c>
      <c r="CP254" s="17">
        <v>1.82842634338613E-2</v>
      </c>
    </row>
    <row r="255" spans="2:94" x14ac:dyDescent="0.35">
      <c r="B255" t="s">
        <v>145</v>
      </c>
      <c r="C255" s="17">
        <v>0.72715749465440604</v>
      </c>
      <c r="D255" s="17">
        <v>0.74159804717810895</v>
      </c>
      <c r="E255" s="17">
        <v>0.712529584696034</v>
      </c>
      <c r="F255" s="17"/>
      <c r="G255" s="17">
        <v>0.72851139948496502</v>
      </c>
      <c r="H255" s="17">
        <v>0.77073794488757497</v>
      </c>
      <c r="I255" s="17">
        <v>0.73793747065968796</v>
      </c>
      <c r="J255" s="17">
        <v>0.75343904689792496</v>
      </c>
      <c r="K255" s="17">
        <v>0.730103228589848</v>
      </c>
      <c r="L255" s="17">
        <v>0.65427975186182896</v>
      </c>
      <c r="M255" s="17"/>
      <c r="N255" s="17">
        <v>0.75673834864960399</v>
      </c>
      <c r="O255" s="17">
        <v>0.73764578328618402</v>
      </c>
      <c r="P255" s="17">
        <v>0.69707480476509698</v>
      </c>
      <c r="Q255" s="17">
        <v>0.71211335390583996</v>
      </c>
      <c r="R255" s="17"/>
      <c r="S255" s="17">
        <v>0.73999340503794198</v>
      </c>
      <c r="T255" s="17">
        <v>0.70910369381747496</v>
      </c>
      <c r="U255" s="17">
        <v>0.74781947348974198</v>
      </c>
      <c r="V255" s="17">
        <v>0.71260675126628403</v>
      </c>
      <c r="W255" s="17">
        <v>0.731876121009012</v>
      </c>
      <c r="X255" s="17">
        <v>0.640659713433122</v>
      </c>
      <c r="Y255" s="17">
        <v>0.73534186793123602</v>
      </c>
      <c r="Z255" s="17">
        <v>0.75623484308823696</v>
      </c>
      <c r="AA255" s="17">
        <v>0.74570743277680596</v>
      </c>
      <c r="AB255" s="17">
        <v>0.71960985342272599</v>
      </c>
      <c r="AC255" s="17">
        <v>0.80597829825919898</v>
      </c>
      <c r="AD255" s="17"/>
      <c r="AE255" s="17">
        <v>0.69476088337532105</v>
      </c>
      <c r="AF255" s="17">
        <v>0.778326152367119</v>
      </c>
      <c r="AG255" s="17">
        <v>0.66440126136384303</v>
      </c>
      <c r="AH255" s="17"/>
      <c r="AI255" s="17">
        <v>0.70298826728267805</v>
      </c>
      <c r="AJ255" s="17">
        <v>0.77156373114828702</v>
      </c>
      <c r="AK255" s="17">
        <v>0.80772960625111501</v>
      </c>
      <c r="AL255" s="17">
        <v>0.39228201277886399</v>
      </c>
      <c r="AM255" s="17">
        <v>0.668276071366108</v>
      </c>
      <c r="AN255" s="17"/>
      <c r="AO255" s="17">
        <v>0.70121615172239504</v>
      </c>
      <c r="AP255" s="17">
        <v>0.77437790066672396</v>
      </c>
      <c r="AQ255" s="17">
        <v>0.84176246725695603</v>
      </c>
      <c r="AR255" s="17"/>
      <c r="AS255" s="17">
        <v>0.67451997806173303</v>
      </c>
      <c r="AT255" s="17">
        <v>0.73270149450037403</v>
      </c>
      <c r="AU255" s="17">
        <v>0.75891504791906195</v>
      </c>
      <c r="AV255" s="17">
        <v>0.82572196762563899</v>
      </c>
      <c r="AW255" s="17">
        <v>0.57168273992875096</v>
      </c>
      <c r="AX255" s="17"/>
      <c r="AY255" s="17">
        <v>0.69196186860944298</v>
      </c>
      <c r="AZ255" s="17">
        <v>0.61674667082344703</v>
      </c>
      <c r="BA255" s="17">
        <v>0.73738421621088401</v>
      </c>
      <c r="BB255" s="17">
        <v>0.64526743432770794</v>
      </c>
      <c r="BC255" s="17">
        <v>0.80960113039242498</v>
      </c>
      <c r="BD255" s="17">
        <v>0.71887085940536799</v>
      </c>
      <c r="BE255" s="17">
        <v>0.70902210567604795</v>
      </c>
      <c r="BF255" s="17">
        <v>0.72201445543963305</v>
      </c>
      <c r="BG255" s="17">
        <v>0.77528933918971399</v>
      </c>
      <c r="BH255" s="17">
        <v>0.74322643688687595</v>
      </c>
      <c r="BI255" s="17">
        <v>0.75007041716744205</v>
      </c>
      <c r="BJ255" s="17">
        <v>0.78289725010308797</v>
      </c>
      <c r="BK255" s="17">
        <v>0.56282947707360398</v>
      </c>
      <c r="BL255" s="17">
        <v>0.71562359505501005</v>
      </c>
      <c r="BM255" s="17">
        <v>0.78821928502457395</v>
      </c>
      <c r="BN255" s="17">
        <v>0.768199829768346</v>
      </c>
      <c r="BO255" s="17"/>
      <c r="BP255" s="17">
        <v>0.73904727202870701</v>
      </c>
      <c r="BQ255" s="17">
        <v>0.74087577490367396</v>
      </c>
      <c r="BR255" s="17">
        <v>0.72791153229837902</v>
      </c>
      <c r="BS255" s="17">
        <v>0.69742722179851402</v>
      </c>
      <c r="BT255" s="17">
        <v>0.69102198852973495</v>
      </c>
      <c r="BU255" s="17">
        <v>0.79596223569564595</v>
      </c>
      <c r="BV255" s="17"/>
      <c r="BW255" s="17">
        <v>0.699422925413968</v>
      </c>
      <c r="BX255" s="17">
        <v>0.69071366906276499</v>
      </c>
      <c r="BY255" s="17">
        <v>0.76240216165223595</v>
      </c>
      <c r="BZ255" s="17">
        <v>0.75111950744370903</v>
      </c>
      <c r="CA255" s="17">
        <v>0.65444066063827999</v>
      </c>
      <c r="CB255" s="17">
        <v>0.66267841427416796</v>
      </c>
      <c r="CC255" s="17">
        <v>0.86403732536823497</v>
      </c>
      <c r="CD255" s="17">
        <v>0.65369691638410199</v>
      </c>
      <c r="CE255" s="17"/>
      <c r="CF255" s="17">
        <v>0.59868293207722101</v>
      </c>
      <c r="CG255" s="17">
        <v>0.75440285264364004</v>
      </c>
      <c r="CH255" s="17">
        <v>0.70580126183533898</v>
      </c>
      <c r="CI255" s="17">
        <v>0.76158956529546495</v>
      </c>
      <c r="CJ255" s="17">
        <v>0.76540436909842102</v>
      </c>
      <c r="CK255" s="17"/>
      <c r="CL255" s="17">
        <v>0.77526754125735897</v>
      </c>
      <c r="CM255" s="17"/>
      <c r="CN255" s="17">
        <v>0.749630916074845</v>
      </c>
      <c r="CO255" s="17">
        <v>0.69140748753765502</v>
      </c>
      <c r="CP255" s="17">
        <v>0.701182465559685</v>
      </c>
    </row>
    <row r="256" spans="2:94" x14ac:dyDescent="0.35">
      <c r="B256" t="s">
        <v>146</v>
      </c>
      <c r="C256" s="17">
        <v>9.6176883013582307E-2</v>
      </c>
      <c r="D256" s="17">
        <v>9.2153224150335597E-2</v>
      </c>
      <c r="E256" s="17">
        <v>9.9064715101280204E-2</v>
      </c>
      <c r="F256" s="17"/>
      <c r="G256" s="17">
        <v>6.5161050682478003E-2</v>
      </c>
      <c r="H256" s="17">
        <v>0.10284393521995699</v>
      </c>
      <c r="I256" s="17">
        <v>7.31940306176945E-2</v>
      </c>
      <c r="J256" s="17">
        <v>9.2847162765498994E-2</v>
      </c>
      <c r="K256" s="17">
        <v>9.3155324696870795E-2</v>
      </c>
      <c r="L256" s="17">
        <v>0.13673590711234701</v>
      </c>
      <c r="M256" s="17"/>
      <c r="N256" s="17">
        <v>0.101743792903022</v>
      </c>
      <c r="O256" s="17">
        <v>8.6333886329556506E-2</v>
      </c>
      <c r="P256" s="17">
        <v>0.129611193564551</v>
      </c>
      <c r="Q256" s="17">
        <v>6.8487717443666996E-2</v>
      </c>
      <c r="R256" s="17"/>
      <c r="S256" s="17">
        <v>8.1381724760615406E-2</v>
      </c>
      <c r="T256" s="17">
        <v>0.111806997256564</v>
      </c>
      <c r="U256" s="17">
        <v>0.11253770751302</v>
      </c>
      <c r="V256" s="17">
        <v>9.7844842209465502E-2</v>
      </c>
      <c r="W256" s="17">
        <v>0.12717972381109599</v>
      </c>
      <c r="X256" s="17">
        <v>0.123333415816626</v>
      </c>
      <c r="Y256" s="17">
        <v>6.4641762527065397E-2</v>
      </c>
      <c r="Z256" s="17">
        <v>7.6067716452677306E-2</v>
      </c>
      <c r="AA256" s="17">
        <v>7.6577033458788593E-2</v>
      </c>
      <c r="AB256" s="17">
        <v>8.6286736398012001E-2</v>
      </c>
      <c r="AC256" s="17">
        <v>0.117326903340356</v>
      </c>
      <c r="AD256" s="17"/>
      <c r="AE256" s="17">
        <v>0.13285700932966399</v>
      </c>
      <c r="AF256" s="17">
        <v>6.5958959329365893E-2</v>
      </c>
      <c r="AG256" s="17">
        <v>0.129549263867694</v>
      </c>
      <c r="AH256" s="17"/>
      <c r="AI256" s="17">
        <v>0.12556491026334601</v>
      </c>
      <c r="AJ256" s="17">
        <v>6.5242200178593404E-2</v>
      </c>
      <c r="AK256" s="17">
        <v>5.3680485691743003E-2</v>
      </c>
      <c r="AL256" s="17">
        <v>0.33547310597329</v>
      </c>
      <c r="AM256" s="17">
        <v>0.10794311540055</v>
      </c>
      <c r="AN256" s="17"/>
      <c r="AO256" s="17">
        <v>0.127185868380602</v>
      </c>
      <c r="AP256" s="17">
        <v>5.3450696091044199E-2</v>
      </c>
      <c r="AQ256" s="17">
        <v>4.8028527119732503E-2</v>
      </c>
      <c r="AR256" s="17"/>
      <c r="AS256" s="17">
        <v>9.1349810261398795E-2</v>
      </c>
      <c r="AT256" s="17">
        <v>7.6616602889874694E-2</v>
      </c>
      <c r="AU256" s="17">
        <v>0.10536796027996501</v>
      </c>
      <c r="AV256" s="17">
        <v>7.5993184737791403E-2</v>
      </c>
      <c r="AW256" s="17">
        <v>0.295139434679552</v>
      </c>
      <c r="AX256" s="17"/>
      <c r="AY256" s="17">
        <v>0.10904041445108099</v>
      </c>
      <c r="AZ256" s="17">
        <v>0.105184126457068</v>
      </c>
      <c r="BA256" s="17">
        <v>1.9985532508343399E-2</v>
      </c>
      <c r="BB256" s="17">
        <v>0.15450724252742101</v>
      </c>
      <c r="BC256" s="17">
        <v>7.9999675544726201E-2</v>
      </c>
      <c r="BD256" s="17">
        <v>0.104938676392376</v>
      </c>
      <c r="BE256" s="17">
        <v>8.4682651630620498E-2</v>
      </c>
      <c r="BF256" s="17">
        <v>9.3420705312370497E-2</v>
      </c>
      <c r="BG256" s="17">
        <v>9.3334938715298799E-2</v>
      </c>
      <c r="BH256" s="17">
        <v>9.9174035581960404E-2</v>
      </c>
      <c r="BI256" s="17">
        <v>0.100951724731669</v>
      </c>
      <c r="BJ256" s="17">
        <v>3.2034123295022102E-2</v>
      </c>
      <c r="BK256" s="17">
        <v>0.18289735815519101</v>
      </c>
      <c r="BL256" s="17">
        <v>0.17508615138643199</v>
      </c>
      <c r="BM256" s="17">
        <v>4.5739972026958099E-2</v>
      </c>
      <c r="BN256" s="17">
        <v>5.7955334477095798E-2</v>
      </c>
      <c r="BO256" s="17"/>
      <c r="BP256" s="17">
        <v>8.2640982136012606E-2</v>
      </c>
      <c r="BQ256" s="17">
        <v>9.8691344818594998E-2</v>
      </c>
      <c r="BR256" s="17">
        <v>0.119299672608829</v>
      </c>
      <c r="BS256" s="17">
        <v>7.9923873886388899E-2</v>
      </c>
      <c r="BT256" s="17">
        <v>0.14338006726500199</v>
      </c>
      <c r="BU256" s="17">
        <v>5.3838242421760302E-2</v>
      </c>
      <c r="BV256" s="17"/>
      <c r="BW256" s="17">
        <v>0.16366318968223501</v>
      </c>
      <c r="BX256" s="17">
        <v>8.9837054385515203E-2</v>
      </c>
      <c r="BY256" s="17">
        <v>8.42129534357592E-2</v>
      </c>
      <c r="BZ256" s="17">
        <v>7.6485613947276196E-2</v>
      </c>
      <c r="CA256" s="17">
        <v>0.19791819284202</v>
      </c>
      <c r="CB256" s="17">
        <v>4.2871945217322398E-2</v>
      </c>
      <c r="CC256" s="17">
        <v>4.2479808951242599E-2</v>
      </c>
      <c r="CD256" s="17">
        <v>0.13324606300091399</v>
      </c>
      <c r="CE256" s="17"/>
      <c r="CF256" s="17">
        <v>0.12802333828396201</v>
      </c>
      <c r="CG256" s="17">
        <v>8.3248918067390001E-2</v>
      </c>
      <c r="CH256" s="17">
        <v>0.110010010969412</v>
      </c>
      <c r="CI256" s="17">
        <v>6.8533469018151702E-2</v>
      </c>
      <c r="CJ256" s="17">
        <v>0.15097479065909</v>
      </c>
      <c r="CK256" s="17"/>
      <c r="CL256" s="17">
        <v>5.5244828430622797E-2</v>
      </c>
      <c r="CM256" s="17"/>
      <c r="CN256" s="17">
        <v>8.45584322348642E-2</v>
      </c>
      <c r="CO256" s="17">
        <v>9.3433607824972995E-2</v>
      </c>
      <c r="CP256" s="17">
        <v>0.12712489787988601</v>
      </c>
    </row>
    <row r="257" spans="2:94" x14ac:dyDescent="0.35">
      <c r="B257" t="s">
        <v>147</v>
      </c>
      <c r="C257" s="17">
        <v>0.63098061164082397</v>
      </c>
      <c r="D257" s="17">
        <v>0.64944482302777296</v>
      </c>
      <c r="E257" s="17">
        <v>0.61346486959475399</v>
      </c>
      <c r="F257" s="17"/>
      <c r="G257" s="17">
        <v>0.663350348802487</v>
      </c>
      <c r="H257" s="17">
        <v>0.66789400966761803</v>
      </c>
      <c r="I257" s="17">
        <v>0.66474344004199404</v>
      </c>
      <c r="J257" s="17">
        <v>0.66059188413242598</v>
      </c>
      <c r="K257" s="17">
        <v>0.63694790389297695</v>
      </c>
      <c r="L257" s="17">
        <v>0.51754384474948101</v>
      </c>
      <c r="M257" s="17"/>
      <c r="N257" s="17">
        <v>0.65499455574658205</v>
      </c>
      <c r="O257" s="17">
        <v>0.65131189695662794</v>
      </c>
      <c r="P257" s="17">
        <v>0.567463611200545</v>
      </c>
      <c r="Q257" s="17">
        <v>0.64362563646217297</v>
      </c>
      <c r="R257" s="17"/>
      <c r="S257" s="17">
        <v>0.65861168027732597</v>
      </c>
      <c r="T257" s="17">
        <v>0.59729669656091</v>
      </c>
      <c r="U257" s="17">
        <v>0.63528176597672203</v>
      </c>
      <c r="V257" s="17">
        <v>0.61476190905681904</v>
      </c>
      <c r="W257" s="17">
        <v>0.60469639719791601</v>
      </c>
      <c r="X257" s="17">
        <v>0.51732629761649696</v>
      </c>
      <c r="Y257" s="17">
        <v>0.67070010540417002</v>
      </c>
      <c r="Z257" s="17">
        <v>0.68016712663556</v>
      </c>
      <c r="AA257" s="17">
        <v>0.66913039931801699</v>
      </c>
      <c r="AB257" s="17">
        <v>0.633323117024714</v>
      </c>
      <c r="AC257" s="17">
        <v>0.68865139491884297</v>
      </c>
      <c r="AD257" s="17"/>
      <c r="AE257" s="17">
        <v>0.561903874045656</v>
      </c>
      <c r="AF257" s="17">
        <v>0.71236719303775298</v>
      </c>
      <c r="AG257" s="17">
        <v>0.53485199749614898</v>
      </c>
      <c r="AH257" s="17"/>
      <c r="AI257" s="17">
        <v>0.57742335701933201</v>
      </c>
      <c r="AJ257" s="17">
        <v>0.70632153096969297</v>
      </c>
      <c r="AK257" s="17">
        <v>0.75404912055937201</v>
      </c>
      <c r="AL257" s="17">
        <v>5.6808906805573697E-2</v>
      </c>
      <c r="AM257" s="17">
        <v>0.56033295596555799</v>
      </c>
      <c r="AN257" s="17"/>
      <c r="AO257" s="17">
        <v>0.57403028334179296</v>
      </c>
      <c r="AP257" s="17">
        <v>0.72092720457568005</v>
      </c>
      <c r="AQ257" s="17">
        <v>0.79373394013722298</v>
      </c>
      <c r="AR257" s="17"/>
      <c r="AS257" s="17">
        <v>0.58317016780033404</v>
      </c>
      <c r="AT257" s="17">
        <v>0.65608489161049899</v>
      </c>
      <c r="AU257" s="17">
        <v>0.65354708763909697</v>
      </c>
      <c r="AV257" s="17">
        <v>0.74972878288784806</v>
      </c>
      <c r="AW257" s="17">
        <v>0.27654330524919901</v>
      </c>
      <c r="AX257" s="17"/>
      <c r="AY257" s="17">
        <v>0.58292145415836205</v>
      </c>
      <c r="AZ257" s="17">
        <v>0.51156254436637905</v>
      </c>
      <c r="BA257" s="17">
        <v>0.71739868370254001</v>
      </c>
      <c r="BB257" s="17">
        <v>0.49076019180028702</v>
      </c>
      <c r="BC257" s="17">
        <v>0.72960145484769801</v>
      </c>
      <c r="BD257" s="17">
        <v>0.61393218301299202</v>
      </c>
      <c r="BE257" s="17">
        <v>0.62433945404542801</v>
      </c>
      <c r="BF257" s="17">
        <v>0.62859375012726204</v>
      </c>
      <c r="BG257" s="17">
        <v>0.68195440047441502</v>
      </c>
      <c r="BH257" s="17">
        <v>0.64405240130491503</v>
      </c>
      <c r="BI257" s="17">
        <v>0.64911869243577303</v>
      </c>
      <c r="BJ257" s="17">
        <v>0.75086312680806599</v>
      </c>
      <c r="BK257" s="17">
        <v>0.379932118918412</v>
      </c>
      <c r="BL257" s="17">
        <v>0.54053744366857803</v>
      </c>
      <c r="BM257" s="17">
        <v>0.74247931299761605</v>
      </c>
      <c r="BN257" s="17">
        <v>0.710244495291251</v>
      </c>
      <c r="BO257" s="17"/>
      <c r="BP257" s="17">
        <v>0.65640628989269401</v>
      </c>
      <c r="BQ257" s="17">
        <v>0.64218443008507897</v>
      </c>
      <c r="BR257" s="17">
        <v>0.60861185968955001</v>
      </c>
      <c r="BS257" s="17">
        <v>0.61750334791212502</v>
      </c>
      <c r="BT257" s="17">
        <v>0.54764192126473299</v>
      </c>
      <c r="BU257" s="17">
        <v>0.74212399327388501</v>
      </c>
      <c r="BV257" s="17"/>
      <c r="BW257" s="17">
        <v>0.53575973573173297</v>
      </c>
      <c r="BX257" s="17">
        <v>0.60087661467724995</v>
      </c>
      <c r="BY257" s="17">
        <v>0.67818920821647699</v>
      </c>
      <c r="BZ257" s="17">
        <v>0.67463389349643299</v>
      </c>
      <c r="CA257" s="17">
        <v>0.45652246779625999</v>
      </c>
      <c r="CB257" s="17">
        <v>0.619806469056846</v>
      </c>
      <c r="CC257" s="17">
        <v>0.82155751641699204</v>
      </c>
      <c r="CD257" s="17">
        <v>0.52045085338318797</v>
      </c>
      <c r="CE257" s="17"/>
      <c r="CF257" s="17">
        <v>0.470659593793259</v>
      </c>
      <c r="CG257" s="17">
        <v>0.67115393457625006</v>
      </c>
      <c r="CH257" s="17">
        <v>0.59579125086592699</v>
      </c>
      <c r="CI257" s="17">
        <v>0.69305609627731302</v>
      </c>
      <c r="CJ257" s="17">
        <v>0.61442957843933099</v>
      </c>
      <c r="CK257" s="17"/>
      <c r="CL257" s="17">
        <v>0.72002271282673602</v>
      </c>
      <c r="CM257" s="17"/>
      <c r="CN257" s="17">
        <v>0.66507248383997997</v>
      </c>
      <c r="CO257" s="17">
        <v>0.59797387971268201</v>
      </c>
      <c r="CP257" s="17">
        <v>0.57405756767979899</v>
      </c>
    </row>
    <row r="258" spans="2:94" x14ac:dyDescent="0.35">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c r="CA258" s="17"/>
      <c r="CB258" s="17"/>
      <c r="CC258" s="17"/>
      <c r="CD258" s="17"/>
      <c r="CE258" s="17"/>
      <c r="CF258" s="17"/>
      <c r="CG258" s="17"/>
      <c r="CH258" s="17"/>
      <c r="CI258" s="17"/>
      <c r="CJ258" s="17"/>
      <c r="CK258" s="17"/>
      <c r="CL258" s="17"/>
      <c r="CM258" s="17"/>
      <c r="CN258" s="17"/>
      <c r="CO258" s="17"/>
      <c r="CP258" s="17"/>
    </row>
    <row r="259" spans="2:94" x14ac:dyDescent="0.35">
      <c r="B259" s="6" t="s">
        <v>228</v>
      </c>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row>
    <row r="260" spans="2:94" x14ac:dyDescent="0.35">
      <c r="B260" s="24" t="s">
        <v>225</v>
      </c>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row>
    <row r="261" spans="2:94" x14ac:dyDescent="0.35">
      <c r="B261" t="s">
        <v>205</v>
      </c>
      <c r="C261" s="17">
        <v>0.28771512672188798</v>
      </c>
      <c r="D261" s="17">
        <v>0.35273312263717699</v>
      </c>
      <c r="E261" s="17">
        <v>0.22397488346462999</v>
      </c>
      <c r="F261" s="17"/>
      <c r="G261" s="17">
        <v>0.381307325525649</v>
      </c>
      <c r="H261" s="17">
        <v>0.33625702532472401</v>
      </c>
      <c r="I261" s="17">
        <v>0.248492812942714</v>
      </c>
      <c r="J261" s="17">
        <v>0.28303327938398998</v>
      </c>
      <c r="K261" s="17">
        <v>0.29786154169398898</v>
      </c>
      <c r="L261" s="17">
        <v>0.21941534821425501</v>
      </c>
      <c r="M261" s="17"/>
      <c r="N261" s="17">
        <v>0.30978320063686499</v>
      </c>
      <c r="O261" s="17">
        <v>0.29609469202215399</v>
      </c>
      <c r="P261" s="17">
        <v>0.27234795284418101</v>
      </c>
      <c r="Q261" s="17">
        <v>0.26550656459282002</v>
      </c>
      <c r="R261" s="17"/>
      <c r="S261" s="17">
        <v>0.33126456586450898</v>
      </c>
      <c r="T261" s="17">
        <v>0.220515870465395</v>
      </c>
      <c r="U261" s="17">
        <v>0.22983520642583599</v>
      </c>
      <c r="V261" s="17">
        <v>0.25584868045616299</v>
      </c>
      <c r="W261" s="17">
        <v>0.22391647079451599</v>
      </c>
      <c r="X261" s="17">
        <v>0.232753807458081</v>
      </c>
      <c r="Y261" s="17">
        <v>0.36007403309714697</v>
      </c>
      <c r="Z261" s="17">
        <v>0.29512766839911098</v>
      </c>
      <c r="AA261" s="17">
        <v>0.33845598759017198</v>
      </c>
      <c r="AB261" s="17">
        <v>0.35456668779292899</v>
      </c>
      <c r="AC261" s="17">
        <v>0.29409423256635098</v>
      </c>
      <c r="AD261" s="17"/>
      <c r="AE261" s="17">
        <v>0.25364506847330198</v>
      </c>
      <c r="AF261" s="17">
        <v>0.32439520118808002</v>
      </c>
      <c r="AG261" s="17">
        <v>0.213810566862951</v>
      </c>
      <c r="AH261" s="17"/>
      <c r="AI261" s="17">
        <v>0.25989575087093297</v>
      </c>
      <c r="AJ261" s="17">
        <v>0.33903960168344299</v>
      </c>
      <c r="AK261" s="17">
        <v>0.23711121436015001</v>
      </c>
      <c r="AL261" s="17">
        <v>0.170269381159046</v>
      </c>
      <c r="AM261" s="17">
        <v>0.197335048666333</v>
      </c>
      <c r="AN261" s="17"/>
      <c r="AO261" s="17">
        <v>0.244605684222612</v>
      </c>
      <c r="AP261" s="17">
        <v>0.34713892101614702</v>
      </c>
      <c r="AQ261" s="17">
        <v>0.31245301147680199</v>
      </c>
      <c r="AR261" s="17"/>
      <c r="AS261" s="17">
        <v>0.25026836968956101</v>
      </c>
      <c r="AT261" s="17">
        <v>0.27415482838621802</v>
      </c>
      <c r="AU261" s="17">
        <v>0.323357134143821</v>
      </c>
      <c r="AV261" s="17">
        <v>0.32857029689200101</v>
      </c>
      <c r="AW261" s="17">
        <v>0.28531191045228199</v>
      </c>
      <c r="AX261" s="17"/>
      <c r="AY261" s="17">
        <v>0.30126981917773599</v>
      </c>
      <c r="AZ261" s="17">
        <v>0.25037827752329</v>
      </c>
      <c r="BA261" s="17">
        <v>0.35216736705357199</v>
      </c>
      <c r="BB261" s="17">
        <v>0.29203282063545699</v>
      </c>
      <c r="BC261" s="17">
        <v>0.32985544389132299</v>
      </c>
      <c r="BD261" s="17">
        <v>0.27109079967835098</v>
      </c>
      <c r="BE261" s="17">
        <v>0.24860450633207901</v>
      </c>
      <c r="BF261" s="17">
        <v>0.219330585204699</v>
      </c>
      <c r="BG261" s="17">
        <v>0.32455643008217799</v>
      </c>
      <c r="BH261" s="17">
        <v>0.344375864433007</v>
      </c>
      <c r="BI261" s="17">
        <v>0.26312893305371599</v>
      </c>
      <c r="BJ261" s="17">
        <v>0.27004862529628798</v>
      </c>
      <c r="BK261" s="17">
        <v>0.24550022739081601</v>
      </c>
      <c r="BL261" s="17">
        <v>0.26539855695491799</v>
      </c>
      <c r="BM261" s="17">
        <v>0.37873197864230801</v>
      </c>
      <c r="BN261" s="17">
        <v>0.43501840768275102</v>
      </c>
      <c r="BO261" s="17"/>
      <c r="BP261" s="17">
        <v>0.302652591043438</v>
      </c>
      <c r="BQ261" s="17">
        <v>0.31176827928537998</v>
      </c>
      <c r="BR261" s="17">
        <v>0.25959319076701298</v>
      </c>
      <c r="BS261" s="17">
        <v>0.28390553472165098</v>
      </c>
      <c r="BT261" s="17">
        <v>0.26015418090107201</v>
      </c>
      <c r="BU261" s="17">
        <v>0.23534546488987201</v>
      </c>
      <c r="BV261" s="17"/>
      <c r="BW261" s="17">
        <v>0.47498648438399299</v>
      </c>
      <c r="BX261" s="17">
        <v>0.25753273209668998</v>
      </c>
      <c r="BY261" s="17">
        <v>0.30611293613242002</v>
      </c>
      <c r="BZ261" s="17">
        <v>0.269218921218912</v>
      </c>
      <c r="CA261" s="17">
        <v>0.31216562251251401</v>
      </c>
      <c r="CB261" s="17">
        <v>0.19256960509624499</v>
      </c>
      <c r="CC261" s="17">
        <v>0.28556777520343002</v>
      </c>
      <c r="CD261" s="17">
        <v>0.29352258107566098</v>
      </c>
      <c r="CE261" s="17"/>
      <c r="CF261" s="17">
        <v>0.313785253371825</v>
      </c>
      <c r="CG261" s="17">
        <v>0.31770142015624903</v>
      </c>
      <c r="CH261" s="17">
        <v>0.23118574430958</v>
      </c>
      <c r="CI261" s="17">
        <v>0.32467083958602899</v>
      </c>
      <c r="CJ261" s="17">
        <v>0.32917319569557302</v>
      </c>
      <c r="CK261" s="17"/>
      <c r="CL261" s="17">
        <v>0.34222433787477502</v>
      </c>
      <c r="CM261" s="17"/>
      <c r="CN261" s="17">
        <v>0.32308501073435097</v>
      </c>
      <c r="CO261" s="17">
        <v>0.211792814773959</v>
      </c>
      <c r="CP261" s="17">
        <v>0.26305887007993101</v>
      </c>
    </row>
    <row r="262" spans="2:94" x14ac:dyDescent="0.35">
      <c r="B262" t="s">
        <v>206</v>
      </c>
      <c r="C262" s="17">
        <v>0.37312675210273299</v>
      </c>
      <c r="D262" s="17">
        <v>0.36667974703891698</v>
      </c>
      <c r="E262" s="17">
        <v>0.37901377249265</v>
      </c>
      <c r="F262" s="17"/>
      <c r="G262" s="17">
        <v>0.348061905082032</v>
      </c>
      <c r="H262" s="17">
        <v>0.38866788102159999</v>
      </c>
      <c r="I262" s="17">
        <v>0.40003937627685598</v>
      </c>
      <c r="J262" s="17">
        <v>0.38253756547665502</v>
      </c>
      <c r="K262" s="17">
        <v>0.32679115463823699</v>
      </c>
      <c r="L262" s="17">
        <v>0.37817143257765401</v>
      </c>
      <c r="M262" s="17"/>
      <c r="N262" s="17">
        <v>0.39869663805455602</v>
      </c>
      <c r="O262" s="17">
        <v>0.38312548813670799</v>
      </c>
      <c r="P262" s="17">
        <v>0.36257282947693298</v>
      </c>
      <c r="Q262" s="17">
        <v>0.34509898287579699</v>
      </c>
      <c r="R262" s="17"/>
      <c r="S262" s="17">
        <v>0.37526904560762497</v>
      </c>
      <c r="T262" s="17">
        <v>0.36260194269908802</v>
      </c>
      <c r="U262" s="17">
        <v>0.4255493206873</v>
      </c>
      <c r="V262" s="17">
        <v>0.40006464667611102</v>
      </c>
      <c r="W262" s="17">
        <v>0.45664396909918198</v>
      </c>
      <c r="X262" s="17">
        <v>0.42093331725618799</v>
      </c>
      <c r="Y262" s="17">
        <v>0.328732843805915</v>
      </c>
      <c r="Z262" s="17">
        <v>0.39430537602714499</v>
      </c>
      <c r="AA262" s="17">
        <v>0.31954191242124902</v>
      </c>
      <c r="AB262" s="17">
        <v>0.27103841320775601</v>
      </c>
      <c r="AC262" s="17">
        <v>0.43741465956132902</v>
      </c>
      <c r="AD262" s="17"/>
      <c r="AE262" s="17">
        <v>0.36604471629184099</v>
      </c>
      <c r="AF262" s="17">
        <v>0.38609159104875701</v>
      </c>
      <c r="AG262" s="17">
        <v>0.408066025690284</v>
      </c>
      <c r="AH262" s="17"/>
      <c r="AI262" s="17">
        <v>0.37429545344417903</v>
      </c>
      <c r="AJ262" s="17">
        <v>0.38386136721018799</v>
      </c>
      <c r="AK262" s="17">
        <v>0.45487375648581801</v>
      </c>
      <c r="AL262" s="17">
        <v>0.228107978788925</v>
      </c>
      <c r="AM262" s="17">
        <v>0.41792813578892402</v>
      </c>
      <c r="AN262" s="17"/>
      <c r="AO262" s="17">
        <v>0.393234074704499</v>
      </c>
      <c r="AP262" s="17">
        <v>0.39232547518097999</v>
      </c>
      <c r="AQ262" s="17">
        <v>0.42168000847201498</v>
      </c>
      <c r="AR262" s="17"/>
      <c r="AS262" s="17">
        <v>0.34643136378261302</v>
      </c>
      <c r="AT262" s="17">
        <v>0.36589062800462901</v>
      </c>
      <c r="AU262" s="17">
        <v>0.38498778462268302</v>
      </c>
      <c r="AV262" s="17">
        <v>0.42939939604761301</v>
      </c>
      <c r="AW262" s="17">
        <v>0.287092151786906</v>
      </c>
      <c r="AX262" s="17"/>
      <c r="AY262" s="17">
        <v>0.39677963602976202</v>
      </c>
      <c r="AZ262" s="17">
        <v>0.27529216352216401</v>
      </c>
      <c r="BA262" s="17">
        <v>0.35161642978395502</v>
      </c>
      <c r="BB262" s="17">
        <v>0.25124570600268897</v>
      </c>
      <c r="BC262" s="17">
        <v>0.42167539789166503</v>
      </c>
      <c r="BD262" s="17">
        <v>0.37920881140576601</v>
      </c>
      <c r="BE262" s="17">
        <v>0.36272117989024</v>
      </c>
      <c r="BF262" s="17">
        <v>0.41917360942258303</v>
      </c>
      <c r="BG262" s="17">
        <v>0.36029140812218802</v>
      </c>
      <c r="BH262" s="17">
        <v>0.41203281574221001</v>
      </c>
      <c r="BI262" s="17">
        <v>0.45158257858352702</v>
      </c>
      <c r="BJ262" s="17">
        <v>0.44620529531707998</v>
      </c>
      <c r="BK262" s="17">
        <v>0.27739708255106699</v>
      </c>
      <c r="BL262" s="17">
        <v>0.40088903650269098</v>
      </c>
      <c r="BM262" s="17">
        <v>0.326503245693821</v>
      </c>
      <c r="BN262" s="17">
        <v>0.30792748500330003</v>
      </c>
      <c r="BO262" s="17"/>
      <c r="BP262" s="17">
        <v>0.40962740718874802</v>
      </c>
      <c r="BQ262" s="17">
        <v>0.37970094388498099</v>
      </c>
      <c r="BR262" s="17">
        <v>0.32314031405010701</v>
      </c>
      <c r="BS262" s="17">
        <v>0.34879983852593999</v>
      </c>
      <c r="BT262" s="17">
        <v>0.38616961613309297</v>
      </c>
      <c r="BU262" s="17">
        <v>0.38328937588267498</v>
      </c>
      <c r="BV262" s="17"/>
      <c r="BW262" s="17">
        <v>0.115466729516844</v>
      </c>
      <c r="BX262" s="17">
        <v>0.38946937213758898</v>
      </c>
      <c r="BY262" s="17">
        <v>0.362960518074531</v>
      </c>
      <c r="BZ262" s="17">
        <v>0.42147763976309899</v>
      </c>
      <c r="CA262" s="17">
        <v>0.31398583093551502</v>
      </c>
      <c r="CB262" s="17">
        <v>0.477551690211512</v>
      </c>
      <c r="CC262" s="17">
        <v>0.534098158640263</v>
      </c>
      <c r="CD262" s="17">
        <v>0.26400371050733801</v>
      </c>
      <c r="CE262" s="17"/>
      <c r="CF262" s="17">
        <v>0.29021110207102102</v>
      </c>
      <c r="CG262" s="17">
        <v>0.37454296531338499</v>
      </c>
      <c r="CH262" s="17">
        <v>0.40280705235325798</v>
      </c>
      <c r="CI262" s="17">
        <v>0.33777975745182398</v>
      </c>
      <c r="CJ262" s="17">
        <v>0.37257048059179099</v>
      </c>
      <c r="CK262" s="17"/>
      <c r="CL262" s="17">
        <v>0.40986765131522002</v>
      </c>
      <c r="CM262" s="17"/>
      <c r="CN262" s="17">
        <v>0.352614225075426</v>
      </c>
      <c r="CO262" s="17">
        <v>0.400596092429156</v>
      </c>
      <c r="CP262" s="17">
        <v>0.40109545843487399</v>
      </c>
    </row>
    <row r="263" spans="2:94" x14ac:dyDescent="0.35">
      <c r="B263" t="s">
        <v>207</v>
      </c>
      <c r="C263" s="17">
        <v>0.189766364170599</v>
      </c>
      <c r="D263" s="17">
        <v>0.14874187659112501</v>
      </c>
      <c r="E263" s="17">
        <v>0.23117229991847499</v>
      </c>
      <c r="F263" s="17"/>
      <c r="G263" s="17">
        <v>0.21535340044117901</v>
      </c>
      <c r="H263" s="17">
        <v>0.147593948552529</v>
      </c>
      <c r="I263" s="17">
        <v>0.205210157760155</v>
      </c>
      <c r="J263" s="17">
        <v>0.18538243272548199</v>
      </c>
      <c r="K263" s="17">
        <v>0.14676529995490101</v>
      </c>
      <c r="L263" s="17">
        <v>0.23269961867094799</v>
      </c>
      <c r="M263" s="17"/>
      <c r="N263" s="17">
        <v>0.16678905967584101</v>
      </c>
      <c r="O263" s="17">
        <v>0.17819097546747201</v>
      </c>
      <c r="P263" s="17">
        <v>0.17306979108354301</v>
      </c>
      <c r="Q263" s="17">
        <v>0.248554400046503</v>
      </c>
      <c r="R263" s="17"/>
      <c r="S263" s="17">
        <v>0.16533162676369201</v>
      </c>
      <c r="T263" s="17">
        <v>0.245016681740793</v>
      </c>
      <c r="U263" s="17">
        <v>0.22173823203425</v>
      </c>
      <c r="V263" s="17">
        <v>0.237838260970439</v>
      </c>
      <c r="W263" s="17">
        <v>0.17859637866054101</v>
      </c>
      <c r="X263" s="17">
        <v>0.125412879041647</v>
      </c>
      <c r="Y263" s="17">
        <v>0.214186145321207</v>
      </c>
      <c r="Z263" s="17">
        <v>0.211611993466711</v>
      </c>
      <c r="AA263" s="17">
        <v>0.152053496558503</v>
      </c>
      <c r="AB263" s="17">
        <v>0.20193067855559699</v>
      </c>
      <c r="AC263" s="17">
        <v>0.11504113607974201</v>
      </c>
      <c r="AD263" s="17"/>
      <c r="AE263" s="17">
        <v>0.17089169967892501</v>
      </c>
      <c r="AF263" s="17">
        <v>0.172000455238279</v>
      </c>
      <c r="AG263" s="17">
        <v>0.23804227756579499</v>
      </c>
      <c r="AH263" s="17"/>
      <c r="AI263" s="17">
        <v>0.19836241508626101</v>
      </c>
      <c r="AJ263" s="17">
        <v>0.18100518355919901</v>
      </c>
      <c r="AK263" s="17">
        <v>0.17737314717116801</v>
      </c>
      <c r="AL263" s="17">
        <v>0.139282715829248</v>
      </c>
      <c r="AM263" s="17">
        <v>0.21827134678818699</v>
      </c>
      <c r="AN263" s="17"/>
      <c r="AO263" s="17">
        <v>0.18613702793095999</v>
      </c>
      <c r="AP263" s="17">
        <v>0.171259732093622</v>
      </c>
      <c r="AQ263" s="17">
        <v>0.123776972575739</v>
      </c>
      <c r="AR263" s="17"/>
      <c r="AS263" s="17">
        <v>0.238240799951624</v>
      </c>
      <c r="AT263" s="17">
        <v>0.22740740927372399</v>
      </c>
      <c r="AU263" s="17">
        <v>0.14825674304408601</v>
      </c>
      <c r="AV263" s="17">
        <v>0.14915230336135901</v>
      </c>
      <c r="AW263" s="17">
        <v>0.213155336283471</v>
      </c>
      <c r="AX263" s="17"/>
      <c r="AY263" s="17">
        <v>0.101710218063626</v>
      </c>
      <c r="AZ263" s="17">
        <v>0.30187850239615099</v>
      </c>
      <c r="BA263" s="17">
        <v>0.148904552575152</v>
      </c>
      <c r="BB263" s="17">
        <v>0.30992991691060401</v>
      </c>
      <c r="BC263" s="17">
        <v>0.118415630343607</v>
      </c>
      <c r="BD263" s="17">
        <v>0.16832403506014701</v>
      </c>
      <c r="BE263" s="17">
        <v>0.28849663495326799</v>
      </c>
      <c r="BF263" s="17">
        <v>0.160378483586334</v>
      </c>
      <c r="BG263" s="17">
        <v>0.206735506768432</v>
      </c>
      <c r="BH263" s="17">
        <v>0.144930905201162</v>
      </c>
      <c r="BI263" s="17">
        <v>8.7194745085303699E-2</v>
      </c>
      <c r="BJ263" s="17">
        <v>0.21268418860613</v>
      </c>
      <c r="BK263" s="17">
        <v>0.20700327583142999</v>
      </c>
      <c r="BL263" s="17">
        <v>0.17260886472519599</v>
      </c>
      <c r="BM263" s="17">
        <v>0.29476477566387099</v>
      </c>
      <c r="BN263" s="17">
        <v>0.112859376391083</v>
      </c>
      <c r="BO263" s="17"/>
      <c r="BP263" s="17">
        <v>0.17615626520443101</v>
      </c>
      <c r="BQ263" s="17">
        <v>0.14622703571548901</v>
      </c>
      <c r="BR263" s="17">
        <v>0.25986324756755702</v>
      </c>
      <c r="BS263" s="17">
        <v>0.205598135078505</v>
      </c>
      <c r="BT263" s="17">
        <v>0.18125636178748</v>
      </c>
      <c r="BU263" s="17">
        <v>0.26889182153859698</v>
      </c>
      <c r="BV263" s="17"/>
      <c r="BW263" s="17">
        <v>0.24498556805823701</v>
      </c>
      <c r="BX263" s="17">
        <v>0.21127280434502199</v>
      </c>
      <c r="BY263" s="17">
        <v>0.19956226818768599</v>
      </c>
      <c r="BZ263" s="17">
        <v>0.14668032234869</v>
      </c>
      <c r="CA263" s="17">
        <v>0.20289712039988</v>
      </c>
      <c r="CB263" s="17">
        <v>0.13882041052300001</v>
      </c>
      <c r="CC263" s="17">
        <v>0.137854257205065</v>
      </c>
      <c r="CD263" s="17">
        <v>0.226739521585957</v>
      </c>
      <c r="CE263" s="17"/>
      <c r="CF263" s="17">
        <v>0.257305389840779</v>
      </c>
      <c r="CG263" s="17">
        <v>0.15096587096632</v>
      </c>
      <c r="CH263" s="17">
        <v>0.21903668294487999</v>
      </c>
      <c r="CI263" s="17">
        <v>0.20374782448644099</v>
      </c>
      <c r="CJ263" s="17">
        <v>0.116181402289595</v>
      </c>
      <c r="CK263" s="17"/>
      <c r="CL263" s="17">
        <v>0.15062780075569801</v>
      </c>
      <c r="CM263" s="17"/>
      <c r="CN263" s="17">
        <v>0.18745421729130399</v>
      </c>
      <c r="CO263" s="17">
        <v>0.22264304324119899</v>
      </c>
      <c r="CP263" s="17">
        <v>0.16833863720447001</v>
      </c>
    </row>
    <row r="264" spans="2:94" x14ac:dyDescent="0.35">
      <c r="B264" t="s">
        <v>208</v>
      </c>
      <c r="C264" s="17">
        <v>7.1689706602374906E-2</v>
      </c>
      <c r="D264" s="17">
        <v>6.42371345378768E-2</v>
      </c>
      <c r="E264" s="17">
        <v>7.9566799076828607E-2</v>
      </c>
      <c r="F264" s="17"/>
      <c r="G264" s="17">
        <v>3.1018676117438901E-2</v>
      </c>
      <c r="H264" s="17">
        <v>7.9585633405829095E-2</v>
      </c>
      <c r="I264" s="17">
        <v>6.7527931997563406E-2</v>
      </c>
      <c r="J264" s="17">
        <v>6.2306003092950001E-2</v>
      </c>
      <c r="K264" s="17">
        <v>0.11956402594266299</v>
      </c>
      <c r="L264" s="17">
        <v>6.5004956073890896E-2</v>
      </c>
      <c r="M264" s="17"/>
      <c r="N264" s="17">
        <v>7.2186335267683893E-2</v>
      </c>
      <c r="O264" s="17">
        <v>7.45595931332486E-2</v>
      </c>
      <c r="P264" s="17">
        <v>8.3513904689410098E-2</v>
      </c>
      <c r="Q264" s="17">
        <v>5.6715865435491897E-2</v>
      </c>
      <c r="R264" s="17"/>
      <c r="S264" s="17">
        <v>5.7908834751495802E-2</v>
      </c>
      <c r="T264" s="17">
        <v>8.3631214165380593E-2</v>
      </c>
      <c r="U264" s="17">
        <v>7.3081956470644194E-2</v>
      </c>
      <c r="V264" s="17">
        <v>5.6779217383537799E-2</v>
      </c>
      <c r="W264" s="17">
        <v>8.1003497417969195E-2</v>
      </c>
      <c r="X264" s="17">
        <v>0.13399945127045301</v>
      </c>
      <c r="Y264" s="17">
        <v>4.3397384138406103E-2</v>
      </c>
      <c r="Z264" s="17">
        <v>4.7742255861744999E-2</v>
      </c>
      <c r="AA264" s="17">
        <v>8.5353509640023598E-2</v>
      </c>
      <c r="AB264" s="17">
        <v>6.2211606292890999E-2</v>
      </c>
      <c r="AC264" s="17">
        <v>3.7654205783203602E-2</v>
      </c>
      <c r="AD264" s="17"/>
      <c r="AE264" s="17">
        <v>9.5777605290251006E-2</v>
      </c>
      <c r="AF264" s="17">
        <v>6.8349652012623802E-2</v>
      </c>
      <c r="AG264" s="17">
        <v>5.27823979437992E-2</v>
      </c>
      <c r="AH264" s="17"/>
      <c r="AI264" s="17">
        <v>9.1453251912973599E-2</v>
      </c>
      <c r="AJ264" s="17">
        <v>6.5067606867056801E-2</v>
      </c>
      <c r="AK264" s="17">
        <v>5.3855448661082002E-2</v>
      </c>
      <c r="AL264" s="17">
        <v>0.12324502829160899</v>
      </c>
      <c r="AM264" s="17">
        <v>4.9678576812394099E-2</v>
      </c>
      <c r="AN264" s="17"/>
      <c r="AO264" s="17">
        <v>0.10048400521386</v>
      </c>
      <c r="AP264" s="17">
        <v>5.4711007591127798E-2</v>
      </c>
      <c r="AQ264" s="17">
        <v>5.84340395710643E-2</v>
      </c>
      <c r="AR264" s="17"/>
      <c r="AS264" s="17">
        <v>8.2845252559231294E-2</v>
      </c>
      <c r="AT264" s="17">
        <v>6.5679631303302705E-2</v>
      </c>
      <c r="AU264" s="17">
        <v>6.6523240002888201E-2</v>
      </c>
      <c r="AV264" s="17">
        <v>5.8475385644504899E-2</v>
      </c>
      <c r="AW264" s="17">
        <v>0</v>
      </c>
      <c r="AX264" s="17"/>
      <c r="AY264" s="17">
        <v>0</v>
      </c>
      <c r="AZ264" s="17">
        <v>2.1297552832942501E-2</v>
      </c>
      <c r="BA264" s="17">
        <v>4.0976476109582403E-2</v>
      </c>
      <c r="BB264" s="17">
        <v>5.1192459322446301E-2</v>
      </c>
      <c r="BC264" s="17">
        <v>6.1405910252975003E-2</v>
      </c>
      <c r="BD264" s="17">
        <v>8.5944435489458695E-2</v>
      </c>
      <c r="BE264" s="17">
        <v>2.53832107818243E-2</v>
      </c>
      <c r="BF264" s="17">
        <v>0.143597700894077</v>
      </c>
      <c r="BG264" s="17">
        <v>6.2435403555814999E-2</v>
      </c>
      <c r="BH264" s="17">
        <v>5.4765824187382101E-2</v>
      </c>
      <c r="BI264" s="17">
        <v>0.101091009814121</v>
      </c>
      <c r="BJ264" s="17">
        <v>5.3683205927184299E-2</v>
      </c>
      <c r="BK264" s="17">
        <v>0.15469991277168099</v>
      </c>
      <c r="BL264" s="17">
        <v>0.104081901115414</v>
      </c>
      <c r="BM264" s="17">
        <v>0</v>
      </c>
      <c r="BN264" s="17">
        <v>0.116257484996916</v>
      </c>
      <c r="BO264" s="17"/>
      <c r="BP264" s="17">
        <v>4.7378738019622502E-2</v>
      </c>
      <c r="BQ264" s="17">
        <v>6.9909428719329703E-2</v>
      </c>
      <c r="BR264" s="17">
        <v>9.9307186440565701E-2</v>
      </c>
      <c r="BS264" s="17">
        <v>8.1680695383963706E-2</v>
      </c>
      <c r="BT264" s="17">
        <v>7.9022608437748595E-2</v>
      </c>
      <c r="BU264" s="17">
        <v>5.71648315194229E-2</v>
      </c>
      <c r="BV264" s="17"/>
      <c r="BW264" s="17">
        <v>8.2446070625376094E-2</v>
      </c>
      <c r="BX264" s="17">
        <v>6.17627618053175E-2</v>
      </c>
      <c r="BY264" s="17">
        <v>6.02115605973889E-2</v>
      </c>
      <c r="BZ264" s="17">
        <v>8.0430566023003996E-2</v>
      </c>
      <c r="CA264" s="17">
        <v>9.9987831083034995E-2</v>
      </c>
      <c r="CB264" s="17">
        <v>0.15077645601172701</v>
      </c>
      <c r="CC264" s="17">
        <v>4.2479808951242599E-2</v>
      </c>
      <c r="CD264" s="17">
        <v>3.3373865071967899E-2</v>
      </c>
      <c r="CE264" s="17"/>
      <c r="CF264" s="17">
        <v>5.4598137351488898E-2</v>
      </c>
      <c r="CG264" s="17">
        <v>7.9402213809127903E-2</v>
      </c>
      <c r="CH264" s="17">
        <v>7.0556709438562404E-2</v>
      </c>
      <c r="CI264" s="17">
        <v>7.2478237008070906E-2</v>
      </c>
      <c r="CJ264" s="17">
        <v>2.7981589533455101E-2</v>
      </c>
      <c r="CK264" s="17"/>
      <c r="CL264" s="17">
        <v>7.1071442313182201E-2</v>
      </c>
      <c r="CM264" s="17"/>
      <c r="CN264" s="17">
        <v>5.2556644795551402E-2</v>
      </c>
      <c r="CO264" s="17">
        <v>9.1808941617662704E-2</v>
      </c>
      <c r="CP264" s="17">
        <v>0.102319455308885</v>
      </c>
    </row>
    <row r="265" spans="2:94" x14ac:dyDescent="0.35">
      <c r="B265" t="s">
        <v>209</v>
      </c>
      <c r="C265" s="17">
        <v>4.2448878518929499E-2</v>
      </c>
      <c r="D265" s="17">
        <v>3.9678880480141503E-2</v>
      </c>
      <c r="E265" s="17">
        <v>4.3613917790633401E-2</v>
      </c>
      <c r="F265" s="17"/>
      <c r="G265" s="17">
        <v>1.51544983320266E-2</v>
      </c>
      <c r="H265" s="17">
        <v>3.6103115953686503E-2</v>
      </c>
      <c r="I265" s="17">
        <v>3.6641320462623701E-2</v>
      </c>
      <c r="J265" s="17">
        <v>4.3107360968651899E-2</v>
      </c>
      <c r="K265" s="17">
        <v>5.3634941399758801E-2</v>
      </c>
      <c r="L265" s="17">
        <v>6.1472936109954801E-2</v>
      </c>
      <c r="M265" s="17"/>
      <c r="N265" s="17">
        <v>3.85411681652248E-2</v>
      </c>
      <c r="O265" s="17">
        <v>4.5107445323797797E-2</v>
      </c>
      <c r="P265" s="17">
        <v>6.07906948292617E-2</v>
      </c>
      <c r="Q265" s="17">
        <v>2.6220027950128299E-2</v>
      </c>
      <c r="R265" s="17"/>
      <c r="S265" s="17">
        <v>2.3043021922660101E-2</v>
      </c>
      <c r="T265" s="17">
        <v>4.7369467684181203E-2</v>
      </c>
      <c r="U265" s="17">
        <v>3.6184119756857799E-2</v>
      </c>
      <c r="V265" s="17">
        <v>3.1434531526955002E-2</v>
      </c>
      <c r="W265" s="17">
        <v>3.02732057353747E-2</v>
      </c>
      <c r="X265" s="17">
        <v>3.5575745782552598E-2</v>
      </c>
      <c r="Y265" s="17">
        <v>4.17371739359493E-2</v>
      </c>
      <c r="Z265" s="17">
        <v>2.6931637023214602E-2</v>
      </c>
      <c r="AA265" s="17">
        <v>5.9997459261974702E-2</v>
      </c>
      <c r="AB265" s="17">
        <v>6.1070410504714998E-2</v>
      </c>
      <c r="AC265" s="17">
        <v>7.9672697557152394E-2</v>
      </c>
      <c r="AD265" s="17"/>
      <c r="AE265" s="17">
        <v>7.0361606309554806E-2</v>
      </c>
      <c r="AF265" s="17">
        <v>2.19912327621067E-2</v>
      </c>
      <c r="AG265" s="17">
        <v>4.3781693445853399E-2</v>
      </c>
      <c r="AH265" s="17"/>
      <c r="AI265" s="17">
        <v>5.5924777350979601E-2</v>
      </c>
      <c r="AJ265" s="17">
        <v>1.67017953764734E-2</v>
      </c>
      <c r="AK265" s="17">
        <v>2.4766477918965999E-2</v>
      </c>
      <c r="AL265" s="17">
        <v>0.12400978043791</v>
      </c>
      <c r="AM265" s="17">
        <v>5.07419154269413E-2</v>
      </c>
      <c r="AN265" s="17"/>
      <c r="AO265" s="17">
        <v>4.8356110743029E-2</v>
      </c>
      <c r="AP265" s="17">
        <v>1.7332265991831099E-2</v>
      </c>
      <c r="AQ265" s="17">
        <v>4.8594240475395699E-2</v>
      </c>
      <c r="AR265" s="17"/>
      <c r="AS265" s="17">
        <v>3.7674369265977899E-2</v>
      </c>
      <c r="AT265" s="17">
        <v>4.6101871761558298E-2</v>
      </c>
      <c r="AU265" s="17">
        <v>5.0817371586023702E-2</v>
      </c>
      <c r="AV265" s="17">
        <v>7.9285817639919397E-3</v>
      </c>
      <c r="AW265" s="17">
        <v>0.14345496290680701</v>
      </c>
      <c r="AX265" s="17"/>
      <c r="AY265" s="17">
        <v>0</v>
      </c>
      <c r="AZ265" s="17">
        <v>8.7242299333013099E-2</v>
      </c>
      <c r="BA265" s="17">
        <v>4.0408940468803299E-2</v>
      </c>
      <c r="BB265" s="17">
        <v>5.1853690000216002E-2</v>
      </c>
      <c r="BC265" s="17">
        <v>2.9750511671499599E-2</v>
      </c>
      <c r="BD265" s="17">
        <v>6.4088562646893804E-2</v>
      </c>
      <c r="BE265" s="17">
        <v>4.61507343374725E-2</v>
      </c>
      <c r="BF265" s="17">
        <v>2.35809806660639E-2</v>
      </c>
      <c r="BG265" s="17">
        <v>3.1500181001319703E-2</v>
      </c>
      <c r="BH265" s="17">
        <v>1.3784651195197501E-2</v>
      </c>
      <c r="BI265" s="17">
        <v>7.2422905322875306E-2</v>
      </c>
      <c r="BJ265" s="17">
        <v>1.7378684853317301E-2</v>
      </c>
      <c r="BK265" s="17">
        <v>4.3064701546696997E-2</v>
      </c>
      <c r="BL265" s="17">
        <v>5.7021640701780701E-2</v>
      </c>
      <c r="BM265" s="17">
        <v>0</v>
      </c>
      <c r="BN265" s="17">
        <v>2.79372459259499E-2</v>
      </c>
      <c r="BO265" s="17"/>
      <c r="BP265" s="17">
        <v>3.8561358679457897E-2</v>
      </c>
      <c r="BQ265" s="17">
        <v>5.1852885917799102E-2</v>
      </c>
      <c r="BR265" s="17">
        <v>4.2922498770291397E-2</v>
      </c>
      <c r="BS265" s="17">
        <v>3.4302927378337802E-2</v>
      </c>
      <c r="BT265" s="17">
        <v>4.40956185262169E-2</v>
      </c>
      <c r="BU265" s="17">
        <v>3.5136804081968599E-2</v>
      </c>
      <c r="BV265" s="17"/>
      <c r="BW265" s="17">
        <v>5.4711859860923903E-2</v>
      </c>
      <c r="BX265" s="17">
        <v>4.1239951283141299E-2</v>
      </c>
      <c r="BY265" s="17">
        <v>5.5266895334590602E-2</v>
      </c>
      <c r="BZ265" s="17">
        <v>2.0280958473744299E-2</v>
      </c>
      <c r="CA265" s="17">
        <v>4.23259874282318E-2</v>
      </c>
      <c r="CB265" s="17">
        <v>4.0281838157516403E-2</v>
      </c>
      <c r="CC265" s="17">
        <v>0</v>
      </c>
      <c r="CD265" s="17">
        <v>0.10168338787247699</v>
      </c>
      <c r="CE265" s="17"/>
      <c r="CF265" s="17">
        <v>4.1300704389060597E-2</v>
      </c>
      <c r="CG265" s="17">
        <v>4.4850970599270901E-2</v>
      </c>
      <c r="CH265" s="17">
        <v>4.7132917911002201E-2</v>
      </c>
      <c r="CI265" s="17">
        <v>1.42358674671886E-2</v>
      </c>
      <c r="CJ265" s="17">
        <v>9.1926131044288997E-2</v>
      </c>
      <c r="CK265" s="17"/>
      <c r="CL265" s="17">
        <v>1.8337382789397699E-2</v>
      </c>
      <c r="CM265" s="17"/>
      <c r="CN265" s="17">
        <v>4.3326767555816999E-2</v>
      </c>
      <c r="CO265" s="17">
        <v>4.18675432579848E-2</v>
      </c>
      <c r="CP265" s="17">
        <v>4.0761363466286997E-2</v>
      </c>
    </row>
    <row r="266" spans="2:94" x14ac:dyDescent="0.35">
      <c r="B266" t="s">
        <v>133</v>
      </c>
      <c r="C266" s="17">
        <v>3.52531718834743E-2</v>
      </c>
      <c r="D266" s="17">
        <v>2.7929238714763299E-2</v>
      </c>
      <c r="E266" s="17">
        <v>4.2658327256783701E-2</v>
      </c>
      <c r="F266" s="17"/>
      <c r="G266" s="17">
        <v>9.1041945016735494E-3</v>
      </c>
      <c r="H266" s="17">
        <v>1.17923957416313E-2</v>
      </c>
      <c r="I266" s="17">
        <v>4.2088400560087801E-2</v>
      </c>
      <c r="J266" s="17">
        <v>4.3633358352271001E-2</v>
      </c>
      <c r="K266" s="17">
        <v>5.5383036370450597E-2</v>
      </c>
      <c r="L266" s="17">
        <v>4.3235708353298201E-2</v>
      </c>
      <c r="M266" s="17"/>
      <c r="N266" s="17">
        <v>1.40035981998297E-2</v>
      </c>
      <c r="O266" s="17">
        <v>2.29218059166203E-2</v>
      </c>
      <c r="P266" s="17">
        <v>4.7704827076671501E-2</v>
      </c>
      <c r="Q266" s="17">
        <v>5.7904159099260499E-2</v>
      </c>
      <c r="R266" s="17"/>
      <c r="S266" s="17">
        <v>4.7182905090018899E-2</v>
      </c>
      <c r="T266" s="17">
        <v>4.08648232451626E-2</v>
      </c>
      <c r="U266" s="17">
        <v>1.36111646251117E-2</v>
      </c>
      <c r="V266" s="17">
        <v>1.8034662986793501E-2</v>
      </c>
      <c r="W266" s="17">
        <v>2.9566478292417601E-2</v>
      </c>
      <c r="X266" s="17">
        <v>5.1324799191078102E-2</v>
      </c>
      <c r="Y266" s="17">
        <v>1.1872419701376299E-2</v>
      </c>
      <c r="Z266" s="17">
        <v>2.42810692220733E-2</v>
      </c>
      <c r="AA266" s="17">
        <v>4.4597634528078099E-2</v>
      </c>
      <c r="AB266" s="17">
        <v>4.9182203646111901E-2</v>
      </c>
      <c r="AC266" s="17">
        <v>3.6123068452222101E-2</v>
      </c>
      <c r="AD266" s="17"/>
      <c r="AE266" s="17">
        <v>4.3279303956126197E-2</v>
      </c>
      <c r="AF266" s="17">
        <v>2.71718677501523E-2</v>
      </c>
      <c r="AG266" s="17">
        <v>4.3517038491316398E-2</v>
      </c>
      <c r="AH266" s="17"/>
      <c r="AI266" s="17">
        <v>2.00683513346726E-2</v>
      </c>
      <c r="AJ266" s="17">
        <v>1.4324445303639501E-2</v>
      </c>
      <c r="AK266" s="17">
        <v>5.20199554028156E-2</v>
      </c>
      <c r="AL266" s="17">
        <v>0.21508511549326301</v>
      </c>
      <c r="AM266" s="17">
        <v>6.6044976517220702E-2</v>
      </c>
      <c r="AN266" s="17"/>
      <c r="AO266" s="17">
        <v>2.7183097185038502E-2</v>
      </c>
      <c r="AP266" s="17">
        <v>1.72325981262933E-2</v>
      </c>
      <c r="AQ266" s="17">
        <v>3.50617274289843E-2</v>
      </c>
      <c r="AR266" s="17"/>
      <c r="AS266" s="17">
        <v>4.4539844750992499E-2</v>
      </c>
      <c r="AT266" s="17">
        <v>2.0765631270568401E-2</v>
      </c>
      <c r="AU266" s="17">
        <v>2.60577266004977E-2</v>
      </c>
      <c r="AV266" s="17">
        <v>2.64740362905308E-2</v>
      </c>
      <c r="AW266" s="17">
        <v>7.0985638570533902E-2</v>
      </c>
      <c r="AX266" s="17"/>
      <c r="AY266" s="17">
        <v>0.20024032672887501</v>
      </c>
      <c r="AZ266" s="17">
        <v>6.3911204392439802E-2</v>
      </c>
      <c r="BA266" s="17">
        <v>6.5926234008935006E-2</v>
      </c>
      <c r="BB266" s="17">
        <v>4.3745407128587897E-2</v>
      </c>
      <c r="BC266" s="17">
        <v>3.8897105948930602E-2</v>
      </c>
      <c r="BD266" s="17">
        <v>3.1343355719382897E-2</v>
      </c>
      <c r="BE266" s="17">
        <v>2.86437337051158E-2</v>
      </c>
      <c r="BF266" s="17">
        <v>3.39386402262443E-2</v>
      </c>
      <c r="BG266" s="17">
        <v>1.44810704700667E-2</v>
      </c>
      <c r="BH266" s="17">
        <v>3.0109939241040998E-2</v>
      </c>
      <c r="BI266" s="17">
        <v>2.4579828140457199E-2</v>
      </c>
      <c r="BJ266" s="17">
        <v>0</v>
      </c>
      <c r="BK266" s="17">
        <v>7.23347999083091E-2</v>
      </c>
      <c r="BL266" s="17">
        <v>0</v>
      </c>
      <c r="BM266" s="17">
        <v>0</v>
      </c>
      <c r="BN266" s="17">
        <v>0</v>
      </c>
      <c r="BO266" s="17"/>
      <c r="BP266" s="17">
        <v>2.5623639864303299E-2</v>
      </c>
      <c r="BQ266" s="17">
        <v>4.05414264770202E-2</v>
      </c>
      <c r="BR266" s="17">
        <v>1.51735624044653E-2</v>
      </c>
      <c r="BS266" s="17">
        <v>4.5712868911602603E-2</v>
      </c>
      <c r="BT266" s="17">
        <v>4.9301614214389403E-2</v>
      </c>
      <c r="BU266" s="17">
        <v>2.0171702087464199E-2</v>
      </c>
      <c r="BV266" s="17"/>
      <c r="BW266" s="17">
        <v>2.7403287554626302E-2</v>
      </c>
      <c r="BX266" s="17">
        <v>3.8722378332241202E-2</v>
      </c>
      <c r="BY266" s="17">
        <v>1.5885821673383899E-2</v>
      </c>
      <c r="BZ266" s="17">
        <v>6.1911592172550003E-2</v>
      </c>
      <c r="CA266" s="17">
        <v>2.8637607640825301E-2</v>
      </c>
      <c r="CB266" s="17">
        <v>0</v>
      </c>
      <c r="CC266" s="17">
        <v>0</v>
      </c>
      <c r="CD266" s="17">
        <v>8.0676933886599494E-2</v>
      </c>
      <c r="CE266" s="17"/>
      <c r="CF266" s="17">
        <v>4.2799412975826102E-2</v>
      </c>
      <c r="CG266" s="17">
        <v>3.2536559155647501E-2</v>
      </c>
      <c r="CH266" s="17">
        <v>2.92808930427178E-2</v>
      </c>
      <c r="CI266" s="17">
        <v>4.7087474000447202E-2</v>
      </c>
      <c r="CJ266" s="17">
        <v>6.2167200845296498E-2</v>
      </c>
      <c r="CK266" s="17"/>
      <c r="CL266" s="17">
        <v>7.8713849517274906E-3</v>
      </c>
      <c r="CM266" s="17"/>
      <c r="CN266" s="17">
        <v>4.0963134547551398E-2</v>
      </c>
      <c r="CO266" s="17">
        <v>3.1291564680038499E-2</v>
      </c>
      <c r="CP266" s="17">
        <v>2.4426215505553101E-2</v>
      </c>
    </row>
    <row r="267" spans="2:94" x14ac:dyDescent="0.35">
      <c r="B267" t="s">
        <v>145</v>
      </c>
      <c r="C267" s="17">
        <v>0.66084187882462198</v>
      </c>
      <c r="D267" s="17">
        <v>0.71941286967609397</v>
      </c>
      <c r="E267" s="17">
        <v>0.60298865595727902</v>
      </c>
      <c r="F267" s="17"/>
      <c r="G267" s="17">
        <v>0.729369230607682</v>
      </c>
      <c r="H267" s="17">
        <v>0.72492490634632401</v>
      </c>
      <c r="I267" s="17">
        <v>0.64853218921957001</v>
      </c>
      <c r="J267" s="17">
        <v>0.66557084486064499</v>
      </c>
      <c r="K267" s="17">
        <v>0.62465269633222698</v>
      </c>
      <c r="L267" s="17">
        <v>0.59758678079190797</v>
      </c>
      <c r="M267" s="17"/>
      <c r="N267" s="17">
        <v>0.70847983869142095</v>
      </c>
      <c r="O267" s="17">
        <v>0.67922018015886199</v>
      </c>
      <c r="P267" s="17">
        <v>0.63492078232111404</v>
      </c>
      <c r="Q267" s="17">
        <v>0.61060554746861695</v>
      </c>
      <c r="R267" s="17"/>
      <c r="S267" s="17">
        <v>0.706533611472134</v>
      </c>
      <c r="T267" s="17">
        <v>0.58311781316448197</v>
      </c>
      <c r="U267" s="17">
        <v>0.655384527113136</v>
      </c>
      <c r="V267" s="17">
        <v>0.65591332713227501</v>
      </c>
      <c r="W267" s="17">
        <v>0.68056043989369797</v>
      </c>
      <c r="X267" s="17">
        <v>0.65368712471427004</v>
      </c>
      <c r="Y267" s="17">
        <v>0.68880687690306197</v>
      </c>
      <c r="Z267" s="17">
        <v>0.68943304442625597</v>
      </c>
      <c r="AA267" s="17">
        <v>0.657997900011421</v>
      </c>
      <c r="AB267" s="17">
        <v>0.625605101000685</v>
      </c>
      <c r="AC267" s="17">
        <v>0.73150889212768</v>
      </c>
      <c r="AD267" s="17"/>
      <c r="AE267" s="17">
        <v>0.61968978476514303</v>
      </c>
      <c r="AF267" s="17">
        <v>0.71048679223683797</v>
      </c>
      <c r="AG267" s="17">
        <v>0.62187659255323502</v>
      </c>
      <c r="AH267" s="17"/>
      <c r="AI267" s="17">
        <v>0.634191204315113</v>
      </c>
      <c r="AJ267" s="17">
        <v>0.72290096889363098</v>
      </c>
      <c r="AK267" s="17">
        <v>0.69198497084596799</v>
      </c>
      <c r="AL267" s="17">
        <v>0.39837735994797102</v>
      </c>
      <c r="AM267" s="17">
        <v>0.61526318445525696</v>
      </c>
      <c r="AN267" s="17"/>
      <c r="AO267" s="17">
        <v>0.63783975892711198</v>
      </c>
      <c r="AP267" s="17">
        <v>0.73946439619712601</v>
      </c>
      <c r="AQ267" s="17">
        <v>0.73413301994881697</v>
      </c>
      <c r="AR267" s="17"/>
      <c r="AS267" s="17">
        <v>0.59669973347217398</v>
      </c>
      <c r="AT267" s="17">
        <v>0.64004545639084698</v>
      </c>
      <c r="AU267" s="17">
        <v>0.70834491876650396</v>
      </c>
      <c r="AV267" s="17">
        <v>0.75796969293961403</v>
      </c>
      <c r="AW267" s="17">
        <v>0.57240406223918805</v>
      </c>
      <c r="AX267" s="17"/>
      <c r="AY267" s="17">
        <v>0.69804945520749895</v>
      </c>
      <c r="AZ267" s="17">
        <v>0.52567044104545402</v>
      </c>
      <c r="BA267" s="17">
        <v>0.70378379683752701</v>
      </c>
      <c r="BB267" s="17">
        <v>0.54327852663814602</v>
      </c>
      <c r="BC267" s="17">
        <v>0.75153084178298801</v>
      </c>
      <c r="BD267" s="17">
        <v>0.65029961108411705</v>
      </c>
      <c r="BE267" s="17">
        <v>0.61132568622231898</v>
      </c>
      <c r="BF267" s="17">
        <v>0.63850419462728103</v>
      </c>
      <c r="BG267" s="17">
        <v>0.68484783820436601</v>
      </c>
      <c r="BH267" s="17">
        <v>0.75640868017521701</v>
      </c>
      <c r="BI267" s="17">
        <v>0.714711511637243</v>
      </c>
      <c r="BJ267" s="17">
        <v>0.71625392061336801</v>
      </c>
      <c r="BK267" s="17">
        <v>0.52289730994188199</v>
      </c>
      <c r="BL267" s="17">
        <v>0.66628759345760902</v>
      </c>
      <c r="BM267" s="17">
        <v>0.70523522433612895</v>
      </c>
      <c r="BN267" s="17">
        <v>0.74294589268605105</v>
      </c>
      <c r="BO267" s="17"/>
      <c r="BP267" s="17">
        <v>0.71227999823218602</v>
      </c>
      <c r="BQ267" s="17">
        <v>0.69146922317036197</v>
      </c>
      <c r="BR267" s="17">
        <v>0.58273350481712005</v>
      </c>
      <c r="BS267" s="17">
        <v>0.63270537324759102</v>
      </c>
      <c r="BT267" s="17">
        <v>0.64632379703416498</v>
      </c>
      <c r="BU267" s="17">
        <v>0.61863484077254705</v>
      </c>
      <c r="BV267" s="17"/>
      <c r="BW267" s="17">
        <v>0.59045321390083605</v>
      </c>
      <c r="BX267" s="17">
        <v>0.64700210423427795</v>
      </c>
      <c r="BY267" s="17">
        <v>0.66907345420695097</v>
      </c>
      <c r="BZ267" s="17">
        <v>0.69069656098201204</v>
      </c>
      <c r="CA267" s="17">
        <v>0.62615145344802803</v>
      </c>
      <c r="CB267" s="17">
        <v>0.67012129530775599</v>
      </c>
      <c r="CC267" s="17">
        <v>0.81966593384369202</v>
      </c>
      <c r="CD267" s="17">
        <v>0.55752629158299905</v>
      </c>
      <c r="CE267" s="17"/>
      <c r="CF267" s="17">
        <v>0.60399635544284502</v>
      </c>
      <c r="CG267" s="17">
        <v>0.69224438546963396</v>
      </c>
      <c r="CH267" s="17">
        <v>0.63399279666283803</v>
      </c>
      <c r="CI267" s="17">
        <v>0.66245059703785203</v>
      </c>
      <c r="CJ267" s="17">
        <v>0.701743676287364</v>
      </c>
      <c r="CK267" s="17"/>
      <c r="CL267" s="17">
        <v>0.75209198918999498</v>
      </c>
      <c r="CM267" s="17"/>
      <c r="CN267" s="17">
        <v>0.67569923580977698</v>
      </c>
      <c r="CO267" s="17">
        <v>0.61238890720311501</v>
      </c>
      <c r="CP267" s="17">
        <v>0.66415432851480505</v>
      </c>
    </row>
    <row r="268" spans="2:94" x14ac:dyDescent="0.35">
      <c r="B268" t="s">
        <v>146</v>
      </c>
      <c r="C268" s="17">
        <v>0.114138585121304</v>
      </c>
      <c r="D268" s="17">
        <v>0.103916015018018</v>
      </c>
      <c r="E268" s="17">
        <v>0.123180716867462</v>
      </c>
      <c r="F268" s="17"/>
      <c r="G268" s="17">
        <v>4.6173174449465497E-2</v>
      </c>
      <c r="H268" s="17">
        <v>0.11568874935951599</v>
      </c>
      <c r="I268" s="17">
        <v>0.104169252460187</v>
      </c>
      <c r="J268" s="17">
        <v>0.105413364061602</v>
      </c>
      <c r="K268" s="17">
        <v>0.17319896734242199</v>
      </c>
      <c r="L268" s="17">
        <v>0.126477892183846</v>
      </c>
      <c r="M268" s="17"/>
      <c r="N268" s="17">
        <v>0.11072750343290901</v>
      </c>
      <c r="O268" s="17">
        <v>0.119667038457046</v>
      </c>
      <c r="P268" s="17">
        <v>0.144304599518672</v>
      </c>
      <c r="Q268" s="17">
        <v>8.2935893385620199E-2</v>
      </c>
      <c r="R268" s="17"/>
      <c r="S268" s="17">
        <v>8.09518566741559E-2</v>
      </c>
      <c r="T268" s="17">
        <v>0.13100068184956201</v>
      </c>
      <c r="U268" s="17">
        <v>0.10926607622750199</v>
      </c>
      <c r="V268" s="17">
        <v>8.8213748910492704E-2</v>
      </c>
      <c r="W268" s="17">
        <v>0.11127670315334399</v>
      </c>
      <c r="X268" s="17">
        <v>0.169575197053005</v>
      </c>
      <c r="Y268" s="17">
        <v>8.5134558074355396E-2</v>
      </c>
      <c r="Z268" s="17">
        <v>7.4673892884959694E-2</v>
      </c>
      <c r="AA268" s="17">
        <v>0.145350968901998</v>
      </c>
      <c r="AB268" s="17">
        <v>0.123282016797606</v>
      </c>
      <c r="AC268" s="17">
        <v>0.117326903340356</v>
      </c>
      <c r="AD268" s="17"/>
      <c r="AE268" s="17">
        <v>0.16613921159980599</v>
      </c>
      <c r="AF268" s="17">
        <v>9.0340884774730498E-2</v>
      </c>
      <c r="AG268" s="17">
        <v>9.6564091389652704E-2</v>
      </c>
      <c r="AH268" s="17"/>
      <c r="AI268" s="17">
        <v>0.14737802926395299</v>
      </c>
      <c r="AJ268" s="17">
        <v>8.1769402243530104E-2</v>
      </c>
      <c r="AK268" s="17">
        <v>7.8621926580048004E-2</v>
      </c>
      <c r="AL268" s="17">
        <v>0.24725480872951899</v>
      </c>
      <c r="AM268" s="17">
        <v>0.100420492239335</v>
      </c>
      <c r="AN268" s="17"/>
      <c r="AO268" s="17">
        <v>0.14884011595689001</v>
      </c>
      <c r="AP268" s="17">
        <v>7.2043273582958797E-2</v>
      </c>
      <c r="AQ268" s="17">
        <v>0.10702828004646001</v>
      </c>
      <c r="AR268" s="17"/>
      <c r="AS268" s="17">
        <v>0.12051962182520901</v>
      </c>
      <c r="AT268" s="17">
        <v>0.111781503064861</v>
      </c>
      <c r="AU268" s="17">
        <v>0.117340611588912</v>
      </c>
      <c r="AV268" s="17">
        <v>6.6403967408496897E-2</v>
      </c>
      <c r="AW268" s="17">
        <v>0.14345496290680701</v>
      </c>
      <c r="AX268" s="17"/>
      <c r="AY268" s="17">
        <v>0</v>
      </c>
      <c r="AZ268" s="17">
        <v>0.10853985216595601</v>
      </c>
      <c r="BA268" s="17">
        <v>8.1385416578385703E-2</v>
      </c>
      <c r="BB268" s="17">
        <v>0.103046149322662</v>
      </c>
      <c r="BC268" s="17">
        <v>9.1156421924474595E-2</v>
      </c>
      <c r="BD268" s="17">
        <v>0.15003299813635201</v>
      </c>
      <c r="BE268" s="17">
        <v>7.1533945119296796E-2</v>
      </c>
      <c r="BF268" s="17">
        <v>0.16717868156014101</v>
      </c>
      <c r="BG268" s="17">
        <v>9.3935584557134605E-2</v>
      </c>
      <c r="BH268" s="17">
        <v>6.8550475382579704E-2</v>
      </c>
      <c r="BI268" s="17">
        <v>0.17351391513699599</v>
      </c>
      <c r="BJ268" s="17">
        <v>7.1061890780501596E-2</v>
      </c>
      <c r="BK268" s="17">
        <v>0.197764614318378</v>
      </c>
      <c r="BL268" s="17">
        <v>0.161103541817195</v>
      </c>
      <c r="BM268" s="17">
        <v>0</v>
      </c>
      <c r="BN268" s="17">
        <v>0.144194730922866</v>
      </c>
      <c r="BO268" s="17"/>
      <c r="BP268" s="17">
        <v>8.5940096699080495E-2</v>
      </c>
      <c r="BQ268" s="17">
        <v>0.121762314637129</v>
      </c>
      <c r="BR268" s="17">
        <v>0.14222968521085699</v>
      </c>
      <c r="BS268" s="17">
        <v>0.11598362276230099</v>
      </c>
      <c r="BT268" s="17">
        <v>0.123118226963966</v>
      </c>
      <c r="BU268" s="17">
        <v>9.2301635601391499E-2</v>
      </c>
      <c r="BV268" s="17"/>
      <c r="BW268" s="17">
        <v>0.13715793048630001</v>
      </c>
      <c r="BX268" s="17">
        <v>0.103002713088459</v>
      </c>
      <c r="BY268" s="17">
        <v>0.11547845593198</v>
      </c>
      <c r="BZ268" s="17">
        <v>0.100711524496748</v>
      </c>
      <c r="CA268" s="17">
        <v>0.14231381851126701</v>
      </c>
      <c r="CB268" s="17">
        <v>0.191058294169243</v>
      </c>
      <c r="CC268" s="17">
        <v>4.2479808951242599E-2</v>
      </c>
      <c r="CD268" s="17">
        <v>0.13505725294444501</v>
      </c>
      <c r="CE268" s="17"/>
      <c r="CF268" s="17">
        <v>9.5898841740549495E-2</v>
      </c>
      <c r="CG268" s="17">
        <v>0.124253184408399</v>
      </c>
      <c r="CH268" s="17">
        <v>0.11768962734956501</v>
      </c>
      <c r="CI268" s="17">
        <v>8.6714104475259596E-2</v>
      </c>
      <c r="CJ268" s="17">
        <v>0.119907720577744</v>
      </c>
      <c r="CK268" s="17"/>
      <c r="CL268" s="17">
        <v>8.94088251025799E-2</v>
      </c>
      <c r="CM268" s="17"/>
      <c r="CN268" s="17">
        <v>9.5883412351368394E-2</v>
      </c>
      <c r="CO268" s="17">
        <v>0.13367648487564701</v>
      </c>
      <c r="CP268" s="17">
        <v>0.14308081877517201</v>
      </c>
    </row>
    <row r="269" spans="2:94" x14ac:dyDescent="0.35">
      <c r="B269" t="s">
        <v>147</v>
      </c>
      <c r="C269" s="17">
        <v>0.54670329370331705</v>
      </c>
      <c r="D269" s="17">
        <v>0.61549685465807602</v>
      </c>
      <c r="E269" s="17">
        <v>0.479807939089817</v>
      </c>
      <c r="F269" s="17"/>
      <c r="G269" s="17">
        <v>0.68319605615821599</v>
      </c>
      <c r="H269" s="17">
        <v>0.609236156986808</v>
      </c>
      <c r="I269" s="17">
        <v>0.54436293675938296</v>
      </c>
      <c r="J269" s="17">
        <v>0.56015748079904304</v>
      </c>
      <c r="K269" s="17">
        <v>0.45145372898980501</v>
      </c>
      <c r="L269" s="17">
        <v>0.47110888860806199</v>
      </c>
      <c r="M269" s="17"/>
      <c r="N269" s="17">
        <v>0.59775233525851201</v>
      </c>
      <c r="O269" s="17">
        <v>0.55955314170181503</v>
      </c>
      <c r="P269" s="17">
        <v>0.49061618280244201</v>
      </c>
      <c r="Q269" s="17">
        <v>0.52766965408299604</v>
      </c>
      <c r="R269" s="17"/>
      <c r="S269" s="17">
        <v>0.62558175479797795</v>
      </c>
      <c r="T269" s="17">
        <v>0.45211713131492098</v>
      </c>
      <c r="U269" s="17">
        <v>0.54611845088563404</v>
      </c>
      <c r="V269" s="17">
        <v>0.56769957822178196</v>
      </c>
      <c r="W269" s="17">
        <v>0.56928373674035404</v>
      </c>
      <c r="X269" s="17">
        <v>0.48411192766126498</v>
      </c>
      <c r="Y269" s="17">
        <v>0.60367231882870598</v>
      </c>
      <c r="Z269" s="17">
        <v>0.61475915154129701</v>
      </c>
      <c r="AA269" s="17">
        <v>0.51264693110942205</v>
      </c>
      <c r="AB269" s="17">
        <v>0.50232308420307903</v>
      </c>
      <c r="AC269" s="17">
        <v>0.614181988787324</v>
      </c>
      <c r="AD269" s="17"/>
      <c r="AE269" s="17">
        <v>0.45355057316533798</v>
      </c>
      <c r="AF269" s="17">
        <v>0.62014590746210696</v>
      </c>
      <c r="AG269" s="17">
        <v>0.52531250116358297</v>
      </c>
      <c r="AH269" s="17"/>
      <c r="AI269" s="17">
        <v>0.48681317505116001</v>
      </c>
      <c r="AJ269" s="17">
        <v>0.64113156665010096</v>
      </c>
      <c r="AK269" s="17">
        <v>0.61336304426592003</v>
      </c>
      <c r="AL269" s="17">
        <v>0.151122551218452</v>
      </c>
      <c r="AM269" s="17">
        <v>0.51484269221592205</v>
      </c>
      <c r="AN269" s="17"/>
      <c r="AO269" s="17">
        <v>0.48899964297022203</v>
      </c>
      <c r="AP269" s="17">
        <v>0.66742112261416797</v>
      </c>
      <c r="AQ269" s="17">
        <v>0.62710473990235704</v>
      </c>
      <c r="AR269" s="17"/>
      <c r="AS269" s="17">
        <v>0.476180111646965</v>
      </c>
      <c r="AT269" s="17">
        <v>0.52826395332598597</v>
      </c>
      <c r="AU269" s="17">
        <v>0.591004307177592</v>
      </c>
      <c r="AV269" s="17">
        <v>0.69156572553111695</v>
      </c>
      <c r="AW269" s="17">
        <v>0.42894909933238101</v>
      </c>
      <c r="AX269" s="17"/>
      <c r="AY269" s="17">
        <v>0.69804945520749895</v>
      </c>
      <c r="AZ269" s="17">
        <v>0.417130588879498</v>
      </c>
      <c r="BA269" s="17">
        <v>0.62239838025914196</v>
      </c>
      <c r="BB269" s="17">
        <v>0.44023237731548398</v>
      </c>
      <c r="BC269" s="17">
        <v>0.66037441985851297</v>
      </c>
      <c r="BD269" s="17">
        <v>0.50026661294776498</v>
      </c>
      <c r="BE269" s="17">
        <v>0.53979174110302297</v>
      </c>
      <c r="BF269" s="17">
        <v>0.47132551306713999</v>
      </c>
      <c r="BG269" s="17">
        <v>0.59091225364723199</v>
      </c>
      <c r="BH269" s="17">
        <v>0.68785820479263704</v>
      </c>
      <c r="BI269" s="17">
        <v>0.54119759650024701</v>
      </c>
      <c r="BJ269" s="17">
        <v>0.64519202983286705</v>
      </c>
      <c r="BK269" s="17">
        <v>0.325132695623504</v>
      </c>
      <c r="BL269" s="17">
        <v>0.50518405164041402</v>
      </c>
      <c r="BM269" s="17">
        <v>0.70523522433612895</v>
      </c>
      <c r="BN269" s="17">
        <v>0.59875116176318599</v>
      </c>
      <c r="BO269" s="17"/>
      <c r="BP269" s="17">
        <v>0.62633990153310504</v>
      </c>
      <c r="BQ269" s="17">
        <v>0.56970690853323303</v>
      </c>
      <c r="BR269" s="17">
        <v>0.440503819606263</v>
      </c>
      <c r="BS269" s="17">
        <v>0.51672175048528901</v>
      </c>
      <c r="BT269" s="17">
        <v>0.52320557007019897</v>
      </c>
      <c r="BU269" s="17">
        <v>0.526333205171156</v>
      </c>
      <c r="BV269" s="17"/>
      <c r="BW269" s="17">
        <v>0.45329528341453601</v>
      </c>
      <c r="BX269" s="17">
        <v>0.54399939114581897</v>
      </c>
      <c r="BY269" s="17">
        <v>0.55359499827497105</v>
      </c>
      <c r="BZ269" s="17">
        <v>0.58998503648526301</v>
      </c>
      <c r="CA269" s="17">
        <v>0.48383763493676102</v>
      </c>
      <c r="CB269" s="17">
        <v>0.47906300113851302</v>
      </c>
      <c r="CC269" s="17">
        <v>0.77718612489244998</v>
      </c>
      <c r="CD269" s="17">
        <v>0.42246903863855401</v>
      </c>
      <c r="CE269" s="17"/>
      <c r="CF269" s="17">
        <v>0.50809751370229606</v>
      </c>
      <c r="CG269" s="17">
        <v>0.56799120106123502</v>
      </c>
      <c r="CH269" s="17">
        <v>0.51630316931327302</v>
      </c>
      <c r="CI269" s="17">
        <v>0.57573649256259296</v>
      </c>
      <c r="CJ269" s="17">
        <v>0.58183595570961999</v>
      </c>
      <c r="CK269" s="17"/>
      <c r="CL269" s="17">
        <v>0.66268316408741501</v>
      </c>
      <c r="CM269" s="17"/>
      <c r="CN269" s="17">
        <v>0.57981582345840799</v>
      </c>
      <c r="CO269" s="17">
        <v>0.47871242232746702</v>
      </c>
      <c r="CP269" s="17">
        <v>0.52107350973963196</v>
      </c>
    </row>
    <row r="270" spans="2:94" x14ac:dyDescent="0.35">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c r="CJ270" s="17"/>
      <c r="CK270" s="17"/>
      <c r="CL270" s="17"/>
      <c r="CM270" s="17"/>
      <c r="CN270" s="17"/>
      <c r="CO270" s="17"/>
      <c r="CP270" s="17"/>
    </row>
    <row r="271" spans="2:94" x14ac:dyDescent="0.35">
      <c r="B271" s="6" t="s">
        <v>229</v>
      </c>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c r="CA271" s="17"/>
      <c r="CB271" s="17"/>
      <c r="CC271" s="17"/>
      <c r="CD271" s="17"/>
      <c r="CE271" s="17"/>
      <c r="CF271" s="17"/>
      <c r="CG271" s="17"/>
      <c r="CH271" s="17"/>
      <c r="CI271" s="17"/>
      <c r="CJ271" s="17"/>
      <c r="CK271" s="17"/>
      <c r="CL271" s="17"/>
      <c r="CM271" s="17"/>
      <c r="CN271" s="17"/>
      <c r="CO271" s="17"/>
      <c r="CP271" s="17"/>
    </row>
    <row r="272" spans="2:94" x14ac:dyDescent="0.35">
      <c r="B272" s="24" t="s">
        <v>225</v>
      </c>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c r="CA272" s="17"/>
      <c r="CB272" s="17"/>
      <c r="CC272" s="17"/>
      <c r="CD272" s="17"/>
      <c r="CE272" s="17"/>
      <c r="CF272" s="17"/>
      <c r="CG272" s="17"/>
      <c r="CH272" s="17"/>
      <c r="CI272" s="17"/>
      <c r="CJ272" s="17"/>
      <c r="CK272" s="17"/>
      <c r="CL272" s="17"/>
      <c r="CM272" s="17"/>
      <c r="CN272" s="17"/>
      <c r="CO272" s="17"/>
      <c r="CP272" s="17"/>
    </row>
    <row r="273" spans="2:94" x14ac:dyDescent="0.35">
      <c r="B273" t="s">
        <v>205</v>
      </c>
      <c r="C273" s="17">
        <v>0.20517075848340299</v>
      </c>
      <c r="D273" s="17">
        <v>0.25559459372615401</v>
      </c>
      <c r="E273" s="17">
        <v>0.15472814412136501</v>
      </c>
      <c r="F273" s="17"/>
      <c r="G273" s="17">
        <v>0.31896424448076299</v>
      </c>
      <c r="H273" s="17">
        <v>0.29867819367339798</v>
      </c>
      <c r="I273" s="17">
        <v>0.17350490459135601</v>
      </c>
      <c r="J273" s="17">
        <v>0.23204724478965999</v>
      </c>
      <c r="K273" s="17">
        <v>0.14348226278871201</v>
      </c>
      <c r="L273" s="17">
        <v>0.107579742838499</v>
      </c>
      <c r="M273" s="17"/>
      <c r="N273" s="17">
        <v>0.221306505850524</v>
      </c>
      <c r="O273" s="17">
        <v>0.20458780832201101</v>
      </c>
      <c r="P273" s="17">
        <v>0.180783066070478</v>
      </c>
      <c r="Q273" s="17">
        <v>0.208482383194457</v>
      </c>
      <c r="R273" s="17"/>
      <c r="S273" s="17">
        <v>0.20883992069906701</v>
      </c>
      <c r="T273" s="17">
        <v>0.12864176910324801</v>
      </c>
      <c r="U273" s="17">
        <v>0.213863836837691</v>
      </c>
      <c r="V273" s="17">
        <v>0.18076250381970399</v>
      </c>
      <c r="W273" s="17">
        <v>0.19496209028433301</v>
      </c>
      <c r="X273" s="17">
        <v>0.211069032184758</v>
      </c>
      <c r="Y273" s="17">
        <v>0.22173931673031899</v>
      </c>
      <c r="Z273" s="17">
        <v>0.223918711323987</v>
      </c>
      <c r="AA273" s="17">
        <v>0.27513604753718701</v>
      </c>
      <c r="AB273" s="17">
        <v>0.24291027832075299</v>
      </c>
      <c r="AC273" s="17">
        <v>0.144908951323234</v>
      </c>
      <c r="AD273" s="17"/>
      <c r="AE273" s="17">
        <v>0.17024829704507199</v>
      </c>
      <c r="AF273" s="17">
        <v>0.220703895657958</v>
      </c>
      <c r="AG273" s="17">
        <v>0.16159548818941699</v>
      </c>
      <c r="AH273" s="17"/>
      <c r="AI273" s="17">
        <v>0.17561967599561601</v>
      </c>
      <c r="AJ273" s="17">
        <v>0.24226753916118501</v>
      </c>
      <c r="AK273" s="17">
        <v>0.11919111462880901</v>
      </c>
      <c r="AL273" s="17">
        <v>0.126137371863381</v>
      </c>
      <c r="AM273" s="17">
        <v>0.13440375343303301</v>
      </c>
      <c r="AN273" s="17"/>
      <c r="AO273" s="17">
        <v>0.17182481462142701</v>
      </c>
      <c r="AP273" s="17">
        <v>0.24128114494625499</v>
      </c>
      <c r="AQ273" s="17">
        <v>0.16428887624257499</v>
      </c>
      <c r="AR273" s="17"/>
      <c r="AS273" s="17">
        <v>0.175862365230464</v>
      </c>
      <c r="AT273" s="17">
        <v>0.185714499235657</v>
      </c>
      <c r="AU273" s="17">
        <v>0.23256682484206401</v>
      </c>
      <c r="AV273" s="17">
        <v>0.27971038092804001</v>
      </c>
      <c r="AW273" s="17">
        <v>0.14332697954557599</v>
      </c>
      <c r="AX273" s="17"/>
      <c r="AY273" s="17">
        <v>0.28663937428719799</v>
      </c>
      <c r="AZ273" s="17">
        <v>0.19358665262261199</v>
      </c>
      <c r="BA273" s="17">
        <v>0.27721600410754899</v>
      </c>
      <c r="BB273" s="17">
        <v>0.19975359001353299</v>
      </c>
      <c r="BC273" s="17">
        <v>0.21273389963721501</v>
      </c>
      <c r="BD273" s="17">
        <v>0.22671296096149701</v>
      </c>
      <c r="BE273" s="17">
        <v>0.17200887186236299</v>
      </c>
      <c r="BF273" s="17">
        <v>0.12380536010035099</v>
      </c>
      <c r="BG273" s="17">
        <v>0.215925537472754</v>
      </c>
      <c r="BH273" s="17">
        <v>0.25687413349317001</v>
      </c>
      <c r="BI273" s="17">
        <v>0.150763522557991</v>
      </c>
      <c r="BJ273" s="17">
        <v>0.21385245910492101</v>
      </c>
      <c r="BK273" s="17">
        <v>0.13401963306957099</v>
      </c>
      <c r="BL273" s="17">
        <v>0.45421566249867301</v>
      </c>
      <c r="BM273" s="17">
        <v>0.29401477494317702</v>
      </c>
      <c r="BN273" s="17">
        <v>0.26073419327366198</v>
      </c>
      <c r="BO273" s="17"/>
      <c r="BP273" s="17">
        <v>0.26764120820137199</v>
      </c>
      <c r="BQ273" s="17">
        <v>0.18077692807273699</v>
      </c>
      <c r="BR273" s="17">
        <v>0.24002591220382799</v>
      </c>
      <c r="BS273" s="17">
        <v>0.18193246273095601</v>
      </c>
      <c r="BT273" s="17">
        <v>0.180558655559275</v>
      </c>
      <c r="BU273" s="17">
        <v>0.15862497986615201</v>
      </c>
      <c r="BV273" s="17"/>
      <c r="BW273" s="17">
        <v>0.26003078736242602</v>
      </c>
      <c r="BX273" s="17">
        <v>0.199003121222871</v>
      </c>
      <c r="BY273" s="17">
        <v>0.206702697542608</v>
      </c>
      <c r="BZ273" s="17">
        <v>0.211781873308931</v>
      </c>
      <c r="CA273" s="17">
        <v>0.21322673474415499</v>
      </c>
      <c r="CB273" s="17">
        <v>0.108361288876144</v>
      </c>
      <c r="CC273" s="17">
        <v>0.22950282953770701</v>
      </c>
      <c r="CD273" s="17">
        <v>0.23062602854511799</v>
      </c>
      <c r="CE273" s="17"/>
      <c r="CF273" s="17">
        <v>0.201424438562433</v>
      </c>
      <c r="CG273" s="17">
        <v>0.212506444617893</v>
      </c>
      <c r="CH273" s="17">
        <v>0.18988761055607201</v>
      </c>
      <c r="CI273" s="17">
        <v>0.21821655693821099</v>
      </c>
      <c r="CJ273" s="17">
        <v>0.23494897992729399</v>
      </c>
      <c r="CK273" s="17"/>
      <c r="CL273" s="17">
        <v>0.20619619395821701</v>
      </c>
      <c r="CM273" s="17"/>
      <c r="CN273" s="17">
        <v>0.239260138408075</v>
      </c>
      <c r="CO273" s="17">
        <v>0.12748586407513099</v>
      </c>
      <c r="CP273" s="17">
        <v>0.185130636002697</v>
      </c>
    </row>
    <row r="274" spans="2:94" x14ac:dyDescent="0.35">
      <c r="B274" t="s">
        <v>206</v>
      </c>
      <c r="C274" s="17">
        <v>0.34491465188329801</v>
      </c>
      <c r="D274" s="17">
        <v>0.35617008743293399</v>
      </c>
      <c r="E274" s="17">
        <v>0.33344694250303403</v>
      </c>
      <c r="F274" s="17"/>
      <c r="G274" s="17">
        <v>0.36886807276608002</v>
      </c>
      <c r="H274" s="17">
        <v>0.35161827512675797</v>
      </c>
      <c r="I274" s="17">
        <v>0.40810256512708898</v>
      </c>
      <c r="J274" s="17">
        <v>0.33812847831571002</v>
      </c>
      <c r="K274" s="17">
        <v>0.31645338750187701</v>
      </c>
      <c r="L274" s="17">
        <v>0.291903701560978</v>
      </c>
      <c r="M274" s="17"/>
      <c r="N274" s="17">
        <v>0.34146189511373498</v>
      </c>
      <c r="O274" s="17">
        <v>0.37917022845771597</v>
      </c>
      <c r="P274" s="17">
        <v>0.30534138247089898</v>
      </c>
      <c r="Q274" s="17">
        <v>0.35217210826151601</v>
      </c>
      <c r="R274" s="17"/>
      <c r="S274" s="17">
        <v>0.32790020724999303</v>
      </c>
      <c r="T274" s="17">
        <v>0.400785370452234</v>
      </c>
      <c r="U274" s="17">
        <v>0.33366197535538</v>
      </c>
      <c r="V274" s="17">
        <v>0.355833987036347</v>
      </c>
      <c r="W274" s="17">
        <v>0.394833982611765</v>
      </c>
      <c r="X274" s="17">
        <v>0.31226454200710402</v>
      </c>
      <c r="Y274" s="17">
        <v>0.36578551542331</v>
      </c>
      <c r="Z274" s="17">
        <v>0.32577468128611597</v>
      </c>
      <c r="AA274" s="17">
        <v>0.28356986933185202</v>
      </c>
      <c r="AB274" s="17">
        <v>0.33029880412039703</v>
      </c>
      <c r="AC274" s="17">
        <v>0.39529181478633701</v>
      </c>
      <c r="AD274" s="17"/>
      <c r="AE274" s="17">
        <v>0.32356671507753099</v>
      </c>
      <c r="AF274" s="17">
        <v>0.36303884468290898</v>
      </c>
      <c r="AG274" s="17">
        <v>0.33765899753861101</v>
      </c>
      <c r="AH274" s="17"/>
      <c r="AI274" s="17">
        <v>0.31562276581440801</v>
      </c>
      <c r="AJ274" s="17">
        <v>0.394340949814736</v>
      </c>
      <c r="AK274" s="17">
        <v>0.40950417053209398</v>
      </c>
      <c r="AL274" s="17">
        <v>0.31114176278064198</v>
      </c>
      <c r="AM274" s="17">
        <v>0.36605971114567598</v>
      </c>
      <c r="AN274" s="17"/>
      <c r="AO274" s="17">
        <v>0.32329950810946001</v>
      </c>
      <c r="AP274" s="17">
        <v>0.398780516559266</v>
      </c>
      <c r="AQ274" s="17">
        <v>0.35038484880947501</v>
      </c>
      <c r="AR274" s="17"/>
      <c r="AS274" s="17">
        <v>0.33452971330408598</v>
      </c>
      <c r="AT274" s="17">
        <v>0.361572000794806</v>
      </c>
      <c r="AU274" s="17">
        <v>0.332691701973508</v>
      </c>
      <c r="AV274" s="17">
        <v>0.368817245027107</v>
      </c>
      <c r="AW274" s="17">
        <v>0.34631880279697402</v>
      </c>
      <c r="AX274" s="17"/>
      <c r="AY274" s="17">
        <v>0.10904041445108099</v>
      </c>
      <c r="AZ274" s="17">
        <v>0.22548728159301801</v>
      </c>
      <c r="BA274" s="17">
        <v>0.33106570818917302</v>
      </c>
      <c r="BB274" s="17">
        <v>0.28400345629844898</v>
      </c>
      <c r="BC274" s="17">
        <v>0.42559470541459099</v>
      </c>
      <c r="BD274" s="17">
        <v>0.33946248857982497</v>
      </c>
      <c r="BE274" s="17">
        <v>0.382415342596438</v>
      </c>
      <c r="BF274" s="17">
        <v>0.37998956958326202</v>
      </c>
      <c r="BG274" s="17">
        <v>0.35490339451474401</v>
      </c>
      <c r="BH274" s="17">
        <v>0.38283154509631001</v>
      </c>
      <c r="BI274" s="17">
        <v>0.43502858889310903</v>
      </c>
      <c r="BJ274" s="17">
        <v>0.31717575111867302</v>
      </c>
      <c r="BK274" s="17">
        <v>0.22366685843516801</v>
      </c>
      <c r="BL274" s="17">
        <v>0.22160384984055201</v>
      </c>
      <c r="BM274" s="17">
        <v>0.208558159324713</v>
      </c>
      <c r="BN274" s="17">
        <v>0.45156887702718601</v>
      </c>
      <c r="BO274" s="17"/>
      <c r="BP274" s="17">
        <v>0.35386367192483897</v>
      </c>
      <c r="BQ274" s="17">
        <v>0.392538125268316</v>
      </c>
      <c r="BR274" s="17">
        <v>0.31308642864918401</v>
      </c>
      <c r="BS274" s="17">
        <v>0.33417142287509399</v>
      </c>
      <c r="BT274" s="17">
        <v>0.26970821028803199</v>
      </c>
      <c r="BU274" s="17">
        <v>0.31905666652318199</v>
      </c>
      <c r="BV274" s="17"/>
      <c r="BW274" s="17">
        <v>0.25200754127139402</v>
      </c>
      <c r="BX274" s="17">
        <v>0.33653760033003499</v>
      </c>
      <c r="BY274" s="17">
        <v>0.333906813449517</v>
      </c>
      <c r="BZ274" s="17">
        <v>0.38384063061296098</v>
      </c>
      <c r="CA274" s="17">
        <v>0.26620472661181199</v>
      </c>
      <c r="CB274" s="17">
        <v>0.48958832205672798</v>
      </c>
      <c r="CC274" s="17">
        <v>0.43726670033165599</v>
      </c>
      <c r="CD274" s="17">
        <v>0.29495742915633999</v>
      </c>
      <c r="CE274" s="17"/>
      <c r="CF274" s="17">
        <v>0.29553126315842898</v>
      </c>
      <c r="CG274" s="17">
        <v>0.32827048357336802</v>
      </c>
      <c r="CH274" s="17">
        <v>0.35375176566646699</v>
      </c>
      <c r="CI274" s="17">
        <v>0.375911928192532</v>
      </c>
      <c r="CJ274" s="17">
        <v>0.41088900073095802</v>
      </c>
      <c r="CK274" s="17"/>
      <c r="CL274" s="17">
        <v>0.37571951061769299</v>
      </c>
      <c r="CM274" s="17"/>
      <c r="CN274" s="17">
        <v>0.32627844539024498</v>
      </c>
      <c r="CO274" s="17">
        <v>0.40100747199354603</v>
      </c>
      <c r="CP274" s="17">
        <v>0.344625634372075</v>
      </c>
    </row>
    <row r="275" spans="2:94" x14ac:dyDescent="0.35">
      <c r="B275" t="s">
        <v>207</v>
      </c>
      <c r="C275" s="17">
        <v>0.23084415262532901</v>
      </c>
      <c r="D275" s="17">
        <v>0.21238697274431101</v>
      </c>
      <c r="E275" s="17">
        <v>0.248947828038694</v>
      </c>
      <c r="F275" s="17"/>
      <c r="G275" s="17">
        <v>0.21373717732693301</v>
      </c>
      <c r="H275" s="17">
        <v>0.21680778414162599</v>
      </c>
      <c r="I275" s="17">
        <v>0.24494020209980699</v>
      </c>
      <c r="J275" s="17">
        <v>0.185998687417499</v>
      </c>
      <c r="K275" s="17">
        <v>0.223227012283781</v>
      </c>
      <c r="L275" s="17">
        <v>0.283306838064185</v>
      </c>
      <c r="M275" s="17"/>
      <c r="N275" s="17">
        <v>0.22673237802856699</v>
      </c>
      <c r="O275" s="17">
        <v>0.196353267012598</v>
      </c>
      <c r="P275" s="17">
        <v>0.26055953698061401</v>
      </c>
      <c r="Q275" s="17">
        <v>0.247728203619444</v>
      </c>
      <c r="R275" s="17"/>
      <c r="S275" s="17">
        <v>0.23296055377515501</v>
      </c>
      <c r="T275" s="17">
        <v>0.18983374548703</v>
      </c>
      <c r="U275" s="17">
        <v>0.209363203546367</v>
      </c>
      <c r="V275" s="17">
        <v>0.26369835343183501</v>
      </c>
      <c r="W275" s="17">
        <v>0.225079443762156</v>
      </c>
      <c r="X275" s="17">
        <v>0.175847586991734</v>
      </c>
      <c r="Y275" s="17">
        <v>0.26960901389757702</v>
      </c>
      <c r="Z275" s="17">
        <v>0.347860855536403</v>
      </c>
      <c r="AA275" s="17">
        <v>0.25780199813800603</v>
      </c>
      <c r="AB275" s="17">
        <v>0.21216291782004701</v>
      </c>
      <c r="AC275" s="17">
        <v>0.20868933898355599</v>
      </c>
      <c r="AD275" s="17"/>
      <c r="AE275" s="17">
        <v>0.227014317147643</v>
      </c>
      <c r="AF275" s="17">
        <v>0.215002924654979</v>
      </c>
      <c r="AG275" s="17">
        <v>0.29221567968704698</v>
      </c>
      <c r="AH275" s="17"/>
      <c r="AI275" s="17">
        <v>0.242421250913811</v>
      </c>
      <c r="AJ275" s="17">
        <v>0.195690502200839</v>
      </c>
      <c r="AK275" s="17">
        <v>0.27609070245412098</v>
      </c>
      <c r="AL275" s="17">
        <v>0.26328181444896398</v>
      </c>
      <c r="AM275" s="17">
        <v>0.27302553814196601</v>
      </c>
      <c r="AN275" s="17"/>
      <c r="AO275" s="17">
        <v>0.235292391852536</v>
      </c>
      <c r="AP275" s="17">
        <v>0.20525538597342899</v>
      </c>
      <c r="AQ275" s="17">
        <v>0.28026512206607201</v>
      </c>
      <c r="AR275" s="17"/>
      <c r="AS275" s="17">
        <v>0.25172724480691</v>
      </c>
      <c r="AT275" s="17">
        <v>0.221197631957219</v>
      </c>
      <c r="AU275" s="17">
        <v>0.229136457739681</v>
      </c>
      <c r="AV275" s="17">
        <v>0.20824610800861301</v>
      </c>
      <c r="AW275" s="17">
        <v>0.36105052029804502</v>
      </c>
      <c r="AX275" s="17"/>
      <c r="AY275" s="17">
        <v>0.194021489626128</v>
      </c>
      <c r="AZ275" s="17">
        <v>0.32581794117509899</v>
      </c>
      <c r="BA275" s="17">
        <v>0.15072668561696001</v>
      </c>
      <c r="BB275" s="17">
        <v>0.30359467557632502</v>
      </c>
      <c r="BC275" s="17">
        <v>0.20752952306910799</v>
      </c>
      <c r="BD275" s="17">
        <v>0.21881829700741601</v>
      </c>
      <c r="BE275" s="17">
        <v>0.30166864023088502</v>
      </c>
      <c r="BF275" s="17">
        <v>0.240982500166571</v>
      </c>
      <c r="BG275" s="17">
        <v>0.21370202846370701</v>
      </c>
      <c r="BH275" s="17">
        <v>0.25184462014223602</v>
      </c>
      <c r="BI275" s="17">
        <v>0.16164576052254101</v>
      </c>
      <c r="BJ275" s="17">
        <v>0.266768738909411</v>
      </c>
      <c r="BK275" s="17">
        <v>0.24527871616022201</v>
      </c>
      <c r="BL275" s="17">
        <v>5.0905668504534499E-2</v>
      </c>
      <c r="BM275" s="17">
        <v>0.29385175499135502</v>
      </c>
      <c r="BN275" s="17">
        <v>0.203615926631248</v>
      </c>
      <c r="BO275" s="17"/>
      <c r="BP275" s="17">
        <v>0.21725345538381299</v>
      </c>
      <c r="BQ275" s="17">
        <v>0.22311383678275001</v>
      </c>
      <c r="BR275" s="17">
        <v>0.239088535179655</v>
      </c>
      <c r="BS275" s="17">
        <v>0.23646182409758801</v>
      </c>
      <c r="BT275" s="17">
        <v>0.24071088362741899</v>
      </c>
      <c r="BU275" s="17">
        <v>0.26357680250369397</v>
      </c>
      <c r="BV275" s="17"/>
      <c r="BW275" s="17">
        <v>0.169890917185267</v>
      </c>
      <c r="BX275" s="17">
        <v>0.27188675155272302</v>
      </c>
      <c r="BY275" s="17">
        <v>0.253131296640563</v>
      </c>
      <c r="BZ275" s="17">
        <v>0.195637131230494</v>
      </c>
      <c r="CA275" s="17">
        <v>0.20645510271180001</v>
      </c>
      <c r="CB275" s="17">
        <v>0.222649053610917</v>
      </c>
      <c r="CC275" s="17">
        <v>0.17716951190194899</v>
      </c>
      <c r="CD275" s="17">
        <v>0.223399758038554</v>
      </c>
      <c r="CE275" s="17"/>
      <c r="CF275" s="17">
        <v>0.335310965011274</v>
      </c>
      <c r="CG275" s="17">
        <v>0.20191006740187301</v>
      </c>
      <c r="CH275" s="17">
        <v>0.25137784294885301</v>
      </c>
      <c r="CI275" s="17">
        <v>0.224764791638591</v>
      </c>
      <c r="CJ275" s="17">
        <v>0.14680020718561099</v>
      </c>
      <c r="CK275" s="17"/>
      <c r="CL275" s="17">
        <v>0.23348780703480601</v>
      </c>
      <c r="CM275" s="17"/>
      <c r="CN275" s="17">
        <v>0.23104327826396501</v>
      </c>
      <c r="CO275" s="17">
        <v>0.25807265368972399</v>
      </c>
      <c r="CP275" s="17">
        <v>0.20787850201625599</v>
      </c>
    </row>
    <row r="276" spans="2:94" x14ac:dyDescent="0.35">
      <c r="B276" t="s">
        <v>208</v>
      </c>
      <c r="C276" s="17">
        <v>0.124368059727261</v>
      </c>
      <c r="D276" s="17">
        <v>9.1172752206687496E-2</v>
      </c>
      <c r="E276" s="17">
        <v>0.157593471670397</v>
      </c>
      <c r="F276" s="17"/>
      <c r="G276" s="17">
        <v>7.3044487608287301E-2</v>
      </c>
      <c r="H276" s="17">
        <v>8.0129832316921806E-2</v>
      </c>
      <c r="I276" s="17">
        <v>7.8211131854449695E-2</v>
      </c>
      <c r="J276" s="17">
        <v>0.13777990811896801</v>
      </c>
      <c r="K276" s="17">
        <v>0.16906171721216401</v>
      </c>
      <c r="L276" s="17">
        <v>0.193220285975234</v>
      </c>
      <c r="M276" s="17"/>
      <c r="N276" s="17">
        <v>0.14270851255875699</v>
      </c>
      <c r="O276" s="17">
        <v>0.110460862943685</v>
      </c>
      <c r="P276" s="17">
        <v>0.15051982965320701</v>
      </c>
      <c r="Q276" s="17">
        <v>9.3632594892294196E-2</v>
      </c>
      <c r="R276" s="17"/>
      <c r="S276" s="17">
        <v>0.118287403075216</v>
      </c>
      <c r="T276" s="17">
        <v>0.19204001119617201</v>
      </c>
      <c r="U276" s="17">
        <v>0.16349152890379501</v>
      </c>
      <c r="V276" s="17">
        <v>0.125572951414991</v>
      </c>
      <c r="W276" s="17">
        <v>0.12572359996486299</v>
      </c>
      <c r="X276" s="17">
        <v>0.13356678271976499</v>
      </c>
      <c r="Y276" s="17">
        <v>6.6535827883762499E-2</v>
      </c>
      <c r="Z276" s="17">
        <v>5.1233045608205803E-2</v>
      </c>
      <c r="AA276" s="17">
        <v>0.11460568787310001</v>
      </c>
      <c r="AB276" s="17">
        <v>8.6166626309509303E-2</v>
      </c>
      <c r="AC276" s="17">
        <v>0.13627747776325899</v>
      </c>
      <c r="AD276" s="17"/>
      <c r="AE276" s="17">
        <v>0.15329310563125401</v>
      </c>
      <c r="AF276" s="17">
        <v>0.128228462426597</v>
      </c>
      <c r="AG276" s="17">
        <v>9.7444421241312904E-2</v>
      </c>
      <c r="AH276" s="17"/>
      <c r="AI276" s="17">
        <v>0.14928814377743399</v>
      </c>
      <c r="AJ276" s="17">
        <v>0.115674891885062</v>
      </c>
      <c r="AK276" s="17">
        <v>0.18253409123643</v>
      </c>
      <c r="AL276" s="17">
        <v>8.7989888472941993E-2</v>
      </c>
      <c r="AM276" s="17">
        <v>7.4670705681639402E-2</v>
      </c>
      <c r="AN276" s="17"/>
      <c r="AO276" s="17">
        <v>0.141567727325074</v>
      </c>
      <c r="AP276" s="17">
        <v>0.10740724388308499</v>
      </c>
      <c r="AQ276" s="17">
        <v>0.18072923499183699</v>
      </c>
      <c r="AR276" s="17"/>
      <c r="AS276" s="17">
        <v>0.13280835502778399</v>
      </c>
      <c r="AT276" s="17">
        <v>0.13832970354812199</v>
      </c>
      <c r="AU276" s="17">
        <v>0.121271723857189</v>
      </c>
      <c r="AV276" s="17">
        <v>8.1846088885018001E-2</v>
      </c>
      <c r="AW276" s="17">
        <v>7.0985638570533902E-2</v>
      </c>
      <c r="AX276" s="17"/>
      <c r="AY276" s="17">
        <v>0.10979203528994801</v>
      </c>
      <c r="AZ276" s="17">
        <v>8.3943152461400397E-2</v>
      </c>
      <c r="BA276" s="17">
        <v>6.6370899473966502E-2</v>
      </c>
      <c r="BB276" s="17">
        <v>8.1466028743274493E-2</v>
      </c>
      <c r="BC276" s="17">
        <v>9.0015662754334105E-2</v>
      </c>
      <c r="BD276" s="17">
        <v>0.14798191348940501</v>
      </c>
      <c r="BE276" s="17">
        <v>8.7710719736195E-2</v>
      </c>
      <c r="BF276" s="17">
        <v>0.18205783716843901</v>
      </c>
      <c r="BG276" s="17">
        <v>0.141688754470535</v>
      </c>
      <c r="BH276" s="17">
        <v>5.8573230274046102E-2</v>
      </c>
      <c r="BI276" s="17">
        <v>0.14233217006858701</v>
      </c>
      <c r="BJ276" s="17">
        <v>0.167697204289914</v>
      </c>
      <c r="BK276" s="17">
        <v>0.18713557656448601</v>
      </c>
      <c r="BL276" s="17">
        <v>0.16150727893644601</v>
      </c>
      <c r="BM276" s="17">
        <v>0.16223434336742201</v>
      </c>
      <c r="BN276" s="17">
        <v>2.8649705541732001E-2</v>
      </c>
      <c r="BO276" s="17"/>
      <c r="BP276" s="17">
        <v>8.3890469768438197E-2</v>
      </c>
      <c r="BQ276" s="17">
        <v>0.113563516855419</v>
      </c>
      <c r="BR276" s="17">
        <v>0.120567146790171</v>
      </c>
      <c r="BS276" s="17">
        <v>0.158838283112747</v>
      </c>
      <c r="BT276" s="17">
        <v>0.146541024543895</v>
      </c>
      <c r="BU276" s="17">
        <v>0.16460449238295699</v>
      </c>
      <c r="BV276" s="17"/>
      <c r="BW276" s="17">
        <v>0.178145192049604</v>
      </c>
      <c r="BX276" s="17">
        <v>8.5455285072559506E-2</v>
      </c>
      <c r="BY276" s="17">
        <v>0.14678903401476101</v>
      </c>
      <c r="BZ276" s="17">
        <v>0.116545917449495</v>
      </c>
      <c r="CA276" s="17">
        <v>0.15594039825784001</v>
      </c>
      <c r="CB276" s="17">
        <v>8.9341462204643798E-2</v>
      </c>
      <c r="CC276" s="17">
        <v>4.4899813977789201E-2</v>
      </c>
      <c r="CD276" s="17">
        <v>0.13405482067701099</v>
      </c>
      <c r="CE276" s="17"/>
      <c r="CF276" s="17">
        <v>6.8641449076541794E-2</v>
      </c>
      <c r="CG276" s="17">
        <v>0.155294721059791</v>
      </c>
      <c r="CH276" s="17">
        <v>0.123991976525817</v>
      </c>
      <c r="CI276" s="17">
        <v>7.9710175209665904E-2</v>
      </c>
      <c r="CJ276" s="17">
        <v>8.88696361578966E-2</v>
      </c>
      <c r="CK276" s="17"/>
      <c r="CL276" s="17">
        <v>0.115392586152744</v>
      </c>
      <c r="CM276" s="17"/>
      <c r="CN276" s="17">
        <v>0.11231760313488599</v>
      </c>
      <c r="CO276" s="17">
        <v>0.14585735796060501</v>
      </c>
      <c r="CP276" s="17">
        <v>0.13638136717611701</v>
      </c>
    </row>
    <row r="277" spans="2:94" x14ac:dyDescent="0.35">
      <c r="B277" t="s">
        <v>209</v>
      </c>
      <c r="C277" s="17">
        <v>6.4323889372363802E-2</v>
      </c>
      <c r="D277" s="17">
        <v>5.6429144898852798E-2</v>
      </c>
      <c r="E277" s="17">
        <v>7.2557437300212801E-2</v>
      </c>
      <c r="F277" s="17"/>
      <c r="G277" s="17">
        <v>8.1380395114194898E-3</v>
      </c>
      <c r="H277" s="17">
        <v>4.0512404322335098E-2</v>
      </c>
      <c r="I277" s="17">
        <v>6.7942359350810194E-2</v>
      </c>
      <c r="J277" s="17">
        <v>7.5254044460572697E-2</v>
      </c>
      <c r="K277" s="17">
        <v>9.8498009428219194E-2</v>
      </c>
      <c r="L277" s="17">
        <v>8.1621596424158199E-2</v>
      </c>
      <c r="M277" s="17"/>
      <c r="N277" s="17">
        <v>5.2066195452748397E-2</v>
      </c>
      <c r="O277" s="17">
        <v>8.2982647371133006E-2</v>
      </c>
      <c r="P277" s="17">
        <v>7.2367785413812696E-2</v>
      </c>
      <c r="Q277" s="17">
        <v>5.0128646853712801E-2</v>
      </c>
      <c r="R277" s="17"/>
      <c r="S277" s="17">
        <v>6.0399865237073899E-2</v>
      </c>
      <c r="T277" s="17">
        <v>7.2385216612608994E-2</v>
      </c>
      <c r="U277" s="17">
        <v>3.68249708477211E-2</v>
      </c>
      <c r="V277" s="17">
        <v>6.5062461618768497E-2</v>
      </c>
      <c r="W277" s="17">
        <v>4.5056648708795097E-2</v>
      </c>
      <c r="X277" s="17">
        <v>9.3197782434753296E-2</v>
      </c>
      <c r="Y277" s="17">
        <v>6.3371902991391796E-2</v>
      </c>
      <c r="Z277" s="17">
        <v>2.6931637023214602E-2</v>
      </c>
      <c r="AA277" s="17">
        <v>5.4338129543914197E-2</v>
      </c>
      <c r="AB277" s="17">
        <v>9.1635560680623299E-2</v>
      </c>
      <c r="AC277" s="17">
        <v>7.8709348691391998E-2</v>
      </c>
      <c r="AD277" s="17"/>
      <c r="AE277" s="17">
        <v>9.2545360026210097E-2</v>
      </c>
      <c r="AF277" s="17">
        <v>4.7387707018862503E-2</v>
      </c>
      <c r="AG277" s="17">
        <v>7.3262903333695201E-2</v>
      </c>
      <c r="AH277" s="17"/>
      <c r="AI277" s="17">
        <v>9.4402340955943395E-2</v>
      </c>
      <c r="AJ277" s="17">
        <v>3.3974844538458199E-2</v>
      </c>
      <c r="AK277" s="17">
        <v>1.2679921148546901E-2</v>
      </c>
      <c r="AL277" s="17">
        <v>3.8765843698094798E-2</v>
      </c>
      <c r="AM277" s="17">
        <v>8.5217443080543603E-2</v>
      </c>
      <c r="AN277" s="17"/>
      <c r="AO277" s="17">
        <v>9.6497887946314295E-2</v>
      </c>
      <c r="AP277" s="17">
        <v>2.6938731052366799E-2</v>
      </c>
      <c r="AQ277" s="17">
        <v>2.4331917890040699E-2</v>
      </c>
      <c r="AR277" s="17"/>
      <c r="AS277" s="17">
        <v>6.5601742992114298E-2</v>
      </c>
      <c r="AT277" s="17">
        <v>7.2317833271555804E-2</v>
      </c>
      <c r="AU277" s="17">
        <v>5.4510532128347798E-2</v>
      </c>
      <c r="AV277" s="17">
        <v>3.3455997345491303E-2</v>
      </c>
      <c r="AW277" s="17">
        <v>7.8318058788870701E-2</v>
      </c>
      <c r="AX277" s="17"/>
      <c r="AY277" s="17">
        <v>0.10026635961677</v>
      </c>
      <c r="AZ277" s="17">
        <v>0.12973775514781699</v>
      </c>
      <c r="BA277" s="17">
        <v>0.108694468603417</v>
      </c>
      <c r="BB277" s="17">
        <v>8.3309624023274506E-2</v>
      </c>
      <c r="BC277" s="17">
        <v>4.25869940788118E-2</v>
      </c>
      <c r="BD277" s="17">
        <v>3.5680984242473401E-2</v>
      </c>
      <c r="BE277" s="17">
        <v>4.45235612016616E-2</v>
      </c>
      <c r="BF277" s="17">
        <v>2.70888369905871E-2</v>
      </c>
      <c r="BG277" s="17">
        <v>7.3780285078260802E-2</v>
      </c>
      <c r="BH277" s="17">
        <v>3.3230384962302302E-2</v>
      </c>
      <c r="BI277" s="17">
        <v>9.7283389460051398E-2</v>
      </c>
      <c r="BJ277" s="17">
        <v>1.7378684853317301E-2</v>
      </c>
      <c r="BK277" s="17">
        <v>0.110515603605364</v>
      </c>
      <c r="BL277" s="17">
        <v>0.111767540219794</v>
      </c>
      <c r="BM277" s="17">
        <v>4.1340967373333898E-2</v>
      </c>
      <c r="BN277" s="17">
        <v>5.5431297526172603E-2</v>
      </c>
      <c r="BO277" s="17"/>
      <c r="BP277" s="17">
        <v>4.8748688989034998E-2</v>
      </c>
      <c r="BQ277" s="17">
        <v>6.0256472040358403E-2</v>
      </c>
      <c r="BR277" s="17">
        <v>6.3108379009349097E-2</v>
      </c>
      <c r="BS277" s="17">
        <v>6.47098893208648E-2</v>
      </c>
      <c r="BT277" s="17">
        <v>0.112136069913035</v>
      </c>
      <c r="BU277" s="17">
        <v>5.2826409998362599E-2</v>
      </c>
      <c r="BV277" s="17"/>
      <c r="BW277" s="17">
        <v>7.9885536393926398E-2</v>
      </c>
      <c r="BX277" s="17">
        <v>6.3488026825386096E-2</v>
      </c>
      <c r="BY277" s="17">
        <v>4.6739501855546303E-2</v>
      </c>
      <c r="BZ277" s="17">
        <v>5.3459465974252503E-2</v>
      </c>
      <c r="CA277" s="17">
        <v>0.12953543003356699</v>
      </c>
      <c r="CB277" s="17">
        <v>6.4785540857955307E-2</v>
      </c>
      <c r="CC277" s="17">
        <v>0.111161144250899</v>
      </c>
      <c r="CD277" s="17">
        <v>3.6285029696378202E-2</v>
      </c>
      <c r="CE277" s="17"/>
      <c r="CF277" s="17">
        <v>5.6292471215496902E-2</v>
      </c>
      <c r="CG277" s="17">
        <v>6.3151662475875101E-2</v>
      </c>
      <c r="CH277" s="17">
        <v>5.7393404339698001E-2</v>
      </c>
      <c r="CI277" s="17">
        <v>8.2475225043326897E-2</v>
      </c>
      <c r="CJ277" s="17">
        <v>8.91595406255309E-2</v>
      </c>
      <c r="CK277" s="17"/>
      <c r="CL277" s="17">
        <v>5.2680831857148197E-2</v>
      </c>
      <c r="CM277" s="17"/>
      <c r="CN277" s="17">
        <v>6.03584834470723E-2</v>
      </c>
      <c r="CO277" s="17">
        <v>4.0338205415452098E-2</v>
      </c>
      <c r="CP277" s="17">
        <v>9.3911193090243303E-2</v>
      </c>
    </row>
    <row r="278" spans="2:94" x14ac:dyDescent="0.35">
      <c r="B278" t="s">
        <v>133</v>
      </c>
      <c r="C278" s="17">
        <v>3.0378487908345301E-2</v>
      </c>
      <c r="D278" s="17">
        <v>2.8246448991060699E-2</v>
      </c>
      <c r="E278" s="17">
        <v>3.27261763662978E-2</v>
      </c>
      <c r="F278" s="17"/>
      <c r="G278" s="17">
        <v>1.7247978306517399E-2</v>
      </c>
      <c r="H278" s="17">
        <v>1.22535104189613E-2</v>
      </c>
      <c r="I278" s="17">
        <v>2.7298836976487599E-2</v>
      </c>
      <c r="J278" s="17">
        <v>3.0791636897589798E-2</v>
      </c>
      <c r="K278" s="17">
        <v>4.9277610785246902E-2</v>
      </c>
      <c r="L278" s="17">
        <v>4.2367835136945198E-2</v>
      </c>
      <c r="M278" s="17"/>
      <c r="N278" s="17">
        <v>1.5724512995668599E-2</v>
      </c>
      <c r="O278" s="17">
        <v>2.6445185892856E-2</v>
      </c>
      <c r="P278" s="17">
        <v>3.0428399410989501E-2</v>
      </c>
      <c r="Q278" s="17">
        <v>4.78560631785762E-2</v>
      </c>
      <c r="R278" s="17"/>
      <c r="S278" s="17">
        <v>5.1612049963494999E-2</v>
      </c>
      <c r="T278" s="17">
        <v>1.6313887148707702E-2</v>
      </c>
      <c r="U278" s="17">
        <v>4.2794484509045903E-2</v>
      </c>
      <c r="V278" s="17">
        <v>9.0697426783549803E-3</v>
      </c>
      <c r="W278" s="17">
        <v>1.43442346680879E-2</v>
      </c>
      <c r="X278" s="17">
        <v>7.4054273661885606E-2</v>
      </c>
      <c r="Y278" s="17">
        <v>1.29584230736397E-2</v>
      </c>
      <c r="Z278" s="17">
        <v>2.42810692220733E-2</v>
      </c>
      <c r="AA278" s="17">
        <v>1.45482675759404E-2</v>
      </c>
      <c r="AB278" s="17">
        <v>3.6825812748670597E-2</v>
      </c>
      <c r="AC278" s="17">
        <v>3.6123068452222101E-2</v>
      </c>
      <c r="AD278" s="17"/>
      <c r="AE278" s="17">
        <v>3.3332205072289303E-2</v>
      </c>
      <c r="AF278" s="17">
        <v>2.5638165558694199E-2</v>
      </c>
      <c r="AG278" s="17">
        <v>3.7822510009916203E-2</v>
      </c>
      <c r="AH278" s="17"/>
      <c r="AI278" s="17">
        <v>2.2645822542788002E-2</v>
      </c>
      <c r="AJ278" s="17">
        <v>1.8051272399720798E-2</v>
      </c>
      <c r="AK278" s="17">
        <v>0</v>
      </c>
      <c r="AL278" s="17">
        <v>0.172683318735976</v>
      </c>
      <c r="AM278" s="17">
        <v>6.6622848517141495E-2</v>
      </c>
      <c r="AN278" s="17"/>
      <c r="AO278" s="17">
        <v>3.1517670145188997E-2</v>
      </c>
      <c r="AP278" s="17">
        <v>2.0336977585598E-2</v>
      </c>
      <c r="AQ278" s="17">
        <v>0</v>
      </c>
      <c r="AR278" s="17"/>
      <c r="AS278" s="17">
        <v>3.9470578638641403E-2</v>
      </c>
      <c r="AT278" s="17">
        <v>2.0868331192640002E-2</v>
      </c>
      <c r="AU278" s="17">
        <v>2.9822759459209602E-2</v>
      </c>
      <c r="AV278" s="17">
        <v>2.7924179805731E-2</v>
      </c>
      <c r="AW278" s="17">
        <v>0</v>
      </c>
      <c r="AX278" s="17"/>
      <c r="AY278" s="17">
        <v>0.20024032672887501</v>
      </c>
      <c r="AZ278" s="17">
        <v>4.1427217000054799E-2</v>
      </c>
      <c r="BA278" s="17">
        <v>6.5926234008935006E-2</v>
      </c>
      <c r="BB278" s="17">
        <v>4.7872625345143902E-2</v>
      </c>
      <c r="BC278" s="17">
        <v>2.15392150459413E-2</v>
      </c>
      <c r="BD278" s="17">
        <v>3.1343355719382897E-2</v>
      </c>
      <c r="BE278" s="17">
        <v>1.1672864372457599E-2</v>
      </c>
      <c r="BF278" s="17">
        <v>4.60758959907887E-2</v>
      </c>
      <c r="BG278" s="17">
        <v>0</v>
      </c>
      <c r="BH278" s="17">
        <v>1.6646086031936E-2</v>
      </c>
      <c r="BI278" s="17">
        <v>1.29465684977209E-2</v>
      </c>
      <c r="BJ278" s="17">
        <v>1.7127161723763901E-2</v>
      </c>
      <c r="BK278" s="17">
        <v>9.9383612165188998E-2</v>
      </c>
      <c r="BL278" s="17">
        <v>0</v>
      </c>
      <c r="BM278" s="17">
        <v>0</v>
      </c>
      <c r="BN278" s="17">
        <v>0</v>
      </c>
      <c r="BO278" s="17"/>
      <c r="BP278" s="17">
        <v>2.8602505732503201E-2</v>
      </c>
      <c r="BQ278" s="17">
        <v>2.97511209804209E-2</v>
      </c>
      <c r="BR278" s="17">
        <v>2.4123598167812E-2</v>
      </c>
      <c r="BS278" s="17">
        <v>2.3886117862751102E-2</v>
      </c>
      <c r="BT278" s="17">
        <v>5.0345156068343298E-2</v>
      </c>
      <c r="BU278" s="17">
        <v>4.1310648725652599E-2</v>
      </c>
      <c r="BV278" s="17"/>
      <c r="BW278" s="17">
        <v>6.0040025737382402E-2</v>
      </c>
      <c r="BX278" s="17">
        <v>4.3629214996425102E-2</v>
      </c>
      <c r="BY278" s="17">
        <v>1.27306564970045E-2</v>
      </c>
      <c r="BZ278" s="17">
        <v>3.8734981423867797E-2</v>
      </c>
      <c r="CA278" s="17">
        <v>2.8637607640825301E-2</v>
      </c>
      <c r="CB278" s="17">
        <v>2.5274332393612001E-2</v>
      </c>
      <c r="CC278" s="17">
        <v>0</v>
      </c>
      <c r="CD278" s="17">
        <v>8.0676933886599494E-2</v>
      </c>
      <c r="CE278" s="17"/>
      <c r="CF278" s="17">
        <v>4.2799412975826102E-2</v>
      </c>
      <c r="CG278" s="17">
        <v>3.8866620871199499E-2</v>
      </c>
      <c r="CH278" s="17">
        <v>2.3597399963092101E-2</v>
      </c>
      <c r="CI278" s="17">
        <v>1.8921322977672302E-2</v>
      </c>
      <c r="CJ278" s="17">
        <v>2.9332635372709501E-2</v>
      </c>
      <c r="CK278" s="17"/>
      <c r="CL278" s="17">
        <v>1.65230703793924E-2</v>
      </c>
      <c r="CM278" s="17"/>
      <c r="CN278" s="17">
        <v>3.07420513557554E-2</v>
      </c>
      <c r="CO278" s="17">
        <v>2.72384468655422E-2</v>
      </c>
      <c r="CP278" s="17">
        <v>3.2072667342612597E-2</v>
      </c>
    </row>
    <row r="279" spans="2:94" x14ac:dyDescent="0.35">
      <c r="B279" t="s">
        <v>145</v>
      </c>
      <c r="C279" s="17">
        <v>0.550085410366701</v>
      </c>
      <c r="D279" s="17">
        <v>0.611764681159088</v>
      </c>
      <c r="E279" s="17">
        <v>0.48817508662439901</v>
      </c>
      <c r="F279" s="17"/>
      <c r="G279" s="17">
        <v>0.68783231724684202</v>
      </c>
      <c r="H279" s="17">
        <v>0.65029646880015601</v>
      </c>
      <c r="I279" s="17">
        <v>0.58160746971844501</v>
      </c>
      <c r="J279" s="17">
        <v>0.57017572310537001</v>
      </c>
      <c r="K279" s="17">
        <v>0.45993565029058803</v>
      </c>
      <c r="L279" s="17">
        <v>0.39948344439947697</v>
      </c>
      <c r="M279" s="17"/>
      <c r="N279" s="17">
        <v>0.56276840096425895</v>
      </c>
      <c r="O279" s="17">
        <v>0.58375803677972704</v>
      </c>
      <c r="P279" s="17">
        <v>0.48612444854137699</v>
      </c>
      <c r="Q279" s="17">
        <v>0.56065449145597301</v>
      </c>
      <c r="R279" s="17"/>
      <c r="S279" s="17">
        <v>0.53674012794906001</v>
      </c>
      <c r="T279" s="17">
        <v>0.52942713955548204</v>
      </c>
      <c r="U279" s="17">
        <v>0.54752581219307095</v>
      </c>
      <c r="V279" s="17">
        <v>0.53659649085605099</v>
      </c>
      <c r="W279" s="17">
        <v>0.58979607289609803</v>
      </c>
      <c r="X279" s="17">
        <v>0.52333357419186199</v>
      </c>
      <c r="Y279" s="17">
        <v>0.58752483215362905</v>
      </c>
      <c r="Z279" s="17">
        <v>0.54969339261010297</v>
      </c>
      <c r="AA279" s="17">
        <v>0.55870591686903903</v>
      </c>
      <c r="AB279" s="17">
        <v>0.57320908244114999</v>
      </c>
      <c r="AC279" s="17">
        <v>0.54020076610957102</v>
      </c>
      <c r="AD279" s="17"/>
      <c r="AE279" s="17">
        <v>0.49381501212260398</v>
      </c>
      <c r="AF279" s="17">
        <v>0.58374274034086704</v>
      </c>
      <c r="AG279" s="17">
        <v>0.499254485728029</v>
      </c>
      <c r="AH279" s="17"/>
      <c r="AI279" s="17">
        <v>0.49124244181002402</v>
      </c>
      <c r="AJ279" s="17">
        <v>0.63660848897592004</v>
      </c>
      <c r="AK279" s="17">
        <v>0.52869528516090303</v>
      </c>
      <c r="AL279" s="17">
        <v>0.43727913464402401</v>
      </c>
      <c r="AM279" s="17">
        <v>0.50046346457870905</v>
      </c>
      <c r="AN279" s="17"/>
      <c r="AO279" s="17">
        <v>0.49512432273088702</v>
      </c>
      <c r="AP279" s="17">
        <v>0.64006166150552102</v>
      </c>
      <c r="AQ279" s="17">
        <v>0.51467372505205</v>
      </c>
      <c r="AR279" s="17"/>
      <c r="AS279" s="17">
        <v>0.51039207853455004</v>
      </c>
      <c r="AT279" s="17">
        <v>0.54728650003046297</v>
      </c>
      <c r="AU279" s="17">
        <v>0.56525852681557298</v>
      </c>
      <c r="AV279" s="17">
        <v>0.64852762595514701</v>
      </c>
      <c r="AW279" s="17">
        <v>0.48964578234255002</v>
      </c>
      <c r="AX279" s="17"/>
      <c r="AY279" s="17">
        <v>0.39567978873827903</v>
      </c>
      <c r="AZ279" s="17">
        <v>0.419073934215629</v>
      </c>
      <c r="BA279" s="17">
        <v>0.60828171229672201</v>
      </c>
      <c r="BB279" s="17">
        <v>0.48375704631198202</v>
      </c>
      <c r="BC279" s="17">
        <v>0.638328605051805</v>
      </c>
      <c r="BD279" s="17">
        <v>0.56617544954132304</v>
      </c>
      <c r="BE279" s="17">
        <v>0.55442421445880097</v>
      </c>
      <c r="BF279" s="17">
        <v>0.50379492968361395</v>
      </c>
      <c r="BG279" s="17">
        <v>0.57082893198749796</v>
      </c>
      <c r="BH279" s="17">
        <v>0.63970567858948002</v>
      </c>
      <c r="BI279" s="17">
        <v>0.58579211145109999</v>
      </c>
      <c r="BJ279" s="17">
        <v>0.53102821022359403</v>
      </c>
      <c r="BK279" s="17">
        <v>0.35768649150473902</v>
      </c>
      <c r="BL279" s="17">
        <v>0.67581951233922599</v>
      </c>
      <c r="BM279" s="17">
        <v>0.50257293426788896</v>
      </c>
      <c r="BN279" s="17">
        <v>0.71230307030084805</v>
      </c>
      <c r="BO279" s="17"/>
      <c r="BP279" s="17">
        <v>0.62150488012620997</v>
      </c>
      <c r="BQ279" s="17">
        <v>0.57331505334105204</v>
      </c>
      <c r="BR279" s="17">
        <v>0.55311234085301197</v>
      </c>
      <c r="BS279" s="17">
        <v>0.51610388560605003</v>
      </c>
      <c r="BT279" s="17">
        <v>0.45026686584730802</v>
      </c>
      <c r="BU279" s="17">
        <v>0.47768164638933402</v>
      </c>
      <c r="BV279" s="17"/>
      <c r="BW279" s="17">
        <v>0.51203832863382004</v>
      </c>
      <c r="BX279" s="17">
        <v>0.535540721552906</v>
      </c>
      <c r="BY279" s="17">
        <v>0.54060951099212495</v>
      </c>
      <c r="BZ279" s="17">
        <v>0.59562250392189098</v>
      </c>
      <c r="CA279" s="17">
        <v>0.47943146135596698</v>
      </c>
      <c r="CB279" s="17">
        <v>0.59794961093287202</v>
      </c>
      <c r="CC279" s="17">
        <v>0.666769529869363</v>
      </c>
      <c r="CD279" s="17">
        <v>0.52558345770145798</v>
      </c>
      <c r="CE279" s="17"/>
      <c r="CF279" s="17">
        <v>0.49695570172086101</v>
      </c>
      <c r="CG279" s="17">
        <v>0.540776928191261</v>
      </c>
      <c r="CH279" s="17">
        <v>0.54363937622253999</v>
      </c>
      <c r="CI279" s="17">
        <v>0.59412848513074401</v>
      </c>
      <c r="CJ279" s="17">
        <v>0.64583798065825204</v>
      </c>
      <c r="CK279" s="17"/>
      <c r="CL279" s="17">
        <v>0.58191570457591002</v>
      </c>
      <c r="CM279" s="17"/>
      <c r="CN279" s="17">
        <v>0.565538583798321</v>
      </c>
      <c r="CO279" s="17">
        <v>0.52849333606867699</v>
      </c>
      <c r="CP279" s="17">
        <v>0.52975627037477102</v>
      </c>
    </row>
    <row r="280" spans="2:94" x14ac:dyDescent="0.35">
      <c r="B280" t="s">
        <v>146</v>
      </c>
      <c r="C280" s="17">
        <v>0.188691949099625</v>
      </c>
      <c r="D280" s="17">
        <v>0.14760189710554</v>
      </c>
      <c r="E280" s="17">
        <v>0.23015090897061</v>
      </c>
      <c r="F280" s="17"/>
      <c r="G280" s="17">
        <v>8.1182527119706804E-2</v>
      </c>
      <c r="H280" s="17">
        <v>0.12064223663925699</v>
      </c>
      <c r="I280" s="17">
        <v>0.14615349120526</v>
      </c>
      <c r="J280" s="17">
        <v>0.213033952579541</v>
      </c>
      <c r="K280" s="17">
        <v>0.26755972664038302</v>
      </c>
      <c r="L280" s="17">
        <v>0.274841882399393</v>
      </c>
      <c r="M280" s="17"/>
      <c r="N280" s="17">
        <v>0.19477470801150501</v>
      </c>
      <c r="O280" s="17">
        <v>0.19344351031481799</v>
      </c>
      <c r="P280" s="17">
        <v>0.22288761506701901</v>
      </c>
      <c r="Q280" s="17">
        <v>0.14376124174600699</v>
      </c>
      <c r="R280" s="17"/>
      <c r="S280" s="17">
        <v>0.17868726831229001</v>
      </c>
      <c r="T280" s="17">
        <v>0.26442522780878103</v>
      </c>
      <c r="U280" s="17">
        <v>0.200316499751516</v>
      </c>
      <c r="V280" s="17">
        <v>0.190635413033759</v>
      </c>
      <c r="W280" s="17">
        <v>0.17078024867365801</v>
      </c>
      <c r="X280" s="17">
        <v>0.22676456515451801</v>
      </c>
      <c r="Y280" s="17">
        <v>0.129907730875154</v>
      </c>
      <c r="Z280" s="17">
        <v>7.8164682631420401E-2</v>
      </c>
      <c r="AA280" s="17">
        <v>0.168943817417014</v>
      </c>
      <c r="AB280" s="17">
        <v>0.177802186990133</v>
      </c>
      <c r="AC280" s="17">
        <v>0.214986826454651</v>
      </c>
      <c r="AD280" s="17"/>
      <c r="AE280" s="17">
        <v>0.24583846565746401</v>
      </c>
      <c r="AF280" s="17">
        <v>0.17561616944545899</v>
      </c>
      <c r="AG280" s="17">
        <v>0.17070732457500801</v>
      </c>
      <c r="AH280" s="17"/>
      <c r="AI280" s="17">
        <v>0.24369048473337701</v>
      </c>
      <c r="AJ280" s="17">
        <v>0.14964973642352</v>
      </c>
      <c r="AK280" s="17">
        <v>0.19521401238497699</v>
      </c>
      <c r="AL280" s="17">
        <v>0.126755732171037</v>
      </c>
      <c r="AM280" s="17">
        <v>0.15988814876218299</v>
      </c>
      <c r="AN280" s="17"/>
      <c r="AO280" s="17">
        <v>0.238065615271389</v>
      </c>
      <c r="AP280" s="17">
        <v>0.134345974935452</v>
      </c>
      <c r="AQ280" s="17">
        <v>0.20506115288187801</v>
      </c>
      <c r="AR280" s="17"/>
      <c r="AS280" s="17">
        <v>0.19841009801989901</v>
      </c>
      <c r="AT280" s="17">
        <v>0.21064753681967699</v>
      </c>
      <c r="AU280" s="17">
        <v>0.17578225598553701</v>
      </c>
      <c r="AV280" s="17">
        <v>0.115302086230509</v>
      </c>
      <c r="AW280" s="17">
        <v>0.14930369735940499</v>
      </c>
      <c r="AX280" s="17"/>
      <c r="AY280" s="17">
        <v>0.21005839490671799</v>
      </c>
      <c r="AZ280" s="17">
        <v>0.21368090760921701</v>
      </c>
      <c r="BA280" s="17">
        <v>0.17506536807738299</v>
      </c>
      <c r="BB280" s="17">
        <v>0.16477565276654901</v>
      </c>
      <c r="BC280" s="17">
        <v>0.13260265683314601</v>
      </c>
      <c r="BD280" s="17">
        <v>0.18366289773187899</v>
      </c>
      <c r="BE280" s="17">
        <v>0.132234280937857</v>
      </c>
      <c r="BF280" s="17">
        <v>0.20914667415902699</v>
      </c>
      <c r="BG280" s="17">
        <v>0.21546903954879601</v>
      </c>
      <c r="BH280" s="17">
        <v>9.1803615236348404E-2</v>
      </c>
      <c r="BI280" s="17">
        <v>0.239615559528638</v>
      </c>
      <c r="BJ280" s="17">
        <v>0.185075889143231</v>
      </c>
      <c r="BK280" s="17">
        <v>0.29765118016984998</v>
      </c>
      <c r="BL280" s="17">
        <v>0.27327481915624002</v>
      </c>
      <c r="BM280" s="17">
        <v>0.20357531074075599</v>
      </c>
      <c r="BN280" s="17">
        <v>8.40810030679046E-2</v>
      </c>
      <c r="BO280" s="17"/>
      <c r="BP280" s="17">
        <v>0.13263915875747301</v>
      </c>
      <c r="BQ280" s="17">
        <v>0.17381998889577699</v>
      </c>
      <c r="BR280" s="17">
        <v>0.18367552579952001</v>
      </c>
      <c r="BS280" s="17">
        <v>0.223548172433611</v>
      </c>
      <c r="BT280" s="17">
        <v>0.25867709445692999</v>
      </c>
      <c r="BU280" s="17">
        <v>0.21743090238132001</v>
      </c>
      <c r="BV280" s="17"/>
      <c r="BW280" s="17">
        <v>0.25803072844352998</v>
      </c>
      <c r="BX280" s="17">
        <v>0.14894331189794599</v>
      </c>
      <c r="BY280" s="17">
        <v>0.19352853587030699</v>
      </c>
      <c r="BZ280" s="17">
        <v>0.17000538342374699</v>
      </c>
      <c r="CA280" s="17">
        <v>0.285475828291408</v>
      </c>
      <c r="CB280" s="17">
        <v>0.15412700306259899</v>
      </c>
      <c r="CC280" s="17">
        <v>0.15606095822868801</v>
      </c>
      <c r="CD280" s="17">
        <v>0.170339850373389</v>
      </c>
      <c r="CE280" s="17"/>
      <c r="CF280" s="17">
        <v>0.12493392029203899</v>
      </c>
      <c r="CG280" s="17">
        <v>0.218446383535667</v>
      </c>
      <c r="CH280" s="17">
        <v>0.18138538086551501</v>
      </c>
      <c r="CI280" s="17">
        <v>0.162185400252993</v>
      </c>
      <c r="CJ280" s="17">
        <v>0.178029176783428</v>
      </c>
      <c r="CK280" s="17"/>
      <c r="CL280" s="17">
        <v>0.16807341800989201</v>
      </c>
      <c r="CM280" s="17"/>
      <c r="CN280" s="17">
        <v>0.17267608658195899</v>
      </c>
      <c r="CO280" s="17">
        <v>0.186195563376057</v>
      </c>
      <c r="CP280" s="17">
        <v>0.23029256026636</v>
      </c>
    </row>
    <row r="281" spans="2:94" x14ac:dyDescent="0.35">
      <c r="B281" t="s">
        <v>147</v>
      </c>
      <c r="C281" s="17">
        <v>0.361393461267076</v>
      </c>
      <c r="D281" s="17">
        <v>0.46416278405354799</v>
      </c>
      <c r="E281" s="17">
        <v>0.25802417765378899</v>
      </c>
      <c r="F281" s="17"/>
      <c r="G281" s="17">
        <v>0.60664979012713605</v>
      </c>
      <c r="H281" s="17">
        <v>0.52965423216089902</v>
      </c>
      <c r="I281" s="17">
        <v>0.43545397851318501</v>
      </c>
      <c r="J281" s="17">
        <v>0.35714177052582902</v>
      </c>
      <c r="K281" s="17">
        <v>0.19237592365020501</v>
      </c>
      <c r="L281" s="17">
        <v>0.124641562000085</v>
      </c>
      <c r="M281" s="17"/>
      <c r="N281" s="17">
        <v>0.36799369295275403</v>
      </c>
      <c r="O281" s="17">
        <v>0.390314526464909</v>
      </c>
      <c r="P281" s="17">
        <v>0.263236833474358</v>
      </c>
      <c r="Q281" s="17">
        <v>0.416893249709966</v>
      </c>
      <c r="R281" s="17"/>
      <c r="S281" s="17">
        <v>0.35805285963677003</v>
      </c>
      <c r="T281" s="17">
        <v>0.26500191174670101</v>
      </c>
      <c r="U281" s="17">
        <v>0.34720931244155601</v>
      </c>
      <c r="V281" s="17">
        <v>0.34596107782229202</v>
      </c>
      <c r="W281" s="17">
        <v>0.41901582422244099</v>
      </c>
      <c r="X281" s="17">
        <v>0.29656900903734401</v>
      </c>
      <c r="Y281" s="17">
        <v>0.45761710127847499</v>
      </c>
      <c r="Z281" s="17">
        <v>0.47152870997868301</v>
      </c>
      <c r="AA281" s="17">
        <v>0.389762099452025</v>
      </c>
      <c r="AB281" s="17">
        <v>0.39540689545101698</v>
      </c>
      <c r="AC281" s="17">
        <v>0.32521393965492101</v>
      </c>
      <c r="AD281" s="17"/>
      <c r="AE281" s="17">
        <v>0.247976546465139</v>
      </c>
      <c r="AF281" s="17">
        <v>0.40812657089540799</v>
      </c>
      <c r="AG281" s="17">
        <v>0.32854716115302102</v>
      </c>
      <c r="AH281" s="17"/>
      <c r="AI281" s="17">
        <v>0.24755195707664701</v>
      </c>
      <c r="AJ281" s="17">
        <v>0.48695875255240001</v>
      </c>
      <c r="AK281" s="17">
        <v>0.33348127277592599</v>
      </c>
      <c r="AL281" s="17">
        <v>0.31052340247298699</v>
      </c>
      <c r="AM281" s="17">
        <v>0.340575315816526</v>
      </c>
      <c r="AN281" s="17"/>
      <c r="AO281" s="17">
        <v>0.25705870745949799</v>
      </c>
      <c r="AP281" s="17">
        <v>0.50571568657006905</v>
      </c>
      <c r="AQ281" s="17">
        <v>0.30961257217017302</v>
      </c>
      <c r="AR281" s="17"/>
      <c r="AS281" s="17">
        <v>0.31198198051465098</v>
      </c>
      <c r="AT281" s="17">
        <v>0.33663896321078601</v>
      </c>
      <c r="AU281" s="17">
        <v>0.389476270830036</v>
      </c>
      <c r="AV281" s="17">
        <v>0.53322553972463704</v>
      </c>
      <c r="AW281" s="17">
        <v>0.340342084983145</v>
      </c>
      <c r="AX281" s="17"/>
      <c r="AY281" s="17">
        <v>0.18562139383156001</v>
      </c>
      <c r="AZ281" s="17">
        <v>0.20539302660641201</v>
      </c>
      <c r="BA281" s="17">
        <v>0.43321634421933802</v>
      </c>
      <c r="BB281" s="17">
        <v>0.31898139354543298</v>
      </c>
      <c r="BC281" s="17">
        <v>0.50572594821865902</v>
      </c>
      <c r="BD281" s="17">
        <v>0.38251255180944399</v>
      </c>
      <c r="BE281" s="17">
        <v>0.42218993352094503</v>
      </c>
      <c r="BF281" s="17">
        <v>0.29464825552458701</v>
      </c>
      <c r="BG281" s="17">
        <v>0.35535989243870197</v>
      </c>
      <c r="BH281" s="17">
        <v>0.54790206335313196</v>
      </c>
      <c r="BI281" s="17">
        <v>0.34617655192246199</v>
      </c>
      <c r="BJ281" s="17">
        <v>0.345952321080362</v>
      </c>
      <c r="BK281" s="17">
        <v>6.0035311334888597E-2</v>
      </c>
      <c r="BL281" s="17">
        <v>0.40254469318298602</v>
      </c>
      <c r="BM281" s="17">
        <v>0.29899762352713399</v>
      </c>
      <c r="BN281" s="17">
        <v>0.62822206723294305</v>
      </c>
      <c r="BO281" s="17"/>
      <c r="BP281" s="17">
        <v>0.48886572136873702</v>
      </c>
      <c r="BQ281" s="17">
        <v>0.39949506444527499</v>
      </c>
      <c r="BR281" s="17">
        <v>0.36943681505349202</v>
      </c>
      <c r="BS281" s="17">
        <v>0.292555713172438</v>
      </c>
      <c r="BT281" s="17">
        <v>0.191589771390377</v>
      </c>
      <c r="BU281" s="17">
        <v>0.26025074400801501</v>
      </c>
      <c r="BV281" s="17"/>
      <c r="BW281" s="17">
        <v>0.25400760019029001</v>
      </c>
      <c r="BX281" s="17">
        <v>0.38659740965495998</v>
      </c>
      <c r="BY281" s="17">
        <v>0.34708097512181701</v>
      </c>
      <c r="BZ281" s="17">
        <v>0.42561712049814399</v>
      </c>
      <c r="CA281" s="17">
        <v>0.19395563306455901</v>
      </c>
      <c r="CB281" s="17">
        <v>0.443822607870273</v>
      </c>
      <c r="CC281" s="17">
        <v>0.51070857164067596</v>
      </c>
      <c r="CD281" s="17">
        <v>0.35524360732806798</v>
      </c>
      <c r="CE281" s="17"/>
      <c r="CF281" s="17">
        <v>0.37202178142882297</v>
      </c>
      <c r="CG281" s="17">
        <v>0.32233054465559502</v>
      </c>
      <c r="CH281" s="17">
        <v>0.36225399535702402</v>
      </c>
      <c r="CI281" s="17">
        <v>0.43194308487775102</v>
      </c>
      <c r="CJ281" s="17">
        <v>0.46780880387482399</v>
      </c>
      <c r="CK281" s="17"/>
      <c r="CL281" s="17">
        <v>0.41384228656601801</v>
      </c>
      <c r="CM281" s="17"/>
      <c r="CN281" s="17">
        <v>0.39286249721636202</v>
      </c>
      <c r="CO281" s="17">
        <v>0.34229777269262002</v>
      </c>
      <c r="CP281" s="17">
        <v>0.299463710108411</v>
      </c>
    </row>
    <row r="282" spans="2:94" x14ac:dyDescent="0.35">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c r="CA282" s="17"/>
      <c r="CB282" s="17"/>
      <c r="CC282" s="17"/>
      <c r="CD282" s="17"/>
      <c r="CE282" s="17"/>
      <c r="CF282" s="17"/>
      <c r="CG282" s="17"/>
      <c r="CH282" s="17"/>
      <c r="CI282" s="17"/>
      <c r="CJ282" s="17"/>
      <c r="CK282" s="17"/>
      <c r="CL282" s="17"/>
      <c r="CM282" s="17"/>
      <c r="CN282" s="17"/>
      <c r="CO282" s="17"/>
      <c r="CP282" s="17"/>
    </row>
    <row r="283" spans="2:94" x14ac:dyDescent="0.35">
      <c r="B283" s="6" t="s">
        <v>230</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c r="CA283" s="17"/>
      <c r="CB283" s="17"/>
      <c r="CC283" s="17"/>
      <c r="CD283" s="17"/>
      <c r="CE283" s="17"/>
      <c r="CF283" s="17"/>
      <c r="CG283" s="17"/>
      <c r="CH283" s="17"/>
      <c r="CI283" s="17"/>
      <c r="CJ283" s="17"/>
      <c r="CK283" s="17"/>
      <c r="CL283" s="17"/>
      <c r="CM283" s="17"/>
      <c r="CN283" s="17"/>
      <c r="CO283" s="17"/>
      <c r="CP283" s="17"/>
    </row>
    <row r="284" spans="2:94" x14ac:dyDescent="0.35">
      <c r="B284" s="24" t="s">
        <v>225</v>
      </c>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c r="CA284" s="17"/>
      <c r="CB284" s="17"/>
      <c r="CC284" s="17"/>
      <c r="CD284" s="17"/>
      <c r="CE284" s="17"/>
      <c r="CF284" s="17"/>
      <c r="CG284" s="17"/>
      <c r="CH284" s="17"/>
      <c r="CI284" s="17"/>
      <c r="CJ284" s="17"/>
      <c r="CK284" s="17"/>
      <c r="CL284" s="17"/>
      <c r="CM284" s="17"/>
      <c r="CN284" s="17"/>
      <c r="CO284" s="17"/>
      <c r="CP284" s="17"/>
    </row>
    <row r="285" spans="2:94" x14ac:dyDescent="0.35">
      <c r="B285" t="s">
        <v>205</v>
      </c>
      <c r="C285" s="17">
        <v>0.27584196838332498</v>
      </c>
      <c r="D285" s="17">
        <v>0.30820980666717701</v>
      </c>
      <c r="E285" s="17">
        <v>0.241587000400246</v>
      </c>
      <c r="F285" s="17"/>
      <c r="G285" s="17">
        <v>0.41499996962704599</v>
      </c>
      <c r="H285" s="17">
        <v>0.369103625698812</v>
      </c>
      <c r="I285" s="17">
        <v>0.243135564907346</v>
      </c>
      <c r="J285" s="17">
        <v>0.27322128181247002</v>
      </c>
      <c r="K285" s="17">
        <v>0.19533002561429</v>
      </c>
      <c r="L285" s="17">
        <v>0.20227712255725699</v>
      </c>
      <c r="M285" s="17"/>
      <c r="N285" s="17">
        <v>0.27161900998671501</v>
      </c>
      <c r="O285" s="17">
        <v>0.30004116258860097</v>
      </c>
      <c r="P285" s="17">
        <v>0.25575812531398201</v>
      </c>
      <c r="Q285" s="17">
        <v>0.271346107140083</v>
      </c>
      <c r="R285" s="17"/>
      <c r="S285" s="17">
        <v>0.38945884690996901</v>
      </c>
      <c r="T285" s="17">
        <v>0.18306475929711899</v>
      </c>
      <c r="U285" s="17">
        <v>0.21575593708424401</v>
      </c>
      <c r="V285" s="17">
        <v>0.25371859596937901</v>
      </c>
      <c r="W285" s="17">
        <v>0.21185189811260599</v>
      </c>
      <c r="X285" s="17">
        <v>0.27051336124577102</v>
      </c>
      <c r="Y285" s="17">
        <v>0.21456489104085999</v>
      </c>
      <c r="Z285" s="17">
        <v>0.26685960222223298</v>
      </c>
      <c r="AA285" s="17">
        <v>0.32270592125860897</v>
      </c>
      <c r="AB285" s="17">
        <v>0.34572498326657702</v>
      </c>
      <c r="AC285" s="17">
        <v>0.29647446351610901</v>
      </c>
      <c r="AD285" s="17"/>
      <c r="AE285" s="17">
        <v>0.22061745566391899</v>
      </c>
      <c r="AF285" s="17">
        <v>0.28380397229221199</v>
      </c>
      <c r="AG285" s="17">
        <v>0.28018671144484703</v>
      </c>
      <c r="AH285" s="17"/>
      <c r="AI285" s="17">
        <v>0.239048718475011</v>
      </c>
      <c r="AJ285" s="17">
        <v>0.32945800610703502</v>
      </c>
      <c r="AK285" s="17">
        <v>0.17977452546522599</v>
      </c>
      <c r="AL285" s="17">
        <v>0.17588423341617701</v>
      </c>
      <c r="AM285" s="17">
        <v>0.24796956177801299</v>
      </c>
      <c r="AN285" s="17"/>
      <c r="AO285" s="17">
        <v>0.249249998343018</v>
      </c>
      <c r="AP285" s="17">
        <v>0.32763129787108902</v>
      </c>
      <c r="AQ285" s="17">
        <v>0.29538153139777401</v>
      </c>
      <c r="AR285" s="17"/>
      <c r="AS285" s="17">
        <v>0.25058653066374997</v>
      </c>
      <c r="AT285" s="17">
        <v>0.28043601202659102</v>
      </c>
      <c r="AU285" s="17">
        <v>0.324013453845031</v>
      </c>
      <c r="AV285" s="17">
        <v>0.27810960319995898</v>
      </c>
      <c r="AW285" s="17">
        <v>0.14684915732888601</v>
      </c>
      <c r="AX285" s="17"/>
      <c r="AY285" s="17">
        <v>0.40412713070407302</v>
      </c>
      <c r="AZ285" s="17">
        <v>0.23266509453741499</v>
      </c>
      <c r="BA285" s="17">
        <v>0.39603191386269698</v>
      </c>
      <c r="BB285" s="17">
        <v>0.27978719632718102</v>
      </c>
      <c r="BC285" s="17">
        <v>0.30070045447399202</v>
      </c>
      <c r="BD285" s="17">
        <v>0.227070553737935</v>
      </c>
      <c r="BE285" s="17">
        <v>0.27185460878503098</v>
      </c>
      <c r="BF285" s="17">
        <v>0.175166872041154</v>
      </c>
      <c r="BG285" s="17">
        <v>0.29110743868070599</v>
      </c>
      <c r="BH285" s="17">
        <v>0.38025857260568802</v>
      </c>
      <c r="BI285" s="17">
        <v>0.279494202035457</v>
      </c>
      <c r="BJ285" s="17">
        <v>0.29992599428545402</v>
      </c>
      <c r="BK285" s="17">
        <v>0.313416975993077</v>
      </c>
      <c r="BL285" s="17">
        <v>0.146475314423233</v>
      </c>
      <c r="BM285" s="17">
        <v>0.24256918903559299</v>
      </c>
      <c r="BN285" s="17">
        <v>0.29394877633183802</v>
      </c>
      <c r="BO285" s="17"/>
      <c r="BP285" s="17">
        <v>0.37961477427431101</v>
      </c>
      <c r="BQ285" s="17">
        <v>0.254658072636821</v>
      </c>
      <c r="BR285" s="17">
        <v>0.28359291646263501</v>
      </c>
      <c r="BS285" s="17">
        <v>0.23637176765246801</v>
      </c>
      <c r="BT285" s="17">
        <v>0.22337021765505699</v>
      </c>
      <c r="BU285" s="17">
        <v>0.23529175700045399</v>
      </c>
      <c r="BV285" s="17"/>
      <c r="BW285" s="17">
        <v>0.31774098258893402</v>
      </c>
      <c r="BX285" s="17">
        <v>0.24600226915098</v>
      </c>
      <c r="BY285" s="17">
        <v>0.242612420553171</v>
      </c>
      <c r="BZ285" s="17">
        <v>0.32736962977931</v>
      </c>
      <c r="CA285" s="17">
        <v>0.27049353455258401</v>
      </c>
      <c r="CB285" s="17">
        <v>0.243548874424977</v>
      </c>
      <c r="CC285" s="17">
        <v>0.27958950075064298</v>
      </c>
      <c r="CD285" s="17">
        <v>0.46749057257548698</v>
      </c>
      <c r="CE285" s="17"/>
      <c r="CF285" s="17">
        <v>0.29482273418638799</v>
      </c>
      <c r="CG285" s="17">
        <v>0.23517740201381299</v>
      </c>
      <c r="CH285" s="17">
        <v>0.290041890076849</v>
      </c>
      <c r="CI285" s="17">
        <v>0.32603459482487301</v>
      </c>
      <c r="CJ285" s="17">
        <v>0.32964418111543498</v>
      </c>
      <c r="CK285" s="17"/>
      <c r="CL285" s="17">
        <v>0.25771361147488903</v>
      </c>
      <c r="CM285" s="17"/>
      <c r="CN285" s="17">
        <v>0.30414465187599599</v>
      </c>
      <c r="CO285" s="17">
        <v>0.21606336292612099</v>
      </c>
      <c r="CP285" s="17">
        <v>0.2553084862301</v>
      </c>
    </row>
    <row r="286" spans="2:94" x14ac:dyDescent="0.35">
      <c r="B286" t="s">
        <v>206</v>
      </c>
      <c r="C286" s="17">
        <v>0.34801775878015101</v>
      </c>
      <c r="D286" s="17">
        <v>0.36187149119859102</v>
      </c>
      <c r="E286" s="17">
        <v>0.33608231596157001</v>
      </c>
      <c r="F286" s="17"/>
      <c r="G286" s="17">
        <v>0.28299841409478499</v>
      </c>
      <c r="H286" s="17">
        <v>0.35908275748688501</v>
      </c>
      <c r="I286" s="17">
        <v>0.35984176235048998</v>
      </c>
      <c r="J286" s="17">
        <v>0.32000605644806501</v>
      </c>
      <c r="K286" s="17">
        <v>0.37775248649008097</v>
      </c>
      <c r="L286" s="17">
        <v>0.36820701166367598</v>
      </c>
      <c r="M286" s="17"/>
      <c r="N286" s="17">
        <v>0.36222834813697002</v>
      </c>
      <c r="O286" s="17">
        <v>0.37547269092134</v>
      </c>
      <c r="P286" s="17">
        <v>0.30732841739467898</v>
      </c>
      <c r="Q286" s="17">
        <v>0.34320723235737199</v>
      </c>
      <c r="R286" s="17"/>
      <c r="S286" s="17">
        <v>0.37054918047617103</v>
      </c>
      <c r="T286" s="17">
        <v>0.35237559138966601</v>
      </c>
      <c r="U286" s="17">
        <v>0.36185253663179201</v>
      </c>
      <c r="V286" s="17">
        <v>0.413023154050424</v>
      </c>
      <c r="W286" s="17">
        <v>0.31004568453852399</v>
      </c>
      <c r="X286" s="17">
        <v>0.28424616494044003</v>
      </c>
      <c r="Y286" s="17">
        <v>0.37482789117633802</v>
      </c>
      <c r="Z286" s="17">
        <v>0.40619642005115197</v>
      </c>
      <c r="AA286" s="17">
        <v>0.300687876452437</v>
      </c>
      <c r="AB286" s="17">
        <v>0.31952426196209099</v>
      </c>
      <c r="AC286" s="17">
        <v>0.35939456785880802</v>
      </c>
      <c r="AD286" s="17"/>
      <c r="AE286" s="17">
        <v>0.33879063601234499</v>
      </c>
      <c r="AF286" s="17">
        <v>0.35763247296482298</v>
      </c>
      <c r="AG286" s="17">
        <v>0.392422247368095</v>
      </c>
      <c r="AH286" s="17"/>
      <c r="AI286" s="17">
        <v>0.34848202392516903</v>
      </c>
      <c r="AJ286" s="17">
        <v>0.328704231365122</v>
      </c>
      <c r="AK286" s="17">
        <v>0.50161403710866503</v>
      </c>
      <c r="AL286" s="17">
        <v>0.39334230350961402</v>
      </c>
      <c r="AM286" s="17">
        <v>0.37787457642546102</v>
      </c>
      <c r="AN286" s="17"/>
      <c r="AO286" s="17">
        <v>0.38839772872289502</v>
      </c>
      <c r="AP286" s="17">
        <v>0.34104335865470398</v>
      </c>
      <c r="AQ286" s="17">
        <v>0.391630570546325</v>
      </c>
      <c r="AR286" s="17"/>
      <c r="AS286" s="17">
        <v>0.34984134791043497</v>
      </c>
      <c r="AT286" s="17">
        <v>0.32528491992471098</v>
      </c>
      <c r="AU286" s="17">
        <v>0.33518109072734198</v>
      </c>
      <c r="AV286" s="17">
        <v>0.39066417387207403</v>
      </c>
      <c r="AW286" s="17">
        <v>0.570442275646042</v>
      </c>
      <c r="AX286" s="17"/>
      <c r="AY286" s="17">
        <v>0.204297521177178</v>
      </c>
      <c r="AZ286" s="17">
        <v>0.29610044269056102</v>
      </c>
      <c r="BA286" s="17">
        <v>0.28678777425150498</v>
      </c>
      <c r="BB286" s="17">
        <v>0.27033595603309601</v>
      </c>
      <c r="BC286" s="17">
        <v>0.34763410911651199</v>
      </c>
      <c r="BD286" s="17">
        <v>0.386850723817665</v>
      </c>
      <c r="BE286" s="17">
        <v>0.29792267716724402</v>
      </c>
      <c r="BF286" s="17">
        <v>0.41534671839053999</v>
      </c>
      <c r="BG286" s="17">
        <v>0.35918540517808101</v>
      </c>
      <c r="BH286" s="17">
        <v>0.33092220107814302</v>
      </c>
      <c r="BI286" s="17">
        <v>0.41842116662314299</v>
      </c>
      <c r="BJ286" s="17">
        <v>0.384452715254405</v>
      </c>
      <c r="BK286" s="17">
        <v>0.34553718444960801</v>
      </c>
      <c r="BL286" s="17">
        <v>0.375503573785406</v>
      </c>
      <c r="BM286" s="17">
        <v>0.47354215144527301</v>
      </c>
      <c r="BN286" s="17">
        <v>0.35770738389144902</v>
      </c>
      <c r="BO286" s="17"/>
      <c r="BP286" s="17">
        <v>0.36910472484707701</v>
      </c>
      <c r="BQ286" s="17">
        <v>0.38684977955762401</v>
      </c>
      <c r="BR286" s="17">
        <v>0.27950214775001397</v>
      </c>
      <c r="BS286" s="17">
        <v>0.34647041530328698</v>
      </c>
      <c r="BT286" s="17">
        <v>0.32388606652299701</v>
      </c>
      <c r="BU286" s="17">
        <v>0.26921557708788901</v>
      </c>
      <c r="BV286" s="17"/>
      <c r="BW286" s="17">
        <v>0.26642959376089498</v>
      </c>
      <c r="BX286" s="17">
        <v>0.321708169992872</v>
      </c>
      <c r="BY286" s="17">
        <v>0.38651233385866401</v>
      </c>
      <c r="BZ286" s="17">
        <v>0.34705291054257098</v>
      </c>
      <c r="CA286" s="17">
        <v>0.34725040246546202</v>
      </c>
      <c r="CB286" s="17">
        <v>0.364497097965088</v>
      </c>
      <c r="CC286" s="17">
        <v>0.47736936146375197</v>
      </c>
      <c r="CD286" s="17">
        <v>0.25651806593183502</v>
      </c>
      <c r="CE286" s="17"/>
      <c r="CF286" s="17">
        <v>0.28565456618503499</v>
      </c>
      <c r="CG286" s="17">
        <v>0.37876606572249599</v>
      </c>
      <c r="CH286" s="17">
        <v>0.343974848391014</v>
      </c>
      <c r="CI286" s="17">
        <v>0.33345116642275702</v>
      </c>
      <c r="CJ286" s="17">
        <v>0.234803413179896</v>
      </c>
      <c r="CK286" s="17"/>
      <c r="CL286" s="17">
        <v>0.38891505442065699</v>
      </c>
      <c r="CM286" s="17"/>
      <c r="CN286" s="17">
        <v>0.31749804122295</v>
      </c>
      <c r="CO286" s="17">
        <v>0.367599668236958</v>
      </c>
      <c r="CP286" s="17">
        <v>0.40720250253478502</v>
      </c>
    </row>
    <row r="287" spans="2:94" x14ac:dyDescent="0.35">
      <c r="B287" t="s">
        <v>207</v>
      </c>
      <c r="C287" s="17">
        <v>0.19203279255046901</v>
      </c>
      <c r="D287" s="17">
        <v>0.167051015752749</v>
      </c>
      <c r="E287" s="17">
        <v>0.21596640934272901</v>
      </c>
      <c r="F287" s="17"/>
      <c r="G287" s="17">
        <v>0.15993568509548101</v>
      </c>
      <c r="H287" s="17">
        <v>0.152281027235938</v>
      </c>
      <c r="I287" s="17">
        <v>0.21164306017694401</v>
      </c>
      <c r="J287" s="17">
        <v>0.21846950153495201</v>
      </c>
      <c r="K287" s="17">
        <v>0.14867113142973801</v>
      </c>
      <c r="L287" s="17">
        <v>0.240273240228535</v>
      </c>
      <c r="M287" s="17"/>
      <c r="N287" s="17">
        <v>0.193677496810199</v>
      </c>
      <c r="O287" s="17">
        <v>0.15589786107772999</v>
      </c>
      <c r="P287" s="17">
        <v>0.22226119796773</v>
      </c>
      <c r="Q287" s="17">
        <v>0.20310620400930701</v>
      </c>
      <c r="R287" s="17"/>
      <c r="S287" s="17">
        <v>0.14958188104269399</v>
      </c>
      <c r="T287" s="17">
        <v>0.215548527436562</v>
      </c>
      <c r="U287" s="17">
        <v>0.18584023473460101</v>
      </c>
      <c r="V287" s="17">
        <v>0.117465073368982</v>
      </c>
      <c r="W287" s="17">
        <v>0.31303482244445802</v>
      </c>
      <c r="X287" s="17">
        <v>0.20730288906598099</v>
      </c>
      <c r="Y287" s="17">
        <v>0.22521330019369901</v>
      </c>
      <c r="Z287" s="17">
        <v>0.225828101182388</v>
      </c>
      <c r="AA287" s="17">
        <v>0.190387423261555</v>
      </c>
      <c r="AB287" s="17">
        <v>0.185658608022332</v>
      </c>
      <c r="AC287" s="17">
        <v>0.15746835540999099</v>
      </c>
      <c r="AD287" s="17"/>
      <c r="AE287" s="17">
        <v>0.199826972631409</v>
      </c>
      <c r="AF287" s="17">
        <v>0.20014667593958099</v>
      </c>
      <c r="AG287" s="17">
        <v>0.172002198033256</v>
      </c>
      <c r="AH287" s="17"/>
      <c r="AI287" s="17">
        <v>0.20304724805101201</v>
      </c>
      <c r="AJ287" s="17">
        <v>0.19654961292133</v>
      </c>
      <c r="AK287" s="17">
        <v>0.16416517819058399</v>
      </c>
      <c r="AL287" s="17">
        <v>0.17639424878222201</v>
      </c>
      <c r="AM287" s="17">
        <v>0.20415701492063201</v>
      </c>
      <c r="AN287" s="17"/>
      <c r="AO287" s="17">
        <v>0.17452022552402399</v>
      </c>
      <c r="AP287" s="17">
        <v>0.192964811467016</v>
      </c>
      <c r="AQ287" s="17">
        <v>0.195586290835115</v>
      </c>
      <c r="AR287" s="17"/>
      <c r="AS287" s="17">
        <v>0.206430015109482</v>
      </c>
      <c r="AT287" s="17">
        <v>0.206201662962331</v>
      </c>
      <c r="AU287" s="17">
        <v>0.178964586028907</v>
      </c>
      <c r="AV287" s="17">
        <v>0.13527372488852701</v>
      </c>
      <c r="AW287" s="17">
        <v>0.2043905082362</v>
      </c>
      <c r="AX287" s="17"/>
      <c r="AY287" s="17">
        <v>0.20197657768039601</v>
      </c>
      <c r="AZ287" s="17">
        <v>0.21946424342988</v>
      </c>
      <c r="BA287" s="17">
        <v>0.1066413481962</v>
      </c>
      <c r="BB287" s="17">
        <v>0.260381402490727</v>
      </c>
      <c r="BC287" s="17">
        <v>0.179004448942959</v>
      </c>
      <c r="BD287" s="17">
        <v>0.16229189409029299</v>
      </c>
      <c r="BE287" s="17">
        <v>0.25045658026966</v>
      </c>
      <c r="BF287" s="17">
        <v>0.208728509555765</v>
      </c>
      <c r="BG287" s="17">
        <v>0.21852496929884399</v>
      </c>
      <c r="BH287" s="17">
        <v>0.13509016699439499</v>
      </c>
      <c r="BI287" s="17">
        <v>0.10857626828377499</v>
      </c>
      <c r="BJ287" s="17">
        <v>0.186940262855182</v>
      </c>
      <c r="BK287" s="17">
        <v>0.18096488933573401</v>
      </c>
      <c r="BL287" s="17">
        <v>0.26645558234250899</v>
      </c>
      <c r="BM287" s="17">
        <v>0.16538940443293701</v>
      </c>
      <c r="BN287" s="17">
        <v>0.20182191313020401</v>
      </c>
      <c r="BO287" s="17"/>
      <c r="BP287" s="17">
        <v>0.127919716300782</v>
      </c>
      <c r="BQ287" s="17">
        <v>0.17423486591109399</v>
      </c>
      <c r="BR287" s="17">
        <v>0.261905924811625</v>
      </c>
      <c r="BS287" s="17">
        <v>0.23202194228032799</v>
      </c>
      <c r="BT287" s="17">
        <v>0.17593420318380101</v>
      </c>
      <c r="BU287" s="17">
        <v>0.24578891789000601</v>
      </c>
      <c r="BV287" s="17"/>
      <c r="BW287" s="17">
        <v>0.17577305195646101</v>
      </c>
      <c r="BX287" s="17">
        <v>0.23845167764826999</v>
      </c>
      <c r="BY287" s="17">
        <v>0.19502432144845899</v>
      </c>
      <c r="BZ287" s="17">
        <v>0.158927515729124</v>
      </c>
      <c r="CA287" s="17">
        <v>0.18056938413417301</v>
      </c>
      <c r="CB287" s="17">
        <v>0.20066347785001701</v>
      </c>
      <c r="CC287" s="17">
        <v>0.15624433979522701</v>
      </c>
      <c r="CD287" s="17">
        <v>0.100646462716332</v>
      </c>
      <c r="CE287" s="17"/>
      <c r="CF287" s="17">
        <v>0.25186326438642898</v>
      </c>
      <c r="CG287" s="17">
        <v>0.18025378827267499</v>
      </c>
      <c r="CH287" s="17">
        <v>0.20432036173861101</v>
      </c>
      <c r="CI287" s="17">
        <v>0.16702636976458199</v>
      </c>
      <c r="CJ287" s="17">
        <v>0.17832126349421401</v>
      </c>
      <c r="CK287" s="17"/>
      <c r="CL287" s="17">
        <v>0.18671861702964801</v>
      </c>
      <c r="CM287" s="17"/>
      <c r="CN287" s="17">
        <v>0.19867912598321699</v>
      </c>
      <c r="CO287" s="17">
        <v>0.23147839000104201</v>
      </c>
      <c r="CP287" s="17">
        <v>0.14306637769590599</v>
      </c>
    </row>
    <row r="288" spans="2:94" x14ac:dyDescent="0.35">
      <c r="B288" t="s">
        <v>208</v>
      </c>
      <c r="C288" s="17">
        <v>9.5509436000614997E-2</v>
      </c>
      <c r="D288" s="17">
        <v>7.3294580474267498E-2</v>
      </c>
      <c r="E288" s="17">
        <v>0.11786165119353501</v>
      </c>
      <c r="F288" s="17"/>
      <c r="G288" s="17">
        <v>8.6081730403326104E-2</v>
      </c>
      <c r="H288" s="17">
        <v>6.6453725047905796E-2</v>
      </c>
      <c r="I288" s="17">
        <v>0.107722088711025</v>
      </c>
      <c r="J288" s="17">
        <v>9.1347283215505101E-2</v>
      </c>
      <c r="K288" s="17">
        <v>0.13732064661677501</v>
      </c>
      <c r="L288" s="17">
        <v>8.6230357412756906E-2</v>
      </c>
      <c r="M288" s="17"/>
      <c r="N288" s="17">
        <v>0.10519191370893299</v>
      </c>
      <c r="O288" s="17">
        <v>9.0568821517950204E-2</v>
      </c>
      <c r="P288" s="17">
        <v>8.6319735981111895E-2</v>
      </c>
      <c r="Q288" s="17">
        <v>9.9626873387757497E-2</v>
      </c>
      <c r="R288" s="17"/>
      <c r="S288" s="17">
        <v>6.0947573001918498E-2</v>
      </c>
      <c r="T288" s="17">
        <v>0.131743908956517</v>
      </c>
      <c r="U288" s="17">
        <v>0.124339323283828</v>
      </c>
      <c r="V288" s="17">
        <v>0.12604021975152799</v>
      </c>
      <c r="W288" s="17">
        <v>7.3254142430010397E-2</v>
      </c>
      <c r="X288" s="17">
        <v>0.13026383206287301</v>
      </c>
      <c r="Y288" s="17">
        <v>9.6148104299149606E-2</v>
      </c>
      <c r="Z288" s="17">
        <v>0</v>
      </c>
      <c r="AA288" s="17">
        <v>7.2341059976962205E-2</v>
      </c>
      <c r="AB288" s="17">
        <v>8.7993577160210404E-2</v>
      </c>
      <c r="AC288" s="17">
        <v>0.107553907587668</v>
      </c>
      <c r="AD288" s="17"/>
      <c r="AE288" s="17">
        <v>0.104735410540735</v>
      </c>
      <c r="AF288" s="17">
        <v>9.3029701781643798E-2</v>
      </c>
      <c r="AG288" s="17">
        <v>0.101078510452033</v>
      </c>
      <c r="AH288" s="17"/>
      <c r="AI288" s="17">
        <v>0.120208375318787</v>
      </c>
      <c r="AJ288" s="17">
        <v>6.6938834093583199E-2</v>
      </c>
      <c r="AK288" s="17">
        <v>0.10519993589346301</v>
      </c>
      <c r="AL288" s="17">
        <v>8.3793221919016406E-2</v>
      </c>
      <c r="AM288" s="17">
        <v>8.4929912466938096E-2</v>
      </c>
      <c r="AN288" s="17"/>
      <c r="AO288" s="17">
        <v>9.24304082821681E-2</v>
      </c>
      <c r="AP288" s="17">
        <v>7.5926225968311403E-2</v>
      </c>
      <c r="AQ288" s="17">
        <v>5.7139906363954301E-2</v>
      </c>
      <c r="AR288" s="17"/>
      <c r="AS288" s="17">
        <v>0.10065116294876</v>
      </c>
      <c r="AT288" s="17">
        <v>0.11627837353057301</v>
      </c>
      <c r="AU288" s="17">
        <v>7.6480621777745103E-2</v>
      </c>
      <c r="AV288" s="17">
        <v>0.110313832821816</v>
      </c>
      <c r="AW288" s="17">
        <v>0</v>
      </c>
      <c r="AX288" s="17"/>
      <c r="AY288" s="17">
        <v>9.2311271562501795E-2</v>
      </c>
      <c r="AZ288" s="17">
        <v>0.16602447582541099</v>
      </c>
      <c r="BA288" s="17">
        <v>8.4183594892046396E-2</v>
      </c>
      <c r="BB288" s="17">
        <v>3.04122787825645E-2</v>
      </c>
      <c r="BC288" s="17">
        <v>0.10226047622522</v>
      </c>
      <c r="BD288" s="17">
        <v>0.124643328648397</v>
      </c>
      <c r="BE288" s="17">
        <v>8.3691029450871396E-2</v>
      </c>
      <c r="BF288" s="17">
        <v>0.10579530964511701</v>
      </c>
      <c r="BG288" s="17">
        <v>5.9568156620715997E-2</v>
      </c>
      <c r="BH288" s="17">
        <v>9.5530049906241504E-2</v>
      </c>
      <c r="BI288" s="17">
        <v>9.5786274829600906E-2</v>
      </c>
      <c r="BJ288" s="17">
        <v>0.112865394866902</v>
      </c>
      <c r="BK288" s="17">
        <v>6.4958643759816803E-2</v>
      </c>
      <c r="BL288" s="17">
        <v>0.106082369468703</v>
      </c>
      <c r="BM288" s="17">
        <v>0.11849925508619701</v>
      </c>
      <c r="BN288" s="17">
        <v>9.1319543902587896E-2</v>
      </c>
      <c r="BO288" s="17"/>
      <c r="BP288" s="17">
        <v>6.1241857462264203E-2</v>
      </c>
      <c r="BQ288" s="17">
        <v>0.10248804217376301</v>
      </c>
      <c r="BR288" s="17">
        <v>7.7206271215096794E-2</v>
      </c>
      <c r="BS288" s="17">
        <v>0.10624164062144099</v>
      </c>
      <c r="BT288" s="17">
        <v>0.119090009852425</v>
      </c>
      <c r="BU288" s="17">
        <v>0.141601248643347</v>
      </c>
      <c r="BV288" s="17"/>
      <c r="BW288" s="17">
        <v>0.15835355159863501</v>
      </c>
      <c r="BX288" s="17">
        <v>0.11963787807069901</v>
      </c>
      <c r="BY288" s="17">
        <v>8.9281511002702194E-2</v>
      </c>
      <c r="BZ288" s="17">
        <v>7.7453330908086204E-2</v>
      </c>
      <c r="CA288" s="17">
        <v>0.100122681282325</v>
      </c>
      <c r="CB288" s="17">
        <v>8.2777549430169503E-2</v>
      </c>
      <c r="CC288" s="17">
        <v>4.2479808951242599E-2</v>
      </c>
      <c r="CD288" s="17">
        <v>3.3373865071967899E-2</v>
      </c>
      <c r="CE288" s="17"/>
      <c r="CF288" s="17">
        <v>8.3852367767601396E-2</v>
      </c>
      <c r="CG288" s="17">
        <v>9.4472685081318106E-2</v>
      </c>
      <c r="CH288" s="17">
        <v>9.0356413430110402E-2</v>
      </c>
      <c r="CI288" s="17">
        <v>8.5878916640838104E-2</v>
      </c>
      <c r="CJ288" s="17">
        <v>0.23069336575785299</v>
      </c>
      <c r="CK288" s="17"/>
      <c r="CL288" s="17">
        <v>0.133616757145923</v>
      </c>
      <c r="CM288" s="17"/>
      <c r="CN288" s="17">
        <v>9.4987842837231301E-2</v>
      </c>
      <c r="CO288" s="17">
        <v>9.2981048798063098E-2</v>
      </c>
      <c r="CP288" s="17">
        <v>9.8884048192048699E-2</v>
      </c>
    </row>
    <row r="289" spans="2:94" x14ac:dyDescent="0.35">
      <c r="B289" t="s">
        <v>209</v>
      </c>
      <c r="C289" s="17">
        <v>6.9308867943497304E-2</v>
      </c>
      <c r="D289" s="17">
        <v>7.1540474726526804E-2</v>
      </c>
      <c r="E289" s="17">
        <v>6.7816584018773704E-2</v>
      </c>
      <c r="F289" s="17"/>
      <c r="G289" s="17">
        <v>3.8478698756166198E-2</v>
      </c>
      <c r="H289" s="17">
        <v>4.7682160414743401E-2</v>
      </c>
      <c r="I289" s="17">
        <v>5.6178836495294301E-2</v>
      </c>
      <c r="J289" s="17">
        <v>7.9177194855712604E-2</v>
      </c>
      <c r="K289" s="17">
        <v>0.104539162076833</v>
      </c>
      <c r="L289" s="17">
        <v>8.4580885233042302E-2</v>
      </c>
      <c r="M289" s="17"/>
      <c r="N289" s="17">
        <v>5.3330361754244097E-2</v>
      </c>
      <c r="O289" s="17">
        <v>6.2571928838168298E-2</v>
      </c>
      <c r="P289" s="17">
        <v>0.107104410464205</v>
      </c>
      <c r="Q289" s="17">
        <v>5.9093107343680798E-2</v>
      </c>
      <c r="R289" s="17"/>
      <c r="S289" s="17">
        <v>2.1451957955385698E-2</v>
      </c>
      <c r="T289" s="17">
        <v>9.3968136559900897E-2</v>
      </c>
      <c r="U289" s="17">
        <v>0.10057094437860201</v>
      </c>
      <c r="V289" s="17">
        <v>6.0541412730801998E-2</v>
      </c>
      <c r="W289" s="17">
        <v>9.1813452474401397E-2</v>
      </c>
      <c r="X289" s="17">
        <v>6.9833933070308093E-2</v>
      </c>
      <c r="Y289" s="17">
        <v>7.8619584402290194E-2</v>
      </c>
      <c r="Z289" s="17">
        <v>7.6834807322153698E-2</v>
      </c>
      <c r="AA289" s="17">
        <v>0.106575090276428</v>
      </c>
      <c r="AB289" s="17">
        <v>3.66291477375595E-2</v>
      </c>
      <c r="AC289" s="17">
        <v>2.2876552641223499E-2</v>
      </c>
      <c r="AD289" s="17"/>
      <c r="AE289" s="17">
        <v>0.10926153004870599</v>
      </c>
      <c r="AF289" s="17">
        <v>4.8066501536345702E-2</v>
      </c>
      <c r="AG289" s="17">
        <v>4.8800991378969302E-2</v>
      </c>
      <c r="AH289" s="17"/>
      <c r="AI289" s="17">
        <v>8.6559038302126995E-2</v>
      </c>
      <c r="AJ289" s="17">
        <v>5.0259809774229003E-2</v>
      </c>
      <c r="AK289" s="17">
        <v>4.92463233420622E-2</v>
      </c>
      <c r="AL289" s="17">
        <v>7.7667618394147694E-2</v>
      </c>
      <c r="AM289" s="17">
        <v>4.9512454655776E-2</v>
      </c>
      <c r="AN289" s="17"/>
      <c r="AO289" s="17">
        <v>8.2760466298049201E-2</v>
      </c>
      <c r="AP289" s="17">
        <v>3.9337198401029401E-2</v>
      </c>
      <c r="AQ289" s="17">
        <v>6.02617008568316E-2</v>
      </c>
      <c r="AR289" s="17"/>
      <c r="AS289" s="17">
        <v>7.4793785558730494E-2</v>
      </c>
      <c r="AT289" s="17">
        <v>5.2354228800972701E-2</v>
      </c>
      <c r="AU289" s="17">
        <v>6.6233021097795997E-2</v>
      </c>
      <c r="AV289" s="17">
        <v>7.7947168608214906E-2</v>
      </c>
      <c r="AW289" s="17">
        <v>7.8318058788870701E-2</v>
      </c>
      <c r="AX289" s="17"/>
      <c r="AY289" s="17">
        <v>0</v>
      </c>
      <c r="AZ289" s="17">
        <v>6.4699626694939602E-2</v>
      </c>
      <c r="BA289" s="17">
        <v>0.12635536879755199</v>
      </c>
      <c r="BB289" s="17">
        <v>0.11496124829184599</v>
      </c>
      <c r="BC289" s="17">
        <v>6.0214106662079998E-2</v>
      </c>
      <c r="BD289" s="17">
        <v>5.1869658606139998E-2</v>
      </c>
      <c r="BE289" s="17">
        <v>9.6075104327193406E-2</v>
      </c>
      <c r="BF289" s="17">
        <v>5.8012188161398602E-2</v>
      </c>
      <c r="BG289" s="17">
        <v>7.1614030221652594E-2</v>
      </c>
      <c r="BH289" s="17">
        <v>4.15529233835965E-2</v>
      </c>
      <c r="BI289" s="17">
        <v>7.3142260087567704E-2</v>
      </c>
      <c r="BJ289" s="17">
        <v>1.58156327380564E-2</v>
      </c>
      <c r="BK289" s="17">
        <v>6.9516243172337705E-2</v>
      </c>
      <c r="BL289" s="17">
        <v>0.105483159980149</v>
      </c>
      <c r="BM289" s="17">
        <v>0</v>
      </c>
      <c r="BN289" s="17">
        <v>5.52023827439211E-2</v>
      </c>
      <c r="BO289" s="17"/>
      <c r="BP289" s="17">
        <v>5.2897075516219597E-2</v>
      </c>
      <c r="BQ289" s="17">
        <v>5.8599827496182803E-2</v>
      </c>
      <c r="BR289" s="17">
        <v>8.1772849251422003E-2</v>
      </c>
      <c r="BS289" s="17">
        <v>6.1345636698899003E-2</v>
      </c>
      <c r="BT289" s="17">
        <v>0.12071895910668801</v>
      </c>
      <c r="BU289" s="17">
        <v>9.1552935145638004E-2</v>
      </c>
      <c r="BV289" s="17"/>
      <c r="BW289" s="17">
        <v>8.1702820095074305E-2</v>
      </c>
      <c r="BX289" s="17">
        <v>5.0510251419947499E-2</v>
      </c>
      <c r="BY289" s="17">
        <v>7.3626634242545494E-2</v>
      </c>
      <c r="BZ289" s="17">
        <v>5.8439380700030498E-2</v>
      </c>
      <c r="CA289" s="17">
        <v>7.1240269755176402E-2</v>
      </c>
      <c r="CB289" s="17">
        <v>0.10851300032974801</v>
      </c>
      <c r="CC289" s="17">
        <v>4.4316989039135599E-2</v>
      </c>
      <c r="CD289" s="17">
        <v>0.102983998664694</v>
      </c>
      <c r="CE289" s="17"/>
      <c r="CF289" s="17">
        <v>5.4037141988885998E-2</v>
      </c>
      <c r="CG289" s="17">
        <v>8.6566321415332104E-2</v>
      </c>
      <c r="CH289" s="17">
        <v>5.7999617370982103E-2</v>
      </c>
      <c r="CI289" s="17">
        <v>7.4791629144809801E-2</v>
      </c>
      <c r="CJ289" s="17">
        <v>0</v>
      </c>
      <c r="CK289" s="17"/>
      <c r="CL289" s="17">
        <v>2.5578018337639501E-2</v>
      </c>
      <c r="CM289" s="17"/>
      <c r="CN289" s="17">
        <v>6.5374595966229604E-2</v>
      </c>
      <c r="CO289" s="17">
        <v>6.0315394386525098E-2</v>
      </c>
      <c r="CP289" s="17">
        <v>8.6444934285355601E-2</v>
      </c>
    </row>
    <row r="290" spans="2:94" x14ac:dyDescent="0.35">
      <c r="B290" t="s">
        <v>133</v>
      </c>
      <c r="C290" s="17">
        <v>1.9289176341942601E-2</v>
      </c>
      <c r="D290" s="17">
        <v>1.8032631180689498E-2</v>
      </c>
      <c r="E290" s="17">
        <v>2.0686039083146E-2</v>
      </c>
      <c r="F290" s="17"/>
      <c r="G290" s="17">
        <v>1.75055020231949E-2</v>
      </c>
      <c r="H290" s="17">
        <v>5.3967041157154602E-3</v>
      </c>
      <c r="I290" s="17">
        <v>2.14786873589018E-2</v>
      </c>
      <c r="J290" s="17">
        <v>1.77786821332954E-2</v>
      </c>
      <c r="K290" s="17">
        <v>3.63865477722825E-2</v>
      </c>
      <c r="L290" s="17">
        <v>1.8431382904732299E-2</v>
      </c>
      <c r="M290" s="17"/>
      <c r="N290" s="17">
        <v>1.39528696029386E-2</v>
      </c>
      <c r="O290" s="17">
        <v>1.54475350562102E-2</v>
      </c>
      <c r="P290" s="17">
        <v>2.1228112878291801E-2</v>
      </c>
      <c r="Q290" s="17">
        <v>2.3620475761799601E-2</v>
      </c>
      <c r="R290" s="17"/>
      <c r="S290" s="17">
        <v>8.0105606138622092E-3</v>
      </c>
      <c r="T290" s="17">
        <v>2.3299076360235101E-2</v>
      </c>
      <c r="U290" s="17">
        <v>1.16410238869325E-2</v>
      </c>
      <c r="V290" s="17">
        <v>2.9211544128884801E-2</v>
      </c>
      <c r="W290" s="17">
        <v>0</v>
      </c>
      <c r="X290" s="17">
        <v>3.78398196146267E-2</v>
      </c>
      <c r="Y290" s="17">
        <v>1.0626228887663101E-2</v>
      </c>
      <c r="Z290" s="17">
        <v>2.42810692220733E-2</v>
      </c>
      <c r="AA290" s="17">
        <v>7.30262877400793E-3</v>
      </c>
      <c r="AB290" s="17">
        <v>2.44694218512293E-2</v>
      </c>
      <c r="AC290" s="17">
        <v>5.6232152986200497E-2</v>
      </c>
      <c r="AD290" s="17"/>
      <c r="AE290" s="17">
        <v>2.6767995102884998E-2</v>
      </c>
      <c r="AF290" s="17">
        <v>1.73206754853945E-2</v>
      </c>
      <c r="AG290" s="17">
        <v>5.5093413228000203E-3</v>
      </c>
      <c r="AH290" s="17"/>
      <c r="AI290" s="17">
        <v>2.6545959278940902E-3</v>
      </c>
      <c r="AJ290" s="17">
        <v>2.8089505738700199E-2</v>
      </c>
      <c r="AK290" s="17">
        <v>0</v>
      </c>
      <c r="AL290" s="17">
        <v>9.2918373978822799E-2</v>
      </c>
      <c r="AM290" s="17">
        <v>3.5556479753179999E-2</v>
      </c>
      <c r="AN290" s="17"/>
      <c r="AO290" s="17">
        <v>1.2641172829846E-2</v>
      </c>
      <c r="AP290" s="17">
        <v>2.30971076378499E-2</v>
      </c>
      <c r="AQ290" s="17">
        <v>0</v>
      </c>
      <c r="AR290" s="17"/>
      <c r="AS290" s="17">
        <v>1.7697157808843102E-2</v>
      </c>
      <c r="AT290" s="17">
        <v>1.9444802754822299E-2</v>
      </c>
      <c r="AU290" s="17">
        <v>1.9127226523178099E-2</v>
      </c>
      <c r="AV290" s="17">
        <v>7.6914966094090501E-3</v>
      </c>
      <c r="AW290" s="17">
        <v>0</v>
      </c>
      <c r="AX290" s="17"/>
      <c r="AY290" s="17">
        <v>9.72874988758506E-2</v>
      </c>
      <c r="AZ290" s="17">
        <v>2.1046116821794001E-2</v>
      </c>
      <c r="BA290" s="17">
        <v>0</v>
      </c>
      <c r="BB290" s="17">
        <v>4.4121918074585598E-2</v>
      </c>
      <c r="BC290" s="17">
        <v>1.01864045792375E-2</v>
      </c>
      <c r="BD290" s="17">
        <v>4.7273841099570002E-2</v>
      </c>
      <c r="BE290" s="17">
        <v>0</v>
      </c>
      <c r="BF290" s="17">
        <v>3.6950402206025197E-2</v>
      </c>
      <c r="BG290" s="17">
        <v>0</v>
      </c>
      <c r="BH290" s="17">
        <v>1.6646086031936E-2</v>
      </c>
      <c r="BI290" s="17">
        <v>2.4579828140457199E-2</v>
      </c>
      <c r="BJ290" s="17">
        <v>0</v>
      </c>
      <c r="BK290" s="17">
        <v>2.5606063289425801E-2</v>
      </c>
      <c r="BL290" s="17">
        <v>0</v>
      </c>
      <c r="BM290" s="17">
        <v>0</v>
      </c>
      <c r="BN290" s="17">
        <v>0</v>
      </c>
      <c r="BO290" s="17"/>
      <c r="BP290" s="17">
        <v>9.2218515993461193E-3</v>
      </c>
      <c r="BQ290" s="17">
        <v>2.3169412224515001E-2</v>
      </c>
      <c r="BR290" s="17">
        <v>1.6019890509207099E-2</v>
      </c>
      <c r="BS290" s="17">
        <v>1.7548597443577299E-2</v>
      </c>
      <c r="BT290" s="17">
        <v>3.7000543679031599E-2</v>
      </c>
      <c r="BU290" s="17">
        <v>1.6549564232664401E-2</v>
      </c>
      <c r="BV290" s="17"/>
      <c r="BW290" s="17">
        <v>0</v>
      </c>
      <c r="BX290" s="17">
        <v>2.36897537172319E-2</v>
      </c>
      <c r="BY290" s="17">
        <v>1.29427788944582E-2</v>
      </c>
      <c r="BZ290" s="17">
        <v>3.0757232340879001E-2</v>
      </c>
      <c r="CA290" s="17">
        <v>3.0323727810280199E-2</v>
      </c>
      <c r="CB290" s="17">
        <v>0</v>
      </c>
      <c r="CC290" s="17">
        <v>0</v>
      </c>
      <c r="CD290" s="17">
        <v>3.8987035039684197E-2</v>
      </c>
      <c r="CE290" s="17"/>
      <c r="CF290" s="17">
        <v>2.9769925485661101E-2</v>
      </c>
      <c r="CG290" s="17">
        <v>2.4763737494365199E-2</v>
      </c>
      <c r="CH290" s="17">
        <v>1.3306868992433499E-2</v>
      </c>
      <c r="CI290" s="17">
        <v>1.2817323202139699E-2</v>
      </c>
      <c r="CJ290" s="17">
        <v>2.6537776452601899E-2</v>
      </c>
      <c r="CK290" s="17"/>
      <c r="CL290" s="17">
        <v>7.4579415912437797E-3</v>
      </c>
      <c r="CM290" s="17"/>
      <c r="CN290" s="17">
        <v>1.9315742114375999E-2</v>
      </c>
      <c r="CO290" s="17">
        <v>3.15621356512907E-2</v>
      </c>
      <c r="CP290" s="17">
        <v>9.0936510618042296E-3</v>
      </c>
    </row>
    <row r="291" spans="2:94" x14ac:dyDescent="0.35">
      <c r="B291" t="s">
        <v>145</v>
      </c>
      <c r="C291" s="17">
        <v>0.62385972716347604</v>
      </c>
      <c r="D291" s="17">
        <v>0.67008129786576698</v>
      </c>
      <c r="E291" s="17">
        <v>0.57766931636181595</v>
      </c>
      <c r="F291" s="17"/>
      <c r="G291" s="17">
        <v>0.69799838372183198</v>
      </c>
      <c r="H291" s="17">
        <v>0.72818638318569695</v>
      </c>
      <c r="I291" s="17">
        <v>0.60297732725783604</v>
      </c>
      <c r="J291" s="17">
        <v>0.59322733826053498</v>
      </c>
      <c r="K291" s="17">
        <v>0.573082512104371</v>
      </c>
      <c r="L291" s="17">
        <v>0.57048413422093303</v>
      </c>
      <c r="M291" s="17"/>
      <c r="N291" s="17">
        <v>0.63384735812368498</v>
      </c>
      <c r="O291" s="17">
        <v>0.67551385350994098</v>
      </c>
      <c r="P291" s="17">
        <v>0.56308654270866099</v>
      </c>
      <c r="Q291" s="17">
        <v>0.61455333949745505</v>
      </c>
      <c r="R291" s="17"/>
      <c r="S291" s="17">
        <v>0.76000802738614004</v>
      </c>
      <c r="T291" s="17">
        <v>0.53544035068678497</v>
      </c>
      <c r="U291" s="17">
        <v>0.57760847371603596</v>
      </c>
      <c r="V291" s="17">
        <v>0.66674175001980396</v>
      </c>
      <c r="W291" s="17">
        <v>0.52189758265112995</v>
      </c>
      <c r="X291" s="17">
        <v>0.55475952618621105</v>
      </c>
      <c r="Y291" s="17">
        <v>0.58939278221719804</v>
      </c>
      <c r="Z291" s="17">
        <v>0.67305602227338501</v>
      </c>
      <c r="AA291" s="17">
        <v>0.62339379771104597</v>
      </c>
      <c r="AB291" s="17">
        <v>0.66524924522866802</v>
      </c>
      <c r="AC291" s="17">
        <v>0.65586903137491703</v>
      </c>
      <c r="AD291" s="17"/>
      <c r="AE291" s="17">
        <v>0.55940809167626404</v>
      </c>
      <c r="AF291" s="17">
        <v>0.64143644525703503</v>
      </c>
      <c r="AG291" s="17">
        <v>0.67260895881294203</v>
      </c>
      <c r="AH291" s="17"/>
      <c r="AI291" s="17">
        <v>0.58753074240017999</v>
      </c>
      <c r="AJ291" s="17">
        <v>0.65816223747215696</v>
      </c>
      <c r="AK291" s="17">
        <v>0.68138856257389102</v>
      </c>
      <c r="AL291" s="17">
        <v>0.56922653692579095</v>
      </c>
      <c r="AM291" s="17">
        <v>0.62584413820347395</v>
      </c>
      <c r="AN291" s="17"/>
      <c r="AO291" s="17">
        <v>0.637647727065912</v>
      </c>
      <c r="AP291" s="17">
        <v>0.66867465652579305</v>
      </c>
      <c r="AQ291" s="17">
        <v>0.68701210194409901</v>
      </c>
      <c r="AR291" s="17"/>
      <c r="AS291" s="17">
        <v>0.600427878574185</v>
      </c>
      <c r="AT291" s="17">
        <v>0.60572093195130094</v>
      </c>
      <c r="AU291" s="17">
        <v>0.65919454457237303</v>
      </c>
      <c r="AV291" s="17">
        <v>0.668773777072033</v>
      </c>
      <c r="AW291" s="17">
        <v>0.71729143297492903</v>
      </c>
      <c r="AX291" s="17"/>
      <c r="AY291" s="17">
        <v>0.60842465188125205</v>
      </c>
      <c r="AZ291" s="17">
        <v>0.52876553722797603</v>
      </c>
      <c r="BA291" s="17">
        <v>0.68281968811420102</v>
      </c>
      <c r="BB291" s="17">
        <v>0.55012315236027698</v>
      </c>
      <c r="BC291" s="17">
        <v>0.64833456359050401</v>
      </c>
      <c r="BD291" s="17">
        <v>0.6139212775556</v>
      </c>
      <c r="BE291" s="17">
        <v>0.56977728595227495</v>
      </c>
      <c r="BF291" s="17">
        <v>0.59051359043169405</v>
      </c>
      <c r="BG291" s="17">
        <v>0.65029284385878805</v>
      </c>
      <c r="BH291" s="17">
        <v>0.71118077368383104</v>
      </c>
      <c r="BI291" s="17">
        <v>0.69791536865860004</v>
      </c>
      <c r="BJ291" s="17">
        <v>0.68437870953985902</v>
      </c>
      <c r="BK291" s="17">
        <v>0.65895416044268496</v>
      </c>
      <c r="BL291" s="17">
        <v>0.52197888820863803</v>
      </c>
      <c r="BM291" s="17">
        <v>0.716111340480866</v>
      </c>
      <c r="BN291" s="17">
        <v>0.65165616022328698</v>
      </c>
      <c r="BO291" s="17"/>
      <c r="BP291" s="17">
        <v>0.74871949912138902</v>
      </c>
      <c r="BQ291" s="17">
        <v>0.64150785219444595</v>
      </c>
      <c r="BR291" s="17">
        <v>0.56309506421264899</v>
      </c>
      <c r="BS291" s="17">
        <v>0.58284218295575496</v>
      </c>
      <c r="BT291" s="17">
        <v>0.54725628417805405</v>
      </c>
      <c r="BU291" s="17">
        <v>0.50450733408834403</v>
      </c>
      <c r="BV291" s="17"/>
      <c r="BW291" s="17">
        <v>0.58417057634982905</v>
      </c>
      <c r="BX291" s="17">
        <v>0.567710439143852</v>
      </c>
      <c r="BY291" s="17">
        <v>0.62912475441183502</v>
      </c>
      <c r="BZ291" s="17">
        <v>0.67442254032187998</v>
      </c>
      <c r="CA291" s="17">
        <v>0.61774393701804498</v>
      </c>
      <c r="CB291" s="17">
        <v>0.60804597239006497</v>
      </c>
      <c r="CC291" s="17">
        <v>0.75695886221439501</v>
      </c>
      <c r="CD291" s="17">
        <v>0.724008638507322</v>
      </c>
      <c r="CE291" s="17"/>
      <c r="CF291" s="17">
        <v>0.58047730037142298</v>
      </c>
      <c r="CG291" s="17">
        <v>0.61394346773630903</v>
      </c>
      <c r="CH291" s="17">
        <v>0.63401673846786299</v>
      </c>
      <c r="CI291" s="17">
        <v>0.65948576124763103</v>
      </c>
      <c r="CJ291" s="17">
        <v>0.56444759429533098</v>
      </c>
      <c r="CK291" s="17"/>
      <c r="CL291" s="17">
        <v>0.64662866589554502</v>
      </c>
      <c r="CM291" s="17"/>
      <c r="CN291" s="17">
        <v>0.62164269309894604</v>
      </c>
      <c r="CO291" s="17">
        <v>0.58366303116307905</v>
      </c>
      <c r="CP291" s="17">
        <v>0.66251098876488501</v>
      </c>
    </row>
    <row r="292" spans="2:94" x14ac:dyDescent="0.35">
      <c r="B292" t="s">
        <v>146</v>
      </c>
      <c r="C292" s="17">
        <v>0.16481830394411201</v>
      </c>
      <c r="D292" s="17">
        <v>0.14483505520079401</v>
      </c>
      <c r="E292" s="17">
        <v>0.185678235212309</v>
      </c>
      <c r="F292" s="17"/>
      <c r="G292" s="17">
        <v>0.124560429159492</v>
      </c>
      <c r="H292" s="17">
        <v>0.11413588546264899</v>
      </c>
      <c r="I292" s="17">
        <v>0.16390092520631899</v>
      </c>
      <c r="J292" s="17">
        <v>0.17052447807121801</v>
      </c>
      <c r="K292" s="17">
        <v>0.24185980869360801</v>
      </c>
      <c r="L292" s="17">
        <v>0.170811242645799</v>
      </c>
      <c r="M292" s="17"/>
      <c r="N292" s="17">
        <v>0.15852227546317699</v>
      </c>
      <c r="O292" s="17">
        <v>0.15314075035611899</v>
      </c>
      <c r="P292" s="17">
        <v>0.193424146445317</v>
      </c>
      <c r="Q292" s="17">
        <v>0.158719980731438</v>
      </c>
      <c r="R292" s="17"/>
      <c r="S292" s="17">
        <v>8.2399530957304207E-2</v>
      </c>
      <c r="T292" s="17">
        <v>0.22571204551641799</v>
      </c>
      <c r="U292" s="17">
        <v>0.22491026766243</v>
      </c>
      <c r="V292" s="17">
        <v>0.18658163248233001</v>
      </c>
      <c r="W292" s="17">
        <v>0.165067594904412</v>
      </c>
      <c r="X292" s="17">
        <v>0.200097765133181</v>
      </c>
      <c r="Y292" s="17">
        <v>0.17476768870143999</v>
      </c>
      <c r="Z292" s="17">
        <v>7.6834807322153698E-2</v>
      </c>
      <c r="AA292" s="17">
        <v>0.17891615025339</v>
      </c>
      <c r="AB292" s="17">
        <v>0.12462272489777</v>
      </c>
      <c r="AC292" s="17">
        <v>0.13043046022889199</v>
      </c>
      <c r="AD292" s="17"/>
      <c r="AE292" s="17">
        <v>0.21399694058944199</v>
      </c>
      <c r="AF292" s="17">
        <v>0.141096203317989</v>
      </c>
      <c r="AG292" s="17">
        <v>0.14987950183100199</v>
      </c>
      <c r="AH292" s="17"/>
      <c r="AI292" s="17">
        <v>0.206767413620914</v>
      </c>
      <c r="AJ292" s="17">
        <v>0.11719864386781199</v>
      </c>
      <c r="AK292" s="17">
        <v>0.15444625923552499</v>
      </c>
      <c r="AL292" s="17">
        <v>0.16146084031316399</v>
      </c>
      <c r="AM292" s="17">
        <v>0.13444236712271401</v>
      </c>
      <c r="AN292" s="17"/>
      <c r="AO292" s="17">
        <v>0.17519087458021701</v>
      </c>
      <c r="AP292" s="17">
        <v>0.11526342436934101</v>
      </c>
      <c r="AQ292" s="17">
        <v>0.11740160722078601</v>
      </c>
      <c r="AR292" s="17"/>
      <c r="AS292" s="17">
        <v>0.17544494850749001</v>
      </c>
      <c r="AT292" s="17">
        <v>0.16863260233154501</v>
      </c>
      <c r="AU292" s="17">
        <v>0.142713642875541</v>
      </c>
      <c r="AV292" s="17">
        <v>0.18826100143003099</v>
      </c>
      <c r="AW292" s="17">
        <v>7.8318058788870701E-2</v>
      </c>
      <c r="AX292" s="17"/>
      <c r="AY292" s="17">
        <v>9.2311271562501795E-2</v>
      </c>
      <c r="AZ292" s="17">
        <v>0.23072410252035</v>
      </c>
      <c r="BA292" s="17">
        <v>0.21053896368959901</v>
      </c>
      <c r="BB292" s="17">
        <v>0.14537352707441001</v>
      </c>
      <c r="BC292" s="17">
        <v>0.16247458288729999</v>
      </c>
      <c r="BD292" s="17">
        <v>0.17651298725453701</v>
      </c>
      <c r="BE292" s="17">
        <v>0.179766133778065</v>
      </c>
      <c r="BF292" s="17">
        <v>0.16380749780651499</v>
      </c>
      <c r="BG292" s="17">
        <v>0.13118218684236899</v>
      </c>
      <c r="BH292" s="17">
        <v>0.13708297328983801</v>
      </c>
      <c r="BI292" s="17">
        <v>0.168928534917169</v>
      </c>
      <c r="BJ292" s="17">
        <v>0.128681027604958</v>
      </c>
      <c r="BK292" s="17">
        <v>0.13447488693215501</v>
      </c>
      <c r="BL292" s="17">
        <v>0.21156552944885201</v>
      </c>
      <c r="BM292" s="17">
        <v>0.11849925508619701</v>
      </c>
      <c r="BN292" s="17">
        <v>0.14652192664650901</v>
      </c>
      <c r="BO292" s="17"/>
      <c r="BP292" s="17">
        <v>0.114138932978484</v>
      </c>
      <c r="BQ292" s="17">
        <v>0.16108786966994501</v>
      </c>
      <c r="BR292" s="17">
        <v>0.15897912046651899</v>
      </c>
      <c r="BS292" s="17">
        <v>0.16758727732034001</v>
      </c>
      <c r="BT292" s="17">
        <v>0.23980896895911299</v>
      </c>
      <c r="BU292" s="17">
        <v>0.233154183788985</v>
      </c>
      <c r="BV292" s="17"/>
      <c r="BW292" s="17">
        <v>0.240056371693709</v>
      </c>
      <c r="BX292" s="17">
        <v>0.17014812949064601</v>
      </c>
      <c r="BY292" s="17">
        <v>0.16290814524524799</v>
      </c>
      <c r="BZ292" s="17">
        <v>0.135892711608117</v>
      </c>
      <c r="CA292" s="17">
        <v>0.17136295103750099</v>
      </c>
      <c r="CB292" s="17">
        <v>0.19129054975991699</v>
      </c>
      <c r="CC292" s="17">
        <v>8.6796797990378302E-2</v>
      </c>
      <c r="CD292" s="17">
        <v>0.136357863736662</v>
      </c>
      <c r="CE292" s="17"/>
      <c r="CF292" s="17">
        <v>0.13788950975648701</v>
      </c>
      <c r="CG292" s="17">
        <v>0.18103900649665</v>
      </c>
      <c r="CH292" s="17">
        <v>0.148356030801092</v>
      </c>
      <c r="CI292" s="17">
        <v>0.16067054578564799</v>
      </c>
      <c r="CJ292" s="17">
        <v>0.23069336575785299</v>
      </c>
      <c r="CK292" s="17"/>
      <c r="CL292" s="17">
        <v>0.15919477548356301</v>
      </c>
      <c r="CM292" s="17"/>
      <c r="CN292" s="17">
        <v>0.16036243880346099</v>
      </c>
      <c r="CO292" s="17">
        <v>0.15329644318458799</v>
      </c>
      <c r="CP292" s="17">
        <v>0.18532898247740401</v>
      </c>
    </row>
    <row r="293" spans="2:94" x14ac:dyDescent="0.35">
      <c r="B293" t="s">
        <v>147</v>
      </c>
      <c r="C293" s="17">
        <v>0.45904142321936398</v>
      </c>
      <c r="D293" s="17">
        <v>0.525246242664973</v>
      </c>
      <c r="E293" s="17">
        <v>0.39199108114950798</v>
      </c>
      <c r="F293" s="17"/>
      <c r="G293" s="17">
        <v>0.57343795456233904</v>
      </c>
      <c r="H293" s="17">
        <v>0.61405049772304798</v>
      </c>
      <c r="I293" s="17">
        <v>0.43907640205151699</v>
      </c>
      <c r="J293" s="17">
        <v>0.42270286018931702</v>
      </c>
      <c r="K293" s="17">
        <v>0.33122270341076299</v>
      </c>
      <c r="L293" s="17">
        <v>0.39967289157513403</v>
      </c>
      <c r="M293" s="17"/>
      <c r="N293" s="17">
        <v>0.47532508266050699</v>
      </c>
      <c r="O293" s="17">
        <v>0.52237310315382302</v>
      </c>
      <c r="P293" s="17">
        <v>0.36966239626334402</v>
      </c>
      <c r="Q293" s="17">
        <v>0.45583335876601699</v>
      </c>
      <c r="R293" s="17"/>
      <c r="S293" s="17">
        <v>0.67760849642883603</v>
      </c>
      <c r="T293" s="17">
        <v>0.30972830517036798</v>
      </c>
      <c r="U293" s="17">
        <v>0.35269820605360502</v>
      </c>
      <c r="V293" s="17">
        <v>0.48016011753747401</v>
      </c>
      <c r="W293" s="17">
        <v>0.35682998774671798</v>
      </c>
      <c r="X293" s="17">
        <v>0.35466176105303099</v>
      </c>
      <c r="Y293" s="17">
        <v>0.41462509351575899</v>
      </c>
      <c r="Z293" s="17">
        <v>0.59622121495123104</v>
      </c>
      <c r="AA293" s="17">
        <v>0.444477647457656</v>
      </c>
      <c r="AB293" s="17">
        <v>0.54062652033089797</v>
      </c>
      <c r="AC293" s="17">
        <v>0.52543857114602499</v>
      </c>
      <c r="AD293" s="17"/>
      <c r="AE293" s="17">
        <v>0.34541115108682302</v>
      </c>
      <c r="AF293" s="17">
        <v>0.50034024193904503</v>
      </c>
      <c r="AG293" s="17">
        <v>0.52272945698193896</v>
      </c>
      <c r="AH293" s="17"/>
      <c r="AI293" s="17">
        <v>0.380763328779266</v>
      </c>
      <c r="AJ293" s="17">
        <v>0.54096359360434498</v>
      </c>
      <c r="AK293" s="17">
        <v>0.526942303338366</v>
      </c>
      <c r="AL293" s="17">
        <v>0.40776569661262702</v>
      </c>
      <c r="AM293" s="17">
        <v>0.49140177108076</v>
      </c>
      <c r="AN293" s="17"/>
      <c r="AO293" s="17">
        <v>0.46245685248569501</v>
      </c>
      <c r="AP293" s="17">
        <v>0.55341123215645205</v>
      </c>
      <c r="AQ293" s="17">
        <v>0.56961049472331304</v>
      </c>
      <c r="AR293" s="17"/>
      <c r="AS293" s="17">
        <v>0.42498293006669502</v>
      </c>
      <c r="AT293" s="17">
        <v>0.43708832961975602</v>
      </c>
      <c r="AU293" s="17">
        <v>0.51648090169683203</v>
      </c>
      <c r="AV293" s="17">
        <v>0.48051277564200201</v>
      </c>
      <c r="AW293" s="17">
        <v>0.63897337418605804</v>
      </c>
      <c r="AX293" s="17"/>
      <c r="AY293" s="17">
        <v>0.51611338031874998</v>
      </c>
      <c r="AZ293" s="17">
        <v>0.29804143470762601</v>
      </c>
      <c r="BA293" s="17">
        <v>0.472280724424603</v>
      </c>
      <c r="BB293" s="17">
        <v>0.404749625285867</v>
      </c>
      <c r="BC293" s="17">
        <v>0.48585998070320402</v>
      </c>
      <c r="BD293" s="17">
        <v>0.43740829030106299</v>
      </c>
      <c r="BE293" s="17">
        <v>0.39001115217421001</v>
      </c>
      <c r="BF293" s="17">
        <v>0.426706092625179</v>
      </c>
      <c r="BG293" s="17">
        <v>0.51911065701641901</v>
      </c>
      <c r="BH293" s="17">
        <v>0.57409780039399305</v>
      </c>
      <c r="BI293" s="17">
        <v>0.52898683374143096</v>
      </c>
      <c r="BJ293" s="17">
        <v>0.55569768193490099</v>
      </c>
      <c r="BK293" s="17">
        <v>0.52447927351053103</v>
      </c>
      <c r="BL293" s="17">
        <v>0.31041335875978598</v>
      </c>
      <c r="BM293" s="17">
        <v>0.59761208539466903</v>
      </c>
      <c r="BN293" s="17">
        <v>0.505134233576777</v>
      </c>
      <c r="BO293" s="17"/>
      <c r="BP293" s="17">
        <v>0.63458056614290503</v>
      </c>
      <c r="BQ293" s="17">
        <v>0.48041998252450002</v>
      </c>
      <c r="BR293" s="17">
        <v>0.40411594374613002</v>
      </c>
      <c r="BS293" s="17">
        <v>0.41525490563541501</v>
      </c>
      <c r="BT293" s="17">
        <v>0.30744731521893998</v>
      </c>
      <c r="BU293" s="17">
        <v>0.27135315029935902</v>
      </c>
      <c r="BV293" s="17"/>
      <c r="BW293" s="17">
        <v>0.34411420465612003</v>
      </c>
      <c r="BX293" s="17">
        <v>0.39756230965320499</v>
      </c>
      <c r="BY293" s="17">
        <v>0.46621660916658703</v>
      </c>
      <c r="BZ293" s="17">
        <v>0.53852982871376398</v>
      </c>
      <c r="CA293" s="17">
        <v>0.44638098598054399</v>
      </c>
      <c r="CB293" s="17">
        <v>0.41675542263014798</v>
      </c>
      <c r="CC293" s="17">
        <v>0.67016206422401703</v>
      </c>
      <c r="CD293" s="17">
        <v>0.58765077477065997</v>
      </c>
      <c r="CE293" s="17"/>
      <c r="CF293" s="17">
        <v>0.44258779061493497</v>
      </c>
      <c r="CG293" s="17">
        <v>0.43290446123965898</v>
      </c>
      <c r="CH293" s="17">
        <v>0.48566070766677</v>
      </c>
      <c r="CI293" s="17">
        <v>0.49881521546198299</v>
      </c>
      <c r="CJ293" s="17">
        <v>0.33375422853747799</v>
      </c>
      <c r="CK293" s="17"/>
      <c r="CL293" s="17">
        <v>0.48743389041198298</v>
      </c>
      <c r="CM293" s="17"/>
      <c r="CN293" s="17">
        <v>0.46128025429548503</v>
      </c>
      <c r="CO293" s="17">
        <v>0.43036658797849098</v>
      </c>
      <c r="CP293" s="17">
        <v>0.47718200628748098</v>
      </c>
    </row>
    <row r="294" spans="2:94" x14ac:dyDescent="0.35">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c r="CA294" s="17"/>
      <c r="CB294" s="17"/>
      <c r="CC294" s="17"/>
      <c r="CD294" s="17"/>
      <c r="CE294" s="17"/>
      <c r="CF294" s="17"/>
      <c r="CG294" s="17"/>
      <c r="CH294" s="17"/>
      <c r="CI294" s="17"/>
      <c r="CJ294" s="17"/>
      <c r="CK294" s="17"/>
      <c r="CL294" s="17"/>
      <c r="CM294" s="17"/>
      <c r="CN294" s="17"/>
      <c r="CO294" s="17"/>
      <c r="CP294" s="17"/>
    </row>
    <row r="295" spans="2:94" x14ac:dyDescent="0.35">
      <c r="B295" s="6" t="s">
        <v>231</v>
      </c>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c r="CA295" s="17"/>
      <c r="CB295" s="17"/>
      <c r="CC295" s="17"/>
      <c r="CD295" s="17"/>
      <c r="CE295" s="17"/>
      <c r="CF295" s="17"/>
      <c r="CG295" s="17"/>
      <c r="CH295" s="17"/>
      <c r="CI295" s="17"/>
      <c r="CJ295" s="17"/>
      <c r="CK295" s="17"/>
      <c r="CL295" s="17"/>
      <c r="CM295" s="17"/>
      <c r="CN295" s="17"/>
      <c r="CO295" s="17"/>
      <c r="CP295" s="17"/>
    </row>
    <row r="296" spans="2:94" x14ac:dyDescent="0.35">
      <c r="B296" s="24" t="s">
        <v>225</v>
      </c>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c r="CA296" s="17"/>
      <c r="CB296" s="17"/>
      <c r="CC296" s="17"/>
      <c r="CD296" s="17"/>
      <c r="CE296" s="17"/>
      <c r="CF296" s="17"/>
      <c r="CG296" s="17"/>
      <c r="CH296" s="17"/>
      <c r="CI296" s="17"/>
      <c r="CJ296" s="17"/>
      <c r="CK296" s="17"/>
      <c r="CL296" s="17"/>
      <c r="CM296" s="17"/>
      <c r="CN296" s="17"/>
      <c r="CO296" s="17"/>
      <c r="CP296" s="17"/>
    </row>
    <row r="297" spans="2:94" x14ac:dyDescent="0.35">
      <c r="B297" t="s">
        <v>205</v>
      </c>
      <c r="C297" s="17">
        <v>0.28586078536662002</v>
      </c>
      <c r="D297" s="17">
        <v>0.32569678055673501</v>
      </c>
      <c r="E297" s="17">
        <v>0.24640716332222201</v>
      </c>
      <c r="F297" s="17"/>
      <c r="G297" s="17">
        <v>0.36020642137412801</v>
      </c>
      <c r="H297" s="17">
        <v>0.27410060400608299</v>
      </c>
      <c r="I297" s="17">
        <v>0.23638824383637899</v>
      </c>
      <c r="J297" s="17">
        <v>0.32054955685165898</v>
      </c>
      <c r="K297" s="17">
        <v>0.34633428749538903</v>
      </c>
      <c r="L297" s="17">
        <v>0.22053617881832899</v>
      </c>
      <c r="M297" s="17"/>
      <c r="N297" s="17">
        <v>0.279322003745826</v>
      </c>
      <c r="O297" s="17">
        <v>0.31417697378006498</v>
      </c>
      <c r="P297" s="17">
        <v>0.28679411274729499</v>
      </c>
      <c r="Q297" s="17">
        <v>0.26284732460577698</v>
      </c>
      <c r="R297" s="17"/>
      <c r="S297" s="17">
        <v>0.23897697892887401</v>
      </c>
      <c r="T297" s="17">
        <v>0.25194309880968302</v>
      </c>
      <c r="U297" s="17">
        <v>0.28027393473779999</v>
      </c>
      <c r="V297" s="17">
        <v>0.29590116239939102</v>
      </c>
      <c r="W297" s="17">
        <v>0.225321324793614</v>
      </c>
      <c r="X297" s="17">
        <v>0.20692456828757</v>
      </c>
      <c r="Y297" s="17">
        <v>0.34445089925539202</v>
      </c>
      <c r="Z297" s="17">
        <v>0.29901785643518902</v>
      </c>
      <c r="AA297" s="17">
        <v>0.35421060318330799</v>
      </c>
      <c r="AB297" s="17">
        <v>0.36530727759111598</v>
      </c>
      <c r="AC297" s="17">
        <v>0.28762589281866702</v>
      </c>
      <c r="AD297" s="17"/>
      <c r="AE297" s="17">
        <v>0.25404153335949903</v>
      </c>
      <c r="AF297" s="17">
        <v>0.322216240562333</v>
      </c>
      <c r="AG297" s="17">
        <v>0.22398455619624699</v>
      </c>
      <c r="AH297" s="17"/>
      <c r="AI297" s="17">
        <v>0.22963674313652299</v>
      </c>
      <c r="AJ297" s="17">
        <v>0.38313577282306999</v>
      </c>
      <c r="AK297" s="17">
        <v>0.26430920581017697</v>
      </c>
      <c r="AL297" s="17">
        <v>0.25770923795544798</v>
      </c>
      <c r="AM297" s="17">
        <v>0.185127554173663</v>
      </c>
      <c r="AN297" s="17"/>
      <c r="AO297" s="17">
        <v>0.23985375117622701</v>
      </c>
      <c r="AP297" s="17">
        <v>0.366079352614676</v>
      </c>
      <c r="AQ297" s="17">
        <v>0.30663073489843501</v>
      </c>
      <c r="AR297" s="17"/>
      <c r="AS297" s="17">
        <v>0.25565101745728902</v>
      </c>
      <c r="AT297" s="17">
        <v>0.29318958811311902</v>
      </c>
      <c r="AU297" s="17">
        <v>0.30961447858270302</v>
      </c>
      <c r="AV297" s="17">
        <v>0.35140103682496199</v>
      </c>
      <c r="AW297" s="17">
        <v>0.20205947630681501</v>
      </c>
      <c r="AX297" s="17"/>
      <c r="AY297" s="17">
        <v>0.50066300874105596</v>
      </c>
      <c r="AZ297" s="17">
        <v>0.26885255847165002</v>
      </c>
      <c r="BA297" s="17">
        <v>0.40079739590119001</v>
      </c>
      <c r="BB297" s="17">
        <v>0.36596736801823798</v>
      </c>
      <c r="BC297" s="17">
        <v>0.324064522574872</v>
      </c>
      <c r="BD297" s="17">
        <v>0.26429245530583501</v>
      </c>
      <c r="BE297" s="17">
        <v>0.18298762319554601</v>
      </c>
      <c r="BF297" s="17">
        <v>0.238823601803029</v>
      </c>
      <c r="BG297" s="17">
        <v>0.29269853635444099</v>
      </c>
      <c r="BH297" s="17">
        <v>0.32642985345159897</v>
      </c>
      <c r="BI297" s="17">
        <v>0.27606586867779997</v>
      </c>
      <c r="BJ297" s="17">
        <v>0.35282907245897499</v>
      </c>
      <c r="BK297" s="17">
        <v>0.275236231071946</v>
      </c>
      <c r="BL297" s="17">
        <v>0.19575155696987601</v>
      </c>
      <c r="BM297" s="17">
        <v>0.290419682932611</v>
      </c>
      <c r="BN297" s="17">
        <v>0.26353808167464299</v>
      </c>
      <c r="BO297" s="17"/>
      <c r="BP297" s="17">
        <v>0.31040346804659802</v>
      </c>
      <c r="BQ297" s="17">
        <v>0.30612931496842999</v>
      </c>
      <c r="BR297" s="17">
        <v>0.301655080201365</v>
      </c>
      <c r="BS297" s="17">
        <v>0.24518909076255199</v>
      </c>
      <c r="BT297" s="17">
        <v>0.23858829938215001</v>
      </c>
      <c r="BU297" s="17">
        <v>0.30261438811515401</v>
      </c>
      <c r="BV297" s="17"/>
      <c r="BW297" s="17">
        <v>0.28388775895649498</v>
      </c>
      <c r="BX297" s="17">
        <v>0.26549261934410701</v>
      </c>
      <c r="BY297" s="17">
        <v>0.29775033151966301</v>
      </c>
      <c r="BZ297" s="17">
        <v>0.30803400869777497</v>
      </c>
      <c r="CA297" s="17">
        <v>0.302957741621669</v>
      </c>
      <c r="CB297" s="17">
        <v>0.201892047919698</v>
      </c>
      <c r="CC297" s="17">
        <v>0.229250100045021</v>
      </c>
      <c r="CD297" s="17">
        <v>0.362846832715923</v>
      </c>
      <c r="CE297" s="17"/>
      <c r="CF297" s="17">
        <v>0.240000321327864</v>
      </c>
      <c r="CG297" s="17">
        <v>0.28755868585521999</v>
      </c>
      <c r="CH297" s="17">
        <v>0.25453841050971499</v>
      </c>
      <c r="CI297" s="17">
        <v>0.35577849030094799</v>
      </c>
      <c r="CJ297" s="17">
        <v>0.391559379277508</v>
      </c>
      <c r="CK297" s="17"/>
      <c r="CL297" s="17">
        <v>0.22120743139728799</v>
      </c>
      <c r="CM297" s="17"/>
      <c r="CN297" s="17">
        <v>0.33425614957226002</v>
      </c>
      <c r="CO297" s="17">
        <v>0.19816069502886</v>
      </c>
      <c r="CP297" s="17">
        <v>0.238768311984978</v>
      </c>
    </row>
    <row r="298" spans="2:94" x14ac:dyDescent="0.35">
      <c r="B298" t="s">
        <v>206</v>
      </c>
      <c r="C298" s="17">
        <v>0.33118128639718603</v>
      </c>
      <c r="D298" s="17">
        <v>0.33633209666260899</v>
      </c>
      <c r="E298" s="17">
        <v>0.32748473688972402</v>
      </c>
      <c r="F298" s="17"/>
      <c r="G298" s="17">
        <v>0.29749970821831001</v>
      </c>
      <c r="H298" s="17">
        <v>0.36359917021489402</v>
      </c>
      <c r="I298" s="17">
        <v>0.37190042169353299</v>
      </c>
      <c r="J298" s="17">
        <v>0.34649504217598798</v>
      </c>
      <c r="K298" s="17">
        <v>0.28560366954570399</v>
      </c>
      <c r="L298" s="17">
        <v>0.30848171246875</v>
      </c>
      <c r="M298" s="17"/>
      <c r="N298" s="17">
        <v>0.35972883935392602</v>
      </c>
      <c r="O298" s="17">
        <v>0.334569094893931</v>
      </c>
      <c r="P298" s="17">
        <v>0.28805085240497702</v>
      </c>
      <c r="Q298" s="17">
        <v>0.33492828944498398</v>
      </c>
      <c r="R298" s="17"/>
      <c r="S298" s="17">
        <v>0.34901503945914197</v>
      </c>
      <c r="T298" s="17">
        <v>0.30248426144700202</v>
      </c>
      <c r="U298" s="17">
        <v>0.40964679104301199</v>
      </c>
      <c r="V298" s="17">
        <v>0.36202582947256001</v>
      </c>
      <c r="W298" s="17">
        <v>0.36700014061950498</v>
      </c>
      <c r="X298" s="17">
        <v>0.35857115670450501</v>
      </c>
      <c r="Y298" s="17">
        <v>0.30658625471221601</v>
      </c>
      <c r="Z298" s="17">
        <v>0.39911466760801001</v>
      </c>
      <c r="AA298" s="17">
        <v>0.27387029348736702</v>
      </c>
      <c r="AB298" s="17">
        <v>0.206041672560237</v>
      </c>
      <c r="AC298" s="17">
        <v>0.42372866648921997</v>
      </c>
      <c r="AD298" s="17"/>
      <c r="AE298" s="17">
        <v>0.32145014671135003</v>
      </c>
      <c r="AF298" s="17">
        <v>0.344247713477905</v>
      </c>
      <c r="AG298" s="17">
        <v>0.32271970366557601</v>
      </c>
      <c r="AH298" s="17"/>
      <c r="AI298" s="17">
        <v>0.35695925690983898</v>
      </c>
      <c r="AJ298" s="17">
        <v>0.30586341214048102</v>
      </c>
      <c r="AK298" s="17">
        <v>0.40389494326791803</v>
      </c>
      <c r="AL298" s="17">
        <v>0.35571469950423501</v>
      </c>
      <c r="AM298" s="17">
        <v>0.36674322377546198</v>
      </c>
      <c r="AN298" s="17"/>
      <c r="AO298" s="17">
        <v>0.36987414640883098</v>
      </c>
      <c r="AP298" s="17">
        <v>0.32894779232414401</v>
      </c>
      <c r="AQ298" s="17">
        <v>0.33940723894128699</v>
      </c>
      <c r="AR298" s="17"/>
      <c r="AS298" s="17">
        <v>0.333434540974474</v>
      </c>
      <c r="AT298" s="17">
        <v>0.26430595746178098</v>
      </c>
      <c r="AU298" s="17">
        <v>0.35922441299058999</v>
      </c>
      <c r="AV298" s="17">
        <v>0.359390243803273</v>
      </c>
      <c r="AW298" s="17">
        <v>0.21730586437632099</v>
      </c>
      <c r="AX298" s="17"/>
      <c r="AY298" s="17">
        <v>9.5257106726097801E-2</v>
      </c>
      <c r="AZ298" s="17">
        <v>0.27968890923248502</v>
      </c>
      <c r="BA298" s="17">
        <v>0.19020450531500299</v>
      </c>
      <c r="BB298" s="17">
        <v>0.317745638240502</v>
      </c>
      <c r="BC298" s="17">
        <v>0.29248321222684998</v>
      </c>
      <c r="BD298" s="17">
        <v>0.32073247520293602</v>
      </c>
      <c r="BE298" s="17">
        <v>0.391888094959777</v>
      </c>
      <c r="BF298" s="17">
        <v>0.42491879522489601</v>
      </c>
      <c r="BG298" s="17">
        <v>0.379215581582725</v>
      </c>
      <c r="BH298" s="17">
        <v>0.36405386761597802</v>
      </c>
      <c r="BI298" s="17">
        <v>0.37491942585621302</v>
      </c>
      <c r="BJ298" s="17">
        <v>0.35718328911889302</v>
      </c>
      <c r="BK298" s="17">
        <v>0.31337770323304098</v>
      </c>
      <c r="BL298" s="17">
        <v>0.20603988306339399</v>
      </c>
      <c r="BM298" s="17">
        <v>0.32936291767419901</v>
      </c>
      <c r="BN298" s="17">
        <v>0.36639124713149401</v>
      </c>
      <c r="BO298" s="17"/>
      <c r="BP298" s="17">
        <v>0.34266351698727499</v>
      </c>
      <c r="BQ298" s="17">
        <v>0.35748121223551699</v>
      </c>
      <c r="BR298" s="17">
        <v>0.34593964421650097</v>
      </c>
      <c r="BS298" s="17">
        <v>0.31765261705300202</v>
      </c>
      <c r="BT298" s="17">
        <v>0.29178344868851402</v>
      </c>
      <c r="BU298" s="17">
        <v>0.244537416905383</v>
      </c>
      <c r="BV298" s="17"/>
      <c r="BW298" s="17">
        <v>0.22244664896952199</v>
      </c>
      <c r="BX298" s="17">
        <v>0.30768662473212099</v>
      </c>
      <c r="BY298" s="17">
        <v>0.34028952725726302</v>
      </c>
      <c r="BZ298" s="17">
        <v>0.34750991013106802</v>
      </c>
      <c r="CA298" s="17">
        <v>0.29236105344226698</v>
      </c>
      <c r="CB298" s="17">
        <v>0.39187921549683802</v>
      </c>
      <c r="CC298" s="17">
        <v>0.49561675960273099</v>
      </c>
      <c r="CD298" s="17">
        <v>0.30026610201310999</v>
      </c>
      <c r="CE298" s="17"/>
      <c r="CF298" s="17">
        <v>0.28055301160182999</v>
      </c>
      <c r="CG298" s="17">
        <v>0.34034087887983899</v>
      </c>
      <c r="CH298" s="17">
        <v>0.35723223199704401</v>
      </c>
      <c r="CI298" s="17">
        <v>0.27930243089405299</v>
      </c>
      <c r="CJ298" s="17">
        <v>0.28409315840326199</v>
      </c>
      <c r="CK298" s="17"/>
      <c r="CL298" s="17">
        <v>0.39683978638040002</v>
      </c>
      <c r="CM298" s="17"/>
      <c r="CN298" s="17">
        <v>0.29428646167575501</v>
      </c>
      <c r="CO298" s="17">
        <v>0.389111065899923</v>
      </c>
      <c r="CP298" s="17">
        <v>0.37445313242141298</v>
      </c>
    </row>
    <row r="299" spans="2:94" x14ac:dyDescent="0.35">
      <c r="B299" t="s">
        <v>207</v>
      </c>
      <c r="C299" s="17">
        <v>0.214326781145071</v>
      </c>
      <c r="D299" s="17">
        <v>0.21252499163423699</v>
      </c>
      <c r="E299" s="17">
        <v>0.21610110667393301</v>
      </c>
      <c r="F299" s="17"/>
      <c r="G299" s="17">
        <v>0.18291488148760299</v>
      </c>
      <c r="H299" s="17">
        <v>0.18907810317950599</v>
      </c>
      <c r="I299" s="17">
        <v>0.19390642695207799</v>
      </c>
      <c r="J299" s="17">
        <v>0.179822713152965</v>
      </c>
      <c r="K299" s="17">
        <v>0.187767743368038</v>
      </c>
      <c r="L299" s="17">
        <v>0.32437967437405202</v>
      </c>
      <c r="M299" s="17"/>
      <c r="N299" s="17">
        <v>0.210623798938853</v>
      </c>
      <c r="O299" s="17">
        <v>0.185417314301421</v>
      </c>
      <c r="P299" s="17">
        <v>0.22499159633635099</v>
      </c>
      <c r="Q299" s="17">
        <v>0.243104548913503</v>
      </c>
      <c r="R299" s="17"/>
      <c r="S299" s="17">
        <v>0.19917508164244599</v>
      </c>
      <c r="T299" s="17">
        <v>0.24724502684503299</v>
      </c>
      <c r="U299" s="17">
        <v>0.171975576940222</v>
      </c>
      <c r="V299" s="17">
        <v>0.20297233154304001</v>
      </c>
      <c r="W299" s="17">
        <v>0.253848244913225</v>
      </c>
      <c r="X299" s="17">
        <v>0.16217543385380401</v>
      </c>
      <c r="Y299" s="17">
        <v>0.23985198947136699</v>
      </c>
      <c r="Z299" s="17">
        <v>0.22910599884445301</v>
      </c>
      <c r="AA299" s="17">
        <v>0.239861862232291</v>
      </c>
      <c r="AB299" s="17">
        <v>0.25397986467436401</v>
      </c>
      <c r="AC299" s="17">
        <v>0.11657518731095499</v>
      </c>
      <c r="AD299" s="17"/>
      <c r="AE299" s="17">
        <v>0.22889965145139601</v>
      </c>
      <c r="AF299" s="17">
        <v>0.19528672291579199</v>
      </c>
      <c r="AG299" s="17">
        <v>0.24731649139394199</v>
      </c>
      <c r="AH299" s="17"/>
      <c r="AI299" s="17">
        <v>0.24279590075780699</v>
      </c>
      <c r="AJ299" s="17">
        <v>0.19811749450765001</v>
      </c>
      <c r="AK299" s="17">
        <v>0.189774348332923</v>
      </c>
      <c r="AL299" s="17">
        <v>0.13095686394105099</v>
      </c>
      <c r="AM299" s="17">
        <v>0.20948679888555799</v>
      </c>
      <c r="AN299" s="17"/>
      <c r="AO299" s="17">
        <v>0.18466151776286399</v>
      </c>
      <c r="AP299" s="17">
        <v>0.19179621437310401</v>
      </c>
      <c r="AQ299" s="17">
        <v>0.20646428211458701</v>
      </c>
      <c r="AR299" s="17"/>
      <c r="AS299" s="17">
        <v>0.26874453248012897</v>
      </c>
      <c r="AT299" s="17">
        <v>0.22828085635662901</v>
      </c>
      <c r="AU299" s="17">
        <v>0.15534821306602101</v>
      </c>
      <c r="AV299" s="17">
        <v>0.17020712494298201</v>
      </c>
      <c r="AW299" s="17">
        <v>0.42729172662142401</v>
      </c>
      <c r="AX299" s="17"/>
      <c r="AY299" s="17">
        <v>9.2311271562501795E-2</v>
      </c>
      <c r="AZ299" s="17">
        <v>0.26379029583221603</v>
      </c>
      <c r="BA299" s="17">
        <v>0.19900797271552001</v>
      </c>
      <c r="BB299" s="17">
        <v>0.20795305851357701</v>
      </c>
      <c r="BC299" s="17">
        <v>0.252161781397784</v>
      </c>
      <c r="BD299" s="17">
        <v>0.21132722771950099</v>
      </c>
      <c r="BE299" s="17">
        <v>0.324082163745606</v>
      </c>
      <c r="BF299" s="17">
        <v>0.16529897428327001</v>
      </c>
      <c r="BG299" s="17">
        <v>0.194640336976865</v>
      </c>
      <c r="BH299" s="17">
        <v>0.19127208191293099</v>
      </c>
      <c r="BI299" s="17">
        <v>0.16045205871597401</v>
      </c>
      <c r="BJ299" s="17">
        <v>0.15710247175775099</v>
      </c>
      <c r="BK299" s="17">
        <v>0.201284669720492</v>
      </c>
      <c r="BL299" s="17">
        <v>0.21350069995569301</v>
      </c>
      <c r="BM299" s="17">
        <v>0.21587469471568699</v>
      </c>
      <c r="BN299" s="17">
        <v>0.197191827982204</v>
      </c>
      <c r="BO299" s="17"/>
      <c r="BP299" s="17">
        <v>0.19201536965694599</v>
      </c>
      <c r="BQ299" s="17">
        <v>0.176126894553638</v>
      </c>
      <c r="BR299" s="17">
        <v>0.22733285732762601</v>
      </c>
      <c r="BS299" s="17">
        <v>0.24131026242530099</v>
      </c>
      <c r="BT299" s="17">
        <v>0.29508943270597199</v>
      </c>
      <c r="BU299" s="17">
        <v>0.20810241253235301</v>
      </c>
      <c r="BV299" s="17"/>
      <c r="BW299" s="17">
        <v>0.35380250640944599</v>
      </c>
      <c r="BX299" s="17">
        <v>0.218015164735749</v>
      </c>
      <c r="BY299" s="17">
        <v>0.22787359371962501</v>
      </c>
      <c r="BZ299" s="17">
        <v>0.17804463671838999</v>
      </c>
      <c r="CA299" s="17">
        <v>0.17724745107807399</v>
      </c>
      <c r="CB299" s="17">
        <v>0.29291653334245199</v>
      </c>
      <c r="CC299" s="17">
        <v>0.13279812037740699</v>
      </c>
      <c r="CD299" s="17">
        <v>9.7339160272315803E-2</v>
      </c>
      <c r="CE299" s="17"/>
      <c r="CF299" s="17">
        <v>0.28042670717922202</v>
      </c>
      <c r="CG299" s="17">
        <v>0.201779456261276</v>
      </c>
      <c r="CH299" s="17">
        <v>0.23571827163780601</v>
      </c>
      <c r="CI299" s="17">
        <v>0.172311614093695</v>
      </c>
      <c r="CJ299" s="17">
        <v>0.173550404218485</v>
      </c>
      <c r="CK299" s="17"/>
      <c r="CL299" s="17">
        <v>0.26659359666361598</v>
      </c>
      <c r="CM299" s="17"/>
      <c r="CN299" s="17">
        <v>0.21927658900834399</v>
      </c>
      <c r="CO299" s="17">
        <v>0.21840712047097599</v>
      </c>
      <c r="CP299" s="17">
        <v>0.19873878576251999</v>
      </c>
    </row>
    <row r="300" spans="2:94" x14ac:dyDescent="0.35">
      <c r="B300" t="s">
        <v>208</v>
      </c>
      <c r="C300" s="17">
        <v>8.3649103509343806E-2</v>
      </c>
      <c r="D300" s="17">
        <v>4.8785084343694503E-2</v>
      </c>
      <c r="E300" s="17">
        <v>0.11809640986628001</v>
      </c>
      <c r="F300" s="17"/>
      <c r="G300" s="17">
        <v>0.12633734386906201</v>
      </c>
      <c r="H300" s="17">
        <v>9.13984733171537E-2</v>
      </c>
      <c r="I300" s="17">
        <v>9.0329053357627295E-2</v>
      </c>
      <c r="J300" s="17">
        <v>8.5726428003130697E-2</v>
      </c>
      <c r="K300" s="17">
        <v>7.55881871744217E-2</v>
      </c>
      <c r="L300" s="17">
        <v>4.8192849413643199E-2</v>
      </c>
      <c r="M300" s="17"/>
      <c r="N300" s="17">
        <v>7.6513484652769401E-2</v>
      </c>
      <c r="O300" s="17">
        <v>7.9003252028307297E-2</v>
      </c>
      <c r="P300" s="17">
        <v>8.2632205630742694E-2</v>
      </c>
      <c r="Q300" s="17">
        <v>9.9189637437933895E-2</v>
      </c>
      <c r="R300" s="17"/>
      <c r="S300" s="17">
        <v>0.119592708150249</v>
      </c>
      <c r="T300" s="17">
        <v>8.95947317904916E-2</v>
      </c>
      <c r="U300" s="17">
        <v>8.8424974230437395E-2</v>
      </c>
      <c r="V300" s="17">
        <v>6.6289307950928203E-2</v>
      </c>
      <c r="W300" s="17">
        <v>0.10915032027534601</v>
      </c>
      <c r="X300" s="17">
        <v>0.12841532909060599</v>
      </c>
      <c r="Y300" s="17">
        <v>7.7056496838613403E-2</v>
      </c>
      <c r="Z300" s="17">
        <v>4.8480407890274302E-2</v>
      </c>
      <c r="AA300" s="17">
        <v>4.6848640490009398E-2</v>
      </c>
      <c r="AB300" s="17">
        <v>4.9325968137677201E-2</v>
      </c>
      <c r="AC300" s="17">
        <v>7.4465877325557206E-2</v>
      </c>
      <c r="AD300" s="17"/>
      <c r="AE300" s="17">
        <v>8.0796451429182403E-2</v>
      </c>
      <c r="AF300" s="17">
        <v>7.6091999703760599E-2</v>
      </c>
      <c r="AG300" s="17">
        <v>0.10925614746180499</v>
      </c>
      <c r="AH300" s="17"/>
      <c r="AI300" s="17">
        <v>8.3462721199765902E-2</v>
      </c>
      <c r="AJ300" s="17">
        <v>6.4703771141987207E-2</v>
      </c>
      <c r="AK300" s="17">
        <v>8.7238985478625505E-2</v>
      </c>
      <c r="AL300" s="17">
        <v>4.0439653070721497E-2</v>
      </c>
      <c r="AM300" s="17">
        <v>9.4579726098488401E-2</v>
      </c>
      <c r="AN300" s="17"/>
      <c r="AO300" s="17">
        <v>0.12477818573937</v>
      </c>
      <c r="AP300" s="17">
        <v>6.5972628290607599E-2</v>
      </c>
      <c r="AQ300" s="17">
        <v>7.6321079159421004E-2</v>
      </c>
      <c r="AR300" s="17"/>
      <c r="AS300" s="17">
        <v>7.0545353280627096E-2</v>
      </c>
      <c r="AT300" s="17">
        <v>0.10570694188037399</v>
      </c>
      <c r="AU300" s="17">
        <v>6.8458400610377598E-2</v>
      </c>
      <c r="AV300" s="17">
        <v>9.2636650453969696E-2</v>
      </c>
      <c r="AW300" s="17">
        <v>7.5024873906569103E-2</v>
      </c>
      <c r="AX300" s="17"/>
      <c r="AY300" s="17">
        <v>0.211502253353574</v>
      </c>
      <c r="AZ300" s="17">
        <v>6.11880112737095E-2</v>
      </c>
      <c r="BA300" s="17">
        <v>0.104382172632503</v>
      </c>
      <c r="BB300" s="17">
        <v>6.3549928505459E-2</v>
      </c>
      <c r="BC300" s="17">
        <v>5.77575218624704E-2</v>
      </c>
      <c r="BD300" s="17">
        <v>9.5818512522187094E-2</v>
      </c>
      <c r="BE300" s="17">
        <v>5.2806851515528601E-2</v>
      </c>
      <c r="BF300" s="17">
        <v>8.4326992930587999E-2</v>
      </c>
      <c r="BG300" s="17">
        <v>0.102996167729779</v>
      </c>
      <c r="BH300" s="17">
        <v>5.7200583998633703E-2</v>
      </c>
      <c r="BI300" s="17">
        <v>7.4036089619220702E-2</v>
      </c>
      <c r="BJ300" s="17">
        <v>8.1000635233983001E-2</v>
      </c>
      <c r="BK300" s="17">
        <v>9.3300510665773106E-2</v>
      </c>
      <c r="BL300" s="17">
        <v>0.22160384984055201</v>
      </c>
      <c r="BM300" s="17">
        <v>0.120586591299765</v>
      </c>
      <c r="BN300" s="17">
        <v>5.8075382815019297E-2</v>
      </c>
      <c r="BO300" s="17"/>
      <c r="BP300" s="17">
        <v>8.2864389076313799E-2</v>
      </c>
      <c r="BQ300" s="17">
        <v>7.4078619450080499E-2</v>
      </c>
      <c r="BR300" s="17">
        <v>0.101349474396419</v>
      </c>
      <c r="BS300" s="17">
        <v>0.100279374711116</v>
      </c>
      <c r="BT300" s="17">
        <v>5.1539779964096699E-2</v>
      </c>
      <c r="BU300" s="17">
        <v>9.4512992488621606E-2</v>
      </c>
      <c r="BV300" s="17"/>
      <c r="BW300" s="17">
        <v>0.112459798109911</v>
      </c>
      <c r="BX300" s="17">
        <v>0.113405950463494</v>
      </c>
      <c r="BY300" s="17">
        <v>5.7324186890253398E-2</v>
      </c>
      <c r="BZ300" s="17">
        <v>9.1838673031402904E-2</v>
      </c>
      <c r="CA300" s="17">
        <v>9.3423130836519194E-2</v>
      </c>
      <c r="CB300" s="17">
        <v>6.9185431392430094E-2</v>
      </c>
      <c r="CC300" s="17">
        <v>9.536439880783E-2</v>
      </c>
      <c r="CD300" s="17">
        <v>9.7576871294271506E-2</v>
      </c>
      <c r="CE300" s="17"/>
      <c r="CF300" s="17">
        <v>0.11004349467795201</v>
      </c>
      <c r="CG300" s="17">
        <v>7.9362046017292603E-2</v>
      </c>
      <c r="CH300" s="17">
        <v>8.7869314106570201E-2</v>
      </c>
      <c r="CI300" s="17">
        <v>7.7179015226652395E-2</v>
      </c>
      <c r="CJ300" s="17">
        <v>5.9768263951271702E-2</v>
      </c>
      <c r="CK300" s="17"/>
      <c r="CL300" s="17">
        <v>6.4349361743524597E-2</v>
      </c>
      <c r="CM300" s="17"/>
      <c r="CN300" s="17">
        <v>7.0366768397046295E-2</v>
      </c>
      <c r="CO300" s="17">
        <v>0.110832412678613</v>
      </c>
      <c r="CP300" s="17">
        <v>9.4003923556555694E-2</v>
      </c>
    </row>
    <row r="301" spans="2:94" x14ac:dyDescent="0.35">
      <c r="B301" t="s">
        <v>209</v>
      </c>
      <c r="C301" s="17">
        <v>5.3015347345536999E-2</v>
      </c>
      <c r="D301" s="17">
        <v>4.98774367559843E-2</v>
      </c>
      <c r="E301" s="17">
        <v>5.4636331632363401E-2</v>
      </c>
      <c r="F301" s="17"/>
      <c r="G301" s="17">
        <v>1.5277202381704999E-2</v>
      </c>
      <c r="H301" s="17">
        <v>5.8315656388501703E-2</v>
      </c>
      <c r="I301" s="17">
        <v>6.85697786793764E-2</v>
      </c>
      <c r="J301" s="17">
        <v>3.6726738606353497E-2</v>
      </c>
      <c r="K301" s="17">
        <v>4.9264388836016401E-2</v>
      </c>
      <c r="L301" s="17">
        <v>7.3812252940317694E-2</v>
      </c>
      <c r="M301" s="17"/>
      <c r="N301" s="17">
        <v>6.2825822085369604E-2</v>
      </c>
      <c r="O301" s="17">
        <v>4.7872013342576097E-2</v>
      </c>
      <c r="P301" s="17">
        <v>6.9198391710937099E-2</v>
      </c>
      <c r="Q301" s="17">
        <v>3.1651156062540597E-2</v>
      </c>
      <c r="R301" s="17"/>
      <c r="S301" s="17">
        <v>5.73387985866151E-2</v>
      </c>
      <c r="T301" s="17">
        <v>7.0392315316844395E-2</v>
      </c>
      <c r="U301" s="17">
        <v>3.6067558423417502E-2</v>
      </c>
      <c r="V301" s="17">
        <v>4.3419295142874001E-2</v>
      </c>
      <c r="W301" s="17">
        <v>4.4679969398310197E-2</v>
      </c>
      <c r="X301" s="17">
        <v>9.4353861182621998E-2</v>
      </c>
      <c r="Y301" s="17">
        <v>0</v>
      </c>
      <c r="Z301" s="17">
        <v>0</v>
      </c>
      <c r="AA301" s="17">
        <v>8.5208600607025203E-2</v>
      </c>
      <c r="AB301" s="17">
        <v>3.73086589355913E-2</v>
      </c>
      <c r="AC301" s="17">
        <v>6.1481307603379103E-2</v>
      </c>
      <c r="AD301" s="17"/>
      <c r="AE301" s="17">
        <v>8.1228489095730202E-2</v>
      </c>
      <c r="AF301" s="17">
        <v>2.9411222629954901E-2</v>
      </c>
      <c r="AG301" s="17">
        <v>7.2490151734726102E-2</v>
      </c>
      <c r="AH301" s="17"/>
      <c r="AI301" s="17">
        <v>6.9222077969146395E-2</v>
      </c>
      <c r="AJ301" s="17">
        <v>1.9617755393711599E-2</v>
      </c>
      <c r="AK301" s="17">
        <v>4.1791720915405901E-2</v>
      </c>
      <c r="AL301" s="17">
        <v>7.9923492489802295E-2</v>
      </c>
      <c r="AM301" s="17">
        <v>8.4432437501478302E-2</v>
      </c>
      <c r="AN301" s="17"/>
      <c r="AO301" s="17">
        <v>5.09087390179815E-2</v>
      </c>
      <c r="AP301" s="17">
        <v>2.8683934684907701E-2</v>
      </c>
      <c r="AQ301" s="17">
        <v>5.9254860975075298E-2</v>
      </c>
      <c r="AR301" s="17"/>
      <c r="AS301" s="17">
        <v>3.7152822234039699E-2</v>
      </c>
      <c r="AT301" s="17">
        <v>7.81910621443032E-2</v>
      </c>
      <c r="AU301" s="17">
        <v>6.5483395199144798E-2</v>
      </c>
      <c r="AV301" s="17">
        <v>2.6364943974813301E-2</v>
      </c>
      <c r="AW301" s="17">
        <v>7.8318058788870701E-2</v>
      </c>
      <c r="AX301" s="17"/>
      <c r="AY301" s="17">
        <v>0</v>
      </c>
      <c r="AZ301" s="17">
        <v>8.5053008189884302E-2</v>
      </c>
      <c r="BA301" s="17">
        <v>8.4728374019855002E-2</v>
      </c>
      <c r="BB301" s="17">
        <v>1.56557991717831E-2</v>
      </c>
      <c r="BC301" s="17">
        <v>4.3017858927974197E-2</v>
      </c>
      <c r="BD301" s="17">
        <v>5.1717689175254197E-2</v>
      </c>
      <c r="BE301" s="17">
        <v>3.7976030722951602E-2</v>
      </c>
      <c r="BF301" s="17">
        <v>4.9681233552191902E-2</v>
      </c>
      <c r="BG301" s="17">
        <v>3.0449377356191E-2</v>
      </c>
      <c r="BH301" s="17">
        <v>2.7989210994925701E-2</v>
      </c>
      <c r="BI301" s="17">
        <v>6.0055931809760897E-2</v>
      </c>
      <c r="BJ301" s="17">
        <v>3.4757369706634698E-2</v>
      </c>
      <c r="BK301" s="17">
        <v>6.5977377740491394E-2</v>
      </c>
      <c r="BL301" s="17">
        <v>0.16310401017048401</v>
      </c>
      <c r="BM301" s="17">
        <v>0</v>
      </c>
      <c r="BN301" s="17">
        <v>0.11480346039663999</v>
      </c>
      <c r="BO301" s="17"/>
      <c r="BP301" s="17">
        <v>5.31653833143792E-2</v>
      </c>
      <c r="BQ301" s="17">
        <v>4.5925253037543599E-2</v>
      </c>
      <c r="BR301" s="17">
        <v>7.6163356923986299E-3</v>
      </c>
      <c r="BS301" s="17">
        <v>5.8359066470730303E-2</v>
      </c>
      <c r="BT301" s="17">
        <v>9.4300389986228902E-2</v>
      </c>
      <c r="BU301" s="17">
        <v>9.1057538664188795E-2</v>
      </c>
      <c r="BV301" s="17"/>
      <c r="BW301" s="17">
        <v>2.7403287554626302E-2</v>
      </c>
      <c r="BX301" s="17">
        <v>4.2493673805574901E-2</v>
      </c>
      <c r="BY301" s="17">
        <v>5.73596790872372E-2</v>
      </c>
      <c r="BZ301" s="17">
        <v>4.18981634026298E-2</v>
      </c>
      <c r="CA301" s="17">
        <v>0.105130826591846</v>
      </c>
      <c r="CB301" s="17">
        <v>2.1913595640632898E-2</v>
      </c>
      <c r="CC301" s="17">
        <v>0</v>
      </c>
      <c r="CD301" s="17">
        <v>0.102983998664694</v>
      </c>
      <c r="CE301" s="17"/>
      <c r="CF301" s="17">
        <v>5.9206539727470801E-2</v>
      </c>
      <c r="CG301" s="17">
        <v>5.27745162602863E-2</v>
      </c>
      <c r="CH301" s="17">
        <v>4.2204722517971201E-2</v>
      </c>
      <c r="CI301" s="17">
        <v>7.5587686804613197E-2</v>
      </c>
      <c r="CJ301" s="17">
        <v>5.8634104763982897E-2</v>
      </c>
      <c r="CK301" s="17"/>
      <c r="CL301" s="17">
        <v>2.6466160611555399E-2</v>
      </c>
      <c r="CM301" s="17"/>
      <c r="CN301" s="17">
        <v>5.2705700580763501E-2</v>
      </c>
      <c r="CO301" s="17">
        <v>4.15064986461363E-2</v>
      </c>
      <c r="CP301" s="17">
        <v>6.3279059048018796E-2</v>
      </c>
    </row>
    <row r="302" spans="2:94" x14ac:dyDescent="0.35">
      <c r="B302" t="s">
        <v>133</v>
      </c>
      <c r="C302" s="17">
        <v>3.1966696236242001E-2</v>
      </c>
      <c r="D302" s="17">
        <v>2.67836100467406E-2</v>
      </c>
      <c r="E302" s="17">
        <v>3.72742516154769E-2</v>
      </c>
      <c r="F302" s="17"/>
      <c r="G302" s="17">
        <v>1.7764442669193199E-2</v>
      </c>
      <c r="H302" s="17">
        <v>2.35079928938625E-2</v>
      </c>
      <c r="I302" s="17">
        <v>3.8906075481006899E-2</v>
      </c>
      <c r="J302" s="17">
        <v>3.06795212099037E-2</v>
      </c>
      <c r="K302" s="17">
        <v>5.5441723580430903E-2</v>
      </c>
      <c r="L302" s="17">
        <v>2.4597331984907898E-2</v>
      </c>
      <c r="M302" s="17"/>
      <c r="N302" s="17">
        <v>1.09860512232554E-2</v>
      </c>
      <c r="O302" s="17">
        <v>3.8961351653698899E-2</v>
      </c>
      <c r="P302" s="17">
        <v>4.8332841169697903E-2</v>
      </c>
      <c r="Q302" s="17">
        <v>2.8279043535261499E-2</v>
      </c>
      <c r="R302" s="17"/>
      <c r="S302" s="17">
        <v>3.5901393232673003E-2</v>
      </c>
      <c r="T302" s="17">
        <v>3.8340565790945601E-2</v>
      </c>
      <c r="U302" s="17">
        <v>1.36111646251117E-2</v>
      </c>
      <c r="V302" s="17">
        <v>2.93920734912065E-2</v>
      </c>
      <c r="W302" s="17">
        <v>0</v>
      </c>
      <c r="X302" s="17">
        <v>4.9559650880893001E-2</v>
      </c>
      <c r="Y302" s="17">
        <v>3.20543597224116E-2</v>
      </c>
      <c r="Z302" s="17">
        <v>2.42810692220733E-2</v>
      </c>
      <c r="AA302" s="17">
        <v>0</v>
      </c>
      <c r="AB302" s="17">
        <v>8.8036558101014906E-2</v>
      </c>
      <c r="AC302" s="17">
        <v>3.6123068452222101E-2</v>
      </c>
      <c r="AD302" s="17"/>
      <c r="AE302" s="17">
        <v>3.3583727952842798E-2</v>
      </c>
      <c r="AF302" s="17">
        <v>3.2746100710255001E-2</v>
      </c>
      <c r="AG302" s="17">
        <v>2.42329495477051E-2</v>
      </c>
      <c r="AH302" s="17"/>
      <c r="AI302" s="17">
        <v>1.7923300026917902E-2</v>
      </c>
      <c r="AJ302" s="17">
        <v>2.8561793993099799E-2</v>
      </c>
      <c r="AK302" s="17">
        <v>1.2990796194950501E-2</v>
      </c>
      <c r="AL302" s="17">
        <v>0.135256053038742</v>
      </c>
      <c r="AM302" s="17">
        <v>5.96302595653498E-2</v>
      </c>
      <c r="AN302" s="17"/>
      <c r="AO302" s="17">
        <v>2.9923659894725299E-2</v>
      </c>
      <c r="AP302" s="17">
        <v>1.8520077712560101E-2</v>
      </c>
      <c r="AQ302" s="17">
        <v>1.19218039111957E-2</v>
      </c>
      <c r="AR302" s="17"/>
      <c r="AS302" s="17">
        <v>3.4471733573440702E-2</v>
      </c>
      <c r="AT302" s="17">
        <v>3.0325594043794299E-2</v>
      </c>
      <c r="AU302" s="17">
        <v>4.1871099551163901E-2</v>
      </c>
      <c r="AV302" s="17">
        <v>0</v>
      </c>
      <c r="AW302" s="17">
        <v>0</v>
      </c>
      <c r="AX302" s="17"/>
      <c r="AY302" s="17">
        <v>0.10026635961677</v>
      </c>
      <c r="AZ302" s="17">
        <v>4.1427217000054799E-2</v>
      </c>
      <c r="BA302" s="17">
        <v>2.0879579415928901E-2</v>
      </c>
      <c r="BB302" s="17">
        <v>2.9128207550440301E-2</v>
      </c>
      <c r="BC302" s="17">
        <v>3.0515103010049501E-2</v>
      </c>
      <c r="BD302" s="17">
        <v>5.6111640074286498E-2</v>
      </c>
      <c r="BE302" s="17">
        <v>1.0259235860591799E-2</v>
      </c>
      <c r="BF302" s="17">
        <v>3.6950402206025197E-2</v>
      </c>
      <c r="BG302" s="17">
        <v>0</v>
      </c>
      <c r="BH302" s="17">
        <v>3.30544020259326E-2</v>
      </c>
      <c r="BI302" s="17">
        <v>5.4470625321030697E-2</v>
      </c>
      <c r="BJ302" s="17">
        <v>1.7127161723763901E-2</v>
      </c>
      <c r="BK302" s="17">
        <v>5.0823507568257202E-2</v>
      </c>
      <c r="BL302" s="17">
        <v>0</v>
      </c>
      <c r="BM302" s="17">
        <v>4.3756113377738701E-2</v>
      </c>
      <c r="BN302" s="17">
        <v>0</v>
      </c>
      <c r="BO302" s="17"/>
      <c r="BP302" s="17">
        <v>1.8887872918489E-2</v>
      </c>
      <c r="BQ302" s="17">
        <v>4.0258705754790403E-2</v>
      </c>
      <c r="BR302" s="17">
        <v>1.6106608165690199E-2</v>
      </c>
      <c r="BS302" s="17">
        <v>3.7209588577299502E-2</v>
      </c>
      <c r="BT302" s="17">
        <v>2.8698649273038099E-2</v>
      </c>
      <c r="BU302" s="17">
        <v>5.9175251294299999E-2</v>
      </c>
      <c r="BV302" s="17"/>
      <c r="BW302" s="17">
        <v>0</v>
      </c>
      <c r="BX302" s="17">
        <v>5.2905966918954002E-2</v>
      </c>
      <c r="BY302" s="17">
        <v>1.9402681525957598E-2</v>
      </c>
      <c r="BZ302" s="17">
        <v>3.2674608018734501E-2</v>
      </c>
      <c r="CA302" s="17">
        <v>2.88797964296242E-2</v>
      </c>
      <c r="CB302" s="17">
        <v>2.22131762079497E-2</v>
      </c>
      <c r="CC302" s="17">
        <v>4.6970621167011603E-2</v>
      </c>
      <c r="CD302" s="17">
        <v>3.8987035039684197E-2</v>
      </c>
      <c r="CE302" s="17"/>
      <c r="CF302" s="17">
        <v>2.9769925485661101E-2</v>
      </c>
      <c r="CG302" s="17">
        <v>3.81844167260856E-2</v>
      </c>
      <c r="CH302" s="17">
        <v>2.2437049230892899E-2</v>
      </c>
      <c r="CI302" s="17">
        <v>3.9840762680039103E-2</v>
      </c>
      <c r="CJ302" s="17">
        <v>3.23946893854914E-2</v>
      </c>
      <c r="CK302" s="17"/>
      <c r="CL302" s="17">
        <v>2.4543663203616499E-2</v>
      </c>
      <c r="CM302" s="17"/>
      <c r="CN302" s="17">
        <v>2.91083307658303E-2</v>
      </c>
      <c r="CO302" s="17">
        <v>4.1982207275491103E-2</v>
      </c>
      <c r="CP302" s="17">
        <v>3.07567872265142E-2</v>
      </c>
    </row>
    <row r="303" spans="2:94" x14ac:dyDescent="0.35">
      <c r="B303" t="s">
        <v>145</v>
      </c>
      <c r="C303" s="17">
        <v>0.61704207176380599</v>
      </c>
      <c r="D303" s="17">
        <v>0.662028877219344</v>
      </c>
      <c r="E303" s="17">
        <v>0.57389190021194703</v>
      </c>
      <c r="F303" s="17"/>
      <c r="G303" s="17">
        <v>0.65770612959243702</v>
      </c>
      <c r="H303" s="17">
        <v>0.63769977422097701</v>
      </c>
      <c r="I303" s="17">
        <v>0.60828866552991101</v>
      </c>
      <c r="J303" s="17">
        <v>0.66704459902764701</v>
      </c>
      <c r="K303" s="17">
        <v>0.63193795704109301</v>
      </c>
      <c r="L303" s="17">
        <v>0.52901789128707899</v>
      </c>
      <c r="M303" s="17"/>
      <c r="N303" s="17">
        <v>0.63905084309975202</v>
      </c>
      <c r="O303" s="17">
        <v>0.64874606867399598</v>
      </c>
      <c r="P303" s="17">
        <v>0.57484496515227101</v>
      </c>
      <c r="Q303" s="17">
        <v>0.59777561405076196</v>
      </c>
      <c r="R303" s="17"/>
      <c r="S303" s="17">
        <v>0.58799201838801596</v>
      </c>
      <c r="T303" s="17">
        <v>0.55442736025668504</v>
      </c>
      <c r="U303" s="17">
        <v>0.68992072578081098</v>
      </c>
      <c r="V303" s="17">
        <v>0.65792699187195103</v>
      </c>
      <c r="W303" s="17">
        <v>0.59232146541311903</v>
      </c>
      <c r="X303" s="17">
        <v>0.56549572499207501</v>
      </c>
      <c r="Y303" s="17">
        <v>0.65103715396760797</v>
      </c>
      <c r="Z303" s="17">
        <v>0.69813252404319903</v>
      </c>
      <c r="AA303" s="17">
        <v>0.62808089667067502</v>
      </c>
      <c r="AB303" s="17">
        <v>0.57134895015135301</v>
      </c>
      <c r="AC303" s="17">
        <v>0.71135455930788705</v>
      </c>
      <c r="AD303" s="17"/>
      <c r="AE303" s="17">
        <v>0.57549168007084905</v>
      </c>
      <c r="AF303" s="17">
        <v>0.66646395404023795</v>
      </c>
      <c r="AG303" s="17">
        <v>0.54670425986182303</v>
      </c>
      <c r="AH303" s="17"/>
      <c r="AI303" s="17">
        <v>0.58659600004636203</v>
      </c>
      <c r="AJ303" s="17">
        <v>0.68899918496355195</v>
      </c>
      <c r="AK303" s="17">
        <v>0.668204149078095</v>
      </c>
      <c r="AL303" s="17">
        <v>0.61342393745968304</v>
      </c>
      <c r="AM303" s="17">
        <v>0.55187077794912498</v>
      </c>
      <c r="AN303" s="17"/>
      <c r="AO303" s="17">
        <v>0.60972789758505896</v>
      </c>
      <c r="AP303" s="17">
        <v>0.69502714493882001</v>
      </c>
      <c r="AQ303" s="17">
        <v>0.64603797383972095</v>
      </c>
      <c r="AR303" s="17"/>
      <c r="AS303" s="17">
        <v>0.58908555843176302</v>
      </c>
      <c r="AT303" s="17">
        <v>0.5574955455749</v>
      </c>
      <c r="AU303" s="17">
        <v>0.66883889157329302</v>
      </c>
      <c r="AV303" s="17">
        <v>0.71079128062823504</v>
      </c>
      <c r="AW303" s="17">
        <v>0.41936534068313602</v>
      </c>
      <c r="AX303" s="17"/>
      <c r="AY303" s="17">
        <v>0.59592011546715395</v>
      </c>
      <c r="AZ303" s="17">
        <v>0.54854146770413503</v>
      </c>
      <c r="BA303" s="17">
        <v>0.591001901216193</v>
      </c>
      <c r="BB303" s="17">
        <v>0.68371300625874099</v>
      </c>
      <c r="BC303" s="17">
        <v>0.61654773480172198</v>
      </c>
      <c r="BD303" s="17">
        <v>0.58502493050877102</v>
      </c>
      <c r="BE303" s="17">
        <v>0.57487571815532301</v>
      </c>
      <c r="BF303" s="17">
        <v>0.66374239702792504</v>
      </c>
      <c r="BG303" s="17">
        <v>0.67191411793716604</v>
      </c>
      <c r="BH303" s="17">
        <v>0.69048372106757705</v>
      </c>
      <c r="BI303" s="17">
        <v>0.65098529453401299</v>
      </c>
      <c r="BJ303" s="17">
        <v>0.71001236157786796</v>
      </c>
      <c r="BK303" s="17">
        <v>0.58861393430498699</v>
      </c>
      <c r="BL303" s="17">
        <v>0.401791440033271</v>
      </c>
      <c r="BM303" s="17">
        <v>0.61978260060680901</v>
      </c>
      <c r="BN303" s="17">
        <v>0.62992932880613695</v>
      </c>
      <c r="BO303" s="17"/>
      <c r="BP303" s="17">
        <v>0.65306698503387195</v>
      </c>
      <c r="BQ303" s="17">
        <v>0.66361052720394698</v>
      </c>
      <c r="BR303" s="17">
        <v>0.64759472441786603</v>
      </c>
      <c r="BS303" s="17">
        <v>0.56284170781555398</v>
      </c>
      <c r="BT303" s="17">
        <v>0.53037174807066401</v>
      </c>
      <c r="BU303" s="17">
        <v>0.54715180502053695</v>
      </c>
      <c r="BV303" s="17"/>
      <c r="BW303" s="17">
        <v>0.50633440792601703</v>
      </c>
      <c r="BX303" s="17">
        <v>0.573179244076228</v>
      </c>
      <c r="BY303" s="17">
        <v>0.63803985877692704</v>
      </c>
      <c r="BZ303" s="17">
        <v>0.655543918828843</v>
      </c>
      <c r="CA303" s="17">
        <v>0.59531879506393603</v>
      </c>
      <c r="CB303" s="17">
        <v>0.59377126341653497</v>
      </c>
      <c r="CC303" s="17">
        <v>0.72486685964775199</v>
      </c>
      <c r="CD303" s="17">
        <v>0.66311293472903399</v>
      </c>
      <c r="CE303" s="17"/>
      <c r="CF303" s="17">
        <v>0.52055333292969397</v>
      </c>
      <c r="CG303" s="17">
        <v>0.62789956473505903</v>
      </c>
      <c r="CH303" s="17">
        <v>0.61177064250675905</v>
      </c>
      <c r="CI303" s="17">
        <v>0.63508092119500104</v>
      </c>
      <c r="CJ303" s="17">
        <v>0.67565253768076905</v>
      </c>
      <c r="CK303" s="17"/>
      <c r="CL303" s="17">
        <v>0.61804721777768701</v>
      </c>
      <c r="CM303" s="17"/>
      <c r="CN303" s="17">
        <v>0.62854261124801503</v>
      </c>
      <c r="CO303" s="17">
        <v>0.58727176092878297</v>
      </c>
      <c r="CP303" s="17">
        <v>0.61322144440639104</v>
      </c>
    </row>
    <row r="304" spans="2:94" x14ac:dyDescent="0.35">
      <c r="B304" t="s">
        <v>146</v>
      </c>
      <c r="C304" s="17">
        <v>0.13666445085488099</v>
      </c>
      <c r="D304" s="17">
        <v>9.8662521099678796E-2</v>
      </c>
      <c r="E304" s="17">
        <v>0.17273274149864301</v>
      </c>
      <c r="F304" s="17"/>
      <c r="G304" s="17">
        <v>0.141614546250767</v>
      </c>
      <c r="H304" s="17">
        <v>0.14971412970565501</v>
      </c>
      <c r="I304" s="17">
        <v>0.158898832037004</v>
      </c>
      <c r="J304" s="17">
        <v>0.12245316660948399</v>
      </c>
      <c r="K304" s="17">
        <v>0.124852576010438</v>
      </c>
      <c r="L304" s="17">
        <v>0.122005102353961</v>
      </c>
      <c r="M304" s="17"/>
      <c r="N304" s="17">
        <v>0.13933930673813899</v>
      </c>
      <c r="O304" s="17">
        <v>0.12687526537088301</v>
      </c>
      <c r="P304" s="17">
        <v>0.15183059734168</v>
      </c>
      <c r="Q304" s="17">
        <v>0.13084079350047401</v>
      </c>
      <c r="R304" s="17"/>
      <c r="S304" s="17">
        <v>0.176931506736864</v>
      </c>
      <c r="T304" s="17">
        <v>0.15998704710733599</v>
      </c>
      <c r="U304" s="17">
        <v>0.124492532653855</v>
      </c>
      <c r="V304" s="17">
        <v>0.109708603093802</v>
      </c>
      <c r="W304" s="17">
        <v>0.153830289673656</v>
      </c>
      <c r="X304" s="17">
        <v>0.222769190273228</v>
      </c>
      <c r="Y304" s="17">
        <v>7.7056496838613403E-2</v>
      </c>
      <c r="Z304" s="17">
        <v>4.8480407890274302E-2</v>
      </c>
      <c r="AA304" s="17">
        <v>0.13205724109703501</v>
      </c>
      <c r="AB304" s="17">
        <v>8.6634627073268494E-2</v>
      </c>
      <c r="AC304" s="17">
        <v>0.13594718492893601</v>
      </c>
      <c r="AD304" s="17"/>
      <c r="AE304" s="17">
        <v>0.16202494052491301</v>
      </c>
      <c r="AF304" s="17">
        <v>0.10550322233371499</v>
      </c>
      <c r="AG304" s="17">
        <v>0.18174629919653101</v>
      </c>
      <c r="AH304" s="17"/>
      <c r="AI304" s="17">
        <v>0.15268479916891201</v>
      </c>
      <c r="AJ304" s="17">
        <v>8.4321526535698799E-2</v>
      </c>
      <c r="AK304" s="17">
        <v>0.129030706394031</v>
      </c>
      <c r="AL304" s="17">
        <v>0.12036314556052401</v>
      </c>
      <c r="AM304" s="17">
        <v>0.17901216359996699</v>
      </c>
      <c r="AN304" s="17"/>
      <c r="AO304" s="17">
        <v>0.17568692475735201</v>
      </c>
      <c r="AP304" s="17">
        <v>9.4656562975515293E-2</v>
      </c>
      <c r="AQ304" s="17">
        <v>0.135575940134496</v>
      </c>
      <c r="AR304" s="17"/>
      <c r="AS304" s="17">
        <v>0.107698175514667</v>
      </c>
      <c r="AT304" s="17">
        <v>0.18389800402467699</v>
      </c>
      <c r="AU304" s="17">
        <v>0.13394179580952201</v>
      </c>
      <c r="AV304" s="17">
        <v>0.119001594428783</v>
      </c>
      <c r="AW304" s="17">
        <v>0.15334293269544</v>
      </c>
      <c r="AX304" s="17"/>
      <c r="AY304" s="17">
        <v>0.211502253353574</v>
      </c>
      <c r="AZ304" s="17">
        <v>0.146241019463594</v>
      </c>
      <c r="BA304" s="17">
        <v>0.18911054665235799</v>
      </c>
      <c r="BB304" s="17">
        <v>7.9205727677242099E-2</v>
      </c>
      <c r="BC304" s="17">
        <v>0.100775380790445</v>
      </c>
      <c r="BD304" s="17">
        <v>0.147536201697441</v>
      </c>
      <c r="BE304" s="17">
        <v>9.0782882238480203E-2</v>
      </c>
      <c r="BF304" s="17">
        <v>0.13400822648277999</v>
      </c>
      <c r="BG304" s="17">
        <v>0.13344554508597001</v>
      </c>
      <c r="BH304" s="17">
        <v>8.5189794993559401E-2</v>
      </c>
      <c r="BI304" s="17">
        <v>0.13409202142898199</v>
      </c>
      <c r="BJ304" s="17">
        <v>0.115758004940618</v>
      </c>
      <c r="BK304" s="17">
        <v>0.159277888406264</v>
      </c>
      <c r="BL304" s="17">
        <v>0.38470786001103602</v>
      </c>
      <c r="BM304" s="17">
        <v>0.120586591299765</v>
      </c>
      <c r="BN304" s="17">
        <v>0.17287884321166</v>
      </c>
      <c r="BO304" s="17"/>
      <c r="BP304" s="17">
        <v>0.136029772390693</v>
      </c>
      <c r="BQ304" s="17">
        <v>0.12000387248762399</v>
      </c>
      <c r="BR304" s="17">
        <v>0.108965810088818</v>
      </c>
      <c r="BS304" s="17">
        <v>0.158638441181846</v>
      </c>
      <c r="BT304" s="17">
        <v>0.145840169950326</v>
      </c>
      <c r="BU304" s="17">
        <v>0.18557053115281</v>
      </c>
      <c r="BV304" s="17"/>
      <c r="BW304" s="17">
        <v>0.13986308566453701</v>
      </c>
      <c r="BX304" s="17">
        <v>0.155899624269069</v>
      </c>
      <c r="BY304" s="17">
        <v>0.114683865977491</v>
      </c>
      <c r="BZ304" s="17">
        <v>0.133736836434033</v>
      </c>
      <c r="CA304" s="17">
        <v>0.19855395742836601</v>
      </c>
      <c r="CB304" s="17">
        <v>9.1099027033062996E-2</v>
      </c>
      <c r="CC304" s="17">
        <v>9.536439880783E-2</v>
      </c>
      <c r="CD304" s="17">
        <v>0.20056086995896599</v>
      </c>
      <c r="CE304" s="17"/>
      <c r="CF304" s="17">
        <v>0.16925003440542299</v>
      </c>
      <c r="CG304" s="17">
        <v>0.132136562277579</v>
      </c>
      <c r="CH304" s="17">
        <v>0.13007403662454101</v>
      </c>
      <c r="CI304" s="17">
        <v>0.15276670203126599</v>
      </c>
      <c r="CJ304" s="17">
        <v>0.118402368715255</v>
      </c>
      <c r="CK304" s="17"/>
      <c r="CL304" s="17">
        <v>9.0815522355080003E-2</v>
      </c>
      <c r="CM304" s="17"/>
      <c r="CN304" s="17">
        <v>0.12307246897781</v>
      </c>
      <c r="CO304" s="17">
        <v>0.15233891132475</v>
      </c>
      <c r="CP304" s="17">
        <v>0.15728298260457499</v>
      </c>
    </row>
    <row r="305" spans="2:94" x14ac:dyDescent="0.35">
      <c r="B305" t="s">
        <v>147</v>
      </c>
      <c r="C305" s="17">
        <v>0.480377620908926</v>
      </c>
      <c r="D305" s="17">
        <v>0.56336635611966501</v>
      </c>
      <c r="E305" s="17">
        <v>0.40115915871330399</v>
      </c>
      <c r="F305" s="17"/>
      <c r="G305" s="17">
        <v>0.51609158334167005</v>
      </c>
      <c r="H305" s="17">
        <v>0.487985644515321</v>
      </c>
      <c r="I305" s="17">
        <v>0.44938983349290801</v>
      </c>
      <c r="J305" s="17">
        <v>0.54459143241816299</v>
      </c>
      <c r="K305" s="17">
        <v>0.50708538103065504</v>
      </c>
      <c r="L305" s="17">
        <v>0.40701278893311799</v>
      </c>
      <c r="M305" s="17"/>
      <c r="N305" s="17">
        <v>0.49971153636161297</v>
      </c>
      <c r="O305" s="17">
        <v>0.52187080330311297</v>
      </c>
      <c r="P305" s="17">
        <v>0.42301436781059099</v>
      </c>
      <c r="Q305" s="17">
        <v>0.46693482055028701</v>
      </c>
      <c r="R305" s="17"/>
      <c r="S305" s="17">
        <v>0.41106051165115198</v>
      </c>
      <c r="T305" s="17">
        <v>0.39444031314934902</v>
      </c>
      <c r="U305" s="17">
        <v>0.56542819312695602</v>
      </c>
      <c r="V305" s="17">
        <v>0.54821838877814899</v>
      </c>
      <c r="W305" s="17">
        <v>0.438491175739463</v>
      </c>
      <c r="X305" s="17">
        <v>0.34272653471884701</v>
      </c>
      <c r="Y305" s="17">
        <v>0.57398065712899504</v>
      </c>
      <c r="Z305" s="17">
        <v>0.64965211615292495</v>
      </c>
      <c r="AA305" s="17">
        <v>0.49602365557363998</v>
      </c>
      <c r="AB305" s="17">
        <v>0.48471432307808399</v>
      </c>
      <c r="AC305" s="17">
        <v>0.57540737437895095</v>
      </c>
      <c r="AD305" s="17"/>
      <c r="AE305" s="17">
        <v>0.41346673954593599</v>
      </c>
      <c r="AF305" s="17">
        <v>0.56096073170652205</v>
      </c>
      <c r="AG305" s="17">
        <v>0.36495796066529201</v>
      </c>
      <c r="AH305" s="17"/>
      <c r="AI305" s="17">
        <v>0.43391120087745</v>
      </c>
      <c r="AJ305" s="17">
        <v>0.60467765842785304</v>
      </c>
      <c r="AK305" s="17">
        <v>0.53917344268406397</v>
      </c>
      <c r="AL305" s="17">
        <v>0.49306079189915902</v>
      </c>
      <c r="AM305" s="17">
        <v>0.37285861434915901</v>
      </c>
      <c r="AN305" s="17"/>
      <c r="AO305" s="17">
        <v>0.43404097282770698</v>
      </c>
      <c r="AP305" s="17">
        <v>0.60037058196330495</v>
      </c>
      <c r="AQ305" s="17">
        <v>0.51046203370522503</v>
      </c>
      <c r="AR305" s="17"/>
      <c r="AS305" s="17">
        <v>0.48138738291709599</v>
      </c>
      <c r="AT305" s="17">
        <v>0.37359754155022301</v>
      </c>
      <c r="AU305" s="17">
        <v>0.53489709576376998</v>
      </c>
      <c r="AV305" s="17">
        <v>0.59178968619945205</v>
      </c>
      <c r="AW305" s="17">
        <v>0.266022407987696</v>
      </c>
      <c r="AX305" s="17"/>
      <c r="AY305" s="17">
        <v>0.38441786211357998</v>
      </c>
      <c r="AZ305" s="17">
        <v>0.40230044824054101</v>
      </c>
      <c r="BA305" s="17">
        <v>0.40189135456383501</v>
      </c>
      <c r="BB305" s="17">
        <v>0.604507278581499</v>
      </c>
      <c r="BC305" s="17">
        <v>0.51577235401127697</v>
      </c>
      <c r="BD305" s="17">
        <v>0.43748872881133</v>
      </c>
      <c r="BE305" s="17">
        <v>0.48409283591684199</v>
      </c>
      <c r="BF305" s="17">
        <v>0.52973417054514504</v>
      </c>
      <c r="BG305" s="17">
        <v>0.53846857285119598</v>
      </c>
      <c r="BH305" s="17">
        <v>0.605293926074018</v>
      </c>
      <c r="BI305" s="17">
        <v>0.51689327310503197</v>
      </c>
      <c r="BJ305" s="17">
        <v>0.59425435663725001</v>
      </c>
      <c r="BK305" s="17">
        <v>0.42933604589872199</v>
      </c>
      <c r="BL305" s="17">
        <v>1.7083580022234399E-2</v>
      </c>
      <c r="BM305" s="17">
        <v>0.499196009307044</v>
      </c>
      <c r="BN305" s="17">
        <v>0.45705048559447697</v>
      </c>
      <c r="BO305" s="17"/>
      <c r="BP305" s="17">
        <v>0.51703721264317903</v>
      </c>
      <c r="BQ305" s="17">
        <v>0.54360665471632297</v>
      </c>
      <c r="BR305" s="17">
        <v>0.53862891432904803</v>
      </c>
      <c r="BS305" s="17">
        <v>0.40420326663370798</v>
      </c>
      <c r="BT305" s="17">
        <v>0.384531578120339</v>
      </c>
      <c r="BU305" s="17">
        <v>0.36158127386772598</v>
      </c>
      <c r="BV305" s="17"/>
      <c r="BW305" s="17">
        <v>0.36647132226147999</v>
      </c>
      <c r="BX305" s="17">
        <v>0.417279619807159</v>
      </c>
      <c r="BY305" s="17">
        <v>0.52335599279943601</v>
      </c>
      <c r="BZ305" s="17">
        <v>0.52180708239481</v>
      </c>
      <c r="CA305" s="17">
        <v>0.39676483763557102</v>
      </c>
      <c r="CB305" s="17">
        <v>0.50267223638347203</v>
      </c>
      <c r="CC305" s="17">
        <v>0.62950246083992201</v>
      </c>
      <c r="CD305" s="17">
        <v>0.46255206477006799</v>
      </c>
      <c r="CE305" s="17"/>
      <c r="CF305" s="17">
        <v>0.351303298524271</v>
      </c>
      <c r="CG305" s="17">
        <v>0.49576300245748001</v>
      </c>
      <c r="CH305" s="17">
        <v>0.48169660588221802</v>
      </c>
      <c r="CI305" s="17">
        <v>0.48231421916373501</v>
      </c>
      <c r="CJ305" s="17">
        <v>0.55725016896551405</v>
      </c>
      <c r="CK305" s="17"/>
      <c r="CL305" s="17">
        <v>0.52723169542260695</v>
      </c>
      <c r="CM305" s="17"/>
      <c r="CN305" s="17">
        <v>0.50547014227020504</v>
      </c>
      <c r="CO305" s="17">
        <v>0.434932849604034</v>
      </c>
      <c r="CP305" s="17">
        <v>0.45593846180181702</v>
      </c>
    </row>
    <row r="306" spans="2:94" x14ac:dyDescent="0.35">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c r="CA306" s="17"/>
      <c r="CB306" s="17"/>
      <c r="CC306" s="17"/>
      <c r="CD306" s="17"/>
      <c r="CE306" s="17"/>
      <c r="CF306" s="17"/>
      <c r="CG306" s="17"/>
      <c r="CH306" s="17"/>
      <c r="CI306" s="17"/>
      <c r="CJ306" s="17"/>
      <c r="CK306" s="17"/>
      <c r="CL306" s="17"/>
      <c r="CM306" s="17"/>
      <c r="CN306" s="17"/>
      <c r="CO306" s="17"/>
      <c r="CP306" s="17"/>
    </row>
    <row r="307" spans="2:94" x14ac:dyDescent="0.35">
      <c r="B307" s="6" t="s">
        <v>233</v>
      </c>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c r="CA307" s="17"/>
      <c r="CB307" s="17"/>
      <c r="CC307" s="17"/>
      <c r="CD307" s="17"/>
      <c r="CE307" s="17"/>
      <c r="CF307" s="17"/>
      <c r="CG307" s="17"/>
      <c r="CH307" s="17"/>
      <c r="CI307" s="17"/>
      <c r="CJ307" s="17"/>
      <c r="CK307" s="17"/>
      <c r="CL307" s="17"/>
      <c r="CM307" s="17"/>
      <c r="CN307" s="17"/>
      <c r="CO307" s="17"/>
      <c r="CP307" s="17"/>
    </row>
    <row r="308" spans="2:94" x14ac:dyDescent="0.35">
      <c r="B308" s="24" t="s">
        <v>225</v>
      </c>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c r="CA308" s="17"/>
      <c r="CB308" s="17"/>
      <c r="CC308" s="17"/>
      <c r="CD308" s="17"/>
      <c r="CE308" s="17"/>
      <c r="CF308" s="17"/>
      <c r="CG308" s="17"/>
      <c r="CH308" s="17"/>
      <c r="CI308" s="17"/>
      <c r="CJ308" s="17"/>
      <c r="CK308" s="17"/>
      <c r="CL308" s="17"/>
      <c r="CM308" s="17"/>
      <c r="CN308" s="17"/>
      <c r="CO308" s="17"/>
      <c r="CP308" s="17"/>
    </row>
    <row r="309" spans="2:94" x14ac:dyDescent="0.35">
      <c r="B309" t="s">
        <v>205</v>
      </c>
      <c r="C309" s="17">
        <v>0.27515876962837199</v>
      </c>
      <c r="D309" s="17">
        <v>0.32999091205047998</v>
      </c>
      <c r="E309" s="17">
        <v>0.22436117044836601</v>
      </c>
      <c r="F309" s="17"/>
      <c r="G309" s="17">
        <v>0.362964832905046</v>
      </c>
      <c r="H309" s="17">
        <v>0.29250579509268099</v>
      </c>
      <c r="I309" s="17">
        <v>0.28992631495535298</v>
      </c>
      <c r="J309" s="17">
        <v>0.25826478419344601</v>
      </c>
      <c r="K309" s="17">
        <v>0.27576013209671002</v>
      </c>
      <c r="L309" s="17">
        <v>0.20701876486669499</v>
      </c>
      <c r="M309" s="17"/>
      <c r="N309" s="17">
        <v>0.28181855209411599</v>
      </c>
      <c r="O309" s="17">
        <v>0.28435281255008299</v>
      </c>
      <c r="P309" s="17">
        <v>0.29311470146264501</v>
      </c>
      <c r="Q309" s="17">
        <v>0.24781846039976099</v>
      </c>
      <c r="R309" s="17"/>
      <c r="S309" s="17">
        <v>0.320370398424276</v>
      </c>
      <c r="T309" s="17">
        <v>0.23579275936708399</v>
      </c>
      <c r="U309" s="17">
        <v>0.19698020857898399</v>
      </c>
      <c r="V309" s="17">
        <v>0.24027494585508199</v>
      </c>
      <c r="W309" s="17">
        <v>0.28624279968331401</v>
      </c>
      <c r="X309" s="17">
        <v>0.26716879335083299</v>
      </c>
      <c r="Y309" s="17">
        <v>0.32985699300711602</v>
      </c>
      <c r="Z309" s="17">
        <v>0.197140230908914</v>
      </c>
      <c r="AA309" s="17">
        <v>0.31173087609554401</v>
      </c>
      <c r="AB309" s="17">
        <v>0.32339418865966402</v>
      </c>
      <c r="AC309" s="17">
        <v>0.25765814963070699</v>
      </c>
      <c r="AD309" s="17"/>
      <c r="AE309" s="17">
        <v>0.22750219371725</v>
      </c>
      <c r="AF309" s="17">
        <v>0.296732343730776</v>
      </c>
      <c r="AG309" s="17">
        <v>0.276502000913534</v>
      </c>
      <c r="AH309" s="17"/>
      <c r="AI309" s="17">
        <v>0.27201328961548699</v>
      </c>
      <c r="AJ309" s="17">
        <v>0.31347221521464302</v>
      </c>
      <c r="AK309" s="17">
        <v>0.18386384331366401</v>
      </c>
      <c r="AL309" s="17">
        <v>0.19630746561628001</v>
      </c>
      <c r="AM309" s="17">
        <v>0.23098617400188101</v>
      </c>
      <c r="AN309" s="17"/>
      <c r="AO309" s="17">
        <v>0.30888904267129902</v>
      </c>
      <c r="AP309" s="17">
        <v>0.33608600074563399</v>
      </c>
      <c r="AQ309" s="17">
        <v>0.186103152232304</v>
      </c>
      <c r="AR309" s="17"/>
      <c r="AS309" s="17">
        <v>0.238841012463683</v>
      </c>
      <c r="AT309" s="17">
        <v>0.27394340043918203</v>
      </c>
      <c r="AU309" s="17">
        <v>0.27302064526115</v>
      </c>
      <c r="AV309" s="17">
        <v>0.33696762879841802</v>
      </c>
      <c r="AW309" s="17">
        <v>0.32690040572087398</v>
      </c>
      <c r="AX309" s="17"/>
      <c r="AY309" s="17">
        <v>0.11307791895969201</v>
      </c>
      <c r="AZ309" s="17">
        <v>0.23520573983846399</v>
      </c>
      <c r="BA309" s="17">
        <v>0.304001953622762</v>
      </c>
      <c r="BB309" s="17">
        <v>0.25219098593985101</v>
      </c>
      <c r="BC309" s="17">
        <v>0.247747762495241</v>
      </c>
      <c r="BD309" s="17">
        <v>0.27592735428452803</v>
      </c>
      <c r="BE309" s="17">
        <v>0.30675259478942901</v>
      </c>
      <c r="BF309" s="17">
        <v>0.20610035353611</v>
      </c>
      <c r="BG309" s="17">
        <v>0.22453900651311101</v>
      </c>
      <c r="BH309" s="17">
        <v>0.241970464371208</v>
      </c>
      <c r="BI309" s="17">
        <v>0.26296584376097598</v>
      </c>
      <c r="BJ309" s="17">
        <v>0.37157213244256998</v>
      </c>
      <c r="BK309" s="17">
        <v>0.32141533009634299</v>
      </c>
      <c r="BL309" s="17">
        <v>0.55236010571213001</v>
      </c>
      <c r="BM309" s="17">
        <v>0.23876870813051099</v>
      </c>
      <c r="BN309" s="17">
        <v>0.396759269593216</v>
      </c>
      <c r="BO309" s="17"/>
      <c r="BP309" s="17">
        <v>0.36540295792743599</v>
      </c>
      <c r="BQ309" s="17">
        <v>0.255513249856614</v>
      </c>
      <c r="BR309" s="17">
        <v>0.261144628792775</v>
      </c>
      <c r="BS309" s="17">
        <v>0.27782254286258401</v>
      </c>
      <c r="BT309" s="17">
        <v>0.153437077102202</v>
      </c>
      <c r="BU309" s="17">
        <v>0.20299873090141099</v>
      </c>
      <c r="BV309" s="17"/>
      <c r="BW309" s="17">
        <v>0.35421883296155898</v>
      </c>
      <c r="BX309" s="17">
        <v>0.30403090529600701</v>
      </c>
      <c r="BY309" s="17">
        <v>0.23645796829743901</v>
      </c>
      <c r="BZ309" s="17">
        <v>0.27239780697174498</v>
      </c>
      <c r="CA309" s="17">
        <v>0.32499870247019902</v>
      </c>
      <c r="CB309" s="17">
        <v>0.220304367477309</v>
      </c>
      <c r="CC309" s="17">
        <v>0.34316845473352497</v>
      </c>
      <c r="CD309" s="17">
        <v>0.34204010962195203</v>
      </c>
      <c r="CE309" s="17"/>
      <c r="CF309" s="17">
        <v>0.31725516307955498</v>
      </c>
      <c r="CG309" s="17">
        <v>0.27122497334208201</v>
      </c>
      <c r="CH309" s="17">
        <v>0.281483463091529</v>
      </c>
      <c r="CI309" s="17">
        <v>0.23465186517803599</v>
      </c>
      <c r="CJ309" s="17">
        <v>0.33370223538993599</v>
      </c>
      <c r="CK309" s="17"/>
      <c r="CL309" s="17">
        <v>0.29277934661772398</v>
      </c>
      <c r="CM309" s="17"/>
      <c r="CN309" s="17">
        <v>0.27827990061169</v>
      </c>
      <c r="CO309" s="17">
        <v>0.23221544224142901</v>
      </c>
      <c r="CP309" s="17">
        <v>0.30015042190390701</v>
      </c>
    </row>
    <row r="310" spans="2:94" x14ac:dyDescent="0.35">
      <c r="B310" t="s">
        <v>206</v>
      </c>
      <c r="C310" s="17">
        <v>0.32324114508259699</v>
      </c>
      <c r="D310" s="17">
        <v>0.31990262472657699</v>
      </c>
      <c r="E310" s="17">
        <v>0.32744588182614898</v>
      </c>
      <c r="F310" s="17"/>
      <c r="G310" s="17">
        <v>0.371292655737475</v>
      </c>
      <c r="H310" s="17">
        <v>0.31771166634960202</v>
      </c>
      <c r="I310" s="17">
        <v>0.32118853583831197</v>
      </c>
      <c r="J310" s="17">
        <v>0.252108052109422</v>
      </c>
      <c r="K310" s="17">
        <v>0.286087848324456</v>
      </c>
      <c r="L310" s="17">
        <v>0.378674590454747</v>
      </c>
      <c r="M310" s="17"/>
      <c r="N310" s="17">
        <v>0.35348419598986802</v>
      </c>
      <c r="O310" s="17">
        <v>0.34902991860530302</v>
      </c>
      <c r="P310" s="17">
        <v>0.31668568263056002</v>
      </c>
      <c r="Q310" s="17">
        <v>0.27951116904457501</v>
      </c>
      <c r="R310" s="17"/>
      <c r="S310" s="17">
        <v>0.32455072983873701</v>
      </c>
      <c r="T310" s="17">
        <v>0.27892626087474898</v>
      </c>
      <c r="U310" s="17">
        <v>0.41029625531685399</v>
      </c>
      <c r="V310" s="17">
        <v>0.34030965183290202</v>
      </c>
      <c r="W310" s="17">
        <v>0.32254432059427801</v>
      </c>
      <c r="X310" s="17">
        <v>0.25806220481530301</v>
      </c>
      <c r="Y310" s="17">
        <v>0.29603293702887201</v>
      </c>
      <c r="Z310" s="17">
        <v>0.40362826783116301</v>
      </c>
      <c r="AA310" s="17">
        <v>0.28374075166802798</v>
      </c>
      <c r="AB310" s="17">
        <v>0.356559015866586</v>
      </c>
      <c r="AC310" s="17">
        <v>0.39890962597176499</v>
      </c>
      <c r="AD310" s="17"/>
      <c r="AE310" s="17">
        <v>0.31670549285720301</v>
      </c>
      <c r="AF310" s="17">
        <v>0.319202150928864</v>
      </c>
      <c r="AG310" s="17">
        <v>0.34029093657514398</v>
      </c>
      <c r="AH310" s="17"/>
      <c r="AI310" s="17">
        <v>0.318775483836989</v>
      </c>
      <c r="AJ310" s="17">
        <v>0.35060606478616102</v>
      </c>
      <c r="AK310" s="17">
        <v>0.32073388575960599</v>
      </c>
      <c r="AL310" s="17">
        <v>0.36197278254674597</v>
      </c>
      <c r="AM310" s="17">
        <v>0.287547343634173</v>
      </c>
      <c r="AN310" s="17"/>
      <c r="AO310" s="17">
        <v>0.332274745503507</v>
      </c>
      <c r="AP310" s="17">
        <v>0.34005436177277099</v>
      </c>
      <c r="AQ310" s="17">
        <v>0.34979570787131098</v>
      </c>
      <c r="AR310" s="17"/>
      <c r="AS310" s="17">
        <v>0.35467881271420298</v>
      </c>
      <c r="AT310" s="17">
        <v>0.30549114578550002</v>
      </c>
      <c r="AU310" s="17">
        <v>0.31794793324887199</v>
      </c>
      <c r="AV310" s="17">
        <v>0.33120249456071599</v>
      </c>
      <c r="AW310" s="17">
        <v>0.32735542532289402</v>
      </c>
      <c r="AX310" s="17"/>
      <c r="AY310" s="17">
        <v>0.43270449012934598</v>
      </c>
      <c r="AZ310" s="17">
        <v>0.35055791617751803</v>
      </c>
      <c r="BA310" s="17">
        <v>0.27843261926198198</v>
      </c>
      <c r="BB310" s="17">
        <v>0.38280507592096802</v>
      </c>
      <c r="BC310" s="17">
        <v>0.34063557918551002</v>
      </c>
      <c r="BD310" s="17">
        <v>0.39492720861707797</v>
      </c>
      <c r="BE310" s="17">
        <v>0.217770908465514</v>
      </c>
      <c r="BF310" s="17">
        <v>0.42290512318755802</v>
      </c>
      <c r="BG310" s="17">
        <v>0.35033651990109899</v>
      </c>
      <c r="BH310" s="17">
        <v>0.35214869433247797</v>
      </c>
      <c r="BI310" s="17">
        <v>0.328000438778908</v>
      </c>
      <c r="BJ310" s="17">
        <v>0.19090824620711599</v>
      </c>
      <c r="BK310" s="17">
        <v>0.37368496711412502</v>
      </c>
      <c r="BL310" s="17">
        <v>0.18024565795157199</v>
      </c>
      <c r="BM310" s="17">
        <v>0.297174462942908</v>
      </c>
      <c r="BN310" s="17">
        <v>0.32899032091809699</v>
      </c>
      <c r="BO310" s="17"/>
      <c r="BP310" s="17">
        <v>0.34411470801668698</v>
      </c>
      <c r="BQ310" s="17">
        <v>0.31937394361528998</v>
      </c>
      <c r="BR310" s="17">
        <v>0.37584877677619699</v>
      </c>
      <c r="BS310" s="17">
        <v>0.28355341704305198</v>
      </c>
      <c r="BT310" s="17">
        <v>0.28486095637755998</v>
      </c>
      <c r="BU310" s="17">
        <v>0.34320571926383597</v>
      </c>
      <c r="BV310" s="17"/>
      <c r="BW310" s="17">
        <v>0.35687112604385501</v>
      </c>
      <c r="BX310" s="17">
        <v>0.28496105157353901</v>
      </c>
      <c r="BY310" s="17">
        <v>0.37008959259970597</v>
      </c>
      <c r="BZ310" s="17">
        <v>0.27506359781849299</v>
      </c>
      <c r="CA310" s="17">
        <v>0.35717928043992803</v>
      </c>
      <c r="CB310" s="17">
        <v>0.34519484778151599</v>
      </c>
      <c r="CC310" s="17">
        <v>0.30599546736556898</v>
      </c>
      <c r="CD310" s="17">
        <v>0.31566324350449798</v>
      </c>
      <c r="CE310" s="17"/>
      <c r="CF310" s="17">
        <v>0.36452135448428502</v>
      </c>
      <c r="CG310" s="17">
        <v>0.33162658174071302</v>
      </c>
      <c r="CH310" s="17">
        <v>0.31810702515717598</v>
      </c>
      <c r="CI310" s="17">
        <v>0.31221397317754901</v>
      </c>
      <c r="CJ310" s="17">
        <v>0.23385341541624799</v>
      </c>
      <c r="CK310" s="17"/>
      <c r="CL310" s="17">
        <v>0.35868572244035302</v>
      </c>
      <c r="CM310" s="17"/>
      <c r="CN310" s="17">
        <v>0.31172997067091002</v>
      </c>
      <c r="CO310" s="17">
        <v>0.31967369920409799</v>
      </c>
      <c r="CP310" s="17">
        <v>0.353761812166621</v>
      </c>
    </row>
    <row r="311" spans="2:94" x14ac:dyDescent="0.35">
      <c r="B311" t="s">
        <v>207</v>
      </c>
      <c r="C311" s="17">
        <v>0.21392193573201801</v>
      </c>
      <c r="D311" s="17">
        <v>0.197660266707015</v>
      </c>
      <c r="E311" s="17">
        <v>0.22952889824882999</v>
      </c>
      <c r="F311" s="17"/>
      <c r="G311" s="17">
        <v>0.172924912584865</v>
      </c>
      <c r="H311" s="17">
        <v>0.216441484651067</v>
      </c>
      <c r="I311" s="17">
        <v>0.18438351456483801</v>
      </c>
      <c r="J311" s="17">
        <v>0.25420075621545102</v>
      </c>
      <c r="K311" s="17">
        <v>0.22882267067231299</v>
      </c>
      <c r="L311" s="17">
        <v>0.216341540456057</v>
      </c>
      <c r="M311" s="17"/>
      <c r="N311" s="17">
        <v>0.197365389567042</v>
      </c>
      <c r="O311" s="17">
        <v>0.191741537900983</v>
      </c>
      <c r="P311" s="17">
        <v>0.19779038224984899</v>
      </c>
      <c r="Q311" s="17">
        <v>0.25936405502656001</v>
      </c>
      <c r="R311" s="17"/>
      <c r="S311" s="17">
        <v>0.235241807250721</v>
      </c>
      <c r="T311" s="17">
        <v>0.23746036283620101</v>
      </c>
      <c r="U311" s="17">
        <v>0.135320599858028</v>
      </c>
      <c r="V311" s="17">
        <v>0.17039771805603801</v>
      </c>
      <c r="W311" s="17">
        <v>0.27245902213552597</v>
      </c>
      <c r="X311" s="17">
        <v>0.30890485549253899</v>
      </c>
      <c r="Y311" s="17">
        <v>0.18689715979715699</v>
      </c>
      <c r="Z311" s="17">
        <v>0.15976995598356999</v>
      </c>
      <c r="AA311" s="17">
        <v>0.217383204617421</v>
      </c>
      <c r="AB311" s="17">
        <v>0.15493773816685999</v>
      </c>
      <c r="AC311" s="17">
        <v>0.21796588123378599</v>
      </c>
      <c r="AD311" s="17"/>
      <c r="AE311" s="17">
        <v>0.21707309629367799</v>
      </c>
      <c r="AF311" s="17">
        <v>0.215204970832505</v>
      </c>
      <c r="AG311" s="17">
        <v>0.22329149838686299</v>
      </c>
      <c r="AH311" s="17"/>
      <c r="AI311" s="17">
        <v>0.21120058942414499</v>
      </c>
      <c r="AJ311" s="17">
        <v>0.19891013175762601</v>
      </c>
      <c r="AK311" s="17">
        <v>0.27753375823322601</v>
      </c>
      <c r="AL311" s="17">
        <v>0.152662433347722</v>
      </c>
      <c r="AM311" s="17">
        <v>0.25290067125291499</v>
      </c>
      <c r="AN311" s="17"/>
      <c r="AO311" s="17">
        <v>0.177058844347322</v>
      </c>
      <c r="AP311" s="17">
        <v>0.191994804204733</v>
      </c>
      <c r="AQ311" s="17">
        <v>0.29363402423659302</v>
      </c>
      <c r="AR311" s="17"/>
      <c r="AS311" s="17">
        <v>0.214973266865186</v>
      </c>
      <c r="AT311" s="17">
        <v>0.23542646003265799</v>
      </c>
      <c r="AU311" s="17">
        <v>0.21042010663692301</v>
      </c>
      <c r="AV311" s="17">
        <v>0.16796194671548501</v>
      </c>
      <c r="AW311" s="17">
        <v>0.19929796474309799</v>
      </c>
      <c r="AX311" s="17"/>
      <c r="AY311" s="17">
        <v>0.353637806745631</v>
      </c>
      <c r="AZ311" s="17">
        <v>0.26973396508992398</v>
      </c>
      <c r="BA311" s="17">
        <v>0.219940178496872</v>
      </c>
      <c r="BB311" s="17">
        <v>0.17496733817844201</v>
      </c>
      <c r="BC311" s="17">
        <v>0.17635559208277701</v>
      </c>
      <c r="BD311" s="17">
        <v>0.164947078731045</v>
      </c>
      <c r="BE311" s="17">
        <v>0.29195367812120498</v>
      </c>
      <c r="BF311" s="17">
        <v>0.27253124228624798</v>
      </c>
      <c r="BG311" s="17">
        <v>0.211507793734656</v>
      </c>
      <c r="BH311" s="17">
        <v>0.20041207938189601</v>
      </c>
      <c r="BI311" s="17">
        <v>0.200122072954425</v>
      </c>
      <c r="BJ311" s="17">
        <v>0.18065642388101499</v>
      </c>
      <c r="BK311" s="17">
        <v>0.148209550915092</v>
      </c>
      <c r="BL311" s="17">
        <v>9.1730842090844894E-2</v>
      </c>
      <c r="BM311" s="17">
        <v>0.29246937311365501</v>
      </c>
      <c r="BN311" s="17">
        <v>0.21970173010930599</v>
      </c>
      <c r="BO311" s="17"/>
      <c r="BP311" s="17">
        <v>0.16374803513220501</v>
      </c>
      <c r="BQ311" s="17">
        <v>0.26136330606925601</v>
      </c>
      <c r="BR311" s="17">
        <v>0.18608404911460999</v>
      </c>
      <c r="BS311" s="17">
        <v>0.197046236567576</v>
      </c>
      <c r="BT311" s="17">
        <v>0.25616939366506403</v>
      </c>
      <c r="BU311" s="17">
        <v>0.257247156041784</v>
      </c>
      <c r="BV311" s="17"/>
      <c r="BW311" s="17">
        <v>0.117085780481126</v>
      </c>
      <c r="BX311" s="17">
        <v>0.21911474349298299</v>
      </c>
      <c r="BY311" s="17">
        <v>0.21604676076694199</v>
      </c>
      <c r="BZ311" s="17">
        <v>0.24775578842951901</v>
      </c>
      <c r="CA311" s="17">
        <v>0.16198183384765899</v>
      </c>
      <c r="CB311" s="17">
        <v>0.19635377278583699</v>
      </c>
      <c r="CC311" s="17">
        <v>0.122032262108557</v>
      </c>
      <c r="CD311" s="17">
        <v>0.209818045608479</v>
      </c>
      <c r="CE311" s="17"/>
      <c r="CF311" s="17">
        <v>0.19268346631108199</v>
      </c>
      <c r="CG311" s="17">
        <v>0.219926576538785</v>
      </c>
      <c r="CH311" s="17">
        <v>0.20965946279390099</v>
      </c>
      <c r="CI311" s="17">
        <v>0.213380949368664</v>
      </c>
      <c r="CJ311" s="17">
        <v>0.26564918744296401</v>
      </c>
      <c r="CK311" s="17"/>
      <c r="CL311" s="17">
        <v>0.22968769911058101</v>
      </c>
      <c r="CM311" s="17"/>
      <c r="CN311" s="17">
        <v>0.21708580092530999</v>
      </c>
      <c r="CO311" s="17">
        <v>0.24671217812046101</v>
      </c>
      <c r="CP311" s="17">
        <v>0.18143399392676299</v>
      </c>
    </row>
    <row r="312" spans="2:94" x14ac:dyDescent="0.35">
      <c r="B312" t="s">
        <v>208</v>
      </c>
      <c r="C312" s="17">
        <v>8.0759482521532797E-2</v>
      </c>
      <c r="D312" s="17">
        <v>5.5388696247929997E-2</v>
      </c>
      <c r="E312" s="17">
        <v>0.102362927670002</v>
      </c>
      <c r="F312" s="17"/>
      <c r="G312" s="17">
        <v>5.8580714374584203E-2</v>
      </c>
      <c r="H312" s="17">
        <v>8.3609223004159502E-2</v>
      </c>
      <c r="I312" s="17">
        <v>8.6833183561026206E-2</v>
      </c>
      <c r="J312" s="17">
        <v>9.3730078467166106E-2</v>
      </c>
      <c r="K312" s="17">
        <v>7.6428915885647597E-2</v>
      </c>
      <c r="L312" s="17">
        <v>8.0326801327290101E-2</v>
      </c>
      <c r="M312" s="17"/>
      <c r="N312" s="17">
        <v>5.3738309147644103E-2</v>
      </c>
      <c r="O312" s="17">
        <v>9.1730304878169605E-2</v>
      </c>
      <c r="P312" s="17">
        <v>8.0350703297945705E-2</v>
      </c>
      <c r="Q312" s="17">
        <v>9.3886115924890906E-2</v>
      </c>
      <c r="R312" s="17"/>
      <c r="S312" s="17">
        <v>4.4797883911036798E-2</v>
      </c>
      <c r="T312" s="17">
        <v>9.3607715292520696E-2</v>
      </c>
      <c r="U312" s="17">
        <v>9.9793968954790799E-2</v>
      </c>
      <c r="V312" s="17">
        <v>0.106702766617833</v>
      </c>
      <c r="W312" s="17">
        <v>6.2854249565864204E-2</v>
      </c>
      <c r="X312" s="17">
        <v>8.8612436243348094E-2</v>
      </c>
      <c r="Y312" s="17">
        <v>6.2504798185492996E-2</v>
      </c>
      <c r="Z312" s="17">
        <v>0.132061633205795</v>
      </c>
      <c r="AA312" s="17">
        <v>9.6081046723518804E-2</v>
      </c>
      <c r="AB312" s="17">
        <v>6.5244135999071001E-2</v>
      </c>
      <c r="AC312" s="17">
        <v>6.5001489825114597E-2</v>
      </c>
      <c r="AD312" s="17"/>
      <c r="AE312" s="17">
        <v>8.6927371904062703E-2</v>
      </c>
      <c r="AF312" s="17">
        <v>9.4825853996722595E-2</v>
      </c>
      <c r="AG312" s="17">
        <v>6.05712303794156E-2</v>
      </c>
      <c r="AH312" s="17"/>
      <c r="AI312" s="17">
        <v>8.5070336400559499E-2</v>
      </c>
      <c r="AJ312" s="17">
        <v>6.8341609203081397E-2</v>
      </c>
      <c r="AK312" s="17">
        <v>0.14407806925021499</v>
      </c>
      <c r="AL312" s="17">
        <v>6.0911945428832798E-2</v>
      </c>
      <c r="AM312" s="17">
        <v>8.4043284313337005E-2</v>
      </c>
      <c r="AN312" s="17"/>
      <c r="AO312" s="17">
        <v>7.1175098333009904E-2</v>
      </c>
      <c r="AP312" s="17">
        <v>6.1833630737341799E-2</v>
      </c>
      <c r="AQ312" s="17">
        <v>9.96370635782928E-2</v>
      </c>
      <c r="AR312" s="17"/>
      <c r="AS312" s="17">
        <v>5.1869990951969099E-2</v>
      </c>
      <c r="AT312" s="17">
        <v>9.4726574422155804E-2</v>
      </c>
      <c r="AU312" s="17">
        <v>9.8943893568004607E-2</v>
      </c>
      <c r="AV312" s="17">
        <v>5.1627346229973302E-2</v>
      </c>
      <c r="AW312" s="17">
        <v>6.8375990300310996E-2</v>
      </c>
      <c r="AX312" s="17"/>
      <c r="AY312" s="17">
        <v>0</v>
      </c>
      <c r="AZ312" s="17">
        <v>7.54824600789539E-2</v>
      </c>
      <c r="BA312" s="17">
        <v>6.1814652684615501E-2</v>
      </c>
      <c r="BB312" s="17">
        <v>9.9496634364725806E-2</v>
      </c>
      <c r="BC312" s="17">
        <v>0.121560212255457</v>
      </c>
      <c r="BD312" s="17">
        <v>6.0610195289058498E-2</v>
      </c>
      <c r="BE312" s="17">
        <v>5.6179296505163498E-2</v>
      </c>
      <c r="BF312" s="17">
        <v>3.48915586267214E-2</v>
      </c>
      <c r="BG312" s="17">
        <v>0.122319815542045</v>
      </c>
      <c r="BH312" s="17">
        <v>6.6872566688243401E-2</v>
      </c>
      <c r="BI312" s="17">
        <v>9.9932059442265103E-2</v>
      </c>
      <c r="BJ312" s="17">
        <v>0.142572938636532</v>
      </c>
      <c r="BK312" s="17">
        <v>5.3647980626301099E-2</v>
      </c>
      <c r="BL312" s="17">
        <v>8.7504031635356597E-2</v>
      </c>
      <c r="BM312" s="17">
        <v>0.171587455812926</v>
      </c>
      <c r="BN312" s="17">
        <v>2.5530279258412499E-2</v>
      </c>
      <c r="BO312" s="17"/>
      <c r="BP312" s="17">
        <v>5.5656090786047399E-2</v>
      </c>
      <c r="BQ312" s="17">
        <v>7.3116255676186806E-2</v>
      </c>
      <c r="BR312" s="17">
        <v>9.1590202721688302E-2</v>
      </c>
      <c r="BS312" s="17">
        <v>0.103514018898685</v>
      </c>
      <c r="BT312" s="17">
        <v>0.103205144552682</v>
      </c>
      <c r="BU312" s="17">
        <v>8.0849814419620997E-2</v>
      </c>
      <c r="BV312" s="17"/>
      <c r="BW312" s="17">
        <v>9.66461194688885E-2</v>
      </c>
      <c r="BX312" s="17">
        <v>8.9590610079554198E-2</v>
      </c>
      <c r="BY312" s="17">
        <v>9.0549016380903596E-2</v>
      </c>
      <c r="BZ312" s="17">
        <v>9.8751472649541497E-2</v>
      </c>
      <c r="CA312" s="17">
        <v>6.4350641942919104E-2</v>
      </c>
      <c r="CB312" s="17">
        <v>0</v>
      </c>
      <c r="CC312" s="17">
        <v>7.3677399576578595E-2</v>
      </c>
      <c r="CD312" s="17">
        <v>4.53810419408682E-2</v>
      </c>
      <c r="CE312" s="17"/>
      <c r="CF312" s="17">
        <v>3.6759454427607301E-2</v>
      </c>
      <c r="CG312" s="17">
        <v>7.6891646107922706E-2</v>
      </c>
      <c r="CH312" s="17">
        <v>8.1331609681647099E-2</v>
      </c>
      <c r="CI312" s="17">
        <v>0.108717774532663</v>
      </c>
      <c r="CJ312" s="17">
        <v>9.4590188753714194E-2</v>
      </c>
      <c r="CK312" s="17"/>
      <c r="CL312" s="17">
        <v>7.1336267931637901E-2</v>
      </c>
      <c r="CM312" s="17"/>
      <c r="CN312" s="17">
        <v>7.8593647295571403E-2</v>
      </c>
      <c r="CO312" s="17">
        <v>9.6207956145307097E-2</v>
      </c>
      <c r="CP312" s="17">
        <v>7.4289567410644103E-2</v>
      </c>
    </row>
    <row r="313" spans="2:94" x14ac:dyDescent="0.35">
      <c r="B313" t="s">
        <v>209</v>
      </c>
      <c r="C313" s="17">
        <v>7.6788147626426495E-2</v>
      </c>
      <c r="D313" s="17">
        <v>8.4517932566544607E-2</v>
      </c>
      <c r="E313" s="17">
        <v>7.0008920060167998E-2</v>
      </c>
      <c r="F313" s="17"/>
      <c r="G313" s="17">
        <v>1.38805261982367E-2</v>
      </c>
      <c r="H313" s="17">
        <v>5.1601456020560703E-2</v>
      </c>
      <c r="I313" s="17">
        <v>8.5313862708904994E-2</v>
      </c>
      <c r="J313" s="17">
        <v>9.7083933173813503E-2</v>
      </c>
      <c r="K313" s="17">
        <v>0.110588498412918</v>
      </c>
      <c r="L313" s="17">
        <v>9.6938788808520804E-2</v>
      </c>
      <c r="M313" s="17"/>
      <c r="N313" s="17">
        <v>9.0658267551569693E-2</v>
      </c>
      <c r="O313" s="17">
        <v>6.8546916198750099E-2</v>
      </c>
      <c r="P313" s="17">
        <v>8.3001905001933093E-2</v>
      </c>
      <c r="Q313" s="17">
        <v>6.8899839199033197E-2</v>
      </c>
      <c r="R313" s="17"/>
      <c r="S313" s="17">
        <v>5.3594440198740101E-2</v>
      </c>
      <c r="T313" s="17">
        <v>0.111697546484243</v>
      </c>
      <c r="U313" s="17">
        <v>0.11606282075627</v>
      </c>
      <c r="V313" s="17">
        <v>0.105210462160995</v>
      </c>
      <c r="W313" s="17">
        <v>4.4211544939959303E-2</v>
      </c>
      <c r="X313" s="17">
        <v>4.2913453549702399E-2</v>
      </c>
      <c r="Y313" s="17">
        <v>8.4664550791520701E-2</v>
      </c>
      <c r="Z313" s="17">
        <v>0.107399912070559</v>
      </c>
      <c r="AA313" s="17">
        <v>6.3846963218055205E-2</v>
      </c>
      <c r="AB313" s="17">
        <v>6.7974990409831501E-2</v>
      </c>
      <c r="AC313" s="17">
        <v>4.3618039935807602E-2</v>
      </c>
      <c r="AD313" s="17"/>
      <c r="AE313" s="17">
        <v>0.122587569620019</v>
      </c>
      <c r="AF313" s="17">
        <v>5.0691300209709397E-2</v>
      </c>
      <c r="AG313" s="17">
        <v>4.5968168392502298E-2</v>
      </c>
      <c r="AH313" s="17"/>
      <c r="AI313" s="17">
        <v>9.9173998245567496E-2</v>
      </c>
      <c r="AJ313" s="17">
        <v>5.1091414182320299E-2</v>
      </c>
      <c r="AK313" s="17">
        <v>4.1964683563233199E-2</v>
      </c>
      <c r="AL313" s="17">
        <v>0.22814537306041899</v>
      </c>
      <c r="AM313" s="17">
        <v>7.4980658788065604E-2</v>
      </c>
      <c r="AN313" s="17"/>
      <c r="AO313" s="17">
        <v>8.2877099878042398E-2</v>
      </c>
      <c r="AP313" s="17">
        <v>4.7160987311760903E-2</v>
      </c>
      <c r="AQ313" s="17">
        <v>5.6230127764890898E-2</v>
      </c>
      <c r="AR313" s="17"/>
      <c r="AS313" s="17">
        <v>8.6389408084210306E-2</v>
      </c>
      <c r="AT313" s="17">
        <v>6.36304673429781E-2</v>
      </c>
      <c r="AU313" s="17">
        <v>7.2755698184223394E-2</v>
      </c>
      <c r="AV313" s="17">
        <v>9.0043919741993897E-2</v>
      </c>
      <c r="AW313" s="17">
        <v>7.8070213912822997E-2</v>
      </c>
      <c r="AX313" s="17"/>
      <c r="AY313" s="17">
        <v>0.100579784165331</v>
      </c>
      <c r="AZ313" s="17">
        <v>3.5091130570263002E-2</v>
      </c>
      <c r="BA313" s="17">
        <v>7.4616338937379303E-2</v>
      </c>
      <c r="BB313" s="17">
        <v>6.4161957020667806E-2</v>
      </c>
      <c r="BC313" s="17">
        <v>7.7375528438962504E-2</v>
      </c>
      <c r="BD313" s="17">
        <v>9.3876935622014102E-2</v>
      </c>
      <c r="BE313" s="17">
        <v>0.10884990647743201</v>
      </c>
      <c r="BF313" s="17">
        <v>4.7514684847712201E-2</v>
      </c>
      <c r="BG313" s="17">
        <v>7.6095631509286193E-2</v>
      </c>
      <c r="BH313" s="17">
        <v>0.104277320919023</v>
      </c>
      <c r="BI313" s="17">
        <v>7.3116799735650703E-2</v>
      </c>
      <c r="BJ313" s="17">
        <v>6.4228130127850294E-2</v>
      </c>
      <c r="BK313" s="17">
        <v>7.7463805859157006E-2</v>
      </c>
      <c r="BL313" s="17">
        <v>8.8159362610096298E-2</v>
      </c>
      <c r="BM313" s="17">
        <v>0</v>
      </c>
      <c r="BN313" s="17">
        <v>2.90184001209682E-2</v>
      </c>
      <c r="BO313" s="17"/>
      <c r="BP313" s="17">
        <v>4.27328444063498E-2</v>
      </c>
      <c r="BQ313" s="17">
        <v>6.5730339618364497E-2</v>
      </c>
      <c r="BR313" s="17">
        <v>6.8597329993131798E-2</v>
      </c>
      <c r="BS313" s="17">
        <v>9.6395576780566802E-2</v>
      </c>
      <c r="BT313" s="17">
        <v>0.161537506726982</v>
      </c>
      <c r="BU313" s="17">
        <v>8.1425095725096902E-2</v>
      </c>
      <c r="BV313" s="17"/>
      <c r="BW313" s="17">
        <v>0</v>
      </c>
      <c r="BX313" s="17">
        <v>8.5739613145924001E-2</v>
      </c>
      <c r="BY313" s="17">
        <v>6.6210066981246596E-2</v>
      </c>
      <c r="BZ313" s="17">
        <v>6.9466799703013601E-2</v>
      </c>
      <c r="CA313" s="17">
        <v>7.2560624051903902E-2</v>
      </c>
      <c r="CB313" s="17">
        <v>0.20783259559551701</v>
      </c>
      <c r="CC313" s="17">
        <v>0.155126416215771</v>
      </c>
      <c r="CD313" s="17">
        <v>2.1541908576441102E-2</v>
      </c>
      <c r="CE313" s="17"/>
      <c r="CF313" s="17">
        <v>7.3626555712630604E-2</v>
      </c>
      <c r="CG313" s="17">
        <v>7.4541344706629598E-2</v>
      </c>
      <c r="CH313" s="17">
        <v>8.4762236573847793E-2</v>
      </c>
      <c r="CI313" s="17">
        <v>7.0919885832527299E-2</v>
      </c>
      <c r="CJ313" s="17">
        <v>3.86870948749009E-2</v>
      </c>
      <c r="CK313" s="17"/>
      <c r="CL313" s="17">
        <v>4.7510963899703697E-2</v>
      </c>
      <c r="CM313" s="17"/>
      <c r="CN313" s="17">
        <v>8.0851281980488396E-2</v>
      </c>
      <c r="CO313" s="17">
        <v>7.7234450733194293E-2</v>
      </c>
      <c r="CP313" s="17">
        <v>6.6631040733437494E-2</v>
      </c>
    </row>
    <row r="314" spans="2:94" x14ac:dyDescent="0.35">
      <c r="B314" t="s">
        <v>133</v>
      </c>
      <c r="C314" s="17">
        <v>3.0130519409054101E-2</v>
      </c>
      <c r="D314" s="17">
        <v>1.25395677014533E-2</v>
      </c>
      <c r="E314" s="17">
        <v>4.6292201746485698E-2</v>
      </c>
      <c r="F314" s="17"/>
      <c r="G314" s="17">
        <v>2.0356358199792899E-2</v>
      </c>
      <c r="H314" s="17">
        <v>3.8130374881929198E-2</v>
      </c>
      <c r="I314" s="17">
        <v>3.2354588371566101E-2</v>
      </c>
      <c r="J314" s="17">
        <v>4.4612395840700703E-2</v>
      </c>
      <c r="K314" s="17">
        <v>2.23119346079549E-2</v>
      </c>
      <c r="L314" s="17">
        <v>2.06995140866904E-2</v>
      </c>
      <c r="M314" s="17"/>
      <c r="N314" s="17">
        <v>2.2935285649760599E-2</v>
      </c>
      <c r="O314" s="17">
        <v>1.45985098667114E-2</v>
      </c>
      <c r="P314" s="17">
        <v>2.9056625357067701E-2</v>
      </c>
      <c r="Q314" s="17">
        <v>5.0520360405180799E-2</v>
      </c>
      <c r="R314" s="17"/>
      <c r="S314" s="17">
        <v>2.1444740376488899E-2</v>
      </c>
      <c r="T314" s="17">
        <v>4.25153551452013E-2</v>
      </c>
      <c r="U314" s="17">
        <v>4.1546146535073901E-2</v>
      </c>
      <c r="V314" s="17">
        <v>3.7104455477150598E-2</v>
      </c>
      <c r="W314" s="17">
        <v>1.16880630810582E-2</v>
      </c>
      <c r="X314" s="17">
        <v>3.4338256548274299E-2</v>
      </c>
      <c r="Y314" s="17">
        <v>4.00435611898418E-2</v>
      </c>
      <c r="Z314" s="17">
        <v>0</v>
      </c>
      <c r="AA314" s="17">
        <v>2.7217157677432401E-2</v>
      </c>
      <c r="AB314" s="17">
        <v>3.1889930897987799E-2</v>
      </c>
      <c r="AC314" s="17">
        <v>1.6846813402819402E-2</v>
      </c>
      <c r="AD314" s="17"/>
      <c r="AE314" s="17">
        <v>2.9204275607786899E-2</v>
      </c>
      <c r="AF314" s="17">
        <v>2.3343380301422901E-2</v>
      </c>
      <c r="AG314" s="17">
        <v>5.3376165352541097E-2</v>
      </c>
      <c r="AH314" s="17"/>
      <c r="AI314" s="17">
        <v>1.3766302477251901E-2</v>
      </c>
      <c r="AJ314" s="17">
        <v>1.7578564856167499E-2</v>
      </c>
      <c r="AK314" s="17">
        <v>3.1825759880055197E-2</v>
      </c>
      <c r="AL314" s="17">
        <v>0</v>
      </c>
      <c r="AM314" s="17">
        <v>6.9541868009628596E-2</v>
      </c>
      <c r="AN314" s="17"/>
      <c r="AO314" s="17">
        <v>2.7725169266819501E-2</v>
      </c>
      <c r="AP314" s="17">
        <v>2.28702152277592E-2</v>
      </c>
      <c r="AQ314" s="17">
        <v>1.45999243166085E-2</v>
      </c>
      <c r="AR314" s="17"/>
      <c r="AS314" s="17">
        <v>5.3247508920749198E-2</v>
      </c>
      <c r="AT314" s="17">
        <v>2.6781951977526499E-2</v>
      </c>
      <c r="AU314" s="17">
        <v>2.6911723100828001E-2</v>
      </c>
      <c r="AV314" s="17">
        <v>2.2196663953413499E-2</v>
      </c>
      <c r="AW314" s="17">
        <v>0</v>
      </c>
      <c r="AX314" s="17"/>
      <c r="AY314" s="17">
        <v>0</v>
      </c>
      <c r="AZ314" s="17">
        <v>3.39287882448773E-2</v>
      </c>
      <c r="BA314" s="17">
        <v>6.1194256996389099E-2</v>
      </c>
      <c r="BB314" s="17">
        <v>2.63780085753457E-2</v>
      </c>
      <c r="BC314" s="17">
        <v>3.6325325542051798E-2</v>
      </c>
      <c r="BD314" s="17">
        <v>9.7112274562759608E-3</v>
      </c>
      <c r="BE314" s="17">
        <v>1.84936156412564E-2</v>
      </c>
      <c r="BF314" s="17">
        <v>1.6057037515649901E-2</v>
      </c>
      <c r="BG314" s="17">
        <v>1.5201232799802501E-2</v>
      </c>
      <c r="BH314" s="17">
        <v>3.4318874307151401E-2</v>
      </c>
      <c r="BI314" s="17">
        <v>3.5862785327774101E-2</v>
      </c>
      <c r="BJ314" s="17">
        <v>5.0062128704915401E-2</v>
      </c>
      <c r="BK314" s="17">
        <v>2.5578365388982099E-2</v>
      </c>
      <c r="BL314" s="17">
        <v>0</v>
      </c>
      <c r="BM314" s="17">
        <v>0</v>
      </c>
      <c r="BN314" s="17">
        <v>0</v>
      </c>
      <c r="BO314" s="17"/>
      <c r="BP314" s="17">
        <v>2.8345363731275001E-2</v>
      </c>
      <c r="BQ314" s="17">
        <v>2.4902905164288499E-2</v>
      </c>
      <c r="BR314" s="17">
        <v>1.67350126015978E-2</v>
      </c>
      <c r="BS314" s="17">
        <v>4.16682078475357E-2</v>
      </c>
      <c r="BT314" s="17">
        <v>4.0789921575509598E-2</v>
      </c>
      <c r="BU314" s="17">
        <v>3.4273483648250898E-2</v>
      </c>
      <c r="BV314" s="17"/>
      <c r="BW314" s="17">
        <v>7.5178141044571295E-2</v>
      </c>
      <c r="BX314" s="17">
        <v>1.65630764119927E-2</v>
      </c>
      <c r="BY314" s="17">
        <v>2.0646594973763002E-2</v>
      </c>
      <c r="BZ314" s="17">
        <v>3.6564534427687999E-2</v>
      </c>
      <c r="CA314" s="17">
        <v>1.8928917247390702E-2</v>
      </c>
      <c r="CB314" s="17">
        <v>3.0314416359821E-2</v>
      </c>
      <c r="CC314" s="17">
        <v>0</v>
      </c>
      <c r="CD314" s="17">
        <v>6.5555650747761193E-2</v>
      </c>
      <c r="CE314" s="17"/>
      <c r="CF314" s="17">
        <v>1.51540059848401E-2</v>
      </c>
      <c r="CG314" s="17">
        <v>2.5788877563866799E-2</v>
      </c>
      <c r="CH314" s="17">
        <v>2.46562027018996E-2</v>
      </c>
      <c r="CI314" s="17">
        <v>6.0115551910560297E-2</v>
      </c>
      <c r="CJ314" s="17">
        <v>3.35178781222372E-2</v>
      </c>
      <c r="CK314" s="17"/>
      <c r="CL314" s="17">
        <v>0</v>
      </c>
      <c r="CM314" s="17"/>
      <c r="CN314" s="17">
        <v>3.3459398516030102E-2</v>
      </c>
      <c r="CO314" s="17">
        <v>2.7956273555510999E-2</v>
      </c>
      <c r="CP314" s="17">
        <v>2.3733163858627799E-2</v>
      </c>
    </row>
    <row r="315" spans="2:94" x14ac:dyDescent="0.35">
      <c r="B315" t="s">
        <v>145</v>
      </c>
      <c r="C315" s="17">
        <v>0.59839991471096898</v>
      </c>
      <c r="D315" s="17">
        <v>0.64989353677705697</v>
      </c>
      <c r="E315" s="17">
        <v>0.55180705227451499</v>
      </c>
      <c r="F315" s="17"/>
      <c r="G315" s="17">
        <v>0.73425748864252105</v>
      </c>
      <c r="H315" s="17">
        <v>0.61021746144228395</v>
      </c>
      <c r="I315" s="17">
        <v>0.61111485079366501</v>
      </c>
      <c r="J315" s="17">
        <v>0.510372836302868</v>
      </c>
      <c r="K315" s="17">
        <v>0.56184798042116602</v>
      </c>
      <c r="L315" s="17">
        <v>0.58569335532144196</v>
      </c>
      <c r="M315" s="17"/>
      <c r="N315" s="17">
        <v>0.63530274808398302</v>
      </c>
      <c r="O315" s="17">
        <v>0.63338273115538601</v>
      </c>
      <c r="P315" s="17">
        <v>0.60980038409320403</v>
      </c>
      <c r="Q315" s="17">
        <v>0.52732962944433504</v>
      </c>
      <c r="R315" s="17"/>
      <c r="S315" s="17">
        <v>0.64492112826301295</v>
      </c>
      <c r="T315" s="17">
        <v>0.51471902024183303</v>
      </c>
      <c r="U315" s="17">
        <v>0.607276463895838</v>
      </c>
      <c r="V315" s="17">
        <v>0.58058459768798398</v>
      </c>
      <c r="W315" s="17">
        <v>0.60878712027759196</v>
      </c>
      <c r="X315" s="17">
        <v>0.52523099816613605</v>
      </c>
      <c r="Y315" s="17">
        <v>0.62588993003598803</v>
      </c>
      <c r="Z315" s="17">
        <v>0.60076849874007698</v>
      </c>
      <c r="AA315" s="17">
        <v>0.59547162776357199</v>
      </c>
      <c r="AB315" s="17">
        <v>0.67995320452624997</v>
      </c>
      <c r="AC315" s="17">
        <v>0.65656777560247204</v>
      </c>
      <c r="AD315" s="17"/>
      <c r="AE315" s="17">
        <v>0.54420768657445295</v>
      </c>
      <c r="AF315" s="17">
        <v>0.61593449465964001</v>
      </c>
      <c r="AG315" s="17">
        <v>0.61679293748867803</v>
      </c>
      <c r="AH315" s="17"/>
      <c r="AI315" s="17">
        <v>0.59078877345247605</v>
      </c>
      <c r="AJ315" s="17">
        <v>0.66407828000080404</v>
      </c>
      <c r="AK315" s="17">
        <v>0.50459772907327005</v>
      </c>
      <c r="AL315" s="17">
        <v>0.55828024816302602</v>
      </c>
      <c r="AM315" s="17">
        <v>0.51853351763605304</v>
      </c>
      <c r="AN315" s="17"/>
      <c r="AO315" s="17">
        <v>0.64116378817480602</v>
      </c>
      <c r="AP315" s="17">
        <v>0.67614036251840504</v>
      </c>
      <c r="AQ315" s="17">
        <v>0.53589886010361498</v>
      </c>
      <c r="AR315" s="17"/>
      <c r="AS315" s="17">
        <v>0.59351982517788604</v>
      </c>
      <c r="AT315" s="17">
        <v>0.57943454622468205</v>
      </c>
      <c r="AU315" s="17">
        <v>0.59096857851002105</v>
      </c>
      <c r="AV315" s="17">
        <v>0.66817012335913395</v>
      </c>
      <c r="AW315" s="17">
        <v>0.65425583104376805</v>
      </c>
      <c r="AX315" s="17"/>
      <c r="AY315" s="17">
        <v>0.54578240908903797</v>
      </c>
      <c r="AZ315" s="17">
        <v>0.58576365601598201</v>
      </c>
      <c r="BA315" s="17">
        <v>0.58243457288474398</v>
      </c>
      <c r="BB315" s="17">
        <v>0.63499606186081803</v>
      </c>
      <c r="BC315" s="17">
        <v>0.58838334168075201</v>
      </c>
      <c r="BD315" s="17">
        <v>0.67085456290160606</v>
      </c>
      <c r="BE315" s="17">
        <v>0.52452350325494301</v>
      </c>
      <c r="BF315" s="17">
        <v>0.62900547672366802</v>
      </c>
      <c r="BG315" s="17">
        <v>0.57487552641421003</v>
      </c>
      <c r="BH315" s="17">
        <v>0.59411915870368603</v>
      </c>
      <c r="BI315" s="17">
        <v>0.59096628253988404</v>
      </c>
      <c r="BJ315" s="17">
        <v>0.56248037864968703</v>
      </c>
      <c r="BK315" s="17">
        <v>0.69510029721046795</v>
      </c>
      <c r="BL315" s="17">
        <v>0.732605763663702</v>
      </c>
      <c r="BM315" s="17">
        <v>0.53594317107341904</v>
      </c>
      <c r="BN315" s="17">
        <v>0.72574959051131305</v>
      </c>
      <c r="BO315" s="17"/>
      <c r="BP315" s="17">
        <v>0.70951766594412302</v>
      </c>
      <c r="BQ315" s="17">
        <v>0.57488719347190398</v>
      </c>
      <c r="BR315" s="17">
        <v>0.63699340556897199</v>
      </c>
      <c r="BS315" s="17">
        <v>0.56137595990563505</v>
      </c>
      <c r="BT315" s="17">
        <v>0.43829803347976198</v>
      </c>
      <c r="BU315" s="17">
        <v>0.54620445016524699</v>
      </c>
      <c r="BV315" s="17"/>
      <c r="BW315" s="17">
        <v>0.71108995900541405</v>
      </c>
      <c r="BX315" s="17">
        <v>0.58899195686954597</v>
      </c>
      <c r="BY315" s="17">
        <v>0.60654756089714401</v>
      </c>
      <c r="BZ315" s="17">
        <v>0.54746140479023797</v>
      </c>
      <c r="CA315" s="17">
        <v>0.68217798291012699</v>
      </c>
      <c r="CB315" s="17">
        <v>0.56549921525882496</v>
      </c>
      <c r="CC315" s="17">
        <v>0.64916392209909302</v>
      </c>
      <c r="CD315" s="17">
        <v>0.65770335312645001</v>
      </c>
      <c r="CE315" s="17"/>
      <c r="CF315" s="17">
        <v>0.68177651756384094</v>
      </c>
      <c r="CG315" s="17">
        <v>0.60285155508279598</v>
      </c>
      <c r="CH315" s="17">
        <v>0.59959048824870398</v>
      </c>
      <c r="CI315" s="17">
        <v>0.546865838355585</v>
      </c>
      <c r="CJ315" s="17">
        <v>0.56755565080618398</v>
      </c>
      <c r="CK315" s="17"/>
      <c r="CL315" s="17">
        <v>0.651465069058077</v>
      </c>
      <c r="CM315" s="17"/>
      <c r="CN315" s="17">
        <v>0.59000987128259996</v>
      </c>
      <c r="CO315" s="17">
        <v>0.55188914144552603</v>
      </c>
      <c r="CP315" s="17">
        <v>0.65391223407052701</v>
      </c>
    </row>
    <row r="316" spans="2:94" x14ac:dyDescent="0.35">
      <c r="B316" t="s">
        <v>146</v>
      </c>
      <c r="C316" s="17">
        <v>0.157547630147959</v>
      </c>
      <c r="D316" s="17">
        <v>0.13990662881447499</v>
      </c>
      <c r="E316" s="17">
        <v>0.17237184773017</v>
      </c>
      <c r="F316" s="17"/>
      <c r="G316" s="17">
        <v>7.2461240572820898E-2</v>
      </c>
      <c r="H316" s="17">
        <v>0.13521067902472</v>
      </c>
      <c r="I316" s="17">
        <v>0.17214704626993099</v>
      </c>
      <c r="J316" s="17">
        <v>0.19081401164098</v>
      </c>
      <c r="K316" s="17">
        <v>0.187017414298565</v>
      </c>
      <c r="L316" s="17">
        <v>0.177265590135811</v>
      </c>
      <c r="M316" s="17"/>
      <c r="N316" s="17">
        <v>0.14439657669921399</v>
      </c>
      <c r="O316" s="17">
        <v>0.16027722107692</v>
      </c>
      <c r="P316" s="17">
        <v>0.16335260829987899</v>
      </c>
      <c r="Q316" s="17">
        <v>0.16278595512392399</v>
      </c>
      <c r="R316" s="17"/>
      <c r="S316" s="17">
        <v>9.8392324109776996E-2</v>
      </c>
      <c r="T316" s="17">
        <v>0.205305261776764</v>
      </c>
      <c r="U316" s="17">
        <v>0.21585678971106101</v>
      </c>
      <c r="V316" s="17">
        <v>0.21191322877882801</v>
      </c>
      <c r="W316" s="17">
        <v>0.107065794505823</v>
      </c>
      <c r="X316" s="17">
        <v>0.13152588979305099</v>
      </c>
      <c r="Y316" s="17">
        <v>0.147169348977014</v>
      </c>
      <c r="Z316" s="17">
        <v>0.23946154527635299</v>
      </c>
      <c r="AA316" s="17">
        <v>0.159928009941574</v>
      </c>
      <c r="AB316" s="17">
        <v>0.13321912640890299</v>
      </c>
      <c r="AC316" s="17">
        <v>0.108619529760922</v>
      </c>
      <c r="AD316" s="17"/>
      <c r="AE316" s="17">
        <v>0.20951494152408201</v>
      </c>
      <c r="AF316" s="17">
        <v>0.14551715420643199</v>
      </c>
      <c r="AG316" s="17">
        <v>0.106539398771918</v>
      </c>
      <c r="AH316" s="17"/>
      <c r="AI316" s="17">
        <v>0.18424433464612699</v>
      </c>
      <c r="AJ316" s="17">
        <v>0.119433023385402</v>
      </c>
      <c r="AK316" s="17">
        <v>0.18604275281344801</v>
      </c>
      <c r="AL316" s="17">
        <v>0.28905731848925198</v>
      </c>
      <c r="AM316" s="17">
        <v>0.159023943101403</v>
      </c>
      <c r="AN316" s="17"/>
      <c r="AO316" s="17">
        <v>0.15405219821105201</v>
      </c>
      <c r="AP316" s="17">
        <v>0.108994618049103</v>
      </c>
      <c r="AQ316" s="17">
        <v>0.155867191343184</v>
      </c>
      <c r="AR316" s="17"/>
      <c r="AS316" s="17">
        <v>0.13825939903617901</v>
      </c>
      <c r="AT316" s="17">
        <v>0.15835704176513399</v>
      </c>
      <c r="AU316" s="17">
        <v>0.17169959175222799</v>
      </c>
      <c r="AV316" s="17">
        <v>0.141671265971967</v>
      </c>
      <c r="AW316" s="17">
        <v>0.14644620421313401</v>
      </c>
      <c r="AX316" s="17"/>
      <c r="AY316" s="17">
        <v>0.100579784165331</v>
      </c>
      <c r="AZ316" s="17">
        <v>0.110573590649217</v>
      </c>
      <c r="BA316" s="17">
        <v>0.13643099162199501</v>
      </c>
      <c r="BB316" s="17">
        <v>0.16365859138539399</v>
      </c>
      <c r="BC316" s="17">
        <v>0.19893574069441999</v>
      </c>
      <c r="BD316" s="17">
        <v>0.154487130911073</v>
      </c>
      <c r="BE316" s="17">
        <v>0.16502920298259499</v>
      </c>
      <c r="BF316" s="17">
        <v>8.2406243474433594E-2</v>
      </c>
      <c r="BG316" s="17">
        <v>0.19841544705133099</v>
      </c>
      <c r="BH316" s="17">
        <v>0.17114988760726599</v>
      </c>
      <c r="BI316" s="17">
        <v>0.17304885917791599</v>
      </c>
      <c r="BJ316" s="17">
        <v>0.20680106876438301</v>
      </c>
      <c r="BK316" s="17">
        <v>0.13111178648545799</v>
      </c>
      <c r="BL316" s="17">
        <v>0.17566339424545299</v>
      </c>
      <c r="BM316" s="17">
        <v>0.171587455812926</v>
      </c>
      <c r="BN316" s="17">
        <v>5.4548679379380703E-2</v>
      </c>
      <c r="BO316" s="17"/>
      <c r="BP316" s="17">
        <v>9.8388935192397206E-2</v>
      </c>
      <c r="BQ316" s="17">
        <v>0.13884659529455101</v>
      </c>
      <c r="BR316" s="17">
        <v>0.16018753271482</v>
      </c>
      <c r="BS316" s="17">
        <v>0.19990959567925201</v>
      </c>
      <c r="BT316" s="17">
        <v>0.26474265127966401</v>
      </c>
      <c r="BU316" s="17">
        <v>0.16227491014471801</v>
      </c>
      <c r="BV316" s="17"/>
      <c r="BW316" s="17">
        <v>9.66461194688885E-2</v>
      </c>
      <c r="BX316" s="17">
        <v>0.175330223225478</v>
      </c>
      <c r="BY316" s="17">
        <v>0.15675908336215</v>
      </c>
      <c r="BZ316" s="17">
        <v>0.16821827235255499</v>
      </c>
      <c r="CA316" s="17">
        <v>0.13691126599482301</v>
      </c>
      <c r="CB316" s="17">
        <v>0.20783259559551701</v>
      </c>
      <c r="CC316" s="17">
        <v>0.22880381579234901</v>
      </c>
      <c r="CD316" s="17">
        <v>6.6922950517309301E-2</v>
      </c>
      <c r="CE316" s="17"/>
      <c r="CF316" s="17">
        <v>0.11038601014023799</v>
      </c>
      <c r="CG316" s="17">
        <v>0.151432990814552</v>
      </c>
      <c r="CH316" s="17">
        <v>0.166093846255495</v>
      </c>
      <c r="CI316" s="17">
        <v>0.17963766036518999</v>
      </c>
      <c r="CJ316" s="17">
        <v>0.13327728362861499</v>
      </c>
      <c r="CK316" s="17"/>
      <c r="CL316" s="17">
        <v>0.11884723183134201</v>
      </c>
      <c r="CM316" s="17"/>
      <c r="CN316" s="17">
        <v>0.15944492927605999</v>
      </c>
      <c r="CO316" s="17">
        <v>0.17344240687850099</v>
      </c>
      <c r="CP316" s="17">
        <v>0.140920608144082</v>
      </c>
    </row>
    <row r="317" spans="2:94" x14ac:dyDescent="0.35">
      <c r="B317" t="s">
        <v>147</v>
      </c>
      <c r="C317" s="17">
        <v>0.44085228456301001</v>
      </c>
      <c r="D317" s="17">
        <v>0.50998690796258295</v>
      </c>
      <c r="E317" s="17">
        <v>0.37943520454434498</v>
      </c>
      <c r="F317" s="17"/>
      <c r="G317" s="17">
        <v>0.66179624806970005</v>
      </c>
      <c r="H317" s="17">
        <v>0.475006782417564</v>
      </c>
      <c r="I317" s="17">
        <v>0.43896780452373302</v>
      </c>
      <c r="J317" s="17">
        <v>0.31955882466188901</v>
      </c>
      <c r="K317" s="17">
        <v>0.37483056612260102</v>
      </c>
      <c r="L317" s="17">
        <v>0.40842776518563101</v>
      </c>
      <c r="M317" s="17"/>
      <c r="N317" s="17">
        <v>0.49090617138477</v>
      </c>
      <c r="O317" s="17">
        <v>0.47310551007846602</v>
      </c>
      <c r="P317" s="17">
        <v>0.44644777579332601</v>
      </c>
      <c r="Q317" s="17">
        <v>0.36454367432041102</v>
      </c>
      <c r="R317" s="17"/>
      <c r="S317" s="17">
        <v>0.54652880415323601</v>
      </c>
      <c r="T317" s="17">
        <v>0.30941375846506902</v>
      </c>
      <c r="U317" s="17">
        <v>0.39141967418477702</v>
      </c>
      <c r="V317" s="17">
        <v>0.36867136890915497</v>
      </c>
      <c r="W317" s="17">
        <v>0.50172132577176898</v>
      </c>
      <c r="X317" s="17">
        <v>0.39370510837308498</v>
      </c>
      <c r="Y317" s="17">
        <v>0.47872058105897403</v>
      </c>
      <c r="Z317" s="17">
        <v>0.36130695346372399</v>
      </c>
      <c r="AA317" s="17">
        <v>0.43554361782199802</v>
      </c>
      <c r="AB317" s="17">
        <v>0.54673407811734698</v>
      </c>
      <c r="AC317" s="17">
        <v>0.54794824584155</v>
      </c>
      <c r="AD317" s="17"/>
      <c r="AE317" s="17">
        <v>0.334692745050371</v>
      </c>
      <c r="AF317" s="17">
        <v>0.47041734045320799</v>
      </c>
      <c r="AG317" s="17">
        <v>0.51025353871676005</v>
      </c>
      <c r="AH317" s="17"/>
      <c r="AI317" s="17">
        <v>0.406544438806349</v>
      </c>
      <c r="AJ317" s="17">
        <v>0.54464525661540297</v>
      </c>
      <c r="AK317" s="17">
        <v>0.31855497625982199</v>
      </c>
      <c r="AL317" s="17">
        <v>0.26922292967377398</v>
      </c>
      <c r="AM317" s="17">
        <v>0.35950957453465099</v>
      </c>
      <c r="AN317" s="17"/>
      <c r="AO317" s="17">
        <v>0.48711158996375398</v>
      </c>
      <c r="AP317" s="17">
        <v>0.56714574446930199</v>
      </c>
      <c r="AQ317" s="17">
        <v>0.38003166876043099</v>
      </c>
      <c r="AR317" s="17"/>
      <c r="AS317" s="17">
        <v>0.45526042614170598</v>
      </c>
      <c r="AT317" s="17">
        <v>0.421077504459548</v>
      </c>
      <c r="AU317" s="17">
        <v>0.41926898675779301</v>
      </c>
      <c r="AV317" s="17">
        <v>0.52649885738716695</v>
      </c>
      <c r="AW317" s="17">
        <v>0.50780962683063402</v>
      </c>
      <c r="AX317" s="17"/>
      <c r="AY317" s="17">
        <v>0.44520262492370699</v>
      </c>
      <c r="AZ317" s="17">
        <v>0.475190065366765</v>
      </c>
      <c r="BA317" s="17">
        <v>0.44600358126274903</v>
      </c>
      <c r="BB317" s="17">
        <v>0.47133747047542501</v>
      </c>
      <c r="BC317" s="17">
        <v>0.38944760098633202</v>
      </c>
      <c r="BD317" s="17">
        <v>0.51636743199053403</v>
      </c>
      <c r="BE317" s="17">
        <v>0.35949430027234802</v>
      </c>
      <c r="BF317" s="17">
        <v>0.54659923324923498</v>
      </c>
      <c r="BG317" s="17">
        <v>0.37646007936287901</v>
      </c>
      <c r="BH317" s="17">
        <v>0.42296927109642002</v>
      </c>
      <c r="BI317" s="17">
        <v>0.41791742336196902</v>
      </c>
      <c r="BJ317" s="17">
        <v>0.355679309885304</v>
      </c>
      <c r="BK317" s="17">
        <v>0.56398851072500999</v>
      </c>
      <c r="BL317" s="17">
        <v>0.55694236941824904</v>
      </c>
      <c r="BM317" s="17">
        <v>0.36435571526049298</v>
      </c>
      <c r="BN317" s="17">
        <v>0.67120091113193203</v>
      </c>
      <c r="BO317" s="17"/>
      <c r="BP317" s="17">
        <v>0.61112873075172602</v>
      </c>
      <c r="BQ317" s="17">
        <v>0.43604059817735302</v>
      </c>
      <c r="BR317" s="17">
        <v>0.47680587285415199</v>
      </c>
      <c r="BS317" s="17">
        <v>0.36146636422638301</v>
      </c>
      <c r="BT317" s="17">
        <v>0.173555382200098</v>
      </c>
      <c r="BU317" s="17">
        <v>0.38392954002052998</v>
      </c>
      <c r="BV317" s="17"/>
      <c r="BW317" s="17">
        <v>0.61444383953652604</v>
      </c>
      <c r="BX317" s="17">
        <v>0.413661733644067</v>
      </c>
      <c r="BY317" s="17">
        <v>0.44978847753499401</v>
      </c>
      <c r="BZ317" s="17">
        <v>0.37924313243768198</v>
      </c>
      <c r="CA317" s="17">
        <v>0.54526671691530404</v>
      </c>
      <c r="CB317" s="17">
        <v>0.35766661966330798</v>
      </c>
      <c r="CC317" s="17">
        <v>0.42036010630674397</v>
      </c>
      <c r="CD317" s="17">
        <v>0.590780402609141</v>
      </c>
      <c r="CE317" s="17"/>
      <c r="CF317" s="17">
        <v>0.57139050742360298</v>
      </c>
      <c r="CG317" s="17">
        <v>0.45141856426824301</v>
      </c>
      <c r="CH317" s="17">
        <v>0.43349664199320898</v>
      </c>
      <c r="CI317" s="17">
        <v>0.36722817799039398</v>
      </c>
      <c r="CJ317" s="17">
        <v>0.43427836717756901</v>
      </c>
      <c r="CK317" s="17"/>
      <c r="CL317" s="17">
        <v>0.53261783722673595</v>
      </c>
      <c r="CM317" s="17"/>
      <c r="CN317" s="17">
        <v>0.43056494200654</v>
      </c>
      <c r="CO317" s="17">
        <v>0.37844673456702499</v>
      </c>
      <c r="CP317" s="17">
        <v>0.51299162592644598</v>
      </c>
    </row>
    <row r="318" spans="2:94" x14ac:dyDescent="0.35">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c r="CA318" s="17"/>
      <c r="CB318" s="17"/>
      <c r="CC318" s="17"/>
      <c r="CD318" s="17"/>
      <c r="CE318" s="17"/>
      <c r="CF318" s="17"/>
      <c r="CG318" s="17"/>
      <c r="CH318" s="17"/>
      <c r="CI318" s="17"/>
      <c r="CJ318" s="17"/>
      <c r="CK318" s="17"/>
      <c r="CL318" s="17"/>
      <c r="CM318" s="17"/>
      <c r="CN318" s="17"/>
      <c r="CO318" s="17"/>
      <c r="CP318" s="17"/>
    </row>
    <row r="319" spans="2:94" x14ac:dyDescent="0.35">
      <c r="B319" s="6" t="s">
        <v>234</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c r="CA319" s="17"/>
      <c r="CB319" s="17"/>
      <c r="CC319" s="17"/>
      <c r="CD319" s="17"/>
      <c r="CE319" s="17"/>
      <c r="CF319" s="17"/>
      <c r="CG319" s="17"/>
      <c r="CH319" s="17"/>
      <c r="CI319" s="17"/>
      <c r="CJ319" s="17"/>
      <c r="CK319" s="17"/>
      <c r="CL319" s="17"/>
      <c r="CM319" s="17"/>
      <c r="CN319" s="17"/>
      <c r="CO319" s="17"/>
      <c r="CP319" s="17"/>
    </row>
    <row r="320" spans="2:94" x14ac:dyDescent="0.35">
      <c r="B320" s="24" t="s">
        <v>225</v>
      </c>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c r="CA320" s="17"/>
      <c r="CB320" s="17"/>
      <c r="CC320" s="17"/>
      <c r="CD320" s="17"/>
      <c r="CE320" s="17"/>
      <c r="CF320" s="17"/>
      <c r="CG320" s="17"/>
      <c r="CH320" s="17"/>
      <c r="CI320" s="17"/>
      <c r="CJ320" s="17"/>
      <c r="CK320" s="17"/>
      <c r="CL320" s="17"/>
      <c r="CM320" s="17"/>
      <c r="CN320" s="17"/>
      <c r="CO320" s="17"/>
      <c r="CP320" s="17"/>
    </row>
    <row r="321" spans="2:94" x14ac:dyDescent="0.35">
      <c r="B321" t="s">
        <v>205</v>
      </c>
      <c r="C321" s="17">
        <v>0.28585374665886099</v>
      </c>
      <c r="D321" s="17">
        <v>0.35463845203007099</v>
      </c>
      <c r="E321" s="17">
        <v>0.22236115931584</v>
      </c>
      <c r="F321" s="17"/>
      <c r="G321" s="17">
        <v>0.39100527916057398</v>
      </c>
      <c r="H321" s="17">
        <v>0.25471958506459902</v>
      </c>
      <c r="I321" s="17">
        <v>0.30452153943570198</v>
      </c>
      <c r="J321" s="17">
        <v>0.29024806255846902</v>
      </c>
      <c r="K321" s="17">
        <v>0.26446361747450797</v>
      </c>
      <c r="L321" s="17">
        <v>0.24480038613524999</v>
      </c>
      <c r="M321" s="17"/>
      <c r="N321" s="17">
        <v>0.27838735004575998</v>
      </c>
      <c r="O321" s="17">
        <v>0.29748891038564701</v>
      </c>
      <c r="P321" s="17">
        <v>0.29492254664640999</v>
      </c>
      <c r="Q321" s="17">
        <v>0.27720252445941201</v>
      </c>
      <c r="R321" s="17"/>
      <c r="S321" s="17">
        <v>0.26753508259304098</v>
      </c>
      <c r="T321" s="17">
        <v>0.23161065321875601</v>
      </c>
      <c r="U321" s="17">
        <v>0.30372367027791197</v>
      </c>
      <c r="V321" s="17">
        <v>0.28187463179844702</v>
      </c>
      <c r="W321" s="17">
        <v>0.30787574864034201</v>
      </c>
      <c r="X321" s="17">
        <v>0.28964461743709002</v>
      </c>
      <c r="Y321" s="17">
        <v>0.31711256362522899</v>
      </c>
      <c r="Z321" s="17">
        <v>0.134618185204532</v>
      </c>
      <c r="AA321" s="17">
        <v>0.338860336584558</v>
      </c>
      <c r="AB321" s="17">
        <v>0.29455316941919801</v>
      </c>
      <c r="AC321" s="17">
        <v>0.36355151021424698</v>
      </c>
      <c r="AD321" s="17"/>
      <c r="AE321" s="17">
        <v>0.25441229443950902</v>
      </c>
      <c r="AF321" s="17">
        <v>0.297244976902106</v>
      </c>
      <c r="AG321" s="17">
        <v>0.22970361715179</v>
      </c>
      <c r="AH321" s="17"/>
      <c r="AI321" s="17">
        <v>0.27252160158188199</v>
      </c>
      <c r="AJ321" s="17">
        <v>0.33500425528872102</v>
      </c>
      <c r="AK321" s="17">
        <v>0.30034386240320099</v>
      </c>
      <c r="AL321" s="17">
        <v>0.23199524706601901</v>
      </c>
      <c r="AM321" s="17">
        <v>0.203126145836135</v>
      </c>
      <c r="AN321" s="17"/>
      <c r="AO321" s="17">
        <v>0.294225775109064</v>
      </c>
      <c r="AP321" s="17">
        <v>0.31755985498053602</v>
      </c>
      <c r="AQ321" s="17">
        <v>0.30037029200265702</v>
      </c>
      <c r="AR321" s="17"/>
      <c r="AS321" s="17">
        <v>0.22647075548304699</v>
      </c>
      <c r="AT321" s="17">
        <v>0.27469121667886698</v>
      </c>
      <c r="AU321" s="17">
        <v>0.31786890293640702</v>
      </c>
      <c r="AV321" s="17">
        <v>0.32616373676822402</v>
      </c>
      <c r="AW321" s="17">
        <v>0.44729545266189402</v>
      </c>
      <c r="AX321" s="17"/>
      <c r="AY321" s="17">
        <v>0.11307791895969201</v>
      </c>
      <c r="AZ321" s="17">
        <v>0.23399204577354599</v>
      </c>
      <c r="BA321" s="17">
        <v>0.26706598712602497</v>
      </c>
      <c r="BB321" s="17">
        <v>0.25292614059854102</v>
      </c>
      <c r="BC321" s="17">
        <v>0.27924885991462101</v>
      </c>
      <c r="BD321" s="17">
        <v>0.28958267677499999</v>
      </c>
      <c r="BE321" s="17">
        <v>0.31099996612902497</v>
      </c>
      <c r="BF321" s="17">
        <v>0.26429054785284301</v>
      </c>
      <c r="BG321" s="17">
        <v>0.235209411581702</v>
      </c>
      <c r="BH321" s="17">
        <v>0.25975591491768402</v>
      </c>
      <c r="BI321" s="17">
        <v>0.280649963509152</v>
      </c>
      <c r="BJ321" s="17">
        <v>0.22974140537099499</v>
      </c>
      <c r="BK321" s="17">
        <v>0.44100761162604002</v>
      </c>
      <c r="BL321" s="17">
        <v>0.46023298976585197</v>
      </c>
      <c r="BM321" s="17">
        <v>0.416907173646407</v>
      </c>
      <c r="BN321" s="17">
        <v>0.47221331265841399</v>
      </c>
      <c r="BO321" s="17"/>
      <c r="BP321" s="17">
        <v>0.32072757188906098</v>
      </c>
      <c r="BQ321" s="17">
        <v>0.24589710646186799</v>
      </c>
      <c r="BR321" s="17">
        <v>0.29771531786759903</v>
      </c>
      <c r="BS321" s="17">
        <v>0.30832502883205498</v>
      </c>
      <c r="BT321" s="17">
        <v>0.225552069839555</v>
      </c>
      <c r="BU321" s="17">
        <v>0.30788751334653203</v>
      </c>
      <c r="BV321" s="17"/>
      <c r="BW321" s="17">
        <v>0.39473155645750801</v>
      </c>
      <c r="BX321" s="17">
        <v>0.29698216194382399</v>
      </c>
      <c r="BY321" s="17">
        <v>0.27642011776805198</v>
      </c>
      <c r="BZ321" s="17">
        <v>0.267400397574729</v>
      </c>
      <c r="CA321" s="17">
        <v>0.27601168439441998</v>
      </c>
      <c r="CB321" s="17">
        <v>0.226834298779442</v>
      </c>
      <c r="CC321" s="17">
        <v>0.34290241181576298</v>
      </c>
      <c r="CD321" s="17">
        <v>0.36809788575741897</v>
      </c>
      <c r="CE321" s="17"/>
      <c r="CF321" s="17">
        <v>0.31389894791595202</v>
      </c>
      <c r="CG321" s="17">
        <v>0.27590259571928899</v>
      </c>
      <c r="CH321" s="17">
        <v>0.29864322914967001</v>
      </c>
      <c r="CI321" s="17">
        <v>0.26467797280670202</v>
      </c>
      <c r="CJ321" s="17">
        <v>0.264960755417809</v>
      </c>
      <c r="CK321" s="17"/>
      <c r="CL321" s="17">
        <v>0.261897228776101</v>
      </c>
      <c r="CM321" s="17"/>
      <c r="CN321" s="17">
        <v>0.28990032098650298</v>
      </c>
      <c r="CO321" s="17">
        <v>0.24748589289582101</v>
      </c>
      <c r="CP321" s="17">
        <v>0.30514255614755598</v>
      </c>
    </row>
    <row r="322" spans="2:94" x14ac:dyDescent="0.35">
      <c r="B322" t="s">
        <v>206</v>
      </c>
      <c r="C322" s="17">
        <v>0.31425631527896097</v>
      </c>
      <c r="D322" s="17">
        <v>0.304782173493654</v>
      </c>
      <c r="E322" s="17">
        <v>0.32402831800406101</v>
      </c>
      <c r="F322" s="17"/>
      <c r="G322" s="17">
        <v>0.31328105759784503</v>
      </c>
      <c r="H322" s="17">
        <v>0.27599274793091999</v>
      </c>
      <c r="I322" s="17">
        <v>0.29723031355610802</v>
      </c>
      <c r="J322" s="17">
        <v>0.33395394182091998</v>
      </c>
      <c r="K322" s="17">
        <v>0.30449530165733701</v>
      </c>
      <c r="L322" s="17">
        <v>0.35158777950624898</v>
      </c>
      <c r="M322" s="17"/>
      <c r="N322" s="17">
        <v>0.34590732158639997</v>
      </c>
      <c r="O322" s="17">
        <v>0.31948150686173699</v>
      </c>
      <c r="P322" s="17">
        <v>0.28487062444932199</v>
      </c>
      <c r="Q322" s="17">
        <v>0.30012034402691601</v>
      </c>
      <c r="R322" s="17"/>
      <c r="S322" s="17">
        <v>0.341903163964973</v>
      </c>
      <c r="T322" s="17">
        <v>0.31094750515567798</v>
      </c>
      <c r="U322" s="17">
        <v>0.350528710876994</v>
      </c>
      <c r="V322" s="17">
        <v>0.347332506660056</v>
      </c>
      <c r="W322" s="17">
        <v>0.28950943286437503</v>
      </c>
      <c r="X322" s="17">
        <v>0.27624010145858902</v>
      </c>
      <c r="Y322" s="17">
        <v>0.28558075561687801</v>
      </c>
      <c r="Z322" s="17">
        <v>0.37416771182575098</v>
      </c>
      <c r="AA322" s="17">
        <v>0.27525813003345401</v>
      </c>
      <c r="AB322" s="17">
        <v>0.34735106875982502</v>
      </c>
      <c r="AC322" s="17">
        <v>0.25652108050489197</v>
      </c>
      <c r="AD322" s="17"/>
      <c r="AE322" s="17">
        <v>0.31176196858571797</v>
      </c>
      <c r="AF322" s="17">
        <v>0.35665960625291399</v>
      </c>
      <c r="AG322" s="17">
        <v>0.263684291887401</v>
      </c>
      <c r="AH322" s="17"/>
      <c r="AI322" s="17">
        <v>0.32742821118971699</v>
      </c>
      <c r="AJ322" s="17">
        <v>0.35784183091088501</v>
      </c>
      <c r="AK322" s="17">
        <v>0.32867774832722801</v>
      </c>
      <c r="AL322" s="17">
        <v>0.26886215185503498</v>
      </c>
      <c r="AM322" s="17">
        <v>0.26425083703277202</v>
      </c>
      <c r="AN322" s="17"/>
      <c r="AO322" s="17">
        <v>0.34033288564015202</v>
      </c>
      <c r="AP322" s="17">
        <v>0.33405401878013302</v>
      </c>
      <c r="AQ322" s="17">
        <v>0.28051931688348097</v>
      </c>
      <c r="AR322" s="17"/>
      <c r="AS322" s="17">
        <v>0.365398641496337</v>
      </c>
      <c r="AT322" s="17">
        <v>0.30247215632788699</v>
      </c>
      <c r="AU322" s="17">
        <v>0.347534070554196</v>
      </c>
      <c r="AV322" s="17">
        <v>0.22772781419518101</v>
      </c>
      <c r="AW322" s="17">
        <v>0.26565615469526099</v>
      </c>
      <c r="AX322" s="17"/>
      <c r="AY322" s="17">
        <v>0.43270449012934598</v>
      </c>
      <c r="AZ322" s="17">
        <v>0.399768001844722</v>
      </c>
      <c r="BA322" s="17">
        <v>0.29431201376712801</v>
      </c>
      <c r="BB322" s="17">
        <v>0.31518429586142399</v>
      </c>
      <c r="BC322" s="17">
        <v>0.28707588360025299</v>
      </c>
      <c r="BD322" s="17">
        <v>0.33344399139127001</v>
      </c>
      <c r="BE322" s="17">
        <v>0.25374746961920303</v>
      </c>
      <c r="BF322" s="17">
        <v>0.36206751685292299</v>
      </c>
      <c r="BG322" s="17">
        <v>0.34349593622150099</v>
      </c>
      <c r="BH322" s="17">
        <v>0.33705779520274598</v>
      </c>
      <c r="BI322" s="17">
        <v>0.36780659998961301</v>
      </c>
      <c r="BJ322" s="17">
        <v>0.30278033229439799</v>
      </c>
      <c r="BK322" s="17">
        <v>0.29043087367390502</v>
      </c>
      <c r="BL322" s="17">
        <v>0.271414386795226</v>
      </c>
      <c r="BM322" s="17">
        <v>0.29330474004546597</v>
      </c>
      <c r="BN322" s="17">
        <v>0.299963802938991</v>
      </c>
      <c r="BO322" s="17"/>
      <c r="BP322" s="17">
        <v>0.31808698184946299</v>
      </c>
      <c r="BQ322" s="17">
        <v>0.32545825561069203</v>
      </c>
      <c r="BR322" s="17">
        <v>0.39942142129321101</v>
      </c>
      <c r="BS322" s="17">
        <v>0.28767813974220602</v>
      </c>
      <c r="BT322" s="17">
        <v>0.25543644059001303</v>
      </c>
      <c r="BU322" s="17">
        <v>0.25124681430478102</v>
      </c>
      <c r="BV322" s="17"/>
      <c r="BW322" s="17">
        <v>0.18480062733767</v>
      </c>
      <c r="BX322" s="17">
        <v>0.34545165942899397</v>
      </c>
      <c r="BY322" s="17">
        <v>0.329263125043112</v>
      </c>
      <c r="BZ322" s="17">
        <v>0.29808509092281499</v>
      </c>
      <c r="CA322" s="17">
        <v>0.34609328970807701</v>
      </c>
      <c r="CB322" s="17">
        <v>0.24684482372748801</v>
      </c>
      <c r="CC322" s="17">
        <v>0.26909262338529</v>
      </c>
      <c r="CD322" s="17">
        <v>0.29561199909318298</v>
      </c>
      <c r="CE322" s="17"/>
      <c r="CF322" s="17">
        <v>0.32170266152766902</v>
      </c>
      <c r="CG322" s="17">
        <v>0.32381778943657802</v>
      </c>
      <c r="CH322" s="17">
        <v>0.30560837872719299</v>
      </c>
      <c r="CI322" s="17">
        <v>0.31000427679884102</v>
      </c>
      <c r="CJ322" s="17">
        <v>0.31936207087969098</v>
      </c>
      <c r="CK322" s="17"/>
      <c r="CL322" s="17">
        <v>0.34567289650026201</v>
      </c>
      <c r="CM322" s="17"/>
      <c r="CN322" s="17">
        <v>0.30848910444139199</v>
      </c>
      <c r="CO322" s="17">
        <v>0.29473662874900902</v>
      </c>
      <c r="CP322" s="17">
        <v>0.34298163802867399</v>
      </c>
    </row>
    <row r="323" spans="2:94" x14ac:dyDescent="0.35">
      <c r="B323" t="s">
        <v>207</v>
      </c>
      <c r="C323" s="17">
        <v>0.22084247525634701</v>
      </c>
      <c r="D323" s="17">
        <v>0.20339018513530299</v>
      </c>
      <c r="E323" s="17">
        <v>0.23756080665415899</v>
      </c>
      <c r="F323" s="17"/>
      <c r="G323" s="17">
        <v>0.15740624265882</v>
      </c>
      <c r="H323" s="17">
        <v>0.26540346211052301</v>
      </c>
      <c r="I323" s="17">
        <v>0.220000135332341</v>
      </c>
      <c r="J323" s="17">
        <v>0.21417976433963101</v>
      </c>
      <c r="K323" s="17">
        <v>0.22536281710574599</v>
      </c>
      <c r="L323" s="17">
        <v>0.223309508565321</v>
      </c>
      <c r="M323" s="17"/>
      <c r="N323" s="17">
        <v>0.19864044048711299</v>
      </c>
      <c r="O323" s="17">
        <v>0.216921759876883</v>
      </c>
      <c r="P323" s="17">
        <v>0.24254098121966</v>
      </c>
      <c r="Q323" s="17">
        <v>0.228601109456992</v>
      </c>
      <c r="R323" s="17"/>
      <c r="S323" s="17">
        <v>0.22787658753349699</v>
      </c>
      <c r="T323" s="17">
        <v>0.249305071600151</v>
      </c>
      <c r="U323" s="17">
        <v>0.19098331301502899</v>
      </c>
      <c r="V323" s="17">
        <v>0.20039228486226199</v>
      </c>
      <c r="W323" s="17">
        <v>0.23485695078497901</v>
      </c>
      <c r="X323" s="17">
        <v>0.237757919712796</v>
      </c>
      <c r="Y323" s="17">
        <v>0.18709950134363301</v>
      </c>
      <c r="Z323" s="17">
        <v>0.188197434259298</v>
      </c>
      <c r="AA323" s="17">
        <v>0.209926347321608</v>
      </c>
      <c r="AB323" s="17">
        <v>0.237306756124714</v>
      </c>
      <c r="AC323" s="17">
        <v>0.21256723322885901</v>
      </c>
      <c r="AD323" s="17"/>
      <c r="AE323" s="17">
        <v>0.229479520946475</v>
      </c>
      <c r="AF323" s="17">
        <v>0.20412248644689801</v>
      </c>
      <c r="AG323" s="17">
        <v>0.28142679931631098</v>
      </c>
      <c r="AH323" s="17"/>
      <c r="AI323" s="17">
        <v>0.22245370590626901</v>
      </c>
      <c r="AJ323" s="17">
        <v>0.160941962208212</v>
      </c>
      <c r="AK323" s="17">
        <v>0.25753686419451399</v>
      </c>
      <c r="AL323" s="17">
        <v>0.235522676102286</v>
      </c>
      <c r="AM323" s="17">
        <v>0.27239435632196601</v>
      </c>
      <c r="AN323" s="17"/>
      <c r="AO323" s="17">
        <v>0.21636810741211401</v>
      </c>
      <c r="AP323" s="17">
        <v>0.17886890830063101</v>
      </c>
      <c r="AQ323" s="17">
        <v>0.28460808866576698</v>
      </c>
      <c r="AR323" s="17"/>
      <c r="AS323" s="17">
        <v>0.22282444048139699</v>
      </c>
      <c r="AT323" s="17">
        <v>0.219954756085009</v>
      </c>
      <c r="AU323" s="17">
        <v>0.215525522827965</v>
      </c>
      <c r="AV323" s="17">
        <v>0.22291041725443</v>
      </c>
      <c r="AW323" s="17">
        <v>0.14060218842971101</v>
      </c>
      <c r="AX323" s="17"/>
      <c r="AY323" s="17">
        <v>0.353637806745631</v>
      </c>
      <c r="AZ323" s="17">
        <v>0.27842634299448898</v>
      </c>
      <c r="BA323" s="17">
        <v>0.25347627623820101</v>
      </c>
      <c r="BB323" s="17">
        <v>0.19896323435024299</v>
      </c>
      <c r="BC323" s="17">
        <v>0.19296149048884301</v>
      </c>
      <c r="BD323" s="17">
        <v>0.17301619998574699</v>
      </c>
      <c r="BE323" s="17">
        <v>0.22634611599836299</v>
      </c>
      <c r="BF323" s="17">
        <v>0.244138355048792</v>
      </c>
      <c r="BG323" s="17">
        <v>0.240413734292171</v>
      </c>
      <c r="BH323" s="17">
        <v>0.23288852331909499</v>
      </c>
      <c r="BI323" s="17">
        <v>0.173305540553993</v>
      </c>
      <c r="BJ323" s="17">
        <v>0.22444612866197999</v>
      </c>
      <c r="BK323" s="17">
        <v>0.26856151470005502</v>
      </c>
      <c r="BL323" s="17">
        <v>0.13769117927107999</v>
      </c>
      <c r="BM323" s="17">
        <v>0.23317568350099299</v>
      </c>
      <c r="BN323" s="17">
        <v>0.148978229808994</v>
      </c>
      <c r="BO323" s="17"/>
      <c r="BP323" s="17">
        <v>0.207511457725886</v>
      </c>
      <c r="BQ323" s="17">
        <v>0.23770401615248299</v>
      </c>
      <c r="BR323" s="17">
        <v>0.14365351394563899</v>
      </c>
      <c r="BS323" s="17">
        <v>0.207980205879222</v>
      </c>
      <c r="BT323" s="17">
        <v>0.31739319642541902</v>
      </c>
      <c r="BU323" s="17">
        <v>0.26079193879686202</v>
      </c>
      <c r="BV323" s="17"/>
      <c r="BW323" s="17">
        <v>0.280098941727569</v>
      </c>
      <c r="BX323" s="17">
        <v>0.183435708422229</v>
      </c>
      <c r="BY323" s="17">
        <v>0.20649312157290201</v>
      </c>
      <c r="BZ323" s="17">
        <v>0.26969150392345298</v>
      </c>
      <c r="CA323" s="17">
        <v>0.178253128179824</v>
      </c>
      <c r="CB323" s="17">
        <v>0.32311914272132303</v>
      </c>
      <c r="CC323" s="17">
        <v>0.23041981047867299</v>
      </c>
      <c r="CD323" s="17">
        <v>0.18261461188724801</v>
      </c>
      <c r="CE323" s="17"/>
      <c r="CF323" s="17">
        <v>0.18378734380415701</v>
      </c>
      <c r="CG323" s="17">
        <v>0.25114274497011002</v>
      </c>
      <c r="CH323" s="17">
        <v>0.20570500663013699</v>
      </c>
      <c r="CI323" s="17">
        <v>0.202348831452203</v>
      </c>
      <c r="CJ323" s="17">
        <v>0.279302534180842</v>
      </c>
      <c r="CK323" s="17"/>
      <c r="CL323" s="17">
        <v>0.25898584761747001</v>
      </c>
      <c r="CM323" s="17"/>
      <c r="CN323" s="17">
        <v>0.22514573865443499</v>
      </c>
      <c r="CO323" s="17">
        <v>0.23137458094742999</v>
      </c>
      <c r="CP323" s="17">
        <v>0.202463991753707</v>
      </c>
    </row>
    <row r="324" spans="2:94" x14ac:dyDescent="0.35">
      <c r="B324" t="s">
        <v>208</v>
      </c>
      <c r="C324" s="17">
        <v>7.55873197484008E-2</v>
      </c>
      <c r="D324" s="17">
        <v>6.2343402893643998E-2</v>
      </c>
      <c r="E324" s="17">
        <v>8.7944679554394806E-2</v>
      </c>
      <c r="F324" s="17"/>
      <c r="G324" s="17">
        <v>6.2265582444143701E-2</v>
      </c>
      <c r="H324" s="17">
        <v>9.8781032143334599E-2</v>
      </c>
      <c r="I324" s="17">
        <v>4.6547939065059898E-2</v>
      </c>
      <c r="J324" s="17">
        <v>6.4611232733727098E-2</v>
      </c>
      <c r="K324" s="17">
        <v>9.29116358583853E-2</v>
      </c>
      <c r="L324" s="17">
        <v>8.0715239409402798E-2</v>
      </c>
      <c r="M324" s="17"/>
      <c r="N324" s="17">
        <v>9.0222104360634006E-2</v>
      </c>
      <c r="O324" s="17">
        <v>7.6719168068191707E-2</v>
      </c>
      <c r="P324" s="17">
        <v>7.6100909637907194E-2</v>
      </c>
      <c r="Q324" s="17">
        <v>6.2822217271316094E-2</v>
      </c>
      <c r="R324" s="17"/>
      <c r="S324" s="17">
        <v>5.1539304270907499E-2</v>
      </c>
      <c r="T324" s="17">
        <v>8.4814309851721406E-2</v>
      </c>
      <c r="U324" s="17">
        <v>8.9854315659844405E-2</v>
      </c>
      <c r="V324" s="17">
        <v>7.5642235010843106E-2</v>
      </c>
      <c r="W324" s="17">
        <v>7.3173488705350606E-2</v>
      </c>
      <c r="X324" s="17">
        <v>7.1851970097425902E-2</v>
      </c>
      <c r="Y324" s="17">
        <v>8.37298541771819E-2</v>
      </c>
      <c r="Z324" s="17">
        <v>0.18669388852084301</v>
      </c>
      <c r="AA324" s="17">
        <v>9.2569481527602498E-2</v>
      </c>
      <c r="AB324" s="17">
        <v>1.0664909562932701E-2</v>
      </c>
      <c r="AC324" s="17">
        <v>0.10405485053175</v>
      </c>
      <c r="AD324" s="17"/>
      <c r="AE324" s="17">
        <v>7.5560559714011197E-2</v>
      </c>
      <c r="AF324" s="17">
        <v>7.3673780692344301E-2</v>
      </c>
      <c r="AG324" s="17">
        <v>7.7412663253032601E-2</v>
      </c>
      <c r="AH324" s="17"/>
      <c r="AI324" s="17">
        <v>8.17243960570809E-2</v>
      </c>
      <c r="AJ324" s="17">
        <v>6.7737883804030799E-2</v>
      </c>
      <c r="AK324" s="17">
        <v>8.2641891402649006E-2</v>
      </c>
      <c r="AL324" s="17">
        <v>0.16742858514224099</v>
      </c>
      <c r="AM324" s="17">
        <v>7.4574906804290103E-2</v>
      </c>
      <c r="AN324" s="17"/>
      <c r="AO324" s="17">
        <v>7.9145989459348698E-2</v>
      </c>
      <c r="AP324" s="17">
        <v>7.3592500908634603E-2</v>
      </c>
      <c r="AQ324" s="17">
        <v>8.9093842970290604E-2</v>
      </c>
      <c r="AR324" s="17"/>
      <c r="AS324" s="17">
        <v>6.5059464147394205E-2</v>
      </c>
      <c r="AT324" s="17">
        <v>8.3561405081022694E-2</v>
      </c>
      <c r="AU324" s="17">
        <v>5.8072163911425098E-2</v>
      </c>
      <c r="AV324" s="17">
        <v>0.113228704445217</v>
      </c>
      <c r="AW324" s="17">
        <v>6.8375990300310996E-2</v>
      </c>
      <c r="AX324" s="17"/>
      <c r="AY324" s="17">
        <v>0</v>
      </c>
      <c r="AZ324" s="17">
        <v>1.8048936144562398E-2</v>
      </c>
      <c r="BA324" s="17">
        <v>6.1544829869152502E-2</v>
      </c>
      <c r="BB324" s="17">
        <v>7.9179811850988505E-2</v>
      </c>
      <c r="BC324" s="17">
        <v>0.13754023025097301</v>
      </c>
      <c r="BD324" s="17">
        <v>8.1046746959706401E-2</v>
      </c>
      <c r="BE324" s="17">
        <v>8.8903200894716899E-2</v>
      </c>
      <c r="BF324" s="17">
        <v>4.8593584752445997E-2</v>
      </c>
      <c r="BG324" s="17">
        <v>0.10731717378255499</v>
      </c>
      <c r="BH324" s="17">
        <v>8.1219836394110706E-2</v>
      </c>
      <c r="BI324" s="17">
        <v>3.7750471800621202E-2</v>
      </c>
      <c r="BJ324" s="17">
        <v>0.127365299633484</v>
      </c>
      <c r="BK324" s="17">
        <v>0</v>
      </c>
      <c r="BL324" s="17">
        <v>4.4384618881381802E-2</v>
      </c>
      <c r="BM324" s="17">
        <v>5.66124028071327E-2</v>
      </c>
      <c r="BN324" s="17">
        <v>2.5530279258412499E-2</v>
      </c>
      <c r="BO324" s="17"/>
      <c r="BP324" s="17">
        <v>5.9759180593879503E-2</v>
      </c>
      <c r="BQ324" s="17">
        <v>6.8167941424003994E-2</v>
      </c>
      <c r="BR324" s="17">
        <v>8.0859374823309502E-2</v>
      </c>
      <c r="BS324" s="17">
        <v>0.10609369290087201</v>
      </c>
      <c r="BT324" s="17">
        <v>7.2273979617524506E-2</v>
      </c>
      <c r="BU324" s="17">
        <v>6.3734878013553695E-2</v>
      </c>
      <c r="BV324" s="17"/>
      <c r="BW324" s="17">
        <v>6.9846409601375198E-2</v>
      </c>
      <c r="BX324" s="17">
        <v>7.7531501998058597E-2</v>
      </c>
      <c r="BY324" s="17">
        <v>9.2855610543160993E-2</v>
      </c>
      <c r="BZ324" s="17">
        <v>5.6857292608202999E-2</v>
      </c>
      <c r="CA324" s="17">
        <v>8.9188234746235898E-2</v>
      </c>
      <c r="CB324" s="17">
        <v>7.1724350970120199E-2</v>
      </c>
      <c r="CC324" s="17">
        <v>7.3973124851936203E-2</v>
      </c>
      <c r="CD324" s="17">
        <v>4.4941724279474397E-2</v>
      </c>
      <c r="CE324" s="17"/>
      <c r="CF324" s="17">
        <v>7.5043205609810204E-2</v>
      </c>
      <c r="CG324" s="17">
        <v>7.0158488029320704E-2</v>
      </c>
      <c r="CH324" s="17">
        <v>8.0327067818142098E-2</v>
      </c>
      <c r="CI324" s="17">
        <v>8.4228101474076195E-2</v>
      </c>
      <c r="CJ324" s="17">
        <v>3.0555216314657199E-2</v>
      </c>
      <c r="CK324" s="17"/>
      <c r="CL324" s="17">
        <v>5.6831628319740597E-2</v>
      </c>
      <c r="CM324" s="17"/>
      <c r="CN324" s="17">
        <v>6.1667473115773003E-2</v>
      </c>
      <c r="CO324" s="17">
        <v>0.108364579880372</v>
      </c>
      <c r="CP324" s="17">
        <v>8.4393769505367006E-2</v>
      </c>
    </row>
    <row r="325" spans="2:94" x14ac:dyDescent="0.35">
      <c r="B325" t="s">
        <v>209</v>
      </c>
      <c r="C325" s="17">
        <v>6.99973077590164E-2</v>
      </c>
      <c r="D325" s="17">
        <v>5.6331742281619801E-2</v>
      </c>
      <c r="E325" s="17">
        <v>8.0879853506070798E-2</v>
      </c>
      <c r="F325" s="17"/>
      <c r="G325" s="17">
        <v>3.4563330945925799E-2</v>
      </c>
      <c r="H325" s="17">
        <v>6.7098787815756206E-2</v>
      </c>
      <c r="I325" s="17">
        <v>9.2989016574554398E-2</v>
      </c>
      <c r="J325" s="17">
        <v>6.2995014195495802E-2</v>
      </c>
      <c r="K325" s="17">
        <v>9.0660319202509707E-2</v>
      </c>
      <c r="L325" s="17">
        <v>7.2412791881272601E-2</v>
      </c>
      <c r="M325" s="17"/>
      <c r="N325" s="17">
        <v>7.1585739392031195E-2</v>
      </c>
      <c r="O325" s="17">
        <v>7.10581986177517E-2</v>
      </c>
      <c r="P325" s="17">
        <v>6.4304261028024695E-2</v>
      </c>
      <c r="Q325" s="17">
        <v>7.21746960010861E-2</v>
      </c>
      <c r="R325" s="17"/>
      <c r="S325" s="17">
        <v>7.3862908355793205E-2</v>
      </c>
      <c r="T325" s="17">
        <v>8.0931567488182907E-2</v>
      </c>
      <c r="U325" s="17">
        <v>2.3363843635146601E-2</v>
      </c>
      <c r="V325" s="17">
        <v>5.6329517514900701E-2</v>
      </c>
      <c r="W325" s="17">
        <v>7.1641694947199006E-2</v>
      </c>
      <c r="X325" s="17">
        <v>9.1457637901979097E-2</v>
      </c>
      <c r="Y325" s="17">
        <v>9.98414910479795E-2</v>
      </c>
      <c r="Z325" s="17">
        <v>0.11632278018957599</v>
      </c>
      <c r="AA325" s="17">
        <v>5.6906194801594603E-2</v>
      </c>
      <c r="AB325" s="17">
        <v>7.9631661327097994E-2</v>
      </c>
      <c r="AC325" s="17">
        <v>1.7414167482209902E-2</v>
      </c>
      <c r="AD325" s="17"/>
      <c r="AE325" s="17">
        <v>9.4037261658177093E-2</v>
      </c>
      <c r="AF325" s="17">
        <v>4.9312747371317502E-2</v>
      </c>
      <c r="AG325" s="17">
        <v>9.5064329417705498E-2</v>
      </c>
      <c r="AH325" s="17"/>
      <c r="AI325" s="17">
        <v>7.3034184252945097E-2</v>
      </c>
      <c r="AJ325" s="17">
        <v>6.4806261309630006E-2</v>
      </c>
      <c r="AK325" s="17">
        <v>1.27139248254973E-2</v>
      </c>
      <c r="AL325" s="17">
        <v>9.6191339834418896E-2</v>
      </c>
      <c r="AM325" s="17">
        <v>0.123505253638972</v>
      </c>
      <c r="AN325" s="17"/>
      <c r="AO325" s="17">
        <v>5.3366194381223198E-2</v>
      </c>
      <c r="AP325" s="17">
        <v>6.5092298085898698E-2</v>
      </c>
      <c r="AQ325" s="17">
        <v>4.5408459477804697E-2</v>
      </c>
      <c r="AR325" s="17"/>
      <c r="AS325" s="17">
        <v>8.0212411436461503E-2</v>
      </c>
      <c r="AT325" s="17">
        <v>7.6091500319138194E-2</v>
      </c>
      <c r="AU325" s="17">
        <v>3.0499738328642501E-2</v>
      </c>
      <c r="AV325" s="17">
        <v>9.5736530700330794E-2</v>
      </c>
      <c r="AW325" s="17">
        <v>0</v>
      </c>
      <c r="AX325" s="17"/>
      <c r="AY325" s="17">
        <v>0.100579784165331</v>
      </c>
      <c r="AZ325" s="17">
        <v>3.36726501503515E-2</v>
      </c>
      <c r="BA325" s="17">
        <v>6.27299260350834E-2</v>
      </c>
      <c r="BB325" s="17">
        <v>0.12235936048561299</v>
      </c>
      <c r="BC325" s="17">
        <v>6.6801447524726901E-2</v>
      </c>
      <c r="BD325" s="17">
        <v>9.2642504009955703E-2</v>
      </c>
      <c r="BE325" s="17">
        <v>0.101092659935896</v>
      </c>
      <c r="BF325" s="17">
        <v>6.4852957977345901E-2</v>
      </c>
      <c r="BG325" s="17">
        <v>4.4628903903325599E-2</v>
      </c>
      <c r="BH325" s="17">
        <v>7.2724900719633001E-2</v>
      </c>
      <c r="BI325" s="17">
        <v>0.104051920256058</v>
      </c>
      <c r="BJ325" s="17">
        <v>6.5604705334227298E-2</v>
      </c>
      <c r="BK325" s="17">
        <v>0</v>
      </c>
      <c r="BL325" s="17">
        <v>8.6276825286460995E-2</v>
      </c>
      <c r="BM325" s="17">
        <v>0</v>
      </c>
      <c r="BN325" s="17">
        <v>5.3314375335189498E-2</v>
      </c>
      <c r="BO325" s="17"/>
      <c r="BP325" s="17">
        <v>6.1049535338224901E-2</v>
      </c>
      <c r="BQ325" s="17">
        <v>9.0160249539757403E-2</v>
      </c>
      <c r="BR325" s="17">
        <v>4.5928782456402598E-2</v>
      </c>
      <c r="BS325" s="17">
        <v>6.2018435484039798E-2</v>
      </c>
      <c r="BT325" s="17">
        <v>6.8175912055794499E-2</v>
      </c>
      <c r="BU325" s="17">
        <v>9.9100823218328096E-2</v>
      </c>
      <c r="BV325" s="17"/>
      <c r="BW325" s="17">
        <v>4.63308175591177E-2</v>
      </c>
      <c r="BX325" s="17">
        <v>7.0986036834042393E-2</v>
      </c>
      <c r="BY325" s="17">
        <v>6.4131741816667504E-2</v>
      </c>
      <c r="BZ325" s="17">
        <v>7.1262613840908498E-2</v>
      </c>
      <c r="CA325" s="17">
        <v>0.10059135866730599</v>
      </c>
      <c r="CB325" s="17">
        <v>9.3533413268732796E-2</v>
      </c>
      <c r="CC325" s="17">
        <v>8.3612029468338095E-2</v>
      </c>
      <c r="CD325" s="17">
        <v>4.3178128234914098E-2</v>
      </c>
      <c r="CE325" s="17"/>
      <c r="CF325" s="17">
        <v>9.0413835157571398E-2</v>
      </c>
      <c r="CG325" s="17">
        <v>4.74171526818098E-2</v>
      </c>
      <c r="CH325" s="17">
        <v>7.9551306365443497E-2</v>
      </c>
      <c r="CI325" s="17">
        <v>9.0524316537537799E-2</v>
      </c>
      <c r="CJ325" s="17">
        <v>3.36144502098632E-2</v>
      </c>
      <c r="CK325" s="17"/>
      <c r="CL325" s="17">
        <v>4.22660506114012E-2</v>
      </c>
      <c r="CM325" s="17"/>
      <c r="CN325" s="17">
        <v>7.7080808961072098E-2</v>
      </c>
      <c r="CO325" s="17">
        <v>6.45754056533593E-2</v>
      </c>
      <c r="CP325" s="17">
        <v>5.6986968501589901E-2</v>
      </c>
    </row>
    <row r="326" spans="2:94" x14ac:dyDescent="0.35">
      <c r="B326" t="s">
        <v>133</v>
      </c>
      <c r="C326" s="17">
        <v>3.3462835298414803E-2</v>
      </c>
      <c r="D326" s="17">
        <v>1.85140441657081E-2</v>
      </c>
      <c r="E326" s="17">
        <v>4.7225182965473698E-2</v>
      </c>
      <c r="F326" s="17"/>
      <c r="G326" s="17">
        <v>4.1478507192692401E-2</v>
      </c>
      <c r="H326" s="17">
        <v>3.8004384934867103E-2</v>
      </c>
      <c r="I326" s="17">
        <v>3.8711056036233503E-2</v>
      </c>
      <c r="J326" s="17">
        <v>3.4011984351757799E-2</v>
      </c>
      <c r="K326" s="17">
        <v>2.2106308701515101E-2</v>
      </c>
      <c r="L326" s="17">
        <v>2.71742945025048E-2</v>
      </c>
      <c r="M326" s="17"/>
      <c r="N326" s="17">
        <v>1.52570441280618E-2</v>
      </c>
      <c r="O326" s="17">
        <v>1.8330456189789499E-2</v>
      </c>
      <c r="P326" s="17">
        <v>3.7260677018675699E-2</v>
      </c>
      <c r="Q326" s="17">
        <v>5.9079108784278099E-2</v>
      </c>
      <c r="R326" s="17"/>
      <c r="S326" s="17">
        <v>3.7282953281787302E-2</v>
      </c>
      <c r="T326" s="17">
        <v>4.23908926855108E-2</v>
      </c>
      <c r="U326" s="17">
        <v>4.1546146535073901E-2</v>
      </c>
      <c r="V326" s="17">
        <v>3.84288241534919E-2</v>
      </c>
      <c r="W326" s="17">
        <v>2.2942684057755201E-2</v>
      </c>
      <c r="X326" s="17">
        <v>3.3047753392120301E-2</v>
      </c>
      <c r="Y326" s="17">
        <v>2.6635834189099501E-2</v>
      </c>
      <c r="Z326" s="17">
        <v>0</v>
      </c>
      <c r="AA326" s="17">
        <v>2.6479509731182901E-2</v>
      </c>
      <c r="AB326" s="17">
        <v>3.0492434806232899E-2</v>
      </c>
      <c r="AC326" s="17">
        <v>4.5891158038041002E-2</v>
      </c>
      <c r="AD326" s="17"/>
      <c r="AE326" s="17">
        <v>3.4748394656109002E-2</v>
      </c>
      <c r="AF326" s="17">
        <v>1.8986402334420401E-2</v>
      </c>
      <c r="AG326" s="17">
        <v>5.2708298973759601E-2</v>
      </c>
      <c r="AH326" s="17"/>
      <c r="AI326" s="17">
        <v>2.28379010121064E-2</v>
      </c>
      <c r="AJ326" s="17">
        <v>1.36678064785199E-2</v>
      </c>
      <c r="AK326" s="17">
        <v>1.8085708846911099E-2</v>
      </c>
      <c r="AL326" s="17">
        <v>0</v>
      </c>
      <c r="AM326" s="17">
        <v>6.2148500365864598E-2</v>
      </c>
      <c r="AN326" s="17"/>
      <c r="AO326" s="17">
        <v>1.65610479980981E-2</v>
      </c>
      <c r="AP326" s="17">
        <v>3.0832418944166998E-2</v>
      </c>
      <c r="AQ326" s="17">
        <v>0</v>
      </c>
      <c r="AR326" s="17"/>
      <c r="AS326" s="17">
        <v>4.0034286955362298E-2</v>
      </c>
      <c r="AT326" s="17">
        <v>4.3228965508075798E-2</v>
      </c>
      <c r="AU326" s="17">
        <v>3.0499601441365098E-2</v>
      </c>
      <c r="AV326" s="17">
        <v>1.42327966366162E-2</v>
      </c>
      <c r="AW326" s="17">
        <v>7.8070213912822997E-2</v>
      </c>
      <c r="AX326" s="17"/>
      <c r="AY326" s="17">
        <v>0</v>
      </c>
      <c r="AZ326" s="17">
        <v>3.6092023092329201E-2</v>
      </c>
      <c r="BA326" s="17">
        <v>6.0870966964409801E-2</v>
      </c>
      <c r="BB326" s="17">
        <v>3.1387156853191302E-2</v>
      </c>
      <c r="BC326" s="17">
        <v>3.6372088220583201E-2</v>
      </c>
      <c r="BD326" s="17">
        <v>3.0267880878321701E-2</v>
      </c>
      <c r="BE326" s="17">
        <v>1.8910587422796402E-2</v>
      </c>
      <c r="BF326" s="17">
        <v>1.6057037515649901E-2</v>
      </c>
      <c r="BG326" s="17">
        <v>2.8934840218744502E-2</v>
      </c>
      <c r="BH326" s="17">
        <v>1.6353029446730599E-2</v>
      </c>
      <c r="BI326" s="17">
        <v>3.6435503890563499E-2</v>
      </c>
      <c r="BJ326" s="17">
        <v>5.0062128704915401E-2</v>
      </c>
      <c r="BK326" s="17">
        <v>0</v>
      </c>
      <c r="BL326" s="17">
        <v>0</v>
      </c>
      <c r="BM326" s="17">
        <v>0</v>
      </c>
      <c r="BN326" s="17">
        <v>0</v>
      </c>
      <c r="BO326" s="17"/>
      <c r="BP326" s="17">
        <v>3.2865272603485998E-2</v>
      </c>
      <c r="BQ326" s="17">
        <v>3.2612430811195803E-2</v>
      </c>
      <c r="BR326" s="17">
        <v>3.2421589613839501E-2</v>
      </c>
      <c r="BS326" s="17">
        <v>2.7904497161605799E-2</v>
      </c>
      <c r="BT326" s="17">
        <v>6.1168401471693903E-2</v>
      </c>
      <c r="BU326" s="17">
        <v>1.7238032319943201E-2</v>
      </c>
      <c r="BV326" s="17"/>
      <c r="BW326" s="17">
        <v>2.4191647316760601E-2</v>
      </c>
      <c r="BX326" s="17">
        <v>2.5612931372852001E-2</v>
      </c>
      <c r="BY326" s="17">
        <v>3.0836283256104699E-2</v>
      </c>
      <c r="BZ326" s="17">
        <v>3.67031011298911E-2</v>
      </c>
      <c r="CA326" s="17">
        <v>9.8623043041379307E-3</v>
      </c>
      <c r="CB326" s="17">
        <v>3.7943970532893501E-2</v>
      </c>
      <c r="CC326" s="17">
        <v>0</v>
      </c>
      <c r="CD326" s="17">
        <v>6.5555650747761193E-2</v>
      </c>
      <c r="CE326" s="17"/>
      <c r="CF326" s="17">
        <v>1.51540059848401E-2</v>
      </c>
      <c r="CG326" s="17">
        <v>3.1561229162891703E-2</v>
      </c>
      <c r="CH326" s="17">
        <v>3.0165011309413899E-2</v>
      </c>
      <c r="CI326" s="17">
        <v>4.8216500930640102E-2</v>
      </c>
      <c r="CJ326" s="17">
        <v>7.2204972997138003E-2</v>
      </c>
      <c r="CK326" s="17"/>
      <c r="CL326" s="17">
        <v>3.4346348175024903E-2</v>
      </c>
      <c r="CM326" s="17"/>
      <c r="CN326" s="17">
        <v>3.7716553840825E-2</v>
      </c>
      <c r="CO326" s="17">
        <v>5.34629118740097E-2</v>
      </c>
      <c r="CP326" s="17">
        <v>8.0310760631060896E-3</v>
      </c>
    </row>
    <row r="327" spans="2:94" x14ac:dyDescent="0.35">
      <c r="B327" t="s">
        <v>145</v>
      </c>
      <c r="C327" s="17">
        <v>0.60011006193782102</v>
      </c>
      <c r="D327" s="17">
        <v>0.65942062552372505</v>
      </c>
      <c r="E327" s="17">
        <v>0.54638947731990195</v>
      </c>
      <c r="F327" s="17"/>
      <c r="G327" s="17">
        <v>0.70428633675841801</v>
      </c>
      <c r="H327" s="17">
        <v>0.53071233299551901</v>
      </c>
      <c r="I327" s="17">
        <v>0.601751852991811</v>
      </c>
      <c r="J327" s="17">
        <v>0.624202004379389</v>
      </c>
      <c r="K327" s="17">
        <v>0.56895891913184404</v>
      </c>
      <c r="L327" s="17">
        <v>0.59638816564149899</v>
      </c>
      <c r="M327" s="17"/>
      <c r="N327" s="17">
        <v>0.62429467163216001</v>
      </c>
      <c r="O327" s="17">
        <v>0.616970417247384</v>
      </c>
      <c r="P327" s="17">
        <v>0.57979317109573303</v>
      </c>
      <c r="Q327" s="17">
        <v>0.57732286848632797</v>
      </c>
      <c r="R327" s="17"/>
      <c r="S327" s="17">
        <v>0.60943824655801404</v>
      </c>
      <c r="T327" s="17">
        <v>0.542558158374434</v>
      </c>
      <c r="U327" s="17">
        <v>0.65425238115490603</v>
      </c>
      <c r="V327" s="17">
        <v>0.62920713845850196</v>
      </c>
      <c r="W327" s="17">
        <v>0.59738518150471698</v>
      </c>
      <c r="X327" s="17">
        <v>0.56588471889567904</v>
      </c>
      <c r="Y327" s="17">
        <v>0.60269331924210701</v>
      </c>
      <c r="Z327" s="17">
        <v>0.50878589703028299</v>
      </c>
      <c r="AA327" s="17">
        <v>0.61411846661801195</v>
      </c>
      <c r="AB327" s="17">
        <v>0.64190423817902298</v>
      </c>
      <c r="AC327" s="17">
        <v>0.62007259071914</v>
      </c>
      <c r="AD327" s="17"/>
      <c r="AE327" s="17">
        <v>0.566174263025228</v>
      </c>
      <c r="AF327" s="17">
        <v>0.65390458315501998</v>
      </c>
      <c r="AG327" s="17">
        <v>0.493387909039191</v>
      </c>
      <c r="AH327" s="17"/>
      <c r="AI327" s="17">
        <v>0.59994981277159898</v>
      </c>
      <c r="AJ327" s="17">
        <v>0.69284608619960697</v>
      </c>
      <c r="AK327" s="17">
        <v>0.62902161073042795</v>
      </c>
      <c r="AL327" s="17">
        <v>0.50085739892105396</v>
      </c>
      <c r="AM327" s="17">
        <v>0.467376982868907</v>
      </c>
      <c r="AN327" s="17"/>
      <c r="AO327" s="17">
        <v>0.63455866074921596</v>
      </c>
      <c r="AP327" s="17">
        <v>0.65161387376066904</v>
      </c>
      <c r="AQ327" s="17">
        <v>0.58088960888613805</v>
      </c>
      <c r="AR327" s="17"/>
      <c r="AS327" s="17">
        <v>0.59186939697938501</v>
      </c>
      <c r="AT327" s="17">
        <v>0.57716337300675402</v>
      </c>
      <c r="AU327" s="17">
        <v>0.66540297349060296</v>
      </c>
      <c r="AV327" s="17">
        <v>0.55389155096340603</v>
      </c>
      <c r="AW327" s="17">
        <v>0.71295160735715501</v>
      </c>
      <c r="AX327" s="17"/>
      <c r="AY327" s="17">
        <v>0.54578240908903797</v>
      </c>
      <c r="AZ327" s="17">
        <v>0.63376004761826799</v>
      </c>
      <c r="BA327" s="17">
        <v>0.56137800089315304</v>
      </c>
      <c r="BB327" s="17">
        <v>0.56811043645996495</v>
      </c>
      <c r="BC327" s="17">
        <v>0.56632474351487405</v>
      </c>
      <c r="BD327" s="17">
        <v>0.62302666816626895</v>
      </c>
      <c r="BE327" s="17">
        <v>0.56474743574822805</v>
      </c>
      <c r="BF327" s="17">
        <v>0.62635806470576605</v>
      </c>
      <c r="BG327" s="17">
        <v>0.57870534780320304</v>
      </c>
      <c r="BH327" s="17">
        <v>0.59681371012043005</v>
      </c>
      <c r="BI327" s="17">
        <v>0.64845656349876402</v>
      </c>
      <c r="BJ327" s="17">
        <v>0.53252173766539201</v>
      </c>
      <c r="BK327" s="17">
        <v>0.73143848529994504</v>
      </c>
      <c r="BL327" s="17">
        <v>0.73164737656107803</v>
      </c>
      <c r="BM327" s="17">
        <v>0.71021191369187398</v>
      </c>
      <c r="BN327" s="17">
        <v>0.77217711559740398</v>
      </c>
      <c r="BO327" s="17"/>
      <c r="BP327" s="17">
        <v>0.63881455373852403</v>
      </c>
      <c r="BQ327" s="17">
        <v>0.57135536207255999</v>
      </c>
      <c r="BR327" s="17">
        <v>0.69713673916080898</v>
      </c>
      <c r="BS327" s="17">
        <v>0.59600316857426106</v>
      </c>
      <c r="BT327" s="17">
        <v>0.48098851042956797</v>
      </c>
      <c r="BU327" s="17">
        <v>0.55913432765131299</v>
      </c>
      <c r="BV327" s="17"/>
      <c r="BW327" s="17">
        <v>0.57953218379517801</v>
      </c>
      <c r="BX327" s="17">
        <v>0.64243382137281801</v>
      </c>
      <c r="BY327" s="17">
        <v>0.60568324281116404</v>
      </c>
      <c r="BZ327" s="17">
        <v>0.56548548849754399</v>
      </c>
      <c r="CA327" s="17">
        <v>0.62210497410249699</v>
      </c>
      <c r="CB327" s="17">
        <v>0.47367912250693001</v>
      </c>
      <c r="CC327" s="17">
        <v>0.61199503520105303</v>
      </c>
      <c r="CD327" s="17">
        <v>0.66370988485060201</v>
      </c>
      <c r="CE327" s="17"/>
      <c r="CF327" s="17">
        <v>0.63560160944362099</v>
      </c>
      <c r="CG327" s="17">
        <v>0.59972038515586801</v>
      </c>
      <c r="CH327" s="17">
        <v>0.60425160787686305</v>
      </c>
      <c r="CI327" s="17">
        <v>0.57468224960554304</v>
      </c>
      <c r="CJ327" s="17">
        <v>0.58432282629749999</v>
      </c>
      <c r="CK327" s="17"/>
      <c r="CL327" s="17">
        <v>0.607570125276363</v>
      </c>
      <c r="CM327" s="17"/>
      <c r="CN327" s="17">
        <v>0.59838942542789497</v>
      </c>
      <c r="CO327" s="17">
        <v>0.54222252164482898</v>
      </c>
      <c r="CP327" s="17">
        <v>0.64812419417623002</v>
      </c>
    </row>
    <row r="328" spans="2:94" x14ac:dyDescent="0.35">
      <c r="B328" t="s">
        <v>146</v>
      </c>
      <c r="C328" s="17">
        <v>0.14558462750741699</v>
      </c>
      <c r="D328" s="17">
        <v>0.11867514517526399</v>
      </c>
      <c r="E328" s="17">
        <v>0.16882453306046599</v>
      </c>
      <c r="F328" s="17"/>
      <c r="G328" s="17">
        <v>9.6828913390069493E-2</v>
      </c>
      <c r="H328" s="17">
        <v>0.16587981995909101</v>
      </c>
      <c r="I328" s="17">
        <v>0.13953695563961399</v>
      </c>
      <c r="J328" s="17">
        <v>0.12760624692922301</v>
      </c>
      <c r="K328" s="17">
        <v>0.18357195506089499</v>
      </c>
      <c r="L328" s="17">
        <v>0.15312803129067501</v>
      </c>
      <c r="M328" s="17"/>
      <c r="N328" s="17">
        <v>0.16180784375266499</v>
      </c>
      <c r="O328" s="17">
        <v>0.14777736668594299</v>
      </c>
      <c r="P328" s="17">
        <v>0.140405170665932</v>
      </c>
      <c r="Q328" s="17">
        <v>0.13499691327240201</v>
      </c>
      <c r="R328" s="17"/>
      <c r="S328" s="17">
        <v>0.12540221262670101</v>
      </c>
      <c r="T328" s="17">
        <v>0.16574587733990401</v>
      </c>
      <c r="U328" s="17">
        <v>0.113218159294991</v>
      </c>
      <c r="V328" s="17">
        <v>0.131971752525744</v>
      </c>
      <c r="W328" s="17">
        <v>0.14481518365255</v>
      </c>
      <c r="X328" s="17">
        <v>0.163309607999405</v>
      </c>
      <c r="Y328" s="17">
        <v>0.183571345225161</v>
      </c>
      <c r="Z328" s="17">
        <v>0.30301666871041899</v>
      </c>
      <c r="AA328" s="17">
        <v>0.149475676329197</v>
      </c>
      <c r="AB328" s="17">
        <v>9.0296570890030597E-2</v>
      </c>
      <c r="AC328" s="17">
        <v>0.12146901801396</v>
      </c>
      <c r="AD328" s="17"/>
      <c r="AE328" s="17">
        <v>0.16959782137218801</v>
      </c>
      <c r="AF328" s="17">
        <v>0.122986528063662</v>
      </c>
      <c r="AG328" s="17">
        <v>0.17247699267073799</v>
      </c>
      <c r="AH328" s="17"/>
      <c r="AI328" s="17">
        <v>0.15475858031002601</v>
      </c>
      <c r="AJ328" s="17">
        <v>0.132544145113661</v>
      </c>
      <c r="AK328" s="17">
        <v>9.5355816228146401E-2</v>
      </c>
      <c r="AL328" s="17">
        <v>0.26361992497665998</v>
      </c>
      <c r="AM328" s="17">
        <v>0.19808016044326199</v>
      </c>
      <c r="AN328" s="17"/>
      <c r="AO328" s="17">
        <v>0.13251218384057201</v>
      </c>
      <c r="AP328" s="17">
        <v>0.13868479899453301</v>
      </c>
      <c r="AQ328" s="17">
        <v>0.134502302448095</v>
      </c>
      <c r="AR328" s="17"/>
      <c r="AS328" s="17">
        <v>0.14527187558385601</v>
      </c>
      <c r="AT328" s="17">
        <v>0.159652905400161</v>
      </c>
      <c r="AU328" s="17">
        <v>8.8571902240067599E-2</v>
      </c>
      <c r="AV328" s="17">
        <v>0.20896523514554799</v>
      </c>
      <c r="AW328" s="17">
        <v>6.8375990300310996E-2</v>
      </c>
      <c r="AX328" s="17"/>
      <c r="AY328" s="17">
        <v>0.100579784165331</v>
      </c>
      <c r="AZ328" s="17">
        <v>5.1721586294914003E-2</v>
      </c>
      <c r="BA328" s="17">
        <v>0.12427475590423601</v>
      </c>
      <c r="BB328" s="17">
        <v>0.20153917233660101</v>
      </c>
      <c r="BC328" s="17">
        <v>0.2043416777757</v>
      </c>
      <c r="BD328" s="17">
        <v>0.17368925096966201</v>
      </c>
      <c r="BE328" s="17">
        <v>0.18999586083061301</v>
      </c>
      <c r="BF328" s="17">
        <v>0.113446542729792</v>
      </c>
      <c r="BG328" s="17">
        <v>0.151946077685881</v>
      </c>
      <c r="BH328" s="17">
        <v>0.15394473711374401</v>
      </c>
      <c r="BI328" s="17">
        <v>0.14180239205667899</v>
      </c>
      <c r="BJ328" s="17">
        <v>0.19297000496771199</v>
      </c>
      <c r="BK328" s="17">
        <v>0</v>
      </c>
      <c r="BL328" s="17">
        <v>0.130661444167843</v>
      </c>
      <c r="BM328" s="17">
        <v>5.66124028071327E-2</v>
      </c>
      <c r="BN328" s="17">
        <v>7.8844654593602001E-2</v>
      </c>
      <c r="BO328" s="17"/>
      <c r="BP328" s="17">
        <v>0.120808715932104</v>
      </c>
      <c r="BQ328" s="17">
        <v>0.158328190963761</v>
      </c>
      <c r="BR328" s="17">
        <v>0.12678815727971199</v>
      </c>
      <c r="BS328" s="17">
        <v>0.16811212838491099</v>
      </c>
      <c r="BT328" s="17">
        <v>0.14044989167331901</v>
      </c>
      <c r="BU328" s="17">
        <v>0.16283570123188201</v>
      </c>
      <c r="BV328" s="17"/>
      <c r="BW328" s="17">
        <v>0.116177227160493</v>
      </c>
      <c r="BX328" s="17">
        <v>0.148517538832101</v>
      </c>
      <c r="BY328" s="17">
        <v>0.156987352359829</v>
      </c>
      <c r="BZ328" s="17">
        <v>0.128119906449112</v>
      </c>
      <c r="CA328" s="17">
        <v>0.189779593413542</v>
      </c>
      <c r="CB328" s="17">
        <v>0.16525776423885299</v>
      </c>
      <c r="CC328" s="17">
        <v>0.15758515432027401</v>
      </c>
      <c r="CD328" s="17">
        <v>8.81198525143886E-2</v>
      </c>
      <c r="CE328" s="17"/>
      <c r="CF328" s="17">
        <v>0.16545704076738199</v>
      </c>
      <c r="CG328" s="17">
        <v>0.117575640711131</v>
      </c>
      <c r="CH328" s="17">
        <v>0.159878374183586</v>
      </c>
      <c r="CI328" s="17">
        <v>0.17475241801161401</v>
      </c>
      <c r="CJ328" s="17">
        <v>6.41696665245204E-2</v>
      </c>
      <c r="CK328" s="17"/>
      <c r="CL328" s="17">
        <v>9.90976789311417E-2</v>
      </c>
      <c r="CM328" s="17"/>
      <c r="CN328" s="17">
        <v>0.138748282076845</v>
      </c>
      <c r="CO328" s="17">
        <v>0.17293998553373099</v>
      </c>
      <c r="CP328" s="17">
        <v>0.141380738006957</v>
      </c>
    </row>
    <row r="329" spans="2:94" x14ac:dyDescent="0.35">
      <c r="B329" t="s">
        <v>147</v>
      </c>
      <c r="C329" s="17">
        <v>0.454525434430404</v>
      </c>
      <c r="D329" s="17">
        <v>0.54074548034846104</v>
      </c>
      <c r="E329" s="17">
        <v>0.37756494425943599</v>
      </c>
      <c r="F329" s="17"/>
      <c r="G329" s="17">
        <v>0.60745742336834896</v>
      </c>
      <c r="H329" s="17">
        <v>0.364832513036428</v>
      </c>
      <c r="I329" s="17">
        <v>0.46221489735219701</v>
      </c>
      <c r="J329" s="17">
        <v>0.49659575745016599</v>
      </c>
      <c r="K329" s="17">
        <v>0.38538696407094902</v>
      </c>
      <c r="L329" s="17">
        <v>0.44326013435082401</v>
      </c>
      <c r="M329" s="17"/>
      <c r="N329" s="17">
        <v>0.46248682787949502</v>
      </c>
      <c r="O329" s="17">
        <v>0.46919305056144001</v>
      </c>
      <c r="P329" s="17">
        <v>0.43938800042980097</v>
      </c>
      <c r="Q329" s="17">
        <v>0.44232595521392498</v>
      </c>
      <c r="R329" s="17"/>
      <c r="S329" s="17">
        <v>0.484036033931314</v>
      </c>
      <c r="T329" s="17">
        <v>0.37681228103452902</v>
      </c>
      <c r="U329" s="17">
        <v>0.54103422185991501</v>
      </c>
      <c r="V329" s="17">
        <v>0.49723538593275801</v>
      </c>
      <c r="W329" s="17">
        <v>0.45256999785216701</v>
      </c>
      <c r="X329" s="17">
        <v>0.40257511089627401</v>
      </c>
      <c r="Y329" s="17">
        <v>0.41912197401694501</v>
      </c>
      <c r="Z329" s="17">
        <v>0.20576922831986399</v>
      </c>
      <c r="AA329" s="17">
        <v>0.464642790288814</v>
      </c>
      <c r="AB329" s="17">
        <v>0.55160766728899202</v>
      </c>
      <c r="AC329" s="17">
        <v>0.49860357270517902</v>
      </c>
      <c r="AD329" s="17"/>
      <c r="AE329" s="17">
        <v>0.39657644165304001</v>
      </c>
      <c r="AF329" s="17">
        <v>0.53091805509135803</v>
      </c>
      <c r="AG329" s="17">
        <v>0.32091091636845298</v>
      </c>
      <c r="AH329" s="17"/>
      <c r="AI329" s="17">
        <v>0.44519123246157299</v>
      </c>
      <c r="AJ329" s="17">
        <v>0.560301941085946</v>
      </c>
      <c r="AK329" s="17">
        <v>0.53366579450228202</v>
      </c>
      <c r="AL329" s="17">
        <v>0.23723747394439401</v>
      </c>
      <c r="AM329" s="17">
        <v>0.26929682242564501</v>
      </c>
      <c r="AN329" s="17"/>
      <c r="AO329" s="17">
        <v>0.50204647690864401</v>
      </c>
      <c r="AP329" s="17">
        <v>0.51292907476613603</v>
      </c>
      <c r="AQ329" s="17">
        <v>0.44638730643804198</v>
      </c>
      <c r="AR329" s="17"/>
      <c r="AS329" s="17">
        <v>0.446597521395529</v>
      </c>
      <c r="AT329" s="17">
        <v>0.41751046760659299</v>
      </c>
      <c r="AU329" s="17">
        <v>0.57683107125053501</v>
      </c>
      <c r="AV329" s="17">
        <v>0.34492631581785799</v>
      </c>
      <c r="AW329" s="17">
        <v>0.64457561705684396</v>
      </c>
      <c r="AX329" s="17"/>
      <c r="AY329" s="17">
        <v>0.44520262492370699</v>
      </c>
      <c r="AZ329" s="17">
        <v>0.58203846132335402</v>
      </c>
      <c r="BA329" s="17">
        <v>0.43710324498891701</v>
      </c>
      <c r="BB329" s="17">
        <v>0.36657126412336299</v>
      </c>
      <c r="BC329" s="17">
        <v>0.36198306573917399</v>
      </c>
      <c r="BD329" s="17">
        <v>0.44933741719660703</v>
      </c>
      <c r="BE329" s="17">
        <v>0.37475157491761502</v>
      </c>
      <c r="BF329" s="17">
        <v>0.51291152197597401</v>
      </c>
      <c r="BG329" s="17">
        <v>0.42675927011732301</v>
      </c>
      <c r="BH329" s="17">
        <v>0.44286897300668698</v>
      </c>
      <c r="BI329" s="17">
        <v>0.50665417144208502</v>
      </c>
      <c r="BJ329" s="17">
        <v>0.33955173269768102</v>
      </c>
      <c r="BK329" s="17">
        <v>0.73143848529994504</v>
      </c>
      <c r="BL329" s="17">
        <v>0.60098593239323495</v>
      </c>
      <c r="BM329" s="17">
        <v>0.653599510884741</v>
      </c>
      <c r="BN329" s="17">
        <v>0.69333246100380297</v>
      </c>
      <c r="BO329" s="17"/>
      <c r="BP329" s="17">
        <v>0.51800583780641996</v>
      </c>
      <c r="BQ329" s="17">
        <v>0.413027171108799</v>
      </c>
      <c r="BR329" s="17">
        <v>0.57034858188109705</v>
      </c>
      <c r="BS329" s="17">
        <v>0.42789104018934998</v>
      </c>
      <c r="BT329" s="17">
        <v>0.34053861875624902</v>
      </c>
      <c r="BU329" s="17">
        <v>0.39629862641943098</v>
      </c>
      <c r="BV329" s="17"/>
      <c r="BW329" s="17">
        <v>0.46335495663468501</v>
      </c>
      <c r="BX329" s="17">
        <v>0.49391628254071701</v>
      </c>
      <c r="BY329" s="17">
        <v>0.44869589045133601</v>
      </c>
      <c r="BZ329" s="17">
        <v>0.43736558204843201</v>
      </c>
      <c r="CA329" s="17">
        <v>0.43232538068895499</v>
      </c>
      <c r="CB329" s="17">
        <v>0.30842135826807698</v>
      </c>
      <c r="CC329" s="17">
        <v>0.45440988088077899</v>
      </c>
      <c r="CD329" s="17">
        <v>0.57559003233621397</v>
      </c>
      <c r="CE329" s="17"/>
      <c r="CF329" s="17">
        <v>0.47014456867623899</v>
      </c>
      <c r="CG329" s="17">
        <v>0.48214474444473698</v>
      </c>
      <c r="CH329" s="17">
        <v>0.44437323369327703</v>
      </c>
      <c r="CI329" s="17">
        <v>0.39992983159392897</v>
      </c>
      <c r="CJ329" s="17">
        <v>0.52015315977297905</v>
      </c>
      <c r="CK329" s="17"/>
      <c r="CL329" s="17">
        <v>0.50847244634522204</v>
      </c>
      <c r="CM329" s="17"/>
      <c r="CN329" s="17">
        <v>0.45964114335105</v>
      </c>
      <c r="CO329" s="17">
        <v>0.36928253611109801</v>
      </c>
      <c r="CP329" s="17">
        <v>0.50674345616927297</v>
      </c>
    </row>
    <row r="330" spans="2:94" x14ac:dyDescent="0.35">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c r="CA330" s="17"/>
      <c r="CB330" s="17"/>
      <c r="CC330" s="17"/>
      <c r="CD330" s="17"/>
      <c r="CE330" s="17"/>
      <c r="CF330" s="17"/>
      <c r="CG330" s="17"/>
      <c r="CH330" s="17"/>
      <c r="CI330" s="17"/>
      <c r="CJ330" s="17"/>
      <c r="CK330" s="17"/>
      <c r="CL330" s="17"/>
      <c r="CM330" s="17"/>
      <c r="CN330" s="17"/>
      <c r="CO330" s="17"/>
      <c r="CP330" s="17"/>
    </row>
    <row r="331" spans="2:94" x14ac:dyDescent="0.35">
      <c r="B331" s="6" t="s">
        <v>235</v>
      </c>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row>
    <row r="332" spans="2:94" x14ac:dyDescent="0.35">
      <c r="B332" s="24" t="s">
        <v>225</v>
      </c>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c r="CA332" s="17"/>
      <c r="CB332" s="17"/>
      <c r="CC332" s="17"/>
      <c r="CD332" s="17"/>
      <c r="CE332" s="17"/>
      <c r="CF332" s="17"/>
      <c r="CG332" s="17"/>
      <c r="CH332" s="17"/>
      <c r="CI332" s="17"/>
      <c r="CJ332" s="17"/>
      <c r="CK332" s="17"/>
      <c r="CL332" s="17"/>
      <c r="CM332" s="17"/>
      <c r="CN332" s="17"/>
      <c r="CO332" s="17"/>
      <c r="CP332" s="17"/>
    </row>
    <row r="333" spans="2:94" x14ac:dyDescent="0.35">
      <c r="B333" t="s">
        <v>205</v>
      </c>
      <c r="C333" s="17">
        <v>0.22513182673282001</v>
      </c>
      <c r="D333" s="17">
        <v>0.28091946373913601</v>
      </c>
      <c r="E333" s="17">
        <v>0.171443425797738</v>
      </c>
      <c r="F333" s="17"/>
      <c r="G333" s="17">
        <v>0.346151217842807</v>
      </c>
      <c r="H333" s="17">
        <v>0.24269469513377201</v>
      </c>
      <c r="I333" s="17">
        <v>0.24665469462987999</v>
      </c>
      <c r="J333" s="17">
        <v>0.236695687223967</v>
      </c>
      <c r="K333" s="17">
        <v>0.15933461519220199</v>
      </c>
      <c r="L333" s="17">
        <v>0.148983482658997</v>
      </c>
      <c r="M333" s="17"/>
      <c r="N333" s="17">
        <v>0.23900130254822299</v>
      </c>
      <c r="O333" s="17">
        <v>0.24939766960886001</v>
      </c>
      <c r="P333" s="17">
        <v>0.22963532067137499</v>
      </c>
      <c r="Q333" s="17">
        <v>0.19087714450627799</v>
      </c>
      <c r="R333" s="17"/>
      <c r="S333" s="17">
        <v>0.220181013540832</v>
      </c>
      <c r="T333" s="17">
        <v>0.17867235414258001</v>
      </c>
      <c r="U333" s="17">
        <v>0.20806838947306699</v>
      </c>
      <c r="V333" s="17">
        <v>0.19247303203178601</v>
      </c>
      <c r="W333" s="17">
        <v>0.245706444209424</v>
      </c>
      <c r="X333" s="17">
        <v>0.191710724830118</v>
      </c>
      <c r="Y333" s="17">
        <v>0.28029932761528198</v>
      </c>
      <c r="Z333" s="17">
        <v>0.19001172643438799</v>
      </c>
      <c r="AA333" s="17">
        <v>0.28229044006576198</v>
      </c>
      <c r="AB333" s="17">
        <v>0.255527598560782</v>
      </c>
      <c r="AC333" s="17">
        <v>0.25366288839656997</v>
      </c>
      <c r="AD333" s="17"/>
      <c r="AE333" s="17">
        <v>0.184570396910959</v>
      </c>
      <c r="AF333" s="17">
        <v>0.22378081548909101</v>
      </c>
      <c r="AG333" s="17">
        <v>0.233726344515645</v>
      </c>
      <c r="AH333" s="17"/>
      <c r="AI333" s="17">
        <v>0.207105969026944</v>
      </c>
      <c r="AJ333" s="17">
        <v>0.23411357585270101</v>
      </c>
      <c r="AK333" s="17">
        <v>0.240919972379428</v>
      </c>
      <c r="AL333" s="17">
        <v>0.24341506157318299</v>
      </c>
      <c r="AM333" s="17">
        <v>0.213991136269195</v>
      </c>
      <c r="AN333" s="17"/>
      <c r="AO333" s="17">
        <v>0.24919371858275399</v>
      </c>
      <c r="AP333" s="17">
        <v>0.24950386716839101</v>
      </c>
      <c r="AQ333" s="17">
        <v>0.17348699632484099</v>
      </c>
      <c r="AR333" s="17"/>
      <c r="AS333" s="17">
        <v>0.16443565388436701</v>
      </c>
      <c r="AT333" s="17">
        <v>0.22312185600716899</v>
      </c>
      <c r="AU333" s="17">
        <v>0.25579143676476102</v>
      </c>
      <c r="AV333" s="17">
        <v>0.298982603657168</v>
      </c>
      <c r="AW333" s="17">
        <v>0.25888070844392203</v>
      </c>
      <c r="AX333" s="17"/>
      <c r="AY333" s="17">
        <v>0.22017248343805301</v>
      </c>
      <c r="AZ333" s="17">
        <v>0.22112366440866399</v>
      </c>
      <c r="BA333" s="17">
        <v>0.218176683735743</v>
      </c>
      <c r="BB333" s="17">
        <v>0.22419376449706599</v>
      </c>
      <c r="BC333" s="17">
        <v>0.23675197889910399</v>
      </c>
      <c r="BD333" s="17">
        <v>0.14738881576973201</v>
      </c>
      <c r="BE333" s="17">
        <v>0.19959313756678099</v>
      </c>
      <c r="BF333" s="17">
        <v>0.23865819036508601</v>
      </c>
      <c r="BG333" s="17">
        <v>0.19196930090453401</v>
      </c>
      <c r="BH333" s="17">
        <v>0.24393132025248601</v>
      </c>
      <c r="BI333" s="17">
        <v>0.16741330619252501</v>
      </c>
      <c r="BJ333" s="17">
        <v>0.25938136812200902</v>
      </c>
      <c r="BK333" s="17">
        <v>0.28805891867606598</v>
      </c>
      <c r="BL333" s="17">
        <v>0.28066467352822799</v>
      </c>
      <c r="BM333" s="17">
        <v>0.35131322296422202</v>
      </c>
      <c r="BN333" s="17">
        <v>0.44526248349052699</v>
      </c>
      <c r="BO333" s="17"/>
      <c r="BP333" s="17">
        <v>0.29253249331193598</v>
      </c>
      <c r="BQ333" s="17">
        <v>0.19539437298558299</v>
      </c>
      <c r="BR333" s="17">
        <v>0.261725137364618</v>
      </c>
      <c r="BS333" s="17">
        <v>0.20872963090409899</v>
      </c>
      <c r="BT333" s="17">
        <v>0.12980346498202699</v>
      </c>
      <c r="BU333" s="17">
        <v>0.202963126761843</v>
      </c>
      <c r="BV333" s="17"/>
      <c r="BW333" s="17">
        <v>0.425713736662367</v>
      </c>
      <c r="BX333" s="17">
        <v>0.233925110742881</v>
      </c>
      <c r="BY333" s="17">
        <v>0.20947574741897901</v>
      </c>
      <c r="BZ333" s="17">
        <v>0.21212984588935399</v>
      </c>
      <c r="CA333" s="17">
        <v>0.22592364471852699</v>
      </c>
      <c r="CB333" s="17">
        <v>6.8155505660803195E-2</v>
      </c>
      <c r="CC333" s="17">
        <v>0.26609942177941298</v>
      </c>
      <c r="CD333" s="17">
        <v>0.32916400966075299</v>
      </c>
      <c r="CE333" s="17"/>
      <c r="CF333" s="17">
        <v>0.25940701653318299</v>
      </c>
      <c r="CG333" s="17">
        <v>0.22924553110694201</v>
      </c>
      <c r="CH333" s="17">
        <v>0.22164015887706001</v>
      </c>
      <c r="CI333" s="17">
        <v>0.18036956819605199</v>
      </c>
      <c r="CJ333" s="17">
        <v>0.36598566775282498</v>
      </c>
      <c r="CK333" s="17"/>
      <c r="CL333" s="17">
        <v>0.158055787969303</v>
      </c>
      <c r="CM333" s="17"/>
      <c r="CN333" s="17">
        <v>0.23073503754674601</v>
      </c>
      <c r="CO333" s="17">
        <v>0.15391511802761201</v>
      </c>
      <c r="CP333" s="17">
        <v>0.26554540292342999</v>
      </c>
    </row>
    <row r="334" spans="2:94" x14ac:dyDescent="0.35">
      <c r="B334" t="s">
        <v>206</v>
      </c>
      <c r="C334" s="17">
        <v>0.31245359725330901</v>
      </c>
      <c r="D334" s="17">
        <v>0.33500148852964701</v>
      </c>
      <c r="E334" s="17">
        <v>0.29299539362098898</v>
      </c>
      <c r="F334" s="17"/>
      <c r="G334" s="17">
        <v>0.309406429855134</v>
      </c>
      <c r="H334" s="17">
        <v>0.33858884112814203</v>
      </c>
      <c r="I334" s="17">
        <v>0.36548811214511001</v>
      </c>
      <c r="J334" s="17">
        <v>0.27859095342921503</v>
      </c>
      <c r="K334" s="17">
        <v>0.307166591281195</v>
      </c>
      <c r="L334" s="17">
        <v>0.28476143284365402</v>
      </c>
      <c r="M334" s="17"/>
      <c r="N334" s="17">
        <v>0.325471651628299</v>
      </c>
      <c r="O334" s="17">
        <v>0.31384926614158798</v>
      </c>
      <c r="P334" s="17">
        <v>0.26653979276058598</v>
      </c>
      <c r="Q334" s="17">
        <v>0.328294627990877</v>
      </c>
      <c r="R334" s="17"/>
      <c r="S334" s="17">
        <v>0.34874132620832599</v>
      </c>
      <c r="T334" s="17">
        <v>0.32346390552144899</v>
      </c>
      <c r="U334" s="17">
        <v>0.36580118104626103</v>
      </c>
      <c r="V334" s="17">
        <v>0.31123839812964899</v>
      </c>
      <c r="W334" s="17">
        <v>0.36842083487412702</v>
      </c>
      <c r="X334" s="17">
        <v>0.31565108646989798</v>
      </c>
      <c r="Y334" s="17">
        <v>0.28845679315182798</v>
      </c>
      <c r="Z334" s="17">
        <v>0.210804902711627</v>
      </c>
      <c r="AA334" s="17">
        <v>0.28973256311926199</v>
      </c>
      <c r="AB334" s="17">
        <v>0.29483024352647103</v>
      </c>
      <c r="AC334" s="17">
        <v>0.20064962267799599</v>
      </c>
      <c r="AD334" s="17"/>
      <c r="AE334" s="17">
        <v>0.30467865257091498</v>
      </c>
      <c r="AF334" s="17">
        <v>0.339073004615706</v>
      </c>
      <c r="AG334" s="17">
        <v>0.30938049007449298</v>
      </c>
      <c r="AH334" s="17"/>
      <c r="AI334" s="17">
        <v>0.31280684586287999</v>
      </c>
      <c r="AJ334" s="17">
        <v>0.36195476820434203</v>
      </c>
      <c r="AK334" s="17">
        <v>0.238261350605834</v>
      </c>
      <c r="AL334" s="17">
        <v>0.16699386463787999</v>
      </c>
      <c r="AM334" s="17">
        <v>0.30646670339315302</v>
      </c>
      <c r="AN334" s="17"/>
      <c r="AO334" s="17">
        <v>0.356745603875192</v>
      </c>
      <c r="AP334" s="17">
        <v>0.345176603319794</v>
      </c>
      <c r="AQ334" s="17">
        <v>0.296115814574888</v>
      </c>
      <c r="AR334" s="17"/>
      <c r="AS334" s="17">
        <v>0.33769034972485301</v>
      </c>
      <c r="AT334" s="17">
        <v>0.32034918238075799</v>
      </c>
      <c r="AU334" s="17">
        <v>0.28695087854588802</v>
      </c>
      <c r="AV334" s="17">
        <v>0.29529380828455098</v>
      </c>
      <c r="AW334" s="17">
        <v>0.392458954307912</v>
      </c>
      <c r="AX334" s="17"/>
      <c r="AY334" s="17">
        <v>0.45304992269387301</v>
      </c>
      <c r="AZ334" s="17">
        <v>0.33229296165494299</v>
      </c>
      <c r="BA334" s="17">
        <v>0.30101615336610898</v>
      </c>
      <c r="BB334" s="17">
        <v>0.290454102822016</v>
      </c>
      <c r="BC334" s="17">
        <v>0.30513406983719099</v>
      </c>
      <c r="BD334" s="17">
        <v>0.330904676771546</v>
      </c>
      <c r="BE334" s="17">
        <v>0.30109607133641703</v>
      </c>
      <c r="BF334" s="17">
        <v>0.29995358221269902</v>
      </c>
      <c r="BG334" s="17">
        <v>0.295925124368977</v>
      </c>
      <c r="BH334" s="17">
        <v>0.29547374218392303</v>
      </c>
      <c r="BI334" s="17">
        <v>0.38257041901401401</v>
      </c>
      <c r="BJ334" s="17">
        <v>0.366864283545912</v>
      </c>
      <c r="BK334" s="17">
        <v>0.46940971737925202</v>
      </c>
      <c r="BL334" s="17">
        <v>0.225281588042204</v>
      </c>
      <c r="BM334" s="17">
        <v>5.9291922831261203E-2</v>
      </c>
      <c r="BN334" s="17">
        <v>0.25175547373198598</v>
      </c>
      <c r="BO334" s="17"/>
      <c r="BP334" s="17">
        <v>0.33786239658272199</v>
      </c>
      <c r="BQ334" s="17">
        <v>0.33086453202134503</v>
      </c>
      <c r="BR334" s="17">
        <v>0.31777209998080702</v>
      </c>
      <c r="BS334" s="17">
        <v>0.30109807556075602</v>
      </c>
      <c r="BT334" s="17">
        <v>0.248764658342503</v>
      </c>
      <c r="BU334" s="17">
        <v>0.25977823177040199</v>
      </c>
      <c r="BV334" s="17"/>
      <c r="BW334" s="17">
        <v>0.28051290864633799</v>
      </c>
      <c r="BX334" s="17">
        <v>0.31448928015713301</v>
      </c>
      <c r="BY334" s="17">
        <v>0.310300256291278</v>
      </c>
      <c r="BZ334" s="17">
        <v>0.29897161233483899</v>
      </c>
      <c r="CA334" s="17">
        <v>0.31677695435073899</v>
      </c>
      <c r="CB334" s="17">
        <v>0.34902026842798001</v>
      </c>
      <c r="CC334" s="17">
        <v>0.41938145636789498</v>
      </c>
      <c r="CD334" s="17">
        <v>0.27595786696026398</v>
      </c>
      <c r="CE334" s="17"/>
      <c r="CF334" s="17">
        <v>0.356752966362746</v>
      </c>
      <c r="CG334" s="17">
        <v>0.30256144645623101</v>
      </c>
      <c r="CH334" s="17">
        <v>0.31922827788356001</v>
      </c>
      <c r="CI334" s="17">
        <v>0.31058181872320001</v>
      </c>
      <c r="CJ334" s="17">
        <v>0.218337158544675</v>
      </c>
      <c r="CK334" s="17"/>
      <c r="CL334" s="17">
        <v>0.35778327204445598</v>
      </c>
      <c r="CM334" s="17"/>
      <c r="CN334" s="17">
        <v>0.28678108458435098</v>
      </c>
      <c r="CO334" s="17">
        <v>0.34268821045079301</v>
      </c>
      <c r="CP334" s="17">
        <v>0.35158790818305402</v>
      </c>
    </row>
    <row r="335" spans="2:94" x14ac:dyDescent="0.35">
      <c r="B335" t="s">
        <v>207</v>
      </c>
      <c r="C335" s="17">
        <v>0.24339958867887301</v>
      </c>
      <c r="D335" s="17">
        <v>0.212722955520697</v>
      </c>
      <c r="E335" s="17">
        <v>0.27226744474428499</v>
      </c>
      <c r="F335" s="17"/>
      <c r="G335" s="17">
        <v>0.240363789886162</v>
      </c>
      <c r="H335" s="17">
        <v>0.24357652740507099</v>
      </c>
      <c r="I335" s="17">
        <v>0.236455866719155</v>
      </c>
      <c r="J335" s="17">
        <v>0.20529725675399399</v>
      </c>
      <c r="K335" s="17">
        <v>0.23100749746021501</v>
      </c>
      <c r="L335" s="17">
        <v>0.287772076799374</v>
      </c>
      <c r="M335" s="17"/>
      <c r="N335" s="17">
        <v>0.23800618983081501</v>
      </c>
      <c r="O335" s="17">
        <v>0.22619543688405799</v>
      </c>
      <c r="P335" s="17">
        <v>0.229861254671482</v>
      </c>
      <c r="Q335" s="17">
        <v>0.27379353130959</v>
      </c>
      <c r="R335" s="17"/>
      <c r="S335" s="17">
        <v>0.212228576472135</v>
      </c>
      <c r="T335" s="17">
        <v>0.27573511570075498</v>
      </c>
      <c r="U335" s="17">
        <v>0.207398837320387</v>
      </c>
      <c r="V335" s="17">
        <v>0.21404185258045699</v>
      </c>
      <c r="W335" s="17">
        <v>0.22098829829844499</v>
      </c>
      <c r="X335" s="17">
        <v>0.312005525154256</v>
      </c>
      <c r="Y335" s="17">
        <v>0.19169832372183199</v>
      </c>
      <c r="Z335" s="17">
        <v>0.383955785704233</v>
      </c>
      <c r="AA335" s="17">
        <v>0.237313348273997</v>
      </c>
      <c r="AB335" s="17">
        <v>0.24729851310642101</v>
      </c>
      <c r="AC335" s="17">
        <v>0.24042984480810101</v>
      </c>
      <c r="AD335" s="17"/>
      <c r="AE335" s="17">
        <v>0.23031501675487101</v>
      </c>
      <c r="AF335" s="17">
        <v>0.26059583565711802</v>
      </c>
      <c r="AG335" s="17">
        <v>0.21353320082233601</v>
      </c>
      <c r="AH335" s="17"/>
      <c r="AI335" s="17">
        <v>0.22920033519345301</v>
      </c>
      <c r="AJ335" s="17">
        <v>0.22673460486046401</v>
      </c>
      <c r="AK335" s="17">
        <v>0.26356612155113301</v>
      </c>
      <c r="AL335" s="17">
        <v>0.39976391669764699</v>
      </c>
      <c r="AM335" s="17">
        <v>0.241111787387495</v>
      </c>
      <c r="AN335" s="17"/>
      <c r="AO335" s="17">
        <v>0.20869492563203901</v>
      </c>
      <c r="AP335" s="17">
        <v>0.215948469196867</v>
      </c>
      <c r="AQ335" s="17">
        <v>0.29493700597193401</v>
      </c>
      <c r="AR335" s="17"/>
      <c r="AS335" s="17">
        <v>0.265476694043211</v>
      </c>
      <c r="AT335" s="17">
        <v>0.22386931410392599</v>
      </c>
      <c r="AU335" s="17">
        <v>0.26035137032585398</v>
      </c>
      <c r="AV335" s="17">
        <v>0.19432087568074599</v>
      </c>
      <c r="AW335" s="17">
        <v>0.34866033724816498</v>
      </c>
      <c r="AX335" s="17"/>
      <c r="AY335" s="17">
        <v>0.10445010812691199</v>
      </c>
      <c r="AZ335" s="17">
        <v>0.291042620370007</v>
      </c>
      <c r="BA335" s="17">
        <v>0.29160853595376302</v>
      </c>
      <c r="BB335" s="17">
        <v>0.24713525683139301</v>
      </c>
      <c r="BC335" s="17">
        <v>0.25150217925051599</v>
      </c>
      <c r="BD335" s="17">
        <v>0.29027628730027899</v>
      </c>
      <c r="BE335" s="17">
        <v>0.27825358661036997</v>
      </c>
      <c r="BF335" s="17">
        <v>0.19625922898512799</v>
      </c>
      <c r="BG335" s="17">
        <v>0.252780905238845</v>
      </c>
      <c r="BH335" s="17">
        <v>0.270188048557784</v>
      </c>
      <c r="BI335" s="17">
        <v>0.20318411168603501</v>
      </c>
      <c r="BJ335" s="17">
        <v>0.15062387522912701</v>
      </c>
      <c r="BK335" s="17">
        <v>0.156743020934376</v>
      </c>
      <c r="BL335" s="17">
        <v>0.22494635453856901</v>
      </c>
      <c r="BM335" s="17">
        <v>0.29084718579656199</v>
      </c>
      <c r="BN335" s="17">
        <v>0.20107494495602601</v>
      </c>
      <c r="BO335" s="17"/>
      <c r="BP335" s="17">
        <v>0.211869468498562</v>
      </c>
      <c r="BQ335" s="17">
        <v>0.26559713796977602</v>
      </c>
      <c r="BR335" s="17">
        <v>0.19746969485700799</v>
      </c>
      <c r="BS335" s="17">
        <v>0.23774593932843599</v>
      </c>
      <c r="BT335" s="17">
        <v>0.30411366684086</v>
      </c>
      <c r="BU335" s="17">
        <v>0.29752306348378799</v>
      </c>
      <c r="BV335" s="17"/>
      <c r="BW335" s="17">
        <v>0.17004547424295199</v>
      </c>
      <c r="BX335" s="17">
        <v>0.22868819634690701</v>
      </c>
      <c r="BY335" s="17">
        <v>0.27887578215481201</v>
      </c>
      <c r="BZ335" s="17">
        <v>0.227096728303844</v>
      </c>
      <c r="CA335" s="17">
        <v>0.247537243990512</v>
      </c>
      <c r="CB335" s="17">
        <v>0.292604677448074</v>
      </c>
      <c r="CC335" s="17">
        <v>0.15649367492520699</v>
      </c>
      <c r="CD335" s="17">
        <v>0.18893426855561701</v>
      </c>
      <c r="CE335" s="17"/>
      <c r="CF335" s="17">
        <v>0.19472768765037099</v>
      </c>
      <c r="CG335" s="17">
        <v>0.24932510401215899</v>
      </c>
      <c r="CH335" s="17">
        <v>0.23786175482029401</v>
      </c>
      <c r="CI335" s="17">
        <v>0.25616449317929801</v>
      </c>
      <c r="CJ335" s="17">
        <v>0.320695961709143</v>
      </c>
      <c r="CK335" s="17"/>
      <c r="CL335" s="17">
        <v>0.24879100528336701</v>
      </c>
      <c r="CM335" s="17"/>
      <c r="CN335" s="17">
        <v>0.24379584228360299</v>
      </c>
      <c r="CO335" s="17">
        <v>0.31427872506144799</v>
      </c>
      <c r="CP335" s="17">
        <v>0.18874343369982</v>
      </c>
    </row>
    <row r="336" spans="2:94" x14ac:dyDescent="0.35">
      <c r="B336" t="s">
        <v>208</v>
      </c>
      <c r="C336" s="17">
        <v>9.2631418576367794E-2</v>
      </c>
      <c r="D336" s="17">
        <v>7.5374041622120497E-2</v>
      </c>
      <c r="E336" s="17">
        <v>0.108712574967903</v>
      </c>
      <c r="F336" s="17"/>
      <c r="G336" s="17">
        <v>4.7814386054517002E-2</v>
      </c>
      <c r="H336" s="17">
        <v>8.5697547542650104E-2</v>
      </c>
      <c r="I336" s="17">
        <v>4.01220058639963E-2</v>
      </c>
      <c r="J336" s="17">
        <v>0.123351816881931</v>
      </c>
      <c r="K336" s="17">
        <v>9.8426882816585307E-2</v>
      </c>
      <c r="L336" s="17">
        <v>0.13482678207354901</v>
      </c>
      <c r="M336" s="17"/>
      <c r="N336" s="17">
        <v>8.0521844307315099E-2</v>
      </c>
      <c r="O336" s="17">
        <v>9.2629419890273901E-2</v>
      </c>
      <c r="P336" s="17">
        <v>0.117909840384699</v>
      </c>
      <c r="Q336" s="17">
        <v>8.5466488593580997E-2</v>
      </c>
      <c r="R336" s="17"/>
      <c r="S336" s="17">
        <v>9.5946605579476402E-2</v>
      </c>
      <c r="T336" s="17">
        <v>6.1769598774446398E-2</v>
      </c>
      <c r="U336" s="17">
        <v>0.11770284033868</v>
      </c>
      <c r="V336" s="17">
        <v>0.109617806594241</v>
      </c>
      <c r="W336" s="17">
        <v>8.3163206696223499E-2</v>
      </c>
      <c r="X336" s="17">
        <v>6.7472140025625502E-2</v>
      </c>
      <c r="Y336" s="17">
        <v>6.2660236876431394E-2</v>
      </c>
      <c r="Z336" s="17">
        <v>0.162998885778637</v>
      </c>
      <c r="AA336" s="17">
        <v>0.118874145733882</v>
      </c>
      <c r="AB336" s="17">
        <v>6.8985876889257905E-2</v>
      </c>
      <c r="AC336" s="17">
        <v>0.15122010236624001</v>
      </c>
      <c r="AD336" s="17"/>
      <c r="AE336" s="17">
        <v>0.109913461184066</v>
      </c>
      <c r="AF336" s="17">
        <v>7.5158759904198E-2</v>
      </c>
      <c r="AG336" s="17">
        <v>0.10949711069359599</v>
      </c>
      <c r="AH336" s="17"/>
      <c r="AI336" s="17">
        <v>0.12401816853259399</v>
      </c>
      <c r="AJ336" s="17">
        <v>7.5535636816184096E-2</v>
      </c>
      <c r="AK336" s="17">
        <v>0.106694228235737</v>
      </c>
      <c r="AL336" s="17">
        <v>9.4482947120687499E-2</v>
      </c>
      <c r="AM336" s="17">
        <v>7.0493624575375197E-2</v>
      </c>
      <c r="AN336" s="17"/>
      <c r="AO336" s="17">
        <v>0.115179272770112</v>
      </c>
      <c r="AP336" s="17">
        <v>7.4514140652118602E-2</v>
      </c>
      <c r="AQ336" s="17">
        <v>9.3095792367317798E-2</v>
      </c>
      <c r="AR336" s="17"/>
      <c r="AS336" s="17">
        <v>0.113086229944678</v>
      </c>
      <c r="AT336" s="17">
        <v>0.103147723764559</v>
      </c>
      <c r="AU336" s="17">
        <v>9.1224764625885094E-2</v>
      </c>
      <c r="AV336" s="17">
        <v>7.7371604517005199E-2</v>
      </c>
      <c r="AW336" s="17">
        <v>0</v>
      </c>
      <c r="AX336" s="17"/>
      <c r="AY336" s="17">
        <v>0</v>
      </c>
      <c r="AZ336" s="17">
        <v>6.4885316200869E-2</v>
      </c>
      <c r="BA336" s="17">
        <v>6.2400978891904199E-2</v>
      </c>
      <c r="BB336" s="17">
        <v>9.9499545030449499E-2</v>
      </c>
      <c r="BC336" s="17">
        <v>0.101178999751574</v>
      </c>
      <c r="BD336" s="17">
        <v>7.3258682578406703E-2</v>
      </c>
      <c r="BE336" s="17">
        <v>8.2475303379575995E-2</v>
      </c>
      <c r="BF336" s="17">
        <v>0.13762333085683101</v>
      </c>
      <c r="BG336" s="17">
        <v>0.106280578972337</v>
      </c>
      <c r="BH336" s="17">
        <v>8.5974447768991394E-2</v>
      </c>
      <c r="BI336" s="17">
        <v>0.11250723942730601</v>
      </c>
      <c r="BJ336" s="17">
        <v>7.7968094628388607E-2</v>
      </c>
      <c r="BK336" s="17">
        <v>3.3942301584747203E-2</v>
      </c>
      <c r="BL336" s="17">
        <v>0.18156535247713099</v>
      </c>
      <c r="BM336" s="17">
        <v>0.12613845236207499</v>
      </c>
      <c r="BN336" s="17">
        <v>0.101907097821461</v>
      </c>
      <c r="BO336" s="17"/>
      <c r="BP336" s="17">
        <v>6.2591083002095399E-2</v>
      </c>
      <c r="BQ336" s="17">
        <v>8.6661125924472004E-2</v>
      </c>
      <c r="BR336" s="17">
        <v>0.116604677122154</v>
      </c>
      <c r="BS336" s="17">
        <v>0.110959442243579</v>
      </c>
      <c r="BT336" s="17">
        <v>0.122763404720971</v>
      </c>
      <c r="BU336" s="17">
        <v>7.94158615576155E-2</v>
      </c>
      <c r="BV336" s="17"/>
      <c r="BW336" s="17">
        <v>2.29801125628665E-2</v>
      </c>
      <c r="BX336" s="17">
        <v>0.119104121144915</v>
      </c>
      <c r="BY336" s="17">
        <v>8.7037615139635094E-2</v>
      </c>
      <c r="BZ336" s="17">
        <v>9.9201367905445606E-2</v>
      </c>
      <c r="CA336" s="17">
        <v>9.1675096099562703E-2</v>
      </c>
      <c r="CB336" s="17">
        <v>9.4649371336705604E-2</v>
      </c>
      <c r="CC336" s="17">
        <v>8.6511060180052807E-2</v>
      </c>
      <c r="CD336" s="17">
        <v>4.5471613367106999E-2</v>
      </c>
      <c r="CE336" s="17"/>
      <c r="CF336" s="17">
        <v>0.12809814383936899</v>
      </c>
      <c r="CG336" s="17">
        <v>8.7236693477336799E-2</v>
      </c>
      <c r="CH336" s="17">
        <v>9.8521044969848703E-2</v>
      </c>
      <c r="CI336" s="17">
        <v>8.7826328452737398E-2</v>
      </c>
      <c r="CJ336" s="17">
        <v>0</v>
      </c>
      <c r="CK336" s="17"/>
      <c r="CL336" s="17">
        <v>0.10248411644494899</v>
      </c>
      <c r="CM336" s="17"/>
      <c r="CN336" s="17">
        <v>8.3840568042479705E-2</v>
      </c>
      <c r="CO336" s="17">
        <v>9.4486082745025804E-2</v>
      </c>
      <c r="CP336" s="17">
        <v>0.112470310345092</v>
      </c>
    </row>
    <row r="337" spans="2:94" x14ac:dyDescent="0.35">
      <c r="B337" t="s">
        <v>209</v>
      </c>
      <c r="C337" s="17">
        <v>8.4429427904071694E-2</v>
      </c>
      <c r="D337" s="17">
        <v>7.7439423007378799E-2</v>
      </c>
      <c r="E337" s="17">
        <v>9.1111056886377301E-2</v>
      </c>
      <c r="F337" s="17"/>
      <c r="G337" s="17">
        <v>2.8598949795203901E-2</v>
      </c>
      <c r="H337" s="17">
        <v>4.3200832716377098E-2</v>
      </c>
      <c r="I337" s="17">
        <v>6.57040703109293E-2</v>
      </c>
      <c r="J337" s="17">
        <v>8.8909123874519699E-2</v>
      </c>
      <c r="K337" s="17">
        <v>0.17439473088656901</v>
      </c>
      <c r="L337" s="17">
        <v>0.11166961753849899</v>
      </c>
      <c r="M337" s="17"/>
      <c r="N337" s="17">
        <v>8.2839847668069205E-2</v>
      </c>
      <c r="O337" s="17">
        <v>8.8567014769550298E-2</v>
      </c>
      <c r="P337" s="17">
        <v>0.111816285909491</v>
      </c>
      <c r="Q337" s="17">
        <v>6.3573605390637097E-2</v>
      </c>
      <c r="R337" s="17"/>
      <c r="S337" s="17">
        <v>6.4576765341116005E-2</v>
      </c>
      <c r="T337" s="17">
        <v>0.105816273901292</v>
      </c>
      <c r="U337" s="17">
        <v>5.9813648286232701E-2</v>
      </c>
      <c r="V337" s="17">
        <v>0.104345882220177</v>
      </c>
      <c r="W337" s="17">
        <v>7.0033152840723006E-2</v>
      </c>
      <c r="X337" s="17">
        <v>8.0292322093057394E-2</v>
      </c>
      <c r="Y337" s="17">
        <v>0.111872101035365</v>
      </c>
      <c r="Z337" s="17">
        <v>5.2228699371114698E-2</v>
      </c>
      <c r="AA337" s="17">
        <v>5.3938162300292497E-2</v>
      </c>
      <c r="AB337" s="17">
        <v>0.10146783701908101</v>
      </c>
      <c r="AC337" s="17">
        <v>0.112588075812036</v>
      </c>
      <c r="AD337" s="17"/>
      <c r="AE337" s="17">
        <v>0.12970090261928699</v>
      </c>
      <c r="AF337" s="17">
        <v>6.5376395117562699E-2</v>
      </c>
      <c r="AG337" s="17">
        <v>6.1562588847253602E-2</v>
      </c>
      <c r="AH337" s="17"/>
      <c r="AI337" s="17">
        <v>0.11236342305423699</v>
      </c>
      <c r="AJ337" s="17">
        <v>7.0021370989562806E-2</v>
      </c>
      <c r="AK337" s="17">
        <v>9.2977674389523896E-2</v>
      </c>
      <c r="AL337" s="17">
        <v>9.5344209970602695E-2</v>
      </c>
      <c r="AM337" s="17">
        <v>8.6134953947863399E-2</v>
      </c>
      <c r="AN337" s="17"/>
      <c r="AO337" s="17">
        <v>6.4921734752639904E-2</v>
      </c>
      <c r="AP337" s="17">
        <v>7.6377205099024403E-2</v>
      </c>
      <c r="AQ337" s="17">
        <v>9.9314601618934795E-2</v>
      </c>
      <c r="AR337" s="17"/>
      <c r="AS337" s="17">
        <v>8.4063581810017995E-2</v>
      </c>
      <c r="AT337" s="17">
        <v>8.2390869447047196E-2</v>
      </c>
      <c r="AU337" s="17">
        <v>6.3404809960339301E-2</v>
      </c>
      <c r="AV337" s="17">
        <v>9.5099302555694903E-2</v>
      </c>
      <c r="AW337" s="17">
        <v>0</v>
      </c>
      <c r="AX337" s="17"/>
      <c r="AY337" s="17">
        <v>0.100579784165331</v>
      </c>
      <c r="AZ337" s="17">
        <v>3.45416129443364E-2</v>
      </c>
      <c r="BA337" s="17">
        <v>6.5603391056091406E-2</v>
      </c>
      <c r="BB337" s="17">
        <v>9.4961888095467295E-2</v>
      </c>
      <c r="BC337" s="17">
        <v>8.7665920642637896E-2</v>
      </c>
      <c r="BD337" s="17">
        <v>0.13735252877496801</v>
      </c>
      <c r="BE337" s="17">
        <v>0.112892167179079</v>
      </c>
      <c r="BF337" s="17">
        <v>9.5497063175095001E-2</v>
      </c>
      <c r="BG337" s="17">
        <v>0.122864054387494</v>
      </c>
      <c r="BH337" s="17">
        <v>7.0113566929664306E-2</v>
      </c>
      <c r="BI337" s="17">
        <v>7.3877546611783307E-2</v>
      </c>
      <c r="BJ337" s="17">
        <v>9.5100249769647704E-2</v>
      </c>
      <c r="BK337" s="17">
        <v>2.4787499496539401E-2</v>
      </c>
      <c r="BL337" s="17">
        <v>8.7542031413867905E-2</v>
      </c>
      <c r="BM337" s="17">
        <v>5.8147489972427399E-2</v>
      </c>
      <c r="BN337" s="17">
        <v>0</v>
      </c>
      <c r="BO337" s="17"/>
      <c r="BP337" s="17">
        <v>5.90942953780473E-2</v>
      </c>
      <c r="BQ337" s="17">
        <v>7.7569544354768205E-2</v>
      </c>
      <c r="BR337" s="17">
        <v>7.5430373892534194E-2</v>
      </c>
      <c r="BS337" s="17">
        <v>9.5523697277629896E-2</v>
      </c>
      <c r="BT337" s="17">
        <v>0.14209574793691301</v>
      </c>
      <c r="BU337" s="17">
        <v>0.10909470926149099</v>
      </c>
      <c r="BV337" s="17"/>
      <c r="BW337" s="17">
        <v>4.7235124355715502E-2</v>
      </c>
      <c r="BX337" s="17">
        <v>8.2387941444168597E-2</v>
      </c>
      <c r="BY337" s="17">
        <v>7.6214478557206797E-2</v>
      </c>
      <c r="BZ337" s="17">
        <v>0.11596758965408201</v>
      </c>
      <c r="CA337" s="17">
        <v>8.1617915588442294E-2</v>
      </c>
      <c r="CB337" s="17">
        <v>0.16653453620695</v>
      </c>
      <c r="CC337" s="17">
        <v>7.1514386747432504E-2</v>
      </c>
      <c r="CD337" s="17">
        <v>5.0574958142540399E-2</v>
      </c>
      <c r="CE337" s="17"/>
      <c r="CF337" s="17">
        <v>3.4371591455784202E-2</v>
      </c>
      <c r="CG337" s="17">
        <v>9.28762207429501E-2</v>
      </c>
      <c r="CH337" s="17">
        <v>8.1783748540875306E-2</v>
      </c>
      <c r="CI337" s="17">
        <v>0.10409138405397</v>
      </c>
      <c r="CJ337" s="17">
        <v>6.1463333871120199E-2</v>
      </c>
      <c r="CK337" s="17"/>
      <c r="CL337" s="17">
        <v>0.106381494219842</v>
      </c>
      <c r="CM337" s="17"/>
      <c r="CN337" s="17">
        <v>0.103029579203316</v>
      </c>
      <c r="CO337" s="17">
        <v>4.4548864974651499E-2</v>
      </c>
      <c r="CP337" s="17">
        <v>6.9694053630012506E-2</v>
      </c>
    </row>
    <row r="338" spans="2:94" x14ac:dyDescent="0.35">
      <c r="B338" t="s">
        <v>133</v>
      </c>
      <c r="C338" s="17">
        <v>4.1954140854558203E-2</v>
      </c>
      <c r="D338" s="17">
        <v>1.8542627581021001E-2</v>
      </c>
      <c r="E338" s="17">
        <v>6.3470103982707096E-2</v>
      </c>
      <c r="F338" s="17"/>
      <c r="G338" s="17">
        <v>2.7665226566176301E-2</v>
      </c>
      <c r="H338" s="17">
        <v>4.6241556073987597E-2</v>
      </c>
      <c r="I338" s="17">
        <v>4.5575250330929303E-2</v>
      </c>
      <c r="J338" s="17">
        <v>6.71551618363736E-2</v>
      </c>
      <c r="K338" s="17">
        <v>2.9669682363234799E-2</v>
      </c>
      <c r="L338" s="17">
        <v>3.1986608085925801E-2</v>
      </c>
      <c r="M338" s="17"/>
      <c r="N338" s="17">
        <v>3.4159164017278303E-2</v>
      </c>
      <c r="O338" s="17">
        <v>2.9361192705668799E-2</v>
      </c>
      <c r="P338" s="17">
        <v>4.4237505602366702E-2</v>
      </c>
      <c r="Q338" s="17">
        <v>5.7994602209036898E-2</v>
      </c>
      <c r="R338" s="17"/>
      <c r="S338" s="17">
        <v>5.8325712858113998E-2</v>
      </c>
      <c r="T338" s="17">
        <v>5.4542751959477997E-2</v>
      </c>
      <c r="U338" s="17">
        <v>4.12151035353727E-2</v>
      </c>
      <c r="V338" s="17">
        <v>6.8283028443689095E-2</v>
      </c>
      <c r="W338" s="17">
        <v>1.16880630810582E-2</v>
      </c>
      <c r="X338" s="17">
        <v>3.28682014270461E-2</v>
      </c>
      <c r="Y338" s="17">
        <v>6.5013217599261194E-2</v>
      </c>
      <c r="Z338" s="17">
        <v>0</v>
      </c>
      <c r="AA338" s="17">
        <v>1.7851340506804501E-2</v>
      </c>
      <c r="AB338" s="17">
        <v>3.1889930897987799E-2</v>
      </c>
      <c r="AC338" s="17">
        <v>4.1449465939057899E-2</v>
      </c>
      <c r="AD338" s="17"/>
      <c r="AE338" s="17">
        <v>4.0821569959901098E-2</v>
      </c>
      <c r="AF338" s="17">
        <v>3.6015189216324003E-2</v>
      </c>
      <c r="AG338" s="17">
        <v>7.2300265046676304E-2</v>
      </c>
      <c r="AH338" s="17"/>
      <c r="AI338" s="17">
        <v>1.45052583298915E-2</v>
      </c>
      <c r="AJ338" s="17">
        <v>3.1640043276745501E-2</v>
      </c>
      <c r="AK338" s="17">
        <v>5.7580652838343897E-2</v>
      </c>
      <c r="AL338" s="17">
        <v>0</v>
      </c>
      <c r="AM338" s="17">
        <v>8.1801794426918206E-2</v>
      </c>
      <c r="AN338" s="17"/>
      <c r="AO338" s="17">
        <v>5.2647443872620003E-3</v>
      </c>
      <c r="AP338" s="17">
        <v>3.8479714563804397E-2</v>
      </c>
      <c r="AQ338" s="17">
        <v>4.3049789142084099E-2</v>
      </c>
      <c r="AR338" s="17"/>
      <c r="AS338" s="17">
        <v>3.5247490592872598E-2</v>
      </c>
      <c r="AT338" s="17">
        <v>4.71210542965406E-2</v>
      </c>
      <c r="AU338" s="17">
        <v>4.2276739777272199E-2</v>
      </c>
      <c r="AV338" s="17">
        <v>3.89318053048349E-2</v>
      </c>
      <c r="AW338" s="17">
        <v>0</v>
      </c>
      <c r="AX338" s="17"/>
      <c r="AY338" s="17">
        <v>0.12174770157582999</v>
      </c>
      <c r="AZ338" s="17">
        <v>5.6113824421180798E-2</v>
      </c>
      <c r="BA338" s="17">
        <v>6.1194256996389099E-2</v>
      </c>
      <c r="BB338" s="17">
        <v>4.3755442723608103E-2</v>
      </c>
      <c r="BC338" s="17">
        <v>1.7766851618977599E-2</v>
      </c>
      <c r="BD338" s="17">
        <v>2.0819008805068401E-2</v>
      </c>
      <c r="BE338" s="17">
        <v>2.5689733927778E-2</v>
      </c>
      <c r="BF338" s="17">
        <v>3.2008604405161303E-2</v>
      </c>
      <c r="BG338" s="17">
        <v>3.0180036127812501E-2</v>
      </c>
      <c r="BH338" s="17">
        <v>3.4318874307151401E-2</v>
      </c>
      <c r="BI338" s="17">
        <v>6.0447377068336701E-2</v>
      </c>
      <c r="BJ338" s="17">
        <v>5.0062128704915401E-2</v>
      </c>
      <c r="BK338" s="17">
        <v>2.7058541929018801E-2</v>
      </c>
      <c r="BL338" s="17">
        <v>0</v>
      </c>
      <c r="BM338" s="17">
        <v>0.114261726073452</v>
      </c>
      <c r="BN338" s="17">
        <v>0</v>
      </c>
      <c r="BO338" s="17"/>
      <c r="BP338" s="17">
        <v>3.6050263226637097E-2</v>
      </c>
      <c r="BQ338" s="17">
        <v>4.3913286744054598E-2</v>
      </c>
      <c r="BR338" s="17">
        <v>3.0998016782878699E-2</v>
      </c>
      <c r="BS338" s="17">
        <v>4.5943214685500597E-2</v>
      </c>
      <c r="BT338" s="17">
        <v>5.2459057176726602E-2</v>
      </c>
      <c r="BU338" s="17">
        <v>5.1225007164861003E-2</v>
      </c>
      <c r="BV338" s="17"/>
      <c r="BW338" s="17">
        <v>5.3512643529759901E-2</v>
      </c>
      <c r="BX338" s="17">
        <v>2.1405350163994401E-2</v>
      </c>
      <c r="BY338" s="17">
        <v>3.8096120438089402E-2</v>
      </c>
      <c r="BZ338" s="17">
        <v>4.6632855912435003E-2</v>
      </c>
      <c r="CA338" s="17">
        <v>3.6469145252217297E-2</v>
      </c>
      <c r="CB338" s="17">
        <v>2.90356409194867E-2</v>
      </c>
      <c r="CC338" s="17">
        <v>0</v>
      </c>
      <c r="CD338" s="17">
        <v>0.10989728331371899</v>
      </c>
      <c r="CE338" s="17"/>
      <c r="CF338" s="17">
        <v>2.66425941585464E-2</v>
      </c>
      <c r="CG338" s="17">
        <v>3.8755004204381299E-2</v>
      </c>
      <c r="CH338" s="17">
        <v>4.09650149083612E-2</v>
      </c>
      <c r="CI338" s="17">
        <v>6.0966407394741899E-2</v>
      </c>
      <c r="CJ338" s="17">
        <v>3.35178781222372E-2</v>
      </c>
      <c r="CK338" s="17"/>
      <c r="CL338" s="17">
        <v>2.6504324038083601E-2</v>
      </c>
      <c r="CM338" s="17"/>
      <c r="CN338" s="17">
        <v>5.1817888339503598E-2</v>
      </c>
      <c r="CO338" s="17">
        <v>5.0082998740469099E-2</v>
      </c>
      <c r="CP338" s="17">
        <v>1.19588912185912E-2</v>
      </c>
    </row>
    <row r="339" spans="2:94" x14ac:dyDescent="0.35">
      <c r="B339" t="s">
        <v>145</v>
      </c>
      <c r="C339" s="17">
        <v>0.53758542398612896</v>
      </c>
      <c r="D339" s="17">
        <v>0.61592095226878296</v>
      </c>
      <c r="E339" s="17">
        <v>0.464438819418728</v>
      </c>
      <c r="F339" s="17"/>
      <c r="G339" s="17">
        <v>0.655557647697941</v>
      </c>
      <c r="H339" s="17">
        <v>0.58128353626191398</v>
      </c>
      <c r="I339" s="17">
        <v>0.61214280677499</v>
      </c>
      <c r="J339" s="17">
        <v>0.51528664065318197</v>
      </c>
      <c r="K339" s="17">
        <v>0.46650120647339599</v>
      </c>
      <c r="L339" s="17">
        <v>0.43374491550265198</v>
      </c>
      <c r="M339" s="17"/>
      <c r="N339" s="17">
        <v>0.56447295417652199</v>
      </c>
      <c r="O339" s="17">
        <v>0.56324693575044804</v>
      </c>
      <c r="P339" s="17">
        <v>0.49617511343196102</v>
      </c>
      <c r="Q339" s="17">
        <v>0.51917177249715496</v>
      </c>
      <c r="R339" s="17"/>
      <c r="S339" s="17">
        <v>0.56892233974915796</v>
      </c>
      <c r="T339" s="17">
        <v>0.50213625966402897</v>
      </c>
      <c r="U339" s="17">
        <v>0.57386957051932797</v>
      </c>
      <c r="V339" s="17">
        <v>0.50371143016143505</v>
      </c>
      <c r="W339" s="17">
        <v>0.61412727908355103</v>
      </c>
      <c r="X339" s="17">
        <v>0.50736181130001501</v>
      </c>
      <c r="Y339" s="17">
        <v>0.56875612076711002</v>
      </c>
      <c r="Z339" s="17">
        <v>0.40081662914601501</v>
      </c>
      <c r="AA339" s="17">
        <v>0.57202300318502397</v>
      </c>
      <c r="AB339" s="17">
        <v>0.55035784208725302</v>
      </c>
      <c r="AC339" s="17">
        <v>0.45431251107456599</v>
      </c>
      <c r="AD339" s="17"/>
      <c r="AE339" s="17">
        <v>0.48924904948187398</v>
      </c>
      <c r="AF339" s="17">
        <v>0.56285382010479801</v>
      </c>
      <c r="AG339" s="17">
        <v>0.54310683459013798</v>
      </c>
      <c r="AH339" s="17"/>
      <c r="AI339" s="17">
        <v>0.51991281488982399</v>
      </c>
      <c r="AJ339" s="17">
        <v>0.59606834405704401</v>
      </c>
      <c r="AK339" s="17">
        <v>0.479181322985262</v>
      </c>
      <c r="AL339" s="17">
        <v>0.41040892621106301</v>
      </c>
      <c r="AM339" s="17">
        <v>0.52045783966234804</v>
      </c>
      <c r="AN339" s="17"/>
      <c r="AO339" s="17">
        <v>0.60593932245794602</v>
      </c>
      <c r="AP339" s="17">
        <v>0.59468047048818495</v>
      </c>
      <c r="AQ339" s="17">
        <v>0.469602810899729</v>
      </c>
      <c r="AR339" s="17"/>
      <c r="AS339" s="17">
        <v>0.50212600360922099</v>
      </c>
      <c r="AT339" s="17">
        <v>0.54347103838792699</v>
      </c>
      <c r="AU339" s="17">
        <v>0.54274231531064898</v>
      </c>
      <c r="AV339" s="17">
        <v>0.59427641194171898</v>
      </c>
      <c r="AW339" s="17">
        <v>0.65133966275183497</v>
      </c>
      <c r="AX339" s="17"/>
      <c r="AY339" s="17">
        <v>0.67322240613192597</v>
      </c>
      <c r="AZ339" s="17">
        <v>0.55341662606360698</v>
      </c>
      <c r="BA339" s="17">
        <v>0.51919283710185204</v>
      </c>
      <c r="BB339" s="17">
        <v>0.51464786731908196</v>
      </c>
      <c r="BC339" s="17">
        <v>0.54188604873629398</v>
      </c>
      <c r="BD339" s="17">
        <v>0.47829349254127801</v>
      </c>
      <c r="BE339" s="17">
        <v>0.50068920890319701</v>
      </c>
      <c r="BF339" s="17">
        <v>0.53861177257778503</v>
      </c>
      <c r="BG339" s="17">
        <v>0.48789442527351101</v>
      </c>
      <c r="BH339" s="17">
        <v>0.53940506243640796</v>
      </c>
      <c r="BI339" s="17">
        <v>0.54998372520653904</v>
      </c>
      <c r="BJ339" s="17">
        <v>0.62624565166792101</v>
      </c>
      <c r="BK339" s="17">
        <v>0.757468636055318</v>
      </c>
      <c r="BL339" s="17">
        <v>0.50594626157043199</v>
      </c>
      <c r="BM339" s="17">
        <v>0.41060514579548402</v>
      </c>
      <c r="BN339" s="17">
        <v>0.69701795722251303</v>
      </c>
      <c r="BO339" s="17"/>
      <c r="BP339" s="17">
        <v>0.63039488989465797</v>
      </c>
      <c r="BQ339" s="17">
        <v>0.52625890500692896</v>
      </c>
      <c r="BR339" s="17">
        <v>0.57949723734542502</v>
      </c>
      <c r="BS339" s="17">
        <v>0.50982770646485498</v>
      </c>
      <c r="BT339" s="17">
        <v>0.37856812332452999</v>
      </c>
      <c r="BU339" s="17">
        <v>0.46274135853224402</v>
      </c>
      <c r="BV339" s="17"/>
      <c r="BW339" s="17">
        <v>0.70622664530870605</v>
      </c>
      <c r="BX339" s="17">
        <v>0.54841439090001498</v>
      </c>
      <c r="BY339" s="17">
        <v>0.51977600371025701</v>
      </c>
      <c r="BZ339" s="17">
        <v>0.51110145822419395</v>
      </c>
      <c r="CA339" s="17">
        <v>0.54270059906926604</v>
      </c>
      <c r="CB339" s="17">
        <v>0.41717577408878298</v>
      </c>
      <c r="CC339" s="17">
        <v>0.68548087814730796</v>
      </c>
      <c r="CD339" s="17">
        <v>0.60512187662101702</v>
      </c>
      <c r="CE339" s="17"/>
      <c r="CF339" s="17">
        <v>0.61615998289592999</v>
      </c>
      <c r="CG339" s="17">
        <v>0.53180697756317297</v>
      </c>
      <c r="CH339" s="17">
        <v>0.54086843676062002</v>
      </c>
      <c r="CI339" s="17">
        <v>0.490951386919253</v>
      </c>
      <c r="CJ339" s="17">
        <v>0.58432282629749999</v>
      </c>
      <c r="CK339" s="17"/>
      <c r="CL339" s="17">
        <v>0.51583906001375901</v>
      </c>
      <c r="CM339" s="17"/>
      <c r="CN339" s="17">
        <v>0.51751612213109699</v>
      </c>
      <c r="CO339" s="17">
        <v>0.49660332847840599</v>
      </c>
      <c r="CP339" s="17">
        <v>0.61713331110648395</v>
      </c>
    </row>
    <row r="340" spans="2:94" x14ac:dyDescent="0.35">
      <c r="B340" t="s">
        <v>146</v>
      </c>
      <c r="C340" s="17">
        <v>0.17706084648043999</v>
      </c>
      <c r="D340" s="17">
        <v>0.15281346462949899</v>
      </c>
      <c r="E340" s="17">
        <v>0.19982363185428101</v>
      </c>
      <c r="F340" s="17"/>
      <c r="G340" s="17">
        <v>7.6413335849720904E-2</v>
      </c>
      <c r="H340" s="17">
        <v>0.128898380259027</v>
      </c>
      <c r="I340" s="17">
        <v>0.105826076174926</v>
      </c>
      <c r="J340" s="17">
        <v>0.21226094075645</v>
      </c>
      <c r="K340" s="17">
        <v>0.272821613703154</v>
      </c>
      <c r="L340" s="17">
        <v>0.246496399612049</v>
      </c>
      <c r="M340" s="17"/>
      <c r="N340" s="17">
        <v>0.163361691975384</v>
      </c>
      <c r="O340" s="17">
        <v>0.18119643465982399</v>
      </c>
      <c r="P340" s="17">
        <v>0.22972612629419001</v>
      </c>
      <c r="Q340" s="17">
        <v>0.149040093984218</v>
      </c>
      <c r="R340" s="17"/>
      <c r="S340" s="17">
        <v>0.16052337092059199</v>
      </c>
      <c r="T340" s="17">
        <v>0.16758587267573899</v>
      </c>
      <c r="U340" s="17">
        <v>0.17751648862491301</v>
      </c>
      <c r="V340" s="17">
        <v>0.21396368881441799</v>
      </c>
      <c r="W340" s="17">
        <v>0.15319635953694599</v>
      </c>
      <c r="X340" s="17">
        <v>0.14776446211868299</v>
      </c>
      <c r="Y340" s="17">
        <v>0.17453233791179701</v>
      </c>
      <c r="Z340" s="17">
        <v>0.21522758514975199</v>
      </c>
      <c r="AA340" s="17">
        <v>0.17281230803417399</v>
      </c>
      <c r="AB340" s="17">
        <v>0.17045371390833899</v>
      </c>
      <c r="AC340" s="17">
        <v>0.26380817817827501</v>
      </c>
      <c r="AD340" s="17"/>
      <c r="AE340" s="17">
        <v>0.23961436380335299</v>
      </c>
      <c r="AF340" s="17">
        <v>0.140535155021761</v>
      </c>
      <c r="AG340" s="17">
        <v>0.17105969954085001</v>
      </c>
      <c r="AH340" s="17"/>
      <c r="AI340" s="17">
        <v>0.236381591586831</v>
      </c>
      <c r="AJ340" s="17">
        <v>0.14555700780574701</v>
      </c>
      <c r="AK340" s="17">
        <v>0.19967190262526099</v>
      </c>
      <c r="AL340" s="17">
        <v>0.18982715709129</v>
      </c>
      <c r="AM340" s="17">
        <v>0.156628578523239</v>
      </c>
      <c r="AN340" s="17"/>
      <c r="AO340" s="17">
        <v>0.18010100752275199</v>
      </c>
      <c r="AP340" s="17">
        <v>0.15089134575114299</v>
      </c>
      <c r="AQ340" s="17">
        <v>0.19241039398625301</v>
      </c>
      <c r="AR340" s="17"/>
      <c r="AS340" s="17">
        <v>0.19714981175469601</v>
      </c>
      <c r="AT340" s="17">
        <v>0.18553859321160601</v>
      </c>
      <c r="AU340" s="17">
        <v>0.15462957458622401</v>
      </c>
      <c r="AV340" s="17">
        <v>0.17247090707269999</v>
      </c>
      <c r="AW340" s="17">
        <v>0</v>
      </c>
      <c r="AX340" s="17"/>
      <c r="AY340" s="17">
        <v>0.100579784165331</v>
      </c>
      <c r="AZ340" s="17">
        <v>9.94269291452054E-2</v>
      </c>
      <c r="BA340" s="17">
        <v>0.12800436994799599</v>
      </c>
      <c r="BB340" s="17">
        <v>0.19446143312591699</v>
      </c>
      <c r="BC340" s="17">
        <v>0.188844920394212</v>
      </c>
      <c r="BD340" s="17">
        <v>0.21061121135337499</v>
      </c>
      <c r="BE340" s="17">
        <v>0.195367470558654</v>
      </c>
      <c r="BF340" s="17">
        <v>0.233120394031926</v>
      </c>
      <c r="BG340" s="17">
        <v>0.22914463335983201</v>
      </c>
      <c r="BH340" s="17">
        <v>0.15608801469865599</v>
      </c>
      <c r="BI340" s="17">
        <v>0.18638478603908901</v>
      </c>
      <c r="BJ340" s="17">
        <v>0.17306834439803601</v>
      </c>
      <c r="BK340" s="17">
        <v>5.8729801081286601E-2</v>
      </c>
      <c r="BL340" s="17">
        <v>0.26910738389099897</v>
      </c>
      <c r="BM340" s="17">
        <v>0.18428594233450199</v>
      </c>
      <c r="BN340" s="17">
        <v>0.101907097821461</v>
      </c>
      <c r="BO340" s="17"/>
      <c r="BP340" s="17">
        <v>0.121685378380143</v>
      </c>
      <c r="BQ340" s="17">
        <v>0.16423067027923999</v>
      </c>
      <c r="BR340" s="17">
        <v>0.19203505101468801</v>
      </c>
      <c r="BS340" s="17">
        <v>0.206483139521209</v>
      </c>
      <c r="BT340" s="17">
        <v>0.26485915265788401</v>
      </c>
      <c r="BU340" s="17">
        <v>0.18851057081910599</v>
      </c>
      <c r="BV340" s="17"/>
      <c r="BW340" s="17">
        <v>7.0215236918582002E-2</v>
      </c>
      <c r="BX340" s="17">
        <v>0.201492062589084</v>
      </c>
      <c r="BY340" s="17">
        <v>0.16325209369684199</v>
      </c>
      <c r="BZ340" s="17">
        <v>0.215168957559527</v>
      </c>
      <c r="CA340" s="17">
        <v>0.17329301168800501</v>
      </c>
      <c r="CB340" s="17">
        <v>0.261183907543656</v>
      </c>
      <c r="CC340" s="17">
        <v>0.15802544692748499</v>
      </c>
      <c r="CD340" s="17">
        <v>9.6046571509647405E-2</v>
      </c>
      <c r="CE340" s="17"/>
      <c r="CF340" s="17">
        <v>0.16246973529515299</v>
      </c>
      <c r="CG340" s="17">
        <v>0.180112914220287</v>
      </c>
      <c r="CH340" s="17">
        <v>0.18030479351072401</v>
      </c>
      <c r="CI340" s="17">
        <v>0.191917712506707</v>
      </c>
      <c r="CJ340" s="17">
        <v>6.1463333871120199E-2</v>
      </c>
      <c r="CK340" s="17"/>
      <c r="CL340" s="17">
        <v>0.20886561066479001</v>
      </c>
      <c r="CM340" s="17"/>
      <c r="CN340" s="17">
        <v>0.18687014724579601</v>
      </c>
      <c r="CO340" s="17">
        <v>0.139034947719677</v>
      </c>
      <c r="CP340" s="17">
        <v>0.18216436397510399</v>
      </c>
    </row>
    <row r="341" spans="2:94" x14ac:dyDescent="0.35">
      <c r="B341" t="s">
        <v>147</v>
      </c>
      <c r="C341" s="17">
        <v>0.36052457750569</v>
      </c>
      <c r="D341" s="17">
        <v>0.463107487639283</v>
      </c>
      <c r="E341" s="17">
        <v>0.26461518756444702</v>
      </c>
      <c r="F341" s="17"/>
      <c r="G341" s="17">
        <v>0.57914431184822002</v>
      </c>
      <c r="H341" s="17">
        <v>0.45238515600288698</v>
      </c>
      <c r="I341" s="17">
        <v>0.50631673060006399</v>
      </c>
      <c r="J341" s="17">
        <v>0.303025699896732</v>
      </c>
      <c r="K341" s="17">
        <v>0.19367959277024199</v>
      </c>
      <c r="L341" s="17">
        <v>0.18724851589060301</v>
      </c>
      <c r="M341" s="17"/>
      <c r="N341" s="17">
        <v>0.40111126220113802</v>
      </c>
      <c r="O341" s="17">
        <v>0.382050501090624</v>
      </c>
      <c r="P341" s="17">
        <v>0.26644898713777099</v>
      </c>
      <c r="Q341" s="17">
        <v>0.37013167851293699</v>
      </c>
      <c r="R341" s="17"/>
      <c r="S341" s="17">
        <v>0.40839896882856602</v>
      </c>
      <c r="T341" s="17">
        <v>0.33455038698828998</v>
      </c>
      <c r="U341" s="17">
        <v>0.39635308189441498</v>
      </c>
      <c r="V341" s="17">
        <v>0.28974774134701697</v>
      </c>
      <c r="W341" s="17">
        <v>0.46093091954660398</v>
      </c>
      <c r="X341" s="17">
        <v>0.35959734918133301</v>
      </c>
      <c r="Y341" s="17">
        <v>0.39422378285531301</v>
      </c>
      <c r="Z341" s="17">
        <v>0.185589043996263</v>
      </c>
      <c r="AA341" s="17">
        <v>0.39921069515085</v>
      </c>
      <c r="AB341" s="17">
        <v>0.379904128178915</v>
      </c>
      <c r="AC341" s="17">
        <v>0.19050433289629101</v>
      </c>
      <c r="AD341" s="17"/>
      <c r="AE341" s="17">
        <v>0.24963468567852101</v>
      </c>
      <c r="AF341" s="17">
        <v>0.422318665083037</v>
      </c>
      <c r="AG341" s="17">
        <v>0.37204713504928799</v>
      </c>
      <c r="AH341" s="17"/>
      <c r="AI341" s="17">
        <v>0.28353122330299302</v>
      </c>
      <c r="AJ341" s="17">
        <v>0.45051133625129702</v>
      </c>
      <c r="AK341" s="17">
        <v>0.27950942036000098</v>
      </c>
      <c r="AL341" s="17">
        <v>0.22058176911977301</v>
      </c>
      <c r="AM341" s="17">
        <v>0.36382926113910902</v>
      </c>
      <c r="AN341" s="17"/>
      <c r="AO341" s="17">
        <v>0.42583831493519397</v>
      </c>
      <c r="AP341" s="17">
        <v>0.44378912473704202</v>
      </c>
      <c r="AQ341" s="17">
        <v>0.27719241691347601</v>
      </c>
      <c r="AR341" s="17"/>
      <c r="AS341" s="17">
        <v>0.30497619185452501</v>
      </c>
      <c r="AT341" s="17">
        <v>0.357932445176321</v>
      </c>
      <c r="AU341" s="17">
        <v>0.38811274072442398</v>
      </c>
      <c r="AV341" s="17">
        <v>0.42180550486901902</v>
      </c>
      <c r="AW341" s="17">
        <v>0.65133966275183497</v>
      </c>
      <c r="AX341" s="17"/>
      <c r="AY341" s="17">
        <v>0.57264262196659499</v>
      </c>
      <c r="AZ341" s="17">
        <v>0.45398969691840102</v>
      </c>
      <c r="BA341" s="17">
        <v>0.39118846715385702</v>
      </c>
      <c r="BB341" s="17">
        <v>0.320186434193165</v>
      </c>
      <c r="BC341" s="17">
        <v>0.35304112834208301</v>
      </c>
      <c r="BD341" s="17">
        <v>0.26768228118790299</v>
      </c>
      <c r="BE341" s="17">
        <v>0.30532173834454301</v>
      </c>
      <c r="BF341" s="17">
        <v>0.305491378545859</v>
      </c>
      <c r="BG341" s="17">
        <v>0.25874979191367897</v>
      </c>
      <c r="BH341" s="17">
        <v>0.38331704773775299</v>
      </c>
      <c r="BI341" s="17">
        <v>0.36359893916745001</v>
      </c>
      <c r="BJ341" s="17">
        <v>0.45317730726988498</v>
      </c>
      <c r="BK341" s="17">
        <v>0.698738834974032</v>
      </c>
      <c r="BL341" s="17">
        <v>0.23683887767943401</v>
      </c>
      <c r="BM341" s="17">
        <v>0.226319203460981</v>
      </c>
      <c r="BN341" s="17">
        <v>0.59511085940105202</v>
      </c>
      <c r="BO341" s="17"/>
      <c r="BP341" s="17">
        <v>0.50870951151451504</v>
      </c>
      <c r="BQ341" s="17">
        <v>0.36202823472768803</v>
      </c>
      <c r="BR341" s="17">
        <v>0.38746218633073698</v>
      </c>
      <c r="BS341" s="17">
        <v>0.30334456694364598</v>
      </c>
      <c r="BT341" s="17">
        <v>0.113708970666645</v>
      </c>
      <c r="BU341" s="17">
        <v>0.27423078771313802</v>
      </c>
      <c r="BV341" s="17"/>
      <c r="BW341" s="17">
        <v>0.63601140839012404</v>
      </c>
      <c r="BX341" s="17">
        <v>0.34692232831093101</v>
      </c>
      <c r="BY341" s="17">
        <v>0.35652391001341499</v>
      </c>
      <c r="BZ341" s="17">
        <v>0.29593250066466598</v>
      </c>
      <c r="CA341" s="17">
        <v>0.369407587381261</v>
      </c>
      <c r="CB341" s="17">
        <v>0.15599186654512701</v>
      </c>
      <c r="CC341" s="17">
        <v>0.52745543121982297</v>
      </c>
      <c r="CD341" s="17">
        <v>0.509075305111369</v>
      </c>
      <c r="CE341" s="17"/>
      <c r="CF341" s="17">
        <v>0.45369024760077598</v>
      </c>
      <c r="CG341" s="17">
        <v>0.351694063342886</v>
      </c>
      <c r="CH341" s="17">
        <v>0.36056364324989598</v>
      </c>
      <c r="CI341" s="17">
        <v>0.29903367441254602</v>
      </c>
      <c r="CJ341" s="17">
        <v>0.52285949242637897</v>
      </c>
      <c r="CK341" s="17"/>
      <c r="CL341" s="17">
        <v>0.30697344934896797</v>
      </c>
      <c r="CM341" s="17"/>
      <c r="CN341" s="17">
        <v>0.33064597488530101</v>
      </c>
      <c r="CO341" s="17">
        <v>0.35756838075872799</v>
      </c>
      <c r="CP341" s="17">
        <v>0.43496894713138001</v>
      </c>
    </row>
    <row r="342" spans="2:94" x14ac:dyDescent="0.35">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c r="CA342" s="17"/>
      <c r="CB342" s="17"/>
      <c r="CC342" s="17"/>
      <c r="CD342" s="17"/>
      <c r="CE342" s="17"/>
      <c r="CF342" s="17"/>
      <c r="CG342" s="17"/>
      <c r="CH342" s="17"/>
      <c r="CI342" s="17"/>
      <c r="CJ342" s="17"/>
      <c r="CK342" s="17"/>
      <c r="CL342" s="17"/>
      <c r="CM342" s="17"/>
      <c r="CN342" s="17"/>
      <c r="CO342" s="17"/>
      <c r="CP342" s="17"/>
    </row>
    <row r="343" spans="2:94" x14ac:dyDescent="0.35">
      <c r="B343" s="6" t="s">
        <v>236</v>
      </c>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c r="CA343" s="17"/>
      <c r="CB343" s="17"/>
      <c r="CC343" s="17"/>
      <c r="CD343" s="17"/>
      <c r="CE343" s="17"/>
      <c r="CF343" s="17"/>
      <c r="CG343" s="17"/>
      <c r="CH343" s="17"/>
      <c r="CI343" s="17"/>
      <c r="CJ343" s="17"/>
      <c r="CK343" s="17"/>
      <c r="CL343" s="17"/>
      <c r="CM343" s="17"/>
      <c r="CN343" s="17"/>
      <c r="CO343" s="17"/>
      <c r="CP343" s="17"/>
    </row>
    <row r="344" spans="2:94" x14ac:dyDescent="0.35">
      <c r="B344" s="24" t="s">
        <v>225</v>
      </c>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c r="CA344" s="17"/>
      <c r="CB344" s="17"/>
      <c r="CC344" s="17"/>
      <c r="CD344" s="17"/>
      <c r="CE344" s="17"/>
      <c r="CF344" s="17"/>
      <c r="CG344" s="17"/>
      <c r="CH344" s="17"/>
      <c r="CI344" s="17"/>
      <c r="CJ344" s="17"/>
      <c r="CK344" s="17"/>
      <c r="CL344" s="17"/>
      <c r="CM344" s="17"/>
      <c r="CN344" s="17"/>
      <c r="CO344" s="17"/>
      <c r="CP344" s="17"/>
    </row>
    <row r="345" spans="2:94" x14ac:dyDescent="0.35">
      <c r="B345" t="s">
        <v>205</v>
      </c>
      <c r="C345" s="17">
        <v>0.32708966926578098</v>
      </c>
      <c r="D345" s="17">
        <v>0.41709512324185299</v>
      </c>
      <c r="E345" s="17">
        <v>0.242538864107434</v>
      </c>
      <c r="F345" s="17"/>
      <c r="G345" s="17">
        <v>0.35542930060304401</v>
      </c>
      <c r="H345" s="17">
        <v>0.31705260293579501</v>
      </c>
      <c r="I345" s="17">
        <v>0.35647794249138598</v>
      </c>
      <c r="J345" s="17">
        <v>0.34417305233673201</v>
      </c>
      <c r="K345" s="17">
        <v>0.34292349395279698</v>
      </c>
      <c r="L345" s="17">
        <v>0.275196090428871</v>
      </c>
      <c r="M345" s="17"/>
      <c r="N345" s="17">
        <v>0.35038546078378002</v>
      </c>
      <c r="O345" s="17">
        <v>0.35382623742424302</v>
      </c>
      <c r="P345" s="17">
        <v>0.33403994491340899</v>
      </c>
      <c r="Q345" s="17">
        <v>0.27569841274302798</v>
      </c>
      <c r="R345" s="17"/>
      <c r="S345" s="17">
        <v>0.270674488947451</v>
      </c>
      <c r="T345" s="17">
        <v>0.31510631441473502</v>
      </c>
      <c r="U345" s="17">
        <v>0.37891810540354698</v>
      </c>
      <c r="V345" s="17">
        <v>0.33222539904992898</v>
      </c>
      <c r="W345" s="17">
        <v>0.34107566327171601</v>
      </c>
      <c r="X345" s="17">
        <v>0.317152356815392</v>
      </c>
      <c r="Y345" s="17">
        <v>0.31862380371670201</v>
      </c>
      <c r="Z345" s="17">
        <v>0.29742355940370702</v>
      </c>
      <c r="AA345" s="17">
        <v>0.36237379528676</v>
      </c>
      <c r="AB345" s="17">
        <v>0.34890849722620398</v>
      </c>
      <c r="AC345" s="17">
        <v>0.33408740687958699</v>
      </c>
      <c r="AD345" s="17"/>
      <c r="AE345" s="17">
        <v>0.29329175111859401</v>
      </c>
      <c r="AF345" s="17">
        <v>0.37648237530008699</v>
      </c>
      <c r="AG345" s="17">
        <v>0.25435953246112802</v>
      </c>
      <c r="AH345" s="17"/>
      <c r="AI345" s="17">
        <v>0.30776340670362101</v>
      </c>
      <c r="AJ345" s="17">
        <v>0.37947355684573503</v>
      </c>
      <c r="AK345" s="17">
        <v>0.36173472637666099</v>
      </c>
      <c r="AL345" s="17">
        <v>0.28976573310679299</v>
      </c>
      <c r="AM345" s="17">
        <v>0.26524916123904502</v>
      </c>
      <c r="AN345" s="17"/>
      <c r="AO345" s="17">
        <v>0.31733777240397398</v>
      </c>
      <c r="AP345" s="17">
        <v>0.35914778659243701</v>
      </c>
      <c r="AQ345" s="17">
        <v>0.35205827137761603</v>
      </c>
      <c r="AR345" s="17"/>
      <c r="AS345" s="17">
        <v>0.25284456391188398</v>
      </c>
      <c r="AT345" s="17">
        <v>0.327437372216971</v>
      </c>
      <c r="AU345" s="17">
        <v>0.35207350489254002</v>
      </c>
      <c r="AV345" s="17">
        <v>0.42327724668769101</v>
      </c>
      <c r="AW345" s="17">
        <v>0.31941866594096902</v>
      </c>
      <c r="AX345" s="17"/>
      <c r="AY345" s="17">
        <v>0.43176886316347901</v>
      </c>
      <c r="AZ345" s="17">
        <v>0.33171023807586503</v>
      </c>
      <c r="BA345" s="17">
        <v>0.310123123452473</v>
      </c>
      <c r="BB345" s="17">
        <v>0.38468453415980802</v>
      </c>
      <c r="BC345" s="17">
        <v>0.273968044644465</v>
      </c>
      <c r="BD345" s="17">
        <v>0.30261827370660599</v>
      </c>
      <c r="BE345" s="17">
        <v>0.35688815662775097</v>
      </c>
      <c r="BF345" s="17">
        <v>0.265643089698817</v>
      </c>
      <c r="BG345" s="17">
        <v>0.25349306258158999</v>
      </c>
      <c r="BH345" s="17">
        <v>0.45420991076728401</v>
      </c>
      <c r="BI345" s="17">
        <v>0.299251047943076</v>
      </c>
      <c r="BJ345" s="17">
        <v>0.30687737981931901</v>
      </c>
      <c r="BK345" s="17">
        <v>0.476741309546729</v>
      </c>
      <c r="BL345" s="17">
        <v>0.419657041655562</v>
      </c>
      <c r="BM345" s="17">
        <v>0.47030692110293598</v>
      </c>
      <c r="BN345" s="17">
        <v>0.42269905952903403</v>
      </c>
      <c r="BO345" s="17"/>
      <c r="BP345" s="17">
        <v>0.33322399315227202</v>
      </c>
      <c r="BQ345" s="17">
        <v>0.31284551055683801</v>
      </c>
      <c r="BR345" s="17">
        <v>0.359930165966379</v>
      </c>
      <c r="BS345" s="17">
        <v>0.35959082943423298</v>
      </c>
      <c r="BT345" s="17">
        <v>0.26300695433965898</v>
      </c>
      <c r="BU345" s="17">
        <v>0.27546737415003603</v>
      </c>
      <c r="BV345" s="17"/>
      <c r="BW345" s="17">
        <v>0.560138895477165</v>
      </c>
      <c r="BX345" s="17">
        <v>0.34694315365330702</v>
      </c>
      <c r="BY345" s="17">
        <v>0.31619933290784502</v>
      </c>
      <c r="BZ345" s="17">
        <v>0.29199227522570598</v>
      </c>
      <c r="CA345" s="17">
        <v>0.34246799797152999</v>
      </c>
      <c r="CB345" s="17">
        <v>0.23061642725624301</v>
      </c>
      <c r="CC345" s="17">
        <v>0.46238987067382797</v>
      </c>
      <c r="CD345" s="17">
        <v>0.33340710227001402</v>
      </c>
      <c r="CE345" s="17"/>
      <c r="CF345" s="17">
        <v>0.352170601515432</v>
      </c>
      <c r="CG345" s="17">
        <v>0.31332889935423902</v>
      </c>
      <c r="CH345" s="17">
        <v>0.33605253180872202</v>
      </c>
      <c r="CI345" s="17">
        <v>0.31277097230062001</v>
      </c>
      <c r="CJ345" s="17">
        <v>0.37186857501333098</v>
      </c>
      <c r="CK345" s="17"/>
      <c r="CL345" s="17">
        <v>0.31945212320332</v>
      </c>
      <c r="CM345" s="17"/>
      <c r="CN345" s="17">
        <v>0.34464446897022999</v>
      </c>
      <c r="CO345" s="17">
        <v>0.276707057345629</v>
      </c>
      <c r="CP345" s="17">
        <v>0.32283692656667701</v>
      </c>
    </row>
    <row r="346" spans="2:94" x14ac:dyDescent="0.35">
      <c r="B346" t="s">
        <v>206</v>
      </c>
      <c r="C346" s="17">
        <v>0.37854283999537502</v>
      </c>
      <c r="D346" s="17">
        <v>0.33790916104896201</v>
      </c>
      <c r="E346" s="17">
        <v>0.41698176117713298</v>
      </c>
      <c r="F346" s="17"/>
      <c r="G346" s="17">
        <v>0.372442979401649</v>
      </c>
      <c r="H346" s="17">
        <v>0.39489771157889197</v>
      </c>
      <c r="I346" s="17">
        <v>0.410467821749738</v>
      </c>
      <c r="J346" s="17">
        <v>0.32545645846395699</v>
      </c>
      <c r="K346" s="17">
        <v>0.33804326127004802</v>
      </c>
      <c r="L346" s="17">
        <v>0.41276876842583099</v>
      </c>
      <c r="M346" s="17"/>
      <c r="N346" s="17">
        <v>0.38423292940973203</v>
      </c>
      <c r="O346" s="17">
        <v>0.40073390583433099</v>
      </c>
      <c r="P346" s="17">
        <v>0.34753182518103298</v>
      </c>
      <c r="Q346" s="17">
        <v>0.37841195093656699</v>
      </c>
      <c r="R346" s="17"/>
      <c r="S346" s="17">
        <v>0.37634904478473502</v>
      </c>
      <c r="T346" s="17">
        <v>0.40530602193659299</v>
      </c>
      <c r="U346" s="17">
        <v>0.32562931499975101</v>
      </c>
      <c r="V346" s="17">
        <v>0.40185547964394203</v>
      </c>
      <c r="W346" s="17">
        <v>0.46742839813577303</v>
      </c>
      <c r="X346" s="17">
        <v>0.27766060489726302</v>
      </c>
      <c r="Y346" s="17">
        <v>0.40618224585820101</v>
      </c>
      <c r="Z346" s="17">
        <v>0.25908676064520297</v>
      </c>
      <c r="AA346" s="17">
        <v>0.385172028530541</v>
      </c>
      <c r="AB346" s="17">
        <v>0.41018683539085998</v>
      </c>
      <c r="AC346" s="17">
        <v>0.33999010620626402</v>
      </c>
      <c r="AD346" s="17"/>
      <c r="AE346" s="17">
        <v>0.343515242256066</v>
      </c>
      <c r="AF346" s="17">
        <v>0.41998218221012501</v>
      </c>
      <c r="AG346" s="17">
        <v>0.40024416676923003</v>
      </c>
      <c r="AH346" s="17"/>
      <c r="AI346" s="17">
        <v>0.374280030263619</v>
      </c>
      <c r="AJ346" s="17">
        <v>0.38045764371719998</v>
      </c>
      <c r="AK346" s="17">
        <v>0.44092780791575198</v>
      </c>
      <c r="AL346" s="17">
        <v>0.33100823343069402</v>
      </c>
      <c r="AM346" s="17">
        <v>0.39675245892979599</v>
      </c>
      <c r="AN346" s="17"/>
      <c r="AO346" s="17">
        <v>0.42003690119582898</v>
      </c>
      <c r="AP346" s="17">
        <v>0.39755138574930998</v>
      </c>
      <c r="AQ346" s="17">
        <v>0.47010796979807601</v>
      </c>
      <c r="AR346" s="17"/>
      <c r="AS346" s="17">
        <v>0.39766604970471398</v>
      </c>
      <c r="AT346" s="17">
        <v>0.384720984096106</v>
      </c>
      <c r="AU346" s="17">
        <v>0.37482810530446498</v>
      </c>
      <c r="AV346" s="17">
        <v>0.381076615667372</v>
      </c>
      <c r="AW346" s="17">
        <v>0.391117898467567</v>
      </c>
      <c r="AX346" s="17"/>
      <c r="AY346" s="17">
        <v>0.21546318292699301</v>
      </c>
      <c r="AZ346" s="17">
        <v>0.32404583899699602</v>
      </c>
      <c r="BA346" s="17">
        <v>0.35617422072647198</v>
      </c>
      <c r="BB346" s="17">
        <v>0.43836703600735399</v>
      </c>
      <c r="BC346" s="17">
        <v>0.38341465725373802</v>
      </c>
      <c r="BD346" s="17">
        <v>0.420163408523341</v>
      </c>
      <c r="BE346" s="17">
        <v>0.27869289586541801</v>
      </c>
      <c r="BF346" s="17">
        <v>0.44143383890895199</v>
      </c>
      <c r="BG346" s="17">
        <v>0.37927910299942402</v>
      </c>
      <c r="BH346" s="17">
        <v>0.35145779376624298</v>
      </c>
      <c r="BI346" s="17">
        <v>0.47349955195511401</v>
      </c>
      <c r="BJ346" s="17">
        <v>0.37788131452977802</v>
      </c>
      <c r="BK346" s="17">
        <v>0.39365635771836299</v>
      </c>
      <c r="BL346" s="17">
        <v>0.40378270837680302</v>
      </c>
      <c r="BM346" s="17">
        <v>0.34796027299683502</v>
      </c>
      <c r="BN346" s="17">
        <v>0.37643931406897801</v>
      </c>
      <c r="BO346" s="17"/>
      <c r="BP346" s="17">
        <v>0.40155250848792401</v>
      </c>
      <c r="BQ346" s="17">
        <v>0.402565899524022</v>
      </c>
      <c r="BR346" s="17">
        <v>0.384759878624513</v>
      </c>
      <c r="BS346" s="17">
        <v>0.335022634339328</v>
      </c>
      <c r="BT346" s="17">
        <v>0.38713187055846898</v>
      </c>
      <c r="BU346" s="17">
        <v>0.30382299699620402</v>
      </c>
      <c r="BV346" s="17"/>
      <c r="BW346" s="17">
        <v>0.220521184798463</v>
      </c>
      <c r="BX346" s="17">
        <v>0.37294806816827097</v>
      </c>
      <c r="BY346" s="17">
        <v>0.39584727073578402</v>
      </c>
      <c r="BZ346" s="17">
        <v>0.39555626302555302</v>
      </c>
      <c r="CA346" s="17">
        <v>0.40125699911267199</v>
      </c>
      <c r="CB346" s="17">
        <v>0.381489224676622</v>
      </c>
      <c r="CC346" s="17">
        <v>0.30953267941691998</v>
      </c>
      <c r="CD346" s="17">
        <v>0.32174487736060903</v>
      </c>
      <c r="CE346" s="17"/>
      <c r="CF346" s="17">
        <v>0.40250950720706702</v>
      </c>
      <c r="CG346" s="17">
        <v>0.41084639915308202</v>
      </c>
      <c r="CH346" s="17">
        <v>0.35135938478907802</v>
      </c>
      <c r="CI346" s="17">
        <v>0.38558981384651497</v>
      </c>
      <c r="CJ346" s="17">
        <v>0.25677572176385899</v>
      </c>
      <c r="CK346" s="17"/>
      <c r="CL346" s="17">
        <v>0.45467566808530702</v>
      </c>
      <c r="CM346" s="17"/>
      <c r="CN346" s="17">
        <v>0.357095446538922</v>
      </c>
      <c r="CO346" s="17">
        <v>0.37215980113542602</v>
      </c>
      <c r="CP346" s="17">
        <v>0.43520852225331502</v>
      </c>
    </row>
    <row r="347" spans="2:94" x14ac:dyDescent="0.35">
      <c r="B347" t="s">
        <v>207</v>
      </c>
      <c r="C347" s="17">
        <v>0.16959324335709799</v>
      </c>
      <c r="D347" s="17">
        <v>0.13291512561579699</v>
      </c>
      <c r="E347" s="17">
        <v>0.203673738084161</v>
      </c>
      <c r="F347" s="17"/>
      <c r="G347" s="17">
        <v>0.156780152069109</v>
      </c>
      <c r="H347" s="17">
        <v>0.202236614028592</v>
      </c>
      <c r="I347" s="17">
        <v>0.11074251765807799</v>
      </c>
      <c r="J347" s="17">
        <v>0.179173199674482</v>
      </c>
      <c r="K347" s="17">
        <v>0.18736871255718099</v>
      </c>
      <c r="L347" s="17">
        <v>0.169329671020891</v>
      </c>
      <c r="M347" s="17"/>
      <c r="N347" s="17">
        <v>0.15732383782703399</v>
      </c>
      <c r="O347" s="17">
        <v>0.134489774689874</v>
      </c>
      <c r="P347" s="17">
        <v>0.17653703122702399</v>
      </c>
      <c r="Q347" s="17">
        <v>0.20654887469216701</v>
      </c>
      <c r="R347" s="17"/>
      <c r="S347" s="17">
        <v>0.22411193002400601</v>
      </c>
      <c r="T347" s="17">
        <v>0.147620924773471</v>
      </c>
      <c r="U347" s="17">
        <v>0.16385156073930199</v>
      </c>
      <c r="V347" s="17">
        <v>0.12888501211313499</v>
      </c>
      <c r="W347" s="17">
        <v>0.13336432013555499</v>
      </c>
      <c r="X347" s="17">
        <v>0.25253077797305901</v>
      </c>
      <c r="Y347" s="17">
        <v>0.113258875730953</v>
      </c>
      <c r="Z347" s="17">
        <v>0.27839817460973598</v>
      </c>
      <c r="AA347" s="17">
        <v>0.16397096311353801</v>
      </c>
      <c r="AB347" s="17">
        <v>0.14248601882560699</v>
      </c>
      <c r="AC347" s="17">
        <v>0.16536981569867801</v>
      </c>
      <c r="AD347" s="17"/>
      <c r="AE347" s="17">
        <v>0.181411031094528</v>
      </c>
      <c r="AF347" s="17">
        <v>0.128276035880388</v>
      </c>
      <c r="AG347" s="17">
        <v>0.21313007913090301</v>
      </c>
      <c r="AH347" s="17"/>
      <c r="AI347" s="17">
        <v>0.169660842820477</v>
      </c>
      <c r="AJ347" s="17">
        <v>0.14359492354543801</v>
      </c>
      <c r="AK347" s="17">
        <v>0.141051670054784</v>
      </c>
      <c r="AL347" s="17">
        <v>0.13267908857639901</v>
      </c>
      <c r="AM347" s="17">
        <v>0.196872571426676</v>
      </c>
      <c r="AN347" s="17"/>
      <c r="AO347" s="17">
        <v>0.150196800935992</v>
      </c>
      <c r="AP347" s="17">
        <v>0.13972822118223699</v>
      </c>
      <c r="AQ347" s="17">
        <v>0.150999832181206</v>
      </c>
      <c r="AR347" s="17"/>
      <c r="AS347" s="17">
        <v>0.21206928084259799</v>
      </c>
      <c r="AT347" s="17">
        <v>0.17624450919468199</v>
      </c>
      <c r="AU347" s="17">
        <v>0.15305689261577601</v>
      </c>
      <c r="AV347" s="17">
        <v>0.10800581543342801</v>
      </c>
      <c r="AW347" s="17">
        <v>0.139548434844391</v>
      </c>
      <c r="AX347" s="17"/>
      <c r="AY347" s="17">
        <v>0.252188169744196</v>
      </c>
      <c r="AZ347" s="17">
        <v>0.193742037479192</v>
      </c>
      <c r="BA347" s="17">
        <v>0.18992998277987</v>
      </c>
      <c r="BB347" s="17">
        <v>0.11788758400862701</v>
      </c>
      <c r="BC347" s="17">
        <v>0.19777613336869601</v>
      </c>
      <c r="BD347" s="17">
        <v>0.14601666372517699</v>
      </c>
      <c r="BE347" s="17">
        <v>0.22796397701659599</v>
      </c>
      <c r="BF347" s="17">
        <v>0.20747957447122201</v>
      </c>
      <c r="BG347" s="17">
        <v>0.23010747754238201</v>
      </c>
      <c r="BH347" s="17">
        <v>0.10359529302724101</v>
      </c>
      <c r="BI347" s="17">
        <v>0.11475960006805599</v>
      </c>
      <c r="BJ347" s="17">
        <v>0.15320044783724701</v>
      </c>
      <c r="BK347" s="17">
        <v>5.05854146990165E-2</v>
      </c>
      <c r="BL347" s="17">
        <v>8.9497701830145396E-2</v>
      </c>
      <c r="BM347" s="17">
        <v>0.123585315927801</v>
      </c>
      <c r="BN347" s="17">
        <v>9.8374952105672903E-2</v>
      </c>
      <c r="BO347" s="17"/>
      <c r="BP347" s="17">
        <v>0.16253037798525299</v>
      </c>
      <c r="BQ347" s="17">
        <v>0.16374395894458199</v>
      </c>
      <c r="BR347" s="17">
        <v>0.12847889208905999</v>
      </c>
      <c r="BS347" s="17">
        <v>0.173526099467639</v>
      </c>
      <c r="BT347" s="17">
        <v>0.20195652694881</v>
      </c>
      <c r="BU347" s="17">
        <v>0.25233684324100603</v>
      </c>
      <c r="BV347" s="17"/>
      <c r="BW347" s="17">
        <v>0.17267887726451001</v>
      </c>
      <c r="BX347" s="17">
        <v>0.180560937594024</v>
      </c>
      <c r="BY347" s="17">
        <v>0.17378929056715101</v>
      </c>
      <c r="BZ347" s="17">
        <v>0.16994297199258801</v>
      </c>
      <c r="CA347" s="17">
        <v>0.14705885738545799</v>
      </c>
      <c r="CB347" s="17">
        <v>0.16712705531880701</v>
      </c>
      <c r="CC347" s="17">
        <v>3.80156942566654E-2</v>
      </c>
      <c r="CD347" s="17">
        <v>0.156481309620078</v>
      </c>
      <c r="CE347" s="17"/>
      <c r="CF347" s="17">
        <v>0.14579861696490101</v>
      </c>
      <c r="CG347" s="17">
        <v>0.15510138943547899</v>
      </c>
      <c r="CH347" s="17">
        <v>0.17940838014169999</v>
      </c>
      <c r="CI347" s="17">
        <v>0.17669572883284401</v>
      </c>
      <c r="CJ347" s="17">
        <v>0.23797704874876199</v>
      </c>
      <c r="CK347" s="17"/>
      <c r="CL347" s="17">
        <v>0.130599172454514</v>
      </c>
      <c r="CM347" s="17"/>
      <c r="CN347" s="17">
        <v>0.16421093113067001</v>
      </c>
      <c r="CO347" s="17">
        <v>0.246059102834293</v>
      </c>
      <c r="CP347" s="17">
        <v>0.124669046757851</v>
      </c>
    </row>
    <row r="348" spans="2:94" x14ac:dyDescent="0.35">
      <c r="B348" t="s">
        <v>208</v>
      </c>
      <c r="C348" s="17">
        <v>4.4454244998525697E-2</v>
      </c>
      <c r="D348" s="17">
        <v>5.0619202696105203E-2</v>
      </c>
      <c r="E348" s="17">
        <v>3.89872695540412E-2</v>
      </c>
      <c r="F348" s="17"/>
      <c r="G348" s="17">
        <v>4.3349837861592598E-2</v>
      </c>
      <c r="H348" s="17">
        <v>3.71783749714708E-2</v>
      </c>
      <c r="I348" s="17">
        <v>4.5767677955056298E-2</v>
      </c>
      <c r="J348" s="17">
        <v>4.4501822258695999E-2</v>
      </c>
      <c r="K348" s="17">
        <v>3.4165117333464001E-2</v>
      </c>
      <c r="L348" s="17">
        <v>5.7125577539593998E-2</v>
      </c>
      <c r="M348" s="17"/>
      <c r="N348" s="17">
        <v>3.1519298598416401E-2</v>
      </c>
      <c r="O348" s="17">
        <v>5.5648772599591098E-2</v>
      </c>
      <c r="P348" s="17">
        <v>6.1515036060522499E-2</v>
      </c>
      <c r="Q348" s="17">
        <v>3.35639014976803E-2</v>
      </c>
      <c r="R348" s="17"/>
      <c r="S348" s="17">
        <v>6.0354927693216799E-2</v>
      </c>
      <c r="T348" s="17">
        <v>4.3295870591439002E-2</v>
      </c>
      <c r="U348" s="17">
        <v>5.4631937327961302E-2</v>
      </c>
      <c r="V348" s="17">
        <v>5.1844345091747498E-2</v>
      </c>
      <c r="W348" s="17">
        <v>1.1179824854450701E-2</v>
      </c>
      <c r="X348" s="17">
        <v>4.75889589777065E-2</v>
      </c>
      <c r="Y348" s="17">
        <v>6.2971656095642703E-2</v>
      </c>
      <c r="Z348" s="17">
        <v>8.0911674797527103E-2</v>
      </c>
      <c r="AA348" s="17">
        <v>3.3974130943634197E-2</v>
      </c>
      <c r="AB348" s="17">
        <v>0</v>
      </c>
      <c r="AC348" s="17">
        <v>8.0732620994347498E-2</v>
      </c>
      <c r="AD348" s="17"/>
      <c r="AE348" s="17">
        <v>6.2525496139771194E-2</v>
      </c>
      <c r="AF348" s="17">
        <v>3.5895209870583797E-2</v>
      </c>
      <c r="AG348" s="17">
        <v>4.0202902529106702E-2</v>
      </c>
      <c r="AH348" s="17"/>
      <c r="AI348" s="17">
        <v>6.9916703392370994E-2</v>
      </c>
      <c r="AJ348" s="17">
        <v>3.2355395645926502E-2</v>
      </c>
      <c r="AK348" s="17">
        <v>2.5170798035886201E-2</v>
      </c>
      <c r="AL348" s="17">
        <v>0.140630668320465</v>
      </c>
      <c r="AM348" s="17">
        <v>2.6118654934248E-2</v>
      </c>
      <c r="AN348" s="17"/>
      <c r="AO348" s="17">
        <v>4.6064329776649003E-2</v>
      </c>
      <c r="AP348" s="17">
        <v>3.5808109530729701E-2</v>
      </c>
      <c r="AQ348" s="17">
        <v>1.29892451726726E-2</v>
      </c>
      <c r="AR348" s="17"/>
      <c r="AS348" s="17">
        <v>3.75217900832122E-2</v>
      </c>
      <c r="AT348" s="17">
        <v>4.5739320455649699E-2</v>
      </c>
      <c r="AU348" s="17">
        <v>5.8395426834746599E-2</v>
      </c>
      <c r="AV348" s="17">
        <v>2.2420612122417E-2</v>
      </c>
      <c r="AW348" s="17">
        <v>0</v>
      </c>
      <c r="AX348" s="17"/>
      <c r="AY348" s="17">
        <v>0</v>
      </c>
      <c r="AZ348" s="17">
        <v>1.9688813966906402E-2</v>
      </c>
      <c r="BA348" s="17">
        <v>3.8389833614674199E-2</v>
      </c>
      <c r="BB348" s="17">
        <v>2.6958037060559499E-2</v>
      </c>
      <c r="BC348" s="17">
        <v>5.4838046945288398E-2</v>
      </c>
      <c r="BD348" s="17">
        <v>4.7386086379135002E-2</v>
      </c>
      <c r="BE348" s="17">
        <v>7.3097730642008904E-2</v>
      </c>
      <c r="BF348" s="17">
        <v>1.9036830539682598E-2</v>
      </c>
      <c r="BG348" s="17">
        <v>9.0927431801640493E-2</v>
      </c>
      <c r="BH348" s="17">
        <v>1.94488477626866E-2</v>
      </c>
      <c r="BI348" s="17">
        <v>5.2807302259562101E-2</v>
      </c>
      <c r="BJ348" s="17">
        <v>1.50283380065451E-2</v>
      </c>
      <c r="BK348" s="17">
        <v>2.865105315037E-2</v>
      </c>
      <c r="BL348" s="17">
        <v>4.3905135605002997E-2</v>
      </c>
      <c r="BM348" s="17">
        <v>0</v>
      </c>
      <c r="BN348" s="17">
        <v>4.9172298961125301E-2</v>
      </c>
      <c r="BO348" s="17"/>
      <c r="BP348" s="17">
        <v>3.5957146895414301E-2</v>
      </c>
      <c r="BQ348" s="17">
        <v>4.15364516509431E-2</v>
      </c>
      <c r="BR348" s="17">
        <v>7.9445198895942204E-2</v>
      </c>
      <c r="BS348" s="17">
        <v>4.3475365862974499E-2</v>
      </c>
      <c r="BT348" s="17">
        <v>4.7144251986482998E-2</v>
      </c>
      <c r="BU348" s="17">
        <v>1.5159960193577101E-2</v>
      </c>
      <c r="BV348" s="17"/>
      <c r="BW348" s="17">
        <v>2.4995544945050002E-2</v>
      </c>
      <c r="BX348" s="17">
        <v>4.5427861491907397E-2</v>
      </c>
      <c r="BY348" s="17">
        <v>5.5575980617884997E-2</v>
      </c>
      <c r="BZ348" s="17">
        <v>3.3638202461203803E-2</v>
      </c>
      <c r="CA348" s="17">
        <v>4.49782306889965E-2</v>
      </c>
      <c r="CB348" s="17">
        <v>6.1872271957208201E-2</v>
      </c>
      <c r="CC348" s="17">
        <v>3.6622333070031897E-2</v>
      </c>
      <c r="CD348" s="17">
        <v>2.4124497395660398E-2</v>
      </c>
      <c r="CE348" s="17"/>
      <c r="CF348" s="17">
        <v>1.47998182454718E-2</v>
      </c>
      <c r="CG348" s="17">
        <v>4.6104763776518301E-2</v>
      </c>
      <c r="CH348" s="17">
        <v>5.8825702400002802E-2</v>
      </c>
      <c r="CI348" s="17">
        <v>2.45049305651787E-2</v>
      </c>
      <c r="CJ348" s="17">
        <v>3.0618465162253399E-2</v>
      </c>
      <c r="CK348" s="17"/>
      <c r="CL348" s="17">
        <v>7.0422641347253595E-2</v>
      </c>
      <c r="CM348" s="17"/>
      <c r="CN348" s="17">
        <v>3.6609937190861898E-2</v>
      </c>
      <c r="CO348" s="17">
        <v>6.1005856082968803E-2</v>
      </c>
      <c r="CP348" s="17">
        <v>5.0871200800745899E-2</v>
      </c>
    </row>
    <row r="349" spans="2:94" x14ac:dyDescent="0.35">
      <c r="B349" t="s">
        <v>209</v>
      </c>
      <c r="C349" s="17">
        <v>4.3754100170006201E-2</v>
      </c>
      <c r="D349" s="17">
        <v>4.0477691040425902E-2</v>
      </c>
      <c r="E349" s="17">
        <v>4.6900937980132298E-2</v>
      </c>
      <c r="F349" s="17"/>
      <c r="G349" s="17">
        <v>2.2260010598417899E-2</v>
      </c>
      <c r="H349" s="17">
        <v>1.9404436766560298E-2</v>
      </c>
      <c r="I349" s="17">
        <v>5.16504992815041E-2</v>
      </c>
      <c r="J349" s="17">
        <v>6.2118856496109098E-2</v>
      </c>
      <c r="K349" s="17">
        <v>4.6124769605167398E-2</v>
      </c>
      <c r="L349" s="17">
        <v>5.8107222086875202E-2</v>
      </c>
      <c r="M349" s="17"/>
      <c r="N349" s="17">
        <v>5.7299331038090998E-2</v>
      </c>
      <c r="O349" s="17">
        <v>4.08214872038027E-2</v>
      </c>
      <c r="P349" s="17">
        <v>4.3444424883410999E-2</v>
      </c>
      <c r="Q349" s="17">
        <v>3.5809171893409E-2</v>
      </c>
      <c r="R349" s="17"/>
      <c r="S349" s="17">
        <v>1.50071722559051E-2</v>
      </c>
      <c r="T349" s="17">
        <v>5.1932480298732799E-2</v>
      </c>
      <c r="U349" s="17">
        <v>3.5422934994365399E-2</v>
      </c>
      <c r="V349" s="17">
        <v>4.7795681759102399E-2</v>
      </c>
      <c r="W349" s="17">
        <v>3.5263730521447302E-2</v>
      </c>
      <c r="X349" s="17">
        <v>7.2681245007241102E-2</v>
      </c>
      <c r="Y349" s="17">
        <v>4.7357927999982501E-2</v>
      </c>
      <c r="Z349" s="17">
        <v>8.4179830543825898E-2</v>
      </c>
      <c r="AA349" s="17">
        <v>2.8164508793775401E-2</v>
      </c>
      <c r="AB349" s="17">
        <v>6.6753020839872002E-2</v>
      </c>
      <c r="AC349" s="17">
        <v>1.70820787802634E-2</v>
      </c>
      <c r="AD349" s="17"/>
      <c r="AE349" s="17">
        <v>7.8437526024688203E-2</v>
      </c>
      <c r="AF349" s="17">
        <v>2.0935230727445599E-2</v>
      </c>
      <c r="AG349" s="17">
        <v>2.7016979189354098E-2</v>
      </c>
      <c r="AH349" s="17"/>
      <c r="AI349" s="17">
        <v>5.8685505684329599E-2</v>
      </c>
      <c r="AJ349" s="17">
        <v>3.6128586709985602E-2</v>
      </c>
      <c r="AK349" s="17">
        <v>1.3029288770005899E-2</v>
      </c>
      <c r="AL349" s="17">
        <v>0.105916276565649</v>
      </c>
      <c r="AM349" s="17">
        <v>4.4791995593445801E-2</v>
      </c>
      <c r="AN349" s="17"/>
      <c r="AO349" s="17">
        <v>3.7146968263215202E-2</v>
      </c>
      <c r="AP349" s="17">
        <v>3.4547671912433998E-2</v>
      </c>
      <c r="AQ349" s="17">
        <v>1.3844681470429301E-2</v>
      </c>
      <c r="AR349" s="17"/>
      <c r="AS349" s="17">
        <v>3.9249211862415E-2</v>
      </c>
      <c r="AT349" s="17">
        <v>3.0316239528648401E-2</v>
      </c>
      <c r="AU349" s="17">
        <v>3.1221405779352399E-2</v>
      </c>
      <c r="AV349" s="17">
        <v>5.8235854860644802E-2</v>
      </c>
      <c r="AW349" s="17">
        <v>7.1844786834249899E-2</v>
      </c>
      <c r="AX349" s="17"/>
      <c r="AY349" s="17">
        <v>0.100579784165331</v>
      </c>
      <c r="AZ349" s="17">
        <v>3.89219270010168E-2</v>
      </c>
      <c r="BA349" s="17">
        <v>4.3717774593292499E-2</v>
      </c>
      <c r="BB349" s="17">
        <v>0</v>
      </c>
      <c r="BC349" s="17">
        <v>6.2726581511592605E-2</v>
      </c>
      <c r="BD349" s="17">
        <v>7.1258428164481899E-2</v>
      </c>
      <c r="BE349" s="17">
        <v>2.74404268827463E-2</v>
      </c>
      <c r="BF349" s="17">
        <v>5.0349628865676899E-2</v>
      </c>
      <c r="BG349" s="17">
        <v>3.09916922751617E-2</v>
      </c>
      <c r="BH349" s="17">
        <v>7.1288154676545298E-2</v>
      </c>
      <c r="BI349" s="17">
        <v>2.38197124464169E-2</v>
      </c>
      <c r="BJ349" s="17">
        <v>6.5699280129916798E-2</v>
      </c>
      <c r="BK349" s="17">
        <v>2.4787499496539401E-2</v>
      </c>
      <c r="BL349" s="17">
        <v>4.3157412532486103E-2</v>
      </c>
      <c r="BM349" s="17">
        <v>5.8147489972427399E-2</v>
      </c>
      <c r="BN349" s="17">
        <v>2.90184001209682E-2</v>
      </c>
      <c r="BO349" s="17"/>
      <c r="BP349" s="17">
        <v>2.8696763249969E-2</v>
      </c>
      <c r="BQ349" s="17">
        <v>5.06593947742272E-2</v>
      </c>
      <c r="BR349" s="17">
        <v>7.9691056125175703E-3</v>
      </c>
      <c r="BS349" s="17">
        <v>5.1931679318767202E-2</v>
      </c>
      <c r="BT349" s="17">
        <v>5.7069938539569799E-2</v>
      </c>
      <c r="BU349" s="17">
        <v>0.103436064002384</v>
      </c>
      <c r="BV349" s="17"/>
      <c r="BW349" s="17">
        <v>0</v>
      </c>
      <c r="BX349" s="17">
        <v>2.85309300980865E-2</v>
      </c>
      <c r="BY349" s="17">
        <v>3.4888054898669002E-2</v>
      </c>
      <c r="BZ349" s="17">
        <v>7.0830235071372205E-2</v>
      </c>
      <c r="CA349" s="17">
        <v>4.6177804067078297E-2</v>
      </c>
      <c r="CB349" s="17">
        <v>6.1600992978917801E-2</v>
      </c>
      <c r="CC349" s="17">
        <v>0.114815431436146</v>
      </c>
      <c r="CD349" s="17">
        <v>2.1541908576441102E-2</v>
      </c>
      <c r="CE349" s="17"/>
      <c r="CF349" s="17">
        <v>5.8719530865782202E-2</v>
      </c>
      <c r="CG349" s="17">
        <v>4.14960413512062E-2</v>
      </c>
      <c r="CH349" s="17">
        <v>4.46602104697707E-2</v>
      </c>
      <c r="CI349" s="17">
        <v>4.0739532957036299E-2</v>
      </c>
      <c r="CJ349" s="17">
        <v>3.0555216314657199E-2</v>
      </c>
      <c r="CK349" s="17"/>
      <c r="CL349" s="17">
        <v>1.7131529425758699E-2</v>
      </c>
      <c r="CM349" s="17"/>
      <c r="CN349" s="17">
        <v>5.0046476268449297E-2</v>
      </c>
      <c r="CO349" s="17">
        <v>2.1058265107677301E-2</v>
      </c>
      <c r="CP349" s="17">
        <v>4.5742458142987802E-2</v>
      </c>
    </row>
    <row r="350" spans="2:94" x14ac:dyDescent="0.35">
      <c r="B350" t="s">
        <v>133</v>
      </c>
      <c r="C350" s="17">
        <v>3.6565902213213597E-2</v>
      </c>
      <c r="D350" s="17">
        <v>2.0983696356856998E-2</v>
      </c>
      <c r="E350" s="17">
        <v>5.0917429097099197E-2</v>
      </c>
      <c r="F350" s="17"/>
      <c r="G350" s="17">
        <v>4.9737719466188102E-2</v>
      </c>
      <c r="H350" s="17">
        <v>2.9230259718689599E-2</v>
      </c>
      <c r="I350" s="17">
        <v>2.4893540864238499E-2</v>
      </c>
      <c r="J350" s="17">
        <v>4.4576610770023999E-2</v>
      </c>
      <c r="K350" s="17">
        <v>5.1374645281342897E-2</v>
      </c>
      <c r="L350" s="17">
        <v>2.7472670497936901E-2</v>
      </c>
      <c r="M350" s="17"/>
      <c r="N350" s="17">
        <v>1.92391423429468E-2</v>
      </c>
      <c r="O350" s="17">
        <v>1.4479822248159E-2</v>
      </c>
      <c r="P350" s="17">
        <v>3.6931737734599901E-2</v>
      </c>
      <c r="Q350" s="17">
        <v>6.9967688237148898E-2</v>
      </c>
      <c r="R350" s="17"/>
      <c r="S350" s="17">
        <v>5.3502436294686602E-2</v>
      </c>
      <c r="T350" s="17">
        <v>3.6738387985028501E-2</v>
      </c>
      <c r="U350" s="17">
        <v>4.1546146535073901E-2</v>
      </c>
      <c r="V350" s="17">
        <v>3.7394082342143503E-2</v>
      </c>
      <c r="W350" s="17">
        <v>1.16880630810582E-2</v>
      </c>
      <c r="X350" s="17">
        <v>3.2386056329338199E-2</v>
      </c>
      <c r="Y350" s="17">
        <v>5.1605490598518801E-2</v>
      </c>
      <c r="Z350" s="17">
        <v>0</v>
      </c>
      <c r="AA350" s="17">
        <v>2.6344573331751001E-2</v>
      </c>
      <c r="AB350" s="17">
        <v>3.1665627717456901E-2</v>
      </c>
      <c r="AC350" s="17">
        <v>6.2737971440860393E-2</v>
      </c>
      <c r="AD350" s="17"/>
      <c r="AE350" s="17">
        <v>4.0818953366352197E-2</v>
      </c>
      <c r="AF350" s="17">
        <v>1.84289660113706E-2</v>
      </c>
      <c r="AG350" s="17">
        <v>6.5046339920277904E-2</v>
      </c>
      <c r="AH350" s="17"/>
      <c r="AI350" s="17">
        <v>1.9693511135582299E-2</v>
      </c>
      <c r="AJ350" s="17">
        <v>2.7989893535714998E-2</v>
      </c>
      <c r="AK350" s="17">
        <v>1.8085708846911099E-2</v>
      </c>
      <c r="AL350" s="17">
        <v>0</v>
      </c>
      <c r="AM350" s="17">
        <v>7.0215157876788795E-2</v>
      </c>
      <c r="AN350" s="17"/>
      <c r="AO350" s="17">
        <v>2.9217227424340901E-2</v>
      </c>
      <c r="AP350" s="17">
        <v>3.3216825032852601E-2</v>
      </c>
      <c r="AQ350" s="17">
        <v>0</v>
      </c>
      <c r="AR350" s="17"/>
      <c r="AS350" s="17">
        <v>6.0649103595176702E-2</v>
      </c>
      <c r="AT350" s="17">
        <v>3.5541574507942403E-2</v>
      </c>
      <c r="AU350" s="17">
        <v>3.0424664573119899E-2</v>
      </c>
      <c r="AV350" s="17">
        <v>6.98385522844741E-3</v>
      </c>
      <c r="AW350" s="17">
        <v>7.8070213912822997E-2</v>
      </c>
      <c r="AX350" s="17"/>
      <c r="AY350" s="17">
        <v>0</v>
      </c>
      <c r="AZ350" s="17">
        <v>9.1891144480023404E-2</v>
      </c>
      <c r="BA350" s="17">
        <v>6.1665064833218701E-2</v>
      </c>
      <c r="BB350" s="17">
        <v>3.2102808763650403E-2</v>
      </c>
      <c r="BC350" s="17">
        <v>2.7276536276219201E-2</v>
      </c>
      <c r="BD350" s="17">
        <v>1.2557139501258901E-2</v>
      </c>
      <c r="BE350" s="17">
        <v>3.5916812965479203E-2</v>
      </c>
      <c r="BF350" s="17">
        <v>1.6057037515649901E-2</v>
      </c>
      <c r="BG350" s="17">
        <v>1.5201232799802501E-2</v>
      </c>
      <c r="BH350" s="17">
        <v>0</v>
      </c>
      <c r="BI350" s="17">
        <v>3.5862785327774101E-2</v>
      </c>
      <c r="BJ350" s="17">
        <v>8.1313239677193894E-2</v>
      </c>
      <c r="BK350" s="17">
        <v>2.5578365388982099E-2</v>
      </c>
      <c r="BL350" s="17">
        <v>0</v>
      </c>
      <c r="BM350" s="17">
        <v>0</v>
      </c>
      <c r="BN350" s="17">
        <v>2.4295975214221301E-2</v>
      </c>
      <c r="BO350" s="17"/>
      <c r="BP350" s="17">
        <v>3.8039210229167397E-2</v>
      </c>
      <c r="BQ350" s="17">
        <v>2.8648784549386699E-2</v>
      </c>
      <c r="BR350" s="17">
        <v>3.9416758811588001E-2</v>
      </c>
      <c r="BS350" s="17">
        <v>3.6453391577058201E-2</v>
      </c>
      <c r="BT350" s="17">
        <v>4.3690457627009599E-2</v>
      </c>
      <c r="BU350" s="17">
        <v>4.9776761416793401E-2</v>
      </c>
      <c r="BV350" s="17"/>
      <c r="BW350" s="17">
        <v>2.1665497514811401E-2</v>
      </c>
      <c r="BX350" s="17">
        <v>2.5589048994403601E-2</v>
      </c>
      <c r="BY350" s="17">
        <v>2.37000702726659E-2</v>
      </c>
      <c r="BZ350" s="17">
        <v>3.8040052223575899E-2</v>
      </c>
      <c r="CA350" s="17">
        <v>1.8060110774265399E-2</v>
      </c>
      <c r="CB350" s="17">
        <v>9.72940278122012E-2</v>
      </c>
      <c r="CC350" s="17">
        <v>3.8623991146407903E-2</v>
      </c>
      <c r="CD350" s="17">
        <v>0.142700304777197</v>
      </c>
      <c r="CE350" s="17"/>
      <c r="CF350" s="17">
        <v>2.6001925201345699E-2</v>
      </c>
      <c r="CG350" s="17">
        <v>3.3122506929476297E-2</v>
      </c>
      <c r="CH350" s="17">
        <v>2.9693790390725901E-2</v>
      </c>
      <c r="CI350" s="17">
        <v>5.9699021497806301E-2</v>
      </c>
      <c r="CJ350" s="17">
        <v>7.2204972997138003E-2</v>
      </c>
      <c r="CK350" s="17"/>
      <c r="CL350" s="17">
        <v>7.71886548384694E-3</v>
      </c>
      <c r="CM350" s="17"/>
      <c r="CN350" s="17">
        <v>4.7392739900866301E-2</v>
      </c>
      <c r="CO350" s="17">
        <v>2.30099174940059E-2</v>
      </c>
      <c r="CP350" s="17">
        <v>2.0671845478424301E-2</v>
      </c>
    </row>
    <row r="351" spans="2:94" x14ac:dyDescent="0.35">
      <c r="B351" t="s">
        <v>145</v>
      </c>
      <c r="C351" s="17">
        <v>0.70563250926115595</v>
      </c>
      <c r="D351" s="17">
        <v>0.75500428429081401</v>
      </c>
      <c r="E351" s="17">
        <v>0.65952062528456601</v>
      </c>
      <c r="F351" s="17"/>
      <c r="G351" s="17">
        <v>0.72787228000469195</v>
      </c>
      <c r="H351" s="17">
        <v>0.71195031451468704</v>
      </c>
      <c r="I351" s="17">
        <v>0.76694576424112304</v>
      </c>
      <c r="J351" s="17">
        <v>0.669629510800689</v>
      </c>
      <c r="K351" s="17">
        <v>0.680966755222845</v>
      </c>
      <c r="L351" s="17">
        <v>0.68796485885470204</v>
      </c>
      <c r="M351" s="17"/>
      <c r="N351" s="17">
        <v>0.73461839019351205</v>
      </c>
      <c r="O351" s="17">
        <v>0.75456014325857301</v>
      </c>
      <c r="P351" s="17">
        <v>0.68157177009444203</v>
      </c>
      <c r="Q351" s="17">
        <v>0.65411036367959496</v>
      </c>
      <c r="R351" s="17"/>
      <c r="S351" s="17">
        <v>0.64702353373218502</v>
      </c>
      <c r="T351" s="17">
        <v>0.72041233635132895</v>
      </c>
      <c r="U351" s="17">
        <v>0.70454742040329699</v>
      </c>
      <c r="V351" s="17">
        <v>0.73408087869387195</v>
      </c>
      <c r="W351" s="17">
        <v>0.80850406140748898</v>
      </c>
      <c r="X351" s="17">
        <v>0.59481296171265496</v>
      </c>
      <c r="Y351" s="17">
        <v>0.72480604957490302</v>
      </c>
      <c r="Z351" s="17">
        <v>0.55651032004891099</v>
      </c>
      <c r="AA351" s="17">
        <v>0.74754582381730195</v>
      </c>
      <c r="AB351" s="17">
        <v>0.75909533261706397</v>
      </c>
      <c r="AC351" s="17">
        <v>0.67407751308585095</v>
      </c>
      <c r="AD351" s="17"/>
      <c r="AE351" s="17">
        <v>0.63680699337465996</v>
      </c>
      <c r="AF351" s="17">
        <v>0.79646455751021195</v>
      </c>
      <c r="AG351" s="17">
        <v>0.65460369923035799</v>
      </c>
      <c r="AH351" s="17"/>
      <c r="AI351" s="17">
        <v>0.68204343696724001</v>
      </c>
      <c r="AJ351" s="17">
        <v>0.75993120056293395</v>
      </c>
      <c r="AK351" s="17">
        <v>0.80266253429241297</v>
      </c>
      <c r="AL351" s="17">
        <v>0.62077396653748695</v>
      </c>
      <c r="AM351" s="17">
        <v>0.66200162016884201</v>
      </c>
      <c r="AN351" s="17"/>
      <c r="AO351" s="17">
        <v>0.73737467359980302</v>
      </c>
      <c r="AP351" s="17">
        <v>0.756699172341747</v>
      </c>
      <c r="AQ351" s="17">
        <v>0.82216624117569204</v>
      </c>
      <c r="AR351" s="17"/>
      <c r="AS351" s="17">
        <v>0.65051061361659901</v>
      </c>
      <c r="AT351" s="17">
        <v>0.712158356313077</v>
      </c>
      <c r="AU351" s="17">
        <v>0.72690161019700505</v>
      </c>
      <c r="AV351" s="17">
        <v>0.80435386235506301</v>
      </c>
      <c r="AW351" s="17">
        <v>0.71053656440853596</v>
      </c>
      <c r="AX351" s="17"/>
      <c r="AY351" s="17">
        <v>0.64723204609047202</v>
      </c>
      <c r="AZ351" s="17">
        <v>0.65575607707286099</v>
      </c>
      <c r="BA351" s="17">
        <v>0.66629734417894404</v>
      </c>
      <c r="BB351" s="17">
        <v>0.82305157016716302</v>
      </c>
      <c r="BC351" s="17">
        <v>0.65738270189820303</v>
      </c>
      <c r="BD351" s="17">
        <v>0.72278168222994699</v>
      </c>
      <c r="BE351" s="17">
        <v>0.63558105249316899</v>
      </c>
      <c r="BF351" s="17">
        <v>0.70707692860776905</v>
      </c>
      <c r="BG351" s="17">
        <v>0.63277216558101401</v>
      </c>
      <c r="BH351" s="17">
        <v>0.80566770453352798</v>
      </c>
      <c r="BI351" s="17">
        <v>0.77275059989819095</v>
      </c>
      <c r="BJ351" s="17">
        <v>0.68475869434909697</v>
      </c>
      <c r="BK351" s="17">
        <v>0.87039766726509205</v>
      </c>
      <c r="BL351" s="17">
        <v>0.82343975003236602</v>
      </c>
      <c r="BM351" s="17">
        <v>0.818267194099771</v>
      </c>
      <c r="BN351" s="17">
        <v>0.79913837359801199</v>
      </c>
      <c r="BO351" s="17"/>
      <c r="BP351" s="17">
        <v>0.73477650164019603</v>
      </c>
      <c r="BQ351" s="17">
        <v>0.71541141008086095</v>
      </c>
      <c r="BR351" s="17">
        <v>0.74469004459089205</v>
      </c>
      <c r="BS351" s="17">
        <v>0.69461346377356104</v>
      </c>
      <c r="BT351" s="17">
        <v>0.65013882489812802</v>
      </c>
      <c r="BU351" s="17">
        <v>0.57929037114624005</v>
      </c>
      <c r="BV351" s="17"/>
      <c r="BW351" s="17">
        <v>0.78066008027562805</v>
      </c>
      <c r="BX351" s="17">
        <v>0.71989122182157805</v>
      </c>
      <c r="BY351" s="17">
        <v>0.71204660364362904</v>
      </c>
      <c r="BZ351" s="17">
        <v>0.68754853825126006</v>
      </c>
      <c r="CA351" s="17">
        <v>0.74372499708420203</v>
      </c>
      <c r="CB351" s="17">
        <v>0.61210565193286604</v>
      </c>
      <c r="CC351" s="17">
        <v>0.77192255009074895</v>
      </c>
      <c r="CD351" s="17">
        <v>0.65515197963062399</v>
      </c>
      <c r="CE351" s="17"/>
      <c r="CF351" s="17">
        <v>0.75468010872249902</v>
      </c>
      <c r="CG351" s="17">
        <v>0.72417529850732099</v>
      </c>
      <c r="CH351" s="17">
        <v>0.68741191659779999</v>
      </c>
      <c r="CI351" s="17">
        <v>0.69836078614713504</v>
      </c>
      <c r="CJ351" s="17">
        <v>0.62864429677719003</v>
      </c>
      <c r="CK351" s="17"/>
      <c r="CL351" s="17">
        <v>0.77412779128862697</v>
      </c>
      <c r="CM351" s="17"/>
      <c r="CN351" s="17">
        <v>0.70173991550915205</v>
      </c>
      <c r="CO351" s="17">
        <v>0.64886685848105496</v>
      </c>
      <c r="CP351" s="17">
        <v>0.75804544881999103</v>
      </c>
    </row>
    <row r="352" spans="2:94" x14ac:dyDescent="0.35">
      <c r="B352" t="s">
        <v>146</v>
      </c>
      <c r="C352" s="17">
        <v>8.8208345168531904E-2</v>
      </c>
      <c r="D352" s="17">
        <v>9.1096893736531195E-2</v>
      </c>
      <c r="E352" s="17">
        <v>8.5888207534173505E-2</v>
      </c>
      <c r="F352" s="17"/>
      <c r="G352" s="17">
        <v>6.56098484600105E-2</v>
      </c>
      <c r="H352" s="17">
        <v>5.6582811738031098E-2</v>
      </c>
      <c r="I352" s="17">
        <v>9.7418177236560405E-2</v>
      </c>
      <c r="J352" s="17">
        <v>0.10662067875480501</v>
      </c>
      <c r="K352" s="17">
        <v>8.02898869386314E-2</v>
      </c>
      <c r="L352" s="17">
        <v>0.115232799626469</v>
      </c>
      <c r="M352" s="17"/>
      <c r="N352" s="17">
        <v>8.8818629636507399E-2</v>
      </c>
      <c r="O352" s="17">
        <v>9.6470259803393896E-2</v>
      </c>
      <c r="P352" s="17">
        <v>0.104959460943934</v>
      </c>
      <c r="Q352" s="17">
        <v>6.9373073391089293E-2</v>
      </c>
      <c r="R352" s="17"/>
      <c r="S352" s="17">
        <v>7.5362099949121894E-2</v>
      </c>
      <c r="T352" s="17">
        <v>9.5228350890171801E-2</v>
      </c>
      <c r="U352" s="17">
        <v>9.0054872322326701E-2</v>
      </c>
      <c r="V352" s="17">
        <v>9.9640026850849897E-2</v>
      </c>
      <c r="W352" s="17">
        <v>4.6443555375897901E-2</v>
      </c>
      <c r="X352" s="17">
        <v>0.120270203984948</v>
      </c>
      <c r="Y352" s="17">
        <v>0.110329584095625</v>
      </c>
      <c r="Z352" s="17">
        <v>0.165091505341353</v>
      </c>
      <c r="AA352" s="17">
        <v>6.2138639737409497E-2</v>
      </c>
      <c r="AB352" s="17">
        <v>6.6753020839872002E-2</v>
      </c>
      <c r="AC352" s="17">
        <v>9.7814699774610894E-2</v>
      </c>
      <c r="AD352" s="17"/>
      <c r="AE352" s="17">
        <v>0.140963022164459</v>
      </c>
      <c r="AF352" s="17">
        <v>5.6830440598029497E-2</v>
      </c>
      <c r="AG352" s="17">
        <v>6.72198817184608E-2</v>
      </c>
      <c r="AH352" s="17"/>
      <c r="AI352" s="17">
        <v>0.128602209076701</v>
      </c>
      <c r="AJ352" s="17">
        <v>6.8483982355912104E-2</v>
      </c>
      <c r="AK352" s="17">
        <v>3.8200086805892097E-2</v>
      </c>
      <c r="AL352" s="17">
        <v>0.24654694488611401</v>
      </c>
      <c r="AM352" s="17">
        <v>7.0910650527693797E-2</v>
      </c>
      <c r="AN352" s="17"/>
      <c r="AO352" s="17">
        <v>8.3211298039864101E-2</v>
      </c>
      <c r="AP352" s="17">
        <v>7.0355781443163706E-2</v>
      </c>
      <c r="AQ352" s="17">
        <v>2.6833926643102E-2</v>
      </c>
      <c r="AR352" s="17"/>
      <c r="AS352" s="17">
        <v>7.6771001945627207E-2</v>
      </c>
      <c r="AT352" s="17">
        <v>7.6055559984298193E-2</v>
      </c>
      <c r="AU352" s="17">
        <v>8.9616832614099001E-2</v>
      </c>
      <c r="AV352" s="17">
        <v>8.0656466983061795E-2</v>
      </c>
      <c r="AW352" s="17">
        <v>7.1844786834249899E-2</v>
      </c>
      <c r="AX352" s="17"/>
      <c r="AY352" s="17">
        <v>0.100579784165331</v>
      </c>
      <c r="AZ352" s="17">
        <v>5.8610740967923201E-2</v>
      </c>
      <c r="BA352" s="17">
        <v>8.2107608207966698E-2</v>
      </c>
      <c r="BB352" s="17">
        <v>2.6958037060559499E-2</v>
      </c>
      <c r="BC352" s="17">
        <v>0.117564628456881</v>
      </c>
      <c r="BD352" s="17">
        <v>0.11864451454361701</v>
      </c>
      <c r="BE352" s="17">
        <v>0.10053815752475501</v>
      </c>
      <c r="BF352" s="17">
        <v>6.9386459405359494E-2</v>
      </c>
      <c r="BG352" s="17">
        <v>0.121919124076802</v>
      </c>
      <c r="BH352" s="17">
        <v>9.0737002439231898E-2</v>
      </c>
      <c r="BI352" s="17">
        <v>7.6627014705979005E-2</v>
      </c>
      <c r="BJ352" s="17">
        <v>8.0727618136461801E-2</v>
      </c>
      <c r="BK352" s="17">
        <v>5.3438552646909401E-2</v>
      </c>
      <c r="BL352" s="17">
        <v>8.7062548137489107E-2</v>
      </c>
      <c r="BM352" s="17">
        <v>5.8147489972427399E-2</v>
      </c>
      <c r="BN352" s="17">
        <v>7.8190699082093501E-2</v>
      </c>
      <c r="BO352" s="17"/>
      <c r="BP352" s="17">
        <v>6.4653910145383395E-2</v>
      </c>
      <c r="BQ352" s="17">
        <v>9.21958464251703E-2</v>
      </c>
      <c r="BR352" s="17">
        <v>8.74143045084598E-2</v>
      </c>
      <c r="BS352" s="17">
        <v>9.5407045181741701E-2</v>
      </c>
      <c r="BT352" s="17">
        <v>0.104214190526053</v>
      </c>
      <c r="BU352" s="17">
        <v>0.11859602419596101</v>
      </c>
      <c r="BV352" s="17"/>
      <c r="BW352" s="17">
        <v>2.4995544945050002E-2</v>
      </c>
      <c r="BX352" s="17">
        <v>7.3958791589993897E-2</v>
      </c>
      <c r="BY352" s="17">
        <v>9.0464035516554006E-2</v>
      </c>
      <c r="BZ352" s="17">
        <v>0.10446843753257599</v>
      </c>
      <c r="CA352" s="17">
        <v>9.1156034756074797E-2</v>
      </c>
      <c r="CB352" s="17">
        <v>0.123473264936126</v>
      </c>
      <c r="CC352" s="17">
        <v>0.15143776450617799</v>
      </c>
      <c r="CD352" s="17">
        <v>4.5666405972101601E-2</v>
      </c>
      <c r="CE352" s="17"/>
      <c r="CF352" s="17">
        <v>7.3519349111254101E-2</v>
      </c>
      <c r="CG352" s="17">
        <v>8.7600805127724501E-2</v>
      </c>
      <c r="CH352" s="17">
        <v>0.103485912869773</v>
      </c>
      <c r="CI352" s="17">
        <v>6.5244463522214996E-2</v>
      </c>
      <c r="CJ352" s="17">
        <v>6.1173681476910602E-2</v>
      </c>
      <c r="CK352" s="17"/>
      <c r="CL352" s="17">
        <v>8.7554170773012294E-2</v>
      </c>
      <c r="CM352" s="17"/>
      <c r="CN352" s="17">
        <v>8.6656413459311202E-2</v>
      </c>
      <c r="CO352" s="17">
        <v>8.20641211906461E-2</v>
      </c>
      <c r="CP352" s="17">
        <v>9.6613658943733693E-2</v>
      </c>
    </row>
    <row r="353" spans="2:94" x14ac:dyDescent="0.35">
      <c r="B353" t="s">
        <v>147</v>
      </c>
      <c r="C353" s="17">
        <v>0.61742416409262402</v>
      </c>
      <c r="D353" s="17">
        <v>0.66390739055428305</v>
      </c>
      <c r="E353" s="17">
        <v>0.57363241775039298</v>
      </c>
      <c r="F353" s="17"/>
      <c r="G353" s="17">
        <v>0.66226243154468201</v>
      </c>
      <c r="H353" s="17">
        <v>0.65536750277665601</v>
      </c>
      <c r="I353" s="17">
        <v>0.66952758700456305</v>
      </c>
      <c r="J353" s="17">
        <v>0.56300883204588403</v>
      </c>
      <c r="K353" s="17">
        <v>0.60067686828421296</v>
      </c>
      <c r="L353" s="17">
        <v>0.572732059228233</v>
      </c>
      <c r="M353" s="17"/>
      <c r="N353" s="17">
        <v>0.64579976055700405</v>
      </c>
      <c r="O353" s="17">
        <v>0.65808988345517905</v>
      </c>
      <c r="P353" s="17">
        <v>0.57661230915050898</v>
      </c>
      <c r="Q353" s="17">
        <v>0.58473729028850596</v>
      </c>
      <c r="R353" s="17"/>
      <c r="S353" s="17">
        <v>0.571661433783064</v>
      </c>
      <c r="T353" s="17">
        <v>0.62518398546115705</v>
      </c>
      <c r="U353" s="17">
        <v>0.61449254808097098</v>
      </c>
      <c r="V353" s="17">
        <v>0.63444085184302201</v>
      </c>
      <c r="W353" s="17">
        <v>0.76206050603159103</v>
      </c>
      <c r="X353" s="17">
        <v>0.47454275772770799</v>
      </c>
      <c r="Y353" s="17">
        <v>0.61447646547927803</v>
      </c>
      <c r="Z353" s="17">
        <v>0.39141881470755802</v>
      </c>
      <c r="AA353" s="17">
        <v>0.68540718407989198</v>
      </c>
      <c r="AB353" s="17">
        <v>0.69234231177719197</v>
      </c>
      <c r="AC353" s="17">
        <v>0.57626281331123996</v>
      </c>
      <c r="AD353" s="17"/>
      <c r="AE353" s="17">
        <v>0.49584397121020102</v>
      </c>
      <c r="AF353" s="17">
        <v>0.73963411691218195</v>
      </c>
      <c r="AG353" s="17">
        <v>0.58738381751189706</v>
      </c>
      <c r="AH353" s="17"/>
      <c r="AI353" s="17">
        <v>0.55344122789053996</v>
      </c>
      <c r="AJ353" s="17">
        <v>0.69144721820702204</v>
      </c>
      <c r="AK353" s="17">
        <v>0.76446244748652104</v>
      </c>
      <c r="AL353" s="17">
        <v>0.374227021651373</v>
      </c>
      <c r="AM353" s="17">
        <v>0.59109096964114805</v>
      </c>
      <c r="AN353" s="17"/>
      <c r="AO353" s="17">
        <v>0.65416337555993898</v>
      </c>
      <c r="AP353" s="17">
        <v>0.68634339089858298</v>
      </c>
      <c r="AQ353" s="17">
        <v>0.79533231453259001</v>
      </c>
      <c r="AR353" s="17"/>
      <c r="AS353" s="17">
        <v>0.57373961167097098</v>
      </c>
      <c r="AT353" s="17">
        <v>0.63610279632877897</v>
      </c>
      <c r="AU353" s="17">
        <v>0.63728477758290603</v>
      </c>
      <c r="AV353" s="17">
        <v>0.72369739537200195</v>
      </c>
      <c r="AW353" s="17">
        <v>0.63869177757428597</v>
      </c>
      <c r="AX353" s="17"/>
      <c r="AY353" s="17">
        <v>0.54665226192514105</v>
      </c>
      <c r="AZ353" s="17">
        <v>0.59714533610493803</v>
      </c>
      <c r="BA353" s="17">
        <v>0.58418973597097801</v>
      </c>
      <c r="BB353" s="17">
        <v>0.79609353310660302</v>
      </c>
      <c r="BC353" s="17">
        <v>0.53981807344132204</v>
      </c>
      <c r="BD353" s="17">
        <v>0.60413716768632997</v>
      </c>
      <c r="BE353" s="17">
        <v>0.53504289496841395</v>
      </c>
      <c r="BF353" s="17">
        <v>0.63769046920240902</v>
      </c>
      <c r="BG353" s="17">
        <v>0.51085304150421196</v>
      </c>
      <c r="BH353" s="17">
        <v>0.71493070209429599</v>
      </c>
      <c r="BI353" s="17">
        <v>0.69612358519221196</v>
      </c>
      <c r="BJ353" s="17">
        <v>0.60403107621263497</v>
      </c>
      <c r="BK353" s="17">
        <v>0.81695911461818205</v>
      </c>
      <c r="BL353" s="17">
        <v>0.73637720189487699</v>
      </c>
      <c r="BM353" s="17">
        <v>0.76011970412734398</v>
      </c>
      <c r="BN353" s="17">
        <v>0.72094767451591901</v>
      </c>
      <c r="BO353" s="17"/>
      <c r="BP353" s="17">
        <v>0.67012259149481301</v>
      </c>
      <c r="BQ353" s="17">
        <v>0.62321556365568997</v>
      </c>
      <c r="BR353" s="17">
        <v>0.65727574008243295</v>
      </c>
      <c r="BS353" s="17">
        <v>0.599206418591819</v>
      </c>
      <c r="BT353" s="17">
        <v>0.54592463437207495</v>
      </c>
      <c r="BU353" s="17">
        <v>0.460694346950279</v>
      </c>
      <c r="BV353" s="17"/>
      <c r="BW353" s="17">
        <v>0.75566453533057798</v>
      </c>
      <c r="BX353" s="17">
        <v>0.64593243023158398</v>
      </c>
      <c r="BY353" s="17">
        <v>0.62158256812707502</v>
      </c>
      <c r="BZ353" s="17">
        <v>0.58308010071868399</v>
      </c>
      <c r="CA353" s="17">
        <v>0.652568962328127</v>
      </c>
      <c r="CB353" s="17">
        <v>0.48863238699674</v>
      </c>
      <c r="CC353" s="17">
        <v>0.62048478558457099</v>
      </c>
      <c r="CD353" s="17">
        <v>0.60948557365852196</v>
      </c>
      <c r="CE353" s="17"/>
      <c r="CF353" s="17">
        <v>0.681160759611245</v>
      </c>
      <c r="CG353" s="17">
        <v>0.63657449337959604</v>
      </c>
      <c r="CH353" s="17">
        <v>0.58392600372802705</v>
      </c>
      <c r="CI353" s="17">
        <v>0.63311632262492001</v>
      </c>
      <c r="CJ353" s="17">
        <v>0.56747061530027898</v>
      </c>
      <c r="CK353" s="17"/>
      <c r="CL353" s="17">
        <v>0.68657362051561499</v>
      </c>
      <c r="CM353" s="17"/>
      <c r="CN353" s="17">
        <v>0.61508350204984097</v>
      </c>
      <c r="CO353" s="17">
        <v>0.56680273729040898</v>
      </c>
      <c r="CP353" s="17">
        <v>0.66143178987625795</v>
      </c>
    </row>
    <row r="354" spans="2:94" x14ac:dyDescent="0.35">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c r="CA354" s="17"/>
      <c r="CB354" s="17"/>
      <c r="CC354" s="17"/>
      <c r="CD354" s="17"/>
      <c r="CE354" s="17"/>
      <c r="CF354" s="17"/>
      <c r="CG354" s="17"/>
      <c r="CH354" s="17"/>
      <c r="CI354" s="17"/>
      <c r="CJ354" s="17"/>
      <c r="CK354" s="17"/>
      <c r="CL354" s="17"/>
      <c r="CM354" s="17"/>
      <c r="CN354" s="17"/>
      <c r="CO354" s="17"/>
      <c r="CP354" s="17"/>
    </row>
    <row r="355" spans="2:94" x14ac:dyDescent="0.35">
      <c r="B355" s="6" t="s">
        <v>237</v>
      </c>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c r="CA355" s="17"/>
      <c r="CB355" s="17"/>
      <c r="CC355" s="17"/>
      <c r="CD355" s="17"/>
      <c r="CE355" s="17"/>
      <c r="CF355" s="17"/>
      <c r="CG355" s="17"/>
      <c r="CH355" s="17"/>
      <c r="CI355" s="17"/>
      <c r="CJ355" s="17"/>
      <c r="CK355" s="17"/>
      <c r="CL355" s="17"/>
      <c r="CM355" s="17"/>
      <c r="CN355" s="17"/>
      <c r="CO355" s="17"/>
      <c r="CP355" s="17"/>
    </row>
    <row r="356" spans="2:94" x14ac:dyDescent="0.35">
      <c r="B356" s="24" t="s">
        <v>225</v>
      </c>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c r="CA356" s="17"/>
      <c r="CB356" s="17"/>
      <c r="CC356" s="17"/>
      <c r="CD356" s="17"/>
      <c r="CE356" s="17"/>
      <c r="CF356" s="17"/>
      <c r="CG356" s="17"/>
      <c r="CH356" s="17"/>
      <c r="CI356" s="17"/>
      <c r="CJ356" s="17"/>
      <c r="CK356" s="17"/>
      <c r="CL356" s="17"/>
      <c r="CM356" s="17"/>
      <c r="CN356" s="17"/>
      <c r="CO356" s="17"/>
      <c r="CP356" s="17"/>
    </row>
    <row r="357" spans="2:94" x14ac:dyDescent="0.35">
      <c r="B357" t="s">
        <v>205</v>
      </c>
      <c r="C357" s="17">
        <v>0.28199214266063999</v>
      </c>
      <c r="D357" s="17">
        <v>0.37253724190267001</v>
      </c>
      <c r="E357" s="17">
        <v>0.19678729548908899</v>
      </c>
      <c r="F357" s="17"/>
      <c r="G357" s="17">
        <v>0.35527955918089899</v>
      </c>
      <c r="H357" s="17">
        <v>0.27138355220528998</v>
      </c>
      <c r="I357" s="17">
        <v>0.308277996762441</v>
      </c>
      <c r="J357" s="17">
        <v>0.31314747934041198</v>
      </c>
      <c r="K357" s="17">
        <v>0.28658248115341101</v>
      </c>
      <c r="L357" s="17">
        <v>0.19999584295836201</v>
      </c>
      <c r="M357" s="17"/>
      <c r="N357" s="17">
        <v>0.31787366958320801</v>
      </c>
      <c r="O357" s="17">
        <v>0.31084283394888002</v>
      </c>
      <c r="P357" s="17">
        <v>0.27348771738483402</v>
      </c>
      <c r="Q357" s="17">
        <v>0.23524188797242801</v>
      </c>
      <c r="R357" s="17"/>
      <c r="S357" s="17">
        <v>0.27923767409079098</v>
      </c>
      <c r="T357" s="17">
        <v>0.26574708901184801</v>
      </c>
      <c r="U357" s="17">
        <v>0.279565080176856</v>
      </c>
      <c r="V357" s="17">
        <v>0.27161938143561198</v>
      </c>
      <c r="W357" s="17">
        <v>0.29472876669331</v>
      </c>
      <c r="X357" s="17">
        <v>0.21183878746533899</v>
      </c>
      <c r="Y357" s="17">
        <v>0.31879592716455102</v>
      </c>
      <c r="Z357" s="17">
        <v>0.18988767923367</v>
      </c>
      <c r="AA357" s="17">
        <v>0.31926277838710998</v>
      </c>
      <c r="AB357" s="17">
        <v>0.313690615153698</v>
      </c>
      <c r="AC357" s="17">
        <v>0.33103959640865899</v>
      </c>
      <c r="AD357" s="17"/>
      <c r="AE357" s="17">
        <v>0.24268230696847001</v>
      </c>
      <c r="AF357" s="17">
        <v>0.32566655282066798</v>
      </c>
      <c r="AG357" s="17">
        <v>0.238655376385805</v>
      </c>
      <c r="AH357" s="17"/>
      <c r="AI357" s="17">
        <v>0.275926826389923</v>
      </c>
      <c r="AJ357" s="17">
        <v>0.30183554680670999</v>
      </c>
      <c r="AK357" s="17">
        <v>0.32796719145819803</v>
      </c>
      <c r="AL357" s="17">
        <v>0.28976573310679299</v>
      </c>
      <c r="AM357" s="17">
        <v>0.23256675782875</v>
      </c>
      <c r="AN357" s="17"/>
      <c r="AO357" s="17">
        <v>0.31630770939297698</v>
      </c>
      <c r="AP357" s="17">
        <v>0.28824195832055</v>
      </c>
      <c r="AQ357" s="17">
        <v>0.30726386265422601</v>
      </c>
      <c r="AR357" s="17"/>
      <c r="AS357" s="17">
        <v>0.20672232781399599</v>
      </c>
      <c r="AT357" s="17">
        <v>0.28598759010388503</v>
      </c>
      <c r="AU357" s="17">
        <v>0.297986248995398</v>
      </c>
      <c r="AV357" s="17">
        <v>0.38374094705520301</v>
      </c>
      <c r="AW357" s="17">
        <v>0.38028671382107498</v>
      </c>
      <c r="AX357" s="17"/>
      <c r="AY357" s="17">
        <v>0.32162212043948801</v>
      </c>
      <c r="AZ357" s="17">
        <v>0.237944876938742</v>
      </c>
      <c r="BA357" s="17">
        <v>0.263689464009706</v>
      </c>
      <c r="BB357" s="17">
        <v>0.33220062766533598</v>
      </c>
      <c r="BC357" s="17">
        <v>0.26337093123280603</v>
      </c>
      <c r="BD357" s="17">
        <v>0.24241378555396401</v>
      </c>
      <c r="BE357" s="17">
        <v>0.29414495588858702</v>
      </c>
      <c r="BF357" s="17">
        <v>0.24664249290870799</v>
      </c>
      <c r="BG357" s="17">
        <v>0.19297987639304701</v>
      </c>
      <c r="BH357" s="17">
        <v>0.38624869449820698</v>
      </c>
      <c r="BI357" s="17">
        <v>0.23468179197493599</v>
      </c>
      <c r="BJ357" s="17">
        <v>0.258840284456405</v>
      </c>
      <c r="BK357" s="17">
        <v>0.41295366277156098</v>
      </c>
      <c r="BL357" s="17">
        <v>0.46521175984773999</v>
      </c>
      <c r="BM357" s="17">
        <v>0.53510099859261695</v>
      </c>
      <c r="BN357" s="17">
        <v>0.444435141310282</v>
      </c>
      <c r="BO357" s="17"/>
      <c r="BP357" s="17">
        <v>0.29891982638978798</v>
      </c>
      <c r="BQ357" s="17">
        <v>0.28453759280459501</v>
      </c>
      <c r="BR357" s="17">
        <v>0.29670687643730698</v>
      </c>
      <c r="BS357" s="17">
        <v>0.27808550868422</v>
      </c>
      <c r="BT357" s="17">
        <v>0.18702572126492401</v>
      </c>
      <c r="BU357" s="17">
        <v>0.323924189392026</v>
      </c>
      <c r="BV357" s="17"/>
      <c r="BW357" s="17">
        <v>0.38756029214759702</v>
      </c>
      <c r="BX357" s="17">
        <v>0.29431181895432601</v>
      </c>
      <c r="BY357" s="17">
        <v>0.27549554711455099</v>
      </c>
      <c r="BZ357" s="17">
        <v>0.26636512493706199</v>
      </c>
      <c r="CA357" s="17">
        <v>0.31455975620351201</v>
      </c>
      <c r="CB357" s="17">
        <v>0.158856887384761</v>
      </c>
      <c r="CC357" s="17">
        <v>0.343853812174019</v>
      </c>
      <c r="CD357" s="17">
        <v>0.330736282082364</v>
      </c>
      <c r="CE357" s="17"/>
      <c r="CF357" s="17">
        <v>0.34788574150270302</v>
      </c>
      <c r="CG357" s="17">
        <v>0.27158870310521999</v>
      </c>
      <c r="CH357" s="17">
        <v>0.280122708574367</v>
      </c>
      <c r="CI357" s="17">
        <v>0.26951131041264298</v>
      </c>
      <c r="CJ357" s="17">
        <v>0.30193360392035501</v>
      </c>
      <c r="CK357" s="17"/>
      <c r="CL357" s="17">
        <v>0.24833756234350901</v>
      </c>
      <c r="CM357" s="17"/>
      <c r="CN357" s="17">
        <v>0.29328271117719201</v>
      </c>
      <c r="CO357" s="17">
        <v>0.22242402472234099</v>
      </c>
      <c r="CP357" s="17">
        <v>0.29983657084813897</v>
      </c>
    </row>
    <row r="358" spans="2:94" x14ac:dyDescent="0.35">
      <c r="B358" t="s">
        <v>206</v>
      </c>
      <c r="C358" s="17">
        <v>0.35445832982242098</v>
      </c>
      <c r="D358" s="17">
        <v>0.35180338720184301</v>
      </c>
      <c r="E358" s="17">
        <v>0.35815105442796502</v>
      </c>
      <c r="F358" s="17"/>
      <c r="G358" s="17">
        <v>0.34792198823600401</v>
      </c>
      <c r="H358" s="17">
        <v>0.34904331774189601</v>
      </c>
      <c r="I358" s="17">
        <v>0.38777003181547298</v>
      </c>
      <c r="J358" s="17">
        <v>0.333153092760888</v>
      </c>
      <c r="K358" s="17">
        <v>0.35368328395717802</v>
      </c>
      <c r="L358" s="17">
        <v>0.35838951975608302</v>
      </c>
      <c r="M358" s="17"/>
      <c r="N358" s="17">
        <v>0.37168088253419201</v>
      </c>
      <c r="O358" s="17">
        <v>0.37966369372388198</v>
      </c>
      <c r="P358" s="17">
        <v>0.34022771837126098</v>
      </c>
      <c r="Q358" s="17">
        <v>0.32424600898306299</v>
      </c>
      <c r="R358" s="17"/>
      <c r="S358" s="17">
        <v>0.30933701940527297</v>
      </c>
      <c r="T358" s="17">
        <v>0.39196628749835</v>
      </c>
      <c r="U358" s="17">
        <v>0.39161235015778201</v>
      </c>
      <c r="V358" s="17">
        <v>0.34432640885842902</v>
      </c>
      <c r="W358" s="17">
        <v>0.481038956988458</v>
      </c>
      <c r="X358" s="17">
        <v>0.34916412477483999</v>
      </c>
      <c r="Y358" s="17">
        <v>0.36917912615210502</v>
      </c>
      <c r="Z358" s="17">
        <v>0.39718828450559401</v>
      </c>
      <c r="AA358" s="17">
        <v>0.33074553815033902</v>
      </c>
      <c r="AB358" s="17">
        <v>0.31983047454611102</v>
      </c>
      <c r="AC358" s="17">
        <v>0.20034848596963101</v>
      </c>
      <c r="AD358" s="17"/>
      <c r="AE358" s="17">
        <v>0.33304576843930001</v>
      </c>
      <c r="AF358" s="17">
        <v>0.378377397465959</v>
      </c>
      <c r="AG358" s="17">
        <v>0.35113586791481999</v>
      </c>
      <c r="AH358" s="17"/>
      <c r="AI358" s="17">
        <v>0.34217301675502099</v>
      </c>
      <c r="AJ358" s="17">
        <v>0.38437826193105801</v>
      </c>
      <c r="AK358" s="17">
        <v>0.36189417056909301</v>
      </c>
      <c r="AL358" s="17">
        <v>0.21944443220037699</v>
      </c>
      <c r="AM358" s="17">
        <v>0.35174792655895398</v>
      </c>
      <c r="AN358" s="17"/>
      <c r="AO358" s="17">
        <v>0.36837699894662101</v>
      </c>
      <c r="AP358" s="17">
        <v>0.378232001184307</v>
      </c>
      <c r="AQ358" s="17">
        <v>0.41500896098339402</v>
      </c>
      <c r="AR358" s="17"/>
      <c r="AS358" s="17">
        <v>0.36977351167724798</v>
      </c>
      <c r="AT358" s="17">
        <v>0.351843818798043</v>
      </c>
      <c r="AU358" s="17">
        <v>0.39799266477122502</v>
      </c>
      <c r="AV358" s="17">
        <v>0.29659530909845899</v>
      </c>
      <c r="AW358" s="17">
        <v>0.33024985058746098</v>
      </c>
      <c r="AX358" s="17"/>
      <c r="AY358" s="17">
        <v>0.32560992565098501</v>
      </c>
      <c r="AZ358" s="17">
        <v>0.441097310437083</v>
      </c>
      <c r="BA358" s="17">
        <v>0.28313256308690399</v>
      </c>
      <c r="BB358" s="17">
        <v>0.36577197320386201</v>
      </c>
      <c r="BC358" s="17">
        <v>0.32149465599696703</v>
      </c>
      <c r="BD358" s="17">
        <v>0.32517000020766101</v>
      </c>
      <c r="BE358" s="17">
        <v>0.272851023365559</v>
      </c>
      <c r="BF358" s="17">
        <v>0.378312847278853</v>
      </c>
      <c r="BG358" s="17">
        <v>0.37308947852213897</v>
      </c>
      <c r="BH358" s="17">
        <v>0.38453792390039498</v>
      </c>
      <c r="BI358" s="17">
        <v>0.46185542703596399</v>
      </c>
      <c r="BJ358" s="17">
        <v>0.47851913308674299</v>
      </c>
      <c r="BK358" s="17">
        <v>0.50775789309315</v>
      </c>
      <c r="BL358" s="17">
        <v>0.311251613943274</v>
      </c>
      <c r="BM358" s="17">
        <v>0.116330538406671</v>
      </c>
      <c r="BN358" s="17">
        <v>0.303828203154621</v>
      </c>
      <c r="BO358" s="17"/>
      <c r="BP358" s="17">
        <v>0.36454172607315799</v>
      </c>
      <c r="BQ358" s="17">
        <v>0.36581590102564698</v>
      </c>
      <c r="BR358" s="17">
        <v>0.39450014395466998</v>
      </c>
      <c r="BS358" s="17">
        <v>0.32656784685932899</v>
      </c>
      <c r="BT358" s="17">
        <v>0.35119054871635902</v>
      </c>
      <c r="BU358" s="17">
        <v>0.28047233952123901</v>
      </c>
      <c r="BV358" s="17"/>
      <c r="BW358" s="17">
        <v>0.316330715077353</v>
      </c>
      <c r="BX358" s="17">
        <v>0.370325912223609</v>
      </c>
      <c r="BY358" s="17">
        <v>0.36094350155126997</v>
      </c>
      <c r="BZ358" s="17">
        <v>0.35348077121602101</v>
      </c>
      <c r="CA358" s="17">
        <v>0.34440107230040101</v>
      </c>
      <c r="CB358" s="17">
        <v>0.27965862844657002</v>
      </c>
      <c r="CC358" s="17">
        <v>0.42489646113398499</v>
      </c>
      <c r="CD358" s="17">
        <v>0.31779908652722599</v>
      </c>
      <c r="CE358" s="17"/>
      <c r="CF358" s="17">
        <v>0.37043425747833902</v>
      </c>
      <c r="CG358" s="17">
        <v>0.37196183251341902</v>
      </c>
      <c r="CH358" s="17">
        <v>0.34684009051188203</v>
      </c>
      <c r="CI358" s="17">
        <v>0.35079960894093998</v>
      </c>
      <c r="CJ358" s="17">
        <v>0.22669717684596599</v>
      </c>
      <c r="CK358" s="17"/>
      <c r="CL358" s="17">
        <v>0.40216474436947702</v>
      </c>
      <c r="CM358" s="17"/>
      <c r="CN358" s="17">
        <v>0.34119777993053402</v>
      </c>
      <c r="CO358" s="17">
        <v>0.37022280899971999</v>
      </c>
      <c r="CP358" s="17">
        <v>0.37456053172508802</v>
      </c>
    </row>
    <row r="359" spans="2:94" x14ac:dyDescent="0.35">
      <c r="B359" t="s">
        <v>207</v>
      </c>
      <c r="C359" s="17">
        <v>0.21026608640818401</v>
      </c>
      <c r="D359" s="17">
        <v>0.15670654827580699</v>
      </c>
      <c r="E359" s="17">
        <v>0.25989850152347699</v>
      </c>
      <c r="F359" s="17"/>
      <c r="G359" s="17">
        <v>0.19693023590904199</v>
      </c>
      <c r="H359" s="17">
        <v>0.24026060377478101</v>
      </c>
      <c r="I359" s="17">
        <v>0.181894137059748</v>
      </c>
      <c r="J359" s="17">
        <v>0.197319470214779</v>
      </c>
      <c r="K359" s="17">
        <v>0.21213917128363599</v>
      </c>
      <c r="L359" s="17">
        <v>0.21971444826133599</v>
      </c>
      <c r="M359" s="17"/>
      <c r="N359" s="17">
        <v>0.192848104864627</v>
      </c>
      <c r="O359" s="17">
        <v>0.174866294983205</v>
      </c>
      <c r="P359" s="17">
        <v>0.21963969686472201</v>
      </c>
      <c r="Q359" s="17">
        <v>0.25022787613853298</v>
      </c>
      <c r="R359" s="17"/>
      <c r="S359" s="17">
        <v>0.26645816472405198</v>
      </c>
      <c r="T359" s="17">
        <v>0.15479359804436199</v>
      </c>
      <c r="U359" s="17">
        <v>0.18693762020487401</v>
      </c>
      <c r="V359" s="17">
        <v>0.132567000577761</v>
      </c>
      <c r="W359" s="17">
        <v>0.177457224246961</v>
      </c>
      <c r="X359" s="17">
        <v>0.28783889397759799</v>
      </c>
      <c r="Y359" s="17">
        <v>0.111980557422829</v>
      </c>
      <c r="Z359" s="17">
        <v>0.25047576894363699</v>
      </c>
      <c r="AA359" s="17">
        <v>0.24732803699460501</v>
      </c>
      <c r="AB359" s="17">
        <v>0.255085554029928</v>
      </c>
      <c r="AC359" s="17">
        <v>0.279262411088957</v>
      </c>
      <c r="AD359" s="17"/>
      <c r="AE359" s="17">
        <v>0.19809802761970599</v>
      </c>
      <c r="AF359" s="17">
        <v>0.20465446069259299</v>
      </c>
      <c r="AG359" s="17">
        <v>0.248236877571862</v>
      </c>
      <c r="AH359" s="17"/>
      <c r="AI359" s="17">
        <v>0.187777854364469</v>
      </c>
      <c r="AJ359" s="17">
        <v>0.201418314552955</v>
      </c>
      <c r="AK359" s="17">
        <v>0.213962177424105</v>
      </c>
      <c r="AL359" s="17">
        <v>0.289247220943532</v>
      </c>
      <c r="AM359" s="17">
        <v>0.24175347929242899</v>
      </c>
      <c r="AN359" s="17"/>
      <c r="AO359" s="17">
        <v>0.178104542216282</v>
      </c>
      <c r="AP359" s="17">
        <v>0.194362610899869</v>
      </c>
      <c r="AQ359" s="17">
        <v>0.20753624794706799</v>
      </c>
      <c r="AR359" s="17"/>
      <c r="AS359" s="17">
        <v>0.25897191628542998</v>
      </c>
      <c r="AT359" s="17">
        <v>0.212061952103238</v>
      </c>
      <c r="AU359" s="17">
        <v>0.17415565021206</v>
      </c>
      <c r="AV359" s="17">
        <v>0.18867482564025101</v>
      </c>
      <c r="AW359" s="17">
        <v>7.1172444544080199E-2</v>
      </c>
      <c r="AX359" s="17"/>
      <c r="AY359" s="17">
        <v>0.252188169744196</v>
      </c>
      <c r="AZ359" s="17">
        <v>0.17274513488714399</v>
      </c>
      <c r="BA359" s="17">
        <v>0.26311937329957902</v>
      </c>
      <c r="BB359" s="17">
        <v>0.16098554957569</v>
      </c>
      <c r="BC359" s="17">
        <v>0.24172476193914</v>
      </c>
      <c r="BD359" s="17">
        <v>0.225108286013431</v>
      </c>
      <c r="BE359" s="17">
        <v>0.24980198075818499</v>
      </c>
      <c r="BF359" s="17">
        <v>0.24053911858889401</v>
      </c>
      <c r="BG359" s="17">
        <v>0.219810618010186</v>
      </c>
      <c r="BH359" s="17">
        <v>0.14109525531994699</v>
      </c>
      <c r="BI359" s="17">
        <v>0.167912370365462</v>
      </c>
      <c r="BJ359" s="17">
        <v>0.13305062264759801</v>
      </c>
      <c r="BK359" s="17">
        <v>5.0637390984918602E-2</v>
      </c>
      <c r="BL359" s="17">
        <v>9.1247814309770206E-2</v>
      </c>
      <c r="BM359" s="17">
        <v>0.291956060193579</v>
      </c>
      <c r="BN359" s="17">
        <v>0.226206376276685</v>
      </c>
      <c r="BO359" s="17"/>
      <c r="BP359" s="17">
        <v>0.213619130277797</v>
      </c>
      <c r="BQ359" s="17">
        <v>0.19001261782429199</v>
      </c>
      <c r="BR359" s="17">
        <v>0.15617014441430599</v>
      </c>
      <c r="BS359" s="17">
        <v>0.21376630198587401</v>
      </c>
      <c r="BT359" s="17">
        <v>0.27721988394203601</v>
      </c>
      <c r="BU359" s="17">
        <v>0.29120457326612398</v>
      </c>
      <c r="BV359" s="17"/>
      <c r="BW359" s="17">
        <v>0.17294555301626899</v>
      </c>
      <c r="BX359" s="17">
        <v>0.19767518101190201</v>
      </c>
      <c r="BY359" s="17">
        <v>0.239278660284061</v>
      </c>
      <c r="BZ359" s="17">
        <v>0.16084508467853501</v>
      </c>
      <c r="CA359" s="17">
        <v>0.190116881672351</v>
      </c>
      <c r="CB359" s="17">
        <v>0.29954321775005499</v>
      </c>
      <c r="CC359" s="17">
        <v>0.119246012368039</v>
      </c>
      <c r="CD359" s="17">
        <v>0.23533402250010799</v>
      </c>
      <c r="CE359" s="17"/>
      <c r="CF359" s="17">
        <v>0.20478495748919801</v>
      </c>
      <c r="CG359" s="17">
        <v>0.200562017175063</v>
      </c>
      <c r="CH359" s="17">
        <v>0.21307679448275199</v>
      </c>
      <c r="CI359" s="17">
        <v>0.21529246380556899</v>
      </c>
      <c r="CJ359" s="17">
        <v>0.27364884853295002</v>
      </c>
      <c r="CK359" s="17"/>
      <c r="CL359" s="17">
        <v>0.175910771883345</v>
      </c>
      <c r="CM359" s="17"/>
      <c r="CN359" s="17">
        <v>0.20885088941152899</v>
      </c>
      <c r="CO359" s="17">
        <v>0.263615313551673</v>
      </c>
      <c r="CP359" s="17">
        <v>0.17326828028605801</v>
      </c>
    </row>
    <row r="360" spans="2:94" x14ac:dyDescent="0.35">
      <c r="B360" t="s">
        <v>208</v>
      </c>
      <c r="C360" s="17">
        <v>6.4571139735249999E-2</v>
      </c>
      <c r="D360" s="17">
        <v>5.2779815909870097E-2</v>
      </c>
      <c r="E360" s="17">
        <v>7.5563379521838198E-2</v>
      </c>
      <c r="F360" s="17"/>
      <c r="G360" s="17">
        <v>5.85303143729324E-2</v>
      </c>
      <c r="H360" s="17">
        <v>7.7533324759101296E-2</v>
      </c>
      <c r="I360" s="17">
        <v>3.8549997457848997E-2</v>
      </c>
      <c r="J360" s="17">
        <v>5.6723658403208997E-2</v>
      </c>
      <c r="K360" s="17">
        <v>4.3346612928117097E-2</v>
      </c>
      <c r="L360" s="17">
        <v>9.3363341151867604E-2</v>
      </c>
      <c r="M360" s="17"/>
      <c r="N360" s="17">
        <v>5.1096959777898902E-2</v>
      </c>
      <c r="O360" s="17">
        <v>6.2811583253661707E-2</v>
      </c>
      <c r="P360" s="17">
        <v>5.5188797512665803E-2</v>
      </c>
      <c r="Q360" s="17">
        <v>8.3988147862769896E-2</v>
      </c>
      <c r="R360" s="17"/>
      <c r="S360" s="17">
        <v>8.3440068412700893E-2</v>
      </c>
      <c r="T360" s="17">
        <v>3.8338331029969197E-2</v>
      </c>
      <c r="U360" s="17">
        <v>8.9751835568072799E-2</v>
      </c>
      <c r="V360" s="17">
        <v>9.2584697006195496E-2</v>
      </c>
      <c r="W360" s="17">
        <v>1.11812843664624E-2</v>
      </c>
      <c r="X360" s="17">
        <v>7.1303438568586897E-2</v>
      </c>
      <c r="Y360" s="17">
        <v>7.5412861615501106E-2</v>
      </c>
      <c r="Z360" s="17">
        <v>0.109808114712972</v>
      </c>
      <c r="AA360" s="17">
        <v>3.6410998098490001E-2</v>
      </c>
      <c r="AB360" s="17">
        <v>4.3142741155007901E-2</v>
      </c>
      <c r="AC360" s="17">
        <v>0.12683342317339999</v>
      </c>
      <c r="AD360" s="17"/>
      <c r="AE360" s="17">
        <v>9.1103654245143398E-2</v>
      </c>
      <c r="AF360" s="17">
        <v>4.1696710154780797E-2</v>
      </c>
      <c r="AG360" s="17">
        <v>6.1920505683750397E-2</v>
      </c>
      <c r="AH360" s="17"/>
      <c r="AI360" s="17">
        <v>8.9973322975140907E-2</v>
      </c>
      <c r="AJ360" s="17">
        <v>5.5172067835753701E-2</v>
      </c>
      <c r="AK360" s="17">
        <v>2.6297171423320699E-2</v>
      </c>
      <c r="AL360" s="17">
        <v>0.15554085694831599</v>
      </c>
      <c r="AM360" s="17">
        <v>4.6848197342354597E-2</v>
      </c>
      <c r="AN360" s="17"/>
      <c r="AO360" s="17">
        <v>6.2964623228899105E-2</v>
      </c>
      <c r="AP360" s="17">
        <v>6.3019965951681994E-2</v>
      </c>
      <c r="AQ360" s="17">
        <v>2.9922048332743201E-2</v>
      </c>
      <c r="AR360" s="17"/>
      <c r="AS360" s="17">
        <v>5.5297642657063301E-2</v>
      </c>
      <c r="AT360" s="17">
        <v>6.2851444441480497E-2</v>
      </c>
      <c r="AU360" s="17">
        <v>7.0781503978468094E-2</v>
      </c>
      <c r="AV360" s="17">
        <v>4.4618405826971602E-2</v>
      </c>
      <c r="AW360" s="17">
        <v>0.218290991047384</v>
      </c>
      <c r="AX360" s="17"/>
      <c r="AY360" s="17">
        <v>0</v>
      </c>
      <c r="AZ360" s="17">
        <v>3.9567575469749101E-2</v>
      </c>
      <c r="BA360" s="17">
        <v>8.0613210990463105E-2</v>
      </c>
      <c r="BB360" s="17">
        <v>3.8848777306240402E-2</v>
      </c>
      <c r="BC360" s="17">
        <v>7.5766480578439099E-2</v>
      </c>
      <c r="BD360" s="17">
        <v>7.2125680667423198E-2</v>
      </c>
      <c r="BE360" s="17">
        <v>0.11227904777756401</v>
      </c>
      <c r="BF360" s="17">
        <v>6.7338578542820604E-2</v>
      </c>
      <c r="BG360" s="17">
        <v>0.10842828552493899</v>
      </c>
      <c r="BH360" s="17">
        <v>1.7737672566886398E-2</v>
      </c>
      <c r="BI360" s="17">
        <v>6.3722821867190096E-2</v>
      </c>
      <c r="BJ360" s="17">
        <v>3.1815753639185602E-2</v>
      </c>
      <c r="BK360" s="17">
        <v>2.865105315037E-2</v>
      </c>
      <c r="BL360" s="17">
        <v>8.9131399366729605E-2</v>
      </c>
      <c r="BM360" s="17">
        <v>0</v>
      </c>
      <c r="BN360" s="17">
        <v>2.5530279258412499E-2</v>
      </c>
      <c r="BO360" s="17"/>
      <c r="BP360" s="17">
        <v>6.0966458854572803E-2</v>
      </c>
      <c r="BQ360" s="17">
        <v>4.4060509771459699E-2</v>
      </c>
      <c r="BR360" s="17">
        <v>9.1138204610589205E-2</v>
      </c>
      <c r="BS360" s="17">
        <v>8.8456792786519897E-2</v>
      </c>
      <c r="BT360" s="17">
        <v>6.2477037028453197E-2</v>
      </c>
      <c r="BU360" s="17">
        <v>3.6301927405170097E-2</v>
      </c>
      <c r="BV360" s="17"/>
      <c r="BW360" s="17">
        <v>4.7975657507916498E-2</v>
      </c>
      <c r="BX360" s="17">
        <v>6.2372368234739198E-2</v>
      </c>
      <c r="BY360" s="17">
        <v>5.6820055371305002E-2</v>
      </c>
      <c r="BZ360" s="17">
        <v>0.106916593976771</v>
      </c>
      <c r="CA360" s="17">
        <v>5.6372069465650598E-2</v>
      </c>
      <c r="CB360" s="17">
        <v>7.2249865122963899E-2</v>
      </c>
      <c r="CC360" s="17">
        <v>3.8623991146407903E-2</v>
      </c>
      <c r="CD360" s="17">
        <v>0</v>
      </c>
      <c r="CE360" s="17"/>
      <c r="CF360" s="17">
        <v>6.1741037544919601E-2</v>
      </c>
      <c r="CG360" s="17">
        <v>6.1228224369321502E-2</v>
      </c>
      <c r="CH360" s="17">
        <v>6.8441002707778698E-2</v>
      </c>
      <c r="CI360" s="17">
        <v>5.7262012677618303E-2</v>
      </c>
      <c r="CJ360" s="17">
        <v>9.9860776351811495E-2</v>
      </c>
      <c r="CK360" s="17"/>
      <c r="CL360" s="17">
        <v>8.1397472852964003E-2</v>
      </c>
      <c r="CM360" s="17"/>
      <c r="CN360" s="17">
        <v>5.4280697981032702E-2</v>
      </c>
      <c r="CO360" s="17">
        <v>7.27108490240371E-2</v>
      </c>
      <c r="CP360" s="17">
        <v>8.3272351262560801E-2</v>
      </c>
    </row>
    <row r="361" spans="2:94" x14ac:dyDescent="0.35">
      <c r="B361" t="s">
        <v>209</v>
      </c>
      <c r="C361" s="17">
        <v>5.0225343629987901E-2</v>
      </c>
      <c r="D361" s="17">
        <v>4.55984159447251E-2</v>
      </c>
      <c r="E361" s="17">
        <v>5.46278654174586E-2</v>
      </c>
      <c r="F361" s="17"/>
      <c r="G361" s="17">
        <v>1.31924950233433E-2</v>
      </c>
      <c r="H361" s="17">
        <v>3.3682829914323302E-2</v>
      </c>
      <c r="I361" s="17">
        <v>3.8763950070318499E-2</v>
      </c>
      <c r="J361" s="17">
        <v>6.1565712908630499E-2</v>
      </c>
      <c r="K361" s="17">
        <v>5.32227586663254E-2</v>
      </c>
      <c r="L361" s="17">
        <v>8.5597246667115198E-2</v>
      </c>
      <c r="M361" s="17"/>
      <c r="N361" s="17">
        <v>3.6622795887067398E-2</v>
      </c>
      <c r="O361" s="17">
        <v>4.8664551531516997E-2</v>
      </c>
      <c r="P361" s="17">
        <v>7.7542899721183195E-2</v>
      </c>
      <c r="Q361" s="17">
        <v>4.39557153278263E-2</v>
      </c>
      <c r="R361" s="17"/>
      <c r="S361" s="17">
        <v>2.35181108001669E-2</v>
      </c>
      <c r="T361" s="17">
        <v>8.2496685150174595E-2</v>
      </c>
      <c r="U361" s="17">
        <v>2.38882154805416E-2</v>
      </c>
      <c r="V361" s="17">
        <v>0.100726855876849</v>
      </c>
      <c r="W361" s="17">
        <v>2.3905704623750301E-2</v>
      </c>
      <c r="X361" s="17">
        <v>5.78291232360751E-2</v>
      </c>
      <c r="Y361" s="17">
        <v>8.6433764047237197E-2</v>
      </c>
      <c r="Z361" s="17">
        <v>5.26401526041268E-2</v>
      </c>
      <c r="AA361" s="17">
        <v>3.7765820713421799E-2</v>
      </c>
      <c r="AB361" s="17">
        <v>3.4701680601267798E-2</v>
      </c>
      <c r="AC361" s="17">
        <v>0</v>
      </c>
      <c r="AD361" s="17"/>
      <c r="AE361" s="17">
        <v>7.7845976160559299E-2</v>
      </c>
      <c r="AF361" s="17">
        <v>3.11405977082552E-2</v>
      </c>
      <c r="AG361" s="17">
        <v>4.8266347977481999E-2</v>
      </c>
      <c r="AH361" s="17"/>
      <c r="AI361" s="17">
        <v>7.3112789739413098E-2</v>
      </c>
      <c r="AJ361" s="17">
        <v>3.2025980882644099E-2</v>
      </c>
      <c r="AK361" s="17">
        <v>3.9032996095774E-2</v>
      </c>
      <c r="AL361" s="17">
        <v>4.6001756800981099E-2</v>
      </c>
      <c r="AM361" s="17">
        <v>7.0262355583622094E-2</v>
      </c>
      <c r="AN361" s="17"/>
      <c r="AO361" s="17">
        <v>4.6058964675504799E-2</v>
      </c>
      <c r="AP361" s="17">
        <v>3.9763174547274897E-2</v>
      </c>
      <c r="AQ361" s="17">
        <v>2.6709719141154501E-2</v>
      </c>
      <c r="AR361" s="17"/>
      <c r="AS361" s="17">
        <v>6.8770188136122401E-2</v>
      </c>
      <c r="AT361" s="17">
        <v>4.7448479550668499E-2</v>
      </c>
      <c r="AU361" s="17">
        <v>2.0472752274477798E-2</v>
      </c>
      <c r="AV361" s="17">
        <v>5.7946319472022098E-2</v>
      </c>
      <c r="AW361" s="17">
        <v>0</v>
      </c>
      <c r="AX361" s="17"/>
      <c r="AY361" s="17">
        <v>0.100579784165331</v>
      </c>
      <c r="AZ361" s="17">
        <v>3.5570741244932397E-2</v>
      </c>
      <c r="BA361" s="17">
        <v>4.5434748024551302E-2</v>
      </c>
      <c r="BB361" s="17">
        <v>7.0090263485221599E-2</v>
      </c>
      <c r="BC361" s="17">
        <v>6.0386538346713502E-2</v>
      </c>
      <c r="BD361" s="17">
        <v>9.2609360532649496E-2</v>
      </c>
      <c r="BE361" s="17">
        <v>4.6314327588102097E-2</v>
      </c>
      <c r="BF361" s="17">
        <v>3.2636182067386402E-2</v>
      </c>
      <c r="BG361" s="17">
        <v>7.7345836802281104E-2</v>
      </c>
      <c r="BH361" s="17">
        <v>5.4027424267833801E-2</v>
      </c>
      <c r="BI361" s="17">
        <v>4.9111407564001397E-2</v>
      </c>
      <c r="BJ361" s="17">
        <v>3.1356687775995998E-2</v>
      </c>
      <c r="BK361" s="17">
        <v>0</v>
      </c>
      <c r="BL361" s="17">
        <v>4.3157412532486103E-2</v>
      </c>
      <c r="BM361" s="17">
        <v>0</v>
      </c>
      <c r="BN361" s="17">
        <v>0</v>
      </c>
      <c r="BO361" s="17"/>
      <c r="BP361" s="17">
        <v>2.9030407362488998E-2</v>
      </c>
      <c r="BQ361" s="17">
        <v>6.7953187803818899E-2</v>
      </c>
      <c r="BR361" s="17">
        <v>3.1194336876018899E-2</v>
      </c>
      <c r="BS361" s="17">
        <v>5.9686405175568898E-2</v>
      </c>
      <c r="BT361" s="17">
        <v>5.9670858545529198E-2</v>
      </c>
      <c r="BU361" s="17">
        <v>5.0858938095497797E-2</v>
      </c>
      <c r="BV361" s="17"/>
      <c r="BW361" s="17">
        <v>0</v>
      </c>
      <c r="BX361" s="17">
        <v>4.9321707253231803E-2</v>
      </c>
      <c r="BY361" s="17">
        <v>3.7196746866290098E-2</v>
      </c>
      <c r="BZ361" s="17">
        <v>6.9403919184254495E-2</v>
      </c>
      <c r="CA361" s="17">
        <v>5.7095284107523299E-2</v>
      </c>
      <c r="CB361" s="17">
        <v>0.13121014878033499</v>
      </c>
      <c r="CC361" s="17">
        <v>7.3379723177548498E-2</v>
      </c>
      <c r="CD361" s="17">
        <v>2.1541908576441102E-2</v>
      </c>
      <c r="CE361" s="17"/>
      <c r="CF361" s="17">
        <v>0</v>
      </c>
      <c r="CG361" s="17">
        <v>4.7610190897187397E-2</v>
      </c>
      <c r="CH361" s="17">
        <v>5.8794499041859197E-2</v>
      </c>
      <c r="CI361" s="17">
        <v>5.9363839298463603E-2</v>
      </c>
      <c r="CJ361" s="17">
        <v>6.4341716226679405E-2</v>
      </c>
      <c r="CK361" s="17"/>
      <c r="CL361" s="17">
        <v>5.0040120422183303E-2</v>
      </c>
      <c r="CM361" s="17"/>
      <c r="CN361" s="17">
        <v>5.48514377087405E-2</v>
      </c>
      <c r="CO361" s="17">
        <v>3.2063507056306402E-2</v>
      </c>
      <c r="CP361" s="17">
        <v>5.2805453020914099E-2</v>
      </c>
    </row>
    <row r="362" spans="2:94" x14ac:dyDescent="0.35">
      <c r="B362" t="s">
        <v>133</v>
      </c>
      <c r="C362" s="17">
        <v>3.8486957743516299E-2</v>
      </c>
      <c r="D362" s="17">
        <v>2.0574590765084898E-2</v>
      </c>
      <c r="E362" s="17">
        <v>5.4971903620172201E-2</v>
      </c>
      <c r="F362" s="17"/>
      <c r="G362" s="17">
        <v>2.81454072777792E-2</v>
      </c>
      <c r="H362" s="17">
        <v>2.8096371604609E-2</v>
      </c>
      <c r="I362" s="17">
        <v>4.4743886834170798E-2</v>
      </c>
      <c r="J362" s="17">
        <v>3.8090586372081403E-2</v>
      </c>
      <c r="K362" s="17">
        <v>5.10256920113328E-2</v>
      </c>
      <c r="L362" s="17">
        <v>4.29396012052356E-2</v>
      </c>
      <c r="M362" s="17"/>
      <c r="N362" s="17">
        <v>2.98775873530065E-2</v>
      </c>
      <c r="O362" s="17">
        <v>2.31510425588532E-2</v>
      </c>
      <c r="P362" s="17">
        <v>3.3913170145333897E-2</v>
      </c>
      <c r="Q362" s="17">
        <v>6.2340363715379703E-2</v>
      </c>
      <c r="R362" s="17"/>
      <c r="S362" s="17">
        <v>3.8008962567016899E-2</v>
      </c>
      <c r="T362" s="17">
        <v>6.6658009265296303E-2</v>
      </c>
      <c r="U362" s="17">
        <v>2.8244898411873699E-2</v>
      </c>
      <c r="V362" s="17">
        <v>5.8175656245153598E-2</v>
      </c>
      <c r="W362" s="17">
        <v>1.16880630810582E-2</v>
      </c>
      <c r="X362" s="17">
        <v>2.2025631977561699E-2</v>
      </c>
      <c r="Y362" s="17">
        <v>3.8197763597776498E-2</v>
      </c>
      <c r="Z362" s="17">
        <v>0</v>
      </c>
      <c r="AA362" s="17">
        <v>2.8486827656035E-2</v>
      </c>
      <c r="AB362" s="17">
        <v>3.3548934513987501E-2</v>
      </c>
      <c r="AC362" s="17">
        <v>6.2516083359353797E-2</v>
      </c>
      <c r="AD362" s="17"/>
      <c r="AE362" s="17">
        <v>5.72242665668211E-2</v>
      </c>
      <c r="AF362" s="17">
        <v>1.84642811577449E-2</v>
      </c>
      <c r="AG362" s="17">
        <v>5.1785024466280298E-2</v>
      </c>
      <c r="AH362" s="17"/>
      <c r="AI362" s="17">
        <v>3.1036189776033399E-2</v>
      </c>
      <c r="AJ362" s="17">
        <v>2.5169827990878899E-2</v>
      </c>
      <c r="AK362" s="17">
        <v>3.0846293029509E-2</v>
      </c>
      <c r="AL362" s="17">
        <v>0</v>
      </c>
      <c r="AM362" s="17">
        <v>5.6821283393890101E-2</v>
      </c>
      <c r="AN362" s="17"/>
      <c r="AO362" s="17">
        <v>2.8187161539716898E-2</v>
      </c>
      <c r="AP362" s="17">
        <v>3.6380289096317998E-2</v>
      </c>
      <c r="AQ362" s="17">
        <v>1.35591609414138E-2</v>
      </c>
      <c r="AR362" s="17"/>
      <c r="AS362" s="17">
        <v>4.0464413430140601E-2</v>
      </c>
      <c r="AT362" s="17">
        <v>3.9806715002685102E-2</v>
      </c>
      <c r="AU362" s="17">
        <v>3.8611179768372403E-2</v>
      </c>
      <c r="AV362" s="17">
        <v>2.8424192907093901E-2</v>
      </c>
      <c r="AW362" s="17">
        <v>0</v>
      </c>
      <c r="AX362" s="17"/>
      <c r="AY362" s="17">
        <v>0</v>
      </c>
      <c r="AZ362" s="17">
        <v>7.3074361022349599E-2</v>
      </c>
      <c r="BA362" s="17">
        <v>6.4010640588796103E-2</v>
      </c>
      <c r="BB362" s="17">
        <v>3.2102808763650403E-2</v>
      </c>
      <c r="BC362" s="17">
        <v>3.7256631905934597E-2</v>
      </c>
      <c r="BD362" s="17">
        <v>4.2572887024871102E-2</v>
      </c>
      <c r="BE362" s="17">
        <v>2.4608664622003801E-2</v>
      </c>
      <c r="BF362" s="17">
        <v>3.4530780613338703E-2</v>
      </c>
      <c r="BG362" s="17">
        <v>2.8345904747408401E-2</v>
      </c>
      <c r="BH362" s="17">
        <v>1.6353029446730599E-2</v>
      </c>
      <c r="BI362" s="17">
        <v>2.2716181192445801E-2</v>
      </c>
      <c r="BJ362" s="17">
        <v>6.6417518394072506E-2</v>
      </c>
      <c r="BK362" s="17">
        <v>0</v>
      </c>
      <c r="BL362" s="17">
        <v>0</v>
      </c>
      <c r="BM362" s="17">
        <v>5.66124028071327E-2</v>
      </c>
      <c r="BN362" s="17">
        <v>0</v>
      </c>
      <c r="BO362" s="17"/>
      <c r="BP362" s="17">
        <v>3.2922451042194899E-2</v>
      </c>
      <c r="BQ362" s="17">
        <v>4.7620190770187802E-2</v>
      </c>
      <c r="BR362" s="17">
        <v>3.0290293707109801E-2</v>
      </c>
      <c r="BS362" s="17">
        <v>3.3437144508487698E-2</v>
      </c>
      <c r="BT362" s="17">
        <v>6.2415950502698901E-2</v>
      </c>
      <c r="BU362" s="17">
        <v>1.7238032319943201E-2</v>
      </c>
      <c r="BV362" s="17"/>
      <c r="BW362" s="17">
        <v>7.5187782250864393E-2</v>
      </c>
      <c r="BX362" s="17">
        <v>2.5993012322192501E-2</v>
      </c>
      <c r="BY362" s="17">
        <v>3.0265488812522601E-2</v>
      </c>
      <c r="BZ362" s="17">
        <v>4.2988506007356701E-2</v>
      </c>
      <c r="CA362" s="17">
        <v>3.7454936250562801E-2</v>
      </c>
      <c r="CB362" s="17">
        <v>5.84812525153144E-2</v>
      </c>
      <c r="CC362" s="17">
        <v>0</v>
      </c>
      <c r="CD362" s="17">
        <v>9.4588700313860505E-2</v>
      </c>
      <c r="CE362" s="17"/>
      <c r="CF362" s="17">
        <v>1.51540059848401E-2</v>
      </c>
      <c r="CG362" s="17">
        <v>4.7049031939788599E-2</v>
      </c>
      <c r="CH362" s="17">
        <v>3.2724904681360502E-2</v>
      </c>
      <c r="CI362" s="17">
        <v>4.7770764864765301E-2</v>
      </c>
      <c r="CJ362" s="17">
        <v>3.35178781222372E-2</v>
      </c>
      <c r="CK362" s="17"/>
      <c r="CL362" s="17">
        <v>4.2149328128522297E-2</v>
      </c>
      <c r="CM362" s="17"/>
      <c r="CN362" s="17">
        <v>4.75364837909708E-2</v>
      </c>
      <c r="CO362" s="17">
        <v>3.8963496645924002E-2</v>
      </c>
      <c r="CP362" s="17">
        <v>1.6256812857239299E-2</v>
      </c>
    </row>
    <row r="363" spans="2:94" x14ac:dyDescent="0.35">
      <c r="B363" t="s">
        <v>145</v>
      </c>
      <c r="C363" s="17">
        <v>0.63645047248306197</v>
      </c>
      <c r="D363" s="17">
        <v>0.72434062910451302</v>
      </c>
      <c r="E363" s="17">
        <v>0.55493834991705404</v>
      </c>
      <c r="F363" s="17"/>
      <c r="G363" s="17">
        <v>0.70320154741690299</v>
      </c>
      <c r="H363" s="17">
        <v>0.62042686994718499</v>
      </c>
      <c r="I363" s="17">
        <v>0.69604802857791404</v>
      </c>
      <c r="J363" s="17">
        <v>0.64630057210129999</v>
      </c>
      <c r="K363" s="17">
        <v>0.64026576511058897</v>
      </c>
      <c r="L363" s="17">
        <v>0.55838536271444605</v>
      </c>
      <c r="M363" s="17"/>
      <c r="N363" s="17">
        <v>0.68955455211740002</v>
      </c>
      <c r="O363" s="17">
        <v>0.69050652767276199</v>
      </c>
      <c r="P363" s="17">
        <v>0.613715435756095</v>
      </c>
      <c r="Q363" s="17">
        <v>0.55948789695549095</v>
      </c>
      <c r="R363" s="17"/>
      <c r="S363" s="17">
        <v>0.58857469349606395</v>
      </c>
      <c r="T363" s="17">
        <v>0.65771337651019801</v>
      </c>
      <c r="U363" s="17">
        <v>0.67117743033463795</v>
      </c>
      <c r="V363" s="17">
        <v>0.61594579029403995</v>
      </c>
      <c r="W363" s="17">
        <v>0.77576772368176805</v>
      </c>
      <c r="X363" s="17">
        <v>0.56100291224017895</v>
      </c>
      <c r="Y363" s="17">
        <v>0.68797505331665598</v>
      </c>
      <c r="Z363" s="17">
        <v>0.58707596373926396</v>
      </c>
      <c r="AA363" s="17">
        <v>0.65000831653744795</v>
      </c>
      <c r="AB363" s="17">
        <v>0.63352108969980903</v>
      </c>
      <c r="AC363" s="17">
        <v>0.53138808237829005</v>
      </c>
      <c r="AD363" s="17"/>
      <c r="AE363" s="17">
        <v>0.57572807540777005</v>
      </c>
      <c r="AF363" s="17">
        <v>0.70404395028662603</v>
      </c>
      <c r="AG363" s="17">
        <v>0.58979124430062502</v>
      </c>
      <c r="AH363" s="17"/>
      <c r="AI363" s="17">
        <v>0.61809984314494404</v>
      </c>
      <c r="AJ363" s="17">
        <v>0.68621380873776805</v>
      </c>
      <c r="AK363" s="17">
        <v>0.68986136202729098</v>
      </c>
      <c r="AL363" s="17">
        <v>0.50921016530717</v>
      </c>
      <c r="AM363" s="17">
        <v>0.58431468438770395</v>
      </c>
      <c r="AN363" s="17"/>
      <c r="AO363" s="17">
        <v>0.68468470833959705</v>
      </c>
      <c r="AP363" s="17">
        <v>0.66647395950485699</v>
      </c>
      <c r="AQ363" s="17">
        <v>0.72227282363762002</v>
      </c>
      <c r="AR363" s="17"/>
      <c r="AS363" s="17">
        <v>0.57649583949124406</v>
      </c>
      <c r="AT363" s="17">
        <v>0.63783140890192702</v>
      </c>
      <c r="AU363" s="17">
        <v>0.69597891376662202</v>
      </c>
      <c r="AV363" s="17">
        <v>0.680336256153662</v>
      </c>
      <c r="AW363" s="17">
        <v>0.71053656440853596</v>
      </c>
      <c r="AX363" s="17"/>
      <c r="AY363" s="17">
        <v>0.64723204609047302</v>
      </c>
      <c r="AZ363" s="17">
        <v>0.679042187375825</v>
      </c>
      <c r="BA363" s="17">
        <v>0.54682202709661099</v>
      </c>
      <c r="BB363" s="17">
        <v>0.69797260086919799</v>
      </c>
      <c r="BC363" s="17">
        <v>0.584865587229773</v>
      </c>
      <c r="BD363" s="17">
        <v>0.56758378576162605</v>
      </c>
      <c r="BE363" s="17">
        <v>0.56699597925414602</v>
      </c>
      <c r="BF363" s="17">
        <v>0.62495534018756005</v>
      </c>
      <c r="BG363" s="17">
        <v>0.56606935491518595</v>
      </c>
      <c r="BH363" s="17">
        <v>0.77078661839860196</v>
      </c>
      <c r="BI363" s="17">
        <v>0.69653721901090004</v>
      </c>
      <c r="BJ363" s="17">
        <v>0.73735941754314804</v>
      </c>
      <c r="BK363" s="17">
        <v>0.92071155586471098</v>
      </c>
      <c r="BL363" s="17">
        <v>0.77646337379101404</v>
      </c>
      <c r="BM363" s="17">
        <v>0.65143153699928802</v>
      </c>
      <c r="BN363" s="17">
        <v>0.74826334446490295</v>
      </c>
      <c r="BO363" s="17"/>
      <c r="BP363" s="17">
        <v>0.66346155246294702</v>
      </c>
      <c r="BQ363" s="17">
        <v>0.65035349383024099</v>
      </c>
      <c r="BR363" s="17">
        <v>0.69120702039197701</v>
      </c>
      <c r="BS363" s="17">
        <v>0.60465335554354904</v>
      </c>
      <c r="BT363" s="17">
        <v>0.53821626998128302</v>
      </c>
      <c r="BU363" s="17">
        <v>0.60439652891326401</v>
      </c>
      <c r="BV363" s="17"/>
      <c r="BW363" s="17">
        <v>0.70389100722495002</v>
      </c>
      <c r="BX363" s="17">
        <v>0.66463773117793501</v>
      </c>
      <c r="BY363" s="17">
        <v>0.63643904866582102</v>
      </c>
      <c r="BZ363" s="17">
        <v>0.61984589615308305</v>
      </c>
      <c r="CA363" s="17">
        <v>0.65896082850391302</v>
      </c>
      <c r="CB363" s="17">
        <v>0.43851551583133103</v>
      </c>
      <c r="CC363" s="17">
        <v>0.76875027330800405</v>
      </c>
      <c r="CD363" s="17">
        <v>0.64853536860959005</v>
      </c>
      <c r="CE363" s="17"/>
      <c r="CF363" s="17">
        <v>0.71831999898104204</v>
      </c>
      <c r="CG363" s="17">
        <v>0.64355053561863895</v>
      </c>
      <c r="CH363" s="17">
        <v>0.62696279908624897</v>
      </c>
      <c r="CI363" s="17">
        <v>0.62031091935358396</v>
      </c>
      <c r="CJ363" s="17">
        <v>0.52863078076632197</v>
      </c>
      <c r="CK363" s="17"/>
      <c r="CL363" s="17">
        <v>0.65050230671298603</v>
      </c>
      <c r="CM363" s="17"/>
      <c r="CN363" s="17">
        <v>0.63448049110772697</v>
      </c>
      <c r="CO363" s="17">
        <v>0.59264683372205995</v>
      </c>
      <c r="CP363" s="17">
        <v>0.67439710257322705</v>
      </c>
    </row>
    <row r="364" spans="2:94" x14ac:dyDescent="0.35">
      <c r="B364" t="s">
        <v>146</v>
      </c>
      <c r="C364" s="17">
        <v>0.114796483365238</v>
      </c>
      <c r="D364" s="17">
        <v>9.8378231854595294E-2</v>
      </c>
      <c r="E364" s="17">
        <v>0.13019124493929701</v>
      </c>
      <c r="F364" s="17"/>
      <c r="G364" s="17">
        <v>7.1722809396275705E-2</v>
      </c>
      <c r="H364" s="17">
        <v>0.11121615467342499</v>
      </c>
      <c r="I364" s="17">
        <v>7.7313947528167601E-2</v>
      </c>
      <c r="J364" s="17">
        <v>0.118289371311839</v>
      </c>
      <c r="K364" s="17">
        <v>9.6569371594442496E-2</v>
      </c>
      <c r="L364" s="17">
        <v>0.178960587818983</v>
      </c>
      <c r="M364" s="17"/>
      <c r="N364" s="17">
        <v>8.7719755664966301E-2</v>
      </c>
      <c r="O364" s="17">
        <v>0.111476134785179</v>
      </c>
      <c r="P364" s="17">
        <v>0.13273169723384901</v>
      </c>
      <c r="Q364" s="17">
        <v>0.127943863190596</v>
      </c>
      <c r="R364" s="17"/>
      <c r="S364" s="17">
        <v>0.106958179212868</v>
      </c>
      <c r="T364" s="17">
        <v>0.120835016180144</v>
      </c>
      <c r="U364" s="17">
        <v>0.11364005104861399</v>
      </c>
      <c r="V364" s="17">
        <v>0.193311552883045</v>
      </c>
      <c r="W364" s="17">
        <v>3.5086988990212703E-2</v>
      </c>
      <c r="X364" s="17">
        <v>0.12913256180466201</v>
      </c>
      <c r="Y364" s="17">
        <v>0.161846625662738</v>
      </c>
      <c r="Z364" s="17">
        <v>0.16244826731709899</v>
      </c>
      <c r="AA364" s="17">
        <v>7.4176818811911793E-2</v>
      </c>
      <c r="AB364" s="17">
        <v>7.7844421756275706E-2</v>
      </c>
      <c r="AC364" s="17">
        <v>0.12683342317339999</v>
      </c>
      <c r="AD364" s="17"/>
      <c r="AE364" s="17">
        <v>0.16894963040570299</v>
      </c>
      <c r="AF364" s="17">
        <v>7.2837307863035994E-2</v>
      </c>
      <c r="AG364" s="17">
        <v>0.110186853661232</v>
      </c>
      <c r="AH364" s="17"/>
      <c r="AI364" s="17">
        <v>0.163086112714554</v>
      </c>
      <c r="AJ364" s="17">
        <v>8.7198048718397897E-2</v>
      </c>
      <c r="AK364" s="17">
        <v>6.5330167519094706E-2</v>
      </c>
      <c r="AL364" s="17">
        <v>0.20154261374929799</v>
      </c>
      <c r="AM364" s="17">
        <v>0.117110552925977</v>
      </c>
      <c r="AN364" s="17"/>
      <c r="AO364" s="17">
        <v>0.109023587904404</v>
      </c>
      <c r="AP364" s="17">
        <v>0.102783140498957</v>
      </c>
      <c r="AQ364" s="17">
        <v>5.6631767473897698E-2</v>
      </c>
      <c r="AR364" s="17"/>
      <c r="AS364" s="17">
        <v>0.12406783079318601</v>
      </c>
      <c r="AT364" s="17">
        <v>0.110299923992149</v>
      </c>
      <c r="AU364" s="17">
        <v>9.1254256252945906E-2</v>
      </c>
      <c r="AV364" s="17">
        <v>0.10256472529899401</v>
      </c>
      <c r="AW364" s="17">
        <v>0.218290991047384</v>
      </c>
      <c r="AX364" s="17"/>
      <c r="AY364" s="17">
        <v>0.100579784165331</v>
      </c>
      <c r="AZ364" s="17">
        <v>7.5138316714681602E-2</v>
      </c>
      <c r="BA364" s="17">
        <v>0.12604795901501401</v>
      </c>
      <c r="BB364" s="17">
        <v>0.10893904079146199</v>
      </c>
      <c r="BC364" s="17">
        <v>0.136153018925153</v>
      </c>
      <c r="BD364" s="17">
        <v>0.16473504120007301</v>
      </c>
      <c r="BE364" s="17">
        <v>0.15859337536566601</v>
      </c>
      <c r="BF364" s="17">
        <v>9.9974760610207006E-2</v>
      </c>
      <c r="BG364" s="17">
        <v>0.18577412232721999</v>
      </c>
      <c r="BH364" s="17">
        <v>7.1765096834720293E-2</v>
      </c>
      <c r="BI364" s="17">
        <v>0.11283422943119099</v>
      </c>
      <c r="BJ364" s="17">
        <v>6.3172441415181593E-2</v>
      </c>
      <c r="BK364" s="17">
        <v>2.865105315037E-2</v>
      </c>
      <c r="BL364" s="17">
        <v>0.13228881189921601</v>
      </c>
      <c r="BM364" s="17">
        <v>0</v>
      </c>
      <c r="BN364" s="17">
        <v>2.5530279258412499E-2</v>
      </c>
      <c r="BO364" s="17"/>
      <c r="BP364" s="17">
        <v>8.9996866217061794E-2</v>
      </c>
      <c r="BQ364" s="17">
        <v>0.112013697575279</v>
      </c>
      <c r="BR364" s="17">
        <v>0.12233254148660801</v>
      </c>
      <c r="BS364" s="17">
        <v>0.148143197962089</v>
      </c>
      <c r="BT364" s="17">
        <v>0.12214789557398199</v>
      </c>
      <c r="BU364" s="17">
        <v>8.71608655006679E-2</v>
      </c>
      <c r="BV364" s="17"/>
      <c r="BW364" s="17">
        <v>4.7975657507916498E-2</v>
      </c>
      <c r="BX364" s="17">
        <v>0.111694075487971</v>
      </c>
      <c r="BY364" s="17">
        <v>9.4016802237595107E-2</v>
      </c>
      <c r="BZ364" s="17">
        <v>0.17632051316102501</v>
      </c>
      <c r="CA364" s="17">
        <v>0.113467353573174</v>
      </c>
      <c r="CB364" s="17">
        <v>0.20346001390329899</v>
      </c>
      <c r="CC364" s="17">
        <v>0.11200371432395601</v>
      </c>
      <c r="CD364" s="17">
        <v>2.1541908576441102E-2</v>
      </c>
      <c r="CE364" s="17"/>
      <c r="CF364" s="17">
        <v>6.1741037544919601E-2</v>
      </c>
      <c r="CG364" s="17">
        <v>0.108838415266509</v>
      </c>
      <c r="CH364" s="17">
        <v>0.12723550174963799</v>
      </c>
      <c r="CI364" s="17">
        <v>0.116625851976082</v>
      </c>
      <c r="CJ364" s="17">
        <v>0.16420249257849101</v>
      </c>
      <c r="CK364" s="17"/>
      <c r="CL364" s="17">
        <v>0.13143759327514701</v>
      </c>
      <c r="CM364" s="17"/>
      <c r="CN364" s="17">
        <v>0.10913213568977299</v>
      </c>
      <c r="CO364" s="17">
        <v>0.104774356080343</v>
      </c>
      <c r="CP364" s="17">
        <v>0.13607780428347499</v>
      </c>
    </row>
    <row r="365" spans="2:94" x14ac:dyDescent="0.35">
      <c r="B365" t="s">
        <v>147</v>
      </c>
      <c r="C365" s="17">
        <v>0.52165398911782401</v>
      </c>
      <c r="D365" s="17">
        <v>0.62596239724991798</v>
      </c>
      <c r="E365" s="17">
        <v>0.42474710497775697</v>
      </c>
      <c r="F365" s="17"/>
      <c r="G365" s="17">
        <v>0.63147873802062704</v>
      </c>
      <c r="H365" s="17">
        <v>0.50921071527376105</v>
      </c>
      <c r="I365" s="17">
        <v>0.61873408104974603</v>
      </c>
      <c r="J365" s="17">
        <v>0.52801120078945996</v>
      </c>
      <c r="K365" s="17">
        <v>0.54369639351614696</v>
      </c>
      <c r="L365" s="17">
        <v>0.379424774895463</v>
      </c>
      <c r="M365" s="17"/>
      <c r="N365" s="17">
        <v>0.60183479645243398</v>
      </c>
      <c r="O365" s="17">
        <v>0.57903039288758396</v>
      </c>
      <c r="P365" s="17">
        <v>0.48098373852224602</v>
      </c>
      <c r="Q365" s="17">
        <v>0.43154403376489497</v>
      </c>
      <c r="R365" s="17"/>
      <c r="S365" s="17">
        <v>0.48161651428319602</v>
      </c>
      <c r="T365" s="17">
        <v>0.53687836033005398</v>
      </c>
      <c r="U365" s="17">
        <v>0.55753737928602398</v>
      </c>
      <c r="V365" s="17">
        <v>0.42263423741099598</v>
      </c>
      <c r="W365" s="17">
        <v>0.74068073469155504</v>
      </c>
      <c r="X365" s="17">
        <v>0.43187035043551703</v>
      </c>
      <c r="Y365" s="17">
        <v>0.52612842765391798</v>
      </c>
      <c r="Z365" s="17">
        <v>0.42462769642216502</v>
      </c>
      <c r="AA365" s="17">
        <v>0.57583149772553699</v>
      </c>
      <c r="AB365" s="17">
        <v>0.55567666794353299</v>
      </c>
      <c r="AC365" s="17">
        <v>0.40455465920489098</v>
      </c>
      <c r="AD365" s="17"/>
      <c r="AE365" s="17">
        <v>0.406778445002068</v>
      </c>
      <c r="AF365" s="17">
        <v>0.63120664242359004</v>
      </c>
      <c r="AG365" s="17">
        <v>0.47960439063939297</v>
      </c>
      <c r="AH365" s="17"/>
      <c r="AI365" s="17">
        <v>0.45501373043039001</v>
      </c>
      <c r="AJ365" s="17">
        <v>0.59901576001936996</v>
      </c>
      <c r="AK365" s="17">
        <v>0.62453119450819705</v>
      </c>
      <c r="AL365" s="17">
        <v>0.30766755155787301</v>
      </c>
      <c r="AM365" s="17">
        <v>0.46720413146172701</v>
      </c>
      <c r="AN365" s="17"/>
      <c r="AO365" s="17">
        <v>0.57566112043519402</v>
      </c>
      <c r="AP365" s="17">
        <v>0.56369081900590001</v>
      </c>
      <c r="AQ365" s="17">
        <v>0.66564105616372304</v>
      </c>
      <c r="AR365" s="17"/>
      <c r="AS365" s="17">
        <v>0.45242800869805799</v>
      </c>
      <c r="AT365" s="17">
        <v>0.52753148490977897</v>
      </c>
      <c r="AU365" s="17">
        <v>0.60472465751367599</v>
      </c>
      <c r="AV365" s="17">
        <v>0.57777153085466804</v>
      </c>
      <c r="AW365" s="17">
        <v>0.49224557336115199</v>
      </c>
      <c r="AX365" s="17"/>
      <c r="AY365" s="17">
        <v>0.54665226192514105</v>
      </c>
      <c r="AZ365" s="17">
        <v>0.60390387066114304</v>
      </c>
      <c r="BA365" s="17">
        <v>0.42077406808159701</v>
      </c>
      <c r="BB365" s="17">
        <v>0.589033560077736</v>
      </c>
      <c r="BC365" s="17">
        <v>0.44871256830461997</v>
      </c>
      <c r="BD365" s="17">
        <v>0.40284874456155301</v>
      </c>
      <c r="BE365" s="17">
        <v>0.40840260388847999</v>
      </c>
      <c r="BF365" s="17">
        <v>0.524980579577353</v>
      </c>
      <c r="BG365" s="17">
        <v>0.38029523258796599</v>
      </c>
      <c r="BH365" s="17">
        <v>0.69902152156388198</v>
      </c>
      <c r="BI365" s="17">
        <v>0.58370298957970901</v>
      </c>
      <c r="BJ365" s="17">
        <v>0.67418697612796596</v>
      </c>
      <c r="BK365" s="17">
        <v>0.89206050271434101</v>
      </c>
      <c r="BL365" s="17">
        <v>0.644174561891798</v>
      </c>
      <c r="BM365" s="17">
        <v>0.65143153699928802</v>
      </c>
      <c r="BN365" s="17">
        <v>0.72273306520649006</v>
      </c>
      <c r="BO365" s="17"/>
      <c r="BP365" s="17">
        <v>0.57346468624588498</v>
      </c>
      <c r="BQ365" s="17">
        <v>0.53833979625496298</v>
      </c>
      <c r="BR365" s="17">
        <v>0.56887447890536902</v>
      </c>
      <c r="BS365" s="17">
        <v>0.45651015758146102</v>
      </c>
      <c r="BT365" s="17">
        <v>0.41606837440729999</v>
      </c>
      <c r="BU365" s="17">
        <v>0.51723566341259697</v>
      </c>
      <c r="BV365" s="17"/>
      <c r="BW365" s="17">
        <v>0.65591534971703302</v>
      </c>
      <c r="BX365" s="17">
        <v>0.55294365568996395</v>
      </c>
      <c r="BY365" s="17">
        <v>0.54242224642822601</v>
      </c>
      <c r="BZ365" s="17">
        <v>0.44352538299205801</v>
      </c>
      <c r="CA365" s="17">
        <v>0.54549347493073896</v>
      </c>
      <c r="CB365" s="17">
        <v>0.23505550192803201</v>
      </c>
      <c r="CC365" s="17">
        <v>0.65674655898404799</v>
      </c>
      <c r="CD365" s="17">
        <v>0.62699346003314904</v>
      </c>
      <c r="CE365" s="17"/>
      <c r="CF365" s="17">
        <v>0.65657896143612304</v>
      </c>
      <c r="CG365" s="17">
        <v>0.53471212035213</v>
      </c>
      <c r="CH365" s="17">
        <v>0.49972729733661098</v>
      </c>
      <c r="CI365" s="17">
        <v>0.50368506737750196</v>
      </c>
      <c r="CJ365" s="17">
        <v>0.36442828818783102</v>
      </c>
      <c r="CK365" s="17"/>
      <c r="CL365" s="17">
        <v>0.519064713437839</v>
      </c>
      <c r="CM365" s="17"/>
      <c r="CN365" s="17">
        <v>0.52534835541795299</v>
      </c>
      <c r="CO365" s="17">
        <v>0.48787247764171698</v>
      </c>
      <c r="CP365" s="17">
        <v>0.538319298289752</v>
      </c>
    </row>
    <row r="366" spans="2:94" x14ac:dyDescent="0.35">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H366" s="17"/>
      <c r="CI366" s="17"/>
      <c r="CJ366" s="17"/>
      <c r="CK366" s="17"/>
      <c r="CL366" s="17"/>
      <c r="CM366" s="17"/>
      <c r="CN366" s="17"/>
      <c r="CO366" s="17"/>
      <c r="CP366" s="17"/>
    </row>
    <row r="367" spans="2:94" x14ac:dyDescent="0.35">
      <c r="B367" s="6" t="s">
        <v>238</v>
      </c>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c r="CA367" s="17"/>
      <c r="CB367" s="17"/>
      <c r="CC367" s="17"/>
      <c r="CD367" s="17"/>
      <c r="CE367" s="17"/>
      <c r="CF367" s="17"/>
      <c r="CG367" s="17"/>
      <c r="CH367" s="17"/>
      <c r="CI367" s="17"/>
      <c r="CJ367" s="17"/>
      <c r="CK367" s="17"/>
      <c r="CL367" s="17"/>
      <c r="CM367" s="17"/>
      <c r="CN367" s="17"/>
      <c r="CO367" s="17"/>
      <c r="CP367" s="17"/>
    </row>
    <row r="368" spans="2:94" x14ac:dyDescent="0.35">
      <c r="B368" s="24" t="s">
        <v>225</v>
      </c>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c r="CA368" s="17"/>
      <c r="CB368" s="17"/>
      <c r="CC368" s="17"/>
      <c r="CD368" s="17"/>
      <c r="CE368" s="17"/>
      <c r="CF368" s="17"/>
      <c r="CG368" s="17"/>
      <c r="CH368" s="17"/>
      <c r="CI368" s="17"/>
      <c r="CJ368" s="17"/>
      <c r="CK368" s="17"/>
      <c r="CL368" s="17"/>
      <c r="CM368" s="17"/>
      <c r="CN368" s="17"/>
      <c r="CO368" s="17"/>
      <c r="CP368" s="17"/>
    </row>
    <row r="369" spans="2:94" x14ac:dyDescent="0.35">
      <c r="B369" t="s">
        <v>205</v>
      </c>
      <c r="C369" s="17">
        <v>0.300070724709041</v>
      </c>
      <c r="D369" s="17">
        <v>0.38861265686365698</v>
      </c>
      <c r="E369" s="17">
        <v>0.21675875889402199</v>
      </c>
      <c r="F369" s="17"/>
      <c r="G369" s="17">
        <v>0.36814069521382597</v>
      </c>
      <c r="H369" s="17">
        <v>0.26221257077158999</v>
      </c>
      <c r="I369" s="17">
        <v>0.343079863361552</v>
      </c>
      <c r="J369" s="17">
        <v>0.32064342169283699</v>
      </c>
      <c r="K369" s="17">
        <v>0.286046157007108</v>
      </c>
      <c r="L369" s="17">
        <v>0.25466442794855898</v>
      </c>
      <c r="M369" s="17"/>
      <c r="N369" s="17">
        <v>0.349886782721685</v>
      </c>
      <c r="O369" s="17">
        <v>0.29658916046613998</v>
      </c>
      <c r="P369" s="17">
        <v>0.320810161009215</v>
      </c>
      <c r="Q369" s="17">
        <v>0.24699891238777399</v>
      </c>
      <c r="R369" s="17"/>
      <c r="S369" s="17">
        <v>0.25614243987369101</v>
      </c>
      <c r="T369" s="17">
        <v>0.29564632928409401</v>
      </c>
      <c r="U369" s="17">
        <v>0.33539558360970401</v>
      </c>
      <c r="V369" s="17">
        <v>0.32370843840141</v>
      </c>
      <c r="W369" s="17">
        <v>0.35512294125708899</v>
      </c>
      <c r="X369" s="17">
        <v>0.27055664431269999</v>
      </c>
      <c r="Y369" s="17">
        <v>0.30503425793949801</v>
      </c>
      <c r="Z369" s="17">
        <v>0.219200234474489</v>
      </c>
      <c r="AA369" s="17">
        <v>0.35323110591728502</v>
      </c>
      <c r="AB369" s="17">
        <v>0.31638292344575197</v>
      </c>
      <c r="AC369" s="17">
        <v>0.20245205519302001</v>
      </c>
      <c r="AD369" s="17"/>
      <c r="AE369" s="17">
        <v>0.25732049982816901</v>
      </c>
      <c r="AF369" s="17">
        <v>0.33592324472579599</v>
      </c>
      <c r="AG369" s="17">
        <v>0.26602649069843198</v>
      </c>
      <c r="AH369" s="17"/>
      <c r="AI369" s="17">
        <v>0.28304485803040003</v>
      </c>
      <c r="AJ369" s="17">
        <v>0.317290997860947</v>
      </c>
      <c r="AK369" s="17">
        <v>0.32418720924351702</v>
      </c>
      <c r="AL369" s="17">
        <v>0.23018258591546001</v>
      </c>
      <c r="AM369" s="17">
        <v>0.27634091147949402</v>
      </c>
      <c r="AN369" s="17"/>
      <c r="AO369" s="17">
        <v>0.30101415690059402</v>
      </c>
      <c r="AP369" s="17">
        <v>0.32986522980948502</v>
      </c>
      <c r="AQ369" s="17">
        <v>0.28931320897142998</v>
      </c>
      <c r="AR369" s="17"/>
      <c r="AS369" s="17">
        <v>0.23915681603127301</v>
      </c>
      <c r="AT369" s="17">
        <v>0.28757126744698902</v>
      </c>
      <c r="AU369" s="17">
        <v>0.33459502535987601</v>
      </c>
      <c r="AV369" s="17">
        <v>0.37611482717114098</v>
      </c>
      <c r="AW369" s="17">
        <v>0.38038023225009199</v>
      </c>
      <c r="AX369" s="17"/>
      <c r="AY369" s="17">
        <v>0.32162212043948801</v>
      </c>
      <c r="AZ369" s="17">
        <v>0.21713185150944</v>
      </c>
      <c r="BA369" s="17">
        <v>0.26577487119515603</v>
      </c>
      <c r="BB369" s="17">
        <v>0.37048700131616702</v>
      </c>
      <c r="BC369" s="17">
        <v>0.256781724855353</v>
      </c>
      <c r="BD369" s="17">
        <v>0.280908236246321</v>
      </c>
      <c r="BE369" s="17">
        <v>0.35702669160940798</v>
      </c>
      <c r="BF369" s="17">
        <v>0.24905135532460099</v>
      </c>
      <c r="BG369" s="17">
        <v>0.28208589198392903</v>
      </c>
      <c r="BH369" s="17">
        <v>0.34631881797321201</v>
      </c>
      <c r="BI369" s="17">
        <v>0.222412587364132</v>
      </c>
      <c r="BJ369" s="17">
        <v>0.30573596721112301</v>
      </c>
      <c r="BK369" s="17">
        <v>0.417403219821743</v>
      </c>
      <c r="BL369" s="17">
        <v>0.46404166053694401</v>
      </c>
      <c r="BM369" s="17">
        <v>0.47030692110293598</v>
      </c>
      <c r="BN369" s="17">
        <v>0.43901421892273501</v>
      </c>
      <c r="BO369" s="17"/>
      <c r="BP369" s="17">
        <v>0.28771424543936702</v>
      </c>
      <c r="BQ369" s="17">
        <v>0.27735577928572402</v>
      </c>
      <c r="BR369" s="17">
        <v>0.32520629277389002</v>
      </c>
      <c r="BS369" s="17">
        <v>0.341329313063232</v>
      </c>
      <c r="BT369" s="17">
        <v>0.26266752438497398</v>
      </c>
      <c r="BU369" s="17">
        <v>0.3057348965251</v>
      </c>
      <c r="BV369" s="17"/>
      <c r="BW369" s="17">
        <v>0.398875413263026</v>
      </c>
      <c r="BX369" s="17">
        <v>0.32911748883431502</v>
      </c>
      <c r="BY369" s="17">
        <v>0.284022922092039</v>
      </c>
      <c r="BZ369" s="17">
        <v>0.27634104642457902</v>
      </c>
      <c r="CA369" s="17">
        <v>0.32134655130956402</v>
      </c>
      <c r="CB369" s="17">
        <v>0.19637604403162601</v>
      </c>
      <c r="CC369" s="17">
        <v>0.42446059725116803</v>
      </c>
      <c r="CD369" s="17">
        <v>0.31020295528006803</v>
      </c>
      <c r="CE369" s="17"/>
      <c r="CF369" s="17">
        <v>0.32790879669317902</v>
      </c>
      <c r="CG369" s="17">
        <v>0.30692232831501298</v>
      </c>
      <c r="CH369" s="17">
        <v>0.30156900324490998</v>
      </c>
      <c r="CI369" s="17">
        <v>0.28091815225625999</v>
      </c>
      <c r="CJ369" s="17">
        <v>0.2241365907242</v>
      </c>
      <c r="CK369" s="17"/>
      <c r="CL369" s="17">
        <v>0.26501214472684498</v>
      </c>
      <c r="CM369" s="17"/>
      <c r="CN369" s="17">
        <v>0.31619755655273901</v>
      </c>
      <c r="CO369" s="17">
        <v>0.23947838910914701</v>
      </c>
      <c r="CP369" s="17">
        <v>0.30700377749893698</v>
      </c>
    </row>
    <row r="370" spans="2:94" x14ac:dyDescent="0.35">
      <c r="B370" t="s">
        <v>206</v>
      </c>
      <c r="C370" s="17">
        <v>0.382688847120704</v>
      </c>
      <c r="D370" s="17">
        <v>0.37478362922347902</v>
      </c>
      <c r="E370" s="17">
        <v>0.39127417634193801</v>
      </c>
      <c r="F370" s="17"/>
      <c r="G370" s="17">
        <v>0.32426741630115402</v>
      </c>
      <c r="H370" s="17">
        <v>0.41780667668916599</v>
      </c>
      <c r="I370" s="17">
        <v>0.40005766235045398</v>
      </c>
      <c r="J370" s="17">
        <v>0.34121526765555599</v>
      </c>
      <c r="K370" s="17">
        <v>0.36400080826526399</v>
      </c>
      <c r="L370" s="17">
        <v>0.42013299840930801</v>
      </c>
      <c r="M370" s="17"/>
      <c r="N370" s="17">
        <v>0.38102901215638002</v>
      </c>
      <c r="O370" s="17">
        <v>0.42478518829066603</v>
      </c>
      <c r="P370" s="17">
        <v>0.35914745857324198</v>
      </c>
      <c r="Q370" s="17">
        <v>0.36277220522055098</v>
      </c>
      <c r="R370" s="17"/>
      <c r="S370" s="17">
        <v>0.36430720392649701</v>
      </c>
      <c r="T370" s="17">
        <v>0.419323639905884</v>
      </c>
      <c r="U370" s="17">
        <v>0.38670081888091401</v>
      </c>
      <c r="V370" s="17">
        <v>0.39171103267941598</v>
      </c>
      <c r="W370" s="17">
        <v>0.427094960702875</v>
      </c>
      <c r="X370" s="17">
        <v>0.30070625105022403</v>
      </c>
      <c r="Y370" s="17">
        <v>0.36927278725162099</v>
      </c>
      <c r="Z370" s="17">
        <v>0.31373565742243897</v>
      </c>
      <c r="AA370" s="17">
        <v>0.35777290506810799</v>
      </c>
      <c r="AB370" s="17">
        <v>0.43148292965989699</v>
      </c>
      <c r="AC370" s="17">
        <v>0.39177099062731302</v>
      </c>
      <c r="AD370" s="17"/>
      <c r="AE370" s="17">
        <v>0.36617823967923002</v>
      </c>
      <c r="AF370" s="17">
        <v>0.44781049406694701</v>
      </c>
      <c r="AG370" s="17">
        <v>0.309959158906635</v>
      </c>
      <c r="AH370" s="17"/>
      <c r="AI370" s="17">
        <v>0.38572295452405198</v>
      </c>
      <c r="AJ370" s="17">
        <v>0.423682596973533</v>
      </c>
      <c r="AK370" s="17">
        <v>0.45982472626924698</v>
      </c>
      <c r="AL370" s="17">
        <v>0.26963401523381503</v>
      </c>
      <c r="AM370" s="17">
        <v>0.341854976150748</v>
      </c>
      <c r="AN370" s="17"/>
      <c r="AO370" s="17">
        <v>0.41825987439720702</v>
      </c>
      <c r="AP370" s="17">
        <v>0.38667362849735198</v>
      </c>
      <c r="AQ370" s="17">
        <v>0.53985877378236502</v>
      </c>
      <c r="AR370" s="17"/>
      <c r="AS370" s="17">
        <v>0.407028065548313</v>
      </c>
      <c r="AT370" s="17">
        <v>0.40478308033410298</v>
      </c>
      <c r="AU370" s="17">
        <v>0.36892245890835801</v>
      </c>
      <c r="AV370" s="17">
        <v>0.39374760278127702</v>
      </c>
      <c r="AW370" s="17">
        <v>0.263241111746642</v>
      </c>
      <c r="AX370" s="17"/>
      <c r="AY370" s="17">
        <v>0.32560992565098501</v>
      </c>
      <c r="AZ370" s="17">
        <v>0.40285698210114501</v>
      </c>
      <c r="BA370" s="17">
        <v>0.37645035575699298</v>
      </c>
      <c r="BB370" s="17">
        <v>0.39718835490830001</v>
      </c>
      <c r="BC370" s="17">
        <v>0.373652511598762</v>
      </c>
      <c r="BD370" s="17">
        <v>0.40905415131492501</v>
      </c>
      <c r="BE370" s="17">
        <v>0.28928916131364302</v>
      </c>
      <c r="BF370" s="17">
        <v>0.47836923226019201</v>
      </c>
      <c r="BG370" s="17">
        <v>0.31707344957536399</v>
      </c>
      <c r="BH370" s="17">
        <v>0.445289374341371</v>
      </c>
      <c r="BI370" s="17">
        <v>0.48414527905636301</v>
      </c>
      <c r="BJ370" s="17">
        <v>0.39732605564247298</v>
      </c>
      <c r="BK370" s="17">
        <v>0.50279701064134497</v>
      </c>
      <c r="BL370" s="17">
        <v>0.35810377429366502</v>
      </c>
      <c r="BM370" s="17">
        <v>0.34796027299683502</v>
      </c>
      <c r="BN370" s="17">
        <v>0.33177623915676502</v>
      </c>
      <c r="BO370" s="17"/>
      <c r="BP370" s="17">
        <v>0.41023157773828001</v>
      </c>
      <c r="BQ370" s="17">
        <v>0.41909086462472001</v>
      </c>
      <c r="BR370" s="17">
        <v>0.399766433506484</v>
      </c>
      <c r="BS370" s="17">
        <v>0.327099062818835</v>
      </c>
      <c r="BT370" s="17">
        <v>0.34177040731944103</v>
      </c>
      <c r="BU370" s="17">
        <v>0.33037499601640702</v>
      </c>
      <c r="BV370" s="17"/>
      <c r="BW370" s="17">
        <v>0.30780605754101398</v>
      </c>
      <c r="BX370" s="17">
        <v>0.380007978569533</v>
      </c>
      <c r="BY370" s="17">
        <v>0.41940897195770099</v>
      </c>
      <c r="BZ370" s="17">
        <v>0.38625306964745199</v>
      </c>
      <c r="CA370" s="17">
        <v>0.39372594273067602</v>
      </c>
      <c r="CB370" s="17">
        <v>0.385319429770486</v>
      </c>
      <c r="CC370" s="17">
        <v>0.34428967605683602</v>
      </c>
      <c r="CD370" s="17">
        <v>0.29776739430851701</v>
      </c>
      <c r="CE370" s="17"/>
      <c r="CF370" s="17">
        <v>0.41798133768414403</v>
      </c>
      <c r="CG370" s="17">
        <v>0.39704267109473901</v>
      </c>
      <c r="CH370" s="17">
        <v>0.36678504758937303</v>
      </c>
      <c r="CI370" s="17">
        <v>0.38241880702690201</v>
      </c>
      <c r="CJ370" s="17">
        <v>0.325567863716763</v>
      </c>
      <c r="CK370" s="17"/>
      <c r="CL370" s="17">
        <v>0.450520740885966</v>
      </c>
      <c r="CM370" s="17"/>
      <c r="CN370" s="17">
        <v>0.36296861918382101</v>
      </c>
      <c r="CO370" s="17">
        <v>0.37725915845895402</v>
      </c>
      <c r="CP370" s="17">
        <v>0.434458390024068</v>
      </c>
    </row>
    <row r="371" spans="2:94" x14ac:dyDescent="0.35">
      <c r="B371" t="s">
        <v>207</v>
      </c>
      <c r="C371" s="17">
        <v>0.17827578473314801</v>
      </c>
      <c r="D371" s="17">
        <v>0.13480597700241401</v>
      </c>
      <c r="E371" s="17">
        <v>0.21858557303439699</v>
      </c>
      <c r="F371" s="17"/>
      <c r="G371" s="17">
        <v>0.193727340526792</v>
      </c>
      <c r="H371" s="17">
        <v>0.20749700705876001</v>
      </c>
      <c r="I371" s="17">
        <v>0.114421078968884</v>
      </c>
      <c r="J371" s="17">
        <v>0.18038209405535399</v>
      </c>
      <c r="K371" s="17">
        <v>0.20920271627846901</v>
      </c>
      <c r="L371" s="17">
        <v>0.16465410130685701</v>
      </c>
      <c r="M371" s="17"/>
      <c r="N371" s="17">
        <v>0.15839744856526899</v>
      </c>
      <c r="O371" s="17">
        <v>0.13856799784822799</v>
      </c>
      <c r="P371" s="17">
        <v>0.191282181052361</v>
      </c>
      <c r="Q371" s="17">
        <v>0.22128425669606799</v>
      </c>
      <c r="R371" s="17"/>
      <c r="S371" s="17">
        <v>0.26770674793419702</v>
      </c>
      <c r="T371" s="17">
        <v>0.15213024687776699</v>
      </c>
      <c r="U371" s="17">
        <v>0.121324111314394</v>
      </c>
      <c r="V371" s="17">
        <v>9.0051714023299007E-2</v>
      </c>
      <c r="W371" s="17">
        <v>0.14624828401952999</v>
      </c>
      <c r="X371" s="17">
        <v>0.302924658921504</v>
      </c>
      <c r="Y371" s="17">
        <v>0.122472455927708</v>
      </c>
      <c r="Z371" s="17">
        <v>0.247212843295287</v>
      </c>
      <c r="AA371" s="17">
        <v>0.193275694612357</v>
      </c>
      <c r="AB371" s="17">
        <v>0.14338761702685701</v>
      </c>
      <c r="AC371" s="17">
        <v>0.183311460370678</v>
      </c>
      <c r="AD371" s="17"/>
      <c r="AE371" s="17">
        <v>0.17783196847917801</v>
      </c>
      <c r="AF371" s="17">
        <v>0.13647644692675101</v>
      </c>
      <c r="AG371" s="17">
        <v>0.261628839839738</v>
      </c>
      <c r="AH371" s="17"/>
      <c r="AI371" s="17">
        <v>0.17427263545868299</v>
      </c>
      <c r="AJ371" s="17">
        <v>0.14888476434577499</v>
      </c>
      <c r="AK371" s="17">
        <v>0.16862298845215101</v>
      </c>
      <c r="AL371" s="17">
        <v>0.31454839939344298</v>
      </c>
      <c r="AM371" s="17">
        <v>0.19836092636525701</v>
      </c>
      <c r="AN371" s="17"/>
      <c r="AO371" s="17">
        <v>0.157636103086189</v>
      </c>
      <c r="AP371" s="17">
        <v>0.15976935005860801</v>
      </c>
      <c r="AQ371" s="17">
        <v>0.13037200377556901</v>
      </c>
      <c r="AR371" s="17"/>
      <c r="AS371" s="17">
        <v>0.200186234629736</v>
      </c>
      <c r="AT371" s="17">
        <v>0.18615329780530601</v>
      </c>
      <c r="AU371" s="17">
        <v>0.17256815114756399</v>
      </c>
      <c r="AV371" s="17">
        <v>0.107332337292197</v>
      </c>
      <c r="AW371" s="17">
        <v>0.20646365525619301</v>
      </c>
      <c r="AX371" s="17"/>
      <c r="AY371" s="17">
        <v>0.252188169744196</v>
      </c>
      <c r="AZ371" s="17">
        <v>0.23332894539358101</v>
      </c>
      <c r="BA371" s="17">
        <v>0.21725862214004901</v>
      </c>
      <c r="BB371" s="17">
        <v>0.11521412069105701</v>
      </c>
      <c r="BC371" s="17">
        <v>0.19846958241805401</v>
      </c>
      <c r="BD371" s="17">
        <v>0.16869724598418401</v>
      </c>
      <c r="BE371" s="17">
        <v>0.17164722670882501</v>
      </c>
      <c r="BF371" s="17">
        <v>0.12527890368217601</v>
      </c>
      <c r="BG371" s="17">
        <v>0.24786056688817801</v>
      </c>
      <c r="BH371" s="17">
        <v>0.105377984398956</v>
      </c>
      <c r="BI371" s="17">
        <v>0.16592486795618899</v>
      </c>
      <c r="BJ371" s="17">
        <v>0.12083480829253999</v>
      </c>
      <c r="BK371" s="17">
        <v>5.11487163865426E-2</v>
      </c>
      <c r="BL371" s="17">
        <v>0.13469715263690499</v>
      </c>
      <c r="BM371" s="17">
        <v>0.123585315927801</v>
      </c>
      <c r="BN371" s="17">
        <v>0.18003724295937501</v>
      </c>
      <c r="BO371" s="17"/>
      <c r="BP371" s="17">
        <v>0.194507859528779</v>
      </c>
      <c r="BQ371" s="17">
        <v>0.17453268172276001</v>
      </c>
      <c r="BR371" s="17">
        <v>0.132948461010791</v>
      </c>
      <c r="BS371" s="17">
        <v>0.18052737673684999</v>
      </c>
      <c r="BT371" s="17">
        <v>0.17512048214810499</v>
      </c>
      <c r="BU371" s="17">
        <v>0.228831086621133</v>
      </c>
      <c r="BV371" s="17"/>
      <c r="BW371" s="17">
        <v>0.17570215145301801</v>
      </c>
      <c r="BX371" s="17">
        <v>0.147472894830046</v>
      </c>
      <c r="BY371" s="17">
        <v>0.163687974103398</v>
      </c>
      <c r="BZ371" s="17">
        <v>0.185653946469922</v>
      </c>
      <c r="CA371" s="17">
        <v>0.19559111641825799</v>
      </c>
      <c r="CB371" s="17">
        <v>0.19710185947195599</v>
      </c>
      <c r="CC371" s="17">
        <v>0.15586834543807099</v>
      </c>
      <c r="CD371" s="17">
        <v>0.23160027910176401</v>
      </c>
      <c r="CE371" s="17"/>
      <c r="CF371" s="17">
        <v>0.14646375006302301</v>
      </c>
      <c r="CG371" s="17">
        <v>0.15297745222308601</v>
      </c>
      <c r="CH371" s="17">
        <v>0.18612569252539601</v>
      </c>
      <c r="CI371" s="17">
        <v>0.20446042865657099</v>
      </c>
      <c r="CJ371" s="17">
        <v>0.31691689108498799</v>
      </c>
      <c r="CK371" s="17"/>
      <c r="CL371" s="17">
        <v>0.171479808625665</v>
      </c>
      <c r="CM371" s="17"/>
      <c r="CN371" s="17">
        <v>0.17802187754544599</v>
      </c>
      <c r="CO371" s="17">
        <v>0.25299238152166198</v>
      </c>
      <c r="CP371" s="17">
        <v>0.12228352165171801</v>
      </c>
    </row>
    <row r="372" spans="2:94" x14ac:dyDescent="0.35">
      <c r="B372" t="s">
        <v>208</v>
      </c>
      <c r="C372" s="17">
        <v>5.3811117640699201E-2</v>
      </c>
      <c r="D372" s="17">
        <v>4.7881068673238499E-2</v>
      </c>
      <c r="E372" s="17">
        <v>5.9415731291492399E-2</v>
      </c>
      <c r="F372" s="17"/>
      <c r="G372" s="17">
        <v>4.9925557623725102E-2</v>
      </c>
      <c r="H372" s="17">
        <v>4.6310558704615402E-2</v>
      </c>
      <c r="I372" s="17">
        <v>4.62460385407941E-2</v>
      </c>
      <c r="J372" s="17">
        <v>4.5090021088487198E-2</v>
      </c>
      <c r="K372" s="17">
        <v>5.0119730370659997E-2</v>
      </c>
      <c r="L372" s="17">
        <v>7.7436920887714505E-2</v>
      </c>
      <c r="M372" s="17"/>
      <c r="N372" s="17">
        <v>4.7786367099057397E-2</v>
      </c>
      <c r="O372" s="17">
        <v>5.17111321202098E-2</v>
      </c>
      <c r="P372" s="17">
        <v>6.2782812930955098E-2</v>
      </c>
      <c r="Q372" s="17">
        <v>5.4641272306704701E-2</v>
      </c>
      <c r="R372" s="17"/>
      <c r="S372" s="17">
        <v>4.5729903680786797E-2</v>
      </c>
      <c r="T372" s="17">
        <v>3.9920517940429702E-2</v>
      </c>
      <c r="U372" s="17">
        <v>8.1559892145306997E-2</v>
      </c>
      <c r="V372" s="17">
        <v>5.6815262864289201E-2</v>
      </c>
      <c r="W372" s="17">
        <v>2.2612212281559099E-2</v>
      </c>
      <c r="X372" s="17">
        <v>4.4483457167734199E-2</v>
      </c>
      <c r="Y372" s="17">
        <v>9.0735859287162907E-2</v>
      </c>
      <c r="Z372" s="17">
        <v>0.10962180467148901</v>
      </c>
      <c r="AA372" s="17">
        <v>3.3974130943634197E-2</v>
      </c>
      <c r="AB372" s="17">
        <v>2.08799345257564E-2</v>
      </c>
      <c r="AC372" s="17">
        <v>0.14511439667540699</v>
      </c>
      <c r="AD372" s="17"/>
      <c r="AE372" s="17">
        <v>7.1387793056615606E-2</v>
      </c>
      <c r="AF372" s="17">
        <v>3.6839432181780797E-2</v>
      </c>
      <c r="AG372" s="17">
        <v>6.5763650764258497E-2</v>
      </c>
      <c r="AH372" s="17"/>
      <c r="AI372" s="17">
        <v>6.4661685832078999E-2</v>
      </c>
      <c r="AJ372" s="17">
        <v>5.0339871144007703E-2</v>
      </c>
      <c r="AK372" s="17">
        <v>1.62500784181677E-2</v>
      </c>
      <c r="AL372" s="17">
        <v>0.140630668320465</v>
      </c>
      <c r="AM372" s="17">
        <v>5.12616380045086E-2</v>
      </c>
      <c r="AN372" s="17"/>
      <c r="AO372" s="17">
        <v>5.3430913280464197E-2</v>
      </c>
      <c r="AP372" s="17">
        <v>5.6880434916033597E-2</v>
      </c>
      <c r="AQ372" s="17">
        <v>2.6611332000205899E-2</v>
      </c>
      <c r="AR372" s="17"/>
      <c r="AS372" s="17">
        <v>5.7588249007599401E-2</v>
      </c>
      <c r="AT372" s="17">
        <v>4.2005144523958801E-2</v>
      </c>
      <c r="AU372" s="17">
        <v>5.9013525231871998E-2</v>
      </c>
      <c r="AV372" s="17">
        <v>3.6352264991876E-2</v>
      </c>
      <c r="AW372" s="17">
        <v>0.14991500074707301</v>
      </c>
      <c r="AX372" s="17"/>
      <c r="AY372" s="17">
        <v>0</v>
      </c>
      <c r="AZ372" s="17">
        <v>3.3141419696848903E-2</v>
      </c>
      <c r="BA372" s="17">
        <v>3.94941844745859E-2</v>
      </c>
      <c r="BB372" s="17">
        <v>2.8566917218574E-2</v>
      </c>
      <c r="BC372" s="17">
        <v>8.5365263106640707E-2</v>
      </c>
      <c r="BD372" s="17">
        <v>3.9384836270676502E-2</v>
      </c>
      <c r="BE372" s="17">
        <v>0.1012814165949</v>
      </c>
      <c r="BF372" s="17">
        <v>4.8827607598952501E-2</v>
      </c>
      <c r="BG372" s="17">
        <v>6.0735895363123203E-2</v>
      </c>
      <c r="BH372" s="17">
        <v>5.3317799910391997E-2</v>
      </c>
      <c r="BI372" s="17">
        <v>5.4462624517685597E-2</v>
      </c>
      <c r="BJ372" s="17">
        <v>4.5680713645002403E-2</v>
      </c>
      <c r="BK372" s="17">
        <v>2.865105315037E-2</v>
      </c>
      <c r="BL372" s="17">
        <v>0</v>
      </c>
      <c r="BM372" s="17">
        <v>0</v>
      </c>
      <c r="BN372" s="17">
        <v>4.9172298961125301E-2</v>
      </c>
      <c r="BO372" s="17"/>
      <c r="BP372" s="17">
        <v>4.7250482122717201E-2</v>
      </c>
      <c r="BQ372" s="17">
        <v>3.3958913135741002E-2</v>
      </c>
      <c r="BR372" s="17">
        <v>9.2408806581022795E-2</v>
      </c>
      <c r="BS372" s="17">
        <v>4.8402019769864198E-2</v>
      </c>
      <c r="BT372" s="17">
        <v>7.8783707316600907E-2</v>
      </c>
      <c r="BU372" s="17">
        <v>6.52275480933973E-2</v>
      </c>
      <c r="BV372" s="17"/>
      <c r="BW372" s="17">
        <v>7.1759232911370194E-2</v>
      </c>
      <c r="BX372" s="17">
        <v>7.0433700307357794E-2</v>
      </c>
      <c r="BY372" s="17">
        <v>6.0348509742956399E-2</v>
      </c>
      <c r="BZ372" s="17">
        <v>3.7830569800032098E-2</v>
      </c>
      <c r="CA372" s="17">
        <v>4.4877146089992798E-2</v>
      </c>
      <c r="CB372" s="17">
        <v>7.1409400408960405E-2</v>
      </c>
      <c r="CC372" s="17">
        <v>0</v>
      </c>
      <c r="CD372" s="17">
        <v>0</v>
      </c>
      <c r="CE372" s="17"/>
      <c r="CF372" s="17">
        <v>3.7309796210170998E-2</v>
      </c>
      <c r="CG372" s="17">
        <v>4.8682878478040301E-2</v>
      </c>
      <c r="CH372" s="17">
        <v>6.4894628800667806E-2</v>
      </c>
      <c r="CI372" s="17">
        <v>4.37720100533125E-2</v>
      </c>
      <c r="CJ372" s="17">
        <v>6.9305560037154296E-2</v>
      </c>
      <c r="CK372" s="17"/>
      <c r="CL372" s="17">
        <v>6.47993183636182E-2</v>
      </c>
      <c r="CM372" s="17"/>
      <c r="CN372" s="17">
        <v>5.2951467116051198E-2</v>
      </c>
      <c r="CO372" s="17">
        <v>6.5993277653541696E-2</v>
      </c>
      <c r="CP372" s="17">
        <v>4.6659255912152503E-2</v>
      </c>
    </row>
    <row r="373" spans="2:94" x14ac:dyDescent="0.35">
      <c r="B373" t="s">
        <v>209</v>
      </c>
      <c r="C373" s="17">
        <v>4.9884206231982198E-2</v>
      </c>
      <c r="D373" s="17">
        <v>4.3775199082617601E-2</v>
      </c>
      <c r="E373" s="17">
        <v>5.5638072084202697E-2</v>
      </c>
      <c r="F373" s="17"/>
      <c r="G373" s="17">
        <v>2.8617686436002002E-2</v>
      </c>
      <c r="H373" s="17">
        <v>3.7846913132762401E-2</v>
      </c>
      <c r="I373" s="17">
        <v>4.5184155030224202E-2</v>
      </c>
      <c r="J373" s="17">
        <v>6.7241034286017604E-2</v>
      </c>
      <c r="K373" s="17">
        <v>5.2916602820934001E-2</v>
      </c>
      <c r="L373" s="17">
        <v>6.1795950001092302E-2</v>
      </c>
      <c r="M373" s="17"/>
      <c r="N373" s="17">
        <v>3.9914420328656802E-2</v>
      </c>
      <c r="O373" s="17">
        <v>5.8453208817973203E-2</v>
      </c>
      <c r="P373" s="17">
        <v>4.2751804517311899E-2</v>
      </c>
      <c r="Q373" s="17">
        <v>5.5747513202310799E-2</v>
      </c>
      <c r="R373" s="17"/>
      <c r="S373" s="17">
        <v>2.1579736845424798E-2</v>
      </c>
      <c r="T373" s="17">
        <v>5.6621157164427303E-2</v>
      </c>
      <c r="U373" s="17">
        <v>3.5422934994365399E-2</v>
      </c>
      <c r="V373" s="17">
        <v>8.8539274975820897E-2</v>
      </c>
      <c r="W373" s="17">
        <v>3.7233538657888497E-2</v>
      </c>
      <c r="X373" s="17">
        <v>4.8353439467971999E-2</v>
      </c>
      <c r="Y373" s="17">
        <v>7.4286875996233695E-2</v>
      </c>
      <c r="Z373" s="17">
        <v>0.110229460136295</v>
      </c>
      <c r="AA373" s="17">
        <v>2.6853821440808601E-2</v>
      </c>
      <c r="AB373" s="17">
        <v>4.5769352295637597E-2</v>
      </c>
      <c r="AC373" s="17">
        <v>5.3178821236249001E-2</v>
      </c>
      <c r="AD373" s="17"/>
      <c r="AE373" s="17">
        <v>9.1491712772017106E-2</v>
      </c>
      <c r="AF373" s="17">
        <v>1.7142696314570299E-2</v>
      </c>
      <c r="AG373" s="17">
        <v>3.9015394412507003E-2</v>
      </c>
      <c r="AH373" s="17"/>
      <c r="AI373" s="17">
        <v>7.8304582099397599E-2</v>
      </c>
      <c r="AJ373" s="17">
        <v>2.80748566432578E-2</v>
      </c>
      <c r="AK373" s="17">
        <v>1.3029288770005899E-2</v>
      </c>
      <c r="AL373" s="17">
        <v>4.5004331136816601E-2</v>
      </c>
      <c r="AM373" s="17">
        <v>5.6783124190862497E-2</v>
      </c>
      <c r="AN373" s="17"/>
      <c r="AO373" s="17">
        <v>5.38930754946653E-2</v>
      </c>
      <c r="AP373" s="17">
        <v>3.0868617368254199E-2</v>
      </c>
      <c r="AQ373" s="17">
        <v>1.3844681470429301E-2</v>
      </c>
      <c r="AR373" s="17"/>
      <c r="AS373" s="17">
        <v>4.8164294846776701E-2</v>
      </c>
      <c r="AT373" s="17">
        <v>5.4984678263640903E-2</v>
      </c>
      <c r="AU373" s="17">
        <v>2.6873023108657398E-2</v>
      </c>
      <c r="AV373" s="17">
        <v>5.7135173285320702E-2</v>
      </c>
      <c r="AW373" s="17">
        <v>0</v>
      </c>
      <c r="AX373" s="17"/>
      <c r="AY373" s="17">
        <v>0.100579784165331</v>
      </c>
      <c r="AZ373" s="17">
        <v>7.5571277569092002E-2</v>
      </c>
      <c r="BA373" s="17">
        <v>4.3717774593292499E-2</v>
      </c>
      <c r="BB373" s="17">
        <v>4.18673085364141E-2</v>
      </c>
      <c r="BC373" s="17">
        <v>6.7537021422022905E-2</v>
      </c>
      <c r="BD373" s="17">
        <v>7.0353740436468096E-2</v>
      </c>
      <c r="BE373" s="17">
        <v>5.5197296621337502E-2</v>
      </c>
      <c r="BF373" s="17">
        <v>6.6301195755188294E-2</v>
      </c>
      <c r="BG373" s="17">
        <v>6.20641600615938E-2</v>
      </c>
      <c r="BH373" s="17">
        <v>3.33429939293386E-2</v>
      </c>
      <c r="BI373" s="17">
        <v>2.38197124464169E-2</v>
      </c>
      <c r="BJ373" s="17">
        <v>6.4004936814789401E-2</v>
      </c>
      <c r="BK373" s="17">
        <v>0</v>
      </c>
      <c r="BL373" s="17">
        <v>4.3157412532486103E-2</v>
      </c>
      <c r="BM373" s="17">
        <v>5.8147489972427399E-2</v>
      </c>
      <c r="BN373" s="17">
        <v>0</v>
      </c>
      <c r="BO373" s="17"/>
      <c r="BP373" s="17">
        <v>1.9671748332054002E-2</v>
      </c>
      <c r="BQ373" s="17">
        <v>6.6800888721703394E-2</v>
      </c>
      <c r="BR373" s="17">
        <v>1.7372304757175699E-2</v>
      </c>
      <c r="BS373" s="17">
        <v>7.0654634888873996E-2</v>
      </c>
      <c r="BT373" s="17">
        <v>7.7434881069263398E-2</v>
      </c>
      <c r="BU373" s="17">
        <v>5.2593440424019297E-2</v>
      </c>
      <c r="BV373" s="17"/>
      <c r="BW373" s="17">
        <v>2.1665497514811401E-2</v>
      </c>
      <c r="BX373" s="17">
        <v>3.9953422667153099E-2</v>
      </c>
      <c r="BY373" s="17">
        <v>5.17267687415583E-2</v>
      </c>
      <c r="BZ373" s="17">
        <v>7.0029005845276798E-2</v>
      </c>
      <c r="CA373" s="17">
        <v>3.6002782259426901E-2</v>
      </c>
      <c r="CB373" s="17">
        <v>9.1312013801657793E-2</v>
      </c>
      <c r="CC373" s="17">
        <v>3.6757390107516601E-2</v>
      </c>
      <c r="CD373" s="17">
        <v>6.9141081988519898E-2</v>
      </c>
      <c r="CE373" s="17"/>
      <c r="CF373" s="17">
        <v>3.2343800834715601E-2</v>
      </c>
      <c r="CG373" s="17">
        <v>5.6763049460098997E-2</v>
      </c>
      <c r="CH373" s="17">
        <v>5.0647105453214103E-2</v>
      </c>
      <c r="CI373" s="17">
        <v>4.6414594502717697E-2</v>
      </c>
      <c r="CJ373" s="17">
        <v>3.0555216314657199E-2</v>
      </c>
      <c r="CK373" s="17"/>
      <c r="CL373" s="17">
        <v>3.1916702712577801E-2</v>
      </c>
      <c r="CM373" s="17"/>
      <c r="CN373" s="17">
        <v>4.5880486908534697E-2</v>
      </c>
      <c r="CO373" s="17">
        <v>3.03968715296393E-2</v>
      </c>
      <c r="CP373" s="17">
        <v>7.4323359402253805E-2</v>
      </c>
    </row>
    <row r="374" spans="2:94" x14ac:dyDescent="0.35">
      <c r="B374" t="s">
        <v>133</v>
      </c>
      <c r="C374" s="17">
        <v>3.5269319564426103E-2</v>
      </c>
      <c r="D374" s="17">
        <v>1.0141469154593401E-2</v>
      </c>
      <c r="E374" s="17">
        <v>5.8327688353948803E-2</v>
      </c>
      <c r="F374" s="17"/>
      <c r="G374" s="17">
        <v>3.5321303898500397E-2</v>
      </c>
      <c r="H374" s="17">
        <v>2.83262736431058E-2</v>
      </c>
      <c r="I374" s="17">
        <v>5.1011201748090401E-2</v>
      </c>
      <c r="J374" s="17">
        <v>4.5428161221747802E-2</v>
      </c>
      <c r="K374" s="17">
        <v>3.7713985257564898E-2</v>
      </c>
      <c r="L374" s="17">
        <v>2.13156014464694E-2</v>
      </c>
      <c r="M374" s="17"/>
      <c r="N374" s="17">
        <v>2.2985969128952399E-2</v>
      </c>
      <c r="O374" s="17">
        <v>2.98933124567821E-2</v>
      </c>
      <c r="P374" s="17">
        <v>2.32255819169143E-2</v>
      </c>
      <c r="Q374" s="17">
        <v>5.8555840186590997E-2</v>
      </c>
      <c r="R374" s="17"/>
      <c r="S374" s="17">
        <v>4.4533967739403602E-2</v>
      </c>
      <c r="T374" s="17">
        <v>3.63581088273984E-2</v>
      </c>
      <c r="U374" s="17">
        <v>3.9596659055315203E-2</v>
      </c>
      <c r="V374" s="17">
        <v>4.9174277055764798E-2</v>
      </c>
      <c r="W374" s="17">
        <v>1.16880630810582E-2</v>
      </c>
      <c r="X374" s="17">
        <v>3.29755490798651E-2</v>
      </c>
      <c r="Y374" s="17">
        <v>3.8197763597776498E-2</v>
      </c>
      <c r="Z374" s="17">
        <v>0</v>
      </c>
      <c r="AA374" s="17">
        <v>3.4892342017807297E-2</v>
      </c>
      <c r="AB374" s="17">
        <v>4.2097243046100602E-2</v>
      </c>
      <c r="AC374" s="17">
        <v>2.4172275897332299E-2</v>
      </c>
      <c r="AD374" s="17"/>
      <c r="AE374" s="17">
        <v>3.5789786184790402E-2</v>
      </c>
      <c r="AF374" s="17">
        <v>2.58076857841542E-2</v>
      </c>
      <c r="AG374" s="17">
        <v>5.7606465378429499E-2</v>
      </c>
      <c r="AH374" s="17"/>
      <c r="AI374" s="17">
        <v>1.39932840553884E-2</v>
      </c>
      <c r="AJ374" s="17">
        <v>3.1726913032479397E-2</v>
      </c>
      <c r="AK374" s="17">
        <v>1.8085708846911099E-2</v>
      </c>
      <c r="AL374" s="17">
        <v>0</v>
      </c>
      <c r="AM374" s="17">
        <v>7.5398423809130005E-2</v>
      </c>
      <c r="AN374" s="17"/>
      <c r="AO374" s="17">
        <v>1.5765876840880801E-2</v>
      </c>
      <c r="AP374" s="17">
        <v>3.5942739350267101E-2</v>
      </c>
      <c r="AQ374" s="17">
        <v>0</v>
      </c>
      <c r="AR374" s="17"/>
      <c r="AS374" s="17">
        <v>4.7876339936302401E-2</v>
      </c>
      <c r="AT374" s="17">
        <v>2.4502531626003E-2</v>
      </c>
      <c r="AU374" s="17">
        <v>3.8027816243673102E-2</v>
      </c>
      <c r="AV374" s="17">
        <v>2.9317794478188799E-2</v>
      </c>
      <c r="AW374" s="17">
        <v>0</v>
      </c>
      <c r="AX374" s="17"/>
      <c r="AY374" s="17">
        <v>0</v>
      </c>
      <c r="AZ374" s="17">
        <v>3.7969523729892998E-2</v>
      </c>
      <c r="BA374" s="17">
        <v>5.7304191839924502E-2</v>
      </c>
      <c r="BB374" s="17">
        <v>4.6676297329487998E-2</v>
      </c>
      <c r="BC374" s="17">
        <v>1.81938965991684E-2</v>
      </c>
      <c r="BD374" s="17">
        <v>3.16017897474258E-2</v>
      </c>
      <c r="BE374" s="17">
        <v>2.5558207151886201E-2</v>
      </c>
      <c r="BF374" s="17">
        <v>3.2171705378890803E-2</v>
      </c>
      <c r="BG374" s="17">
        <v>3.0180036127812501E-2</v>
      </c>
      <c r="BH374" s="17">
        <v>1.6353029446730599E-2</v>
      </c>
      <c r="BI374" s="17">
        <v>4.9234928659213598E-2</v>
      </c>
      <c r="BJ374" s="17">
        <v>6.6417518394072506E-2</v>
      </c>
      <c r="BK374" s="17">
        <v>0</v>
      </c>
      <c r="BL374" s="17">
        <v>0</v>
      </c>
      <c r="BM374" s="17">
        <v>0</v>
      </c>
      <c r="BN374" s="17">
        <v>0</v>
      </c>
      <c r="BO374" s="17"/>
      <c r="BP374" s="17">
        <v>4.0624086838802302E-2</v>
      </c>
      <c r="BQ374" s="17">
        <v>2.82608725093513E-2</v>
      </c>
      <c r="BR374" s="17">
        <v>3.22977013706372E-2</v>
      </c>
      <c r="BS374" s="17">
        <v>3.1987592722344298E-2</v>
      </c>
      <c r="BT374" s="17">
        <v>6.4222997761616094E-2</v>
      </c>
      <c r="BU374" s="17">
        <v>1.7238032319943201E-2</v>
      </c>
      <c r="BV374" s="17"/>
      <c r="BW374" s="17">
        <v>2.4191647316760601E-2</v>
      </c>
      <c r="BX374" s="17">
        <v>3.3014514791595603E-2</v>
      </c>
      <c r="BY374" s="17">
        <v>2.0804853362347699E-2</v>
      </c>
      <c r="BZ374" s="17">
        <v>4.3892361812737903E-2</v>
      </c>
      <c r="CA374" s="17">
        <v>8.4564611920827006E-3</v>
      </c>
      <c r="CB374" s="17">
        <v>5.84812525153144E-2</v>
      </c>
      <c r="CC374" s="17">
        <v>3.8623991146407903E-2</v>
      </c>
      <c r="CD374" s="17">
        <v>9.1288289321130894E-2</v>
      </c>
      <c r="CE374" s="17"/>
      <c r="CF374" s="17">
        <v>3.7992518514767301E-2</v>
      </c>
      <c r="CG374" s="17">
        <v>3.7611620429022503E-2</v>
      </c>
      <c r="CH374" s="17">
        <v>2.99785223864391E-2</v>
      </c>
      <c r="CI374" s="17">
        <v>4.2016007504236799E-2</v>
      </c>
      <c r="CJ374" s="17">
        <v>3.35178781222372E-2</v>
      </c>
      <c r="CK374" s="17"/>
      <c r="CL374" s="17">
        <v>1.6271284685327899E-2</v>
      </c>
      <c r="CM374" s="17"/>
      <c r="CN374" s="17">
        <v>4.3979992693407202E-2</v>
      </c>
      <c r="CO374" s="17">
        <v>3.3879921727056103E-2</v>
      </c>
      <c r="CP374" s="17">
        <v>1.52716955108702E-2</v>
      </c>
    </row>
    <row r="375" spans="2:94" x14ac:dyDescent="0.35">
      <c r="B375" t="s">
        <v>145</v>
      </c>
      <c r="C375" s="17">
        <v>0.682759571829745</v>
      </c>
      <c r="D375" s="17">
        <v>0.76339628608713594</v>
      </c>
      <c r="E375" s="17">
        <v>0.60803293523595903</v>
      </c>
      <c r="F375" s="17"/>
      <c r="G375" s="17">
        <v>0.69240811151498005</v>
      </c>
      <c r="H375" s="17">
        <v>0.68001924746075604</v>
      </c>
      <c r="I375" s="17">
        <v>0.74313752571200697</v>
      </c>
      <c r="J375" s="17">
        <v>0.66185868934839298</v>
      </c>
      <c r="K375" s="17">
        <v>0.65004696527237205</v>
      </c>
      <c r="L375" s="17">
        <v>0.67479742635786699</v>
      </c>
      <c r="M375" s="17"/>
      <c r="N375" s="17">
        <v>0.73091579487806502</v>
      </c>
      <c r="O375" s="17">
        <v>0.72137434875680695</v>
      </c>
      <c r="P375" s="17">
        <v>0.67995761958245704</v>
      </c>
      <c r="Q375" s="17">
        <v>0.60977111760832503</v>
      </c>
      <c r="R375" s="17"/>
      <c r="S375" s="17">
        <v>0.62044964380018797</v>
      </c>
      <c r="T375" s="17">
        <v>0.71496996918997802</v>
      </c>
      <c r="U375" s="17">
        <v>0.72209640249061802</v>
      </c>
      <c r="V375" s="17">
        <v>0.71541947108082604</v>
      </c>
      <c r="W375" s="17">
        <v>0.78221790195996399</v>
      </c>
      <c r="X375" s="17">
        <v>0.57126289536292396</v>
      </c>
      <c r="Y375" s="17">
        <v>0.67430704519111895</v>
      </c>
      <c r="Z375" s="17">
        <v>0.53293589189692803</v>
      </c>
      <c r="AA375" s="17">
        <v>0.71100401098539301</v>
      </c>
      <c r="AB375" s="17">
        <v>0.74786585310564901</v>
      </c>
      <c r="AC375" s="17">
        <v>0.59422304582033403</v>
      </c>
      <c r="AD375" s="17"/>
      <c r="AE375" s="17">
        <v>0.62349873950739898</v>
      </c>
      <c r="AF375" s="17">
        <v>0.783733738792743</v>
      </c>
      <c r="AG375" s="17">
        <v>0.57598564960506704</v>
      </c>
      <c r="AH375" s="17"/>
      <c r="AI375" s="17">
        <v>0.66876781255445195</v>
      </c>
      <c r="AJ375" s="17">
        <v>0.74097359483448</v>
      </c>
      <c r="AK375" s="17">
        <v>0.78401193551276405</v>
      </c>
      <c r="AL375" s="17">
        <v>0.49981660114927501</v>
      </c>
      <c r="AM375" s="17">
        <v>0.61819588763024202</v>
      </c>
      <c r="AN375" s="17"/>
      <c r="AO375" s="17">
        <v>0.71927403129780099</v>
      </c>
      <c r="AP375" s="17">
        <v>0.71653885830683794</v>
      </c>
      <c r="AQ375" s="17">
        <v>0.829171982753795</v>
      </c>
      <c r="AR375" s="17"/>
      <c r="AS375" s="17">
        <v>0.64618488157958598</v>
      </c>
      <c r="AT375" s="17">
        <v>0.69235434778109095</v>
      </c>
      <c r="AU375" s="17">
        <v>0.70351748426823402</v>
      </c>
      <c r="AV375" s="17">
        <v>0.76986242995241805</v>
      </c>
      <c r="AW375" s="17">
        <v>0.64362134399673399</v>
      </c>
      <c r="AX375" s="17"/>
      <c r="AY375" s="17">
        <v>0.64723204609047302</v>
      </c>
      <c r="AZ375" s="17">
        <v>0.61998883361058499</v>
      </c>
      <c r="BA375" s="17">
        <v>0.64222522695214901</v>
      </c>
      <c r="BB375" s="17">
        <v>0.76767535622446703</v>
      </c>
      <c r="BC375" s="17">
        <v>0.63043423645411401</v>
      </c>
      <c r="BD375" s="17">
        <v>0.68996238756124595</v>
      </c>
      <c r="BE375" s="17">
        <v>0.64631585292305105</v>
      </c>
      <c r="BF375" s="17">
        <v>0.727420587584793</v>
      </c>
      <c r="BG375" s="17">
        <v>0.59915934155929296</v>
      </c>
      <c r="BH375" s="17">
        <v>0.79160819231458301</v>
      </c>
      <c r="BI375" s="17">
        <v>0.70655786642049501</v>
      </c>
      <c r="BJ375" s="17">
        <v>0.70306202285359598</v>
      </c>
      <c r="BK375" s="17">
        <v>0.92020023046308796</v>
      </c>
      <c r="BL375" s="17">
        <v>0.82214543483060898</v>
      </c>
      <c r="BM375" s="17">
        <v>0.818267194099771</v>
      </c>
      <c r="BN375" s="17">
        <v>0.77079045807949897</v>
      </c>
      <c r="BO375" s="17"/>
      <c r="BP375" s="17">
        <v>0.69794582317764797</v>
      </c>
      <c r="BQ375" s="17">
        <v>0.69644664391044397</v>
      </c>
      <c r="BR375" s="17">
        <v>0.72497272628037401</v>
      </c>
      <c r="BS375" s="17">
        <v>0.66842837588206705</v>
      </c>
      <c r="BT375" s="17">
        <v>0.60443793170441495</v>
      </c>
      <c r="BU375" s="17">
        <v>0.63610989254150696</v>
      </c>
      <c r="BV375" s="17"/>
      <c r="BW375" s="17">
        <v>0.70668147080403898</v>
      </c>
      <c r="BX375" s="17">
        <v>0.70912546740384697</v>
      </c>
      <c r="BY375" s="17">
        <v>0.70343189404974005</v>
      </c>
      <c r="BZ375" s="17">
        <v>0.662594116072031</v>
      </c>
      <c r="CA375" s="17">
        <v>0.71507249404023998</v>
      </c>
      <c r="CB375" s="17">
        <v>0.58169547380211195</v>
      </c>
      <c r="CC375" s="17">
        <v>0.76875027330800405</v>
      </c>
      <c r="CD375" s="17">
        <v>0.60797034958858498</v>
      </c>
      <c r="CE375" s="17"/>
      <c r="CF375" s="17">
        <v>0.74589013437732299</v>
      </c>
      <c r="CG375" s="17">
        <v>0.70396499940975199</v>
      </c>
      <c r="CH375" s="17">
        <v>0.66835405083428301</v>
      </c>
      <c r="CI375" s="17">
        <v>0.66333695928316205</v>
      </c>
      <c r="CJ375" s="17">
        <v>0.54970445444096305</v>
      </c>
      <c r="CK375" s="17"/>
      <c r="CL375" s="17">
        <v>0.71553288561281103</v>
      </c>
      <c r="CM375" s="17"/>
      <c r="CN375" s="17">
        <v>0.67916617573656102</v>
      </c>
      <c r="CO375" s="17">
        <v>0.61673754756810095</v>
      </c>
      <c r="CP375" s="17">
        <v>0.74146216752300498</v>
      </c>
    </row>
    <row r="376" spans="2:94" x14ac:dyDescent="0.35">
      <c r="B376" t="s">
        <v>146</v>
      </c>
      <c r="C376" s="17">
        <v>0.103695323872681</v>
      </c>
      <c r="D376" s="17">
        <v>9.16562677558561E-2</v>
      </c>
      <c r="E376" s="17">
        <v>0.115053803375695</v>
      </c>
      <c r="F376" s="17"/>
      <c r="G376" s="17">
        <v>7.8543244059727096E-2</v>
      </c>
      <c r="H376" s="17">
        <v>8.4157471837377804E-2</v>
      </c>
      <c r="I376" s="17">
        <v>9.1430193571018295E-2</v>
      </c>
      <c r="J376" s="17">
        <v>0.112331055374505</v>
      </c>
      <c r="K376" s="17">
        <v>0.103036333191594</v>
      </c>
      <c r="L376" s="17">
        <v>0.13923287088880701</v>
      </c>
      <c r="M376" s="17"/>
      <c r="N376" s="17">
        <v>8.77007874277142E-2</v>
      </c>
      <c r="O376" s="17">
        <v>0.110164340938183</v>
      </c>
      <c r="P376" s="17">
        <v>0.105534617448267</v>
      </c>
      <c r="Q376" s="17">
        <v>0.110388785509015</v>
      </c>
      <c r="R376" s="17"/>
      <c r="S376" s="17">
        <v>6.7309640526211606E-2</v>
      </c>
      <c r="T376" s="17">
        <v>9.6541675104857005E-2</v>
      </c>
      <c r="U376" s="17">
        <v>0.11698282713967199</v>
      </c>
      <c r="V376" s="17">
        <v>0.14535453784010999</v>
      </c>
      <c r="W376" s="17">
        <v>5.9845750939447703E-2</v>
      </c>
      <c r="X376" s="17">
        <v>9.2836896635706198E-2</v>
      </c>
      <c r="Y376" s="17">
        <v>0.165022735283397</v>
      </c>
      <c r="Z376" s="17">
        <v>0.219851264807785</v>
      </c>
      <c r="AA376" s="17">
        <v>6.0827952384442802E-2</v>
      </c>
      <c r="AB376" s="17">
        <v>6.6649286821394094E-2</v>
      </c>
      <c r="AC376" s="17">
        <v>0.19829321791165599</v>
      </c>
      <c r="AD376" s="17"/>
      <c r="AE376" s="17">
        <v>0.162879505828633</v>
      </c>
      <c r="AF376" s="17">
        <v>5.3982128496351103E-2</v>
      </c>
      <c r="AG376" s="17">
        <v>0.10477904517676501</v>
      </c>
      <c r="AH376" s="17"/>
      <c r="AI376" s="17">
        <v>0.14296626793147699</v>
      </c>
      <c r="AJ376" s="17">
        <v>7.8414727787265395E-2</v>
      </c>
      <c r="AK376" s="17">
        <v>2.9279367188173599E-2</v>
      </c>
      <c r="AL376" s="17">
        <v>0.18563499945728101</v>
      </c>
      <c r="AM376" s="17">
        <v>0.108044762195371</v>
      </c>
      <c r="AN376" s="17"/>
      <c r="AO376" s="17">
        <v>0.10732398877513</v>
      </c>
      <c r="AP376" s="17">
        <v>8.7749052284287796E-2</v>
      </c>
      <c r="AQ376" s="17">
        <v>4.0456013470635203E-2</v>
      </c>
      <c r="AR376" s="17"/>
      <c r="AS376" s="17">
        <v>0.105752543854376</v>
      </c>
      <c r="AT376" s="17">
        <v>9.6989822787599697E-2</v>
      </c>
      <c r="AU376" s="17">
        <v>8.5886548340529403E-2</v>
      </c>
      <c r="AV376" s="17">
        <v>9.3487438277196799E-2</v>
      </c>
      <c r="AW376" s="17">
        <v>0.14991500074707301</v>
      </c>
      <c r="AX376" s="17"/>
      <c r="AY376" s="17">
        <v>0.100579784165331</v>
      </c>
      <c r="AZ376" s="17">
        <v>0.108712697265941</v>
      </c>
      <c r="BA376" s="17">
        <v>8.3211959067878302E-2</v>
      </c>
      <c r="BB376" s="17">
        <v>7.0434225754988006E-2</v>
      </c>
      <c r="BC376" s="17">
        <v>0.152902284528664</v>
      </c>
      <c r="BD376" s="17">
        <v>0.109738576707145</v>
      </c>
      <c r="BE376" s="17">
        <v>0.15647871321623799</v>
      </c>
      <c r="BF376" s="17">
        <v>0.115128803354141</v>
      </c>
      <c r="BG376" s="17">
        <v>0.122800055424717</v>
      </c>
      <c r="BH376" s="17">
        <v>8.6660793839730604E-2</v>
      </c>
      <c r="BI376" s="17">
        <v>7.82823369641025E-2</v>
      </c>
      <c r="BJ376" s="17">
        <v>0.10968565045979201</v>
      </c>
      <c r="BK376" s="17">
        <v>2.865105315037E-2</v>
      </c>
      <c r="BL376" s="17">
        <v>4.3157412532486103E-2</v>
      </c>
      <c r="BM376" s="17">
        <v>5.8147489972427399E-2</v>
      </c>
      <c r="BN376" s="17">
        <v>4.9172298961125301E-2</v>
      </c>
      <c r="BO376" s="17"/>
      <c r="BP376" s="17">
        <v>6.6922230454771095E-2</v>
      </c>
      <c r="BQ376" s="17">
        <v>0.100759801857444</v>
      </c>
      <c r="BR376" s="17">
        <v>0.109781111338198</v>
      </c>
      <c r="BS376" s="17">
        <v>0.11905665465873801</v>
      </c>
      <c r="BT376" s="17">
        <v>0.156218588385864</v>
      </c>
      <c r="BU376" s="17">
        <v>0.117820988517417</v>
      </c>
      <c r="BV376" s="17"/>
      <c r="BW376" s="17">
        <v>9.3424730426181601E-2</v>
      </c>
      <c r="BX376" s="17">
        <v>0.110387122974511</v>
      </c>
      <c r="BY376" s="17">
        <v>0.112075278484515</v>
      </c>
      <c r="BZ376" s="17">
        <v>0.107859575645309</v>
      </c>
      <c r="CA376" s="17">
        <v>8.0879928349419705E-2</v>
      </c>
      <c r="CB376" s="17">
        <v>0.162721414210618</v>
      </c>
      <c r="CC376" s="17">
        <v>3.6757390107516601E-2</v>
      </c>
      <c r="CD376" s="17">
        <v>6.9141081988519898E-2</v>
      </c>
      <c r="CE376" s="17"/>
      <c r="CF376" s="17">
        <v>6.9653597044886703E-2</v>
      </c>
      <c r="CG376" s="17">
        <v>0.10544592793813901</v>
      </c>
      <c r="CH376" s="17">
        <v>0.11554173425388201</v>
      </c>
      <c r="CI376" s="17">
        <v>9.0186604556030198E-2</v>
      </c>
      <c r="CJ376" s="17">
        <v>9.9860776351811495E-2</v>
      </c>
      <c r="CK376" s="17"/>
      <c r="CL376" s="17">
        <v>9.6716021076195993E-2</v>
      </c>
      <c r="CM376" s="17"/>
      <c r="CN376" s="17">
        <v>9.8831954024586E-2</v>
      </c>
      <c r="CO376" s="17">
        <v>9.6390149183181006E-2</v>
      </c>
      <c r="CP376" s="17">
        <v>0.120982615314406</v>
      </c>
    </row>
    <row r="377" spans="2:94" x14ac:dyDescent="0.35">
      <c r="B377" t="s">
        <v>147</v>
      </c>
      <c r="C377" s="17">
        <v>0.57906424795706302</v>
      </c>
      <c r="D377" s="17">
        <v>0.67174001833128005</v>
      </c>
      <c r="E377" s="17">
        <v>0.49297913186026399</v>
      </c>
      <c r="F377" s="17"/>
      <c r="G377" s="17">
        <v>0.61386486745525304</v>
      </c>
      <c r="H377" s="17">
        <v>0.59586177562337805</v>
      </c>
      <c r="I377" s="17">
        <v>0.65170733214098797</v>
      </c>
      <c r="J377" s="17">
        <v>0.54952763397388804</v>
      </c>
      <c r="K377" s="17">
        <v>0.54701063208077805</v>
      </c>
      <c r="L377" s="17">
        <v>0.53556455546906001</v>
      </c>
      <c r="M377" s="17"/>
      <c r="N377" s="17">
        <v>0.64321500745034998</v>
      </c>
      <c r="O377" s="17">
        <v>0.611210007818624</v>
      </c>
      <c r="P377" s="17">
        <v>0.57442300213418995</v>
      </c>
      <c r="Q377" s="17">
        <v>0.49938233209930999</v>
      </c>
      <c r="R377" s="17"/>
      <c r="S377" s="17">
        <v>0.55314000327397606</v>
      </c>
      <c r="T377" s="17">
        <v>0.61842829408512101</v>
      </c>
      <c r="U377" s="17">
        <v>0.60511357535094601</v>
      </c>
      <c r="V377" s="17">
        <v>0.57006493324071605</v>
      </c>
      <c r="W377" s="17">
        <v>0.722372151020516</v>
      </c>
      <c r="X377" s="17">
        <v>0.47842599872721803</v>
      </c>
      <c r="Y377" s="17">
        <v>0.509284309907722</v>
      </c>
      <c r="Z377" s="17">
        <v>0.31308462708914298</v>
      </c>
      <c r="AA377" s="17">
        <v>0.65017605860094996</v>
      </c>
      <c r="AB377" s="17">
        <v>0.68121656628425498</v>
      </c>
      <c r="AC377" s="17">
        <v>0.39592982790867698</v>
      </c>
      <c r="AD377" s="17"/>
      <c r="AE377" s="17">
        <v>0.460619233678767</v>
      </c>
      <c r="AF377" s="17">
        <v>0.72975161029639202</v>
      </c>
      <c r="AG377" s="17">
        <v>0.47120660442830098</v>
      </c>
      <c r="AH377" s="17"/>
      <c r="AI377" s="17">
        <v>0.52580154462297601</v>
      </c>
      <c r="AJ377" s="17">
        <v>0.66255886704721501</v>
      </c>
      <c r="AK377" s="17">
        <v>0.75473256832459001</v>
      </c>
      <c r="AL377" s="17">
        <v>0.31418160169199399</v>
      </c>
      <c r="AM377" s="17">
        <v>0.51015112543487096</v>
      </c>
      <c r="AN377" s="17"/>
      <c r="AO377" s="17">
        <v>0.61195004252267104</v>
      </c>
      <c r="AP377" s="17">
        <v>0.62878980602254997</v>
      </c>
      <c r="AQ377" s="17">
        <v>0.78871596928316001</v>
      </c>
      <c r="AR377" s="17"/>
      <c r="AS377" s="17">
        <v>0.54043233772521004</v>
      </c>
      <c r="AT377" s="17">
        <v>0.59536452499349202</v>
      </c>
      <c r="AU377" s="17">
        <v>0.61763093592770402</v>
      </c>
      <c r="AV377" s="17">
        <v>0.67637499167522097</v>
      </c>
      <c r="AW377" s="17">
        <v>0.49370634324966101</v>
      </c>
      <c r="AX377" s="17"/>
      <c r="AY377" s="17">
        <v>0.54665226192514105</v>
      </c>
      <c r="AZ377" s="17">
        <v>0.51127613634464397</v>
      </c>
      <c r="BA377" s="17">
        <v>0.55901326788426997</v>
      </c>
      <c r="BB377" s="17">
        <v>0.697241130469479</v>
      </c>
      <c r="BC377" s="17">
        <v>0.477531951925451</v>
      </c>
      <c r="BD377" s="17">
        <v>0.58022381085410102</v>
      </c>
      <c r="BE377" s="17">
        <v>0.48983713970681397</v>
      </c>
      <c r="BF377" s="17">
        <v>0.612291784230652</v>
      </c>
      <c r="BG377" s="17">
        <v>0.47635928613457601</v>
      </c>
      <c r="BH377" s="17">
        <v>0.70494739847485299</v>
      </c>
      <c r="BI377" s="17">
        <v>0.62827552945639198</v>
      </c>
      <c r="BJ377" s="17">
        <v>0.59337637239380403</v>
      </c>
      <c r="BK377" s="17">
        <v>0.89154917731271799</v>
      </c>
      <c r="BL377" s="17">
        <v>0.77898802229812303</v>
      </c>
      <c r="BM377" s="17">
        <v>0.76011970412734398</v>
      </c>
      <c r="BN377" s="17">
        <v>0.72161815911837401</v>
      </c>
      <c r="BO377" s="17"/>
      <c r="BP377" s="17">
        <v>0.631023592722877</v>
      </c>
      <c r="BQ377" s="17">
        <v>0.59568684205300004</v>
      </c>
      <c r="BR377" s="17">
        <v>0.615191614942175</v>
      </c>
      <c r="BS377" s="17">
        <v>0.549371721223329</v>
      </c>
      <c r="BT377" s="17">
        <v>0.44821934331855101</v>
      </c>
      <c r="BU377" s="17">
        <v>0.518288904024091</v>
      </c>
      <c r="BV377" s="17"/>
      <c r="BW377" s="17">
        <v>0.61325674037785805</v>
      </c>
      <c r="BX377" s="17">
        <v>0.59873834442933704</v>
      </c>
      <c r="BY377" s="17">
        <v>0.59135661556522501</v>
      </c>
      <c r="BZ377" s="17">
        <v>0.55473454042672199</v>
      </c>
      <c r="CA377" s="17">
        <v>0.63419256569082005</v>
      </c>
      <c r="CB377" s="17">
        <v>0.41897405959149298</v>
      </c>
      <c r="CC377" s="17">
        <v>0.73199288320048805</v>
      </c>
      <c r="CD377" s="17">
        <v>0.538829267600065</v>
      </c>
      <c r="CE377" s="17"/>
      <c r="CF377" s="17">
        <v>0.67623653733243705</v>
      </c>
      <c r="CG377" s="17">
        <v>0.59851907147161199</v>
      </c>
      <c r="CH377" s="17">
        <v>0.55281231658040098</v>
      </c>
      <c r="CI377" s="17">
        <v>0.57315035472713105</v>
      </c>
      <c r="CJ377" s="17">
        <v>0.44984367808915199</v>
      </c>
      <c r="CK377" s="17"/>
      <c r="CL377" s="17">
        <v>0.618816864536615</v>
      </c>
      <c r="CM377" s="17"/>
      <c r="CN377" s="17">
        <v>0.58033422171197502</v>
      </c>
      <c r="CO377" s="17">
        <v>0.52034739838491995</v>
      </c>
      <c r="CP377" s="17">
        <v>0.62047955220859896</v>
      </c>
    </row>
    <row r="378" spans="2:94" x14ac:dyDescent="0.35">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c r="CA378" s="17"/>
      <c r="CB378" s="17"/>
      <c r="CC378" s="17"/>
      <c r="CD378" s="17"/>
      <c r="CE378" s="17"/>
      <c r="CF378" s="17"/>
      <c r="CG378" s="17"/>
      <c r="CH378" s="17"/>
      <c r="CI378" s="17"/>
      <c r="CJ378" s="17"/>
      <c r="CK378" s="17"/>
      <c r="CL378" s="17"/>
      <c r="CM378" s="17"/>
      <c r="CN378" s="17"/>
      <c r="CO378" s="17"/>
      <c r="CP378" s="17"/>
    </row>
    <row r="379" spans="2:94" x14ac:dyDescent="0.35">
      <c r="B379" s="6" t="s">
        <v>240</v>
      </c>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c r="CA379" s="17"/>
      <c r="CB379" s="17"/>
      <c r="CC379" s="17"/>
      <c r="CD379" s="17"/>
      <c r="CE379" s="17"/>
      <c r="CF379" s="17"/>
      <c r="CG379" s="17"/>
      <c r="CH379" s="17"/>
      <c r="CI379" s="17"/>
      <c r="CJ379" s="17"/>
      <c r="CK379" s="17"/>
      <c r="CL379" s="17"/>
      <c r="CM379" s="17"/>
      <c r="CN379" s="17"/>
      <c r="CO379" s="17"/>
      <c r="CP379" s="17"/>
    </row>
    <row r="380" spans="2:94" x14ac:dyDescent="0.35">
      <c r="B380" s="24" t="s">
        <v>225</v>
      </c>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c r="CA380" s="17"/>
      <c r="CB380" s="17"/>
      <c r="CC380" s="17"/>
      <c r="CD380" s="17"/>
      <c r="CE380" s="17"/>
      <c r="CF380" s="17"/>
      <c r="CG380" s="17"/>
      <c r="CH380" s="17"/>
      <c r="CI380" s="17"/>
      <c r="CJ380" s="17"/>
      <c r="CK380" s="17"/>
      <c r="CL380" s="17"/>
      <c r="CM380" s="17"/>
      <c r="CN380" s="17"/>
      <c r="CO380" s="17"/>
      <c r="CP380" s="17"/>
    </row>
    <row r="381" spans="2:94" x14ac:dyDescent="0.35">
      <c r="B381" t="s">
        <v>205</v>
      </c>
      <c r="C381" s="17">
        <v>0.21380612159606799</v>
      </c>
      <c r="D381" s="17">
        <v>0.25671666700135598</v>
      </c>
      <c r="E381" s="17">
        <v>0.169819656937407</v>
      </c>
      <c r="F381" s="17"/>
      <c r="G381" s="17">
        <v>0.26857347340146798</v>
      </c>
      <c r="H381" s="17">
        <v>0.26297331821425501</v>
      </c>
      <c r="I381" s="17">
        <v>0.20336223321437499</v>
      </c>
      <c r="J381" s="17">
        <v>0.230040015103776</v>
      </c>
      <c r="K381" s="17">
        <v>0.17529494626494099</v>
      </c>
      <c r="L381" s="17">
        <v>0.15685652041217599</v>
      </c>
      <c r="M381" s="17"/>
      <c r="N381" s="17">
        <v>0.225240193284687</v>
      </c>
      <c r="O381" s="17">
        <v>0.22005459433406699</v>
      </c>
      <c r="P381" s="17">
        <v>0.211473672397574</v>
      </c>
      <c r="Q381" s="17">
        <v>0.19917391695727399</v>
      </c>
      <c r="R381" s="17"/>
      <c r="S381" s="17">
        <v>0.27032832264653101</v>
      </c>
      <c r="T381" s="17">
        <v>0.19090616458727599</v>
      </c>
      <c r="U381" s="17">
        <v>0.25949674344145002</v>
      </c>
      <c r="V381" s="17">
        <v>0.150927284083365</v>
      </c>
      <c r="W381" s="17">
        <v>0.16468500761516999</v>
      </c>
      <c r="X381" s="17">
        <v>0.17096992715672099</v>
      </c>
      <c r="Y381" s="17">
        <v>0.21893035929281099</v>
      </c>
      <c r="Z381" s="17">
        <v>0.23817901319568399</v>
      </c>
      <c r="AA381" s="17">
        <v>0.201425905175346</v>
      </c>
      <c r="AB381" s="17">
        <v>0.23940479498369599</v>
      </c>
      <c r="AC381" s="17">
        <v>0.22198335535036701</v>
      </c>
      <c r="AD381" s="17"/>
      <c r="AE381" s="17">
        <v>0.17377594322488599</v>
      </c>
      <c r="AF381" s="17">
        <v>0.25540837157472501</v>
      </c>
      <c r="AG381" s="17">
        <v>0.19511524638636199</v>
      </c>
      <c r="AH381" s="17"/>
      <c r="AI381" s="17">
        <v>0.15179799389051399</v>
      </c>
      <c r="AJ381" s="17">
        <v>0.25826412147866301</v>
      </c>
      <c r="AK381" s="17">
        <v>0.34212122044531001</v>
      </c>
      <c r="AL381" s="17">
        <v>0.114050872279117</v>
      </c>
      <c r="AM381" s="17">
        <v>0.18101391243363699</v>
      </c>
      <c r="AN381" s="17"/>
      <c r="AO381" s="17">
        <v>0.138417143033602</v>
      </c>
      <c r="AP381" s="17">
        <v>0.282261710269053</v>
      </c>
      <c r="AQ381" s="17">
        <v>0.26629690490685598</v>
      </c>
      <c r="AR381" s="17"/>
      <c r="AS381" s="17">
        <v>0.16005733636075001</v>
      </c>
      <c r="AT381" s="17">
        <v>0.21051611827022601</v>
      </c>
      <c r="AU381" s="17">
        <v>0.233326086430486</v>
      </c>
      <c r="AV381" s="17">
        <v>0.26182768372273502</v>
      </c>
      <c r="AW381" s="17">
        <v>9.6202387539748593E-2</v>
      </c>
      <c r="AX381" s="17"/>
      <c r="AY381" s="17">
        <v>0.32595087859434202</v>
      </c>
      <c r="AZ381" s="17">
        <v>0.19408887067434999</v>
      </c>
      <c r="BA381" s="17">
        <v>0.19844187055135701</v>
      </c>
      <c r="BB381" s="17">
        <v>0.19637242344522199</v>
      </c>
      <c r="BC381" s="17">
        <v>0.218352158771217</v>
      </c>
      <c r="BD381" s="17">
        <v>0.22036915919863001</v>
      </c>
      <c r="BE381" s="17">
        <v>0.15269810027405201</v>
      </c>
      <c r="BF381" s="17">
        <v>0.26846232817607701</v>
      </c>
      <c r="BG381" s="17">
        <v>0.218986887260185</v>
      </c>
      <c r="BH381" s="17">
        <v>0.21171735025336599</v>
      </c>
      <c r="BI381" s="17">
        <v>0.27295143316709802</v>
      </c>
      <c r="BJ381" s="17">
        <v>0.18575937989838101</v>
      </c>
      <c r="BK381" s="17">
        <v>0.178058986429876</v>
      </c>
      <c r="BL381" s="17">
        <v>0.39901380643685802</v>
      </c>
      <c r="BM381" s="17">
        <v>0.33362713811676697</v>
      </c>
      <c r="BN381" s="17">
        <v>0.222706686064674</v>
      </c>
      <c r="BO381" s="17"/>
      <c r="BP381" s="17">
        <v>0.25331318472907999</v>
      </c>
      <c r="BQ381" s="17">
        <v>0.22174476323023401</v>
      </c>
      <c r="BR381" s="17">
        <v>0.15462094394807699</v>
      </c>
      <c r="BS381" s="17">
        <v>0.213135522735172</v>
      </c>
      <c r="BT381" s="17">
        <v>0.205145577619786</v>
      </c>
      <c r="BU381" s="17">
        <v>0.17921551912509301</v>
      </c>
      <c r="BV381" s="17"/>
      <c r="BW381" s="17">
        <v>0.221537528888098</v>
      </c>
      <c r="BX381" s="17">
        <v>0.22231575795762101</v>
      </c>
      <c r="BY381" s="17">
        <v>0.190018715219754</v>
      </c>
      <c r="BZ381" s="17">
        <v>0.21495201894883101</v>
      </c>
      <c r="CA381" s="17">
        <v>0.20849085361942099</v>
      </c>
      <c r="CB381" s="17">
        <v>0.26418804120232298</v>
      </c>
      <c r="CC381" s="17">
        <v>0.25100534560068799</v>
      </c>
      <c r="CD381" s="17">
        <v>0.32781895710736197</v>
      </c>
      <c r="CE381" s="17"/>
      <c r="CF381" s="17">
        <v>0.28265223930129202</v>
      </c>
      <c r="CG381" s="17">
        <v>0.18323410994349401</v>
      </c>
      <c r="CH381" s="17">
        <v>0.21409247857473099</v>
      </c>
      <c r="CI381" s="17">
        <v>0.211062182804898</v>
      </c>
      <c r="CJ381" s="17">
        <v>0.34075372499965301</v>
      </c>
      <c r="CK381" s="17"/>
      <c r="CL381" s="17">
        <v>0.210723494311262</v>
      </c>
      <c r="CM381" s="17"/>
      <c r="CN381" s="17">
        <v>0.25921913358504201</v>
      </c>
      <c r="CO381" s="17">
        <v>0.154905208602657</v>
      </c>
      <c r="CP381" s="17">
        <v>0.15853951748679401</v>
      </c>
    </row>
    <row r="382" spans="2:94" x14ac:dyDescent="0.35">
      <c r="B382" t="s">
        <v>206</v>
      </c>
      <c r="C382" s="17">
        <v>0.36706367965666498</v>
      </c>
      <c r="D382" s="17">
        <v>0.37563748510129202</v>
      </c>
      <c r="E382" s="17">
        <v>0.35975911156590101</v>
      </c>
      <c r="F382" s="17"/>
      <c r="G382" s="17">
        <v>0.37530358501489802</v>
      </c>
      <c r="H382" s="17">
        <v>0.33436588363632103</v>
      </c>
      <c r="I382" s="17">
        <v>0.36328145855652999</v>
      </c>
      <c r="J382" s="17">
        <v>0.39646896973858198</v>
      </c>
      <c r="K382" s="17">
        <v>0.33084921210957702</v>
      </c>
      <c r="L382" s="17">
        <v>0.38685274680009102</v>
      </c>
      <c r="M382" s="17"/>
      <c r="N382" s="17">
        <v>0.36365661713776098</v>
      </c>
      <c r="O382" s="17">
        <v>0.36889441221966601</v>
      </c>
      <c r="P382" s="17">
        <v>0.34252113111994298</v>
      </c>
      <c r="Q382" s="17">
        <v>0.38647670411415003</v>
      </c>
      <c r="R382" s="17"/>
      <c r="S382" s="17">
        <v>0.33446204218053799</v>
      </c>
      <c r="T382" s="17">
        <v>0.379658411938819</v>
      </c>
      <c r="U382" s="17">
        <v>0.33214418888866898</v>
      </c>
      <c r="V382" s="17">
        <v>0.40873149404480003</v>
      </c>
      <c r="W382" s="17">
        <v>0.32863817067589601</v>
      </c>
      <c r="X382" s="17">
        <v>0.412242253199541</v>
      </c>
      <c r="Y382" s="17">
        <v>0.422814642153229</v>
      </c>
      <c r="Z382" s="17">
        <v>0.30940191408218098</v>
      </c>
      <c r="AA382" s="17">
        <v>0.32666079953488703</v>
      </c>
      <c r="AB382" s="17">
        <v>0.37895101924039098</v>
      </c>
      <c r="AC382" s="17">
        <v>0.42726433676928199</v>
      </c>
      <c r="AD382" s="17"/>
      <c r="AE382" s="17">
        <v>0.36946460110743101</v>
      </c>
      <c r="AF382" s="17">
        <v>0.36509610323793601</v>
      </c>
      <c r="AG382" s="17">
        <v>0.37895436486297701</v>
      </c>
      <c r="AH382" s="17"/>
      <c r="AI382" s="17">
        <v>0.359152236018146</v>
      </c>
      <c r="AJ382" s="17">
        <v>0.39034557873993903</v>
      </c>
      <c r="AK382" s="17">
        <v>0.35748842102739797</v>
      </c>
      <c r="AL382" s="17">
        <v>0.21586992699150301</v>
      </c>
      <c r="AM382" s="17">
        <v>0.34136538726138399</v>
      </c>
      <c r="AN382" s="17"/>
      <c r="AO382" s="17">
        <v>0.42291831551377101</v>
      </c>
      <c r="AP382" s="17">
        <v>0.38307513134484</v>
      </c>
      <c r="AQ382" s="17">
        <v>0.28413298675313797</v>
      </c>
      <c r="AR382" s="17"/>
      <c r="AS382" s="17">
        <v>0.38103191950524201</v>
      </c>
      <c r="AT382" s="17">
        <v>0.36816961182498598</v>
      </c>
      <c r="AU382" s="17">
        <v>0.36863641517732298</v>
      </c>
      <c r="AV382" s="17">
        <v>0.34056864911587198</v>
      </c>
      <c r="AW382" s="17">
        <v>0.58659974040697405</v>
      </c>
      <c r="AX382" s="17"/>
      <c r="AY382" s="17">
        <v>0.331814523211032</v>
      </c>
      <c r="AZ382" s="17">
        <v>0.25607518201917201</v>
      </c>
      <c r="BA382" s="17">
        <v>0.39052481294654001</v>
      </c>
      <c r="BB382" s="17">
        <v>0.373877366053678</v>
      </c>
      <c r="BC382" s="17">
        <v>0.47154119736205902</v>
      </c>
      <c r="BD382" s="17">
        <v>0.34046327595697801</v>
      </c>
      <c r="BE382" s="17">
        <v>0.34765300296780499</v>
      </c>
      <c r="BF382" s="17">
        <v>0.32415140344211102</v>
      </c>
      <c r="BG382" s="17">
        <v>0.41562394774884698</v>
      </c>
      <c r="BH382" s="17">
        <v>0.25044954426190902</v>
      </c>
      <c r="BI382" s="17">
        <v>0.321271348015362</v>
      </c>
      <c r="BJ382" s="17">
        <v>0.28717842080053002</v>
      </c>
      <c r="BK382" s="17">
        <v>0.553496211067251</v>
      </c>
      <c r="BL382" s="17">
        <v>0.33413794274713698</v>
      </c>
      <c r="BM382" s="17">
        <v>0.34323229970048003</v>
      </c>
      <c r="BN382" s="17">
        <v>0.464698079236193</v>
      </c>
      <c r="BO382" s="17"/>
      <c r="BP382" s="17">
        <v>0.34573386077254697</v>
      </c>
      <c r="BQ382" s="17">
        <v>0.38224818646731801</v>
      </c>
      <c r="BR382" s="17">
        <v>0.43002694665803598</v>
      </c>
      <c r="BS382" s="17">
        <v>0.34884916596964999</v>
      </c>
      <c r="BT382" s="17">
        <v>0.35972544656634697</v>
      </c>
      <c r="BU382" s="17">
        <v>0.28955700735040601</v>
      </c>
      <c r="BV382" s="17"/>
      <c r="BW382" s="17">
        <v>0.37266156932647199</v>
      </c>
      <c r="BX382" s="17">
        <v>0.37519384670019601</v>
      </c>
      <c r="BY382" s="17">
        <v>0.35478216659831202</v>
      </c>
      <c r="BZ382" s="17">
        <v>0.422460874173893</v>
      </c>
      <c r="CA382" s="17">
        <v>0.38992059538347001</v>
      </c>
      <c r="CB382" s="17">
        <v>0.24364949012263601</v>
      </c>
      <c r="CC382" s="17">
        <v>0.33879292287162499</v>
      </c>
      <c r="CD382" s="17">
        <v>0.35700558909014002</v>
      </c>
      <c r="CE382" s="17"/>
      <c r="CF382" s="17">
        <v>0.33365455224194501</v>
      </c>
      <c r="CG382" s="17">
        <v>0.37366280987628597</v>
      </c>
      <c r="CH382" s="17">
        <v>0.38935019904207002</v>
      </c>
      <c r="CI382" s="17">
        <v>0.368151192467842</v>
      </c>
      <c r="CJ382" s="17">
        <v>0.18499255594843</v>
      </c>
      <c r="CK382" s="17"/>
      <c r="CL382" s="17">
        <v>0.36314660703909801</v>
      </c>
      <c r="CM382" s="17"/>
      <c r="CN382" s="17">
        <v>0.34574981353328399</v>
      </c>
      <c r="CO382" s="17">
        <v>0.366502717685458</v>
      </c>
      <c r="CP382" s="17">
        <v>0.41579210858744903</v>
      </c>
    </row>
    <row r="383" spans="2:94" x14ac:dyDescent="0.35">
      <c r="B383" t="s">
        <v>207</v>
      </c>
      <c r="C383" s="17">
        <v>0.231607503729165</v>
      </c>
      <c r="D383" s="17">
        <v>0.20140984994425901</v>
      </c>
      <c r="E383" s="17">
        <v>0.26112335715875201</v>
      </c>
      <c r="F383" s="17"/>
      <c r="G383" s="17">
        <v>0.237563942559018</v>
      </c>
      <c r="H383" s="17">
        <v>0.21664884288779601</v>
      </c>
      <c r="I383" s="17">
        <v>0.25769010383897001</v>
      </c>
      <c r="J383" s="17">
        <v>0.193295882828078</v>
      </c>
      <c r="K383" s="17">
        <v>0.25497551845246802</v>
      </c>
      <c r="L383" s="17">
        <v>0.23271839915165601</v>
      </c>
      <c r="M383" s="17"/>
      <c r="N383" s="17">
        <v>0.22105154014485101</v>
      </c>
      <c r="O383" s="17">
        <v>0.25124303009423898</v>
      </c>
      <c r="P383" s="17">
        <v>0.23816358991018799</v>
      </c>
      <c r="Q383" s="17">
        <v>0.21540231180262301</v>
      </c>
      <c r="R383" s="17"/>
      <c r="S383" s="17">
        <v>0.176932786815378</v>
      </c>
      <c r="T383" s="17">
        <v>0.24172013439089801</v>
      </c>
      <c r="U383" s="17">
        <v>0.23392250870023701</v>
      </c>
      <c r="V383" s="17">
        <v>0.18919299990754199</v>
      </c>
      <c r="W383" s="17">
        <v>0.29823704681709201</v>
      </c>
      <c r="X383" s="17">
        <v>0.231834250398499</v>
      </c>
      <c r="Y383" s="17">
        <v>0.21587896638328</v>
      </c>
      <c r="Z383" s="17">
        <v>0.34160653372119898</v>
      </c>
      <c r="AA383" s="17">
        <v>0.24562505872312801</v>
      </c>
      <c r="AB383" s="17">
        <v>0.24887105152126501</v>
      </c>
      <c r="AC383" s="17">
        <v>0.23614791991727499</v>
      </c>
      <c r="AD383" s="17"/>
      <c r="AE383" s="17">
        <v>0.201605485262488</v>
      </c>
      <c r="AF383" s="17">
        <v>0.22131886718765101</v>
      </c>
      <c r="AG383" s="17">
        <v>0.26441912225613401</v>
      </c>
      <c r="AH383" s="17"/>
      <c r="AI383" s="17">
        <v>0.23473013902495199</v>
      </c>
      <c r="AJ383" s="17">
        <v>0.21178771273230401</v>
      </c>
      <c r="AK383" s="17">
        <v>0.22420652844495201</v>
      </c>
      <c r="AL383" s="17">
        <v>0.24754730934369901</v>
      </c>
      <c r="AM383" s="17">
        <v>0.24453194488647501</v>
      </c>
      <c r="AN383" s="17"/>
      <c r="AO383" s="17">
        <v>0.22237527046330199</v>
      </c>
      <c r="AP383" s="17">
        <v>0.218568765190642</v>
      </c>
      <c r="AQ383" s="17">
        <v>0.25641454246539702</v>
      </c>
      <c r="AR383" s="17"/>
      <c r="AS383" s="17">
        <v>0.26832699841677699</v>
      </c>
      <c r="AT383" s="17">
        <v>0.243136156609813</v>
      </c>
      <c r="AU383" s="17">
        <v>0.21172876755998701</v>
      </c>
      <c r="AV383" s="17">
        <v>0.22509385462791601</v>
      </c>
      <c r="AW383" s="17">
        <v>9.4205678785004701E-2</v>
      </c>
      <c r="AX383" s="17"/>
      <c r="AY383" s="17">
        <v>0</v>
      </c>
      <c r="AZ383" s="17">
        <v>0.39771382656571602</v>
      </c>
      <c r="BA383" s="17">
        <v>0.17132542556539099</v>
      </c>
      <c r="BB383" s="17">
        <v>0.25060388193616701</v>
      </c>
      <c r="BC383" s="17">
        <v>0.15911967915151001</v>
      </c>
      <c r="BD383" s="17">
        <v>0.28171657390709898</v>
      </c>
      <c r="BE383" s="17">
        <v>0.247896585402091</v>
      </c>
      <c r="BF383" s="17">
        <v>0.14120179886179601</v>
      </c>
      <c r="BG383" s="17">
        <v>0.22242941712549599</v>
      </c>
      <c r="BH383" s="17">
        <v>0.25100342022990801</v>
      </c>
      <c r="BI383" s="17">
        <v>0.25655549886988599</v>
      </c>
      <c r="BJ383" s="17">
        <v>0.37386059123435</v>
      </c>
      <c r="BK383" s="17">
        <v>0.18498334189344401</v>
      </c>
      <c r="BL383" s="17">
        <v>0.16498963158110699</v>
      </c>
      <c r="BM383" s="17">
        <v>0.193127705808809</v>
      </c>
      <c r="BN383" s="17">
        <v>0.18693806395271001</v>
      </c>
      <c r="BO383" s="17"/>
      <c r="BP383" s="17">
        <v>0.21068605563453199</v>
      </c>
      <c r="BQ383" s="17">
        <v>0.24375066032633</v>
      </c>
      <c r="BR383" s="17">
        <v>0.23338745002903799</v>
      </c>
      <c r="BS383" s="17">
        <v>0.20791175515152099</v>
      </c>
      <c r="BT383" s="17">
        <v>0.27334528385045398</v>
      </c>
      <c r="BU383" s="17">
        <v>0.258026487434251</v>
      </c>
      <c r="BV383" s="17"/>
      <c r="BW383" s="17">
        <v>0.19741778085605799</v>
      </c>
      <c r="BX383" s="17">
        <v>0.219294344371702</v>
      </c>
      <c r="BY383" s="17">
        <v>0.27459743312715801</v>
      </c>
      <c r="BZ383" s="17">
        <v>0.164660104601452</v>
      </c>
      <c r="CA383" s="17">
        <v>0.22153218072777001</v>
      </c>
      <c r="CB383" s="17">
        <v>0.193917816434866</v>
      </c>
      <c r="CC383" s="17">
        <v>0.26553489502573702</v>
      </c>
      <c r="CD383" s="17">
        <v>0.22530412852284101</v>
      </c>
      <c r="CE383" s="17"/>
      <c r="CF383" s="17">
        <v>0.22180849601425101</v>
      </c>
      <c r="CG383" s="17">
        <v>0.232918980453551</v>
      </c>
      <c r="CH383" s="17">
        <v>0.23785073536885901</v>
      </c>
      <c r="CI383" s="17">
        <v>0.21440210073181901</v>
      </c>
      <c r="CJ383" s="17">
        <v>0.242903162850379</v>
      </c>
      <c r="CK383" s="17"/>
      <c r="CL383" s="17">
        <v>0.23103739212724</v>
      </c>
      <c r="CM383" s="17"/>
      <c r="CN383" s="17">
        <v>0.21752319216302199</v>
      </c>
      <c r="CO383" s="17">
        <v>0.28182715807529202</v>
      </c>
      <c r="CP383" s="17">
        <v>0.222930196474808</v>
      </c>
    </row>
    <row r="384" spans="2:94" x14ac:dyDescent="0.35">
      <c r="B384" t="s">
        <v>208</v>
      </c>
      <c r="C384" s="17">
        <v>7.7441057977891498E-2</v>
      </c>
      <c r="D384" s="17">
        <v>6.4759528930720706E-2</v>
      </c>
      <c r="E384" s="17">
        <v>9.1307946238394597E-2</v>
      </c>
      <c r="F384" s="17"/>
      <c r="G384" s="17">
        <v>6.4039727470714E-2</v>
      </c>
      <c r="H384" s="17">
        <v>0.11518036811185001</v>
      </c>
      <c r="I384" s="17">
        <v>9.5022545348892595E-2</v>
      </c>
      <c r="J384" s="17">
        <v>4.4038229545243703E-2</v>
      </c>
      <c r="K384" s="17">
        <v>8.9711329362444303E-2</v>
      </c>
      <c r="L384" s="17">
        <v>6.5637708709133602E-2</v>
      </c>
      <c r="M384" s="17"/>
      <c r="N384" s="17">
        <v>8.0233559428387405E-2</v>
      </c>
      <c r="O384" s="17">
        <v>5.8682527642747999E-2</v>
      </c>
      <c r="P384" s="17">
        <v>0.10402145085005</v>
      </c>
      <c r="Q384" s="17">
        <v>7.1078444993362494E-2</v>
      </c>
      <c r="R384" s="17"/>
      <c r="S384" s="17">
        <v>8.5070935757126501E-2</v>
      </c>
      <c r="T384" s="17">
        <v>7.3893419956987103E-2</v>
      </c>
      <c r="U384" s="17">
        <v>3.7432955937848199E-2</v>
      </c>
      <c r="V384" s="17">
        <v>0.130596858957022</v>
      </c>
      <c r="W384" s="17">
        <v>0.14738498392989799</v>
      </c>
      <c r="X384" s="17">
        <v>8.1429361062305999E-2</v>
      </c>
      <c r="Y384" s="17">
        <v>3.47691582742242E-2</v>
      </c>
      <c r="Z384" s="17">
        <v>2.14453094904817E-2</v>
      </c>
      <c r="AA384" s="17">
        <v>0.103780761679458</v>
      </c>
      <c r="AB384" s="17">
        <v>5.57437126380134E-2</v>
      </c>
      <c r="AC384" s="17">
        <v>1.91907492780048E-2</v>
      </c>
      <c r="AD384" s="17"/>
      <c r="AE384" s="17">
        <v>0.10102169076947</v>
      </c>
      <c r="AF384" s="17">
        <v>6.9551471067524906E-2</v>
      </c>
      <c r="AG384" s="17">
        <v>8.0437707338272296E-2</v>
      </c>
      <c r="AH384" s="17"/>
      <c r="AI384" s="17">
        <v>0.10895186486951799</v>
      </c>
      <c r="AJ384" s="17">
        <v>5.9525919914485699E-2</v>
      </c>
      <c r="AK384" s="17">
        <v>3.0866528565349299E-2</v>
      </c>
      <c r="AL384" s="17">
        <v>0.218591619353909</v>
      </c>
      <c r="AM384" s="17">
        <v>7.4932358658746298E-2</v>
      </c>
      <c r="AN384" s="17"/>
      <c r="AO384" s="17">
        <v>9.1245094893121506E-2</v>
      </c>
      <c r="AP384" s="17">
        <v>5.3496061288270398E-2</v>
      </c>
      <c r="AQ384" s="17">
        <v>8.4696339165096599E-2</v>
      </c>
      <c r="AR384" s="17"/>
      <c r="AS384" s="17">
        <v>9.0211038623682099E-2</v>
      </c>
      <c r="AT384" s="17">
        <v>3.7239495766297502E-2</v>
      </c>
      <c r="AU384" s="17">
        <v>9.4861879038639504E-2</v>
      </c>
      <c r="AV384" s="17">
        <v>9.0879791454747505E-2</v>
      </c>
      <c r="AW384" s="17">
        <v>0.11079577334209199</v>
      </c>
      <c r="AX384" s="17"/>
      <c r="AY384" s="17">
        <v>0</v>
      </c>
      <c r="AZ384" s="17">
        <v>9.6324079389077402E-2</v>
      </c>
      <c r="BA384" s="17">
        <v>0.103006230555968</v>
      </c>
      <c r="BB384" s="17">
        <v>5.3196266577266199E-2</v>
      </c>
      <c r="BC384" s="17">
        <v>6.4800116518314493E-2</v>
      </c>
      <c r="BD384" s="17">
        <v>3.9379410285167497E-2</v>
      </c>
      <c r="BE384" s="17">
        <v>0.120088085141293</v>
      </c>
      <c r="BF384" s="17">
        <v>0.107750956247153</v>
      </c>
      <c r="BG384" s="17">
        <v>6.3075290745979604E-2</v>
      </c>
      <c r="BH384" s="17">
        <v>0.14483406568033799</v>
      </c>
      <c r="BI384" s="17">
        <v>6.2910237241812494E-2</v>
      </c>
      <c r="BJ384" s="17">
        <v>7.6843533256738095E-2</v>
      </c>
      <c r="BK384" s="17">
        <v>6.1847434256273398E-2</v>
      </c>
      <c r="BL384" s="17">
        <v>4.9598416382885799E-2</v>
      </c>
      <c r="BM384" s="17">
        <v>0</v>
      </c>
      <c r="BN384" s="17">
        <v>5.0164264518548697E-2</v>
      </c>
      <c r="BO384" s="17"/>
      <c r="BP384" s="17">
        <v>8.2641624276774295E-2</v>
      </c>
      <c r="BQ384" s="17">
        <v>5.0039424279109998E-2</v>
      </c>
      <c r="BR384" s="17">
        <v>9.1301829505005705E-2</v>
      </c>
      <c r="BS384" s="17">
        <v>0.10194990553974601</v>
      </c>
      <c r="BT384" s="17">
        <v>5.3170007216130702E-2</v>
      </c>
      <c r="BU384" s="17">
        <v>0.124003037935194</v>
      </c>
      <c r="BV384" s="17"/>
      <c r="BW384" s="17">
        <v>0.106914066425199</v>
      </c>
      <c r="BX384" s="17">
        <v>9.1311791629961794E-2</v>
      </c>
      <c r="BY384" s="17">
        <v>6.5956970611481605E-2</v>
      </c>
      <c r="BZ384" s="17">
        <v>9.7499609715525098E-2</v>
      </c>
      <c r="CA384" s="17">
        <v>6.0050098651801498E-2</v>
      </c>
      <c r="CB384" s="17">
        <v>0.12154026718845901</v>
      </c>
      <c r="CC384" s="17">
        <v>7.2264352478709701E-2</v>
      </c>
      <c r="CD384" s="17">
        <v>0</v>
      </c>
      <c r="CE384" s="17"/>
      <c r="CF384" s="17">
        <v>8.2454795908886894E-2</v>
      </c>
      <c r="CG384" s="17">
        <v>8.33476348563124E-2</v>
      </c>
      <c r="CH384" s="17">
        <v>5.84237520150983E-2</v>
      </c>
      <c r="CI384" s="17">
        <v>0.11051555680705</v>
      </c>
      <c r="CJ384" s="17">
        <v>7.1920326489396794E-2</v>
      </c>
      <c r="CK384" s="17"/>
      <c r="CL384" s="17">
        <v>0.12377566815796</v>
      </c>
      <c r="CM384" s="17"/>
      <c r="CN384" s="17">
        <v>6.6494632261585501E-2</v>
      </c>
      <c r="CO384" s="17">
        <v>0.104107730176419</v>
      </c>
      <c r="CP384" s="17">
        <v>8.0687500257533407E-2</v>
      </c>
    </row>
    <row r="385" spans="2:94" x14ac:dyDescent="0.35">
      <c r="B385" t="s">
        <v>209</v>
      </c>
      <c r="C385" s="17">
        <v>5.87775365809029E-2</v>
      </c>
      <c r="D385" s="17">
        <v>6.1158467883422697E-2</v>
      </c>
      <c r="E385" s="17">
        <v>5.6936553338674402E-2</v>
      </c>
      <c r="F385" s="17"/>
      <c r="G385" s="17">
        <v>4.2130653516456902E-2</v>
      </c>
      <c r="H385" s="17">
        <v>2.5152615140900302E-2</v>
      </c>
      <c r="I385" s="17">
        <v>4.1518359812440203E-2</v>
      </c>
      <c r="J385" s="17">
        <v>7.3554655357779594E-2</v>
      </c>
      <c r="K385" s="17">
        <v>6.8218656753213203E-2</v>
      </c>
      <c r="L385" s="17">
        <v>9.1505649003859602E-2</v>
      </c>
      <c r="M385" s="17"/>
      <c r="N385" s="17">
        <v>7.7749749744119495E-2</v>
      </c>
      <c r="O385" s="17">
        <v>2.97133141009575E-2</v>
      </c>
      <c r="P385" s="17">
        <v>5.1077998349442301E-2</v>
      </c>
      <c r="Q385" s="17">
        <v>7.6221027841615704E-2</v>
      </c>
      <c r="R385" s="17"/>
      <c r="S385" s="17">
        <v>6.2631735446157299E-2</v>
      </c>
      <c r="T385" s="17">
        <v>6.5013009374233904E-2</v>
      </c>
      <c r="U385" s="17">
        <v>7.5719446587257794E-2</v>
      </c>
      <c r="V385" s="17">
        <v>7.2795336187953599E-2</v>
      </c>
      <c r="W385" s="17">
        <v>3.1483761118019697E-2</v>
      </c>
      <c r="X385" s="17">
        <v>4.8913825181939499E-2</v>
      </c>
      <c r="Y385" s="17">
        <v>6.3379941885791893E-2</v>
      </c>
      <c r="Z385" s="17">
        <v>6.23563344821687E-2</v>
      </c>
      <c r="AA385" s="17">
        <v>4.1187606793801797E-2</v>
      </c>
      <c r="AB385" s="17">
        <v>4.3237550533103603E-2</v>
      </c>
      <c r="AC385" s="17">
        <v>9.5413638685071203E-2</v>
      </c>
      <c r="AD385" s="17"/>
      <c r="AE385" s="17">
        <v>9.7455422163635397E-2</v>
      </c>
      <c r="AF385" s="17">
        <v>3.5207087127679303E-2</v>
      </c>
      <c r="AG385" s="17">
        <v>3.3972796798840799E-2</v>
      </c>
      <c r="AH385" s="17"/>
      <c r="AI385" s="17">
        <v>8.7446879209254397E-2</v>
      </c>
      <c r="AJ385" s="17">
        <v>3.4797643240234599E-2</v>
      </c>
      <c r="AK385" s="17">
        <v>4.5317301516990899E-2</v>
      </c>
      <c r="AL385" s="17">
        <v>0.20394027203177301</v>
      </c>
      <c r="AM385" s="17">
        <v>4.6573283503396401E-2</v>
      </c>
      <c r="AN385" s="17"/>
      <c r="AO385" s="17">
        <v>5.4356714163591502E-2</v>
      </c>
      <c r="AP385" s="17">
        <v>3.4714585049445301E-2</v>
      </c>
      <c r="AQ385" s="17">
        <v>5.7447881657024101E-2</v>
      </c>
      <c r="AR385" s="17"/>
      <c r="AS385" s="17">
        <v>5.3270982753128998E-2</v>
      </c>
      <c r="AT385" s="17">
        <v>6.8792437786598798E-2</v>
      </c>
      <c r="AU385" s="17">
        <v>5.2928074539907499E-2</v>
      </c>
      <c r="AV385" s="17">
        <v>2.64030944267779E-2</v>
      </c>
      <c r="AW385" s="17">
        <v>0.112196419926181</v>
      </c>
      <c r="AX385" s="17"/>
      <c r="AY385" s="17">
        <v>0</v>
      </c>
      <c r="AZ385" s="17">
        <v>0</v>
      </c>
      <c r="BA385" s="17">
        <v>0.107307113802855</v>
      </c>
      <c r="BB385" s="17">
        <v>7.7331580434894007E-2</v>
      </c>
      <c r="BC385" s="17">
        <v>5.6604949230575297E-2</v>
      </c>
      <c r="BD385" s="17">
        <v>4.9259319857015899E-2</v>
      </c>
      <c r="BE385" s="17">
        <v>6.3884820756617403E-2</v>
      </c>
      <c r="BF385" s="17">
        <v>7.65007113084131E-2</v>
      </c>
      <c r="BG385" s="17">
        <v>3.0347696767520801E-2</v>
      </c>
      <c r="BH385" s="17">
        <v>4.3808697566156497E-2</v>
      </c>
      <c r="BI385" s="17">
        <v>4.9621456011666898E-2</v>
      </c>
      <c r="BJ385" s="17">
        <v>5.07503744754371E-2</v>
      </c>
      <c r="BK385" s="17">
        <v>2.16140263531556E-2</v>
      </c>
      <c r="BL385" s="17">
        <v>0</v>
      </c>
      <c r="BM385" s="17">
        <v>0.130012856373944</v>
      </c>
      <c r="BN385" s="17">
        <v>7.5492906227873996E-2</v>
      </c>
      <c r="BO385" s="17"/>
      <c r="BP385" s="17">
        <v>6.59234559945472E-2</v>
      </c>
      <c r="BQ385" s="17">
        <v>3.9619538482287601E-2</v>
      </c>
      <c r="BR385" s="17">
        <v>2.79150712429573E-2</v>
      </c>
      <c r="BS385" s="17">
        <v>9.3488257382241896E-2</v>
      </c>
      <c r="BT385" s="17">
        <v>4.8153710172416E-2</v>
      </c>
      <c r="BU385" s="17">
        <v>0.10304961388062001</v>
      </c>
      <c r="BV385" s="17"/>
      <c r="BW385" s="17">
        <v>7.4928938146350002E-2</v>
      </c>
      <c r="BX385" s="17">
        <v>3.8258665153645698E-2</v>
      </c>
      <c r="BY385" s="17">
        <v>7.8045776959268301E-2</v>
      </c>
      <c r="BZ385" s="17">
        <v>4.1813159494517402E-2</v>
      </c>
      <c r="CA385" s="17">
        <v>5.85277122885439E-2</v>
      </c>
      <c r="CB385" s="17">
        <v>0.116884704539121</v>
      </c>
      <c r="CC385" s="17">
        <v>7.2402484023240496E-2</v>
      </c>
      <c r="CD385" s="17">
        <v>4.3262429466295299E-2</v>
      </c>
      <c r="CE385" s="17"/>
      <c r="CF385" s="17">
        <v>5.7537792195242299E-2</v>
      </c>
      <c r="CG385" s="17">
        <v>7.4487987926205604E-2</v>
      </c>
      <c r="CH385" s="17">
        <v>4.7390479920540102E-2</v>
      </c>
      <c r="CI385" s="17">
        <v>5.2250580690071803E-2</v>
      </c>
      <c r="CJ385" s="17">
        <v>4.5832940631779999E-2</v>
      </c>
      <c r="CK385" s="17"/>
      <c r="CL385" s="17">
        <v>3.5815291650616497E-2</v>
      </c>
      <c r="CM385" s="17"/>
      <c r="CN385" s="17">
        <v>5.9297409969448302E-2</v>
      </c>
      <c r="CO385" s="17">
        <v>5.4429804066109602E-2</v>
      </c>
      <c r="CP385" s="17">
        <v>6.1113035579449998E-2</v>
      </c>
    </row>
    <row r="386" spans="2:94" x14ac:dyDescent="0.35">
      <c r="B386" t="s">
        <v>133</v>
      </c>
      <c r="C386" s="17">
        <v>5.1304100459308298E-2</v>
      </c>
      <c r="D386" s="17">
        <v>4.03180011389494E-2</v>
      </c>
      <c r="E386" s="17">
        <v>6.10533747608707E-2</v>
      </c>
      <c r="F386" s="17"/>
      <c r="G386" s="17">
        <v>1.23886180374455E-2</v>
      </c>
      <c r="H386" s="17">
        <v>4.5678972008878001E-2</v>
      </c>
      <c r="I386" s="17">
        <v>3.9125299228792203E-2</v>
      </c>
      <c r="J386" s="17">
        <v>6.2602247426541094E-2</v>
      </c>
      <c r="K386" s="17">
        <v>8.0950337057356506E-2</v>
      </c>
      <c r="L386" s="17">
        <v>6.6428975923083194E-2</v>
      </c>
      <c r="M386" s="17"/>
      <c r="N386" s="17">
        <v>3.2068340260194499E-2</v>
      </c>
      <c r="O386" s="17">
        <v>7.1412121608322596E-2</v>
      </c>
      <c r="P386" s="17">
        <v>5.2742157372802197E-2</v>
      </c>
      <c r="Q386" s="17">
        <v>5.1647594290974798E-2</v>
      </c>
      <c r="R386" s="17"/>
      <c r="S386" s="17">
        <v>7.0574177154268794E-2</v>
      </c>
      <c r="T386" s="17">
        <v>4.88088597517869E-2</v>
      </c>
      <c r="U386" s="17">
        <v>6.1284156444538503E-2</v>
      </c>
      <c r="V386" s="17">
        <v>4.7756026819317898E-2</v>
      </c>
      <c r="W386" s="17">
        <v>2.9571029843923499E-2</v>
      </c>
      <c r="X386" s="17">
        <v>5.4610383000993599E-2</v>
      </c>
      <c r="Y386" s="17">
        <v>4.4226932010665097E-2</v>
      </c>
      <c r="Z386" s="17">
        <v>2.7010895028284802E-2</v>
      </c>
      <c r="AA386" s="17">
        <v>8.1319868093378794E-2</v>
      </c>
      <c r="AB386" s="17">
        <v>3.37918710835306E-2</v>
      </c>
      <c r="AC386" s="17">
        <v>0</v>
      </c>
      <c r="AD386" s="17"/>
      <c r="AE386" s="17">
        <v>5.6676857472089101E-2</v>
      </c>
      <c r="AF386" s="17">
        <v>5.3418099804484302E-2</v>
      </c>
      <c r="AG386" s="17">
        <v>4.7100762357413603E-2</v>
      </c>
      <c r="AH386" s="17"/>
      <c r="AI386" s="17">
        <v>5.7920886987616597E-2</v>
      </c>
      <c r="AJ386" s="17">
        <v>4.5279023894374403E-2</v>
      </c>
      <c r="AK386" s="17">
        <v>0</v>
      </c>
      <c r="AL386" s="17">
        <v>0</v>
      </c>
      <c r="AM386" s="17">
        <v>0.111583113256361</v>
      </c>
      <c r="AN386" s="17"/>
      <c r="AO386" s="17">
        <v>7.0687461932611398E-2</v>
      </c>
      <c r="AP386" s="17">
        <v>2.7883746857748502E-2</v>
      </c>
      <c r="AQ386" s="17">
        <v>5.1011345052488402E-2</v>
      </c>
      <c r="AR386" s="17"/>
      <c r="AS386" s="17">
        <v>4.7101724340420099E-2</v>
      </c>
      <c r="AT386" s="17">
        <v>7.2146179742078806E-2</v>
      </c>
      <c r="AU386" s="17">
        <v>3.8518777253657203E-2</v>
      </c>
      <c r="AV386" s="17">
        <v>5.5226926651951697E-2</v>
      </c>
      <c r="AW386" s="17">
        <v>0</v>
      </c>
      <c r="AX386" s="17"/>
      <c r="AY386" s="17">
        <v>0.34223459819462598</v>
      </c>
      <c r="AZ386" s="17">
        <v>5.5798041351685201E-2</v>
      </c>
      <c r="BA386" s="17">
        <v>2.9394546577887801E-2</v>
      </c>
      <c r="BB386" s="17">
        <v>4.8618481552772798E-2</v>
      </c>
      <c r="BC386" s="17">
        <v>2.9581898966324599E-2</v>
      </c>
      <c r="BD386" s="17">
        <v>6.8812260795109201E-2</v>
      </c>
      <c r="BE386" s="17">
        <v>6.7779405458141803E-2</v>
      </c>
      <c r="BF386" s="17">
        <v>8.1932801964449603E-2</v>
      </c>
      <c r="BG386" s="17">
        <v>4.9536760351971902E-2</v>
      </c>
      <c r="BH386" s="17">
        <v>9.8186922008322394E-2</v>
      </c>
      <c r="BI386" s="17">
        <v>3.66900266941751E-2</v>
      </c>
      <c r="BJ386" s="17">
        <v>2.5607700334563201E-2</v>
      </c>
      <c r="BK386" s="17">
        <v>0</v>
      </c>
      <c r="BL386" s="17">
        <v>5.2260202852012098E-2</v>
      </c>
      <c r="BM386" s="17">
        <v>0</v>
      </c>
      <c r="BN386" s="17">
        <v>0</v>
      </c>
      <c r="BO386" s="17"/>
      <c r="BP386" s="17">
        <v>4.1701818592520201E-2</v>
      </c>
      <c r="BQ386" s="17">
        <v>6.25974272147206E-2</v>
      </c>
      <c r="BR386" s="17">
        <v>6.2747758616885696E-2</v>
      </c>
      <c r="BS386" s="17">
        <v>3.4665393221669102E-2</v>
      </c>
      <c r="BT386" s="17">
        <v>6.0459974574865398E-2</v>
      </c>
      <c r="BU386" s="17">
        <v>4.6148334274435897E-2</v>
      </c>
      <c r="BV386" s="17"/>
      <c r="BW386" s="17">
        <v>2.6540116357823398E-2</v>
      </c>
      <c r="BX386" s="17">
        <v>5.3625594186873397E-2</v>
      </c>
      <c r="BY386" s="17">
        <v>3.6598937484025297E-2</v>
      </c>
      <c r="BZ386" s="17">
        <v>5.8614233065781701E-2</v>
      </c>
      <c r="CA386" s="17">
        <v>6.1478559328993002E-2</v>
      </c>
      <c r="CB386" s="17">
        <v>5.9819680512595001E-2</v>
      </c>
      <c r="CC386" s="17">
        <v>0</v>
      </c>
      <c r="CD386" s="17">
        <v>4.6608895813361299E-2</v>
      </c>
      <c r="CE386" s="17"/>
      <c r="CF386" s="17">
        <v>2.1892124338383001E-2</v>
      </c>
      <c r="CG386" s="17">
        <v>5.2348476944150797E-2</v>
      </c>
      <c r="CH386" s="17">
        <v>5.2892355078701402E-2</v>
      </c>
      <c r="CI386" s="17">
        <v>4.3618386498318902E-2</v>
      </c>
      <c r="CJ386" s="17">
        <v>0.113597289080361</v>
      </c>
      <c r="CK386" s="17"/>
      <c r="CL386" s="17">
        <v>3.5501546713824099E-2</v>
      </c>
      <c r="CM386" s="17"/>
      <c r="CN386" s="17">
        <v>5.1715818487617901E-2</v>
      </c>
      <c r="CO386" s="17">
        <v>3.8227381394063897E-2</v>
      </c>
      <c r="CP386" s="17">
        <v>6.0937641613965303E-2</v>
      </c>
    </row>
    <row r="387" spans="2:94" x14ac:dyDescent="0.35">
      <c r="B387" t="s">
        <v>145</v>
      </c>
      <c r="C387" s="17">
        <v>0.58086980125273302</v>
      </c>
      <c r="D387" s="17">
        <v>0.632354152102648</v>
      </c>
      <c r="E387" s="17">
        <v>0.52957876850330898</v>
      </c>
      <c r="F387" s="17"/>
      <c r="G387" s="17">
        <v>0.643877058416366</v>
      </c>
      <c r="H387" s="17">
        <v>0.59733920185057598</v>
      </c>
      <c r="I387" s="17">
        <v>0.56664369177090501</v>
      </c>
      <c r="J387" s="17">
        <v>0.62650898484235695</v>
      </c>
      <c r="K387" s="17">
        <v>0.50614415837451798</v>
      </c>
      <c r="L387" s="17">
        <v>0.54370926721226698</v>
      </c>
      <c r="M387" s="17"/>
      <c r="N387" s="17">
        <v>0.58889681042244801</v>
      </c>
      <c r="O387" s="17">
        <v>0.58894900655373295</v>
      </c>
      <c r="P387" s="17">
        <v>0.55399480351751695</v>
      </c>
      <c r="Q387" s="17">
        <v>0.58565062107142396</v>
      </c>
      <c r="R387" s="17"/>
      <c r="S387" s="17">
        <v>0.60479036482706905</v>
      </c>
      <c r="T387" s="17">
        <v>0.57056457652609405</v>
      </c>
      <c r="U387" s="17">
        <v>0.59164093233011905</v>
      </c>
      <c r="V387" s="17">
        <v>0.559658778128165</v>
      </c>
      <c r="W387" s="17">
        <v>0.49332317829106698</v>
      </c>
      <c r="X387" s="17">
        <v>0.58321218035626199</v>
      </c>
      <c r="Y387" s="17">
        <v>0.64174500144603897</v>
      </c>
      <c r="Z387" s="17">
        <v>0.547580927277866</v>
      </c>
      <c r="AA387" s="17">
        <v>0.528086704710233</v>
      </c>
      <c r="AB387" s="17">
        <v>0.61835581422408803</v>
      </c>
      <c r="AC387" s="17">
        <v>0.64924769211964894</v>
      </c>
      <c r="AD387" s="17"/>
      <c r="AE387" s="17">
        <v>0.54324054433231805</v>
      </c>
      <c r="AF387" s="17">
        <v>0.62050447481266102</v>
      </c>
      <c r="AG387" s="17">
        <v>0.57406961124933897</v>
      </c>
      <c r="AH387" s="17"/>
      <c r="AI387" s="17">
        <v>0.51095022990866001</v>
      </c>
      <c r="AJ387" s="17">
        <v>0.64860970021860198</v>
      </c>
      <c r="AK387" s="17">
        <v>0.69960964147270799</v>
      </c>
      <c r="AL387" s="17">
        <v>0.32992079927062001</v>
      </c>
      <c r="AM387" s="17">
        <v>0.52237929969502095</v>
      </c>
      <c r="AN387" s="17"/>
      <c r="AO387" s="17">
        <v>0.56133545854737299</v>
      </c>
      <c r="AP387" s="17">
        <v>0.66533684161389295</v>
      </c>
      <c r="AQ387" s="17">
        <v>0.55042989165999401</v>
      </c>
      <c r="AR387" s="17"/>
      <c r="AS387" s="17">
        <v>0.54108925586599199</v>
      </c>
      <c r="AT387" s="17">
        <v>0.57868573009521196</v>
      </c>
      <c r="AU387" s="17">
        <v>0.60196250160780895</v>
      </c>
      <c r="AV387" s="17">
        <v>0.60239633283860705</v>
      </c>
      <c r="AW387" s="17">
        <v>0.68280212794672301</v>
      </c>
      <c r="AX387" s="17"/>
      <c r="AY387" s="17">
        <v>0.65776540180537402</v>
      </c>
      <c r="AZ387" s="17">
        <v>0.450164052693522</v>
      </c>
      <c r="BA387" s="17">
        <v>0.58896668349789705</v>
      </c>
      <c r="BB387" s="17">
        <v>0.57024978949890004</v>
      </c>
      <c r="BC387" s="17">
        <v>0.68989335613327596</v>
      </c>
      <c r="BD387" s="17">
        <v>0.56083243515560799</v>
      </c>
      <c r="BE387" s="17">
        <v>0.50035110324185805</v>
      </c>
      <c r="BF387" s="17">
        <v>0.59261373161818798</v>
      </c>
      <c r="BG387" s="17">
        <v>0.63461083500903204</v>
      </c>
      <c r="BH387" s="17">
        <v>0.46216689451527498</v>
      </c>
      <c r="BI387" s="17">
        <v>0.59422278118245997</v>
      </c>
      <c r="BJ387" s="17">
        <v>0.472937800698911</v>
      </c>
      <c r="BK387" s="17">
        <v>0.73155519749712605</v>
      </c>
      <c r="BL387" s="17">
        <v>0.73315174918399495</v>
      </c>
      <c r="BM387" s="17">
        <v>0.676859437817247</v>
      </c>
      <c r="BN387" s="17">
        <v>0.68740476530086703</v>
      </c>
      <c r="BO387" s="17"/>
      <c r="BP387" s="17">
        <v>0.59904704550162702</v>
      </c>
      <c r="BQ387" s="17">
        <v>0.60399294969755202</v>
      </c>
      <c r="BR387" s="17">
        <v>0.584647890606113</v>
      </c>
      <c r="BS387" s="17">
        <v>0.56198468870482199</v>
      </c>
      <c r="BT387" s="17">
        <v>0.564871024186133</v>
      </c>
      <c r="BU387" s="17">
        <v>0.468772526475499</v>
      </c>
      <c r="BV387" s="17"/>
      <c r="BW387" s="17">
        <v>0.59419909821456995</v>
      </c>
      <c r="BX387" s="17">
        <v>0.597509604657817</v>
      </c>
      <c r="BY387" s="17">
        <v>0.54480088181806696</v>
      </c>
      <c r="BZ387" s="17">
        <v>0.63741289312272298</v>
      </c>
      <c r="CA387" s="17">
        <v>0.598411449002891</v>
      </c>
      <c r="CB387" s="17">
        <v>0.50783753132495801</v>
      </c>
      <c r="CC387" s="17">
        <v>0.58979826847231298</v>
      </c>
      <c r="CD387" s="17">
        <v>0.68482454619750199</v>
      </c>
      <c r="CE387" s="17"/>
      <c r="CF387" s="17">
        <v>0.61630679154323698</v>
      </c>
      <c r="CG387" s="17">
        <v>0.55689691981977996</v>
      </c>
      <c r="CH387" s="17">
        <v>0.60344267761680104</v>
      </c>
      <c r="CI387" s="17">
        <v>0.57921337527273997</v>
      </c>
      <c r="CJ387" s="17">
        <v>0.52574628094808296</v>
      </c>
      <c r="CK387" s="17"/>
      <c r="CL387" s="17">
        <v>0.57387010135035998</v>
      </c>
      <c r="CM387" s="17"/>
      <c r="CN387" s="17">
        <v>0.60496894711832605</v>
      </c>
      <c r="CO387" s="17">
        <v>0.52140792628811505</v>
      </c>
      <c r="CP387" s="17">
        <v>0.57433162607424404</v>
      </c>
    </row>
    <row r="388" spans="2:94" x14ac:dyDescent="0.35">
      <c r="B388" t="s">
        <v>146</v>
      </c>
      <c r="C388" s="17">
        <v>0.13621859455879401</v>
      </c>
      <c r="D388" s="17">
        <v>0.12591799681414301</v>
      </c>
      <c r="E388" s="17">
        <v>0.14824449957706901</v>
      </c>
      <c r="F388" s="17"/>
      <c r="G388" s="17">
        <v>0.10617038098717101</v>
      </c>
      <c r="H388" s="17">
        <v>0.14033298325275001</v>
      </c>
      <c r="I388" s="17">
        <v>0.13654090516133299</v>
      </c>
      <c r="J388" s="17">
        <v>0.117592884903023</v>
      </c>
      <c r="K388" s="17">
        <v>0.15792998611565801</v>
      </c>
      <c r="L388" s="17">
        <v>0.15714335771299301</v>
      </c>
      <c r="M388" s="17"/>
      <c r="N388" s="17">
        <v>0.157983309172507</v>
      </c>
      <c r="O388" s="17">
        <v>8.8395841743705503E-2</v>
      </c>
      <c r="P388" s="17">
        <v>0.15509944919949201</v>
      </c>
      <c r="Q388" s="17">
        <v>0.14729947283497799</v>
      </c>
      <c r="R388" s="17"/>
      <c r="S388" s="17">
        <v>0.14770267120328401</v>
      </c>
      <c r="T388" s="17">
        <v>0.13890642933122099</v>
      </c>
      <c r="U388" s="17">
        <v>0.113152402525106</v>
      </c>
      <c r="V388" s="17">
        <v>0.203392195144975</v>
      </c>
      <c r="W388" s="17">
        <v>0.178868745047918</v>
      </c>
      <c r="X388" s="17">
        <v>0.13034318624424501</v>
      </c>
      <c r="Y388" s="17">
        <v>9.8149100160016003E-2</v>
      </c>
      <c r="Z388" s="17">
        <v>8.38016439726504E-2</v>
      </c>
      <c r="AA388" s="17">
        <v>0.14496836847326</v>
      </c>
      <c r="AB388" s="17">
        <v>9.8981263171116995E-2</v>
      </c>
      <c r="AC388" s="17">
        <v>0.114604387963076</v>
      </c>
      <c r="AD388" s="17"/>
      <c r="AE388" s="17">
        <v>0.19847711293310499</v>
      </c>
      <c r="AF388" s="17">
        <v>0.10475855819520399</v>
      </c>
      <c r="AG388" s="17">
        <v>0.114410504137113</v>
      </c>
      <c r="AH388" s="17"/>
      <c r="AI388" s="17">
        <v>0.196398744078772</v>
      </c>
      <c r="AJ388" s="17">
        <v>9.4323563154720402E-2</v>
      </c>
      <c r="AK388" s="17">
        <v>7.6183830082340198E-2</v>
      </c>
      <c r="AL388" s="17">
        <v>0.42253189138568098</v>
      </c>
      <c r="AM388" s="17">
        <v>0.121505642162143</v>
      </c>
      <c r="AN388" s="17"/>
      <c r="AO388" s="17">
        <v>0.14560180905671299</v>
      </c>
      <c r="AP388" s="17">
        <v>8.8210646337715706E-2</v>
      </c>
      <c r="AQ388" s="17">
        <v>0.142144220822121</v>
      </c>
      <c r="AR388" s="17"/>
      <c r="AS388" s="17">
        <v>0.14348202137681099</v>
      </c>
      <c r="AT388" s="17">
        <v>0.106031933552896</v>
      </c>
      <c r="AU388" s="17">
        <v>0.14778995357854699</v>
      </c>
      <c r="AV388" s="17">
        <v>0.117282885881525</v>
      </c>
      <c r="AW388" s="17">
        <v>0.22299219326827299</v>
      </c>
      <c r="AX388" s="17"/>
      <c r="AY388" s="17">
        <v>0</v>
      </c>
      <c r="AZ388" s="17">
        <v>9.6324079389077402E-2</v>
      </c>
      <c r="BA388" s="17">
        <v>0.21031334435882401</v>
      </c>
      <c r="BB388" s="17">
        <v>0.13052784701216</v>
      </c>
      <c r="BC388" s="17">
        <v>0.12140506574889</v>
      </c>
      <c r="BD388" s="17">
        <v>8.8638730142183403E-2</v>
      </c>
      <c r="BE388" s="17">
        <v>0.18397290589790999</v>
      </c>
      <c r="BF388" s="17">
        <v>0.18425166755556599</v>
      </c>
      <c r="BG388" s="17">
        <v>9.3422987513500394E-2</v>
      </c>
      <c r="BH388" s="17">
        <v>0.18864276324649401</v>
      </c>
      <c r="BI388" s="17">
        <v>0.112531693253479</v>
      </c>
      <c r="BJ388" s="17">
        <v>0.12759390773217499</v>
      </c>
      <c r="BK388" s="17">
        <v>8.3461460609428995E-2</v>
      </c>
      <c r="BL388" s="17">
        <v>4.9598416382885799E-2</v>
      </c>
      <c r="BM388" s="17">
        <v>0.130012856373944</v>
      </c>
      <c r="BN388" s="17">
        <v>0.12565717074642299</v>
      </c>
      <c r="BO388" s="17"/>
      <c r="BP388" s="17">
        <v>0.14856508027132201</v>
      </c>
      <c r="BQ388" s="17">
        <v>8.9658962761397606E-2</v>
      </c>
      <c r="BR388" s="17">
        <v>0.119216900747963</v>
      </c>
      <c r="BS388" s="17">
        <v>0.19543816292198801</v>
      </c>
      <c r="BT388" s="17">
        <v>0.10132371738854699</v>
      </c>
      <c r="BU388" s="17">
        <v>0.22705265181581399</v>
      </c>
      <c r="BV388" s="17"/>
      <c r="BW388" s="17">
        <v>0.18184300457154901</v>
      </c>
      <c r="BX388" s="17">
        <v>0.12957045678360801</v>
      </c>
      <c r="BY388" s="17">
        <v>0.14400274757074999</v>
      </c>
      <c r="BZ388" s="17">
        <v>0.13931276921004301</v>
      </c>
      <c r="CA388" s="17">
        <v>0.118577810940345</v>
      </c>
      <c r="CB388" s="17">
        <v>0.23842497172758001</v>
      </c>
      <c r="CC388" s="17">
        <v>0.14466683650195</v>
      </c>
      <c r="CD388" s="17">
        <v>4.3262429466295299E-2</v>
      </c>
      <c r="CE388" s="17"/>
      <c r="CF388" s="17">
        <v>0.13999258810412901</v>
      </c>
      <c r="CG388" s="17">
        <v>0.157835622782518</v>
      </c>
      <c r="CH388" s="17">
        <v>0.10581423193563801</v>
      </c>
      <c r="CI388" s="17">
        <v>0.16276613749712199</v>
      </c>
      <c r="CJ388" s="17">
        <v>0.11775326712117699</v>
      </c>
      <c r="CK388" s="17"/>
      <c r="CL388" s="17">
        <v>0.15959095980857699</v>
      </c>
      <c r="CM388" s="17"/>
      <c r="CN388" s="17">
        <v>0.12579204223103399</v>
      </c>
      <c r="CO388" s="17">
        <v>0.158537534242529</v>
      </c>
      <c r="CP388" s="17">
        <v>0.14180053583698299</v>
      </c>
    </row>
    <row r="389" spans="2:94" x14ac:dyDescent="0.35">
      <c r="B389" t="s">
        <v>147</v>
      </c>
      <c r="C389" s="17">
        <v>0.44465120669393798</v>
      </c>
      <c r="D389" s="17">
        <v>0.50643615528850505</v>
      </c>
      <c r="E389" s="17">
        <v>0.38133426892624001</v>
      </c>
      <c r="F389" s="17"/>
      <c r="G389" s="17">
        <v>0.53770667742919498</v>
      </c>
      <c r="H389" s="17">
        <v>0.45700621859782598</v>
      </c>
      <c r="I389" s="17">
        <v>0.43010278660957202</v>
      </c>
      <c r="J389" s="17">
        <v>0.50891609993933395</v>
      </c>
      <c r="K389" s="17">
        <v>0.34821417225885998</v>
      </c>
      <c r="L389" s="17">
        <v>0.386565909499274</v>
      </c>
      <c r="M389" s="17"/>
      <c r="N389" s="17">
        <v>0.43091350124994099</v>
      </c>
      <c r="O389" s="17">
        <v>0.50055316481002698</v>
      </c>
      <c r="P389" s="17">
        <v>0.39889535431802498</v>
      </c>
      <c r="Q389" s="17">
        <v>0.438351148236446</v>
      </c>
      <c r="R389" s="17"/>
      <c r="S389" s="17">
        <v>0.45708769362378499</v>
      </c>
      <c r="T389" s="17">
        <v>0.431658147194873</v>
      </c>
      <c r="U389" s="17">
        <v>0.478488529805013</v>
      </c>
      <c r="V389" s="17">
        <v>0.35626658298319003</v>
      </c>
      <c r="W389" s="17">
        <v>0.31445443324314898</v>
      </c>
      <c r="X389" s="17">
        <v>0.45286899411201698</v>
      </c>
      <c r="Y389" s="17">
        <v>0.54359590128602298</v>
      </c>
      <c r="Z389" s="17">
        <v>0.46377928330521501</v>
      </c>
      <c r="AA389" s="17">
        <v>0.383118336236972</v>
      </c>
      <c r="AB389" s="17">
        <v>0.51937455105297103</v>
      </c>
      <c r="AC389" s="17">
        <v>0.53464330415657302</v>
      </c>
      <c r="AD389" s="17"/>
      <c r="AE389" s="17">
        <v>0.34476343139921201</v>
      </c>
      <c r="AF389" s="17">
        <v>0.51574591661745695</v>
      </c>
      <c r="AG389" s="17">
        <v>0.45965910711222602</v>
      </c>
      <c r="AH389" s="17"/>
      <c r="AI389" s="17">
        <v>0.31455148582988801</v>
      </c>
      <c r="AJ389" s="17">
        <v>0.55428613706388097</v>
      </c>
      <c r="AK389" s="17">
        <v>0.62342581139036801</v>
      </c>
      <c r="AL389" s="17">
        <v>-9.2611092115061702E-2</v>
      </c>
      <c r="AM389" s="17">
        <v>0.40087365753287901</v>
      </c>
      <c r="AN389" s="17"/>
      <c r="AO389" s="17">
        <v>0.41573364949066</v>
      </c>
      <c r="AP389" s="17">
        <v>0.57712619527617803</v>
      </c>
      <c r="AQ389" s="17">
        <v>0.40828567083787298</v>
      </c>
      <c r="AR389" s="17"/>
      <c r="AS389" s="17">
        <v>0.39760723448918101</v>
      </c>
      <c r="AT389" s="17">
        <v>0.47265379654231598</v>
      </c>
      <c r="AU389" s="17">
        <v>0.45417254802926199</v>
      </c>
      <c r="AV389" s="17">
        <v>0.48511344695708197</v>
      </c>
      <c r="AW389" s="17">
        <v>0.45980993467844999</v>
      </c>
      <c r="AX389" s="17"/>
      <c r="AY389" s="17">
        <v>0.65776540180537402</v>
      </c>
      <c r="AZ389" s="17">
        <v>0.353839973304444</v>
      </c>
      <c r="BA389" s="17">
        <v>0.37865333913907401</v>
      </c>
      <c r="BB389" s="17">
        <v>0.43972194248673901</v>
      </c>
      <c r="BC389" s="17">
        <v>0.56848829038438597</v>
      </c>
      <c r="BD389" s="17">
        <v>0.472193705013425</v>
      </c>
      <c r="BE389" s="17">
        <v>0.31637819734394801</v>
      </c>
      <c r="BF389" s="17">
        <v>0.40836206406262199</v>
      </c>
      <c r="BG389" s="17">
        <v>0.54118784749553195</v>
      </c>
      <c r="BH389" s="17">
        <v>0.273524131268781</v>
      </c>
      <c r="BI389" s="17">
        <v>0.48169108792898002</v>
      </c>
      <c r="BJ389" s="17">
        <v>0.34534389296673601</v>
      </c>
      <c r="BK389" s="17">
        <v>0.648093736887697</v>
      </c>
      <c r="BL389" s="17">
        <v>0.68355333280110897</v>
      </c>
      <c r="BM389" s="17">
        <v>0.546846581443302</v>
      </c>
      <c r="BN389" s="17">
        <v>0.56174759455444501</v>
      </c>
      <c r="BO389" s="17"/>
      <c r="BP389" s="17">
        <v>0.45048196523030498</v>
      </c>
      <c r="BQ389" s="17">
        <v>0.51433398693615395</v>
      </c>
      <c r="BR389" s="17">
        <v>0.46543098985815001</v>
      </c>
      <c r="BS389" s="17">
        <v>0.36654652578283398</v>
      </c>
      <c r="BT389" s="17">
        <v>0.46354730679758699</v>
      </c>
      <c r="BU389" s="17">
        <v>0.241719874659685</v>
      </c>
      <c r="BV389" s="17"/>
      <c r="BW389" s="17">
        <v>0.412356093643021</v>
      </c>
      <c r="BX389" s="17">
        <v>0.46793914787420998</v>
      </c>
      <c r="BY389" s="17">
        <v>0.40079813424731697</v>
      </c>
      <c r="BZ389" s="17">
        <v>0.49810012391268099</v>
      </c>
      <c r="CA389" s="17">
        <v>0.47983363806254598</v>
      </c>
      <c r="CB389" s="17">
        <v>0.26941255959737798</v>
      </c>
      <c r="CC389" s="17">
        <v>0.44513143197036298</v>
      </c>
      <c r="CD389" s="17">
        <v>0.641562116731207</v>
      </c>
      <c r="CE389" s="17"/>
      <c r="CF389" s="17">
        <v>0.47631420343910802</v>
      </c>
      <c r="CG389" s="17">
        <v>0.39906129703726201</v>
      </c>
      <c r="CH389" s="17">
        <v>0.49762844568116299</v>
      </c>
      <c r="CI389" s="17">
        <v>0.41644723777561699</v>
      </c>
      <c r="CJ389" s="17">
        <v>0.407993013826906</v>
      </c>
      <c r="CK389" s="17"/>
      <c r="CL389" s="17">
        <v>0.41427914154178302</v>
      </c>
      <c r="CM389" s="17"/>
      <c r="CN389" s="17">
        <v>0.47917690488729198</v>
      </c>
      <c r="CO389" s="17">
        <v>0.36287039204558602</v>
      </c>
      <c r="CP389" s="17">
        <v>0.43253109023726</v>
      </c>
    </row>
    <row r="390" spans="2:94" x14ac:dyDescent="0.35">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c r="CA390" s="17"/>
      <c r="CB390" s="17"/>
      <c r="CC390" s="17"/>
      <c r="CD390" s="17"/>
      <c r="CE390" s="17"/>
      <c r="CF390" s="17"/>
      <c r="CG390" s="17"/>
      <c r="CH390" s="17"/>
      <c r="CI390" s="17"/>
      <c r="CJ390" s="17"/>
      <c r="CK390" s="17"/>
      <c r="CL390" s="17"/>
      <c r="CM390" s="17"/>
      <c r="CN390" s="17"/>
      <c r="CO390" s="17"/>
      <c r="CP390" s="17"/>
    </row>
    <row r="391" spans="2:94" x14ac:dyDescent="0.35">
      <c r="B391" s="6" t="s">
        <v>241</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c r="CA391" s="17"/>
      <c r="CB391" s="17"/>
      <c r="CC391" s="17"/>
      <c r="CD391" s="17"/>
      <c r="CE391" s="17"/>
      <c r="CF391" s="17"/>
      <c r="CG391" s="17"/>
      <c r="CH391" s="17"/>
      <c r="CI391" s="17"/>
      <c r="CJ391" s="17"/>
      <c r="CK391" s="17"/>
      <c r="CL391" s="17"/>
      <c r="CM391" s="17"/>
      <c r="CN391" s="17"/>
      <c r="CO391" s="17"/>
      <c r="CP391" s="17"/>
    </row>
    <row r="392" spans="2:94" x14ac:dyDescent="0.35">
      <c r="B392" s="24" t="s">
        <v>225</v>
      </c>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c r="CJ392" s="17"/>
      <c r="CK392" s="17"/>
      <c r="CL392" s="17"/>
      <c r="CM392" s="17"/>
      <c r="CN392" s="17"/>
      <c r="CO392" s="17"/>
      <c r="CP392" s="17"/>
    </row>
    <row r="393" spans="2:94" x14ac:dyDescent="0.35">
      <c r="B393" t="s">
        <v>205</v>
      </c>
      <c r="C393" s="17">
        <v>0.220813408886158</v>
      </c>
      <c r="D393" s="17">
        <v>0.25380448370301001</v>
      </c>
      <c r="E393" s="17">
        <v>0.18711650372038099</v>
      </c>
      <c r="F393" s="17"/>
      <c r="G393" s="17">
        <v>0.25162700248216402</v>
      </c>
      <c r="H393" s="17">
        <v>0.28876003921996002</v>
      </c>
      <c r="I393" s="17">
        <v>0.20472522350736</v>
      </c>
      <c r="J393" s="17">
        <v>0.22959542315493001</v>
      </c>
      <c r="K393" s="17">
        <v>0.208883126817547</v>
      </c>
      <c r="L393" s="17">
        <v>0.16206580791469399</v>
      </c>
      <c r="M393" s="17"/>
      <c r="N393" s="17">
        <v>0.22671926477742799</v>
      </c>
      <c r="O393" s="17">
        <v>0.26346720560846998</v>
      </c>
      <c r="P393" s="17">
        <v>0.193058447311068</v>
      </c>
      <c r="Q393" s="17">
        <v>0.19297465162178801</v>
      </c>
      <c r="R393" s="17"/>
      <c r="S393" s="17">
        <v>0.29302802781030202</v>
      </c>
      <c r="T393" s="17">
        <v>0.17192393684274301</v>
      </c>
      <c r="U393" s="17">
        <v>0.28363885669862099</v>
      </c>
      <c r="V393" s="17">
        <v>0.15755251322438199</v>
      </c>
      <c r="W393" s="17">
        <v>0.17753059987011099</v>
      </c>
      <c r="X393" s="17">
        <v>0.14744415395952601</v>
      </c>
      <c r="Y393" s="17">
        <v>0.216886285956259</v>
      </c>
      <c r="Z393" s="17">
        <v>0.32436076737442199</v>
      </c>
      <c r="AA393" s="17">
        <v>0.19743160673997701</v>
      </c>
      <c r="AB393" s="17">
        <v>0.25339366836667199</v>
      </c>
      <c r="AC393" s="17">
        <v>0.220041741079681</v>
      </c>
      <c r="AD393" s="17"/>
      <c r="AE393" s="17">
        <v>0.19553619485960499</v>
      </c>
      <c r="AF393" s="17">
        <v>0.25250489547704902</v>
      </c>
      <c r="AG393" s="17">
        <v>0.18940264791585601</v>
      </c>
      <c r="AH393" s="17"/>
      <c r="AI393" s="17">
        <v>0.15334584251720099</v>
      </c>
      <c r="AJ393" s="17">
        <v>0.29368196521171103</v>
      </c>
      <c r="AK393" s="17">
        <v>0.30844266235602602</v>
      </c>
      <c r="AL393" s="17">
        <v>0.109894364994031</v>
      </c>
      <c r="AM393" s="17">
        <v>0.17396430258200599</v>
      </c>
      <c r="AN393" s="17"/>
      <c r="AO393" s="17">
        <v>0.141435892648416</v>
      </c>
      <c r="AP393" s="17">
        <v>0.29615769396538599</v>
      </c>
      <c r="AQ393" s="17">
        <v>0.209630445864327</v>
      </c>
      <c r="AR393" s="17"/>
      <c r="AS393" s="17">
        <v>0.151659312839204</v>
      </c>
      <c r="AT393" s="17">
        <v>0.226155741504321</v>
      </c>
      <c r="AU393" s="17">
        <v>0.28403101184933399</v>
      </c>
      <c r="AV393" s="17">
        <v>0.26086982155390298</v>
      </c>
      <c r="AW393" s="17">
        <v>0.20240821997380401</v>
      </c>
      <c r="AX393" s="17"/>
      <c r="AY393" s="17">
        <v>0.32595087859434202</v>
      </c>
      <c r="AZ393" s="17">
        <v>0.12033962289398201</v>
      </c>
      <c r="BA393" s="17">
        <v>0.208357123841652</v>
      </c>
      <c r="BB393" s="17">
        <v>0.15814836495719001</v>
      </c>
      <c r="BC393" s="17">
        <v>0.225173808582255</v>
      </c>
      <c r="BD393" s="17">
        <v>0.24221189378421301</v>
      </c>
      <c r="BE393" s="17">
        <v>0.16364260370068601</v>
      </c>
      <c r="BF393" s="17">
        <v>0.25381146518924602</v>
      </c>
      <c r="BG393" s="17">
        <v>0.28990665537083599</v>
      </c>
      <c r="BH393" s="17">
        <v>0.27509467410517102</v>
      </c>
      <c r="BI393" s="17">
        <v>0.26131466794561098</v>
      </c>
      <c r="BJ393" s="17">
        <v>0.13136041371489299</v>
      </c>
      <c r="BK393" s="17">
        <v>0.230803786183471</v>
      </c>
      <c r="BL393" s="17">
        <v>0.34387211341794</v>
      </c>
      <c r="BM393" s="17">
        <v>0.46831763902724599</v>
      </c>
      <c r="BN393" s="17">
        <v>0.26866828269702803</v>
      </c>
      <c r="BO393" s="17"/>
      <c r="BP393" s="17">
        <v>0.264105681176316</v>
      </c>
      <c r="BQ393" s="17">
        <v>0.229108560948209</v>
      </c>
      <c r="BR393" s="17">
        <v>0.14636286833022899</v>
      </c>
      <c r="BS393" s="17">
        <v>0.236270263097943</v>
      </c>
      <c r="BT393" s="17">
        <v>0.17386153252180001</v>
      </c>
      <c r="BU393" s="17">
        <v>0.226075616326609</v>
      </c>
      <c r="BV393" s="17"/>
      <c r="BW393" s="17">
        <v>0.24761253212803599</v>
      </c>
      <c r="BX393" s="17">
        <v>0.23017765085040801</v>
      </c>
      <c r="BY393" s="17">
        <v>0.22081648293224901</v>
      </c>
      <c r="BZ393" s="17">
        <v>0.23465190695105301</v>
      </c>
      <c r="CA393" s="17">
        <v>0.179168384600214</v>
      </c>
      <c r="CB393" s="17">
        <v>0.222615686592707</v>
      </c>
      <c r="CC393" s="17">
        <v>0.311692931780502</v>
      </c>
      <c r="CD393" s="17">
        <v>0.24468290476878701</v>
      </c>
      <c r="CE393" s="17"/>
      <c r="CF393" s="17">
        <v>0.25734201001712098</v>
      </c>
      <c r="CG393" s="17">
        <v>0.206099356365333</v>
      </c>
      <c r="CH393" s="17">
        <v>0.23254953188547101</v>
      </c>
      <c r="CI393" s="17">
        <v>0.19779506246491599</v>
      </c>
      <c r="CJ393" s="17">
        <v>0.24642240710453001</v>
      </c>
      <c r="CK393" s="17"/>
      <c r="CL393" s="17">
        <v>0.17854353356245201</v>
      </c>
      <c r="CM393" s="17"/>
      <c r="CN393" s="17">
        <v>0.25624998251768699</v>
      </c>
      <c r="CO393" s="17">
        <v>0.15963798228953799</v>
      </c>
      <c r="CP393" s="17">
        <v>0.18998091275060899</v>
      </c>
    </row>
    <row r="394" spans="2:94" x14ac:dyDescent="0.35">
      <c r="B394" t="s">
        <v>206</v>
      </c>
      <c r="C394" s="17">
        <v>0.33394880969080298</v>
      </c>
      <c r="D394" s="17">
        <v>0.32528103754195098</v>
      </c>
      <c r="E394" s="17">
        <v>0.34405802659009399</v>
      </c>
      <c r="F394" s="17"/>
      <c r="G394" s="17">
        <v>0.36070641983778401</v>
      </c>
      <c r="H394" s="17">
        <v>0.31897824864551899</v>
      </c>
      <c r="I394" s="17">
        <v>0.35923941893834299</v>
      </c>
      <c r="J394" s="17">
        <v>0.35602484262866602</v>
      </c>
      <c r="K394" s="17">
        <v>0.27455002725178201</v>
      </c>
      <c r="L394" s="17">
        <v>0.32420240311328402</v>
      </c>
      <c r="M394" s="17"/>
      <c r="N394" s="17">
        <v>0.33969095393062498</v>
      </c>
      <c r="O394" s="17">
        <v>0.31136111658674398</v>
      </c>
      <c r="P394" s="17">
        <v>0.376598986619545</v>
      </c>
      <c r="Q394" s="17">
        <v>0.313620464213547</v>
      </c>
      <c r="R394" s="17"/>
      <c r="S394" s="17">
        <v>0.31599445174297602</v>
      </c>
      <c r="T394" s="17">
        <v>0.30424124931048002</v>
      </c>
      <c r="U394" s="17">
        <v>0.284091820058883</v>
      </c>
      <c r="V394" s="17">
        <v>0.42441755032058798</v>
      </c>
      <c r="W394" s="17">
        <v>0.28632751918976301</v>
      </c>
      <c r="X394" s="17">
        <v>0.32630088981757199</v>
      </c>
      <c r="Y394" s="17">
        <v>0.42022399590563903</v>
      </c>
      <c r="Z394" s="17">
        <v>0.26086673816705103</v>
      </c>
      <c r="AA394" s="17">
        <v>0.39207184121771899</v>
      </c>
      <c r="AB394" s="17">
        <v>0.252655954850526</v>
      </c>
      <c r="AC394" s="17">
        <v>0.39256540692213199</v>
      </c>
      <c r="AD394" s="17"/>
      <c r="AE394" s="17">
        <v>0.33885068294575099</v>
      </c>
      <c r="AF394" s="17">
        <v>0.32131209533855598</v>
      </c>
      <c r="AG394" s="17">
        <v>0.32595234363884501</v>
      </c>
      <c r="AH394" s="17"/>
      <c r="AI394" s="17">
        <v>0.34145170689779503</v>
      </c>
      <c r="AJ394" s="17">
        <v>0.36677644722913699</v>
      </c>
      <c r="AK394" s="17">
        <v>0.327820243489787</v>
      </c>
      <c r="AL394" s="17">
        <v>0.211846162854506</v>
      </c>
      <c r="AM394" s="17">
        <v>0.291574394329012</v>
      </c>
      <c r="AN394" s="17"/>
      <c r="AO394" s="17">
        <v>0.39085261569157198</v>
      </c>
      <c r="AP394" s="17">
        <v>0.35780719576570102</v>
      </c>
      <c r="AQ394" s="17">
        <v>0.38186201234366102</v>
      </c>
      <c r="AR394" s="17"/>
      <c r="AS394" s="17">
        <v>0.37577633254672799</v>
      </c>
      <c r="AT394" s="17">
        <v>0.30597957583871899</v>
      </c>
      <c r="AU394" s="17">
        <v>0.29396357121899602</v>
      </c>
      <c r="AV394" s="17">
        <v>0.34125308047053299</v>
      </c>
      <c r="AW394" s="17">
        <v>0.46823327690122601</v>
      </c>
      <c r="AX394" s="17"/>
      <c r="AY394" s="17">
        <v>0.331814523211032</v>
      </c>
      <c r="AZ394" s="17">
        <v>0.33058387537453499</v>
      </c>
      <c r="BA394" s="17">
        <v>0.20878869011190401</v>
      </c>
      <c r="BB394" s="17">
        <v>0.28902777916974898</v>
      </c>
      <c r="BC394" s="17">
        <v>0.36481242184531598</v>
      </c>
      <c r="BD394" s="17">
        <v>0.33473489412690799</v>
      </c>
      <c r="BE394" s="17">
        <v>0.37016421162819602</v>
      </c>
      <c r="BF394" s="17">
        <v>0.34563845840519303</v>
      </c>
      <c r="BG394" s="17">
        <v>0.36251192846272801</v>
      </c>
      <c r="BH394" s="17">
        <v>0.223117420684702</v>
      </c>
      <c r="BI394" s="17">
        <v>0.31275006515173598</v>
      </c>
      <c r="BJ394" s="17">
        <v>0.37590210251790701</v>
      </c>
      <c r="BK394" s="17">
        <v>0.35845242782070502</v>
      </c>
      <c r="BL394" s="17">
        <v>0.21643347637635901</v>
      </c>
      <c r="BM394" s="17">
        <v>0.39988013405073503</v>
      </c>
      <c r="BN394" s="17">
        <v>0.452412992014812</v>
      </c>
      <c r="BO394" s="17"/>
      <c r="BP394" s="17">
        <v>0.33444398487058002</v>
      </c>
      <c r="BQ394" s="17">
        <v>0.33383640490500999</v>
      </c>
      <c r="BR394" s="17">
        <v>0.36126516043824802</v>
      </c>
      <c r="BS394" s="17">
        <v>0.30950599809965601</v>
      </c>
      <c r="BT394" s="17">
        <v>0.35243812031662702</v>
      </c>
      <c r="BU394" s="17">
        <v>0.31688998199449597</v>
      </c>
      <c r="BV394" s="17"/>
      <c r="BW394" s="17">
        <v>0.24572022541734501</v>
      </c>
      <c r="BX394" s="17">
        <v>0.31964262102725</v>
      </c>
      <c r="BY394" s="17">
        <v>0.35398561641649701</v>
      </c>
      <c r="BZ394" s="17">
        <v>0.36676187420323297</v>
      </c>
      <c r="CA394" s="17">
        <v>0.33827211992102901</v>
      </c>
      <c r="CB394" s="17">
        <v>0.33988991360878301</v>
      </c>
      <c r="CC394" s="17">
        <v>0.27629033524096502</v>
      </c>
      <c r="CD394" s="17">
        <v>0.23927922524853501</v>
      </c>
      <c r="CE394" s="17"/>
      <c r="CF394" s="17">
        <v>0.37949129503423701</v>
      </c>
      <c r="CG394" s="17">
        <v>0.33704487805742001</v>
      </c>
      <c r="CH394" s="17">
        <v>0.340698547493477</v>
      </c>
      <c r="CI394" s="17">
        <v>0.31848133363807102</v>
      </c>
      <c r="CJ394" s="17">
        <v>0.207545228819944</v>
      </c>
      <c r="CK394" s="17"/>
      <c r="CL394" s="17">
        <v>0.36259777103339902</v>
      </c>
      <c r="CM394" s="17"/>
      <c r="CN394" s="17">
        <v>0.30252930052302501</v>
      </c>
      <c r="CO394" s="17">
        <v>0.341512111138359</v>
      </c>
      <c r="CP394" s="17">
        <v>0.399001715905207</v>
      </c>
    </row>
    <row r="395" spans="2:94" x14ac:dyDescent="0.35">
      <c r="B395" t="s">
        <v>207</v>
      </c>
      <c r="C395" s="17">
        <v>0.22524874144749199</v>
      </c>
      <c r="D395" s="17">
        <v>0.214655164626123</v>
      </c>
      <c r="E395" s="17">
        <v>0.23850231832059501</v>
      </c>
      <c r="F395" s="17"/>
      <c r="G395" s="17">
        <v>0.199500717824308</v>
      </c>
      <c r="H395" s="17">
        <v>0.183876160030435</v>
      </c>
      <c r="I395" s="17">
        <v>0.24401462270879501</v>
      </c>
      <c r="J395" s="17">
        <v>0.192181832320025</v>
      </c>
      <c r="K395" s="17">
        <v>0.23919288433677199</v>
      </c>
      <c r="L395" s="17">
        <v>0.27748455244562098</v>
      </c>
      <c r="M395" s="17"/>
      <c r="N395" s="17">
        <v>0.23558442121525799</v>
      </c>
      <c r="O395" s="17">
        <v>0.17795944583357701</v>
      </c>
      <c r="P395" s="17">
        <v>0.220107125862992</v>
      </c>
      <c r="Q395" s="17">
        <v>0.26931713831663601</v>
      </c>
      <c r="R395" s="17"/>
      <c r="S395" s="17">
        <v>0.179842162184185</v>
      </c>
      <c r="T395" s="17">
        <v>0.25893844777895902</v>
      </c>
      <c r="U395" s="17">
        <v>0.20750846437651799</v>
      </c>
      <c r="V395" s="17">
        <v>0.227423723170571</v>
      </c>
      <c r="W395" s="17">
        <v>0.222215988059901</v>
      </c>
      <c r="X395" s="17">
        <v>0.24640004036384699</v>
      </c>
      <c r="Y395" s="17">
        <v>0.206193400468933</v>
      </c>
      <c r="Z395" s="17">
        <v>0.30258868547975898</v>
      </c>
      <c r="AA395" s="17">
        <v>0.210025564994584</v>
      </c>
      <c r="AB395" s="17">
        <v>0.247012971056502</v>
      </c>
      <c r="AC395" s="17">
        <v>0.241038221960512</v>
      </c>
      <c r="AD395" s="17"/>
      <c r="AE395" s="17">
        <v>0.233221387344899</v>
      </c>
      <c r="AF395" s="17">
        <v>0.21175149701635501</v>
      </c>
      <c r="AG395" s="17">
        <v>0.25158348941258601</v>
      </c>
      <c r="AH395" s="17"/>
      <c r="AI395" s="17">
        <v>0.26780786361221498</v>
      </c>
      <c r="AJ395" s="17">
        <v>0.143062045235375</v>
      </c>
      <c r="AK395" s="17">
        <v>0.21687683505659</v>
      </c>
      <c r="AL395" s="17">
        <v>0.246961724556547</v>
      </c>
      <c r="AM395" s="17">
        <v>0.26213911424295</v>
      </c>
      <c r="AN395" s="17"/>
      <c r="AO395" s="17">
        <v>0.24660536131711699</v>
      </c>
      <c r="AP395" s="17">
        <v>0.18123498364043</v>
      </c>
      <c r="AQ395" s="17">
        <v>0.21237744695751301</v>
      </c>
      <c r="AR395" s="17"/>
      <c r="AS395" s="17">
        <v>0.251448301733597</v>
      </c>
      <c r="AT395" s="17">
        <v>0.230849534912618</v>
      </c>
      <c r="AU395" s="17">
        <v>0.19617202901807201</v>
      </c>
      <c r="AV395" s="17">
        <v>0.23156632916961001</v>
      </c>
      <c r="AW395" s="17">
        <v>0.218562729782878</v>
      </c>
      <c r="AX395" s="17"/>
      <c r="AY395" s="17">
        <v>0</v>
      </c>
      <c r="AZ395" s="17">
        <v>0.32077307467726901</v>
      </c>
      <c r="BA395" s="17">
        <v>0.32072435508098501</v>
      </c>
      <c r="BB395" s="17">
        <v>0.29237725294054101</v>
      </c>
      <c r="BC395" s="17">
        <v>0.16152217383376999</v>
      </c>
      <c r="BD395" s="17">
        <v>0.239903912898663</v>
      </c>
      <c r="BE395" s="17">
        <v>0.22187558386285899</v>
      </c>
      <c r="BF395" s="17">
        <v>0.12319544814137</v>
      </c>
      <c r="BG395" s="17">
        <v>0.17350283670344899</v>
      </c>
      <c r="BH395" s="17">
        <v>0.236114160790172</v>
      </c>
      <c r="BI395" s="17">
        <v>0.2095780271995</v>
      </c>
      <c r="BJ395" s="17">
        <v>0.306809793405797</v>
      </c>
      <c r="BK395" s="17">
        <v>0.26704825129427601</v>
      </c>
      <c r="BL395" s="17">
        <v>0.33525421171691699</v>
      </c>
      <c r="BM395" s="17">
        <v>6.3193104776508302E-2</v>
      </c>
      <c r="BN395" s="17">
        <v>9.3607625064272906E-2</v>
      </c>
      <c r="BO395" s="17"/>
      <c r="BP395" s="17">
        <v>0.201524823776633</v>
      </c>
      <c r="BQ395" s="17">
        <v>0.26116181399969202</v>
      </c>
      <c r="BR395" s="17">
        <v>0.19943874755428401</v>
      </c>
      <c r="BS395" s="17">
        <v>0.213267702209263</v>
      </c>
      <c r="BT395" s="17">
        <v>0.252946516429713</v>
      </c>
      <c r="BU395" s="17">
        <v>0.18678482129903301</v>
      </c>
      <c r="BV395" s="17"/>
      <c r="BW395" s="17">
        <v>0.19310780709542399</v>
      </c>
      <c r="BX395" s="17">
        <v>0.185681554551543</v>
      </c>
      <c r="BY395" s="17">
        <v>0.22593457185424501</v>
      </c>
      <c r="BZ395" s="17">
        <v>0.19102596576914399</v>
      </c>
      <c r="CA395" s="17">
        <v>0.28006419309048303</v>
      </c>
      <c r="CB395" s="17">
        <v>0.176766438102647</v>
      </c>
      <c r="CC395" s="17">
        <v>0.263741239432501</v>
      </c>
      <c r="CD395" s="17">
        <v>0.382624865281257</v>
      </c>
      <c r="CE395" s="17"/>
      <c r="CF395" s="17">
        <v>0.211209725216773</v>
      </c>
      <c r="CG395" s="17">
        <v>0.20105776347832299</v>
      </c>
      <c r="CH395" s="17">
        <v>0.22486954432741299</v>
      </c>
      <c r="CI395" s="17">
        <v>0.27867919358353899</v>
      </c>
      <c r="CJ395" s="17">
        <v>0.289733694836523</v>
      </c>
      <c r="CK395" s="17"/>
      <c r="CL395" s="17">
        <v>0.28898749733344298</v>
      </c>
      <c r="CM395" s="17"/>
      <c r="CN395" s="17">
        <v>0.21423033240848499</v>
      </c>
      <c r="CO395" s="17">
        <v>0.26422645946972201</v>
      </c>
      <c r="CP395" s="17">
        <v>0.218710823853418</v>
      </c>
    </row>
    <row r="396" spans="2:94" x14ac:dyDescent="0.35">
      <c r="B396" t="s">
        <v>208</v>
      </c>
      <c r="C396" s="17">
        <v>0.101614340695099</v>
      </c>
      <c r="D396" s="17">
        <v>9.3393927064654297E-2</v>
      </c>
      <c r="E396" s="17">
        <v>0.10909520250539601</v>
      </c>
      <c r="F396" s="17"/>
      <c r="G396" s="17">
        <v>9.9815561583697504E-2</v>
      </c>
      <c r="H396" s="17">
        <v>0.111054011456781</v>
      </c>
      <c r="I396" s="17">
        <v>0.10713754273668</v>
      </c>
      <c r="J396" s="17">
        <v>8.0160056762950696E-2</v>
      </c>
      <c r="K396" s="17">
        <v>0.104305244668964</v>
      </c>
      <c r="L396" s="17">
        <v>0.107585555896116</v>
      </c>
      <c r="M396" s="17"/>
      <c r="N396" s="17">
        <v>9.0146558717195596E-2</v>
      </c>
      <c r="O396" s="17">
        <v>0.126408875753596</v>
      </c>
      <c r="P396" s="17">
        <v>9.3674360346918603E-2</v>
      </c>
      <c r="Q396" s="17">
        <v>9.2230843792581604E-2</v>
      </c>
      <c r="R396" s="17"/>
      <c r="S396" s="17">
        <v>7.7181656704314594E-2</v>
      </c>
      <c r="T396" s="17">
        <v>0.128224234926753</v>
      </c>
      <c r="U396" s="17">
        <v>7.2046400028974597E-2</v>
      </c>
      <c r="V396" s="17">
        <v>0.101829884871651</v>
      </c>
      <c r="W396" s="17">
        <v>0.166411325506307</v>
      </c>
      <c r="X396" s="17">
        <v>0.14470222159256299</v>
      </c>
      <c r="Y396" s="17">
        <v>7.4706705488316594E-2</v>
      </c>
      <c r="Z396" s="17">
        <v>2.1620644634849001E-2</v>
      </c>
      <c r="AA396" s="17">
        <v>9.5338750997796803E-2</v>
      </c>
      <c r="AB396" s="17">
        <v>0.113288246685739</v>
      </c>
      <c r="AC396" s="17">
        <v>0.1075247010881</v>
      </c>
      <c r="AD396" s="17"/>
      <c r="AE396" s="17">
        <v>0.100001137122001</v>
      </c>
      <c r="AF396" s="17">
        <v>9.3083960697664905E-2</v>
      </c>
      <c r="AG396" s="17">
        <v>0.124332613973587</v>
      </c>
      <c r="AH396" s="17"/>
      <c r="AI396" s="17">
        <v>0.113990743388437</v>
      </c>
      <c r="AJ396" s="17">
        <v>9.5404033576342306E-2</v>
      </c>
      <c r="AK396" s="17">
        <v>6.1849814009107801E-2</v>
      </c>
      <c r="AL396" s="17">
        <v>0.156347659614161</v>
      </c>
      <c r="AM396" s="17">
        <v>0.101086526206029</v>
      </c>
      <c r="AN396" s="17"/>
      <c r="AO396" s="17">
        <v>0.123020652690828</v>
      </c>
      <c r="AP396" s="17">
        <v>8.2195302005042506E-2</v>
      </c>
      <c r="AQ396" s="17">
        <v>7.2412202762248898E-2</v>
      </c>
      <c r="AR396" s="17"/>
      <c r="AS396" s="17">
        <v>9.2426896357203706E-2</v>
      </c>
      <c r="AT396" s="17">
        <v>8.9836057230929398E-2</v>
      </c>
      <c r="AU396" s="17">
        <v>0.11021420153676199</v>
      </c>
      <c r="AV396" s="17">
        <v>0.109812178355967</v>
      </c>
      <c r="AW396" s="17">
        <v>0.11079577334209199</v>
      </c>
      <c r="AX396" s="17"/>
      <c r="AY396" s="17">
        <v>0</v>
      </c>
      <c r="AZ396" s="17">
        <v>7.8736812579946303E-2</v>
      </c>
      <c r="BA396" s="17">
        <v>9.7581419292851607E-2</v>
      </c>
      <c r="BB396" s="17">
        <v>0.117293092284299</v>
      </c>
      <c r="BC396" s="17">
        <v>0.11312298371641399</v>
      </c>
      <c r="BD396" s="17">
        <v>8.3753176754973194E-2</v>
      </c>
      <c r="BE396" s="17">
        <v>0.131845542043665</v>
      </c>
      <c r="BF396" s="17">
        <v>0.106245229574758</v>
      </c>
      <c r="BG396" s="17">
        <v>0.10941319127117401</v>
      </c>
      <c r="BH396" s="17">
        <v>9.9390768511625802E-2</v>
      </c>
      <c r="BI396" s="17">
        <v>0.12923975450203001</v>
      </c>
      <c r="BJ396" s="17">
        <v>0.107710644779802</v>
      </c>
      <c r="BK396" s="17">
        <v>0.102100469614641</v>
      </c>
      <c r="BL396" s="17">
        <v>4.9598416382885799E-2</v>
      </c>
      <c r="BM396" s="17">
        <v>6.8609122145510501E-2</v>
      </c>
      <c r="BN396" s="17">
        <v>0.112985289912857</v>
      </c>
      <c r="BO396" s="17"/>
      <c r="BP396" s="17">
        <v>9.1435668659780506E-2</v>
      </c>
      <c r="BQ396" s="17">
        <v>6.8778944703948505E-2</v>
      </c>
      <c r="BR396" s="17">
        <v>0.17382229259336601</v>
      </c>
      <c r="BS396" s="17">
        <v>0.11106492299093799</v>
      </c>
      <c r="BT396" s="17">
        <v>0.11242251407616401</v>
      </c>
      <c r="BU396" s="17">
        <v>7.09954090353552E-2</v>
      </c>
      <c r="BV396" s="17"/>
      <c r="BW396" s="17">
        <v>0.21088872712098</v>
      </c>
      <c r="BX396" s="17">
        <v>0.140341897126809</v>
      </c>
      <c r="BY396" s="17">
        <v>9.9945053973390305E-2</v>
      </c>
      <c r="BZ396" s="17">
        <v>7.5918606491217802E-2</v>
      </c>
      <c r="CA396" s="17">
        <v>8.1446796103248495E-2</v>
      </c>
      <c r="CB396" s="17">
        <v>0.10233684616545401</v>
      </c>
      <c r="CC396" s="17">
        <v>7.1698494575368504E-2</v>
      </c>
      <c r="CD396" s="17">
        <v>4.2807097789324101E-2</v>
      </c>
      <c r="CE396" s="17"/>
      <c r="CF396" s="17">
        <v>8.08003778696334E-2</v>
      </c>
      <c r="CG396" s="17">
        <v>0.11731558301881601</v>
      </c>
      <c r="CH396" s="17">
        <v>9.6735313681214893E-2</v>
      </c>
      <c r="CI396" s="17">
        <v>8.9161277011375606E-2</v>
      </c>
      <c r="CJ396" s="17">
        <v>9.2227098284018705E-2</v>
      </c>
      <c r="CK396" s="17"/>
      <c r="CL396" s="17">
        <v>7.2240300293155299E-2</v>
      </c>
      <c r="CM396" s="17"/>
      <c r="CN396" s="17">
        <v>8.9794398372809794E-2</v>
      </c>
      <c r="CO396" s="17">
        <v>0.13441444341091599</v>
      </c>
      <c r="CP396" s="17">
        <v>0.101883418806497</v>
      </c>
    </row>
    <row r="397" spans="2:94" x14ac:dyDescent="0.35">
      <c r="B397" t="s">
        <v>209</v>
      </c>
      <c r="C397" s="17">
        <v>6.5745289419797903E-2</v>
      </c>
      <c r="D397" s="17">
        <v>7.7785209241191103E-2</v>
      </c>
      <c r="E397" s="17">
        <v>5.2075700285618198E-2</v>
      </c>
      <c r="F397" s="17"/>
      <c r="G397" s="17">
        <v>5.5752732600075197E-2</v>
      </c>
      <c r="H397" s="17">
        <v>6.4905489964817695E-2</v>
      </c>
      <c r="I397" s="17">
        <v>4.5057463319382797E-2</v>
      </c>
      <c r="J397" s="17">
        <v>7.4903948057756201E-2</v>
      </c>
      <c r="K397" s="17">
        <v>8.9969031903372604E-2</v>
      </c>
      <c r="L397" s="17">
        <v>6.7549262333671894E-2</v>
      </c>
      <c r="M397" s="17"/>
      <c r="N397" s="17">
        <v>7.3231412289357103E-2</v>
      </c>
      <c r="O397" s="17">
        <v>4.8949980108297798E-2</v>
      </c>
      <c r="P397" s="17">
        <v>7.77240173489855E-2</v>
      </c>
      <c r="Q397" s="17">
        <v>6.5124807446775096E-2</v>
      </c>
      <c r="R397" s="17"/>
      <c r="S397" s="17">
        <v>7.6654967717982594E-2</v>
      </c>
      <c r="T397" s="17">
        <v>7.9502669499308898E-2</v>
      </c>
      <c r="U397" s="17">
        <v>7.4363528281447905E-2</v>
      </c>
      <c r="V397" s="17">
        <v>2.03043599451499E-2</v>
      </c>
      <c r="W397" s="17">
        <v>0.13195584076908201</v>
      </c>
      <c r="X397" s="17">
        <v>8.1710505897346006E-2</v>
      </c>
      <c r="Y397" s="17">
        <v>5.9719706760676797E-2</v>
      </c>
      <c r="Z397" s="17">
        <v>4.1843542722717703E-2</v>
      </c>
      <c r="AA397" s="17">
        <v>4.0513028485638598E-2</v>
      </c>
      <c r="AB397" s="17">
        <v>7.7862730921200302E-2</v>
      </c>
      <c r="AC397" s="17">
        <v>1.9458120432125199E-2</v>
      </c>
      <c r="AD397" s="17"/>
      <c r="AE397" s="17">
        <v>8.69007010051525E-2</v>
      </c>
      <c r="AF397" s="17">
        <v>6.2014941624324998E-2</v>
      </c>
      <c r="AG397" s="17">
        <v>4.1804441330514003E-2</v>
      </c>
      <c r="AH397" s="17"/>
      <c r="AI397" s="17">
        <v>7.3673634489335602E-2</v>
      </c>
      <c r="AJ397" s="17">
        <v>5.8718677993911901E-2</v>
      </c>
      <c r="AK397" s="17">
        <v>6.7746632620753894E-2</v>
      </c>
      <c r="AL397" s="17">
        <v>0.27495008798075499</v>
      </c>
      <c r="AM397" s="17">
        <v>3.8358135333684901E-2</v>
      </c>
      <c r="AN397" s="17"/>
      <c r="AO397" s="17">
        <v>4.6050044334074697E-2</v>
      </c>
      <c r="AP397" s="17">
        <v>6.0221316597893502E-2</v>
      </c>
      <c r="AQ397" s="17">
        <v>7.2706547019762105E-2</v>
      </c>
      <c r="AR397" s="17"/>
      <c r="AS397" s="17">
        <v>7.0272029096472205E-2</v>
      </c>
      <c r="AT397" s="17">
        <v>7.8798959285458395E-2</v>
      </c>
      <c r="AU397" s="17">
        <v>6.7060264996257404E-2</v>
      </c>
      <c r="AV397" s="17">
        <v>1.9028631206472101E-2</v>
      </c>
      <c r="AW397" s="17">
        <v>0</v>
      </c>
      <c r="AX397" s="17"/>
      <c r="AY397" s="17">
        <v>0</v>
      </c>
      <c r="AZ397" s="17">
        <v>7.2371360124735801E-2</v>
      </c>
      <c r="BA397" s="17">
        <v>8.8515328942118804E-2</v>
      </c>
      <c r="BB397" s="17">
        <v>7.7226701705480405E-2</v>
      </c>
      <c r="BC397" s="17">
        <v>8.8821153181419907E-2</v>
      </c>
      <c r="BD397" s="17">
        <v>5.7205027607234699E-2</v>
      </c>
      <c r="BE397" s="17">
        <v>6.4198685548564394E-2</v>
      </c>
      <c r="BF397" s="17">
        <v>8.9176596724983098E-2</v>
      </c>
      <c r="BG397" s="17">
        <v>3.3169718048665101E-2</v>
      </c>
      <c r="BH397" s="17">
        <v>8.9483988946242404E-2</v>
      </c>
      <c r="BI397" s="17">
        <v>4.99651292147325E-2</v>
      </c>
      <c r="BJ397" s="17">
        <v>2.6598543805467501E-2</v>
      </c>
      <c r="BK397" s="17">
        <v>4.15950650869076E-2</v>
      </c>
      <c r="BL397" s="17">
        <v>0</v>
      </c>
      <c r="BM397" s="17">
        <v>0</v>
      </c>
      <c r="BN397" s="17">
        <v>7.2325810311029901E-2</v>
      </c>
      <c r="BO397" s="17"/>
      <c r="BP397" s="17">
        <v>6.5728512428487207E-2</v>
      </c>
      <c r="BQ397" s="17">
        <v>5.26567325608139E-2</v>
      </c>
      <c r="BR397" s="17">
        <v>6.9489877610953099E-2</v>
      </c>
      <c r="BS397" s="17">
        <v>8.2173442913501094E-2</v>
      </c>
      <c r="BT397" s="17">
        <v>4.5964665227771102E-2</v>
      </c>
      <c r="BU397" s="17">
        <v>0.105373553920899</v>
      </c>
      <c r="BV397" s="17"/>
      <c r="BW397" s="17">
        <v>7.6130591880392104E-2</v>
      </c>
      <c r="BX397" s="17">
        <v>6.4758468419762502E-2</v>
      </c>
      <c r="BY397" s="17">
        <v>6.5618634225599395E-2</v>
      </c>
      <c r="BZ397" s="17">
        <v>7.8983952283300796E-2</v>
      </c>
      <c r="CA397" s="17">
        <v>6.2554661246308499E-2</v>
      </c>
      <c r="CB397" s="17">
        <v>9.5210575518438506E-2</v>
      </c>
      <c r="CC397" s="17">
        <v>3.8318005746429198E-2</v>
      </c>
      <c r="CD397" s="17">
        <v>2.13361682539484E-2</v>
      </c>
      <c r="CE397" s="17"/>
      <c r="CF397" s="17">
        <v>4.92644675238521E-2</v>
      </c>
      <c r="CG397" s="17">
        <v>8.18786592764877E-2</v>
      </c>
      <c r="CH397" s="17">
        <v>5.6366646241300701E-2</v>
      </c>
      <c r="CI397" s="17">
        <v>5.6835866126539902E-2</v>
      </c>
      <c r="CJ397" s="17">
        <v>7.07756286567605E-2</v>
      </c>
      <c r="CK397" s="17"/>
      <c r="CL397" s="17">
        <v>6.0709980444914401E-2</v>
      </c>
      <c r="CM397" s="17"/>
      <c r="CN397" s="17">
        <v>7.2851254210283004E-2</v>
      </c>
      <c r="CO397" s="17">
        <v>6.6702452096548598E-2</v>
      </c>
      <c r="CP397" s="17">
        <v>4.8877132144498597E-2</v>
      </c>
    </row>
    <row r="398" spans="2:94" x14ac:dyDescent="0.35">
      <c r="B398" t="s">
        <v>133</v>
      </c>
      <c r="C398" s="17">
        <v>5.2629409860650601E-2</v>
      </c>
      <c r="D398" s="17">
        <v>3.5080177823070199E-2</v>
      </c>
      <c r="E398" s="17">
        <v>6.9152248577915701E-2</v>
      </c>
      <c r="F398" s="17"/>
      <c r="G398" s="17">
        <v>3.25975656719708E-2</v>
      </c>
      <c r="H398" s="17">
        <v>3.2426050682488203E-2</v>
      </c>
      <c r="I398" s="17">
        <v>3.98257287894387E-2</v>
      </c>
      <c r="J398" s="17">
        <v>6.7133897075670898E-2</v>
      </c>
      <c r="K398" s="17">
        <v>8.30996850215618E-2</v>
      </c>
      <c r="L398" s="17">
        <v>6.1112418296614297E-2</v>
      </c>
      <c r="M398" s="17"/>
      <c r="N398" s="17">
        <v>3.4627389070135899E-2</v>
      </c>
      <c r="O398" s="17">
        <v>7.1853376109314998E-2</v>
      </c>
      <c r="P398" s="17">
        <v>3.8837062510491002E-2</v>
      </c>
      <c r="Q398" s="17">
        <v>6.6732094608673104E-2</v>
      </c>
      <c r="R398" s="17"/>
      <c r="S398" s="17">
        <v>5.7298733840240298E-2</v>
      </c>
      <c r="T398" s="17">
        <v>5.7169461641755903E-2</v>
      </c>
      <c r="U398" s="17">
        <v>7.8350930555554504E-2</v>
      </c>
      <c r="V398" s="17">
        <v>6.84719684676586E-2</v>
      </c>
      <c r="W398" s="17">
        <v>1.5558726604836899E-2</v>
      </c>
      <c r="X398" s="17">
        <v>5.3442188369146298E-2</v>
      </c>
      <c r="Y398" s="17">
        <v>2.2269905420175401E-2</v>
      </c>
      <c r="Z398" s="17">
        <v>4.8719621621201803E-2</v>
      </c>
      <c r="AA398" s="17">
        <v>6.4619207564285505E-2</v>
      </c>
      <c r="AB398" s="17">
        <v>5.5786428119361402E-2</v>
      </c>
      <c r="AC398" s="17">
        <v>1.93718085174505E-2</v>
      </c>
      <c r="AD398" s="17"/>
      <c r="AE398" s="17">
        <v>4.54898967225916E-2</v>
      </c>
      <c r="AF398" s="17">
        <v>5.9332609846050502E-2</v>
      </c>
      <c r="AG398" s="17">
        <v>6.6924463728612105E-2</v>
      </c>
      <c r="AH398" s="17"/>
      <c r="AI398" s="17">
        <v>4.9730209095016603E-2</v>
      </c>
      <c r="AJ398" s="17">
        <v>4.2356830753522999E-2</v>
      </c>
      <c r="AK398" s="17">
        <v>1.7263812467735701E-2</v>
      </c>
      <c r="AL398" s="17">
        <v>0</v>
      </c>
      <c r="AM398" s="17">
        <v>0.13287752730631699</v>
      </c>
      <c r="AN398" s="17"/>
      <c r="AO398" s="17">
        <v>5.2035433317991799E-2</v>
      </c>
      <c r="AP398" s="17">
        <v>2.23835080255473E-2</v>
      </c>
      <c r="AQ398" s="17">
        <v>5.1011345052488402E-2</v>
      </c>
      <c r="AR398" s="17"/>
      <c r="AS398" s="17">
        <v>5.8417127426795001E-2</v>
      </c>
      <c r="AT398" s="17">
        <v>6.8380131227953903E-2</v>
      </c>
      <c r="AU398" s="17">
        <v>4.8558921380577998E-2</v>
      </c>
      <c r="AV398" s="17">
        <v>3.74699592435144E-2</v>
      </c>
      <c r="AW398" s="17">
        <v>0</v>
      </c>
      <c r="AX398" s="17"/>
      <c r="AY398" s="17">
        <v>0.34223459819462598</v>
      </c>
      <c r="AZ398" s="17">
        <v>7.7195254349532005E-2</v>
      </c>
      <c r="BA398" s="17">
        <v>7.6033082730488394E-2</v>
      </c>
      <c r="BB398" s="17">
        <v>6.5926808942739903E-2</v>
      </c>
      <c r="BC398" s="17">
        <v>4.6547458840825402E-2</v>
      </c>
      <c r="BD398" s="17">
        <v>4.2191094828007598E-2</v>
      </c>
      <c r="BE398" s="17">
        <v>4.82733732160293E-2</v>
      </c>
      <c r="BF398" s="17">
        <v>8.1932801964449603E-2</v>
      </c>
      <c r="BG398" s="17">
        <v>3.1495670143147997E-2</v>
      </c>
      <c r="BH398" s="17">
        <v>7.6798986962087298E-2</v>
      </c>
      <c r="BI398" s="17">
        <v>3.7152355986391702E-2</v>
      </c>
      <c r="BJ398" s="17">
        <v>5.1618501776133398E-2</v>
      </c>
      <c r="BK398" s="17">
        <v>0</v>
      </c>
      <c r="BL398" s="17">
        <v>5.4841782105898199E-2</v>
      </c>
      <c r="BM398" s="17">
        <v>0</v>
      </c>
      <c r="BN398" s="17">
        <v>0</v>
      </c>
      <c r="BO398" s="17"/>
      <c r="BP398" s="17">
        <v>4.2761329088203702E-2</v>
      </c>
      <c r="BQ398" s="17">
        <v>5.4457542882325898E-2</v>
      </c>
      <c r="BR398" s="17">
        <v>4.96210534729195E-2</v>
      </c>
      <c r="BS398" s="17">
        <v>4.7717670688698401E-2</v>
      </c>
      <c r="BT398" s="17">
        <v>6.2366651427924601E-2</v>
      </c>
      <c r="BU398" s="17">
        <v>9.3880617423607607E-2</v>
      </c>
      <c r="BV398" s="17"/>
      <c r="BW398" s="17">
        <v>2.6540116357823398E-2</v>
      </c>
      <c r="BX398" s="17">
        <v>5.9397808024227401E-2</v>
      </c>
      <c r="BY398" s="17">
        <v>3.3699640598018298E-2</v>
      </c>
      <c r="BZ398" s="17">
        <v>5.2657694302051798E-2</v>
      </c>
      <c r="CA398" s="17">
        <v>5.8493845038716998E-2</v>
      </c>
      <c r="CB398" s="17">
        <v>6.3180540011970196E-2</v>
      </c>
      <c r="CC398" s="17">
        <v>3.8258993224234497E-2</v>
      </c>
      <c r="CD398" s="17">
        <v>6.9269738658147895E-2</v>
      </c>
      <c r="CE398" s="17"/>
      <c r="CF398" s="17">
        <v>2.1892124338383001E-2</v>
      </c>
      <c r="CG398" s="17">
        <v>5.6603759803619702E-2</v>
      </c>
      <c r="CH398" s="17">
        <v>4.8780416371124402E-2</v>
      </c>
      <c r="CI398" s="17">
        <v>5.9047267175558402E-2</v>
      </c>
      <c r="CJ398" s="17">
        <v>9.32959422982238E-2</v>
      </c>
      <c r="CK398" s="17"/>
      <c r="CL398" s="17">
        <v>3.6920917332636097E-2</v>
      </c>
      <c r="CM398" s="17"/>
      <c r="CN398" s="17">
        <v>6.4344731967709901E-2</v>
      </c>
      <c r="CO398" s="17">
        <v>3.3506551594915397E-2</v>
      </c>
      <c r="CP398" s="17">
        <v>4.1545996539769703E-2</v>
      </c>
    </row>
    <row r="399" spans="2:94" x14ac:dyDescent="0.35">
      <c r="B399" t="s">
        <v>145</v>
      </c>
      <c r="C399" s="17">
        <v>0.55476221857696095</v>
      </c>
      <c r="D399" s="17">
        <v>0.57908552124496204</v>
      </c>
      <c r="E399" s="17">
        <v>0.53117453031047501</v>
      </c>
      <c r="F399" s="17"/>
      <c r="G399" s="17">
        <v>0.61233342231994803</v>
      </c>
      <c r="H399" s="17">
        <v>0.60773828786547801</v>
      </c>
      <c r="I399" s="17">
        <v>0.56396464244570299</v>
      </c>
      <c r="J399" s="17">
        <v>0.58562026578359705</v>
      </c>
      <c r="K399" s="17">
        <v>0.48343315406932902</v>
      </c>
      <c r="L399" s="17">
        <v>0.48626821102797702</v>
      </c>
      <c r="M399" s="17"/>
      <c r="N399" s="17">
        <v>0.56641021870805397</v>
      </c>
      <c r="O399" s="17">
        <v>0.57482832219521396</v>
      </c>
      <c r="P399" s="17">
        <v>0.56965743393061297</v>
      </c>
      <c r="Q399" s="17">
        <v>0.50659511583533401</v>
      </c>
      <c r="R399" s="17"/>
      <c r="S399" s="17">
        <v>0.60902247955327804</v>
      </c>
      <c r="T399" s="17">
        <v>0.47616518615322301</v>
      </c>
      <c r="U399" s="17">
        <v>0.56773067675750499</v>
      </c>
      <c r="V399" s="17">
        <v>0.58197006354497005</v>
      </c>
      <c r="W399" s="17">
        <v>0.46385811905987401</v>
      </c>
      <c r="X399" s="17">
        <v>0.47374504377709797</v>
      </c>
      <c r="Y399" s="17">
        <v>0.637110281861898</v>
      </c>
      <c r="Z399" s="17">
        <v>0.58522750554147196</v>
      </c>
      <c r="AA399" s="17">
        <v>0.58950344795769505</v>
      </c>
      <c r="AB399" s="17">
        <v>0.50604962321719704</v>
      </c>
      <c r="AC399" s="17">
        <v>0.61260714800181204</v>
      </c>
      <c r="AD399" s="17"/>
      <c r="AE399" s="17">
        <v>0.53438687780535599</v>
      </c>
      <c r="AF399" s="17">
        <v>0.573816990815604</v>
      </c>
      <c r="AG399" s="17">
        <v>0.51535499155470099</v>
      </c>
      <c r="AH399" s="17"/>
      <c r="AI399" s="17">
        <v>0.49479754941499499</v>
      </c>
      <c r="AJ399" s="17">
        <v>0.66045841244084802</v>
      </c>
      <c r="AK399" s="17">
        <v>0.63626290584581302</v>
      </c>
      <c r="AL399" s="17">
        <v>0.32174052784853702</v>
      </c>
      <c r="AM399" s="17">
        <v>0.46553869691101801</v>
      </c>
      <c r="AN399" s="17"/>
      <c r="AO399" s="17">
        <v>0.53228850833998798</v>
      </c>
      <c r="AP399" s="17">
        <v>0.65396488973108702</v>
      </c>
      <c r="AQ399" s="17">
        <v>0.59149245820798702</v>
      </c>
      <c r="AR399" s="17"/>
      <c r="AS399" s="17">
        <v>0.52743564538593202</v>
      </c>
      <c r="AT399" s="17">
        <v>0.53213531734304098</v>
      </c>
      <c r="AU399" s="17">
        <v>0.57799458306832996</v>
      </c>
      <c r="AV399" s="17">
        <v>0.60212290202443597</v>
      </c>
      <c r="AW399" s="17">
        <v>0.67064149687503005</v>
      </c>
      <c r="AX399" s="17"/>
      <c r="AY399" s="17">
        <v>0.65776540180537402</v>
      </c>
      <c r="AZ399" s="17">
        <v>0.45092349826851702</v>
      </c>
      <c r="BA399" s="17">
        <v>0.41714581395355699</v>
      </c>
      <c r="BB399" s="17">
        <v>0.44717614412694001</v>
      </c>
      <c r="BC399" s="17">
        <v>0.58998623042757103</v>
      </c>
      <c r="BD399" s="17">
        <v>0.57694678791112097</v>
      </c>
      <c r="BE399" s="17">
        <v>0.53380681532888197</v>
      </c>
      <c r="BF399" s="17">
        <v>0.59944992359443905</v>
      </c>
      <c r="BG399" s="17">
        <v>0.65241858383356399</v>
      </c>
      <c r="BH399" s="17">
        <v>0.498212094789872</v>
      </c>
      <c r="BI399" s="17">
        <v>0.57406473309734596</v>
      </c>
      <c r="BJ399" s="17">
        <v>0.50726251623280005</v>
      </c>
      <c r="BK399" s="17">
        <v>0.58925621400417605</v>
      </c>
      <c r="BL399" s="17">
        <v>0.56030558979429901</v>
      </c>
      <c r="BM399" s="17">
        <v>0.86819777307798096</v>
      </c>
      <c r="BN399" s="17">
        <v>0.72108127471184003</v>
      </c>
      <c r="BO399" s="17"/>
      <c r="BP399" s="17">
        <v>0.59854966604689497</v>
      </c>
      <c r="BQ399" s="17">
        <v>0.56294496585321896</v>
      </c>
      <c r="BR399" s="17">
        <v>0.50762802876847701</v>
      </c>
      <c r="BS399" s="17">
        <v>0.54577626119759903</v>
      </c>
      <c r="BT399" s="17">
        <v>0.52629965283842695</v>
      </c>
      <c r="BU399" s="17">
        <v>0.54296559832110503</v>
      </c>
      <c r="BV399" s="17"/>
      <c r="BW399" s="17">
        <v>0.49333275754538097</v>
      </c>
      <c r="BX399" s="17">
        <v>0.54982027187765803</v>
      </c>
      <c r="BY399" s="17">
        <v>0.57480209934874704</v>
      </c>
      <c r="BZ399" s="17">
        <v>0.60141378115428601</v>
      </c>
      <c r="CA399" s="17">
        <v>0.51744050452124302</v>
      </c>
      <c r="CB399" s="17">
        <v>0.56250560020148999</v>
      </c>
      <c r="CC399" s="17">
        <v>0.58798326702146697</v>
      </c>
      <c r="CD399" s="17">
        <v>0.48396213001732202</v>
      </c>
      <c r="CE399" s="17"/>
      <c r="CF399" s="17">
        <v>0.63683330505135904</v>
      </c>
      <c r="CG399" s="17">
        <v>0.54314423442275295</v>
      </c>
      <c r="CH399" s="17">
        <v>0.57324807937894695</v>
      </c>
      <c r="CI399" s="17">
        <v>0.51627639610298703</v>
      </c>
      <c r="CJ399" s="17">
        <v>0.45396763592447398</v>
      </c>
      <c r="CK399" s="17"/>
      <c r="CL399" s="17">
        <v>0.54114130459585097</v>
      </c>
      <c r="CM399" s="17"/>
      <c r="CN399" s="17">
        <v>0.558779283040713</v>
      </c>
      <c r="CO399" s="17">
        <v>0.50115009342789796</v>
      </c>
      <c r="CP399" s="17">
        <v>0.58898262865581597</v>
      </c>
    </row>
    <row r="400" spans="2:94" x14ac:dyDescent="0.35">
      <c r="B400" t="s">
        <v>146</v>
      </c>
      <c r="C400" s="17">
        <v>0.16735963011489699</v>
      </c>
      <c r="D400" s="17">
        <v>0.171179136305845</v>
      </c>
      <c r="E400" s="17">
        <v>0.16117090279101401</v>
      </c>
      <c r="F400" s="17"/>
      <c r="G400" s="17">
        <v>0.15556829418377299</v>
      </c>
      <c r="H400" s="17">
        <v>0.175959501421599</v>
      </c>
      <c r="I400" s="17">
        <v>0.15219500605606301</v>
      </c>
      <c r="J400" s="17">
        <v>0.15506400482070701</v>
      </c>
      <c r="K400" s="17">
        <v>0.19427427657233701</v>
      </c>
      <c r="L400" s="17">
        <v>0.17513481822978799</v>
      </c>
      <c r="M400" s="17"/>
      <c r="N400" s="17">
        <v>0.16337797100655299</v>
      </c>
      <c r="O400" s="17">
        <v>0.17535885586189401</v>
      </c>
      <c r="P400" s="17">
        <v>0.17139837769590399</v>
      </c>
      <c r="Q400" s="17">
        <v>0.15735565123935699</v>
      </c>
      <c r="R400" s="17"/>
      <c r="S400" s="17">
        <v>0.15383662442229701</v>
      </c>
      <c r="T400" s="17">
        <v>0.20772690442606201</v>
      </c>
      <c r="U400" s="17">
        <v>0.14640992831042199</v>
      </c>
      <c r="V400" s="17">
        <v>0.12213424481680001</v>
      </c>
      <c r="W400" s="17">
        <v>0.29836716627538801</v>
      </c>
      <c r="X400" s="17">
        <v>0.22641272748990901</v>
      </c>
      <c r="Y400" s="17">
        <v>0.13442641224899299</v>
      </c>
      <c r="Z400" s="17">
        <v>6.3464187357566704E-2</v>
      </c>
      <c r="AA400" s="17">
        <v>0.13585177948343499</v>
      </c>
      <c r="AB400" s="17">
        <v>0.19115097760694</v>
      </c>
      <c r="AC400" s="17">
        <v>0.126982821520225</v>
      </c>
      <c r="AD400" s="17"/>
      <c r="AE400" s="17">
        <v>0.186901838127154</v>
      </c>
      <c r="AF400" s="17">
        <v>0.15509890232199</v>
      </c>
      <c r="AG400" s="17">
        <v>0.166137055304101</v>
      </c>
      <c r="AH400" s="17"/>
      <c r="AI400" s="17">
        <v>0.18766437787777299</v>
      </c>
      <c r="AJ400" s="17">
        <v>0.15412271157025401</v>
      </c>
      <c r="AK400" s="17">
        <v>0.129596446629862</v>
      </c>
      <c r="AL400" s="17">
        <v>0.43129774759491601</v>
      </c>
      <c r="AM400" s="17">
        <v>0.13944466153971399</v>
      </c>
      <c r="AN400" s="17"/>
      <c r="AO400" s="17">
        <v>0.16907069702490299</v>
      </c>
      <c r="AP400" s="17">
        <v>0.142416618602936</v>
      </c>
      <c r="AQ400" s="17">
        <v>0.145118749782011</v>
      </c>
      <c r="AR400" s="17"/>
      <c r="AS400" s="17">
        <v>0.16269892545367601</v>
      </c>
      <c r="AT400" s="17">
        <v>0.16863501651638799</v>
      </c>
      <c r="AU400" s="17">
        <v>0.17727446653302001</v>
      </c>
      <c r="AV400" s="17">
        <v>0.12884080956243901</v>
      </c>
      <c r="AW400" s="17">
        <v>0.11079577334209199</v>
      </c>
      <c r="AX400" s="17"/>
      <c r="AY400" s="17">
        <v>0</v>
      </c>
      <c r="AZ400" s="17">
        <v>0.15110817270468199</v>
      </c>
      <c r="BA400" s="17">
        <v>0.18609674823496999</v>
      </c>
      <c r="BB400" s="17">
        <v>0.19451979398978</v>
      </c>
      <c r="BC400" s="17">
        <v>0.201944136897834</v>
      </c>
      <c r="BD400" s="17">
        <v>0.14095820436220799</v>
      </c>
      <c r="BE400" s="17">
        <v>0.19604422759223</v>
      </c>
      <c r="BF400" s="17">
        <v>0.195421826299741</v>
      </c>
      <c r="BG400" s="17">
        <v>0.142582909319839</v>
      </c>
      <c r="BH400" s="17">
        <v>0.188874757457868</v>
      </c>
      <c r="BI400" s="17">
        <v>0.17920488371676199</v>
      </c>
      <c r="BJ400" s="17">
        <v>0.13430918858527</v>
      </c>
      <c r="BK400" s="17">
        <v>0.143695534701548</v>
      </c>
      <c r="BL400" s="17">
        <v>4.9598416382885799E-2</v>
      </c>
      <c r="BM400" s="17">
        <v>6.8609122145510501E-2</v>
      </c>
      <c r="BN400" s="17">
        <v>0.185311100223887</v>
      </c>
      <c r="BO400" s="17"/>
      <c r="BP400" s="17">
        <v>0.15716418108826799</v>
      </c>
      <c r="BQ400" s="17">
        <v>0.121435677264762</v>
      </c>
      <c r="BR400" s="17">
        <v>0.243312170204319</v>
      </c>
      <c r="BS400" s="17">
        <v>0.19323836590443899</v>
      </c>
      <c r="BT400" s="17">
        <v>0.15838717930393501</v>
      </c>
      <c r="BU400" s="17">
        <v>0.17636896295625401</v>
      </c>
      <c r="BV400" s="17"/>
      <c r="BW400" s="17">
        <v>0.28701931900137201</v>
      </c>
      <c r="BX400" s="17">
        <v>0.20510036554657199</v>
      </c>
      <c r="BY400" s="17">
        <v>0.16556368819899001</v>
      </c>
      <c r="BZ400" s="17">
        <v>0.154902558774519</v>
      </c>
      <c r="CA400" s="17">
        <v>0.14400145734955699</v>
      </c>
      <c r="CB400" s="17">
        <v>0.197547421683892</v>
      </c>
      <c r="CC400" s="17">
        <v>0.11001650032179799</v>
      </c>
      <c r="CD400" s="17">
        <v>6.4143266043272501E-2</v>
      </c>
      <c r="CE400" s="17"/>
      <c r="CF400" s="17">
        <v>0.13006484539348601</v>
      </c>
      <c r="CG400" s="17">
        <v>0.199194242295304</v>
      </c>
      <c r="CH400" s="17">
        <v>0.15310195992251599</v>
      </c>
      <c r="CI400" s="17">
        <v>0.14599714313791501</v>
      </c>
      <c r="CJ400" s="17">
        <v>0.163002726940779</v>
      </c>
      <c r="CK400" s="17"/>
      <c r="CL400" s="17">
        <v>0.13295028073807</v>
      </c>
      <c r="CM400" s="17"/>
      <c r="CN400" s="17">
        <v>0.16264565258309299</v>
      </c>
      <c r="CO400" s="17">
        <v>0.201116895507465</v>
      </c>
      <c r="CP400" s="17">
        <v>0.150760550950996</v>
      </c>
    </row>
    <row r="401" spans="2:94" x14ac:dyDescent="0.35">
      <c r="B401" t="s">
        <v>147</v>
      </c>
      <c r="C401" s="17">
        <v>0.38740258846206399</v>
      </c>
      <c r="D401" s="17">
        <v>0.40790638493911602</v>
      </c>
      <c r="E401" s="17">
        <v>0.37000362751946098</v>
      </c>
      <c r="F401" s="17"/>
      <c r="G401" s="17">
        <v>0.45676512813617598</v>
      </c>
      <c r="H401" s="17">
        <v>0.43177878644387901</v>
      </c>
      <c r="I401" s="17">
        <v>0.41176963638963998</v>
      </c>
      <c r="J401" s="17">
        <v>0.43055626096289001</v>
      </c>
      <c r="K401" s="17">
        <v>0.28915887749699198</v>
      </c>
      <c r="L401" s="17">
        <v>0.31113339279819002</v>
      </c>
      <c r="M401" s="17"/>
      <c r="N401" s="17">
        <v>0.40303224770150098</v>
      </c>
      <c r="O401" s="17">
        <v>0.39946946633332098</v>
      </c>
      <c r="P401" s="17">
        <v>0.39825905623470798</v>
      </c>
      <c r="Q401" s="17">
        <v>0.34923946459597799</v>
      </c>
      <c r="R401" s="17"/>
      <c r="S401" s="17">
        <v>0.45518585513098098</v>
      </c>
      <c r="T401" s="17">
        <v>0.268438281727162</v>
      </c>
      <c r="U401" s="17">
        <v>0.42132074844708201</v>
      </c>
      <c r="V401" s="17">
        <v>0.45983581872816898</v>
      </c>
      <c r="W401" s="17">
        <v>0.165490952784485</v>
      </c>
      <c r="X401" s="17">
        <v>0.24733231628718899</v>
      </c>
      <c r="Y401" s="17">
        <v>0.50268386961290501</v>
      </c>
      <c r="Z401" s="17">
        <v>0.52176331818390498</v>
      </c>
      <c r="AA401" s="17">
        <v>0.45365166847425997</v>
      </c>
      <c r="AB401" s="17">
        <v>0.31489864561025799</v>
      </c>
      <c r="AC401" s="17">
        <v>0.48562432648158699</v>
      </c>
      <c r="AD401" s="17"/>
      <c r="AE401" s="17">
        <v>0.34748503967820199</v>
      </c>
      <c r="AF401" s="17">
        <v>0.41871808849361403</v>
      </c>
      <c r="AG401" s="17">
        <v>0.34921793625059999</v>
      </c>
      <c r="AH401" s="17"/>
      <c r="AI401" s="17">
        <v>0.30713317153722203</v>
      </c>
      <c r="AJ401" s="17">
        <v>0.50633570087059399</v>
      </c>
      <c r="AK401" s="17">
        <v>0.50666645921595099</v>
      </c>
      <c r="AL401" s="17">
        <v>-0.109557219746379</v>
      </c>
      <c r="AM401" s="17">
        <v>0.32609403537130399</v>
      </c>
      <c r="AN401" s="17"/>
      <c r="AO401" s="17">
        <v>0.36321781131508502</v>
      </c>
      <c r="AP401" s="17">
        <v>0.51154827112815104</v>
      </c>
      <c r="AQ401" s="17">
        <v>0.44637370842597601</v>
      </c>
      <c r="AR401" s="17"/>
      <c r="AS401" s="17">
        <v>0.36473671993225598</v>
      </c>
      <c r="AT401" s="17">
        <v>0.36350030082665302</v>
      </c>
      <c r="AU401" s="17">
        <v>0.40072011653530998</v>
      </c>
      <c r="AV401" s="17">
        <v>0.47328209246199698</v>
      </c>
      <c r="AW401" s="17">
        <v>0.55984572353293804</v>
      </c>
      <c r="AX401" s="17"/>
      <c r="AY401" s="17">
        <v>0.65776540180537402</v>
      </c>
      <c r="AZ401" s="17">
        <v>0.299815325563835</v>
      </c>
      <c r="BA401" s="17">
        <v>0.23104906571858599</v>
      </c>
      <c r="BB401" s="17">
        <v>0.25265635013715998</v>
      </c>
      <c r="BC401" s="17">
        <v>0.38804209352973701</v>
      </c>
      <c r="BD401" s="17">
        <v>0.43598858354891301</v>
      </c>
      <c r="BE401" s="17">
        <v>0.33776258773665202</v>
      </c>
      <c r="BF401" s="17">
        <v>0.40402809729469802</v>
      </c>
      <c r="BG401" s="17">
        <v>0.50983567451372502</v>
      </c>
      <c r="BH401" s="17">
        <v>0.30933733733200403</v>
      </c>
      <c r="BI401" s="17">
        <v>0.39485984938058399</v>
      </c>
      <c r="BJ401" s="17">
        <v>0.37295332764753097</v>
      </c>
      <c r="BK401" s="17">
        <v>0.44556067930262799</v>
      </c>
      <c r="BL401" s="17">
        <v>0.51070717341141303</v>
      </c>
      <c r="BM401" s="17">
        <v>0.799588650932471</v>
      </c>
      <c r="BN401" s="17">
        <v>0.53577017448795305</v>
      </c>
      <c r="BO401" s="17"/>
      <c r="BP401" s="17">
        <v>0.441385484958628</v>
      </c>
      <c r="BQ401" s="17">
        <v>0.44150928858845701</v>
      </c>
      <c r="BR401" s="17">
        <v>0.26431585856415801</v>
      </c>
      <c r="BS401" s="17">
        <v>0.35253789529315999</v>
      </c>
      <c r="BT401" s="17">
        <v>0.36791247353449202</v>
      </c>
      <c r="BU401" s="17">
        <v>0.36659663536485099</v>
      </c>
      <c r="BV401" s="17"/>
      <c r="BW401" s="17">
        <v>0.20631343854400899</v>
      </c>
      <c r="BX401" s="17">
        <v>0.34471990633108701</v>
      </c>
      <c r="BY401" s="17">
        <v>0.40923841114975701</v>
      </c>
      <c r="BZ401" s="17">
        <v>0.44651122237976698</v>
      </c>
      <c r="CA401" s="17">
        <v>0.37343904717168602</v>
      </c>
      <c r="CB401" s="17">
        <v>0.36495817851759799</v>
      </c>
      <c r="CC401" s="17">
        <v>0.47796676669966898</v>
      </c>
      <c r="CD401" s="17">
        <v>0.41981886397404899</v>
      </c>
      <c r="CE401" s="17"/>
      <c r="CF401" s="17">
        <v>0.50676845965787298</v>
      </c>
      <c r="CG401" s="17">
        <v>0.34394999212744898</v>
      </c>
      <c r="CH401" s="17">
        <v>0.42014611945643199</v>
      </c>
      <c r="CI401" s="17">
        <v>0.37027925296507203</v>
      </c>
      <c r="CJ401" s="17">
        <v>0.29096490898369498</v>
      </c>
      <c r="CK401" s="17"/>
      <c r="CL401" s="17">
        <v>0.408191023857781</v>
      </c>
      <c r="CM401" s="17"/>
      <c r="CN401" s="17">
        <v>0.39613363045762001</v>
      </c>
      <c r="CO401" s="17">
        <v>0.30003319792043298</v>
      </c>
      <c r="CP401" s="17">
        <v>0.43822207770482002</v>
      </c>
    </row>
    <row r="402" spans="2:94" x14ac:dyDescent="0.35">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c r="CA402" s="17"/>
      <c r="CB402" s="17"/>
      <c r="CC402" s="17"/>
      <c r="CD402" s="17"/>
      <c r="CE402" s="17"/>
      <c r="CF402" s="17"/>
      <c r="CG402" s="17"/>
      <c r="CH402" s="17"/>
      <c r="CI402" s="17"/>
      <c r="CJ402" s="17"/>
      <c r="CK402" s="17"/>
      <c r="CL402" s="17"/>
      <c r="CM402" s="17"/>
      <c r="CN402" s="17"/>
      <c r="CO402" s="17"/>
      <c r="CP402" s="17"/>
    </row>
    <row r="403" spans="2:94" x14ac:dyDescent="0.35">
      <c r="B403" s="6" t="s">
        <v>242</v>
      </c>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c r="CA403" s="17"/>
      <c r="CB403" s="17"/>
      <c r="CC403" s="17"/>
      <c r="CD403" s="17"/>
      <c r="CE403" s="17"/>
      <c r="CF403" s="17"/>
      <c r="CG403" s="17"/>
      <c r="CH403" s="17"/>
      <c r="CI403" s="17"/>
      <c r="CJ403" s="17"/>
      <c r="CK403" s="17"/>
      <c r="CL403" s="17"/>
      <c r="CM403" s="17"/>
      <c r="CN403" s="17"/>
      <c r="CO403" s="17"/>
      <c r="CP403" s="17"/>
    </row>
    <row r="404" spans="2:94" x14ac:dyDescent="0.35">
      <c r="B404" s="24" t="s">
        <v>225</v>
      </c>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c r="CA404" s="17"/>
      <c r="CB404" s="17"/>
      <c r="CC404" s="17"/>
      <c r="CD404" s="17"/>
      <c r="CE404" s="17"/>
      <c r="CF404" s="17"/>
      <c r="CG404" s="17"/>
      <c r="CH404" s="17"/>
      <c r="CI404" s="17"/>
      <c r="CJ404" s="17"/>
      <c r="CK404" s="17"/>
      <c r="CL404" s="17"/>
      <c r="CM404" s="17"/>
      <c r="CN404" s="17"/>
      <c r="CO404" s="17"/>
      <c r="CP404" s="17"/>
    </row>
    <row r="405" spans="2:94" x14ac:dyDescent="0.35">
      <c r="B405" t="s">
        <v>205</v>
      </c>
      <c r="C405" s="17">
        <v>0.229611053110018</v>
      </c>
      <c r="D405" s="17">
        <v>0.272342409869121</v>
      </c>
      <c r="E405" s="17">
        <v>0.18597351749034399</v>
      </c>
      <c r="F405" s="17"/>
      <c r="G405" s="17">
        <v>0.246128051597686</v>
      </c>
      <c r="H405" s="17">
        <v>0.30108269646838298</v>
      </c>
      <c r="I405" s="17">
        <v>0.222677427696826</v>
      </c>
      <c r="J405" s="17">
        <v>0.234220500835677</v>
      </c>
      <c r="K405" s="17">
        <v>0.242095405098953</v>
      </c>
      <c r="L405" s="17">
        <v>0.15924671219844899</v>
      </c>
      <c r="M405" s="17"/>
      <c r="N405" s="17">
        <v>0.22240897072945401</v>
      </c>
      <c r="O405" s="17">
        <v>0.25034343525538699</v>
      </c>
      <c r="P405" s="17">
        <v>0.22985125144215099</v>
      </c>
      <c r="Q405" s="17">
        <v>0.211332008983007</v>
      </c>
      <c r="R405" s="17"/>
      <c r="S405" s="17">
        <v>0.28820901131115201</v>
      </c>
      <c r="T405" s="17">
        <v>0.26454286588404502</v>
      </c>
      <c r="U405" s="17">
        <v>0.25692304637323599</v>
      </c>
      <c r="V405" s="17">
        <v>0.14522446556591101</v>
      </c>
      <c r="W405" s="17">
        <v>0.11895038079657499</v>
      </c>
      <c r="X405" s="17">
        <v>0.218826505615525</v>
      </c>
      <c r="Y405" s="17">
        <v>0.241226118798606</v>
      </c>
      <c r="Z405" s="17">
        <v>0.32715389444931497</v>
      </c>
      <c r="AA405" s="17">
        <v>0.17178758100443001</v>
      </c>
      <c r="AB405" s="17">
        <v>0.26434995288562102</v>
      </c>
      <c r="AC405" s="17">
        <v>0.20095789738776801</v>
      </c>
      <c r="AD405" s="17"/>
      <c r="AE405" s="17">
        <v>0.184493209008465</v>
      </c>
      <c r="AF405" s="17">
        <v>0.289639159186518</v>
      </c>
      <c r="AG405" s="17">
        <v>0.20304354948550901</v>
      </c>
      <c r="AH405" s="17"/>
      <c r="AI405" s="17">
        <v>0.17123031190239499</v>
      </c>
      <c r="AJ405" s="17">
        <v>0.28226670771967999</v>
      </c>
      <c r="AK405" s="17">
        <v>0.30716815161804101</v>
      </c>
      <c r="AL405" s="17">
        <v>0.114050872279117</v>
      </c>
      <c r="AM405" s="17">
        <v>0.203967990880211</v>
      </c>
      <c r="AN405" s="17"/>
      <c r="AO405" s="17">
        <v>0.14706816205821799</v>
      </c>
      <c r="AP405" s="17">
        <v>0.31313632808453601</v>
      </c>
      <c r="AQ405" s="17">
        <v>0.23241317478611201</v>
      </c>
      <c r="AR405" s="17"/>
      <c r="AS405" s="17">
        <v>0.19210717084946</v>
      </c>
      <c r="AT405" s="17">
        <v>0.21807604938206901</v>
      </c>
      <c r="AU405" s="17">
        <v>0.24535342295713899</v>
      </c>
      <c r="AV405" s="17">
        <v>0.28711507088831001</v>
      </c>
      <c r="AW405" s="17">
        <v>0.393882352649637</v>
      </c>
      <c r="AX405" s="17"/>
      <c r="AY405" s="17">
        <v>0.32595087859434202</v>
      </c>
      <c r="AZ405" s="17">
        <v>0.26453461774461401</v>
      </c>
      <c r="BA405" s="17">
        <v>0.23883828520087799</v>
      </c>
      <c r="BB405" s="17">
        <v>0.24255136323736101</v>
      </c>
      <c r="BC405" s="17">
        <v>0.24674872410771001</v>
      </c>
      <c r="BD405" s="17">
        <v>0.18759585093999501</v>
      </c>
      <c r="BE405" s="17">
        <v>0.19254513048555699</v>
      </c>
      <c r="BF405" s="17">
        <v>0.25200251725304901</v>
      </c>
      <c r="BG405" s="17">
        <v>0.248561174716182</v>
      </c>
      <c r="BH405" s="17">
        <v>0.213734674046093</v>
      </c>
      <c r="BI405" s="17">
        <v>0.27519248487015602</v>
      </c>
      <c r="BJ405" s="17">
        <v>0.21687007011748</v>
      </c>
      <c r="BK405" s="17">
        <v>0.25979757428051098</v>
      </c>
      <c r="BL405" s="17">
        <v>0.348330805375547</v>
      </c>
      <c r="BM405" s="17">
        <v>0.35256952597174601</v>
      </c>
      <c r="BN405" s="17">
        <v>0.24145335881226099</v>
      </c>
      <c r="BO405" s="17"/>
      <c r="BP405" s="17">
        <v>0.26522297108079101</v>
      </c>
      <c r="BQ405" s="17">
        <v>0.25632984897723898</v>
      </c>
      <c r="BR405" s="17">
        <v>0.18001591495126501</v>
      </c>
      <c r="BS405" s="17">
        <v>0.189491972483052</v>
      </c>
      <c r="BT405" s="17">
        <v>0.25828712020504502</v>
      </c>
      <c r="BU405" s="17">
        <v>0.15997529369993799</v>
      </c>
      <c r="BV405" s="17"/>
      <c r="BW405" s="17">
        <v>0.21515205112483299</v>
      </c>
      <c r="BX405" s="17">
        <v>0.237584885433436</v>
      </c>
      <c r="BY405" s="17">
        <v>0.21279401880541099</v>
      </c>
      <c r="BZ405" s="17">
        <v>0.239724769157768</v>
      </c>
      <c r="CA405" s="17">
        <v>0.26229900615659402</v>
      </c>
      <c r="CB405" s="17">
        <v>0.18925922553935201</v>
      </c>
      <c r="CC405" s="17">
        <v>0.21364802669501101</v>
      </c>
      <c r="CD405" s="17">
        <v>0.355936622912498</v>
      </c>
      <c r="CE405" s="17"/>
      <c r="CF405" s="17">
        <v>0.29370692876354698</v>
      </c>
      <c r="CG405" s="17">
        <v>0.19639923148149999</v>
      </c>
      <c r="CH405" s="17">
        <v>0.243961529395783</v>
      </c>
      <c r="CI405" s="17">
        <v>0.21791617053587101</v>
      </c>
      <c r="CJ405" s="17">
        <v>0.29770054833834197</v>
      </c>
      <c r="CK405" s="17"/>
      <c r="CL405" s="17">
        <v>0.27210282883891301</v>
      </c>
      <c r="CM405" s="17"/>
      <c r="CN405" s="17">
        <v>0.27059590012868801</v>
      </c>
      <c r="CO405" s="17">
        <v>0.15455909008899199</v>
      </c>
      <c r="CP405" s="17">
        <v>0.197424235490686</v>
      </c>
    </row>
    <row r="406" spans="2:94" x14ac:dyDescent="0.35">
      <c r="B406" t="s">
        <v>206</v>
      </c>
      <c r="C406" s="17">
        <v>0.37423851052910201</v>
      </c>
      <c r="D406" s="17">
        <v>0.34908360584047399</v>
      </c>
      <c r="E406" s="17">
        <v>0.40174787046258598</v>
      </c>
      <c r="F406" s="17"/>
      <c r="G406" s="17">
        <v>0.381564168944866</v>
      </c>
      <c r="H406" s="17">
        <v>0.28927363024312303</v>
      </c>
      <c r="I406" s="17">
        <v>0.400020203000439</v>
      </c>
      <c r="J406" s="17">
        <v>0.43446205294338502</v>
      </c>
      <c r="K406" s="17">
        <v>0.32994962934153199</v>
      </c>
      <c r="L406" s="17">
        <v>0.38803739690827199</v>
      </c>
      <c r="M406" s="17"/>
      <c r="N406" s="17">
        <v>0.36213218351091597</v>
      </c>
      <c r="O406" s="17">
        <v>0.38743046066095899</v>
      </c>
      <c r="P406" s="17">
        <v>0.355824448628692</v>
      </c>
      <c r="Q406" s="17">
        <v>0.39763039829791602</v>
      </c>
      <c r="R406" s="17"/>
      <c r="S406" s="17">
        <v>0.33586242627639701</v>
      </c>
      <c r="T406" s="17">
        <v>0.34267175743681799</v>
      </c>
      <c r="U406" s="17">
        <v>0.37819637546218099</v>
      </c>
      <c r="V406" s="17">
        <v>0.40917805495604997</v>
      </c>
      <c r="W406" s="17">
        <v>0.446830449534865</v>
      </c>
      <c r="X406" s="17">
        <v>0.39761216464555499</v>
      </c>
      <c r="Y406" s="17">
        <v>0.42298720185477801</v>
      </c>
      <c r="Z406" s="17">
        <v>0.28628995606448399</v>
      </c>
      <c r="AA406" s="17">
        <v>0.36288579467602</v>
      </c>
      <c r="AB406" s="17">
        <v>0.30894007036451399</v>
      </c>
      <c r="AC406" s="17">
        <v>0.52866928317958295</v>
      </c>
      <c r="AD406" s="17"/>
      <c r="AE406" s="17">
        <v>0.36743310309319799</v>
      </c>
      <c r="AF406" s="17">
        <v>0.366274432367928</v>
      </c>
      <c r="AG406" s="17">
        <v>0.403527771465925</v>
      </c>
      <c r="AH406" s="17"/>
      <c r="AI406" s="17">
        <v>0.33451391715813</v>
      </c>
      <c r="AJ406" s="17">
        <v>0.43100714677121998</v>
      </c>
      <c r="AK406" s="17">
        <v>0.41000406488997199</v>
      </c>
      <c r="AL406" s="17">
        <v>0.20590131626646099</v>
      </c>
      <c r="AM406" s="17">
        <v>0.36198487569468601</v>
      </c>
      <c r="AN406" s="17"/>
      <c r="AO406" s="17">
        <v>0.41282086859661699</v>
      </c>
      <c r="AP406" s="17">
        <v>0.41438639331603599</v>
      </c>
      <c r="AQ406" s="17">
        <v>0.310847253740413</v>
      </c>
      <c r="AR406" s="17"/>
      <c r="AS406" s="17">
        <v>0.40867678259974199</v>
      </c>
      <c r="AT406" s="17">
        <v>0.36991088237962699</v>
      </c>
      <c r="AU406" s="17">
        <v>0.34890647247816398</v>
      </c>
      <c r="AV406" s="17">
        <v>0.38478381853104099</v>
      </c>
      <c r="AW406" s="17">
        <v>0.19423759121859499</v>
      </c>
      <c r="AX406" s="17"/>
      <c r="AY406" s="17">
        <v>0</v>
      </c>
      <c r="AZ406" s="17">
        <v>0.27958501210522602</v>
      </c>
      <c r="BA406" s="17">
        <v>0.40375039535739599</v>
      </c>
      <c r="BB406" s="17">
        <v>0.34183118195377599</v>
      </c>
      <c r="BC406" s="17">
        <v>0.49322412872014199</v>
      </c>
      <c r="BD406" s="17">
        <v>0.41570028651823399</v>
      </c>
      <c r="BE406" s="17">
        <v>0.406686131219684</v>
      </c>
      <c r="BF406" s="17">
        <v>0.33941439997533601</v>
      </c>
      <c r="BG406" s="17">
        <v>0.41951898409454402</v>
      </c>
      <c r="BH406" s="17">
        <v>0.26986608760476999</v>
      </c>
      <c r="BI406" s="17">
        <v>0.311993433640743</v>
      </c>
      <c r="BJ406" s="17">
        <v>0.27945415058679501</v>
      </c>
      <c r="BK406" s="17">
        <v>0.466285662892435</v>
      </c>
      <c r="BL406" s="17">
        <v>0.438819524544455</v>
      </c>
      <c r="BM406" s="17">
        <v>0.31824240188880099</v>
      </c>
      <c r="BN406" s="17">
        <v>0.447847872978962</v>
      </c>
      <c r="BO406" s="17"/>
      <c r="BP406" s="17">
        <v>0.33696012214406201</v>
      </c>
      <c r="BQ406" s="17">
        <v>0.36805928570058899</v>
      </c>
      <c r="BR406" s="17">
        <v>0.46157444710226803</v>
      </c>
      <c r="BS406" s="17">
        <v>0.35968225647142699</v>
      </c>
      <c r="BT406" s="17">
        <v>0.380699771566399</v>
      </c>
      <c r="BU406" s="17">
        <v>0.37750365317914802</v>
      </c>
      <c r="BV406" s="17"/>
      <c r="BW406" s="17">
        <v>0.37732113397156197</v>
      </c>
      <c r="BX406" s="17">
        <v>0.37523464036453902</v>
      </c>
      <c r="BY406" s="17">
        <v>0.40583865435028699</v>
      </c>
      <c r="BZ406" s="17">
        <v>0.39144730979113301</v>
      </c>
      <c r="CA406" s="17">
        <v>0.30860050614274398</v>
      </c>
      <c r="CB406" s="17">
        <v>0.31662770169912302</v>
      </c>
      <c r="CC406" s="17">
        <v>0.44538775903463201</v>
      </c>
      <c r="CD406" s="17">
        <v>0.30893816740491098</v>
      </c>
      <c r="CE406" s="17"/>
      <c r="CF406" s="17">
        <v>0.30020499651395799</v>
      </c>
      <c r="CG406" s="17">
        <v>0.36926731993682099</v>
      </c>
      <c r="CH406" s="17">
        <v>0.38480007891440499</v>
      </c>
      <c r="CI406" s="17">
        <v>0.45021719101302698</v>
      </c>
      <c r="CJ406" s="17">
        <v>0.230383843340668</v>
      </c>
      <c r="CK406" s="17"/>
      <c r="CL406" s="17">
        <v>0.36308018716557799</v>
      </c>
      <c r="CM406" s="17"/>
      <c r="CN406" s="17">
        <v>0.37315866810549297</v>
      </c>
      <c r="CO406" s="17">
        <v>0.35713967745391101</v>
      </c>
      <c r="CP406" s="17">
        <v>0.39050027691175998</v>
      </c>
    </row>
    <row r="407" spans="2:94" x14ac:dyDescent="0.35">
      <c r="B407" t="s">
        <v>207</v>
      </c>
      <c r="C407" s="17">
        <v>0.20032028952518999</v>
      </c>
      <c r="D407" s="17">
        <v>0.18386304534678799</v>
      </c>
      <c r="E407" s="17">
        <v>0.21740129455821899</v>
      </c>
      <c r="F407" s="17"/>
      <c r="G407" s="17">
        <v>0.20406857265409201</v>
      </c>
      <c r="H407" s="17">
        <v>0.24222063097943999</v>
      </c>
      <c r="I407" s="17">
        <v>0.20119071152830401</v>
      </c>
      <c r="J407" s="17">
        <v>0.137503597151727</v>
      </c>
      <c r="K407" s="17">
        <v>0.20971181970111299</v>
      </c>
      <c r="L407" s="17">
        <v>0.21217344034425401</v>
      </c>
      <c r="M407" s="17"/>
      <c r="N407" s="17">
        <v>0.199911050370848</v>
      </c>
      <c r="O407" s="17">
        <v>0.17736351526716601</v>
      </c>
      <c r="P407" s="17">
        <v>0.21733046178612</v>
      </c>
      <c r="Q407" s="17">
        <v>0.204415683354494</v>
      </c>
      <c r="R407" s="17"/>
      <c r="S407" s="17">
        <v>0.17941447236026301</v>
      </c>
      <c r="T407" s="17">
        <v>0.197123608736194</v>
      </c>
      <c r="U407" s="17">
        <v>0.21468604822722701</v>
      </c>
      <c r="V407" s="17">
        <v>0.18107476783863</v>
      </c>
      <c r="W407" s="17">
        <v>0.24042091498450099</v>
      </c>
      <c r="X407" s="17">
        <v>0.20871135741828101</v>
      </c>
      <c r="Y407" s="17">
        <v>0.16629937599506101</v>
      </c>
      <c r="Z407" s="17">
        <v>0.32453883154311602</v>
      </c>
      <c r="AA407" s="17">
        <v>0.209591375940818</v>
      </c>
      <c r="AB407" s="17">
        <v>0.20618034087503501</v>
      </c>
      <c r="AC407" s="17">
        <v>0.13424128712408401</v>
      </c>
      <c r="AD407" s="17"/>
      <c r="AE407" s="17">
        <v>0.188322730747043</v>
      </c>
      <c r="AF407" s="17">
        <v>0.185006736239097</v>
      </c>
      <c r="AG407" s="17">
        <v>0.24399275079916899</v>
      </c>
      <c r="AH407" s="17"/>
      <c r="AI407" s="17">
        <v>0.22757375527337201</v>
      </c>
      <c r="AJ407" s="17">
        <v>0.16503272300105301</v>
      </c>
      <c r="AK407" s="17">
        <v>0.15371120118111301</v>
      </c>
      <c r="AL407" s="17">
        <v>0.21079006600296299</v>
      </c>
      <c r="AM407" s="17">
        <v>0.191084647316273</v>
      </c>
      <c r="AN407" s="17"/>
      <c r="AO407" s="17">
        <v>0.19911322431094</v>
      </c>
      <c r="AP407" s="17">
        <v>0.17439164242198699</v>
      </c>
      <c r="AQ407" s="17">
        <v>0.26344464226315301</v>
      </c>
      <c r="AR407" s="17"/>
      <c r="AS407" s="17">
        <v>0.21897409755063199</v>
      </c>
      <c r="AT407" s="17">
        <v>0.202384603257736</v>
      </c>
      <c r="AU407" s="17">
        <v>0.19675614559444701</v>
      </c>
      <c r="AV407" s="17">
        <v>0.19205967761885001</v>
      </c>
      <c r="AW407" s="17">
        <v>0.205001452127096</v>
      </c>
      <c r="AX407" s="17"/>
      <c r="AY407" s="17">
        <v>0</v>
      </c>
      <c r="AZ407" s="17">
        <v>0.32286827878714103</v>
      </c>
      <c r="BA407" s="17">
        <v>0.115251788767175</v>
      </c>
      <c r="BB407" s="17">
        <v>0.27235442263901799</v>
      </c>
      <c r="BC407" s="17">
        <v>0.13103413698646699</v>
      </c>
      <c r="BD407" s="17">
        <v>0.19031374227793499</v>
      </c>
      <c r="BE407" s="17">
        <v>0.14452709536432401</v>
      </c>
      <c r="BF407" s="17">
        <v>0.17436100322443299</v>
      </c>
      <c r="BG407" s="17">
        <v>0.20092340719151999</v>
      </c>
      <c r="BH407" s="17">
        <v>0.25169573610941198</v>
      </c>
      <c r="BI407" s="17">
        <v>0.22427537355781199</v>
      </c>
      <c r="BJ407" s="17">
        <v>0.39593498163864299</v>
      </c>
      <c r="BK407" s="17">
        <v>0.10848729918468</v>
      </c>
      <c r="BL407" s="17">
        <v>0.16325125369711299</v>
      </c>
      <c r="BM407" s="17">
        <v>6.8372287629595796E-2</v>
      </c>
      <c r="BN407" s="17">
        <v>0.11856367475635</v>
      </c>
      <c r="BO407" s="17"/>
      <c r="BP407" s="17">
        <v>0.208813933630489</v>
      </c>
      <c r="BQ407" s="17">
        <v>0.21208020719864701</v>
      </c>
      <c r="BR407" s="17">
        <v>0.16146467197789499</v>
      </c>
      <c r="BS407" s="17">
        <v>0.216242134186376</v>
      </c>
      <c r="BT407" s="17">
        <v>0.19711189850490299</v>
      </c>
      <c r="BU407" s="17">
        <v>0.14488172551388101</v>
      </c>
      <c r="BV407" s="17"/>
      <c r="BW407" s="17">
        <v>0.173188385349303</v>
      </c>
      <c r="BX407" s="17">
        <v>0.19749634543767899</v>
      </c>
      <c r="BY407" s="17">
        <v>0.19303165212800899</v>
      </c>
      <c r="BZ407" s="17">
        <v>0.152717404132684</v>
      </c>
      <c r="CA407" s="17">
        <v>0.23525348949316</v>
      </c>
      <c r="CB407" s="17">
        <v>0.240846997264902</v>
      </c>
      <c r="CC407" s="17">
        <v>0.194768208128585</v>
      </c>
      <c r="CD407" s="17">
        <v>0.265256305340627</v>
      </c>
      <c r="CE407" s="17"/>
      <c r="CF407" s="17">
        <v>0.17414646063879299</v>
      </c>
      <c r="CG407" s="17">
        <v>0.23174045394199899</v>
      </c>
      <c r="CH407" s="17">
        <v>0.18906040226315601</v>
      </c>
      <c r="CI407" s="17">
        <v>0.15260970672851601</v>
      </c>
      <c r="CJ407" s="17">
        <v>0.23680340492735799</v>
      </c>
      <c r="CK407" s="17"/>
      <c r="CL407" s="17">
        <v>0.21433668404758899</v>
      </c>
      <c r="CM407" s="17"/>
      <c r="CN407" s="17">
        <v>0.18405996342051101</v>
      </c>
      <c r="CO407" s="17">
        <v>0.259084931864556</v>
      </c>
      <c r="CP407" s="17">
        <v>0.18966717773953001</v>
      </c>
    </row>
    <row r="408" spans="2:94" x14ac:dyDescent="0.35">
      <c r="B408" t="s">
        <v>208</v>
      </c>
      <c r="C408" s="17">
        <v>6.5297466118466693E-2</v>
      </c>
      <c r="D408" s="17">
        <v>7.0552009784977596E-2</v>
      </c>
      <c r="E408" s="17">
        <v>6.0564576965802898E-2</v>
      </c>
      <c r="F408" s="17"/>
      <c r="G408" s="17">
        <v>9.3187581627521401E-2</v>
      </c>
      <c r="H408" s="17">
        <v>5.7799290358593901E-2</v>
      </c>
      <c r="I408" s="17">
        <v>6.6624279041071099E-2</v>
      </c>
      <c r="J408" s="17">
        <v>3.8854758954094099E-2</v>
      </c>
      <c r="K408" s="17">
        <v>6.8105894975858602E-2</v>
      </c>
      <c r="L408" s="17">
        <v>6.8182967564220306E-2</v>
      </c>
      <c r="M408" s="17"/>
      <c r="N408" s="17">
        <v>6.5670603444626094E-2</v>
      </c>
      <c r="O408" s="17">
        <v>7.4624781514543007E-2</v>
      </c>
      <c r="P408" s="17">
        <v>8.2939506679786196E-2</v>
      </c>
      <c r="Q408" s="17">
        <v>3.9266595022268098E-2</v>
      </c>
      <c r="R408" s="17"/>
      <c r="S408" s="17">
        <v>5.62978958947251E-2</v>
      </c>
      <c r="T408" s="17">
        <v>4.5351904948278302E-2</v>
      </c>
      <c r="U408" s="17">
        <v>7.4338294306823996E-2</v>
      </c>
      <c r="V408" s="17">
        <v>0.101105484503037</v>
      </c>
      <c r="W408" s="17">
        <v>5.8642470631921198E-2</v>
      </c>
      <c r="X408" s="17">
        <v>7.4438871579399393E-2</v>
      </c>
      <c r="Y408" s="17">
        <v>5.9980936237702003E-2</v>
      </c>
      <c r="Z408" s="17">
        <v>2.1463570000898501E-2</v>
      </c>
      <c r="AA408" s="17">
        <v>9.5602594851724093E-2</v>
      </c>
      <c r="AB408" s="17">
        <v>5.6559577781163897E-2</v>
      </c>
      <c r="AC408" s="17">
        <v>4.3793520981436997E-2</v>
      </c>
      <c r="AD408" s="17"/>
      <c r="AE408" s="17">
        <v>6.8572899934461903E-2</v>
      </c>
      <c r="AF408" s="17">
        <v>6.57791146694197E-2</v>
      </c>
      <c r="AG408" s="17">
        <v>5.3363479431405403E-2</v>
      </c>
      <c r="AH408" s="17"/>
      <c r="AI408" s="17">
        <v>9.0248909185197304E-2</v>
      </c>
      <c r="AJ408" s="17">
        <v>3.7169726785596303E-2</v>
      </c>
      <c r="AK408" s="17">
        <v>5.0793069806999401E-2</v>
      </c>
      <c r="AL408" s="17">
        <v>9.7954525725016797E-2</v>
      </c>
      <c r="AM408" s="17">
        <v>7.4607543393383199E-2</v>
      </c>
      <c r="AN408" s="17"/>
      <c r="AO408" s="17">
        <v>9.0016201010285596E-2</v>
      </c>
      <c r="AP408" s="17">
        <v>3.1553695619022E-2</v>
      </c>
      <c r="AQ408" s="17">
        <v>7.2409460704419296E-2</v>
      </c>
      <c r="AR408" s="17"/>
      <c r="AS408" s="17">
        <v>4.6179576786019499E-2</v>
      </c>
      <c r="AT408" s="17">
        <v>4.7498925862662598E-2</v>
      </c>
      <c r="AU408" s="17">
        <v>8.6116550178325604E-2</v>
      </c>
      <c r="AV408" s="17">
        <v>4.4904044708908797E-2</v>
      </c>
      <c r="AW408" s="17">
        <v>0.20687860400467201</v>
      </c>
      <c r="AX408" s="17"/>
      <c r="AY408" s="17">
        <v>0.331814523211032</v>
      </c>
      <c r="AZ408" s="17">
        <v>3.5722896904005402E-2</v>
      </c>
      <c r="BA408" s="17">
        <v>1.6288375098873799E-2</v>
      </c>
      <c r="BB408" s="17">
        <v>6.8380617658771306E-2</v>
      </c>
      <c r="BC408" s="17">
        <v>6.1633839714968101E-2</v>
      </c>
      <c r="BD408" s="17">
        <v>8.0573613609853698E-2</v>
      </c>
      <c r="BE408" s="17">
        <v>7.1764476820283196E-2</v>
      </c>
      <c r="BF408" s="17">
        <v>6.0966096710814703E-2</v>
      </c>
      <c r="BG408" s="17">
        <v>4.5463806214021997E-2</v>
      </c>
      <c r="BH408" s="17">
        <v>7.8535432464674898E-2</v>
      </c>
      <c r="BI408" s="17">
        <v>3.68295984036364E-2</v>
      </c>
      <c r="BJ408" s="17">
        <v>5.68775388301846E-2</v>
      </c>
      <c r="BK408" s="17">
        <v>0.10194253759554101</v>
      </c>
      <c r="BL408" s="17">
        <v>4.9598416382885799E-2</v>
      </c>
      <c r="BM408" s="17">
        <v>0</v>
      </c>
      <c r="BN408" s="17">
        <v>9.5113383035380403E-2</v>
      </c>
      <c r="BO408" s="17"/>
      <c r="BP408" s="17">
        <v>5.91878083224101E-2</v>
      </c>
      <c r="BQ408" s="17">
        <v>4.09372011893347E-2</v>
      </c>
      <c r="BR408" s="17">
        <v>9.8299193224969203E-2</v>
      </c>
      <c r="BS408" s="17">
        <v>8.4492524183534104E-2</v>
      </c>
      <c r="BT408" s="17">
        <v>5.4496874556796797E-2</v>
      </c>
      <c r="BU408" s="17">
        <v>8.4083670672607996E-2</v>
      </c>
      <c r="BV408" s="17"/>
      <c r="BW408" s="17">
        <v>5.6468887804235E-2</v>
      </c>
      <c r="BX408" s="17">
        <v>4.5815300957417503E-2</v>
      </c>
      <c r="BY408" s="17">
        <v>7.7879500082249795E-2</v>
      </c>
      <c r="BZ408" s="17">
        <v>7.9262426977078707E-2</v>
      </c>
      <c r="CA408" s="17">
        <v>6.0627024592677402E-2</v>
      </c>
      <c r="CB408" s="17">
        <v>0.100265263793176</v>
      </c>
      <c r="CC408" s="17">
        <v>6.9619007171108804E-2</v>
      </c>
      <c r="CD408" s="17">
        <v>2.3469945671071201E-2</v>
      </c>
      <c r="CE408" s="17"/>
      <c r="CF408" s="17">
        <v>7.9830790890138503E-2</v>
      </c>
      <c r="CG408" s="17">
        <v>6.5117747281712296E-2</v>
      </c>
      <c r="CH408" s="17">
        <v>7.5454199454263293E-2</v>
      </c>
      <c r="CI408" s="17">
        <v>3.5532938206193798E-2</v>
      </c>
      <c r="CJ408" s="17">
        <v>4.7174324199945702E-2</v>
      </c>
      <c r="CK408" s="17"/>
      <c r="CL408" s="17">
        <v>5.2747988746092003E-2</v>
      </c>
      <c r="CM408" s="17"/>
      <c r="CN408" s="17">
        <v>5.0901122513398699E-2</v>
      </c>
      <c r="CO408" s="17">
        <v>9.2690105893505195E-2</v>
      </c>
      <c r="CP408" s="17">
        <v>7.5771266679343002E-2</v>
      </c>
    </row>
    <row r="409" spans="2:94" x14ac:dyDescent="0.35">
      <c r="B409" t="s">
        <v>209</v>
      </c>
      <c r="C409" s="17">
        <v>7.5902116477185796E-2</v>
      </c>
      <c r="D409" s="17">
        <v>8.2556856135603499E-2</v>
      </c>
      <c r="E409" s="17">
        <v>6.7794719474955606E-2</v>
      </c>
      <c r="F409" s="17"/>
      <c r="G409" s="17">
        <v>4.9110646762731101E-2</v>
      </c>
      <c r="H409" s="17">
        <v>7.0602077587593903E-2</v>
      </c>
      <c r="I409" s="17">
        <v>5.8755431957786097E-2</v>
      </c>
      <c r="J409" s="17">
        <v>8.7031706229379904E-2</v>
      </c>
      <c r="K409" s="17">
        <v>8.0750092200161105E-2</v>
      </c>
      <c r="L409" s="17">
        <v>0.101936006602212</v>
      </c>
      <c r="M409" s="17"/>
      <c r="N409" s="17">
        <v>0.11847655065778601</v>
      </c>
      <c r="O409" s="17">
        <v>3.8513228292170999E-2</v>
      </c>
      <c r="P409" s="17">
        <v>6.0010516215943603E-2</v>
      </c>
      <c r="Q409" s="17">
        <v>8.2405828679817106E-2</v>
      </c>
      <c r="R409" s="17"/>
      <c r="S409" s="17">
        <v>7.5588153249414203E-2</v>
      </c>
      <c r="T409" s="17">
        <v>8.2668203008921803E-2</v>
      </c>
      <c r="U409" s="17">
        <v>2.64356135389908E-2</v>
      </c>
      <c r="V409" s="17">
        <v>0.10481772854244201</v>
      </c>
      <c r="W409" s="17">
        <v>0.104885541984889</v>
      </c>
      <c r="X409" s="17">
        <v>3.5513169286417297E-2</v>
      </c>
      <c r="Y409" s="17">
        <v>6.5031162397638995E-2</v>
      </c>
      <c r="Z409" s="17">
        <v>4.0553747942186497E-2</v>
      </c>
      <c r="AA409" s="17">
        <v>7.8812785433629795E-2</v>
      </c>
      <c r="AB409" s="17">
        <v>0.119113502993464</v>
      </c>
      <c r="AC409" s="17">
        <v>7.0975966911491398E-2</v>
      </c>
      <c r="AD409" s="17"/>
      <c r="AE409" s="17">
        <v>0.124963314278007</v>
      </c>
      <c r="AF409" s="17">
        <v>4.3117241109044697E-2</v>
      </c>
      <c r="AG409" s="17">
        <v>5.5894046327583699E-2</v>
      </c>
      <c r="AH409" s="17"/>
      <c r="AI409" s="17">
        <v>0.123215065442611</v>
      </c>
      <c r="AJ409" s="17">
        <v>3.68651211048883E-2</v>
      </c>
      <c r="AK409" s="17">
        <v>6.1059700036139301E-2</v>
      </c>
      <c r="AL409" s="17">
        <v>0.31504819412134799</v>
      </c>
      <c r="AM409" s="17">
        <v>4.8247341935925898E-2</v>
      </c>
      <c r="AN409" s="17"/>
      <c r="AO409" s="17">
        <v>8.8062879609818595E-2</v>
      </c>
      <c r="AP409" s="17">
        <v>3.9136611468495702E-2</v>
      </c>
      <c r="AQ409" s="17">
        <v>6.9874123453414705E-2</v>
      </c>
      <c r="AR409" s="17"/>
      <c r="AS409" s="17">
        <v>7.7290796418209295E-2</v>
      </c>
      <c r="AT409" s="17">
        <v>8.5528567225261504E-2</v>
      </c>
      <c r="AU409" s="17">
        <v>8.5595813459142703E-2</v>
      </c>
      <c r="AV409" s="17">
        <v>4.5115914135698099E-2</v>
      </c>
      <c r="AW409" s="17">
        <v>0</v>
      </c>
      <c r="AX409" s="17"/>
      <c r="AY409" s="17">
        <v>0</v>
      </c>
      <c r="AZ409" s="17">
        <v>3.8236069119991799E-2</v>
      </c>
      <c r="BA409" s="17">
        <v>0.12412898633456899</v>
      </c>
      <c r="BB409" s="17">
        <v>3.7762208140093997E-2</v>
      </c>
      <c r="BC409" s="17">
        <v>3.8666865467447201E-2</v>
      </c>
      <c r="BD409" s="17">
        <v>5.7320909382514003E-2</v>
      </c>
      <c r="BE409" s="17">
        <v>0.105169146838093</v>
      </c>
      <c r="BF409" s="17">
        <v>0.109392242822366</v>
      </c>
      <c r="BG409" s="17">
        <v>1.7611484531957499E-2</v>
      </c>
      <c r="BH409" s="17">
        <v>0.10936908281296299</v>
      </c>
      <c r="BI409" s="17">
        <v>0.115019082833477</v>
      </c>
      <c r="BJ409" s="17">
        <v>2.5255558492333501E-2</v>
      </c>
      <c r="BK409" s="17">
        <v>6.3486926046832606E-2</v>
      </c>
      <c r="BL409" s="17">
        <v>0</v>
      </c>
      <c r="BM409" s="17">
        <v>0.26081578450985599</v>
      </c>
      <c r="BN409" s="17">
        <v>9.7021710417047005E-2</v>
      </c>
      <c r="BO409" s="17"/>
      <c r="BP409" s="17">
        <v>8.81455814177277E-2</v>
      </c>
      <c r="BQ409" s="17">
        <v>5.8852156097349298E-2</v>
      </c>
      <c r="BR409" s="17">
        <v>3.54403396987003E-2</v>
      </c>
      <c r="BS409" s="17">
        <v>0.101385569104453</v>
      </c>
      <c r="BT409" s="17">
        <v>4.7037683738932398E-2</v>
      </c>
      <c r="BU409" s="17">
        <v>0.18970004290805401</v>
      </c>
      <c r="BV409" s="17"/>
      <c r="BW409" s="17">
        <v>0.12645416050960301</v>
      </c>
      <c r="BX409" s="17">
        <v>7.1652936219310806E-2</v>
      </c>
      <c r="BY409" s="17">
        <v>8.0336851511069493E-2</v>
      </c>
      <c r="BZ409" s="17">
        <v>8.31889184171552E-2</v>
      </c>
      <c r="CA409" s="17">
        <v>7.1741414285831195E-2</v>
      </c>
      <c r="CB409" s="17">
        <v>9.4330728486457294E-2</v>
      </c>
      <c r="CC409" s="17">
        <v>3.8318005746429198E-2</v>
      </c>
      <c r="CD409" s="17">
        <v>0</v>
      </c>
      <c r="CE409" s="17"/>
      <c r="CF409" s="17">
        <v>0.118545796526086</v>
      </c>
      <c r="CG409" s="17">
        <v>9.0810528464888907E-2</v>
      </c>
      <c r="CH409" s="17">
        <v>5.05300212046172E-2</v>
      </c>
      <c r="CI409" s="17">
        <v>7.8579537712971895E-2</v>
      </c>
      <c r="CJ409" s="17">
        <v>7.0070460277938798E-2</v>
      </c>
      <c r="CK409" s="17"/>
      <c r="CL409" s="17">
        <v>6.1107544829106498E-2</v>
      </c>
      <c r="CM409" s="17"/>
      <c r="CN409" s="17">
        <v>6.4309854116200799E-2</v>
      </c>
      <c r="CO409" s="17">
        <v>8.37573277581624E-2</v>
      </c>
      <c r="CP409" s="17">
        <v>9.5811130759858698E-2</v>
      </c>
    </row>
    <row r="410" spans="2:94" x14ac:dyDescent="0.35">
      <c r="B410" t="s">
        <v>133</v>
      </c>
      <c r="C410" s="17">
        <v>5.46305642400376E-2</v>
      </c>
      <c r="D410" s="17">
        <v>4.1602073023036201E-2</v>
      </c>
      <c r="E410" s="17">
        <v>6.6518021048092402E-2</v>
      </c>
      <c r="F410" s="17"/>
      <c r="G410" s="17">
        <v>2.5940978413102899E-2</v>
      </c>
      <c r="H410" s="17">
        <v>3.9021674362866597E-2</v>
      </c>
      <c r="I410" s="17">
        <v>5.0731946775573897E-2</v>
      </c>
      <c r="J410" s="17">
        <v>6.7927383885736201E-2</v>
      </c>
      <c r="K410" s="17">
        <v>6.9387158682383598E-2</v>
      </c>
      <c r="L410" s="17">
        <v>7.0423476382592207E-2</v>
      </c>
      <c r="M410" s="17"/>
      <c r="N410" s="17">
        <v>3.1400641286370198E-2</v>
      </c>
      <c r="O410" s="17">
        <v>7.1724579009773706E-2</v>
      </c>
      <c r="P410" s="17">
        <v>5.40438152473076E-2</v>
      </c>
      <c r="Q410" s="17">
        <v>6.4949485662497197E-2</v>
      </c>
      <c r="R410" s="17"/>
      <c r="S410" s="17">
        <v>6.4628040908048801E-2</v>
      </c>
      <c r="T410" s="17">
        <v>6.7641659985743202E-2</v>
      </c>
      <c r="U410" s="17">
        <v>4.9420622091541203E-2</v>
      </c>
      <c r="V410" s="17">
        <v>5.8599498593929801E-2</v>
      </c>
      <c r="W410" s="17">
        <v>3.0270242067249001E-2</v>
      </c>
      <c r="X410" s="17">
        <v>6.4897931454821506E-2</v>
      </c>
      <c r="Y410" s="17">
        <v>4.4475204716214599E-2</v>
      </c>
      <c r="Z410" s="17">
        <v>0</v>
      </c>
      <c r="AA410" s="17">
        <v>8.1319868093378794E-2</v>
      </c>
      <c r="AB410" s="17">
        <v>4.48565551002022E-2</v>
      </c>
      <c r="AC410" s="17">
        <v>2.1362044415637101E-2</v>
      </c>
      <c r="AD410" s="17"/>
      <c r="AE410" s="17">
        <v>6.62147429388244E-2</v>
      </c>
      <c r="AF410" s="17">
        <v>5.01833164279928E-2</v>
      </c>
      <c r="AG410" s="17">
        <v>4.0178402490408403E-2</v>
      </c>
      <c r="AH410" s="17"/>
      <c r="AI410" s="17">
        <v>5.3218041038295798E-2</v>
      </c>
      <c r="AJ410" s="17">
        <v>4.76585746175626E-2</v>
      </c>
      <c r="AK410" s="17">
        <v>1.7263812467735701E-2</v>
      </c>
      <c r="AL410" s="17">
        <v>5.6255025605094301E-2</v>
      </c>
      <c r="AM410" s="17">
        <v>0.12010760077952</v>
      </c>
      <c r="AN410" s="17"/>
      <c r="AO410" s="17">
        <v>6.2918664414120001E-2</v>
      </c>
      <c r="AP410" s="17">
        <v>2.7395329089923301E-2</v>
      </c>
      <c r="AQ410" s="17">
        <v>5.1011345052488402E-2</v>
      </c>
      <c r="AR410" s="17"/>
      <c r="AS410" s="17">
        <v>5.6771575795937099E-2</v>
      </c>
      <c r="AT410" s="17">
        <v>7.6600971892643296E-2</v>
      </c>
      <c r="AU410" s="17">
        <v>3.72715953327813E-2</v>
      </c>
      <c r="AV410" s="17">
        <v>4.6021474117192498E-2</v>
      </c>
      <c r="AW410" s="17">
        <v>0</v>
      </c>
      <c r="AX410" s="17"/>
      <c r="AY410" s="17">
        <v>0.34223459819462598</v>
      </c>
      <c r="AZ410" s="17">
        <v>5.9053125339022398E-2</v>
      </c>
      <c r="BA410" s="17">
        <v>0.101742169241109</v>
      </c>
      <c r="BB410" s="17">
        <v>3.7120206370980902E-2</v>
      </c>
      <c r="BC410" s="17">
        <v>2.8692305003266E-2</v>
      </c>
      <c r="BD410" s="17">
        <v>6.8495597271467701E-2</v>
      </c>
      <c r="BE410" s="17">
        <v>7.9308019272058494E-2</v>
      </c>
      <c r="BF410" s="17">
        <v>6.3863740014000706E-2</v>
      </c>
      <c r="BG410" s="17">
        <v>6.7921143251774493E-2</v>
      </c>
      <c r="BH410" s="17">
        <v>7.6798986962087298E-2</v>
      </c>
      <c r="BI410" s="17">
        <v>3.66900266941751E-2</v>
      </c>
      <c r="BJ410" s="17">
        <v>2.5607700334563201E-2</v>
      </c>
      <c r="BK410" s="17">
        <v>0</v>
      </c>
      <c r="BL410" s="17">
        <v>0</v>
      </c>
      <c r="BM410" s="17">
        <v>0</v>
      </c>
      <c r="BN410" s="17">
        <v>0</v>
      </c>
      <c r="BO410" s="17"/>
      <c r="BP410" s="17">
        <v>4.1669583404520601E-2</v>
      </c>
      <c r="BQ410" s="17">
        <v>6.3741300836841402E-2</v>
      </c>
      <c r="BR410" s="17">
        <v>6.3205433044902504E-2</v>
      </c>
      <c r="BS410" s="17">
        <v>4.8705543571158298E-2</v>
      </c>
      <c r="BT410" s="17">
        <v>6.2366651427924601E-2</v>
      </c>
      <c r="BU410" s="17">
        <v>4.3855614026370601E-2</v>
      </c>
      <c r="BV410" s="17"/>
      <c r="BW410" s="17">
        <v>5.1415381240464603E-2</v>
      </c>
      <c r="BX410" s="17">
        <v>7.2215891587617403E-2</v>
      </c>
      <c r="BY410" s="17">
        <v>3.0119323122972899E-2</v>
      </c>
      <c r="BZ410" s="17">
        <v>5.3659171524180198E-2</v>
      </c>
      <c r="CA410" s="17">
        <v>6.1478559328993002E-2</v>
      </c>
      <c r="CB410" s="17">
        <v>5.8670083216989001E-2</v>
      </c>
      <c r="CC410" s="17">
        <v>3.8258993224234497E-2</v>
      </c>
      <c r="CD410" s="17">
        <v>4.6398958670892602E-2</v>
      </c>
      <c r="CE410" s="17"/>
      <c r="CF410" s="17">
        <v>3.35650266674773E-2</v>
      </c>
      <c r="CG410" s="17">
        <v>4.6664718893079299E-2</v>
      </c>
      <c r="CH410" s="17">
        <v>5.6193768767776403E-2</v>
      </c>
      <c r="CI410" s="17">
        <v>6.5144455803420501E-2</v>
      </c>
      <c r="CJ410" s="17">
        <v>0.11786741891574699</v>
      </c>
      <c r="CK410" s="17"/>
      <c r="CL410" s="17">
        <v>3.6624766372721398E-2</v>
      </c>
      <c r="CM410" s="17"/>
      <c r="CN410" s="17">
        <v>5.6974491715708703E-2</v>
      </c>
      <c r="CO410" s="17">
        <v>5.2768866940873897E-2</v>
      </c>
      <c r="CP410" s="17">
        <v>5.0825912418821402E-2</v>
      </c>
    </row>
    <row r="411" spans="2:94" x14ac:dyDescent="0.35">
      <c r="B411" t="s">
        <v>145</v>
      </c>
      <c r="C411" s="17">
        <v>0.60384956363912001</v>
      </c>
      <c r="D411" s="17">
        <v>0.62142601570959499</v>
      </c>
      <c r="E411" s="17">
        <v>0.58772138795293005</v>
      </c>
      <c r="F411" s="17"/>
      <c r="G411" s="17">
        <v>0.62769222054255203</v>
      </c>
      <c r="H411" s="17">
        <v>0.59035632671150495</v>
      </c>
      <c r="I411" s="17">
        <v>0.62269763069726503</v>
      </c>
      <c r="J411" s="17">
        <v>0.66868255377906205</v>
      </c>
      <c r="K411" s="17">
        <v>0.57204503444048405</v>
      </c>
      <c r="L411" s="17">
        <v>0.54728410910672098</v>
      </c>
      <c r="M411" s="17"/>
      <c r="N411" s="17">
        <v>0.58454115424036901</v>
      </c>
      <c r="O411" s="17">
        <v>0.63777389591634603</v>
      </c>
      <c r="P411" s="17">
        <v>0.58567570007084302</v>
      </c>
      <c r="Q411" s="17">
        <v>0.60896240728092299</v>
      </c>
      <c r="R411" s="17"/>
      <c r="S411" s="17">
        <v>0.62407143758754902</v>
      </c>
      <c r="T411" s="17">
        <v>0.60721462332086296</v>
      </c>
      <c r="U411" s="17">
        <v>0.63511942183541703</v>
      </c>
      <c r="V411" s="17">
        <v>0.55440252052196104</v>
      </c>
      <c r="W411" s="17">
        <v>0.56578083033144</v>
      </c>
      <c r="X411" s="17">
        <v>0.61643867026108001</v>
      </c>
      <c r="Y411" s="17">
        <v>0.66421332065338401</v>
      </c>
      <c r="Z411" s="17">
        <v>0.61344385051379902</v>
      </c>
      <c r="AA411" s="17">
        <v>0.53467337568045004</v>
      </c>
      <c r="AB411" s="17">
        <v>0.57329002325013501</v>
      </c>
      <c r="AC411" s="17">
        <v>0.72962718056735099</v>
      </c>
      <c r="AD411" s="17"/>
      <c r="AE411" s="17">
        <v>0.55192631210166399</v>
      </c>
      <c r="AF411" s="17">
        <v>0.65591359155444595</v>
      </c>
      <c r="AG411" s="17">
        <v>0.60657132095143396</v>
      </c>
      <c r="AH411" s="17"/>
      <c r="AI411" s="17">
        <v>0.50574422906052496</v>
      </c>
      <c r="AJ411" s="17">
        <v>0.71327385449089997</v>
      </c>
      <c r="AK411" s="17">
        <v>0.71717221650801299</v>
      </c>
      <c r="AL411" s="17">
        <v>0.319952188545578</v>
      </c>
      <c r="AM411" s="17">
        <v>0.56595286657489796</v>
      </c>
      <c r="AN411" s="17"/>
      <c r="AO411" s="17">
        <v>0.55988903065483497</v>
      </c>
      <c r="AP411" s="17">
        <v>0.72752272140057195</v>
      </c>
      <c r="AQ411" s="17">
        <v>0.54326042852652501</v>
      </c>
      <c r="AR411" s="17"/>
      <c r="AS411" s="17">
        <v>0.60078395344920299</v>
      </c>
      <c r="AT411" s="17">
        <v>0.58798693176169703</v>
      </c>
      <c r="AU411" s="17">
        <v>0.594259895435303</v>
      </c>
      <c r="AV411" s="17">
        <v>0.67189888941935105</v>
      </c>
      <c r="AW411" s="17">
        <v>0.58811994386823097</v>
      </c>
      <c r="AX411" s="17"/>
      <c r="AY411" s="17">
        <v>0.32595087859434202</v>
      </c>
      <c r="AZ411" s="17">
        <v>0.54411962984983997</v>
      </c>
      <c r="BA411" s="17">
        <v>0.64258868055827301</v>
      </c>
      <c r="BB411" s="17">
        <v>0.58438254519113597</v>
      </c>
      <c r="BC411" s="17">
        <v>0.73997285282785197</v>
      </c>
      <c r="BD411" s="17">
        <v>0.60329613745822996</v>
      </c>
      <c r="BE411" s="17">
        <v>0.59923126170524099</v>
      </c>
      <c r="BF411" s="17">
        <v>0.59141691722838496</v>
      </c>
      <c r="BG411" s="17">
        <v>0.66808015881072602</v>
      </c>
      <c r="BH411" s="17">
        <v>0.48360076165086302</v>
      </c>
      <c r="BI411" s="17">
        <v>0.58718591851089996</v>
      </c>
      <c r="BJ411" s="17">
        <v>0.49632422070427501</v>
      </c>
      <c r="BK411" s="17">
        <v>0.72608323717294598</v>
      </c>
      <c r="BL411" s="17">
        <v>0.787150329920001</v>
      </c>
      <c r="BM411" s="17">
        <v>0.670811927860548</v>
      </c>
      <c r="BN411" s="17">
        <v>0.68930123179122305</v>
      </c>
      <c r="BO411" s="17"/>
      <c r="BP411" s="17">
        <v>0.60218309322485297</v>
      </c>
      <c r="BQ411" s="17">
        <v>0.62438913467782697</v>
      </c>
      <c r="BR411" s="17">
        <v>0.64159036205353304</v>
      </c>
      <c r="BS411" s="17">
        <v>0.54917422895447898</v>
      </c>
      <c r="BT411" s="17">
        <v>0.63898689177144297</v>
      </c>
      <c r="BU411" s="17">
        <v>0.53747894687908604</v>
      </c>
      <c r="BV411" s="17"/>
      <c r="BW411" s="17">
        <v>0.59247318509639502</v>
      </c>
      <c r="BX411" s="17">
        <v>0.61281952579797505</v>
      </c>
      <c r="BY411" s="17">
        <v>0.61863267315569803</v>
      </c>
      <c r="BZ411" s="17">
        <v>0.63117207894890104</v>
      </c>
      <c r="CA411" s="17">
        <v>0.570899512299338</v>
      </c>
      <c r="CB411" s="17">
        <v>0.50588692723847595</v>
      </c>
      <c r="CC411" s="17">
        <v>0.65903578572964205</v>
      </c>
      <c r="CD411" s="17">
        <v>0.66487479031740904</v>
      </c>
      <c r="CE411" s="17"/>
      <c r="CF411" s="17">
        <v>0.59391192527750503</v>
      </c>
      <c r="CG411" s="17">
        <v>0.56566655141832101</v>
      </c>
      <c r="CH411" s="17">
        <v>0.62876160831018801</v>
      </c>
      <c r="CI411" s="17">
        <v>0.66813336154889802</v>
      </c>
      <c r="CJ411" s="17">
        <v>0.52808439167901</v>
      </c>
      <c r="CK411" s="17"/>
      <c r="CL411" s="17">
        <v>0.63518301600449101</v>
      </c>
      <c r="CM411" s="17"/>
      <c r="CN411" s="17">
        <v>0.64375456823418098</v>
      </c>
      <c r="CO411" s="17">
        <v>0.511698767542902</v>
      </c>
      <c r="CP411" s="17">
        <v>0.58792451240244703</v>
      </c>
    </row>
    <row r="412" spans="2:94" x14ac:dyDescent="0.35">
      <c r="B412" t="s">
        <v>146</v>
      </c>
      <c r="C412" s="17">
        <v>0.14119958259565199</v>
      </c>
      <c r="D412" s="17">
        <v>0.15310886592058101</v>
      </c>
      <c r="E412" s="17">
        <v>0.128359296440758</v>
      </c>
      <c r="F412" s="17"/>
      <c r="G412" s="17">
        <v>0.142298228390252</v>
      </c>
      <c r="H412" s="17">
        <v>0.12840136794618801</v>
      </c>
      <c r="I412" s="17">
        <v>0.125379710998857</v>
      </c>
      <c r="J412" s="17">
        <v>0.12588646518347399</v>
      </c>
      <c r="K412" s="17">
        <v>0.14885598717602</v>
      </c>
      <c r="L412" s="17">
        <v>0.17011897416643201</v>
      </c>
      <c r="M412" s="17"/>
      <c r="N412" s="17">
        <v>0.184147154102413</v>
      </c>
      <c r="O412" s="17">
        <v>0.113138009806714</v>
      </c>
      <c r="P412" s="17">
        <v>0.14295002289573</v>
      </c>
      <c r="Q412" s="17">
        <v>0.121672423702085</v>
      </c>
      <c r="R412" s="17"/>
      <c r="S412" s="17">
        <v>0.13188604914413901</v>
      </c>
      <c r="T412" s="17">
        <v>0.12802010795720001</v>
      </c>
      <c r="U412" s="17">
        <v>0.100773907845815</v>
      </c>
      <c r="V412" s="17">
        <v>0.205923213045479</v>
      </c>
      <c r="W412" s="17">
        <v>0.16352801261680999</v>
      </c>
      <c r="X412" s="17">
        <v>0.109952040865817</v>
      </c>
      <c r="Y412" s="17">
        <v>0.12501209863534099</v>
      </c>
      <c r="Z412" s="17">
        <v>6.2017317943085001E-2</v>
      </c>
      <c r="AA412" s="17">
        <v>0.174415380285354</v>
      </c>
      <c r="AB412" s="17">
        <v>0.17567308077462801</v>
      </c>
      <c r="AC412" s="17">
        <v>0.114769487892928</v>
      </c>
      <c r="AD412" s="17"/>
      <c r="AE412" s="17">
        <v>0.193536214212469</v>
      </c>
      <c r="AF412" s="17">
        <v>0.108896355778464</v>
      </c>
      <c r="AG412" s="17">
        <v>0.109257525758989</v>
      </c>
      <c r="AH412" s="17"/>
      <c r="AI412" s="17">
        <v>0.213463974627808</v>
      </c>
      <c r="AJ412" s="17">
        <v>7.4034847890484604E-2</v>
      </c>
      <c r="AK412" s="17">
        <v>0.11185276984313899</v>
      </c>
      <c r="AL412" s="17">
        <v>0.413002719846364</v>
      </c>
      <c r="AM412" s="17">
        <v>0.12285488532930899</v>
      </c>
      <c r="AN412" s="17"/>
      <c r="AO412" s="17">
        <v>0.178079080620104</v>
      </c>
      <c r="AP412" s="17">
        <v>7.0690307087517806E-2</v>
      </c>
      <c r="AQ412" s="17">
        <v>0.14228358415783399</v>
      </c>
      <c r="AR412" s="17"/>
      <c r="AS412" s="17">
        <v>0.123470373204229</v>
      </c>
      <c r="AT412" s="17">
        <v>0.133027493087924</v>
      </c>
      <c r="AU412" s="17">
        <v>0.171712363637468</v>
      </c>
      <c r="AV412" s="17">
        <v>9.0019958844606895E-2</v>
      </c>
      <c r="AW412" s="17">
        <v>0.20687860400467201</v>
      </c>
      <c r="AX412" s="17"/>
      <c r="AY412" s="17">
        <v>0.331814523211032</v>
      </c>
      <c r="AZ412" s="17">
        <v>7.3958966023997194E-2</v>
      </c>
      <c r="BA412" s="17">
        <v>0.14041736143344299</v>
      </c>
      <c r="BB412" s="17">
        <v>0.106142825798865</v>
      </c>
      <c r="BC412" s="17">
        <v>0.100300705182415</v>
      </c>
      <c r="BD412" s="17">
        <v>0.13789452299236801</v>
      </c>
      <c r="BE412" s="17">
        <v>0.176933623658376</v>
      </c>
      <c r="BF412" s="17">
        <v>0.170358339533181</v>
      </c>
      <c r="BG412" s="17">
        <v>6.3075290745979604E-2</v>
      </c>
      <c r="BH412" s="17">
        <v>0.18790451527763799</v>
      </c>
      <c r="BI412" s="17">
        <v>0.15184868123711301</v>
      </c>
      <c r="BJ412" s="17">
        <v>8.2133097322518098E-2</v>
      </c>
      <c r="BK412" s="17">
        <v>0.16542946364237399</v>
      </c>
      <c r="BL412" s="17">
        <v>4.9598416382885799E-2</v>
      </c>
      <c r="BM412" s="17">
        <v>0.26081578450985599</v>
      </c>
      <c r="BN412" s="17">
        <v>0.19213509345242699</v>
      </c>
      <c r="BO412" s="17"/>
      <c r="BP412" s="17">
        <v>0.14733338974013799</v>
      </c>
      <c r="BQ412" s="17">
        <v>9.9789357286684005E-2</v>
      </c>
      <c r="BR412" s="17">
        <v>0.133739532923669</v>
      </c>
      <c r="BS412" s="17">
        <v>0.18587809328798699</v>
      </c>
      <c r="BT412" s="17">
        <v>0.10153455829572899</v>
      </c>
      <c r="BU412" s="17">
        <v>0.273783713580662</v>
      </c>
      <c r="BV412" s="17"/>
      <c r="BW412" s="17">
        <v>0.18292304831383799</v>
      </c>
      <c r="BX412" s="17">
        <v>0.117468237176728</v>
      </c>
      <c r="BY412" s="17">
        <v>0.15821635159331901</v>
      </c>
      <c r="BZ412" s="17">
        <v>0.162451345394234</v>
      </c>
      <c r="CA412" s="17">
        <v>0.13236843887850899</v>
      </c>
      <c r="CB412" s="17">
        <v>0.19459599227963301</v>
      </c>
      <c r="CC412" s="17">
        <v>0.107937012917538</v>
      </c>
      <c r="CD412" s="17">
        <v>2.3469945671071201E-2</v>
      </c>
      <c r="CE412" s="17"/>
      <c r="CF412" s="17">
        <v>0.19837658741622499</v>
      </c>
      <c r="CG412" s="17">
        <v>0.15592827574660101</v>
      </c>
      <c r="CH412" s="17">
        <v>0.12598422065887999</v>
      </c>
      <c r="CI412" s="17">
        <v>0.114112475919166</v>
      </c>
      <c r="CJ412" s="17">
        <v>0.117244784477884</v>
      </c>
      <c r="CK412" s="17"/>
      <c r="CL412" s="17">
        <v>0.11385553357519899</v>
      </c>
      <c r="CM412" s="17"/>
      <c r="CN412" s="17">
        <v>0.115210976629599</v>
      </c>
      <c r="CO412" s="17">
        <v>0.17644743365166801</v>
      </c>
      <c r="CP412" s="17">
        <v>0.17158239743920201</v>
      </c>
    </row>
    <row r="413" spans="2:94" x14ac:dyDescent="0.35">
      <c r="B413" t="s">
        <v>147</v>
      </c>
      <c r="C413" s="17">
        <v>0.46264998104346799</v>
      </c>
      <c r="D413" s="17">
        <v>0.46831714978901401</v>
      </c>
      <c r="E413" s="17">
        <v>0.459362091512172</v>
      </c>
      <c r="F413" s="17"/>
      <c r="G413" s="17">
        <v>0.4853939921523</v>
      </c>
      <c r="H413" s="17">
        <v>0.461954958765317</v>
      </c>
      <c r="I413" s="17">
        <v>0.497317919698408</v>
      </c>
      <c r="J413" s="17">
        <v>0.54279608859558803</v>
      </c>
      <c r="K413" s="17">
        <v>0.42318904726446399</v>
      </c>
      <c r="L413" s="17">
        <v>0.37716513494028903</v>
      </c>
      <c r="M413" s="17"/>
      <c r="N413" s="17">
        <v>0.40039400013795701</v>
      </c>
      <c r="O413" s="17">
        <v>0.52463588610963197</v>
      </c>
      <c r="P413" s="17">
        <v>0.44272567717511302</v>
      </c>
      <c r="Q413" s="17">
        <v>0.48728998357883802</v>
      </c>
      <c r="R413" s="17"/>
      <c r="S413" s="17">
        <v>0.49218538844340998</v>
      </c>
      <c r="T413" s="17">
        <v>0.47919451536366298</v>
      </c>
      <c r="U413" s="17">
        <v>0.53434551398960195</v>
      </c>
      <c r="V413" s="17">
        <v>0.34847930747648198</v>
      </c>
      <c r="W413" s="17">
        <v>0.40225281771463001</v>
      </c>
      <c r="X413" s="17">
        <v>0.50648662939526401</v>
      </c>
      <c r="Y413" s="17">
        <v>0.53920122201804299</v>
      </c>
      <c r="Z413" s="17">
        <v>0.55142653257071395</v>
      </c>
      <c r="AA413" s="17">
        <v>0.36025799539509601</v>
      </c>
      <c r="AB413" s="17">
        <v>0.397616942475506</v>
      </c>
      <c r="AC413" s="17">
        <v>0.61485769267442203</v>
      </c>
      <c r="AD413" s="17"/>
      <c r="AE413" s="17">
        <v>0.35839009788919401</v>
      </c>
      <c r="AF413" s="17">
        <v>0.54701723577598205</v>
      </c>
      <c r="AG413" s="17">
        <v>0.49731379519244401</v>
      </c>
      <c r="AH413" s="17"/>
      <c r="AI413" s="17">
        <v>0.29228025443271699</v>
      </c>
      <c r="AJ413" s="17">
        <v>0.63923900660041499</v>
      </c>
      <c r="AK413" s="17">
        <v>0.60531944666487403</v>
      </c>
      <c r="AL413" s="17">
        <v>-9.3050531300786304E-2</v>
      </c>
      <c r="AM413" s="17">
        <v>0.44309798124558902</v>
      </c>
      <c r="AN413" s="17"/>
      <c r="AO413" s="17">
        <v>0.381809950034731</v>
      </c>
      <c r="AP413" s="17">
        <v>0.65683241431305395</v>
      </c>
      <c r="AQ413" s="17">
        <v>0.40097684436869102</v>
      </c>
      <c r="AR413" s="17"/>
      <c r="AS413" s="17">
        <v>0.477313580244974</v>
      </c>
      <c r="AT413" s="17">
        <v>0.45495943867377298</v>
      </c>
      <c r="AU413" s="17">
        <v>0.422547531797835</v>
      </c>
      <c r="AV413" s="17">
        <v>0.58187893057474405</v>
      </c>
      <c r="AW413" s="17">
        <v>0.38124133986355901</v>
      </c>
      <c r="AX413" s="17"/>
      <c r="AY413" s="17">
        <v>-5.8636446166904803E-3</v>
      </c>
      <c r="AZ413" s="17">
        <v>0.47016066382584298</v>
      </c>
      <c r="BA413" s="17">
        <v>0.50217131912483004</v>
      </c>
      <c r="BB413" s="17">
        <v>0.478239719392271</v>
      </c>
      <c r="BC413" s="17">
        <v>0.63967214764543601</v>
      </c>
      <c r="BD413" s="17">
        <v>0.46540161446586198</v>
      </c>
      <c r="BE413" s="17">
        <v>0.42229763804686599</v>
      </c>
      <c r="BF413" s="17">
        <v>0.42105857769520399</v>
      </c>
      <c r="BG413" s="17">
        <v>0.60500486806474596</v>
      </c>
      <c r="BH413" s="17">
        <v>0.295696246373225</v>
      </c>
      <c r="BI413" s="17">
        <v>0.43533723727378698</v>
      </c>
      <c r="BJ413" s="17">
        <v>0.41419112338175701</v>
      </c>
      <c r="BK413" s="17">
        <v>0.560653773530572</v>
      </c>
      <c r="BL413" s="17">
        <v>0.73755191353711602</v>
      </c>
      <c r="BM413" s="17">
        <v>0.40999614335069101</v>
      </c>
      <c r="BN413" s="17">
        <v>0.49716613833879603</v>
      </c>
      <c r="BO413" s="17"/>
      <c r="BP413" s="17">
        <v>0.45484970348471498</v>
      </c>
      <c r="BQ413" s="17">
        <v>0.52459977739114305</v>
      </c>
      <c r="BR413" s="17">
        <v>0.50785082912986301</v>
      </c>
      <c r="BS413" s="17">
        <v>0.36329613566649199</v>
      </c>
      <c r="BT413" s="17">
        <v>0.53745233347571397</v>
      </c>
      <c r="BU413" s="17">
        <v>0.26369523329842398</v>
      </c>
      <c r="BV413" s="17"/>
      <c r="BW413" s="17">
        <v>0.40955013678255697</v>
      </c>
      <c r="BX413" s="17">
        <v>0.495351288621247</v>
      </c>
      <c r="BY413" s="17">
        <v>0.46041632156237899</v>
      </c>
      <c r="BZ413" s="17">
        <v>0.46872073355466698</v>
      </c>
      <c r="CA413" s="17">
        <v>0.43853107342082898</v>
      </c>
      <c r="CB413" s="17">
        <v>0.31129093495884202</v>
      </c>
      <c r="CC413" s="17">
        <v>0.55109877281210495</v>
      </c>
      <c r="CD413" s="17">
        <v>0.64140484464633796</v>
      </c>
      <c r="CE413" s="17"/>
      <c r="CF413" s="17">
        <v>0.39553533786128098</v>
      </c>
      <c r="CG413" s="17">
        <v>0.40973827567172</v>
      </c>
      <c r="CH413" s="17">
        <v>0.50277738765130697</v>
      </c>
      <c r="CI413" s="17">
        <v>0.55402088562973195</v>
      </c>
      <c r="CJ413" s="17">
        <v>0.410839607201126</v>
      </c>
      <c r="CK413" s="17"/>
      <c r="CL413" s="17">
        <v>0.52132748242929206</v>
      </c>
      <c r="CM413" s="17"/>
      <c r="CN413" s="17">
        <v>0.52854359160458197</v>
      </c>
      <c r="CO413" s="17">
        <v>0.33525133389123501</v>
      </c>
      <c r="CP413" s="17">
        <v>0.41634211496324502</v>
      </c>
    </row>
    <row r="414" spans="2:94" x14ac:dyDescent="0.35">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c r="CA414" s="17"/>
      <c r="CB414" s="17"/>
      <c r="CC414" s="17"/>
      <c r="CD414" s="17"/>
      <c r="CE414" s="17"/>
      <c r="CF414" s="17"/>
      <c r="CG414" s="17"/>
      <c r="CH414" s="17"/>
      <c r="CI414" s="17"/>
      <c r="CJ414" s="17"/>
      <c r="CK414" s="17"/>
      <c r="CL414" s="17"/>
      <c r="CM414" s="17"/>
      <c r="CN414" s="17"/>
      <c r="CO414" s="17"/>
      <c r="CP414" s="17"/>
    </row>
    <row r="415" spans="2:94" x14ac:dyDescent="0.35">
      <c r="B415" s="6" t="s">
        <v>243</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c r="CA415" s="17"/>
      <c r="CB415" s="17"/>
      <c r="CC415" s="17"/>
      <c r="CD415" s="17"/>
      <c r="CE415" s="17"/>
      <c r="CF415" s="17"/>
      <c r="CG415" s="17"/>
      <c r="CH415" s="17"/>
      <c r="CI415" s="17"/>
      <c r="CJ415" s="17"/>
      <c r="CK415" s="17"/>
      <c r="CL415" s="17"/>
      <c r="CM415" s="17"/>
      <c r="CN415" s="17"/>
      <c r="CO415" s="17"/>
      <c r="CP415" s="17"/>
    </row>
    <row r="416" spans="2:94" x14ac:dyDescent="0.35">
      <c r="B416" s="24" t="s">
        <v>225</v>
      </c>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c r="CA416" s="17"/>
      <c r="CB416" s="17"/>
      <c r="CC416" s="17"/>
      <c r="CD416" s="17"/>
      <c r="CE416" s="17"/>
      <c r="CF416" s="17"/>
      <c r="CG416" s="17"/>
      <c r="CH416" s="17"/>
      <c r="CI416" s="17"/>
      <c r="CJ416" s="17"/>
      <c r="CK416" s="17"/>
      <c r="CL416" s="17"/>
      <c r="CM416" s="17"/>
      <c r="CN416" s="17"/>
      <c r="CO416" s="17"/>
      <c r="CP416" s="17"/>
    </row>
    <row r="417" spans="2:94" x14ac:dyDescent="0.35">
      <c r="B417" t="s">
        <v>205</v>
      </c>
      <c r="C417" s="17">
        <v>0.15494833954657899</v>
      </c>
      <c r="D417" s="17">
        <v>0.18326309258237999</v>
      </c>
      <c r="E417" s="17">
        <v>0.12538287354269001</v>
      </c>
      <c r="F417" s="17"/>
      <c r="G417" s="17">
        <v>0.226966153177279</v>
      </c>
      <c r="H417" s="17">
        <v>0.230221747224472</v>
      </c>
      <c r="I417" s="17">
        <v>0.15358732493225999</v>
      </c>
      <c r="J417" s="17">
        <v>0.138214639842899</v>
      </c>
      <c r="K417" s="17">
        <v>0.104832899306209</v>
      </c>
      <c r="L417" s="17">
        <v>9.3306692409267006E-2</v>
      </c>
      <c r="M417" s="17"/>
      <c r="N417" s="17">
        <v>0.16587145993241501</v>
      </c>
      <c r="O417" s="17">
        <v>0.15686633573439601</v>
      </c>
      <c r="P417" s="17">
        <v>0.14778637180373999</v>
      </c>
      <c r="Q417" s="17">
        <v>0.14918434080019899</v>
      </c>
      <c r="R417" s="17"/>
      <c r="S417" s="17">
        <v>0.21390922011496499</v>
      </c>
      <c r="T417" s="17">
        <v>0.117569146984611</v>
      </c>
      <c r="U417" s="17">
        <v>0.161332954290343</v>
      </c>
      <c r="V417" s="17">
        <v>0.116756756557599</v>
      </c>
      <c r="W417" s="17">
        <v>0.13409301104150101</v>
      </c>
      <c r="X417" s="17">
        <v>0.10462805944155899</v>
      </c>
      <c r="Y417" s="17">
        <v>0.16125282621919701</v>
      </c>
      <c r="Z417" s="17">
        <v>0.18932196520460301</v>
      </c>
      <c r="AA417" s="17">
        <v>0.13746193028203599</v>
      </c>
      <c r="AB417" s="17">
        <v>0.18196838763958401</v>
      </c>
      <c r="AC417" s="17">
        <v>0.18192934956151399</v>
      </c>
      <c r="AD417" s="17"/>
      <c r="AE417" s="17">
        <v>0.115052655091496</v>
      </c>
      <c r="AF417" s="17">
        <v>0.17081789718235901</v>
      </c>
      <c r="AG417" s="17">
        <v>0.17639125801361799</v>
      </c>
      <c r="AH417" s="17"/>
      <c r="AI417" s="17">
        <v>9.3853616549262303E-2</v>
      </c>
      <c r="AJ417" s="17">
        <v>0.192830986148598</v>
      </c>
      <c r="AK417" s="17">
        <v>0.27329392056434598</v>
      </c>
      <c r="AL417" s="17">
        <v>0.114050872279117</v>
      </c>
      <c r="AM417" s="17">
        <v>0.138499502046946</v>
      </c>
      <c r="AN417" s="17"/>
      <c r="AO417" s="17">
        <v>8.48264556874751E-2</v>
      </c>
      <c r="AP417" s="17">
        <v>0.210984300607096</v>
      </c>
      <c r="AQ417" s="17">
        <v>0.17312298565328599</v>
      </c>
      <c r="AR417" s="17"/>
      <c r="AS417" s="17">
        <v>0.10141240527437601</v>
      </c>
      <c r="AT417" s="17">
        <v>0.14431538185112</v>
      </c>
      <c r="AU417" s="17">
        <v>0.17942679340617201</v>
      </c>
      <c r="AV417" s="17">
        <v>0.213917472250751</v>
      </c>
      <c r="AW417" s="17">
        <v>0.18747015287251401</v>
      </c>
      <c r="AX417" s="17"/>
      <c r="AY417" s="17">
        <v>0.65776540180537402</v>
      </c>
      <c r="AZ417" s="17">
        <v>0.151683104024362</v>
      </c>
      <c r="BA417" s="17">
        <v>0.109506141416157</v>
      </c>
      <c r="BB417" s="17">
        <v>0.15936889720717401</v>
      </c>
      <c r="BC417" s="17">
        <v>0.20406706494266399</v>
      </c>
      <c r="BD417" s="17">
        <v>0.12436867359001599</v>
      </c>
      <c r="BE417" s="17">
        <v>6.9875529767942202E-2</v>
      </c>
      <c r="BF417" s="17">
        <v>0.122671838034588</v>
      </c>
      <c r="BG417" s="17">
        <v>0.203016550935639</v>
      </c>
      <c r="BH417" s="17">
        <v>0.17237576356034401</v>
      </c>
      <c r="BI417" s="17">
        <v>0.22399114402808701</v>
      </c>
      <c r="BJ417" s="17">
        <v>0.15623072312299299</v>
      </c>
      <c r="BK417" s="17">
        <v>0.171535643738465</v>
      </c>
      <c r="BL417" s="17">
        <v>0.23549490507064</v>
      </c>
      <c r="BM417" s="17">
        <v>0.197482262139938</v>
      </c>
      <c r="BN417" s="17">
        <v>0.245707531124293</v>
      </c>
      <c r="BO417" s="17"/>
      <c r="BP417" s="17">
        <v>0.220617565180032</v>
      </c>
      <c r="BQ417" s="17">
        <v>0.136328918019858</v>
      </c>
      <c r="BR417" s="17">
        <v>0.117563729948287</v>
      </c>
      <c r="BS417" s="17">
        <v>0.129192024546151</v>
      </c>
      <c r="BT417" s="17">
        <v>0.192196003700523</v>
      </c>
      <c r="BU417" s="17">
        <v>9.9703453605597903E-2</v>
      </c>
      <c r="BV417" s="17"/>
      <c r="BW417" s="17">
        <v>0.16626661003684501</v>
      </c>
      <c r="BX417" s="17">
        <v>0.16004035471356801</v>
      </c>
      <c r="BY417" s="17">
        <v>0.15475827747437501</v>
      </c>
      <c r="BZ417" s="17">
        <v>0.16801249909676899</v>
      </c>
      <c r="CA417" s="17">
        <v>0.14768303053314</v>
      </c>
      <c r="CB417" s="17">
        <v>0.189613450595186</v>
      </c>
      <c r="CC417" s="17">
        <v>0.21711421163401801</v>
      </c>
      <c r="CD417" s="17">
        <v>0.15564148853063001</v>
      </c>
      <c r="CE417" s="17"/>
      <c r="CF417" s="17">
        <v>0.26036105501370299</v>
      </c>
      <c r="CG417" s="17">
        <v>0.12222949094176699</v>
      </c>
      <c r="CH417" s="17">
        <v>0.164623618469244</v>
      </c>
      <c r="CI417" s="17">
        <v>0.132274638402918</v>
      </c>
      <c r="CJ417" s="17">
        <v>0.210366666944279</v>
      </c>
      <c r="CK417" s="17"/>
      <c r="CL417" s="17">
        <v>0.13485494947798299</v>
      </c>
      <c r="CM417" s="17"/>
      <c r="CN417" s="17">
        <v>0.19133986944791301</v>
      </c>
      <c r="CO417" s="17">
        <v>9.2727135574461397E-2</v>
      </c>
      <c r="CP417" s="17">
        <v>0.122797895003136</v>
      </c>
    </row>
    <row r="418" spans="2:94" x14ac:dyDescent="0.35">
      <c r="B418" t="s">
        <v>206</v>
      </c>
      <c r="C418" s="17">
        <v>0.304597944296912</v>
      </c>
      <c r="D418" s="17">
        <v>0.328387195514242</v>
      </c>
      <c r="E418" s="17">
        <v>0.28097239200312502</v>
      </c>
      <c r="F418" s="17"/>
      <c r="G418" s="17">
        <v>0.368549715784254</v>
      </c>
      <c r="H418" s="17">
        <v>0.29077580394737601</v>
      </c>
      <c r="I418" s="17">
        <v>0.31152257981509202</v>
      </c>
      <c r="J418" s="17">
        <v>0.32203682750726798</v>
      </c>
      <c r="K418" s="17">
        <v>0.24278731087687699</v>
      </c>
      <c r="L418" s="17">
        <v>0.28596882933964601</v>
      </c>
      <c r="M418" s="17"/>
      <c r="N418" s="17">
        <v>0.31026110098898002</v>
      </c>
      <c r="O418" s="17">
        <v>0.277982254613728</v>
      </c>
      <c r="P418" s="17">
        <v>0.33283231254586298</v>
      </c>
      <c r="Q418" s="17">
        <v>0.29783336246572401</v>
      </c>
      <c r="R418" s="17"/>
      <c r="S418" s="17">
        <v>0.30754183556600301</v>
      </c>
      <c r="T418" s="17">
        <v>0.34465538477174501</v>
      </c>
      <c r="U418" s="17">
        <v>0.269539282386701</v>
      </c>
      <c r="V418" s="17">
        <v>0.29467244033964002</v>
      </c>
      <c r="W418" s="17">
        <v>0.256958670014379</v>
      </c>
      <c r="X418" s="17">
        <v>0.373492837935402</v>
      </c>
      <c r="Y418" s="17">
        <v>0.33959805174775298</v>
      </c>
      <c r="Z418" s="17">
        <v>0.227290256157582</v>
      </c>
      <c r="AA418" s="17">
        <v>0.30736930432833598</v>
      </c>
      <c r="AB418" s="17">
        <v>0.22907578713430601</v>
      </c>
      <c r="AC418" s="17">
        <v>0.36827200060419102</v>
      </c>
      <c r="AD418" s="17"/>
      <c r="AE418" s="17">
        <v>0.28736260355557303</v>
      </c>
      <c r="AF418" s="17">
        <v>0.29228036309650002</v>
      </c>
      <c r="AG418" s="17">
        <v>0.33526355905937999</v>
      </c>
      <c r="AH418" s="17"/>
      <c r="AI418" s="17">
        <v>0.27780854304444003</v>
      </c>
      <c r="AJ418" s="17">
        <v>0.35897269295457301</v>
      </c>
      <c r="AK418" s="17">
        <v>0.25018138637653198</v>
      </c>
      <c r="AL418" s="17">
        <v>0.31256205425651301</v>
      </c>
      <c r="AM418" s="17">
        <v>0.31381585461281403</v>
      </c>
      <c r="AN418" s="17"/>
      <c r="AO418" s="17">
        <v>0.35207530557489503</v>
      </c>
      <c r="AP418" s="17">
        <v>0.348134558077483</v>
      </c>
      <c r="AQ418" s="17">
        <v>0.22758061589300799</v>
      </c>
      <c r="AR418" s="17"/>
      <c r="AS418" s="17">
        <v>0.31374045529123901</v>
      </c>
      <c r="AT418" s="17">
        <v>0.33398056987925001</v>
      </c>
      <c r="AU418" s="17">
        <v>0.27041244695664302</v>
      </c>
      <c r="AV418" s="17">
        <v>0.30166241079158002</v>
      </c>
      <c r="AW418" s="17">
        <v>0.29861060751355301</v>
      </c>
      <c r="AX418" s="17"/>
      <c r="AY418" s="17">
        <v>0</v>
      </c>
      <c r="AZ418" s="17">
        <v>0.26485179956813398</v>
      </c>
      <c r="BA418" s="17">
        <v>0.32179716833276301</v>
      </c>
      <c r="BB418" s="17">
        <v>0.205558401790604</v>
      </c>
      <c r="BC418" s="17">
        <v>0.35294284553473798</v>
      </c>
      <c r="BD418" s="17">
        <v>0.32232697639324998</v>
      </c>
      <c r="BE418" s="17">
        <v>0.35902955393785202</v>
      </c>
      <c r="BF418" s="17">
        <v>0.34053872909867</v>
      </c>
      <c r="BG418" s="17">
        <v>0.26171412307601599</v>
      </c>
      <c r="BH418" s="17">
        <v>0.26585772955300602</v>
      </c>
      <c r="BI418" s="17">
        <v>0.23071108754782199</v>
      </c>
      <c r="BJ418" s="17">
        <v>0.35164480728373898</v>
      </c>
      <c r="BK418" s="17">
        <v>0.36421623408687598</v>
      </c>
      <c r="BL418" s="17">
        <v>0.27342082905160497</v>
      </c>
      <c r="BM418" s="17">
        <v>0.47536839668241698</v>
      </c>
      <c r="BN418" s="17">
        <v>0.37805308801625698</v>
      </c>
      <c r="BO418" s="17"/>
      <c r="BP418" s="17">
        <v>0.29594312532893302</v>
      </c>
      <c r="BQ418" s="17">
        <v>0.34425548592557897</v>
      </c>
      <c r="BR418" s="17">
        <v>0.38352644894738502</v>
      </c>
      <c r="BS418" s="17">
        <v>0.28023698964478899</v>
      </c>
      <c r="BT418" s="17">
        <v>0.234776413745237</v>
      </c>
      <c r="BU418" s="17">
        <v>0.145310438931402</v>
      </c>
      <c r="BV418" s="17"/>
      <c r="BW418" s="17">
        <v>0.33261321270796701</v>
      </c>
      <c r="BX418" s="17">
        <v>0.30440247325472503</v>
      </c>
      <c r="BY418" s="17">
        <v>0.28715012473774998</v>
      </c>
      <c r="BZ418" s="17">
        <v>0.31576761575262202</v>
      </c>
      <c r="CA418" s="17">
        <v>0.29420318736073597</v>
      </c>
      <c r="CB418" s="17">
        <v>0.281077015954315</v>
      </c>
      <c r="CC418" s="17">
        <v>0.33905643938848101</v>
      </c>
      <c r="CD418" s="17">
        <v>0.416289129113603</v>
      </c>
      <c r="CE418" s="17"/>
      <c r="CF418" s="17">
        <v>0.25960002334323801</v>
      </c>
      <c r="CG418" s="17">
        <v>0.312280464365494</v>
      </c>
      <c r="CH418" s="17">
        <v>0.318786019583925</v>
      </c>
      <c r="CI418" s="17">
        <v>0.30528301220542797</v>
      </c>
      <c r="CJ418" s="17">
        <v>0.207299393418441</v>
      </c>
      <c r="CK418" s="17"/>
      <c r="CL418" s="17">
        <v>0.32991474989266401</v>
      </c>
      <c r="CM418" s="17"/>
      <c r="CN418" s="17">
        <v>0.26919368606119298</v>
      </c>
      <c r="CO418" s="17">
        <v>0.33318685293716999</v>
      </c>
      <c r="CP418" s="17">
        <v>0.36168735109745398</v>
      </c>
    </row>
    <row r="419" spans="2:94" x14ac:dyDescent="0.35">
      <c r="B419" t="s">
        <v>207</v>
      </c>
      <c r="C419" s="17">
        <v>0.26558940637857498</v>
      </c>
      <c r="D419" s="17">
        <v>0.24839908908288399</v>
      </c>
      <c r="E419" s="17">
        <v>0.28410424872921403</v>
      </c>
      <c r="F419" s="17"/>
      <c r="G419" s="17">
        <v>0.22937829013459701</v>
      </c>
      <c r="H419" s="17">
        <v>0.25357545864473002</v>
      </c>
      <c r="I419" s="17">
        <v>0.29743021957780402</v>
      </c>
      <c r="J419" s="17">
        <v>0.23733932471024499</v>
      </c>
      <c r="K419" s="17">
        <v>0.31014933307770598</v>
      </c>
      <c r="L419" s="17">
        <v>0.27001512779312897</v>
      </c>
      <c r="M419" s="17"/>
      <c r="N419" s="17">
        <v>0.25334536411881198</v>
      </c>
      <c r="O419" s="17">
        <v>0.301149073267651</v>
      </c>
      <c r="P419" s="17">
        <v>0.24146579261211301</v>
      </c>
      <c r="Q419" s="17">
        <v>0.26322529037335002</v>
      </c>
      <c r="R419" s="17"/>
      <c r="S419" s="17">
        <v>0.228378247766577</v>
      </c>
      <c r="T419" s="17">
        <v>0.25147977946718802</v>
      </c>
      <c r="U419" s="17">
        <v>0.31852196791558601</v>
      </c>
      <c r="V419" s="17">
        <v>0.260998461455273</v>
      </c>
      <c r="W419" s="17">
        <v>0.32677603527493598</v>
      </c>
      <c r="X419" s="17">
        <v>0.301862386762421</v>
      </c>
      <c r="Y419" s="17">
        <v>0.28193424677108703</v>
      </c>
      <c r="Z419" s="17">
        <v>0.326023055203711</v>
      </c>
      <c r="AA419" s="17">
        <v>0.225911584433588</v>
      </c>
      <c r="AB419" s="17">
        <v>0.25619522000689798</v>
      </c>
      <c r="AC419" s="17">
        <v>0.23883083659255699</v>
      </c>
      <c r="AD419" s="17"/>
      <c r="AE419" s="17">
        <v>0.25166438678679698</v>
      </c>
      <c r="AF419" s="17">
        <v>0.26143957977043297</v>
      </c>
      <c r="AG419" s="17">
        <v>0.32496619662557802</v>
      </c>
      <c r="AH419" s="17"/>
      <c r="AI419" s="17">
        <v>0.28804148716241301</v>
      </c>
      <c r="AJ419" s="17">
        <v>0.230308798629799</v>
      </c>
      <c r="AK419" s="17">
        <v>0.25443498033256501</v>
      </c>
      <c r="AL419" s="17">
        <v>0.150855182078689</v>
      </c>
      <c r="AM419" s="17">
        <v>0.294377273646592</v>
      </c>
      <c r="AN419" s="17"/>
      <c r="AO419" s="17">
        <v>0.25101471790376401</v>
      </c>
      <c r="AP419" s="17">
        <v>0.237742529454602</v>
      </c>
      <c r="AQ419" s="17">
        <v>0.33679735906761099</v>
      </c>
      <c r="AR419" s="17"/>
      <c r="AS419" s="17">
        <v>0.248273755259214</v>
      </c>
      <c r="AT419" s="17">
        <v>0.27899612889623099</v>
      </c>
      <c r="AU419" s="17">
        <v>0.295596837805917</v>
      </c>
      <c r="AV419" s="17">
        <v>0.26266575682673199</v>
      </c>
      <c r="AW419" s="17">
        <v>0.30751714090274801</v>
      </c>
      <c r="AX419" s="17"/>
      <c r="AY419" s="17">
        <v>0</v>
      </c>
      <c r="AZ419" s="17">
        <v>0.34961064881593001</v>
      </c>
      <c r="BA419" s="17">
        <v>0.27625853245573001</v>
      </c>
      <c r="BB419" s="17">
        <v>0.39231019456044902</v>
      </c>
      <c r="BC419" s="17">
        <v>0.201663630620215</v>
      </c>
      <c r="BD419" s="17">
        <v>0.24883122240976399</v>
      </c>
      <c r="BE419" s="17">
        <v>0.25610720708323198</v>
      </c>
      <c r="BF419" s="17">
        <v>0.23558008607625799</v>
      </c>
      <c r="BG419" s="17">
        <v>0.29039328658049701</v>
      </c>
      <c r="BH419" s="17">
        <v>0.227772350390547</v>
      </c>
      <c r="BI419" s="17">
        <v>0.267295638877037</v>
      </c>
      <c r="BJ419" s="17">
        <v>0.32591758492943201</v>
      </c>
      <c r="BK419" s="17">
        <v>0.25346163333768301</v>
      </c>
      <c r="BL419" s="17">
        <v>0.27380816708406402</v>
      </c>
      <c r="BM419" s="17">
        <v>6.8372287629595796E-2</v>
      </c>
      <c r="BN419" s="17">
        <v>0.19147638438995601</v>
      </c>
      <c r="BO419" s="17"/>
      <c r="BP419" s="17">
        <v>0.26048348161655299</v>
      </c>
      <c r="BQ419" s="17">
        <v>0.24999033001790999</v>
      </c>
      <c r="BR419" s="17">
        <v>0.20236962617158899</v>
      </c>
      <c r="BS419" s="17">
        <v>0.26698976213384501</v>
      </c>
      <c r="BT419" s="17">
        <v>0.34453106688896901</v>
      </c>
      <c r="BU419" s="17">
        <v>0.37914286208095899</v>
      </c>
      <c r="BV419" s="17"/>
      <c r="BW419" s="17">
        <v>0.19636824657879901</v>
      </c>
      <c r="BX419" s="17">
        <v>0.246620576054392</v>
      </c>
      <c r="BY419" s="17">
        <v>0.30091901941840998</v>
      </c>
      <c r="BZ419" s="17">
        <v>0.21109181937462199</v>
      </c>
      <c r="CA419" s="17">
        <v>0.30645803016168199</v>
      </c>
      <c r="CB419" s="17">
        <v>0.23686372548703599</v>
      </c>
      <c r="CC419" s="17">
        <v>0.145926234728633</v>
      </c>
      <c r="CD419" s="17">
        <v>0.24690536700457599</v>
      </c>
      <c r="CE419" s="17"/>
      <c r="CF419" s="17">
        <v>0.17672192971678299</v>
      </c>
      <c r="CG419" s="17">
        <v>0.27228266417928199</v>
      </c>
      <c r="CH419" s="17">
        <v>0.27275315217276003</v>
      </c>
      <c r="CI419" s="17">
        <v>0.289173008723972</v>
      </c>
      <c r="CJ419" s="17">
        <v>0.25156912111156599</v>
      </c>
      <c r="CK419" s="17"/>
      <c r="CL419" s="17">
        <v>0.269754025585278</v>
      </c>
      <c r="CM419" s="17"/>
      <c r="CN419" s="17">
        <v>0.27131996303247502</v>
      </c>
      <c r="CO419" s="17">
        <v>0.30430768228483002</v>
      </c>
      <c r="CP419" s="17">
        <v>0.22132529263074099</v>
      </c>
    </row>
    <row r="420" spans="2:94" x14ac:dyDescent="0.35">
      <c r="B420" t="s">
        <v>208</v>
      </c>
      <c r="C420" s="17">
        <v>0.13220692719433699</v>
      </c>
      <c r="D420" s="17">
        <v>0.13111765022441901</v>
      </c>
      <c r="E420" s="17">
        <v>0.134703795012836</v>
      </c>
      <c r="F420" s="17"/>
      <c r="G420" s="17">
        <v>0.100781957327839</v>
      </c>
      <c r="H420" s="17">
        <v>0.13452386687815801</v>
      </c>
      <c r="I420" s="17">
        <v>0.138860808967391</v>
      </c>
      <c r="J420" s="17">
        <v>0.101604778257956</v>
      </c>
      <c r="K420" s="17">
        <v>0.169783472470807</v>
      </c>
      <c r="L420" s="17">
        <v>0.14977966708406201</v>
      </c>
      <c r="M420" s="17"/>
      <c r="N420" s="17">
        <v>0.118830322510945</v>
      </c>
      <c r="O420" s="17">
        <v>0.11270111584347001</v>
      </c>
      <c r="P420" s="17">
        <v>0.147208058669345</v>
      </c>
      <c r="Q420" s="17">
        <v>0.15756243309554999</v>
      </c>
      <c r="R420" s="17"/>
      <c r="S420" s="17">
        <v>9.5319961887635293E-2</v>
      </c>
      <c r="T420" s="17">
        <v>0.13442959480170399</v>
      </c>
      <c r="U420" s="17">
        <v>0.12626992765779199</v>
      </c>
      <c r="V420" s="17">
        <v>0.140494259057687</v>
      </c>
      <c r="W420" s="17">
        <v>0.20767121263594501</v>
      </c>
      <c r="X420" s="17">
        <v>0.116959417869744</v>
      </c>
      <c r="Y420" s="17">
        <v>9.4634690992812007E-2</v>
      </c>
      <c r="Z420" s="17">
        <v>8.6097698452280505E-2</v>
      </c>
      <c r="AA420" s="17">
        <v>0.15542949588996799</v>
      </c>
      <c r="AB420" s="17">
        <v>0.15564479695602301</v>
      </c>
      <c r="AC420" s="17">
        <v>0.167820875415123</v>
      </c>
      <c r="AD420" s="17"/>
      <c r="AE420" s="17">
        <v>0.15985368694746799</v>
      </c>
      <c r="AF420" s="17">
        <v>0.141916290348339</v>
      </c>
      <c r="AG420" s="17">
        <v>8.0845075235181002E-2</v>
      </c>
      <c r="AH420" s="17"/>
      <c r="AI420" s="17">
        <v>0.16766391091332</v>
      </c>
      <c r="AJ420" s="17">
        <v>0.114352209252891</v>
      </c>
      <c r="AK420" s="17">
        <v>9.7966163127976694E-2</v>
      </c>
      <c r="AL420" s="17">
        <v>0.205378579045151</v>
      </c>
      <c r="AM420" s="17">
        <v>8.0563991423713094E-2</v>
      </c>
      <c r="AN420" s="17"/>
      <c r="AO420" s="17">
        <v>0.132401546631915</v>
      </c>
      <c r="AP420" s="17">
        <v>0.10383004871927</v>
      </c>
      <c r="AQ420" s="17">
        <v>0.13964149513157001</v>
      </c>
      <c r="AR420" s="17"/>
      <c r="AS420" s="17">
        <v>0.158775829190622</v>
      </c>
      <c r="AT420" s="17">
        <v>9.8206536483841603E-2</v>
      </c>
      <c r="AU420" s="17">
        <v>0.126285442699241</v>
      </c>
      <c r="AV420" s="17">
        <v>0.13008468975956899</v>
      </c>
      <c r="AW420" s="17">
        <v>9.4205678785004701E-2</v>
      </c>
      <c r="AX420" s="17"/>
      <c r="AY420" s="17">
        <v>0</v>
      </c>
      <c r="AZ420" s="17">
        <v>0.13596105125747099</v>
      </c>
      <c r="BA420" s="17">
        <v>0.18504421235710899</v>
      </c>
      <c r="BB420" s="17">
        <v>0.12572163580867499</v>
      </c>
      <c r="BC420" s="17">
        <v>0.119836267729047</v>
      </c>
      <c r="BD420" s="17">
        <v>0.14544281350156599</v>
      </c>
      <c r="BE420" s="17">
        <v>0.17427574312231001</v>
      </c>
      <c r="BF420" s="17">
        <v>0.158356678303361</v>
      </c>
      <c r="BG420" s="17">
        <v>9.5868626949434904E-2</v>
      </c>
      <c r="BH420" s="17">
        <v>0.124759654158863</v>
      </c>
      <c r="BI420" s="17">
        <v>0.123234014089757</v>
      </c>
      <c r="BJ420" s="17">
        <v>5.7626062944959699E-2</v>
      </c>
      <c r="BK420" s="17">
        <v>0.104607470470313</v>
      </c>
      <c r="BL420" s="17">
        <v>4.9598416382885799E-2</v>
      </c>
      <c r="BM420" s="17">
        <v>0.130933899818407</v>
      </c>
      <c r="BN420" s="17">
        <v>9.09338005834643E-2</v>
      </c>
      <c r="BO420" s="17"/>
      <c r="BP420" s="17">
        <v>0.110081902444401</v>
      </c>
      <c r="BQ420" s="17">
        <v>0.126892950314166</v>
      </c>
      <c r="BR420" s="17">
        <v>0.17369959088506101</v>
      </c>
      <c r="BS420" s="17">
        <v>0.144443489667999</v>
      </c>
      <c r="BT420" s="17">
        <v>0.11125367665659699</v>
      </c>
      <c r="BU420" s="17">
        <v>0.13984697849274999</v>
      </c>
      <c r="BV420" s="17"/>
      <c r="BW420" s="17">
        <v>0.17556622265555999</v>
      </c>
      <c r="BX420" s="17">
        <v>0.13036193780591501</v>
      </c>
      <c r="BY420" s="17">
        <v>0.128669247667794</v>
      </c>
      <c r="BZ420" s="17">
        <v>0.16973521745002501</v>
      </c>
      <c r="CA420" s="17">
        <v>0.11238937944260501</v>
      </c>
      <c r="CB420" s="17">
        <v>9.6805996231118199E-2</v>
      </c>
      <c r="CC420" s="17">
        <v>0.18369036663246899</v>
      </c>
      <c r="CD420" s="17">
        <v>0.112775069066507</v>
      </c>
      <c r="CE420" s="17"/>
      <c r="CF420" s="17">
        <v>0.120525036547953</v>
      </c>
      <c r="CG420" s="17">
        <v>0.13748438231000101</v>
      </c>
      <c r="CH420" s="17">
        <v>0.11369856156597601</v>
      </c>
      <c r="CI420" s="17">
        <v>0.14179406223548499</v>
      </c>
      <c r="CJ420" s="17">
        <v>0.23787844441563</v>
      </c>
      <c r="CK420" s="17"/>
      <c r="CL420" s="17">
        <v>0.14418092611406499</v>
      </c>
      <c r="CM420" s="17"/>
      <c r="CN420" s="17">
        <v>0.12266913377694399</v>
      </c>
      <c r="CO420" s="17">
        <v>0.16178685678780599</v>
      </c>
      <c r="CP420" s="17">
        <v>0.129908936501479</v>
      </c>
    </row>
    <row r="421" spans="2:94" x14ac:dyDescent="0.35">
      <c r="B421" t="s">
        <v>209</v>
      </c>
      <c r="C421" s="17">
        <v>9.3405751703633397E-2</v>
      </c>
      <c r="D421" s="17">
        <v>7.6018524933937306E-2</v>
      </c>
      <c r="E421" s="17">
        <v>0.11024271873298599</v>
      </c>
      <c r="F421" s="17"/>
      <c r="G421" s="17">
        <v>4.9430698770508798E-2</v>
      </c>
      <c r="H421" s="17">
        <v>4.55858718998495E-2</v>
      </c>
      <c r="I421" s="17">
        <v>6.4960172822781895E-2</v>
      </c>
      <c r="J421" s="17">
        <v>0.120590003437406</v>
      </c>
      <c r="K421" s="17">
        <v>0.11078081824547301</v>
      </c>
      <c r="L421" s="17">
        <v>0.151028807578302</v>
      </c>
      <c r="M421" s="17"/>
      <c r="N421" s="17">
        <v>0.11366911794994899</v>
      </c>
      <c r="O421" s="17">
        <v>7.6072140239870994E-2</v>
      </c>
      <c r="P421" s="17">
        <v>9.1072356988565695E-2</v>
      </c>
      <c r="Q421" s="17">
        <v>8.8206486393582306E-2</v>
      </c>
      <c r="R421" s="17"/>
      <c r="S421" s="17">
        <v>9.1042756945956593E-2</v>
      </c>
      <c r="T421" s="17">
        <v>0.11083806894560901</v>
      </c>
      <c r="U421" s="17">
        <v>7.4475269995431498E-2</v>
      </c>
      <c r="V421" s="17">
        <v>0.116298093371609</v>
      </c>
      <c r="W421" s="17">
        <v>7.4501071033238997E-2</v>
      </c>
      <c r="X421" s="17">
        <v>6.2386061643065101E-2</v>
      </c>
      <c r="Y421" s="17">
        <v>7.8320061638120997E-2</v>
      </c>
      <c r="Z421" s="17">
        <v>0.149558298388907</v>
      </c>
      <c r="AA421" s="17">
        <v>0.108992349501684</v>
      </c>
      <c r="AB421" s="17">
        <v>0.110982088541076</v>
      </c>
      <c r="AC421" s="17">
        <v>2.37751293091642E-2</v>
      </c>
      <c r="AD421" s="17"/>
      <c r="AE421" s="17">
        <v>0.14042014293746199</v>
      </c>
      <c r="AF421" s="17">
        <v>7.8270660532628197E-2</v>
      </c>
      <c r="AG421" s="17">
        <v>4.09349635098821E-2</v>
      </c>
      <c r="AH421" s="17"/>
      <c r="AI421" s="17">
        <v>0.134479026255792</v>
      </c>
      <c r="AJ421" s="17">
        <v>6.2673257227118501E-2</v>
      </c>
      <c r="AK421" s="17">
        <v>0.109274504582713</v>
      </c>
      <c r="AL421" s="17">
        <v>0.21715331234053101</v>
      </c>
      <c r="AM421" s="17">
        <v>5.4662235035106199E-2</v>
      </c>
      <c r="AN421" s="17"/>
      <c r="AO421" s="17">
        <v>0.122439819053308</v>
      </c>
      <c r="AP421" s="17">
        <v>7.1951300636064905E-2</v>
      </c>
      <c r="AQ421" s="17">
        <v>8.5597755465419798E-2</v>
      </c>
      <c r="AR421" s="17"/>
      <c r="AS421" s="17">
        <v>0.12410651637781001</v>
      </c>
      <c r="AT421" s="17">
        <v>7.6460767734801496E-2</v>
      </c>
      <c r="AU421" s="17">
        <v>9.1997631674303401E-2</v>
      </c>
      <c r="AV421" s="17">
        <v>5.37857974545463E-2</v>
      </c>
      <c r="AW421" s="17">
        <v>0.112196419926181</v>
      </c>
      <c r="AX421" s="17"/>
      <c r="AY421" s="17">
        <v>0</v>
      </c>
      <c r="AZ421" s="17">
        <v>5.9761640814568202E-2</v>
      </c>
      <c r="BA421" s="17">
        <v>7.7999398860352995E-2</v>
      </c>
      <c r="BB421" s="17">
        <v>7.9917508374463694E-2</v>
      </c>
      <c r="BC421" s="17">
        <v>9.3271570252123806E-2</v>
      </c>
      <c r="BD421" s="17">
        <v>7.4607828062664902E-2</v>
      </c>
      <c r="BE421" s="17">
        <v>9.2189066640458797E-2</v>
      </c>
      <c r="BF421" s="17">
        <v>6.0496582710130899E-2</v>
      </c>
      <c r="BG421" s="17">
        <v>0.102725325457358</v>
      </c>
      <c r="BH421" s="17">
        <v>0.151342406182367</v>
      </c>
      <c r="BI421" s="17">
        <v>0.105215042583908</v>
      </c>
      <c r="BJ421" s="17">
        <v>5.7380084299822699E-2</v>
      </c>
      <c r="BK421" s="17">
        <v>0.10617901836666201</v>
      </c>
      <c r="BL421" s="17">
        <v>5.4338559630159898E-2</v>
      </c>
      <c r="BM421" s="17">
        <v>0.127843153729642</v>
      </c>
      <c r="BN421" s="17">
        <v>9.3829195886029504E-2</v>
      </c>
      <c r="BO421" s="17"/>
      <c r="BP421" s="17">
        <v>7.1037949884083296E-2</v>
      </c>
      <c r="BQ421" s="17">
        <v>8.7035968029154004E-2</v>
      </c>
      <c r="BR421" s="17">
        <v>6.5961154557629201E-2</v>
      </c>
      <c r="BS421" s="17">
        <v>0.130537169320429</v>
      </c>
      <c r="BT421" s="17">
        <v>6.5221078249716694E-2</v>
      </c>
      <c r="BU421" s="17">
        <v>0.21421404099555399</v>
      </c>
      <c r="BV421" s="17"/>
      <c r="BW421" s="17">
        <v>0.102645591663007</v>
      </c>
      <c r="BX421" s="17">
        <v>9.5749762748539899E-2</v>
      </c>
      <c r="BY421" s="17">
        <v>9.4794443755568794E-2</v>
      </c>
      <c r="BZ421" s="17">
        <v>8.8040067308162107E-2</v>
      </c>
      <c r="CA421" s="17">
        <v>8.8429296315715306E-2</v>
      </c>
      <c r="CB421" s="17">
        <v>0.15885182846222201</v>
      </c>
      <c r="CC421" s="17">
        <v>0.1142127476164</v>
      </c>
      <c r="CD421" s="17">
        <v>2.0889009181338802E-2</v>
      </c>
      <c r="CE421" s="17"/>
      <c r="CF421" s="17">
        <v>0.147308315261171</v>
      </c>
      <c r="CG421" s="17">
        <v>0.103895219442734</v>
      </c>
      <c r="CH421" s="17">
        <v>7.7390546094719195E-2</v>
      </c>
      <c r="CI421" s="17">
        <v>9.5185586324502303E-2</v>
      </c>
      <c r="CJ421" s="17">
        <v>2.53681083745881E-2</v>
      </c>
      <c r="CK421" s="17"/>
      <c r="CL421" s="17">
        <v>9.2812588336812801E-2</v>
      </c>
      <c r="CM421" s="17"/>
      <c r="CN421" s="17">
        <v>9.4167803793963306E-2</v>
      </c>
      <c r="CO421" s="17">
        <v>6.0103193396417898E-2</v>
      </c>
      <c r="CP421" s="17">
        <v>0.118588398981614</v>
      </c>
    </row>
    <row r="422" spans="2:94" x14ac:dyDescent="0.35">
      <c r="B422" t="s">
        <v>133</v>
      </c>
      <c r="C422" s="17">
        <v>4.9251630879963898E-2</v>
      </c>
      <c r="D422" s="17">
        <v>3.2814447662138098E-2</v>
      </c>
      <c r="E422" s="17">
        <v>6.4593971979149206E-2</v>
      </c>
      <c r="F422" s="17"/>
      <c r="G422" s="17">
        <v>2.48931848055222E-2</v>
      </c>
      <c r="H422" s="17">
        <v>4.5317251405414503E-2</v>
      </c>
      <c r="I422" s="17">
        <v>3.3638893884670597E-2</v>
      </c>
      <c r="J422" s="17">
        <v>8.0214426244225506E-2</v>
      </c>
      <c r="K422" s="17">
        <v>6.16661660229273E-2</v>
      </c>
      <c r="L422" s="17">
        <v>4.9900875795594497E-2</v>
      </c>
      <c r="M422" s="17"/>
      <c r="N422" s="17">
        <v>3.8022634498899602E-2</v>
      </c>
      <c r="O422" s="17">
        <v>7.5229080300883502E-2</v>
      </c>
      <c r="P422" s="17">
        <v>3.9635107380373298E-2</v>
      </c>
      <c r="Q422" s="17">
        <v>4.3988086871594598E-2</v>
      </c>
      <c r="R422" s="17"/>
      <c r="S422" s="17">
        <v>6.3807977718863401E-2</v>
      </c>
      <c r="T422" s="17">
        <v>4.1028025029143898E-2</v>
      </c>
      <c r="U422" s="17">
        <v>4.9860597754147203E-2</v>
      </c>
      <c r="V422" s="17">
        <v>7.0779989218191799E-2</v>
      </c>
      <c r="W422" s="17">
        <v>0</v>
      </c>
      <c r="X422" s="17">
        <v>4.0671236347809801E-2</v>
      </c>
      <c r="Y422" s="17">
        <v>4.42601226310292E-2</v>
      </c>
      <c r="Z422" s="17">
        <v>2.1708726592916901E-2</v>
      </c>
      <c r="AA422" s="17">
        <v>6.4835335564388696E-2</v>
      </c>
      <c r="AB422" s="17">
        <v>6.6133719722113501E-2</v>
      </c>
      <c r="AC422" s="17">
        <v>1.93718085174505E-2</v>
      </c>
      <c r="AD422" s="17"/>
      <c r="AE422" s="17">
        <v>4.56465246812046E-2</v>
      </c>
      <c r="AF422" s="17">
        <v>5.5275209069741198E-2</v>
      </c>
      <c r="AG422" s="17">
        <v>4.1598947556361898E-2</v>
      </c>
      <c r="AH422" s="17"/>
      <c r="AI422" s="17">
        <v>3.8153416074773398E-2</v>
      </c>
      <c r="AJ422" s="17">
        <v>4.0862055787020402E-2</v>
      </c>
      <c r="AK422" s="17">
        <v>1.4849045015866501E-2</v>
      </c>
      <c r="AL422" s="17">
        <v>0</v>
      </c>
      <c r="AM422" s="17">
        <v>0.118081143234829</v>
      </c>
      <c r="AN422" s="17"/>
      <c r="AO422" s="17">
        <v>5.7242155148643101E-2</v>
      </c>
      <c r="AP422" s="17">
        <v>2.7357262505484599E-2</v>
      </c>
      <c r="AQ422" s="17">
        <v>3.7259788789104201E-2</v>
      </c>
      <c r="AR422" s="17"/>
      <c r="AS422" s="17">
        <v>5.3691038606737899E-2</v>
      </c>
      <c r="AT422" s="17">
        <v>6.8040615154755804E-2</v>
      </c>
      <c r="AU422" s="17">
        <v>3.6280847457722899E-2</v>
      </c>
      <c r="AV422" s="17">
        <v>3.7883872916821902E-2</v>
      </c>
      <c r="AW422" s="17">
        <v>0</v>
      </c>
      <c r="AX422" s="17"/>
      <c r="AY422" s="17">
        <v>0.34223459819462598</v>
      </c>
      <c r="AZ422" s="17">
        <v>3.8131755519535099E-2</v>
      </c>
      <c r="BA422" s="17">
        <v>2.9394546577887801E-2</v>
      </c>
      <c r="BB422" s="17">
        <v>3.7123362258634302E-2</v>
      </c>
      <c r="BC422" s="17">
        <v>2.8218620921211801E-2</v>
      </c>
      <c r="BD422" s="17">
        <v>8.4422486042738998E-2</v>
      </c>
      <c r="BE422" s="17">
        <v>4.8522899448205703E-2</v>
      </c>
      <c r="BF422" s="17">
        <v>8.2356085776992605E-2</v>
      </c>
      <c r="BG422" s="17">
        <v>4.6282087001055003E-2</v>
      </c>
      <c r="BH422" s="17">
        <v>5.7892096154872598E-2</v>
      </c>
      <c r="BI422" s="17">
        <v>4.9553072873388899E-2</v>
      </c>
      <c r="BJ422" s="17">
        <v>5.1200737419053802E-2</v>
      </c>
      <c r="BK422" s="17">
        <v>0</v>
      </c>
      <c r="BL422" s="17">
        <v>0.11333912278064499</v>
      </c>
      <c r="BM422" s="17">
        <v>0</v>
      </c>
      <c r="BN422" s="17">
        <v>0</v>
      </c>
      <c r="BO422" s="17"/>
      <c r="BP422" s="17">
        <v>4.1835975545998702E-2</v>
      </c>
      <c r="BQ422" s="17">
        <v>5.5496347693333503E-2</v>
      </c>
      <c r="BR422" s="17">
        <v>5.6879449490048202E-2</v>
      </c>
      <c r="BS422" s="17">
        <v>4.86005646867868E-2</v>
      </c>
      <c r="BT422" s="17">
        <v>5.2021760758956502E-2</v>
      </c>
      <c r="BU422" s="17">
        <v>2.1782225893737999E-2</v>
      </c>
      <c r="BV422" s="17"/>
      <c r="BW422" s="17">
        <v>2.6540116357823398E-2</v>
      </c>
      <c r="BX422" s="17">
        <v>6.2824895422859003E-2</v>
      </c>
      <c r="BY422" s="17">
        <v>3.3708886946102398E-2</v>
      </c>
      <c r="BZ422" s="17">
        <v>4.73527810177998E-2</v>
      </c>
      <c r="CA422" s="17">
        <v>5.0837076186120898E-2</v>
      </c>
      <c r="CB422" s="17">
        <v>3.6787983270122997E-2</v>
      </c>
      <c r="CC422" s="17">
        <v>0</v>
      </c>
      <c r="CD422" s="17">
        <v>4.7499937103345401E-2</v>
      </c>
      <c r="CE422" s="17"/>
      <c r="CF422" s="17">
        <v>3.5483640117151098E-2</v>
      </c>
      <c r="CG422" s="17">
        <v>5.18277787607207E-2</v>
      </c>
      <c r="CH422" s="17">
        <v>5.2748102113375203E-2</v>
      </c>
      <c r="CI422" s="17">
        <v>3.6289692107694803E-2</v>
      </c>
      <c r="CJ422" s="17">
        <v>6.7518265735496005E-2</v>
      </c>
      <c r="CK422" s="17"/>
      <c r="CL422" s="17">
        <v>2.8482760593196901E-2</v>
      </c>
      <c r="CM422" s="17"/>
      <c r="CN422" s="17">
        <v>5.1309543887512001E-2</v>
      </c>
      <c r="CO422" s="17">
        <v>4.7888279019315097E-2</v>
      </c>
      <c r="CP422" s="17">
        <v>4.5692125785576299E-2</v>
      </c>
    </row>
    <row r="423" spans="2:94" x14ac:dyDescent="0.35">
      <c r="B423" t="s">
        <v>145</v>
      </c>
      <c r="C423" s="17">
        <v>0.459546283843491</v>
      </c>
      <c r="D423" s="17">
        <v>0.51165028809662105</v>
      </c>
      <c r="E423" s="17">
        <v>0.40635526554581503</v>
      </c>
      <c r="F423" s="17"/>
      <c r="G423" s="17">
        <v>0.59551586896153297</v>
      </c>
      <c r="H423" s="17">
        <v>0.52099755117184798</v>
      </c>
      <c r="I423" s="17">
        <v>0.46510990474735298</v>
      </c>
      <c r="J423" s="17">
        <v>0.46025146735016798</v>
      </c>
      <c r="K423" s="17">
        <v>0.34762021018308598</v>
      </c>
      <c r="L423" s="17">
        <v>0.37927552174891299</v>
      </c>
      <c r="M423" s="17"/>
      <c r="N423" s="17">
        <v>0.476132560921395</v>
      </c>
      <c r="O423" s="17">
        <v>0.43484859034812501</v>
      </c>
      <c r="P423" s="17">
        <v>0.48061868434960298</v>
      </c>
      <c r="Q423" s="17">
        <v>0.44701770326592299</v>
      </c>
      <c r="R423" s="17"/>
      <c r="S423" s="17">
        <v>0.52145105568096795</v>
      </c>
      <c r="T423" s="17">
        <v>0.46222453175635603</v>
      </c>
      <c r="U423" s="17">
        <v>0.430872236677044</v>
      </c>
      <c r="V423" s="17">
        <v>0.411429196897239</v>
      </c>
      <c r="W423" s="17">
        <v>0.39105168105588001</v>
      </c>
      <c r="X423" s="17">
        <v>0.47812089737696101</v>
      </c>
      <c r="Y423" s="17">
        <v>0.50085087796695005</v>
      </c>
      <c r="Z423" s="17">
        <v>0.41661222136218501</v>
      </c>
      <c r="AA423" s="17">
        <v>0.444831234610371</v>
      </c>
      <c r="AB423" s="17">
        <v>0.41104417477388999</v>
      </c>
      <c r="AC423" s="17">
        <v>0.55020135016570504</v>
      </c>
      <c r="AD423" s="17"/>
      <c r="AE423" s="17">
        <v>0.40241525864706801</v>
      </c>
      <c r="AF423" s="17">
        <v>0.46309826027885898</v>
      </c>
      <c r="AG423" s="17">
        <v>0.51165481707299698</v>
      </c>
      <c r="AH423" s="17"/>
      <c r="AI423" s="17">
        <v>0.37166215959370202</v>
      </c>
      <c r="AJ423" s="17">
        <v>0.55180367910317096</v>
      </c>
      <c r="AK423" s="17">
        <v>0.52347530694087896</v>
      </c>
      <c r="AL423" s="17">
        <v>0.42661292653562999</v>
      </c>
      <c r="AM423" s="17">
        <v>0.45231535665976103</v>
      </c>
      <c r="AN423" s="17"/>
      <c r="AO423" s="17">
        <v>0.43690176126237001</v>
      </c>
      <c r="AP423" s="17">
        <v>0.559118858684578</v>
      </c>
      <c r="AQ423" s="17">
        <v>0.40070360154629397</v>
      </c>
      <c r="AR423" s="17"/>
      <c r="AS423" s="17">
        <v>0.41515286056561501</v>
      </c>
      <c r="AT423" s="17">
        <v>0.47829595173036998</v>
      </c>
      <c r="AU423" s="17">
        <v>0.44983924036281597</v>
      </c>
      <c r="AV423" s="17">
        <v>0.51557988304233104</v>
      </c>
      <c r="AW423" s="17">
        <v>0.48608076038606701</v>
      </c>
      <c r="AX423" s="17"/>
      <c r="AY423" s="17">
        <v>0.65776540180537402</v>
      </c>
      <c r="AZ423" s="17">
        <v>0.41653490359249601</v>
      </c>
      <c r="BA423" s="17">
        <v>0.43130330974892001</v>
      </c>
      <c r="BB423" s="17">
        <v>0.36492729899777798</v>
      </c>
      <c r="BC423" s="17">
        <v>0.557009910477402</v>
      </c>
      <c r="BD423" s="17">
        <v>0.446695649983266</v>
      </c>
      <c r="BE423" s="17">
        <v>0.428905083705794</v>
      </c>
      <c r="BF423" s="17">
        <v>0.46321056713325798</v>
      </c>
      <c r="BG423" s="17">
        <v>0.46473067401165502</v>
      </c>
      <c r="BH423" s="17">
        <v>0.43823349311335003</v>
      </c>
      <c r="BI423" s="17">
        <v>0.454702231575908</v>
      </c>
      <c r="BJ423" s="17">
        <v>0.50787553040673195</v>
      </c>
      <c r="BK423" s="17">
        <v>0.53575187782534195</v>
      </c>
      <c r="BL423" s="17">
        <v>0.508915734122245</v>
      </c>
      <c r="BM423" s="17">
        <v>0.67285065882235495</v>
      </c>
      <c r="BN423" s="17">
        <v>0.62376061914055003</v>
      </c>
      <c r="BO423" s="17"/>
      <c r="BP423" s="17">
        <v>0.51656069050896403</v>
      </c>
      <c r="BQ423" s="17">
        <v>0.480584403945437</v>
      </c>
      <c r="BR423" s="17">
        <v>0.50109017889567198</v>
      </c>
      <c r="BS423" s="17">
        <v>0.40942901419093902</v>
      </c>
      <c r="BT423" s="17">
        <v>0.42697241744575998</v>
      </c>
      <c r="BU423" s="17">
        <v>0.24501389253699901</v>
      </c>
      <c r="BV423" s="17"/>
      <c r="BW423" s="17">
        <v>0.49887982274481102</v>
      </c>
      <c r="BX423" s="17">
        <v>0.464442827968293</v>
      </c>
      <c r="BY423" s="17">
        <v>0.44190840221212502</v>
      </c>
      <c r="BZ423" s="17">
        <v>0.48378011484939198</v>
      </c>
      <c r="CA423" s="17">
        <v>0.441886217893877</v>
      </c>
      <c r="CB423" s="17">
        <v>0.47069046654950097</v>
      </c>
      <c r="CC423" s="17">
        <v>0.55617065102249796</v>
      </c>
      <c r="CD423" s="17">
        <v>0.57193061764423203</v>
      </c>
      <c r="CE423" s="17"/>
      <c r="CF423" s="17">
        <v>0.51996107835694105</v>
      </c>
      <c r="CG423" s="17">
        <v>0.434509955307262</v>
      </c>
      <c r="CH423" s="17">
        <v>0.483409638053169</v>
      </c>
      <c r="CI423" s="17">
        <v>0.437557650608346</v>
      </c>
      <c r="CJ423" s="17">
        <v>0.41766606036271903</v>
      </c>
      <c r="CK423" s="17"/>
      <c r="CL423" s="17">
        <v>0.46476969937064699</v>
      </c>
      <c r="CM423" s="17"/>
      <c r="CN423" s="17">
        <v>0.46053355550910602</v>
      </c>
      <c r="CO423" s="17">
        <v>0.42591398851163198</v>
      </c>
      <c r="CP423" s="17">
        <v>0.48448524610059002</v>
      </c>
    </row>
    <row r="424" spans="2:94" x14ac:dyDescent="0.35">
      <c r="B424" t="s">
        <v>146</v>
      </c>
      <c r="C424" s="17">
        <v>0.22561267889797099</v>
      </c>
      <c r="D424" s="17">
        <v>0.207136175158357</v>
      </c>
      <c r="E424" s="17">
        <v>0.24494651374582199</v>
      </c>
      <c r="F424" s="17"/>
      <c r="G424" s="17">
        <v>0.150212656098348</v>
      </c>
      <c r="H424" s="17">
        <v>0.18010973877800801</v>
      </c>
      <c r="I424" s="17">
        <v>0.20382098179017299</v>
      </c>
      <c r="J424" s="17">
        <v>0.222194781695362</v>
      </c>
      <c r="K424" s="17">
        <v>0.28056429071627997</v>
      </c>
      <c r="L424" s="17">
        <v>0.30080847466236399</v>
      </c>
      <c r="M424" s="17"/>
      <c r="N424" s="17">
        <v>0.23249944046089299</v>
      </c>
      <c r="O424" s="17">
        <v>0.188773256083341</v>
      </c>
      <c r="P424" s="17">
        <v>0.23828041565791</v>
      </c>
      <c r="Q424" s="17">
        <v>0.24576891948913299</v>
      </c>
      <c r="R424" s="17"/>
      <c r="S424" s="17">
        <v>0.18636271883359201</v>
      </c>
      <c r="T424" s="17">
        <v>0.24526766374731199</v>
      </c>
      <c r="U424" s="17">
        <v>0.20074519765322299</v>
      </c>
      <c r="V424" s="17">
        <v>0.25679235242929599</v>
      </c>
      <c r="W424" s="17">
        <v>0.28217228366918401</v>
      </c>
      <c r="X424" s="17">
        <v>0.17934547951280899</v>
      </c>
      <c r="Y424" s="17">
        <v>0.17295475263093299</v>
      </c>
      <c r="Z424" s="17">
        <v>0.23565599684118699</v>
      </c>
      <c r="AA424" s="17">
        <v>0.26442184539165198</v>
      </c>
      <c r="AB424" s="17">
        <v>0.26662688549709901</v>
      </c>
      <c r="AC424" s="17">
        <v>0.19159600472428701</v>
      </c>
      <c r="AD424" s="17"/>
      <c r="AE424" s="17">
        <v>0.30027382988493001</v>
      </c>
      <c r="AF424" s="17">
        <v>0.22018695088096699</v>
      </c>
      <c r="AG424" s="17">
        <v>0.121780038745063</v>
      </c>
      <c r="AH424" s="17"/>
      <c r="AI424" s="17">
        <v>0.302142937169112</v>
      </c>
      <c r="AJ424" s="17">
        <v>0.177025466480009</v>
      </c>
      <c r="AK424" s="17">
        <v>0.20724066771069</v>
      </c>
      <c r="AL424" s="17">
        <v>0.42253189138568098</v>
      </c>
      <c r="AM424" s="17">
        <v>0.13522622645881899</v>
      </c>
      <c r="AN424" s="17"/>
      <c r="AO424" s="17">
        <v>0.25484136568522298</v>
      </c>
      <c r="AP424" s="17">
        <v>0.17578134935533499</v>
      </c>
      <c r="AQ424" s="17">
        <v>0.22523925059698999</v>
      </c>
      <c r="AR424" s="17"/>
      <c r="AS424" s="17">
        <v>0.282882345568433</v>
      </c>
      <c r="AT424" s="17">
        <v>0.17466730421864299</v>
      </c>
      <c r="AU424" s="17">
        <v>0.21828307437354399</v>
      </c>
      <c r="AV424" s="17">
        <v>0.183870487214115</v>
      </c>
      <c r="AW424" s="17">
        <v>0.20640209871118601</v>
      </c>
      <c r="AX424" s="17"/>
      <c r="AY424" s="17">
        <v>0</v>
      </c>
      <c r="AZ424" s="17">
        <v>0.19572269207203899</v>
      </c>
      <c r="BA424" s="17">
        <v>0.263043611217462</v>
      </c>
      <c r="BB424" s="17">
        <v>0.205639144183139</v>
      </c>
      <c r="BC424" s="17">
        <v>0.213107837981171</v>
      </c>
      <c r="BD424" s="17">
        <v>0.22005064156423099</v>
      </c>
      <c r="BE424" s="17">
        <v>0.26646480976276798</v>
      </c>
      <c r="BF424" s="17">
        <v>0.21885326101349101</v>
      </c>
      <c r="BG424" s="17">
        <v>0.19859395240679301</v>
      </c>
      <c r="BH424" s="17">
        <v>0.27610206034123103</v>
      </c>
      <c r="BI424" s="17">
        <v>0.228449056673665</v>
      </c>
      <c r="BJ424" s="17">
        <v>0.115006147244782</v>
      </c>
      <c r="BK424" s="17">
        <v>0.21078648883697501</v>
      </c>
      <c r="BL424" s="17">
        <v>0.103936976013046</v>
      </c>
      <c r="BM424" s="17">
        <v>0.25877705354804897</v>
      </c>
      <c r="BN424" s="17">
        <v>0.18476299646949401</v>
      </c>
      <c r="BO424" s="17"/>
      <c r="BP424" s="17">
        <v>0.18111985232848399</v>
      </c>
      <c r="BQ424" s="17">
        <v>0.21392891834332001</v>
      </c>
      <c r="BR424" s="17">
        <v>0.239660745442691</v>
      </c>
      <c r="BS424" s="17">
        <v>0.274980658988428</v>
      </c>
      <c r="BT424" s="17">
        <v>0.17647475490631401</v>
      </c>
      <c r="BU424" s="17">
        <v>0.35406101948830399</v>
      </c>
      <c r="BV424" s="17"/>
      <c r="BW424" s="17">
        <v>0.27821181431856601</v>
      </c>
      <c r="BX424" s="17">
        <v>0.22611170055445501</v>
      </c>
      <c r="BY424" s="17">
        <v>0.223463691423363</v>
      </c>
      <c r="BZ424" s="17">
        <v>0.25777528475818701</v>
      </c>
      <c r="CA424" s="17">
        <v>0.20081867575831999</v>
      </c>
      <c r="CB424" s="17">
        <v>0.25565782469333997</v>
      </c>
      <c r="CC424" s="17">
        <v>0.29790311424886901</v>
      </c>
      <c r="CD424" s="17">
        <v>0.13366407824784601</v>
      </c>
      <c r="CE424" s="17"/>
      <c r="CF424" s="17">
        <v>0.26783335180912499</v>
      </c>
      <c r="CG424" s="17">
        <v>0.24137960175273501</v>
      </c>
      <c r="CH424" s="17">
        <v>0.19108910766069601</v>
      </c>
      <c r="CI424" s="17">
        <v>0.23697964855998699</v>
      </c>
      <c r="CJ424" s="17">
        <v>0.26324655279021802</v>
      </c>
      <c r="CK424" s="17"/>
      <c r="CL424" s="17">
        <v>0.23699351445087799</v>
      </c>
      <c r="CM424" s="17"/>
      <c r="CN424" s="17">
        <v>0.216836937570907</v>
      </c>
      <c r="CO424" s="17">
        <v>0.221890050184224</v>
      </c>
      <c r="CP424" s="17">
        <v>0.248497335483093</v>
      </c>
    </row>
    <row r="425" spans="2:94" x14ac:dyDescent="0.35">
      <c r="B425" t="s">
        <v>147</v>
      </c>
      <c r="C425" s="17">
        <v>0.23393360494552001</v>
      </c>
      <c r="D425" s="17">
        <v>0.30451411293826502</v>
      </c>
      <c r="E425" s="17">
        <v>0.16140875179999301</v>
      </c>
      <c r="F425" s="17"/>
      <c r="G425" s="17">
        <v>0.44530321286318503</v>
      </c>
      <c r="H425" s="17">
        <v>0.34088781239384103</v>
      </c>
      <c r="I425" s="17">
        <v>0.26128892295717998</v>
      </c>
      <c r="J425" s="17">
        <v>0.23805668565480601</v>
      </c>
      <c r="K425" s="17">
        <v>6.7055919466806099E-2</v>
      </c>
      <c r="L425" s="17">
        <v>7.84670470865486E-2</v>
      </c>
      <c r="M425" s="17"/>
      <c r="N425" s="17">
        <v>0.24363312046050101</v>
      </c>
      <c r="O425" s="17">
        <v>0.24607533426478401</v>
      </c>
      <c r="P425" s="17">
        <v>0.242338268691693</v>
      </c>
      <c r="Q425" s="17">
        <v>0.20124878377679001</v>
      </c>
      <c r="R425" s="17"/>
      <c r="S425" s="17">
        <v>0.33508833684737599</v>
      </c>
      <c r="T425" s="17">
        <v>0.21695686800904401</v>
      </c>
      <c r="U425" s="17">
        <v>0.23012703902382101</v>
      </c>
      <c r="V425" s="17">
        <v>0.15463684446794301</v>
      </c>
      <c r="W425" s="17">
        <v>0.108879397386696</v>
      </c>
      <c r="X425" s="17">
        <v>0.29877541786415202</v>
      </c>
      <c r="Y425" s="17">
        <v>0.32789612533601697</v>
      </c>
      <c r="Z425" s="17">
        <v>0.18095622452099799</v>
      </c>
      <c r="AA425" s="17">
        <v>0.18040938921871899</v>
      </c>
      <c r="AB425" s="17">
        <v>0.14441728927679101</v>
      </c>
      <c r="AC425" s="17">
        <v>0.35860534544141798</v>
      </c>
      <c r="AD425" s="17"/>
      <c r="AE425" s="17">
        <v>0.102141428762138</v>
      </c>
      <c r="AF425" s="17">
        <v>0.24291130939789199</v>
      </c>
      <c r="AG425" s="17">
        <v>0.38987477832793399</v>
      </c>
      <c r="AH425" s="17"/>
      <c r="AI425" s="17">
        <v>6.9519222424590202E-2</v>
      </c>
      <c r="AJ425" s="17">
        <v>0.37477821262316202</v>
      </c>
      <c r="AK425" s="17">
        <v>0.31623463923018902</v>
      </c>
      <c r="AL425" s="17">
        <v>4.0810351499482901E-3</v>
      </c>
      <c r="AM425" s="17">
        <v>0.31708913020094098</v>
      </c>
      <c r="AN425" s="17"/>
      <c r="AO425" s="17">
        <v>0.18206039557714801</v>
      </c>
      <c r="AP425" s="17">
        <v>0.38333750932924399</v>
      </c>
      <c r="AQ425" s="17">
        <v>0.17546435094930499</v>
      </c>
      <c r="AR425" s="17"/>
      <c r="AS425" s="17">
        <v>0.13227051499718301</v>
      </c>
      <c r="AT425" s="17">
        <v>0.30362864751172702</v>
      </c>
      <c r="AU425" s="17">
        <v>0.23155616598927101</v>
      </c>
      <c r="AV425" s="17">
        <v>0.33170939582821601</v>
      </c>
      <c r="AW425" s="17">
        <v>0.27967866167488098</v>
      </c>
      <c r="AX425" s="17"/>
      <c r="AY425" s="17">
        <v>0.65776540180537402</v>
      </c>
      <c r="AZ425" s="17">
        <v>0.22081221152045699</v>
      </c>
      <c r="BA425" s="17">
        <v>0.168259698531458</v>
      </c>
      <c r="BB425" s="17">
        <v>0.15928815481463901</v>
      </c>
      <c r="BC425" s="17">
        <v>0.343902072496232</v>
      </c>
      <c r="BD425" s="17">
        <v>0.22664500841903501</v>
      </c>
      <c r="BE425" s="17">
        <v>0.16244027394302599</v>
      </c>
      <c r="BF425" s="17">
        <v>0.244357306119767</v>
      </c>
      <c r="BG425" s="17">
        <v>0.26613672160486201</v>
      </c>
      <c r="BH425" s="17">
        <v>0.162131432772119</v>
      </c>
      <c r="BI425" s="17">
        <v>0.226253174902243</v>
      </c>
      <c r="BJ425" s="17">
        <v>0.39286938316195003</v>
      </c>
      <c r="BK425" s="17">
        <v>0.32496538898836702</v>
      </c>
      <c r="BL425" s="17">
        <v>0.40497875810919898</v>
      </c>
      <c r="BM425" s="17">
        <v>0.41407360527430498</v>
      </c>
      <c r="BN425" s="17">
        <v>0.43899762267105702</v>
      </c>
      <c r="BO425" s="17"/>
      <c r="BP425" s="17">
        <v>0.33544083818047998</v>
      </c>
      <c r="BQ425" s="17">
        <v>0.26665548560211799</v>
      </c>
      <c r="BR425" s="17">
        <v>0.26142943345298097</v>
      </c>
      <c r="BS425" s="17">
        <v>0.134448355202511</v>
      </c>
      <c r="BT425" s="17">
        <v>0.250497662539446</v>
      </c>
      <c r="BU425" s="17">
        <v>-0.109047126951304</v>
      </c>
      <c r="BV425" s="17"/>
      <c r="BW425" s="17">
        <v>0.22066800842624501</v>
      </c>
      <c r="BX425" s="17">
        <v>0.238331127413838</v>
      </c>
      <c r="BY425" s="17">
        <v>0.21844471078876199</v>
      </c>
      <c r="BZ425" s="17">
        <v>0.22600483009120501</v>
      </c>
      <c r="CA425" s="17">
        <v>0.24106754213555701</v>
      </c>
      <c r="CB425" s="17">
        <v>0.215032641856161</v>
      </c>
      <c r="CC425" s="17">
        <v>0.25826753677363001</v>
      </c>
      <c r="CD425" s="17">
        <v>0.43826653939638599</v>
      </c>
      <c r="CE425" s="17"/>
      <c r="CF425" s="17">
        <v>0.25212772654781701</v>
      </c>
      <c r="CG425" s="17">
        <v>0.19313035355452701</v>
      </c>
      <c r="CH425" s="17">
        <v>0.29232053039247302</v>
      </c>
      <c r="CI425" s="17">
        <v>0.20057800204835899</v>
      </c>
      <c r="CJ425" s="17">
        <v>0.154419507572501</v>
      </c>
      <c r="CK425" s="17"/>
      <c r="CL425" s="17">
        <v>0.227776184919769</v>
      </c>
      <c r="CM425" s="17"/>
      <c r="CN425" s="17">
        <v>0.243696617938198</v>
      </c>
      <c r="CO425" s="17">
        <v>0.20402393832740801</v>
      </c>
      <c r="CP425" s="17">
        <v>0.23598791061749699</v>
      </c>
    </row>
    <row r="426" spans="2:94" x14ac:dyDescent="0.35">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c r="CA426" s="17"/>
      <c r="CB426" s="17"/>
      <c r="CC426" s="17"/>
      <c r="CD426" s="17"/>
      <c r="CE426" s="17"/>
      <c r="CF426" s="17"/>
      <c r="CG426" s="17"/>
      <c r="CH426" s="17"/>
      <c r="CI426" s="17"/>
      <c r="CJ426" s="17"/>
      <c r="CK426" s="17"/>
      <c r="CL426" s="17"/>
      <c r="CM426" s="17"/>
      <c r="CN426" s="17"/>
      <c r="CO426" s="17"/>
      <c r="CP426" s="17"/>
    </row>
    <row r="427" spans="2:94" x14ac:dyDescent="0.35">
      <c r="B427" s="6" t="s">
        <v>244</v>
      </c>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c r="CA427" s="17"/>
      <c r="CB427" s="17"/>
      <c r="CC427" s="17"/>
      <c r="CD427" s="17"/>
      <c r="CE427" s="17"/>
      <c r="CF427" s="17"/>
      <c r="CG427" s="17"/>
      <c r="CH427" s="17"/>
      <c r="CI427" s="17"/>
      <c r="CJ427" s="17"/>
      <c r="CK427" s="17"/>
      <c r="CL427" s="17"/>
      <c r="CM427" s="17"/>
      <c r="CN427" s="17"/>
      <c r="CO427" s="17"/>
      <c r="CP427" s="17"/>
    </row>
    <row r="428" spans="2:94" x14ac:dyDescent="0.35">
      <c r="B428" s="24" t="s">
        <v>225</v>
      </c>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c r="CA428" s="17"/>
      <c r="CB428" s="17"/>
      <c r="CC428" s="17"/>
      <c r="CD428" s="17"/>
      <c r="CE428" s="17"/>
      <c r="CF428" s="17"/>
      <c r="CG428" s="17"/>
      <c r="CH428" s="17"/>
      <c r="CI428" s="17"/>
      <c r="CJ428" s="17"/>
      <c r="CK428" s="17"/>
      <c r="CL428" s="17"/>
      <c r="CM428" s="17"/>
      <c r="CN428" s="17"/>
      <c r="CO428" s="17"/>
      <c r="CP428" s="17"/>
    </row>
    <row r="429" spans="2:94" x14ac:dyDescent="0.35">
      <c r="B429" t="s">
        <v>205</v>
      </c>
      <c r="C429" s="17">
        <v>0.25594551479112898</v>
      </c>
      <c r="D429" s="17">
        <v>0.28113646392048097</v>
      </c>
      <c r="E429" s="17">
        <v>0.228695147793405</v>
      </c>
      <c r="F429" s="17"/>
      <c r="G429" s="17">
        <v>0.28812013683759902</v>
      </c>
      <c r="H429" s="17">
        <v>0.30048820092128498</v>
      </c>
      <c r="I429" s="17">
        <v>0.25010458235645799</v>
      </c>
      <c r="J429" s="17">
        <v>0.26319930153981203</v>
      </c>
      <c r="K429" s="17">
        <v>0.26045788540140102</v>
      </c>
      <c r="L429" s="17">
        <v>0.19510818402836499</v>
      </c>
      <c r="M429" s="17"/>
      <c r="N429" s="17">
        <v>0.27011665224930897</v>
      </c>
      <c r="O429" s="17">
        <v>0.26216730936618698</v>
      </c>
      <c r="P429" s="17">
        <v>0.248044380388176</v>
      </c>
      <c r="Q429" s="17">
        <v>0.240092332097643</v>
      </c>
      <c r="R429" s="17"/>
      <c r="S429" s="17">
        <v>0.30749709913925699</v>
      </c>
      <c r="T429" s="17">
        <v>0.25559723048140498</v>
      </c>
      <c r="U429" s="17">
        <v>0.29232004250468802</v>
      </c>
      <c r="V429" s="17">
        <v>0.198605876799999</v>
      </c>
      <c r="W429" s="17">
        <v>0.225680543195457</v>
      </c>
      <c r="X429" s="17">
        <v>0.19636555406810099</v>
      </c>
      <c r="Y429" s="17">
        <v>0.27994377487226701</v>
      </c>
      <c r="Z429" s="17">
        <v>0.327739801266482</v>
      </c>
      <c r="AA429" s="17">
        <v>0.23509310922959001</v>
      </c>
      <c r="AB429" s="17">
        <v>0.262491415642432</v>
      </c>
      <c r="AC429" s="17">
        <v>0.21742744200731401</v>
      </c>
      <c r="AD429" s="17"/>
      <c r="AE429" s="17">
        <v>0.20195118958715699</v>
      </c>
      <c r="AF429" s="17">
        <v>0.29810388775520003</v>
      </c>
      <c r="AG429" s="17">
        <v>0.26459502431350401</v>
      </c>
      <c r="AH429" s="17"/>
      <c r="AI429" s="17">
        <v>0.18665083493482201</v>
      </c>
      <c r="AJ429" s="17">
        <v>0.32547331425630899</v>
      </c>
      <c r="AK429" s="17">
        <v>0.33822487807996898</v>
      </c>
      <c r="AL429" s="17">
        <v>0.163332693971737</v>
      </c>
      <c r="AM429" s="17">
        <v>0.212580737542411</v>
      </c>
      <c r="AN429" s="17"/>
      <c r="AO429" s="17">
        <v>0.189880567732789</v>
      </c>
      <c r="AP429" s="17">
        <v>0.33868091340364698</v>
      </c>
      <c r="AQ429" s="17">
        <v>0.26382797279383802</v>
      </c>
      <c r="AR429" s="17"/>
      <c r="AS429" s="17">
        <v>0.20462765029438101</v>
      </c>
      <c r="AT429" s="17">
        <v>0.23805581306291301</v>
      </c>
      <c r="AU429" s="17">
        <v>0.270863704625534</v>
      </c>
      <c r="AV429" s="17">
        <v>0.33973012164738098</v>
      </c>
      <c r="AW429" s="17">
        <v>0.393882352649637</v>
      </c>
      <c r="AX429" s="17"/>
      <c r="AY429" s="17">
        <v>0.32595087859434202</v>
      </c>
      <c r="AZ429" s="17">
        <v>0.28177823072389102</v>
      </c>
      <c r="BA429" s="17">
        <v>0.22655576767494701</v>
      </c>
      <c r="BB429" s="17">
        <v>0.279262986782778</v>
      </c>
      <c r="BC429" s="17">
        <v>0.30945864351963398</v>
      </c>
      <c r="BD429" s="17">
        <v>0.22124485648921699</v>
      </c>
      <c r="BE429" s="17">
        <v>0.18494772501211901</v>
      </c>
      <c r="BF429" s="17">
        <v>0.30091319387126497</v>
      </c>
      <c r="BG429" s="17">
        <v>0.25661618812257397</v>
      </c>
      <c r="BH429" s="17">
        <v>0.23377298353810999</v>
      </c>
      <c r="BI429" s="17">
        <v>0.295675203817657</v>
      </c>
      <c r="BJ429" s="17">
        <v>0.29669496924591698</v>
      </c>
      <c r="BK429" s="17">
        <v>0.240227368408167</v>
      </c>
      <c r="BL429" s="17">
        <v>0.34820260734744601</v>
      </c>
      <c r="BM429" s="17">
        <v>0.343348803946253</v>
      </c>
      <c r="BN429" s="17">
        <v>0.31697230859272002</v>
      </c>
      <c r="BO429" s="17"/>
      <c r="BP429" s="17">
        <v>0.28051879479546599</v>
      </c>
      <c r="BQ429" s="17">
        <v>0.28292373847147601</v>
      </c>
      <c r="BR429" s="17">
        <v>0.23757782484811499</v>
      </c>
      <c r="BS429" s="17">
        <v>0.21267335302575699</v>
      </c>
      <c r="BT429" s="17">
        <v>0.25665798470283202</v>
      </c>
      <c r="BU429" s="17">
        <v>0.21991624866162199</v>
      </c>
      <c r="BV429" s="17"/>
      <c r="BW429" s="17">
        <v>0.216991897766033</v>
      </c>
      <c r="BX429" s="17">
        <v>0.26379721616347901</v>
      </c>
      <c r="BY429" s="17">
        <v>0.23735700433677501</v>
      </c>
      <c r="BZ429" s="17">
        <v>0.28591297303509999</v>
      </c>
      <c r="CA429" s="17">
        <v>0.27000838320181703</v>
      </c>
      <c r="CB429" s="17">
        <v>0.32660254596403099</v>
      </c>
      <c r="CC429" s="17">
        <v>0.215496361947423</v>
      </c>
      <c r="CD429" s="17">
        <v>0.26709649900978299</v>
      </c>
      <c r="CE429" s="17"/>
      <c r="CF429" s="17">
        <v>0.37260777527988498</v>
      </c>
      <c r="CG429" s="17">
        <v>0.23251308623511099</v>
      </c>
      <c r="CH429" s="17">
        <v>0.26063491006860301</v>
      </c>
      <c r="CI429" s="17">
        <v>0.218373249613731</v>
      </c>
      <c r="CJ429" s="17">
        <v>0.30028342120210499</v>
      </c>
      <c r="CK429" s="17"/>
      <c r="CL429" s="17">
        <v>0.26089257829609003</v>
      </c>
      <c r="CM429" s="17"/>
      <c r="CN429" s="17">
        <v>0.29440778442344001</v>
      </c>
      <c r="CO429" s="17">
        <v>0.15844806430206401</v>
      </c>
      <c r="CP429" s="17">
        <v>0.24760833739466201</v>
      </c>
    </row>
    <row r="430" spans="2:94" x14ac:dyDescent="0.35">
      <c r="B430" t="s">
        <v>206</v>
      </c>
      <c r="C430" s="17">
        <v>0.373207417331961</v>
      </c>
      <c r="D430" s="17">
        <v>0.349153228910145</v>
      </c>
      <c r="E430" s="17">
        <v>0.39957235730720297</v>
      </c>
      <c r="F430" s="17"/>
      <c r="G430" s="17">
        <v>0.354150626748237</v>
      </c>
      <c r="H430" s="17">
        <v>0.36928137788707499</v>
      </c>
      <c r="I430" s="17">
        <v>0.37194784548036303</v>
      </c>
      <c r="J430" s="17">
        <v>0.42741539957623098</v>
      </c>
      <c r="K430" s="17">
        <v>0.31237843204649302</v>
      </c>
      <c r="L430" s="17">
        <v>0.38681443510395902</v>
      </c>
      <c r="M430" s="17"/>
      <c r="N430" s="17">
        <v>0.35847305834259502</v>
      </c>
      <c r="O430" s="17">
        <v>0.38792992288546901</v>
      </c>
      <c r="P430" s="17">
        <v>0.36745648306078998</v>
      </c>
      <c r="Q430" s="17">
        <v>0.37341323117858999</v>
      </c>
      <c r="R430" s="17"/>
      <c r="S430" s="17">
        <v>0.322840166550597</v>
      </c>
      <c r="T430" s="17">
        <v>0.38885618504227498</v>
      </c>
      <c r="U430" s="17">
        <v>0.33486533257941697</v>
      </c>
      <c r="V430" s="17">
        <v>0.42818496167161302</v>
      </c>
      <c r="W430" s="17">
        <v>0.35835735833910898</v>
      </c>
      <c r="X430" s="17">
        <v>0.48192708966780801</v>
      </c>
      <c r="Y430" s="17">
        <v>0.37458489588418897</v>
      </c>
      <c r="Z430" s="17">
        <v>0.30662622132378098</v>
      </c>
      <c r="AA430" s="17">
        <v>0.35446428127551799</v>
      </c>
      <c r="AB430" s="17">
        <v>0.30652450953192301</v>
      </c>
      <c r="AC430" s="17">
        <v>0.52669236512265005</v>
      </c>
      <c r="AD430" s="17"/>
      <c r="AE430" s="17">
        <v>0.37084759008191998</v>
      </c>
      <c r="AF430" s="17">
        <v>0.356644785337909</v>
      </c>
      <c r="AG430" s="17">
        <v>0.39424105192007503</v>
      </c>
      <c r="AH430" s="17"/>
      <c r="AI430" s="17">
        <v>0.34794536296887102</v>
      </c>
      <c r="AJ430" s="17">
        <v>0.40945099999861201</v>
      </c>
      <c r="AK430" s="17">
        <v>0.42518316307354598</v>
      </c>
      <c r="AL430" s="17">
        <v>0.37279997570942702</v>
      </c>
      <c r="AM430" s="17">
        <v>0.35327806124754302</v>
      </c>
      <c r="AN430" s="17"/>
      <c r="AO430" s="17">
        <v>0.39046589683406602</v>
      </c>
      <c r="AP430" s="17">
        <v>0.39905509570022901</v>
      </c>
      <c r="AQ430" s="17">
        <v>0.32217789309952699</v>
      </c>
      <c r="AR430" s="17"/>
      <c r="AS430" s="17">
        <v>0.43064571538356899</v>
      </c>
      <c r="AT430" s="17">
        <v>0.37741539466971402</v>
      </c>
      <c r="AU430" s="17">
        <v>0.35268328240261398</v>
      </c>
      <c r="AV430" s="17">
        <v>0.36739922182457102</v>
      </c>
      <c r="AW430" s="17">
        <v>0.19423759121859499</v>
      </c>
      <c r="AX430" s="17"/>
      <c r="AY430" s="17">
        <v>0</v>
      </c>
      <c r="AZ430" s="17">
        <v>0.26432847199716603</v>
      </c>
      <c r="BA430" s="17">
        <v>0.40190121429651599</v>
      </c>
      <c r="BB430" s="17">
        <v>0.35082666514928401</v>
      </c>
      <c r="BC430" s="17">
        <v>0.36027969441666002</v>
      </c>
      <c r="BD430" s="17">
        <v>0.42280128605950001</v>
      </c>
      <c r="BE430" s="17">
        <v>0.38804531435864698</v>
      </c>
      <c r="BF430" s="17">
        <v>0.36972652110986898</v>
      </c>
      <c r="BG430" s="17">
        <v>0.41205651821445799</v>
      </c>
      <c r="BH430" s="17">
        <v>0.31458764850759902</v>
      </c>
      <c r="BI430" s="17">
        <v>0.29632818937315403</v>
      </c>
      <c r="BJ430" s="17">
        <v>0.33175940336468901</v>
      </c>
      <c r="BK430" s="17">
        <v>0.53053376655043405</v>
      </c>
      <c r="BL430" s="17">
        <v>0.38238938992161098</v>
      </c>
      <c r="BM430" s="17">
        <v>0.531264285286837</v>
      </c>
      <c r="BN430" s="17">
        <v>0.36912183895742001</v>
      </c>
      <c r="BO430" s="17"/>
      <c r="BP430" s="17">
        <v>0.318967883155646</v>
      </c>
      <c r="BQ430" s="17">
        <v>0.37330492666221199</v>
      </c>
      <c r="BR430" s="17">
        <v>0.39696556878102901</v>
      </c>
      <c r="BS430" s="17">
        <v>0.40744918197345598</v>
      </c>
      <c r="BT430" s="17">
        <v>0.380329253233892</v>
      </c>
      <c r="BU430" s="17">
        <v>0.39130170318880603</v>
      </c>
      <c r="BV430" s="17"/>
      <c r="BW430" s="17">
        <v>0.39913406538927199</v>
      </c>
      <c r="BX430" s="17">
        <v>0.38200748114648098</v>
      </c>
      <c r="BY430" s="17">
        <v>0.36871210247828501</v>
      </c>
      <c r="BZ430" s="17">
        <v>0.37572365274739999</v>
      </c>
      <c r="CA430" s="17">
        <v>0.35128026270087098</v>
      </c>
      <c r="CB430" s="17">
        <v>0.25826422451478898</v>
      </c>
      <c r="CC430" s="17">
        <v>0.45210087943392502</v>
      </c>
      <c r="CD430" s="17">
        <v>0.43953087914019301</v>
      </c>
      <c r="CE430" s="17"/>
      <c r="CF430" s="17">
        <v>0.28334726799259402</v>
      </c>
      <c r="CG430" s="17">
        <v>0.35307930847849101</v>
      </c>
      <c r="CH430" s="17">
        <v>0.398065015675165</v>
      </c>
      <c r="CI430" s="17">
        <v>0.43382500107808403</v>
      </c>
      <c r="CJ430" s="17">
        <v>0.31848860390593497</v>
      </c>
      <c r="CK430" s="17"/>
      <c r="CL430" s="17">
        <v>0.37737727876691002</v>
      </c>
      <c r="CM430" s="17"/>
      <c r="CN430" s="17">
        <v>0.36539099735146902</v>
      </c>
      <c r="CO430" s="17">
        <v>0.38370522167999299</v>
      </c>
      <c r="CP430" s="17">
        <v>0.38242904824603902</v>
      </c>
    </row>
    <row r="431" spans="2:94" x14ac:dyDescent="0.35">
      <c r="B431" t="s">
        <v>207</v>
      </c>
      <c r="C431" s="17">
        <v>0.20796836989902301</v>
      </c>
      <c r="D431" s="17">
        <v>0.22269525807579901</v>
      </c>
      <c r="E431" s="17">
        <v>0.19496309898376399</v>
      </c>
      <c r="F431" s="17"/>
      <c r="G431" s="17">
        <v>0.23916166937076699</v>
      </c>
      <c r="H431" s="17">
        <v>0.182346355509169</v>
      </c>
      <c r="I431" s="17">
        <v>0.246182631257965</v>
      </c>
      <c r="J431" s="17">
        <v>0.132269575301974</v>
      </c>
      <c r="K431" s="17">
        <v>0.23057583238566101</v>
      </c>
      <c r="L431" s="17">
        <v>0.218776818991399</v>
      </c>
      <c r="M431" s="17"/>
      <c r="N431" s="17">
        <v>0.21324857832462099</v>
      </c>
      <c r="O431" s="17">
        <v>0.17540601050431101</v>
      </c>
      <c r="P431" s="17">
        <v>0.21723832204496599</v>
      </c>
      <c r="Q431" s="17">
        <v>0.23209511738894101</v>
      </c>
      <c r="R431" s="17"/>
      <c r="S431" s="17">
        <v>0.19757854634064201</v>
      </c>
      <c r="T431" s="17">
        <v>0.19621010665028399</v>
      </c>
      <c r="U431" s="17">
        <v>0.19521201553502401</v>
      </c>
      <c r="V431" s="17">
        <v>0.15336296240385799</v>
      </c>
      <c r="W431" s="17">
        <v>0.28147948366691</v>
      </c>
      <c r="X431" s="17">
        <v>0.171739413078283</v>
      </c>
      <c r="Y431" s="17">
        <v>0.211369257767378</v>
      </c>
      <c r="Z431" s="17">
        <v>0.29806933443926498</v>
      </c>
      <c r="AA431" s="17">
        <v>0.199201365803749</v>
      </c>
      <c r="AB431" s="17">
        <v>0.26499264140773798</v>
      </c>
      <c r="AC431" s="17">
        <v>0.184241683494129</v>
      </c>
      <c r="AD431" s="17"/>
      <c r="AE431" s="17">
        <v>0.213609855503786</v>
      </c>
      <c r="AF431" s="17">
        <v>0.19291336330172801</v>
      </c>
      <c r="AG431" s="17">
        <v>0.23119294494450199</v>
      </c>
      <c r="AH431" s="17"/>
      <c r="AI431" s="17">
        <v>0.25165063023398698</v>
      </c>
      <c r="AJ431" s="17">
        <v>0.148975732736946</v>
      </c>
      <c r="AK431" s="17">
        <v>0.129119182992675</v>
      </c>
      <c r="AL431" s="17">
        <v>0.14832406351782401</v>
      </c>
      <c r="AM431" s="17">
        <v>0.23102396055815</v>
      </c>
      <c r="AN431" s="17"/>
      <c r="AO431" s="17">
        <v>0.244512046547533</v>
      </c>
      <c r="AP431" s="17">
        <v>0.17472721822846499</v>
      </c>
      <c r="AQ431" s="17">
        <v>0.19202608166051599</v>
      </c>
      <c r="AR431" s="17"/>
      <c r="AS431" s="17">
        <v>0.18979467252416901</v>
      </c>
      <c r="AT431" s="17">
        <v>0.21588330569407899</v>
      </c>
      <c r="AU431" s="17">
        <v>0.20936797536476001</v>
      </c>
      <c r="AV431" s="17">
        <v>0.16523447196057101</v>
      </c>
      <c r="AW431" s="17">
        <v>0.41188005613176898</v>
      </c>
      <c r="AX431" s="17"/>
      <c r="AY431" s="17">
        <v>0.331814523211032</v>
      </c>
      <c r="AZ431" s="17">
        <v>0.28298318146961199</v>
      </c>
      <c r="BA431" s="17">
        <v>0.17172443451066999</v>
      </c>
      <c r="BB431" s="17">
        <v>0.27039223451559502</v>
      </c>
      <c r="BC431" s="17">
        <v>0.189492376336337</v>
      </c>
      <c r="BD431" s="17">
        <v>0.16733346635179899</v>
      </c>
      <c r="BE431" s="17">
        <v>0.19720250035488099</v>
      </c>
      <c r="BF431" s="17">
        <v>0.124018884091321</v>
      </c>
      <c r="BG431" s="17">
        <v>0.22170783355287599</v>
      </c>
      <c r="BH431" s="17">
        <v>0.20695269041981901</v>
      </c>
      <c r="BI431" s="17">
        <v>0.25482880881922298</v>
      </c>
      <c r="BJ431" s="17">
        <v>0.34593792705483101</v>
      </c>
      <c r="BK431" s="17">
        <v>0.18595318850373399</v>
      </c>
      <c r="BL431" s="17">
        <v>0.219809586348057</v>
      </c>
      <c r="BM431" s="17">
        <v>6.2193805990401502E-2</v>
      </c>
      <c r="BN431" s="17">
        <v>0.19216892261838001</v>
      </c>
      <c r="BO431" s="17"/>
      <c r="BP431" s="17">
        <v>0.21644240898102099</v>
      </c>
      <c r="BQ431" s="17">
        <v>0.21249295722240899</v>
      </c>
      <c r="BR431" s="17">
        <v>0.203262516824814</v>
      </c>
      <c r="BS431" s="17">
        <v>0.19977965907329401</v>
      </c>
      <c r="BT431" s="17">
        <v>0.20879922513163299</v>
      </c>
      <c r="BU431" s="17">
        <v>0.18936683325407899</v>
      </c>
      <c r="BV431" s="17"/>
      <c r="BW431" s="17">
        <v>0.22593609453628699</v>
      </c>
      <c r="BX431" s="17">
        <v>0.209515769605578</v>
      </c>
      <c r="BY431" s="17">
        <v>0.236615139091326</v>
      </c>
      <c r="BZ431" s="17">
        <v>0.18305372785916199</v>
      </c>
      <c r="CA431" s="17">
        <v>0.196613481703033</v>
      </c>
      <c r="CB431" s="17">
        <v>0.133568515485574</v>
      </c>
      <c r="CC431" s="17">
        <v>0.15381605600655299</v>
      </c>
      <c r="CD431" s="17">
        <v>0.248419108502166</v>
      </c>
      <c r="CE431" s="17"/>
      <c r="CF431" s="17">
        <v>0.23053242533889801</v>
      </c>
      <c r="CG431" s="17">
        <v>0.23640911786955801</v>
      </c>
      <c r="CH431" s="17">
        <v>0.18874225381394699</v>
      </c>
      <c r="CI431" s="17">
        <v>0.174764697571899</v>
      </c>
      <c r="CJ431" s="17">
        <v>0.191655825612949</v>
      </c>
      <c r="CK431" s="17"/>
      <c r="CL431" s="17">
        <v>0.24346748203138099</v>
      </c>
      <c r="CM431" s="17"/>
      <c r="CN431" s="17">
        <v>0.19452704326814799</v>
      </c>
      <c r="CO431" s="17">
        <v>0.25535882329007997</v>
      </c>
      <c r="CP431" s="17">
        <v>0.20012073555614099</v>
      </c>
    </row>
    <row r="432" spans="2:94" x14ac:dyDescent="0.35">
      <c r="B432" t="s">
        <v>208</v>
      </c>
      <c r="C432" s="17">
        <v>6.6439624953939805E-2</v>
      </c>
      <c r="D432" s="17">
        <v>6.4920498438380297E-2</v>
      </c>
      <c r="E432" s="17">
        <v>6.8695241162391105E-2</v>
      </c>
      <c r="F432" s="17"/>
      <c r="G432" s="17">
        <v>7.9864960493289394E-2</v>
      </c>
      <c r="H432" s="17">
        <v>7.0674874615004796E-2</v>
      </c>
      <c r="I432" s="17">
        <v>7.3470624836109402E-2</v>
      </c>
      <c r="J432" s="17">
        <v>4.5203365418738303E-2</v>
      </c>
      <c r="K432" s="17">
        <v>7.4958107561960294E-2</v>
      </c>
      <c r="L432" s="17">
        <v>5.9268719686491902E-2</v>
      </c>
      <c r="M432" s="17"/>
      <c r="N432" s="17">
        <v>6.9453639910630693E-2</v>
      </c>
      <c r="O432" s="17">
        <v>8.6302844838251597E-2</v>
      </c>
      <c r="P432" s="17">
        <v>7.8433609862083295E-2</v>
      </c>
      <c r="Q432" s="17">
        <v>3.1064248259953301E-2</v>
      </c>
      <c r="R432" s="17"/>
      <c r="S432" s="17">
        <v>7.0176629857994E-2</v>
      </c>
      <c r="T432" s="17">
        <v>6.0681356492819603E-2</v>
      </c>
      <c r="U432" s="17">
        <v>8.9882839397342706E-2</v>
      </c>
      <c r="V432" s="17">
        <v>9.8328395566226606E-2</v>
      </c>
      <c r="W432" s="17">
        <v>7.3356210620706797E-2</v>
      </c>
      <c r="X432" s="17">
        <v>6.0091233853281398E-2</v>
      </c>
      <c r="Y432" s="17">
        <v>4.5569816816359E-2</v>
      </c>
      <c r="Z432" s="17">
        <v>0</v>
      </c>
      <c r="AA432" s="17">
        <v>6.4198403996099204E-2</v>
      </c>
      <c r="AB432" s="17">
        <v>7.7655358200002605E-2</v>
      </c>
      <c r="AC432" s="17">
        <v>4.7130149018551802E-2</v>
      </c>
      <c r="AD432" s="17"/>
      <c r="AE432" s="17">
        <v>7.1126324378875394E-2</v>
      </c>
      <c r="AF432" s="17">
        <v>7.5960911452978397E-2</v>
      </c>
      <c r="AG432" s="17">
        <v>4.9113922015242097E-2</v>
      </c>
      <c r="AH432" s="17"/>
      <c r="AI432" s="17">
        <v>8.29390343258017E-2</v>
      </c>
      <c r="AJ432" s="17">
        <v>5.0811001596489699E-2</v>
      </c>
      <c r="AK432" s="17">
        <v>7.5399783900815101E-2</v>
      </c>
      <c r="AL432" s="17">
        <v>0.15788940964929099</v>
      </c>
      <c r="AM432" s="17">
        <v>5.9471823978962397E-2</v>
      </c>
      <c r="AN432" s="17"/>
      <c r="AO432" s="17">
        <v>7.2976078864487204E-2</v>
      </c>
      <c r="AP432" s="17">
        <v>4.1157271277621102E-2</v>
      </c>
      <c r="AQ432" s="17">
        <v>0.128025781159679</v>
      </c>
      <c r="AR432" s="17"/>
      <c r="AS432" s="17">
        <v>6.9077883910462906E-2</v>
      </c>
      <c r="AT432" s="17">
        <v>5.1233939130689903E-2</v>
      </c>
      <c r="AU432" s="17">
        <v>8.2773359049277295E-2</v>
      </c>
      <c r="AV432" s="17">
        <v>4.6732964723682997E-2</v>
      </c>
      <c r="AW432" s="17">
        <v>0</v>
      </c>
      <c r="AX432" s="17"/>
      <c r="AY432" s="17">
        <v>0</v>
      </c>
      <c r="AZ432" s="17">
        <v>7.3620921350316407E-2</v>
      </c>
      <c r="BA432" s="17">
        <v>5.09852827144344E-2</v>
      </c>
      <c r="BB432" s="17">
        <v>2.4635699041268298E-2</v>
      </c>
      <c r="BC432" s="17">
        <v>6.3361257622812403E-2</v>
      </c>
      <c r="BD432" s="17">
        <v>7.9247650172549297E-2</v>
      </c>
      <c r="BE432" s="17">
        <v>0.10914759498204001</v>
      </c>
      <c r="BF432" s="17">
        <v>6.0729371870273503E-2</v>
      </c>
      <c r="BG432" s="17">
        <v>5.9739407067140697E-2</v>
      </c>
      <c r="BH432" s="17">
        <v>0.10420277187013199</v>
      </c>
      <c r="BI432" s="17">
        <v>8.8151741768261904E-2</v>
      </c>
      <c r="BJ432" s="17">
        <v>0</v>
      </c>
      <c r="BK432" s="17">
        <v>0</v>
      </c>
      <c r="BL432" s="17">
        <v>4.9598416382885799E-2</v>
      </c>
      <c r="BM432" s="17">
        <v>0</v>
      </c>
      <c r="BN432" s="17">
        <v>7.1693068707721797E-2</v>
      </c>
      <c r="BO432" s="17"/>
      <c r="BP432" s="17">
        <v>9.4585899756566394E-2</v>
      </c>
      <c r="BQ432" s="17">
        <v>3.7809848341979597E-2</v>
      </c>
      <c r="BR432" s="17">
        <v>7.7655380503417207E-2</v>
      </c>
      <c r="BS432" s="17">
        <v>7.4105187286162902E-2</v>
      </c>
      <c r="BT432" s="17">
        <v>5.6538564409492703E-2</v>
      </c>
      <c r="BU432" s="17">
        <v>6.3636152169960505E-2</v>
      </c>
      <c r="BV432" s="17"/>
      <c r="BW432" s="17">
        <v>5.6468887804235E-2</v>
      </c>
      <c r="BX432" s="17">
        <v>3.6553256813703E-2</v>
      </c>
      <c r="BY432" s="17">
        <v>8.4269349785361006E-2</v>
      </c>
      <c r="BZ432" s="17">
        <v>7.1022666619495398E-2</v>
      </c>
      <c r="CA432" s="17">
        <v>9.13148215176348E-2</v>
      </c>
      <c r="CB432" s="17">
        <v>0.101391811203216</v>
      </c>
      <c r="CC432" s="17">
        <v>0.102009703641435</v>
      </c>
      <c r="CD432" s="17">
        <v>0</v>
      </c>
      <c r="CE432" s="17"/>
      <c r="CF432" s="17">
        <v>2.2801676448538099E-2</v>
      </c>
      <c r="CG432" s="17">
        <v>7.5358374917578699E-2</v>
      </c>
      <c r="CH432" s="17">
        <v>7.0729405714976906E-2</v>
      </c>
      <c r="CI432" s="17">
        <v>5.73114825325024E-2</v>
      </c>
      <c r="CJ432" s="17">
        <v>7.2188809755397002E-2</v>
      </c>
      <c r="CK432" s="17"/>
      <c r="CL432" s="17">
        <v>7.2813950819461806E-2</v>
      </c>
      <c r="CM432" s="17"/>
      <c r="CN432" s="17">
        <v>5.2503851500137103E-2</v>
      </c>
      <c r="CO432" s="17">
        <v>9.4728193134966707E-2</v>
      </c>
      <c r="CP432" s="17">
        <v>7.5146334501071693E-2</v>
      </c>
    </row>
    <row r="433" spans="2:94" x14ac:dyDescent="0.35">
      <c r="B433" t="s">
        <v>209</v>
      </c>
      <c r="C433" s="17">
        <v>4.7419383261629498E-2</v>
      </c>
      <c r="D433" s="17">
        <v>4.4886648024177397E-2</v>
      </c>
      <c r="E433" s="17">
        <v>4.84785210241164E-2</v>
      </c>
      <c r="F433" s="17"/>
      <c r="G433" s="17">
        <v>1.8958605754105799E-2</v>
      </c>
      <c r="H433" s="17">
        <v>4.4135038762132699E-2</v>
      </c>
      <c r="I433" s="17">
        <v>2.4545018354260199E-2</v>
      </c>
      <c r="J433" s="17">
        <v>6.3358826492805095E-2</v>
      </c>
      <c r="K433" s="17">
        <v>5.9287031765447501E-2</v>
      </c>
      <c r="L433" s="17">
        <v>6.9417088770855298E-2</v>
      </c>
      <c r="M433" s="17"/>
      <c r="N433" s="17">
        <v>5.98327793654597E-2</v>
      </c>
      <c r="O433" s="17">
        <v>2.28104527637716E-2</v>
      </c>
      <c r="P433" s="17">
        <v>4.0712115622216799E-2</v>
      </c>
      <c r="Q433" s="17">
        <v>6.6652640506073502E-2</v>
      </c>
      <c r="R433" s="17"/>
      <c r="S433" s="17">
        <v>4.4113930611372601E-2</v>
      </c>
      <c r="T433" s="17">
        <v>4.8836395302080303E-2</v>
      </c>
      <c r="U433" s="17">
        <v>3.82991478919881E-2</v>
      </c>
      <c r="V433" s="17">
        <v>6.2918304964373603E-2</v>
      </c>
      <c r="W433" s="17">
        <v>4.5567677572980601E-2</v>
      </c>
      <c r="X433" s="17">
        <v>2.24953743101967E-2</v>
      </c>
      <c r="Y433" s="17">
        <v>6.5031162397638995E-2</v>
      </c>
      <c r="Z433" s="17">
        <v>4.0553747942186497E-2</v>
      </c>
      <c r="AA433" s="17">
        <v>6.5722971601664598E-2</v>
      </c>
      <c r="AB433" s="17">
        <v>4.3479520117702702E-2</v>
      </c>
      <c r="AC433" s="17">
        <v>2.4508360357355201E-2</v>
      </c>
      <c r="AD433" s="17"/>
      <c r="AE433" s="17">
        <v>9.0434966328581501E-2</v>
      </c>
      <c r="AF433" s="17">
        <v>2.7554516824052199E-2</v>
      </c>
      <c r="AG433" s="17">
        <v>2.0678654316268499E-2</v>
      </c>
      <c r="AH433" s="17"/>
      <c r="AI433" s="17">
        <v>8.02587187799714E-2</v>
      </c>
      <c r="AJ433" s="17">
        <v>2.70451987346172E-2</v>
      </c>
      <c r="AK433" s="17">
        <v>1.48091794852601E-2</v>
      </c>
      <c r="AL433" s="17">
        <v>0.15765385715172001</v>
      </c>
      <c r="AM433" s="17">
        <v>3.12984273609586E-2</v>
      </c>
      <c r="AN433" s="17"/>
      <c r="AO433" s="17">
        <v>5.0011616841628997E-2</v>
      </c>
      <c r="AP433" s="17">
        <v>2.6432211355607201E-2</v>
      </c>
      <c r="AQ433" s="17">
        <v>5.6682482497335498E-2</v>
      </c>
      <c r="AR433" s="17"/>
      <c r="AS433" s="17">
        <v>5.3011539193461299E-2</v>
      </c>
      <c r="AT433" s="17">
        <v>5.28074904750368E-2</v>
      </c>
      <c r="AU433" s="17">
        <v>4.52111177524731E-2</v>
      </c>
      <c r="AV433" s="17">
        <v>3.4881745726601798E-2</v>
      </c>
      <c r="AW433" s="17">
        <v>0</v>
      </c>
      <c r="AX433" s="17"/>
      <c r="AY433" s="17">
        <v>0</v>
      </c>
      <c r="AZ433" s="17">
        <v>3.8236069119991799E-2</v>
      </c>
      <c r="BA433" s="17">
        <v>0.10423059170467699</v>
      </c>
      <c r="BB433" s="17">
        <v>3.7762208140093997E-2</v>
      </c>
      <c r="BC433" s="17">
        <v>3.8100898846147598E-2</v>
      </c>
      <c r="BD433" s="17">
        <v>3.9984759525577902E-2</v>
      </c>
      <c r="BE433" s="17">
        <v>6.2321243584872899E-2</v>
      </c>
      <c r="BF433" s="17">
        <v>6.2679227092821602E-2</v>
      </c>
      <c r="BG433" s="17">
        <v>0</v>
      </c>
      <c r="BH433" s="17">
        <v>6.36849187022515E-2</v>
      </c>
      <c r="BI433" s="17">
        <v>3.9984004987426103E-2</v>
      </c>
      <c r="BJ433" s="17">
        <v>0</v>
      </c>
      <c r="BK433" s="17">
        <v>4.3285676537664797E-2</v>
      </c>
      <c r="BL433" s="17">
        <v>0</v>
      </c>
      <c r="BM433" s="17">
        <v>6.3193104776508302E-2</v>
      </c>
      <c r="BN433" s="17">
        <v>5.0043861123757902E-2</v>
      </c>
      <c r="BO433" s="17"/>
      <c r="BP433" s="17">
        <v>5.2023748800814999E-2</v>
      </c>
      <c r="BQ433" s="17">
        <v>3.6896691368517101E-2</v>
      </c>
      <c r="BR433" s="17">
        <v>2.7571882340223501E-2</v>
      </c>
      <c r="BS433" s="17">
        <v>7.2005157014973495E-2</v>
      </c>
      <c r="BT433" s="17">
        <v>3.53083210942257E-2</v>
      </c>
      <c r="BU433" s="17">
        <v>6.7557340318464901E-2</v>
      </c>
      <c r="BV433" s="17"/>
      <c r="BW433" s="17">
        <v>7.4928938146350002E-2</v>
      </c>
      <c r="BX433" s="17">
        <v>4.7542962106950797E-2</v>
      </c>
      <c r="BY433" s="17">
        <v>4.7155667937135402E-2</v>
      </c>
      <c r="BZ433" s="17">
        <v>3.6287715664258501E-2</v>
      </c>
      <c r="CA433" s="17">
        <v>2.93044915476522E-2</v>
      </c>
      <c r="CB433" s="17">
        <v>9.8471122372929001E-2</v>
      </c>
      <c r="CC433" s="17">
        <v>3.8318005746429198E-2</v>
      </c>
      <c r="CD433" s="17">
        <v>2.13361682539484E-2</v>
      </c>
      <c r="CE433" s="17"/>
      <c r="CF433" s="17">
        <v>5.7145828272607099E-2</v>
      </c>
      <c r="CG433" s="17">
        <v>5.4810871143595903E-2</v>
      </c>
      <c r="CH433" s="17">
        <v>3.1562035311452998E-2</v>
      </c>
      <c r="CI433" s="17">
        <v>6.4202012758742599E-2</v>
      </c>
      <c r="CJ433" s="17">
        <v>4.5564457365779798E-2</v>
      </c>
      <c r="CK433" s="17"/>
      <c r="CL433" s="17">
        <v>1.7948512534850001E-2</v>
      </c>
      <c r="CM433" s="17"/>
      <c r="CN433" s="17">
        <v>4.4717998797563198E-2</v>
      </c>
      <c r="CO433" s="17">
        <v>5.8779947835659797E-2</v>
      </c>
      <c r="CP433" s="17">
        <v>4.4358520474021897E-2</v>
      </c>
    </row>
    <row r="434" spans="2:94" x14ac:dyDescent="0.35">
      <c r="B434" t="s">
        <v>133</v>
      </c>
      <c r="C434" s="17">
        <v>4.9019689762317901E-2</v>
      </c>
      <c r="D434" s="17">
        <v>3.7207902631017503E-2</v>
      </c>
      <c r="E434" s="17">
        <v>5.9595633729120502E-2</v>
      </c>
      <c r="F434" s="17"/>
      <c r="G434" s="17">
        <v>1.9744000796002199E-2</v>
      </c>
      <c r="H434" s="17">
        <v>3.3074152305333802E-2</v>
      </c>
      <c r="I434" s="17">
        <v>3.3749297714845E-2</v>
      </c>
      <c r="J434" s="17">
        <v>6.8553531670439399E-2</v>
      </c>
      <c r="K434" s="17">
        <v>6.2342710839037301E-2</v>
      </c>
      <c r="L434" s="17">
        <v>7.0614753418930198E-2</v>
      </c>
      <c r="M434" s="17"/>
      <c r="N434" s="17">
        <v>2.8875291807384702E-2</v>
      </c>
      <c r="O434" s="17">
        <v>6.5383459642010006E-2</v>
      </c>
      <c r="P434" s="17">
        <v>4.8115089021767803E-2</v>
      </c>
      <c r="Q434" s="17">
        <v>5.6682430568799701E-2</v>
      </c>
      <c r="R434" s="17"/>
      <c r="S434" s="17">
        <v>5.77936275001368E-2</v>
      </c>
      <c r="T434" s="17">
        <v>4.9818726031135498E-2</v>
      </c>
      <c r="U434" s="17">
        <v>4.9420622091541203E-2</v>
      </c>
      <c r="V434" s="17">
        <v>5.8599498593929801E-2</v>
      </c>
      <c r="W434" s="17">
        <v>1.5558726604836899E-2</v>
      </c>
      <c r="X434" s="17">
        <v>6.7381335022330097E-2</v>
      </c>
      <c r="Y434" s="17">
        <v>2.3501092262167199E-2</v>
      </c>
      <c r="Z434" s="17">
        <v>2.7010895028284802E-2</v>
      </c>
      <c r="AA434" s="17">
        <v>8.1319868093378794E-2</v>
      </c>
      <c r="AB434" s="17">
        <v>4.48565551002022E-2</v>
      </c>
      <c r="AC434" s="17">
        <v>0</v>
      </c>
      <c r="AD434" s="17"/>
      <c r="AE434" s="17">
        <v>5.2030074119680997E-2</v>
      </c>
      <c r="AF434" s="17">
        <v>4.8822535328132598E-2</v>
      </c>
      <c r="AG434" s="17">
        <v>4.0178402490408403E-2</v>
      </c>
      <c r="AH434" s="17"/>
      <c r="AI434" s="17">
        <v>5.0555418756546601E-2</v>
      </c>
      <c r="AJ434" s="17">
        <v>3.82437526770259E-2</v>
      </c>
      <c r="AK434" s="17">
        <v>1.7263812467735701E-2</v>
      </c>
      <c r="AL434" s="17">
        <v>0</v>
      </c>
      <c r="AM434" s="17">
        <v>0.112346989311975</v>
      </c>
      <c r="AN434" s="17"/>
      <c r="AO434" s="17">
        <v>5.2153793179496498E-2</v>
      </c>
      <c r="AP434" s="17">
        <v>1.9947290034431599E-2</v>
      </c>
      <c r="AQ434" s="17">
        <v>3.7259788789104201E-2</v>
      </c>
      <c r="AR434" s="17"/>
      <c r="AS434" s="17">
        <v>5.2842538693956699E-2</v>
      </c>
      <c r="AT434" s="17">
        <v>6.4604056967566895E-2</v>
      </c>
      <c r="AU434" s="17">
        <v>3.91005608053418E-2</v>
      </c>
      <c r="AV434" s="17">
        <v>4.6021474117192498E-2</v>
      </c>
      <c r="AW434" s="17">
        <v>0</v>
      </c>
      <c r="AX434" s="17"/>
      <c r="AY434" s="17">
        <v>0.34223459819462598</v>
      </c>
      <c r="AZ434" s="17">
        <v>5.9053125339022398E-2</v>
      </c>
      <c r="BA434" s="17">
        <v>4.4602709098755501E-2</v>
      </c>
      <c r="BB434" s="17">
        <v>3.7120206370980902E-2</v>
      </c>
      <c r="BC434" s="17">
        <v>3.9307129258409297E-2</v>
      </c>
      <c r="BD434" s="17">
        <v>6.9387981401356005E-2</v>
      </c>
      <c r="BE434" s="17">
        <v>5.8335621707440201E-2</v>
      </c>
      <c r="BF434" s="17">
        <v>8.1932801964449603E-2</v>
      </c>
      <c r="BG434" s="17">
        <v>4.9880053042950699E-2</v>
      </c>
      <c r="BH434" s="17">
        <v>7.6798986962087298E-2</v>
      </c>
      <c r="BI434" s="17">
        <v>2.5032051234278301E-2</v>
      </c>
      <c r="BJ434" s="17">
        <v>2.5607700334563201E-2</v>
      </c>
      <c r="BK434" s="17">
        <v>0</v>
      </c>
      <c r="BL434" s="17">
        <v>0</v>
      </c>
      <c r="BM434" s="17">
        <v>0</v>
      </c>
      <c r="BN434" s="17">
        <v>0</v>
      </c>
      <c r="BO434" s="17"/>
      <c r="BP434" s="17">
        <v>3.7461264510485898E-2</v>
      </c>
      <c r="BQ434" s="17">
        <v>5.6571837933405901E-2</v>
      </c>
      <c r="BR434" s="17">
        <v>5.6966826702401399E-2</v>
      </c>
      <c r="BS434" s="17">
        <v>3.3987461626356699E-2</v>
      </c>
      <c r="BT434" s="17">
        <v>6.2366651427924601E-2</v>
      </c>
      <c r="BU434" s="17">
        <v>6.8221722407068502E-2</v>
      </c>
      <c r="BV434" s="17"/>
      <c r="BW434" s="17">
        <v>2.6540116357823398E-2</v>
      </c>
      <c r="BX434" s="17">
        <v>6.0583314163808501E-2</v>
      </c>
      <c r="BY434" s="17">
        <v>2.58907363711171E-2</v>
      </c>
      <c r="BZ434" s="17">
        <v>4.7999264074583603E-2</v>
      </c>
      <c r="CA434" s="17">
        <v>6.1478559328993002E-2</v>
      </c>
      <c r="CB434" s="17">
        <v>8.1701780459460999E-2</v>
      </c>
      <c r="CC434" s="17">
        <v>3.8258993224234497E-2</v>
      </c>
      <c r="CD434" s="17">
        <v>2.3617345093909899E-2</v>
      </c>
      <c r="CE434" s="17"/>
      <c r="CF434" s="17">
        <v>3.35650266674773E-2</v>
      </c>
      <c r="CG434" s="17">
        <v>4.7829241355665797E-2</v>
      </c>
      <c r="CH434" s="17">
        <v>5.0266379415854802E-2</v>
      </c>
      <c r="CI434" s="17">
        <v>5.1523556445040697E-2</v>
      </c>
      <c r="CJ434" s="17">
        <v>7.1818882157834593E-2</v>
      </c>
      <c r="CK434" s="17"/>
      <c r="CL434" s="17">
        <v>2.7500197551308E-2</v>
      </c>
      <c r="CM434" s="17"/>
      <c r="CN434" s="17">
        <v>4.84523246592422E-2</v>
      </c>
      <c r="CO434" s="17">
        <v>4.8979749757236998E-2</v>
      </c>
      <c r="CP434" s="17">
        <v>5.03370238280638E-2</v>
      </c>
    </row>
    <row r="435" spans="2:94" x14ac:dyDescent="0.35">
      <c r="B435" t="s">
        <v>145</v>
      </c>
      <c r="C435" s="17">
        <v>0.62915293212308998</v>
      </c>
      <c r="D435" s="17">
        <v>0.63028969283062597</v>
      </c>
      <c r="E435" s="17">
        <v>0.62826750510060803</v>
      </c>
      <c r="F435" s="17"/>
      <c r="G435" s="17">
        <v>0.64227076358583601</v>
      </c>
      <c r="H435" s="17">
        <v>0.66976957880835997</v>
      </c>
      <c r="I435" s="17">
        <v>0.62205242783682102</v>
      </c>
      <c r="J435" s="17">
        <v>0.69061470111604295</v>
      </c>
      <c r="K435" s="17">
        <v>0.57283631744789398</v>
      </c>
      <c r="L435" s="17">
        <v>0.58192261913232302</v>
      </c>
      <c r="M435" s="17"/>
      <c r="N435" s="17">
        <v>0.62858971059190305</v>
      </c>
      <c r="O435" s="17">
        <v>0.65009723225165605</v>
      </c>
      <c r="P435" s="17">
        <v>0.61550086344896604</v>
      </c>
      <c r="Q435" s="17">
        <v>0.61350556327623296</v>
      </c>
      <c r="R435" s="17"/>
      <c r="S435" s="17">
        <v>0.63033726568985504</v>
      </c>
      <c r="T435" s="17">
        <v>0.64445341552368096</v>
      </c>
      <c r="U435" s="17">
        <v>0.62718537508410399</v>
      </c>
      <c r="V435" s="17">
        <v>0.62679083847161199</v>
      </c>
      <c r="W435" s="17">
        <v>0.58403790153456603</v>
      </c>
      <c r="X435" s="17">
        <v>0.67829264373590903</v>
      </c>
      <c r="Y435" s="17">
        <v>0.65452867075645604</v>
      </c>
      <c r="Z435" s="17">
        <v>0.63436602259026298</v>
      </c>
      <c r="AA435" s="17">
        <v>0.58955739050510803</v>
      </c>
      <c r="AB435" s="17">
        <v>0.56901592517435495</v>
      </c>
      <c r="AC435" s="17">
        <v>0.74411980712996395</v>
      </c>
      <c r="AD435" s="17"/>
      <c r="AE435" s="17">
        <v>0.572798779669076</v>
      </c>
      <c r="AF435" s="17">
        <v>0.65474867309310802</v>
      </c>
      <c r="AG435" s="17">
        <v>0.65883607623357898</v>
      </c>
      <c r="AH435" s="17"/>
      <c r="AI435" s="17">
        <v>0.53459619790369295</v>
      </c>
      <c r="AJ435" s="17">
        <v>0.734924314254921</v>
      </c>
      <c r="AK435" s="17">
        <v>0.76340804115351402</v>
      </c>
      <c r="AL435" s="17">
        <v>0.53613266968116402</v>
      </c>
      <c r="AM435" s="17">
        <v>0.56585879878995404</v>
      </c>
      <c r="AN435" s="17"/>
      <c r="AO435" s="17">
        <v>0.58034646456685401</v>
      </c>
      <c r="AP435" s="17">
        <v>0.73773600910387505</v>
      </c>
      <c r="AQ435" s="17">
        <v>0.58600586589336501</v>
      </c>
      <c r="AR435" s="17"/>
      <c r="AS435" s="17">
        <v>0.63527336567795001</v>
      </c>
      <c r="AT435" s="17">
        <v>0.61547120773262698</v>
      </c>
      <c r="AU435" s="17">
        <v>0.62354698702814804</v>
      </c>
      <c r="AV435" s="17">
        <v>0.707129343471952</v>
      </c>
      <c r="AW435" s="17">
        <v>0.58811994386823097</v>
      </c>
      <c r="AX435" s="17"/>
      <c r="AY435" s="17">
        <v>0.32595087859434202</v>
      </c>
      <c r="AZ435" s="17">
        <v>0.54610670272105799</v>
      </c>
      <c r="BA435" s="17">
        <v>0.62845698197146305</v>
      </c>
      <c r="BB435" s="17">
        <v>0.63008965193206201</v>
      </c>
      <c r="BC435" s="17">
        <v>0.669738337936294</v>
      </c>
      <c r="BD435" s="17">
        <v>0.64404614254871695</v>
      </c>
      <c r="BE435" s="17">
        <v>0.57299303937076596</v>
      </c>
      <c r="BF435" s="17">
        <v>0.67063971498113395</v>
      </c>
      <c r="BG435" s="17">
        <v>0.66867270633703202</v>
      </c>
      <c r="BH435" s="17">
        <v>0.54836063204570995</v>
      </c>
      <c r="BI435" s="17">
        <v>0.59200339319081097</v>
      </c>
      <c r="BJ435" s="17">
        <v>0.62845437261060599</v>
      </c>
      <c r="BK435" s="17">
        <v>0.77076113495860099</v>
      </c>
      <c r="BL435" s="17">
        <v>0.73059199726905699</v>
      </c>
      <c r="BM435" s="17">
        <v>0.87461308923309</v>
      </c>
      <c r="BN435" s="17">
        <v>0.68609414755013998</v>
      </c>
      <c r="BO435" s="17"/>
      <c r="BP435" s="17">
        <v>0.59948667795111199</v>
      </c>
      <c r="BQ435" s="17">
        <v>0.65622866513368905</v>
      </c>
      <c r="BR435" s="17">
        <v>0.63454339362914403</v>
      </c>
      <c r="BS435" s="17">
        <v>0.62012253499921299</v>
      </c>
      <c r="BT435" s="17">
        <v>0.63698723793672396</v>
      </c>
      <c r="BU435" s="17">
        <v>0.61121795185042704</v>
      </c>
      <c r="BV435" s="17"/>
      <c r="BW435" s="17">
        <v>0.61612596315530399</v>
      </c>
      <c r="BX435" s="17">
        <v>0.64580469730996004</v>
      </c>
      <c r="BY435" s="17">
        <v>0.60606910681505999</v>
      </c>
      <c r="BZ435" s="17">
        <v>0.66163662578250004</v>
      </c>
      <c r="CA435" s="17">
        <v>0.62128864590268695</v>
      </c>
      <c r="CB435" s="17">
        <v>0.58486677047881996</v>
      </c>
      <c r="CC435" s="17">
        <v>0.66759724138134902</v>
      </c>
      <c r="CD435" s="17">
        <v>0.706627378149976</v>
      </c>
      <c r="CE435" s="17"/>
      <c r="CF435" s="17">
        <v>0.655955043272479</v>
      </c>
      <c r="CG435" s="17">
        <v>0.58559239471360203</v>
      </c>
      <c r="CH435" s="17">
        <v>0.65869992574376801</v>
      </c>
      <c r="CI435" s="17">
        <v>0.65219825069181503</v>
      </c>
      <c r="CJ435" s="17">
        <v>0.61877202510803997</v>
      </c>
      <c r="CK435" s="17"/>
      <c r="CL435" s="17">
        <v>0.63826985706299899</v>
      </c>
      <c r="CM435" s="17"/>
      <c r="CN435" s="17">
        <v>0.65979878177491003</v>
      </c>
      <c r="CO435" s="17">
        <v>0.54215328598205703</v>
      </c>
      <c r="CP435" s="17">
        <v>0.630037385640701</v>
      </c>
    </row>
    <row r="436" spans="2:94" x14ac:dyDescent="0.35">
      <c r="B436" t="s">
        <v>146</v>
      </c>
      <c r="C436" s="17">
        <v>0.113859008215569</v>
      </c>
      <c r="D436" s="17">
        <v>0.109807146462558</v>
      </c>
      <c r="E436" s="17">
        <v>0.11717376218650701</v>
      </c>
      <c r="F436" s="17"/>
      <c r="G436" s="17">
        <v>9.8823566247395203E-2</v>
      </c>
      <c r="H436" s="17">
        <v>0.114809913377138</v>
      </c>
      <c r="I436" s="17">
        <v>9.8015643190369595E-2</v>
      </c>
      <c r="J436" s="17">
        <v>0.108562191911543</v>
      </c>
      <c r="K436" s="17">
        <v>0.134245139327408</v>
      </c>
      <c r="L436" s="17">
        <v>0.12868580845734701</v>
      </c>
      <c r="M436" s="17"/>
      <c r="N436" s="17">
        <v>0.12928641927609</v>
      </c>
      <c r="O436" s="17">
        <v>0.109113297602023</v>
      </c>
      <c r="P436" s="17">
        <v>0.1191457254843</v>
      </c>
      <c r="Q436" s="17">
        <v>9.7716888766026702E-2</v>
      </c>
      <c r="R436" s="17"/>
      <c r="S436" s="17">
        <v>0.114290560469367</v>
      </c>
      <c r="T436" s="17">
        <v>0.1095177517949</v>
      </c>
      <c r="U436" s="17">
        <v>0.128181987289331</v>
      </c>
      <c r="V436" s="17">
        <v>0.1612467005306</v>
      </c>
      <c r="W436" s="17">
        <v>0.118923888193687</v>
      </c>
      <c r="X436" s="17">
        <v>8.2586608163478098E-2</v>
      </c>
      <c r="Y436" s="17">
        <v>0.110600979213998</v>
      </c>
      <c r="Z436" s="17">
        <v>4.0553747942186497E-2</v>
      </c>
      <c r="AA436" s="17">
        <v>0.12992137559776401</v>
      </c>
      <c r="AB436" s="17">
        <v>0.121134878317705</v>
      </c>
      <c r="AC436" s="17">
        <v>7.1638509375907003E-2</v>
      </c>
      <c r="AD436" s="17"/>
      <c r="AE436" s="17">
        <v>0.16156129070745701</v>
      </c>
      <c r="AF436" s="17">
        <v>0.103515428277031</v>
      </c>
      <c r="AG436" s="17">
        <v>6.9792576331510703E-2</v>
      </c>
      <c r="AH436" s="17"/>
      <c r="AI436" s="17">
        <v>0.163197753105773</v>
      </c>
      <c r="AJ436" s="17">
        <v>7.7856200331106906E-2</v>
      </c>
      <c r="AK436" s="17">
        <v>9.0208963386075203E-2</v>
      </c>
      <c r="AL436" s="17">
        <v>0.31554326680101102</v>
      </c>
      <c r="AM436" s="17">
        <v>9.0770251339921004E-2</v>
      </c>
      <c r="AN436" s="17"/>
      <c r="AO436" s="17">
        <v>0.12298769570611599</v>
      </c>
      <c r="AP436" s="17">
        <v>6.7589482633228296E-2</v>
      </c>
      <c r="AQ436" s="17">
        <v>0.18470826365701501</v>
      </c>
      <c r="AR436" s="17"/>
      <c r="AS436" s="17">
        <v>0.122089423103924</v>
      </c>
      <c r="AT436" s="17">
        <v>0.104041429605727</v>
      </c>
      <c r="AU436" s="17">
        <v>0.12798447680175001</v>
      </c>
      <c r="AV436" s="17">
        <v>8.1614710450284803E-2</v>
      </c>
      <c r="AW436" s="17">
        <v>0</v>
      </c>
      <c r="AX436" s="17"/>
      <c r="AY436" s="17">
        <v>0</v>
      </c>
      <c r="AZ436" s="17">
        <v>0.111856990470308</v>
      </c>
      <c r="BA436" s="17">
        <v>0.155215874419111</v>
      </c>
      <c r="BB436" s="17">
        <v>6.2397907181362303E-2</v>
      </c>
      <c r="BC436" s="17">
        <v>0.10146215646895999</v>
      </c>
      <c r="BD436" s="17">
        <v>0.119232409698127</v>
      </c>
      <c r="BE436" s="17">
        <v>0.171468838566913</v>
      </c>
      <c r="BF436" s="17">
        <v>0.123408598963095</v>
      </c>
      <c r="BG436" s="17">
        <v>5.9739407067140697E-2</v>
      </c>
      <c r="BH436" s="17">
        <v>0.16788769057238401</v>
      </c>
      <c r="BI436" s="17">
        <v>0.12813574675568801</v>
      </c>
      <c r="BJ436" s="17">
        <v>0</v>
      </c>
      <c r="BK436" s="17">
        <v>4.3285676537664797E-2</v>
      </c>
      <c r="BL436" s="17">
        <v>4.9598416382885799E-2</v>
      </c>
      <c r="BM436" s="17">
        <v>6.3193104776508302E-2</v>
      </c>
      <c r="BN436" s="17">
        <v>0.12173692983148</v>
      </c>
      <c r="BO436" s="17"/>
      <c r="BP436" s="17">
        <v>0.14660964855738101</v>
      </c>
      <c r="BQ436" s="17">
        <v>7.4706539710496705E-2</v>
      </c>
      <c r="BR436" s="17">
        <v>0.10522726284364101</v>
      </c>
      <c r="BS436" s="17">
        <v>0.14611034430113601</v>
      </c>
      <c r="BT436" s="17">
        <v>9.1846885503718403E-2</v>
      </c>
      <c r="BU436" s="17">
        <v>0.13119349248842499</v>
      </c>
      <c r="BV436" s="17"/>
      <c r="BW436" s="17">
        <v>0.131397825950585</v>
      </c>
      <c r="BX436" s="17">
        <v>8.4096218920653804E-2</v>
      </c>
      <c r="BY436" s="17">
        <v>0.13142501772249601</v>
      </c>
      <c r="BZ436" s="17">
        <v>0.107310382283754</v>
      </c>
      <c r="CA436" s="17">
        <v>0.120619313065287</v>
      </c>
      <c r="CB436" s="17">
        <v>0.19986293357614501</v>
      </c>
      <c r="CC436" s="17">
        <v>0.14032770938786401</v>
      </c>
      <c r="CD436" s="17">
        <v>2.13361682539484E-2</v>
      </c>
      <c r="CE436" s="17"/>
      <c r="CF436" s="17">
        <v>7.9947504721145299E-2</v>
      </c>
      <c r="CG436" s="17">
        <v>0.130169246061175</v>
      </c>
      <c r="CH436" s="17">
        <v>0.10229144102642999</v>
      </c>
      <c r="CI436" s="17">
        <v>0.121513495291245</v>
      </c>
      <c r="CJ436" s="17">
        <v>0.11775326712117699</v>
      </c>
      <c r="CK436" s="17"/>
      <c r="CL436" s="17">
        <v>9.0762463354311804E-2</v>
      </c>
      <c r="CM436" s="17"/>
      <c r="CN436" s="17">
        <v>9.7221850297700294E-2</v>
      </c>
      <c r="CO436" s="17">
        <v>0.15350814097062601</v>
      </c>
      <c r="CP436" s="17">
        <v>0.119504854975094</v>
      </c>
    </row>
    <row r="437" spans="2:94" x14ac:dyDescent="0.35">
      <c r="B437" t="s">
        <v>147</v>
      </c>
      <c r="C437" s="17">
        <v>0.51529392390752105</v>
      </c>
      <c r="D437" s="17">
        <v>0.52048254636806801</v>
      </c>
      <c r="E437" s="17">
        <v>0.51109374291410103</v>
      </c>
      <c r="F437" s="17"/>
      <c r="G437" s="17">
        <v>0.54344719733844105</v>
      </c>
      <c r="H437" s="17">
        <v>0.55495966543122199</v>
      </c>
      <c r="I437" s="17">
        <v>0.52403678464645098</v>
      </c>
      <c r="J437" s="17">
        <v>0.58205250920450002</v>
      </c>
      <c r="K437" s="17">
        <v>0.43859117812048598</v>
      </c>
      <c r="L437" s="17">
        <v>0.45323681067497601</v>
      </c>
      <c r="M437" s="17"/>
      <c r="N437" s="17">
        <v>0.49930329131581302</v>
      </c>
      <c r="O437" s="17">
        <v>0.54098393464963301</v>
      </c>
      <c r="P437" s="17">
        <v>0.49635513796466602</v>
      </c>
      <c r="Q437" s="17">
        <v>0.51578867451020605</v>
      </c>
      <c r="R437" s="17"/>
      <c r="S437" s="17">
        <v>0.51604670522048801</v>
      </c>
      <c r="T437" s="17">
        <v>0.53493566372878099</v>
      </c>
      <c r="U437" s="17">
        <v>0.49900338779477399</v>
      </c>
      <c r="V437" s="17">
        <v>0.46554413794101202</v>
      </c>
      <c r="W437" s="17">
        <v>0.46511401334087898</v>
      </c>
      <c r="X437" s="17">
        <v>0.59570603557243096</v>
      </c>
      <c r="Y437" s="17">
        <v>0.54392769154245801</v>
      </c>
      <c r="Z437" s="17">
        <v>0.59381227464807695</v>
      </c>
      <c r="AA437" s="17">
        <v>0.45963601490734401</v>
      </c>
      <c r="AB437" s="17">
        <v>0.44788104685664998</v>
      </c>
      <c r="AC437" s="17">
        <v>0.67248129775405696</v>
      </c>
      <c r="AD437" s="17"/>
      <c r="AE437" s="17">
        <v>0.41123748896161899</v>
      </c>
      <c r="AF437" s="17">
        <v>0.55123324481607805</v>
      </c>
      <c r="AG437" s="17">
        <v>0.58904349990206795</v>
      </c>
      <c r="AH437" s="17"/>
      <c r="AI437" s="17">
        <v>0.37139844479792</v>
      </c>
      <c r="AJ437" s="17">
        <v>0.65706811392381403</v>
      </c>
      <c r="AK437" s="17">
        <v>0.67319907776743904</v>
      </c>
      <c r="AL437" s="17">
        <v>0.220589402880153</v>
      </c>
      <c r="AM437" s="17">
        <v>0.47508854745003298</v>
      </c>
      <c r="AN437" s="17"/>
      <c r="AO437" s="17">
        <v>0.45735876886073801</v>
      </c>
      <c r="AP437" s="17">
        <v>0.67014652647064699</v>
      </c>
      <c r="AQ437" s="17">
        <v>0.40129760223635003</v>
      </c>
      <c r="AR437" s="17"/>
      <c r="AS437" s="17">
        <v>0.513183942574026</v>
      </c>
      <c r="AT437" s="17">
        <v>0.51142977812690105</v>
      </c>
      <c r="AU437" s="17">
        <v>0.49556251022639802</v>
      </c>
      <c r="AV437" s="17">
        <v>0.62551463302166699</v>
      </c>
      <c r="AW437" s="17">
        <v>0.58811994386823097</v>
      </c>
      <c r="AX437" s="17"/>
      <c r="AY437" s="17">
        <v>0.32595087859434202</v>
      </c>
      <c r="AZ437" s="17">
        <v>0.43424971225074899</v>
      </c>
      <c r="BA437" s="17">
        <v>0.47324110755235099</v>
      </c>
      <c r="BB437" s="17">
        <v>0.56769174475069994</v>
      </c>
      <c r="BC437" s="17">
        <v>0.56827618146733405</v>
      </c>
      <c r="BD437" s="17">
        <v>0.52481373285058996</v>
      </c>
      <c r="BE437" s="17">
        <v>0.40152420080385298</v>
      </c>
      <c r="BF437" s="17">
        <v>0.54723111601803898</v>
      </c>
      <c r="BG437" s="17">
        <v>0.60893329926989204</v>
      </c>
      <c r="BH437" s="17">
        <v>0.380472941473326</v>
      </c>
      <c r="BI437" s="17">
        <v>0.46386764643512302</v>
      </c>
      <c r="BJ437" s="17">
        <v>0.62845437261060599</v>
      </c>
      <c r="BK437" s="17">
        <v>0.72747545842093697</v>
      </c>
      <c r="BL437" s="17">
        <v>0.68099358088617101</v>
      </c>
      <c r="BM437" s="17">
        <v>0.81141998445658203</v>
      </c>
      <c r="BN437" s="17">
        <v>0.56435721771866099</v>
      </c>
      <c r="BO437" s="17"/>
      <c r="BP437" s="17">
        <v>0.45287702939373098</v>
      </c>
      <c r="BQ437" s="17">
        <v>0.58152212542319204</v>
      </c>
      <c r="BR437" s="17">
        <v>0.52931613078550299</v>
      </c>
      <c r="BS437" s="17">
        <v>0.47401219069807699</v>
      </c>
      <c r="BT437" s="17">
        <v>0.54514035243300596</v>
      </c>
      <c r="BU437" s="17">
        <v>0.480024459362002</v>
      </c>
      <c r="BV437" s="17"/>
      <c r="BW437" s="17">
        <v>0.48472813720472002</v>
      </c>
      <c r="BX437" s="17">
        <v>0.56170847838930604</v>
      </c>
      <c r="BY437" s="17">
        <v>0.474644089092564</v>
      </c>
      <c r="BZ437" s="17">
        <v>0.55432624349874604</v>
      </c>
      <c r="CA437" s="17">
        <v>0.50066933283740001</v>
      </c>
      <c r="CB437" s="17">
        <v>0.38500383690267498</v>
      </c>
      <c r="CC437" s="17">
        <v>0.52726953199348403</v>
      </c>
      <c r="CD437" s="17">
        <v>0.68529120989602799</v>
      </c>
      <c r="CE437" s="17"/>
      <c r="CF437" s="17">
        <v>0.57600753855133402</v>
      </c>
      <c r="CG437" s="17">
        <v>0.455423148652427</v>
      </c>
      <c r="CH437" s="17">
        <v>0.55640848471733895</v>
      </c>
      <c r="CI437" s="17">
        <v>0.53068475540057003</v>
      </c>
      <c r="CJ437" s="17">
        <v>0.50101875798686302</v>
      </c>
      <c r="CK437" s="17"/>
      <c r="CL437" s="17">
        <v>0.54750739370868795</v>
      </c>
      <c r="CM437" s="17"/>
      <c r="CN437" s="17">
        <v>0.562576931477209</v>
      </c>
      <c r="CO437" s="17">
        <v>0.38864514501142999</v>
      </c>
      <c r="CP437" s="17">
        <v>0.510532530665608</v>
      </c>
    </row>
    <row r="438" spans="2:94" x14ac:dyDescent="0.35">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c r="CA438" s="17"/>
      <c r="CB438" s="17"/>
      <c r="CC438" s="17"/>
      <c r="CD438" s="17"/>
      <c r="CE438" s="17"/>
      <c r="CF438" s="17"/>
      <c r="CG438" s="17"/>
      <c r="CH438" s="17"/>
      <c r="CI438" s="17"/>
      <c r="CJ438" s="17"/>
      <c r="CK438" s="17"/>
      <c r="CL438" s="17"/>
      <c r="CM438" s="17"/>
      <c r="CN438" s="17"/>
      <c r="CO438" s="17"/>
      <c r="CP438" s="17"/>
    </row>
    <row r="439" spans="2:94" x14ac:dyDescent="0.35">
      <c r="B439" s="6" t="s">
        <v>245</v>
      </c>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c r="CA439" s="17"/>
      <c r="CB439" s="17"/>
      <c r="CC439" s="17"/>
      <c r="CD439" s="17"/>
      <c r="CE439" s="17"/>
      <c r="CF439" s="17"/>
      <c r="CG439" s="17"/>
      <c r="CH439" s="17"/>
      <c r="CI439" s="17"/>
      <c r="CJ439" s="17"/>
      <c r="CK439" s="17"/>
      <c r="CL439" s="17"/>
      <c r="CM439" s="17"/>
      <c r="CN439" s="17"/>
      <c r="CO439" s="17"/>
      <c r="CP439" s="17"/>
    </row>
    <row r="440" spans="2:94" x14ac:dyDescent="0.35">
      <c r="B440" s="24" t="s">
        <v>225</v>
      </c>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c r="CA440" s="17"/>
      <c r="CB440" s="17"/>
      <c r="CC440" s="17"/>
      <c r="CD440" s="17"/>
      <c r="CE440" s="17"/>
      <c r="CF440" s="17"/>
      <c r="CG440" s="17"/>
      <c r="CH440" s="17"/>
      <c r="CI440" s="17"/>
      <c r="CJ440" s="17"/>
      <c r="CK440" s="17"/>
      <c r="CL440" s="17"/>
      <c r="CM440" s="17"/>
      <c r="CN440" s="17"/>
      <c r="CO440" s="17"/>
      <c r="CP440" s="17"/>
    </row>
    <row r="441" spans="2:94" x14ac:dyDescent="0.35">
      <c r="B441" t="s">
        <v>205</v>
      </c>
      <c r="C441" s="17">
        <v>0.23166412318046201</v>
      </c>
      <c r="D441" s="17">
        <v>0.25000980122281102</v>
      </c>
      <c r="E441" s="17">
        <v>0.21316427636906299</v>
      </c>
      <c r="F441" s="17"/>
      <c r="G441" s="17">
        <v>0.29148649415794498</v>
      </c>
      <c r="H441" s="17">
        <v>0.31439076051596399</v>
      </c>
      <c r="I441" s="17">
        <v>0.22867448559508199</v>
      </c>
      <c r="J441" s="17">
        <v>0.20696238813184301</v>
      </c>
      <c r="K441" s="17">
        <v>0.22534728652199901</v>
      </c>
      <c r="L441" s="17">
        <v>0.153241735589567</v>
      </c>
      <c r="M441" s="17"/>
      <c r="N441" s="17">
        <v>0.20576548903611</v>
      </c>
      <c r="O441" s="17">
        <v>0.22243349950642599</v>
      </c>
      <c r="P441" s="17">
        <v>0.247312540920336</v>
      </c>
      <c r="Q441" s="17">
        <v>0.25783267203781302</v>
      </c>
      <c r="R441" s="17"/>
      <c r="S441" s="17">
        <v>0.27461929259267198</v>
      </c>
      <c r="T441" s="17">
        <v>0.15769592447018599</v>
      </c>
      <c r="U441" s="17">
        <v>0.291858717482404</v>
      </c>
      <c r="V441" s="17">
        <v>0.15500973448168401</v>
      </c>
      <c r="W441" s="17">
        <v>0.238498675707179</v>
      </c>
      <c r="X441" s="17">
        <v>0.17776393074998001</v>
      </c>
      <c r="Y441" s="17">
        <v>0.20776413066878599</v>
      </c>
      <c r="Z441" s="17">
        <v>0.34315764458982501</v>
      </c>
      <c r="AA441" s="17">
        <v>0.219933504687395</v>
      </c>
      <c r="AB441" s="17">
        <v>0.30896834952403301</v>
      </c>
      <c r="AC441" s="17">
        <v>0.22679111078565301</v>
      </c>
      <c r="AD441" s="17"/>
      <c r="AE441" s="17">
        <v>0.19778462000426</v>
      </c>
      <c r="AF441" s="17">
        <v>0.248448376140884</v>
      </c>
      <c r="AG441" s="17">
        <v>0.216832023007517</v>
      </c>
      <c r="AH441" s="17"/>
      <c r="AI441" s="17">
        <v>0.150146838458733</v>
      </c>
      <c r="AJ441" s="17">
        <v>0.30739473175544801</v>
      </c>
      <c r="AK441" s="17">
        <v>0.30541038419510802</v>
      </c>
      <c r="AL441" s="17">
        <v>6.1281304905834298E-2</v>
      </c>
      <c r="AM441" s="17">
        <v>0.21161436151742799</v>
      </c>
      <c r="AN441" s="17"/>
      <c r="AO441" s="17">
        <v>0.17250610462337301</v>
      </c>
      <c r="AP441" s="17">
        <v>0.315963756538437</v>
      </c>
      <c r="AQ441" s="17">
        <v>0.21923524915761899</v>
      </c>
      <c r="AR441" s="17"/>
      <c r="AS441" s="17">
        <v>0.218852882634261</v>
      </c>
      <c r="AT441" s="17">
        <v>0.21625783934272699</v>
      </c>
      <c r="AU441" s="17">
        <v>0.27532276299386599</v>
      </c>
      <c r="AV441" s="17">
        <v>0.222756657555162</v>
      </c>
      <c r="AW441" s="17">
        <v>0.27101430785987901</v>
      </c>
      <c r="AX441" s="17"/>
      <c r="AY441" s="17">
        <v>0</v>
      </c>
      <c r="AZ441" s="17">
        <v>0.21514645567651899</v>
      </c>
      <c r="BA441" s="17">
        <v>0.195003434243188</v>
      </c>
      <c r="BB441" s="17">
        <v>0.23702319802048</v>
      </c>
      <c r="BC441" s="17">
        <v>0.31300910200729598</v>
      </c>
      <c r="BD441" s="17">
        <v>0.22459795837423999</v>
      </c>
      <c r="BE441" s="17">
        <v>0.101548374352937</v>
      </c>
      <c r="BF441" s="17">
        <v>0.24956005108652901</v>
      </c>
      <c r="BG441" s="17">
        <v>0.22785422302474401</v>
      </c>
      <c r="BH441" s="17">
        <v>0.16886891773805299</v>
      </c>
      <c r="BI441" s="17">
        <v>0.30991527489044102</v>
      </c>
      <c r="BJ441" s="17">
        <v>0.26050018670636499</v>
      </c>
      <c r="BK441" s="17">
        <v>0.236520046321848</v>
      </c>
      <c r="BL441" s="17">
        <v>0.39980970217774903</v>
      </c>
      <c r="BM441" s="17">
        <v>0.39081795428424898</v>
      </c>
      <c r="BN441" s="17">
        <v>0.29144730963113402</v>
      </c>
      <c r="BO441" s="17"/>
      <c r="BP441" s="17">
        <v>0.318580429623598</v>
      </c>
      <c r="BQ441" s="17">
        <v>0.22161605505889201</v>
      </c>
      <c r="BR441" s="17">
        <v>0.187465745017351</v>
      </c>
      <c r="BS441" s="17">
        <v>0.206860518340752</v>
      </c>
      <c r="BT441" s="17">
        <v>0.226640028354021</v>
      </c>
      <c r="BU441" s="17">
        <v>0.138699395044798</v>
      </c>
      <c r="BV441" s="17"/>
      <c r="BW441" s="17">
        <v>0.26114088725174001</v>
      </c>
      <c r="BX441" s="17">
        <v>0.24753168496181199</v>
      </c>
      <c r="BY441" s="17">
        <v>0.21938847979619799</v>
      </c>
      <c r="BZ441" s="17">
        <v>0.236606045360199</v>
      </c>
      <c r="CA441" s="17">
        <v>0.219266440623233</v>
      </c>
      <c r="CB441" s="17">
        <v>0.248272318263044</v>
      </c>
      <c r="CC441" s="17">
        <v>0.42058361427016799</v>
      </c>
      <c r="CD441" s="17">
        <v>0.27165285816641399</v>
      </c>
      <c r="CE441" s="17"/>
      <c r="CF441" s="17">
        <v>0.35044015008946799</v>
      </c>
      <c r="CG441" s="17">
        <v>0.19963637655438901</v>
      </c>
      <c r="CH441" s="17">
        <v>0.22918535235686099</v>
      </c>
      <c r="CI441" s="17">
        <v>0.22548071774453901</v>
      </c>
      <c r="CJ441" s="17">
        <v>0.30425582606092599</v>
      </c>
      <c r="CK441" s="17"/>
      <c r="CL441" s="17">
        <v>0.22329439087542099</v>
      </c>
      <c r="CM441" s="17"/>
      <c r="CN441" s="17">
        <v>0.262849078223298</v>
      </c>
      <c r="CO441" s="17">
        <v>0.173066232443982</v>
      </c>
      <c r="CP441" s="17">
        <v>0.208378731243239</v>
      </c>
    </row>
    <row r="442" spans="2:94" x14ac:dyDescent="0.35">
      <c r="B442" t="s">
        <v>206</v>
      </c>
      <c r="C442" s="17">
        <v>0.33403109662876601</v>
      </c>
      <c r="D442" s="17">
        <v>0.31991497940571501</v>
      </c>
      <c r="E442" s="17">
        <v>0.34780008719255301</v>
      </c>
      <c r="F442" s="17"/>
      <c r="G442" s="17">
        <v>0.365434271754905</v>
      </c>
      <c r="H442" s="17">
        <v>0.386235589847366</v>
      </c>
      <c r="I442" s="17">
        <v>0.32663392437984101</v>
      </c>
      <c r="J442" s="17">
        <v>0.34630391722685899</v>
      </c>
      <c r="K442" s="17">
        <v>0.264270672397385</v>
      </c>
      <c r="L442" s="17">
        <v>0.31400269958103799</v>
      </c>
      <c r="M442" s="17"/>
      <c r="N442" s="17">
        <v>0.36211682350102797</v>
      </c>
      <c r="O442" s="17">
        <v>0.31566886383450299</v>
      </c>
      <c r="P442" s="17">
        <v>0.36264811447554601</v>
      </c>
      <c r="Q442" s="17">
        <v>0.28680104516834798</v>
      </c>
      <c r="R442" s="17"/>
      <c r="S442" s="17">
        <v>0.37643575462257201</v>
      </c>
      <c r="T442" s="17">
        <v>0.31757198399648301</v>
      </c>
      <c r="U442" s="17">
        <v>0.24492331230678699</v>
      </c>
      <c r="V442" s="17">
        <v>0.33390483927484399</v>
      </c>
      <c r="W442" s="17">
        <v>0.28210299037914699</v>
      </c>
      <c r="X442" s="17">
        <v>0.34161992313849399</v>
      </c>
      <c r="Y442" s="17">
        <v>0.38277959359206998</v>
      </c>
      <c r="Z442" s="17">
        <v>0.23943909284883699</v>
      </c>
      <c r="AA442" s="17">
        <v>0.37159163217223301</v>
      </c>
      <c r="AB442" s="17">
        <v>0.306598322283609</v>
      </c>
      <c r="AC442" s="17">
        <v>0.39931569118667398</v>
      </c>
      <c r="AD442" s="17"/>
      <c r="AE442" s="17">
        <v>0.26658778595899102</v>
      </c>
      <c r="AF442" s="17">
        <v>0.37513726280719401</v>
      </c>
      <c r="AG442" s="17">
        <v>0.35025879579366098</v>
      </c>
      <c r="AH442" s="17"/>
      <c r="AI442" s="17">
        <v>0.29226448146483902</v>
      </c>
      <c r="AJ442" s="17">
        <v>0.392527068965972</v>
      </c>
      <c r="AK442" s="17">
        <v>0.30141374519585901</v>
      </c>
      <c r="AL442" s="17">
        <v>0.42161942616416098</v>
      </c>
      <c r="AM442" s="17">
        <v>0.29020336809645297</v>
      </c>
      <c r="AN442" s="17"/>
      <c r="AO442" s="17">
        <v>0.34854186159086697</v>
      </c>
      <c r="AP442" s="17">
        <v>0.357845374326201</v>
      </c>
      <c r="AQ442" s="17">
        <v>0.39581437878537501</v>
      </c>
      <c r="AR442" s="17"/>
      <c r="AS442" s="17">
        <v>0.33347204775709499</v>
      </c>
      <c r="AT442" s="17">
        <v>0.33155394107131397</v>
      </c>
      <c r="AU442" s="17">
        <v>0.31078194918468899</v>
      </c>
      <c r="AV442" s="17">
        <v>0.40357942382197998</v>
      </c>
      <c r="AW442" s="17">
        <v>0.52398424001302502</v>
      </c>
      <c r="AX442" s="17"/>
      <c r="AY442" s="17">
        <v>0.331814523211032</v>
      </c>
      <c r="AZ442" s="17">
        <v>0.27138273090723802</v>
      </c>
      <c r="BA442" s="17">
        <v>0.36170331709817999</v>
      </c>
      <c r="BB442" s="17">
        <v>0.31223508450596799</v>
      </c>
      <c r="BC442" s="17">
        <v>0.31031946090413698</v>
      </c>
      <c r="BD442" s="17">
        <v>0.32762336467124897</v>
      </c>
      <c r="BE442" s="17">
        <v>0.34281355077300302</v>
      </c>
      <c r="BF442" s="17">
        <v>0.34759680599326098</v>
      </c>
      <c r="BG442" s="17">
        <v>0.33144509147204099</v>
      </c>
      <c r="BH442" s="17">
        <v>0.29570136547143699</v>
      </c>
      <c r="BI442" s="17">
        <v>0.28124352345484099</v>
      </c>
      <c r="BJ442" s="17">
        <v>0.37973717066174301</v>
      </c>
      <c r="BK442" s="17">
        <v>0.46749238404178201</v>
      </c>
      <c r="BL442" s="17">
        <v>0.218993228291297</v>
      </c>
      <c r="BM442" s="17">
        <v>0.412063473409231</v>
      </c>
      <c r="BN442" s="17">
        <v>0.47663969140606599</v>
      </c>
      <c r="BO442" s="17"/>
      <c r="BP442" s="17">
        <v>0.350643307610081</v>
      </c>
      <c r="BQ442" s="17">
        <v>0.34469596170783701</v>
      </c>
      <c r="BR442" s="17">
        <v>0.402249005562067</v>
      </c>
      <c r="BS442" s="17">
        <v>0.31543435765118599</v>
      </c>
      <c r="BT442" s="17">
        <v>0.25215664009219302</v>
      </c>
      <c r="BU442" s="17">
        <v>0.26084643478987102</v>
      </c>
      <c r="BV442" s="17"/>
      <c r="BW442" s="17">
        <v>0.33143230169396498</v>
      </c>
      <c r="BX442" s="17">
        <v>0.343334959398641</v>
      </c>
      <c r="BY442" s="17">
        <v>0.34262426433617299</v>
      </c>
      <c r="BZ442" s="17">
        <v>0.35172394052719003</v>
      </c>
      <c r="CA442" s="17">
        <v>0.35290526132200101</v>
      </c>
      <c r="CB442" s="17">
        <v>0.28079034273718601</v>
      </c>
      <c r="CC442" s="17">
        <v>0.17632478187596801</v>
      </c>
      <c r="CD442" s="17">
        <v>0.328361478077485</v>
      </c>
      <c r="CE442" s="17"/>
      <c r="CF442" s="17">
        <v>0.301131727921498</v>
      </c>
      <c r="CG442" s="17">
        <v>0.32899186519942097</v>
      </c>
      <c r="CH442" s="17">
        <v>0.35127205604082201</v>
      </c>
      <c r="CI442" s="17">
        <v>0.36213065713301601</v>
      </c>
      <c r="CJ442" s="17">
        <v>0.20548759556517501</v>
      </c>
      <c r="CK442" s="17"/>
      <c r="CL442" s="17">
        <v>0.32974928263137698</v>
      </c>
      <c r="CM442" s="17"/>
      <c r="CN442" s="17">
        <v>0.32373726363045702</v>
      </c>
      <c r="CO442" s="17">
        <v>0.35585820324564399</v>
      </c>
      <c r="CP442" s="17">
        <v>0.33970983732190202</v>
      </c>
    </row>
    <row r="443" spans="2:94" x14ac:dyDescent="0.35">
      <c r="B443" t="s">
        <v>207</v>
      </c>
      <c r="C443" s="17">
        <v>0.21847716998752001</v>
      </c>
      <c r="D443" s="17">
        <v>0.228935948617873</v>
      </c>
      <c r="E443" s="17">
        <v>0.207934537043821</v>
      </c>
      <c r="F443" s="17"/>
      <c r="G443" s="17">
        <v>0.19687607076115901</v>
      </c>
      <c r="H443" s="17">
        <v>0.18481561898816801</v>
      </c>
      <c r="I443" s="17">
        <v>0.218349839973244</v>
      </c>
      <c r="J443" s="17">
        <v>0.22740038084293701</v>
      </c>
      <c r="K443" s="17">
        <v>0.22624325900032999</v>
      </c>
      <c r="L443" s="17">
        <v>0.246917986991043</v>
      </c>
      <c r="M443" s="17"/>
      <c r="N443" s="17">
        <v>0.232625199499081</v>
      </c>
      <c r="O443" s="17">
        <v>0.19415934809347099</v>
      </c>
      <c r="P443" s="17">
        <v>0.18613756441498</v>
      </c>
      <c r="Q443" s="17">
        <v>0.26214596602726198</v>
      </c>
      <c r="R443" s="17"/>
      <c r="S443" s="17">
        <v>0.17742759590921001</v>
      </c>
      <c r="T443" s="17">
        <v>0.186665298993416</v>
      </c>
      <c r="U443" s="17">
        <v>0.26204017207071501</v>
      </c>
      <c r="V443" s="17">
        <v>0.229494027083955</v>
      </c>
      <c r="W443" s="17">
        <v>0.25366716257032701</v>
      </c>
      <c r="X443" s="17">
        <v>0.249933225061577</v>
      </c>
      <c r="Y443" s="17">
        <v>0.238630993205009</v>
      </c>
      <c r="Z443" s="17">
        <v>0.24267208138650101</v>
      </c>
      <c r="AA443" s="17">
        <v>0.17618320161124101</v>
      </c>
      <c r="AB443" s="17">
        <v>0.237975442843498</v>
      </c>
      <c r="AC443" s="17">
        <v>0.252908372542475</v>
      </c>
      <c r="AD443" s="17"/>
      <c r="AE443" s="17">
        <v>0.23798348384311399</v>
      </c>
      <c r="AF443" s="17">
        <v>0.19389212462067601</v>
      </c>
      <c r="AG443" s="17">
        <v>0.28023522370423998</v>
      </c>
      <c r="AH443" s="17"/>
      <c r="AI443" s="17">
        <v>0.26423606432251301</v>
      </c>
      <c r="AJ443" s="17">
        <v>0.16366060269129101</v>
      </c>
      <c r="AK443" s="17">
        <v>0.16634631689265</v>
      </c>
      <c r="AL443" s="17">
        <v>9.6092802049727394E-2</v>
      </c>
      <c r="AM443" s="17">
        <v>0.25233493037153798</v>
      </c>
      <c r="AN443" s="17"/>
      <c r="AO443" s="17">
        <v>0.23540199430376599</v>
      </c>
      <c r="AP443" s="17">
        <v>0.19967047363556301</v>
      </c>
      <c r="AQ443" s="17">
        <v>0.16118411940806299</v>
      </c>
      <c r="AR443" s="17"/>
      <c r="AS443" s="17">
        <v>0.21727095273764499</v>
      </c>
      <c r="AT443" s="17">
        <v>0.197857184951339</v>
      </c>
      <c r="AU443" s="17">
        <v>0.23472254152695801</v>
      </c>
      <c r="AV443" s="17">
        <v>0.21958500215038801</v>
      </c>
      <c r="AW443" s="17">
        <v>0.205001452127096</v>
      </c>
      <c r="AX443" s="17"/>
      <c r="AY443" s="17">
        <v>0.32595087859434202</v>
      </c>
      <c r="AZ443" s="17">
        <v>0.34182981614639601</v>
      </c>
      <c r="BA443" s="17">
        <v>0.26025020094916002</v>
      </c>
      <c r="BB443" s="17">
        <v>0.22212856876294501</v>
      </c>
      <c r="BC443" s="17">
        <v>0.233906053142479</v>
      </c>
      <c r="BD443" s="17">
        <v>0.215465262525806</v>
      </c>
      <c r="BE443" s="17">
        <v>0.28914912133659698</v>
      </c>
      <c r="BF443" s="17">
        <v>0.17157764268730799</v>
      </c>
      <c r="BG443" s="17">
        <v>0.23468666070851499</v>
      </c>
      <c r="BH443" s="17">
        <v>0.207716824084336</v>
      </c>
      <c r="BI443" s="17">
        <v>0.17198207467728999</v>
      </c>
      <c r="BJ443" s="17">
        <v>0.22266910299168999</v>
      </c>
      <c r="BK443" s="17">
        <v>0.15327810206766801</v>
      </c>
      <c r="BL443" s="17">
        <v>0.17015810855999799</v>
      </c>
      <c r="BM443" s="17">
        <v>0.19711857230652</v>
      </c>
      <c r="BN443" s="17">
        <v>9.7512709013801796E-2</v>
      </c>
      <c r="BO443" s="17"/>
      <c r="BP443" s="17">
        <v>0.17870043274634201</v>
      </c>
      <c r="BQ443" s="17">
        <v>0.26220422781925801</v>
      </c>
      <c r="BR443" s="17">
        <v>0.18329735114791801</v>
      </c>
      <c r="BS443" s="17">
        <v>0.218484061318032</v>
      </c>
      <c r="BT443" s="17">
        <v>0.22059175210117901</v>
      </c>
      <c r="BU443" s="17">
        <v>0.23869537905062499</v>
      </c>
      <c r="BV443" s="17"/>
      <c r="BW443" s="17">
        <v>0.124875745894047</v>
      </c>
      <c r="BX443" s="17">
        <v>0.20750401741881599</v>
      </c>
      <c r="BY443" s="17">
        <v>0.22568630520192901</v>
      </c>
      <c r="BZ443" s="17">
        <v>0.17969738742278801</v>
      </c>
      <c r="CA443" s="17">
        <v>0.23000608138704201</v>
      </c>
      <c r="CB443" s="17">
        <v>0.19846344013905901</v>
      </c>
      <c r="CC443" s="17">
        <v>0.25942333287617297</v>
      </c>
      <c r="CD443" s="17">
        <v>0.24894092713402299</v>
      </c>
      <c r="CE443" s="17"/>
      <c r="CF443" s="17">
        <v>0.173669391293678</v>
      </c>
      <c r="CG443" s="17">
        <v>0.22564349599181299</v>
      </c>
      <c r="CH443" s="17">
        <v>0.20650827705393099</v>
      </c>
      <c r="CI443" s="17">
        <v>0.24077918995957301</v>
      </c>
      <c r="CJ443" s="17">
        <v>0.278322158334456</v>
      </c>
      <c r="CK443" s="17"/>
      <c r="CL443" s="17">
        <v>0.23487950770257199</v>
      </c>
      <c r="CM443" s="17"/>
      <c r="CN443" s="17">
        <v>0.20920477703047199</v>
      </c>
      <c r="CO443" s="17">
        <v>0.27466261311673301</v>
      </c>
      <c r="CP443" s="17">
        <v>0.194080640335698</v>
      </c>
    </row>
    <row r="444" spans="2:94" x14ac:dyDescent="0.35">
      <c r="B444" t="s">
        <v>208</v>
      </c>
      <c r="C444" s="17">
        <v>8.6614381660420306E-2</v>
      </c>
      <c r="D444" s="17">
        <v>8.9262615472902998E-2</v>
      </c>
      <c r="E444" s="17">
        <v>8.4787590282981398E-2</v>
      </c>
      <c r="F444" s="17"/>
      <c r="G444" s="17">
        <v>9.1369009469686499E-2</v>
      </c>
      <c r="H444" s="17">
        <v>4.3571317421584703E-2</v>
      </c>
      <c r="I444" s="17">
        <v>0.11721901792486999</v>
      </c>
      <c r="J444" s="17">
        <v>4.92660562564722E-2</v>
      </c>
      <c r="K444" s="17">
        <v>8.9077409326675794E-2</v>
      </c>
      <c r="L444" s="17">
        <v>0.118034627480797</v>
      </c>
      <c r="M444" s="17"/>
      <c r="N444" s="17">
        <v>6.1822422006876397E-2</v>
      </c>
      <c r="O444" s="17">
        <v>0.134887249900423</v>
      </c>
      <c r="P444" s="17">
        <v>8.6752213787750707E-2</v>
      </c>
      <c r="Q444" s="17">
        <v>6.4575397153646297E-2</v>
      </c>
      <c r="R444" s="17"/>
      <c r="S444" s="17">
        <v>4.3634884040391099E-2</v>
      </c>
      <c r="T444" s="17">
        <v>0.12723727607841301</v>
      </c>
      <c r="U444" s="17">
        <v>6.1286035343786002E-2</v>
      </c>
      <c r="V444" s="17">
        <v>0.113707035430506</v>
      </c>
      <c r="W444" s="17">
        <v>0.121419996173339</v>
      </c>
      <c r="X444" s="17">
        <v>8.5995325763720695E-2</v>
      </c>
      <c r="Y444" s="17">
        <v>7.3639427241768599E-2</v>
      </c>
      <c r="Z444" s="17">
        <v>6.4434569472897496E-2</v>
      </c>
      <c r="AA444" s="17">
        <v>9.5055691891551802E-2</v>
      </c>
      <c r="AB444" s="17">
        <v>9.0670177894970297E-2</v>
      </c>
      <c r="AC444" s="17">
        <v>8.2267078215907993E-2</v>
      </c>
      <c r="AD444" s="17"/>
      <c r="AE444" s="17">
        <v>9.67237127631419E-2</v>
      </c>
      <c r="AF444" s="17">
        <v>9.0348037475196999E-2</v>
      </c>
      <c r="AG444" s="17">
        <v>5.2907967870237202E-2</v>
      </c>
      <c r="AH444" s="17"/>
      <c r="AI444" s="17">
        <v>0.100270681730247</v>
      </c>
      <c r="AJ444" s="17">
        <v>7.3248819694025996E-2</v>
      </c>
      <c r="AK444" s="17">
        <v>0.13675646611651801</v>
      </c>
      <c r="AL444" s="17">
        <v>0</v>
      </c>
      <c r="AM444" s="17">
        <v>8.0791206518858599E-2</v>
      </c>
      <c r="AN444" s="17"/>
      <c r="AO444" s="17">
        <v>8.7617846401029195E-2</v>
      </c>
      <c r="AP444" s="17">
        <v>6.8617376215289197E-2</v>
      </c>
      <c r="AQ444" s="17">
        <v>0.117739271833414</v>
      </c>
      <c r="AR444" s="17"/>
      <c r="AS444" s="17">
        <v>8.7259375254713195E-2</v>
      </c>
      <c r="AT444" s="17">
        <v>8.9510804882616105E-2</v>
      </c>
      <c r="AU444" s="17">
        <v>7.6048572611527504E-2</v>
      </c>
      <c r="AV444" s="17">
        <v>6.4957027421101501E-2</v>
      </c>
      <c r="AW444" s="17">
        <v>0</v>
      </c>
      <c r="AX444" s="17"/>
      <c r="AY444" s="17">
        <v>0</v>
      </c>
      <c r="AZ444" s="17">
        <v>5.7127942416072303E-2</v>
      </c>
      <c r="BA444" s="17">
        <v>7.3586213801818595E-2</v>
      </c>
      <c r="BB444" s="17">
        <v>0.11782366894716299</v>
      </c>
      <c r="BC444" s="17">
        <v>8.5355876773602193E-2</v>
      </c>
      <c r="BD444" s="17">
        <v>7.4681670790018598E-2</v>
      </c>
      <c r="BE444" s="17">
        <v>0.15158680599260699</v>
      </c>
      <c r="BF444" s="17">
        <v>2.9154910289629798E-2</v>
      </c>
      <c r="BG444" s="17">
        <v>6.4621033256172702E-2</v>
      </c>
      <c r="BH444" s="17">
        <v>0.121107605493326</v>
      </c>
      <c r="BI444" s="17">
        <v>7.3491953285137704E-2</v>
      </c>
      <c r="BJ444" s="17">
        <v>8.6230280813305304E-2</v>
      </c>
      <c r="BK444" s="17">
        <v>0.121095441215547</v>
      </c>
      <c r="BL444" s="17">
        <v>4.9598416382885799E-2</v>
      </c>
      <c r="BM444" s="17">
        <v>0</v>
      </c>
      <c r="BN444" s="17">
        <v>4.4243103764021699E-2</v>
      </c>
      <c r="BO444" s="17"/>
      <c r="BP444" s="17">
        <v>6.7581453997726401E-2</v>
      </c>
      <c r="BQ444" s="17">
        <v>4.9620086604143597E-2</v>
      </c>
      <c r="BR444" s="17">
        <v>0.100004632120251</v>
      </c>
      <c r="BS444" s="17">
        <v>0.124650370557939</v>
      </c>
      <c r="BT444" s="17">
        <v>0.12131002017360901</v>
      </c>
      <c r="BU444" s="17">
        <v>0.11466749501472299</v>
      </c>
      <c r="BV444" s="17"/>
      <c r="BW444" s="17">
        <v>0.130236972710292</v>
      </c>
      <c r="BX444" s="17">
        <v>9.1018514979537807E-2</v>
      </c>
      <c r="BY444" s="17">
        <v>8.9607913983215395E-2</v>
      </c>
      <c r="BZ444" s="17">
        <v>8.5931017287145195E-2</v>
      </c>
      <c r="CA444" s="17">
        <v>6.3085607764596804E-2</v>
      </c>
      <c r="CB444" s="17">
        <v>6.2532056029240002E-2</v>
      </c>
      <c r="CC444" s="17">
        <v>7.3793522118532004E-2</v>
      </c>
      <c r="CD444" s="17">
        <v>6.3552932217583596E-2</v>
      </c>
      <c r="CE444" s="17"/>
      <c r="CF444" s="17">
        <v>6.9670904505964706E-2</v>
      </c>
      <c r="CG444" s="17">
        <v>9.6227221395209603E-2</v>
      </c>
      <c r="CH444" s="17">
        <v>8.5642062813023903E-2</v>
      </c>
      <c r="CI444" s="17">
        <v>7.20754064365388E-2</v>
      </c>
      <c r="CJ444" s="17">
        <v>9.4650876818259594E-2</v>
      </c>
      <c r="CK444" s="17"/>
      <c r="CL444" s="17">
        <v>8.0210869720993394E-2</v>
      </c>
      <c r="CM444" s="17"/>
      <c r="CN444" s="17">
        <v>8.4980672249356501E-2</v>
      </c>
      <c r="CO444" s="17">
        <v>8.3797692977673296E-2</v>
      </c>
      <c r="CP444" s="17">
        <v>9.2590578388724698E-2</v>
      </c>
    </row>
    <row r="445" spans="2:94" x14ac:dyDescent="0.35">
      <c r="B445" t="s">
        <v>209</v>
      </c>
      <c r="C445" s="17">
        <v>9.2296577386324199E-2</v>
      </c>
      <c r="D445" s="17">
        <v>8.1720497041335993E-2</v>
      </c>
      <c r="E445" s="17">
        <v>0.104149429785742</v>
      </c>
      <c r="F445" s="17"/>
      <c r="G445" s="17">
        <v>4.8409843373302598E-2</v>
      </c>
      <c r="H445" s="17">
        <v>5.13987949612114E-2</v>
      </c>
      <c r="I445" s="17">
        <v>8.0945621320282504E-2</v>
      </c>
      <c r="J445" s="17">
        <v>0.11415556100421401</v>
      </c>
      <c r="K445" s="17">
        <v>0.12689049745328701</v>
      </c>
      <c r="L445" s="17">
        <v>0.123997609821429</v>
      </c>
      <c r="M445" s="17"/>
      <c r="N445" s="17">
        <v>0.10710909000142101</v>
      </c>
      <c r="O445" s="17">
        <v>8.3874565104487403E-2</v>
      </c>
      <c r="P445" s="17">
        <v>7.8667058520357505E-2</v>
      </c>
      <c r="Q445" s="17">
        <v>9.8218346601220197E-2</v>
      </c>
      <c r="R445" s="17"/>
      <c r="S445" s="17">
        <v>7.7322071262787895E-2</v>
      </c>
      <c r="T445" s="17">
        <v>0.17185515494984999</v>
      </c>
      <c r="U445" s="17">
        <v>9.01003747335474E-2</v>
      </c>
      <c r="V445" s="17">
        <v>0.118244985535921</v>
      </c>
      <c r="W445" s="17">
        <v>0.104311175170008</v>
      </c>
      <c r="X445" s="17">
        <v>0.104016358938418</v>
      </c>
      <c r="Y445" s="17">
        <v>7.3684763030199593E-2</v>
      </c>
      <c r="Z445" s="17">
        <v>8.9783819942487797E-2</v>
      </c>
      <c r="AA445" s="17">
        <v>8.9747968156763405E-2</v>
      </c>
      <c r="AB445" s="17">
        <v>2.1995836370359002E-2</v>
      </c>
      <c r="AC445" s="17">
        <v>3.8717747269290101E-2</v>
      </c>
      <c r="AD445" s="17"/>
      <c r="AE445" s="17">
        <v>0.15822990174804</v>
      </c>
      <c r="AF445" s="17">
        <v>5.9859898008262198E-2</v>
      </c>
      <c r="AG445" s="17">
        <v>5.3143505373739297E-2</v>
      </c>
      <c r="AH445" s="17"/>
      <c r="AI445" s="17">
        <v>0.15257855308391899</v>
      </c>
      <c r="AJ445" s="17">
        <v>3.91632925488586E-2</v>
      </c>
      <c r="AK445" s="17">
        <v>9.0073087599865501E-2</v>
      </c>
      <c r="AL445" s="17">
        <v>0.42100646688027699</v>
      </c>
      <c r="AM445" s="17">
        <v>7.1016346473604802E-2</v>
      </c>
      <c r="AN445" s="17"/>
      <c r="AO445" s="17">
        <v>0.104968624033071</v>
      </c>
      <c r="AP445" s="17">
        <v>4.0874679525921997E-2</v>
      </c>
      <c r="AQ445" s="17">
        <v>6.8767192026423701E-2</v>
      </c>
      <c r="AR445" s="17"/>
      <c r="AS445" s="17">
        <v>0.100112633016486</v>
      </c>
      <c r="AT445" s="17">
        <v>0.123533920383536</v>
      </c>
      <c r="AU445" s="17">
        <v>8.1647192488156106E-2</v>
      </c>
      <c r="AV445" s="17">
        <v>3.5024630374720499E-2</v>
      </c>
      <c r="AW445" s="17">
        <v>0</v>
      </c>
      <c r="AX445" s="17"/>
      <c r="AY445" s="17">
        <v>0</v>
      </c>
      <c r="AZ445" s="17">
        <v>7.6381299334240399E-2</v>
      </c>
      <c r="BA445" s="17">
        <v>8.0062287329765697E-2</v>
      </c>
      <c r="BB445" s="17">
        <v>7.4935939646924202E-2</v>
      </c>
      <c r="BC445" s="17">
        <v>3.84424324613045E-2</v>
      </c>
      <c r="BD445" s="17">
        <v>0.106958894596332</v>
      </c>
      <c r="BE445" s="17">
        <v>9.5427015871567794E-2</v>
      </c>
      <c r="BF445" s="17">
        <v>0.138246849929272</v>
      </c>
      <c r="BG445" s="17">
        <v>0.10989732139538</v>
      </c>
      <c r="BH445" s="17">
        <v>0.12980630025076101</v>
      </c>
      <c r="BI445" s="17">
        <v>0.13787279316579501</v>
      </c>
      <c r="BJ445" s="17">
        <v>2.5255558492333501E-2</v>
      </c>
      <c r="BK445" s="17">
        <v>2.16140263531556E-2</v>
      </c>
      <c r="BL445" s="17">
        <v>5.4338559630159898E-2</v>
      </c>
      <c r="BM445" s="17">
        <v>0</v>
      </c>
      <c r="BN445" s="17">
        <v>9.0157186184976701E-2</v>
      </c>
      <c r="BO445" s="17"/>
      <c r="BP445" s="17">
        <v>5.6226881531201402E-2</v>
      </c>
      <c r="BQ445" s="17">
        <v>7.0686363094831298E-2</v>
      </c>
      <c r="BR445" s="17">
        <v>8.4028150126578494E-2</v>
      </c>
      <c r="BS445" s="17">
        <v>0.111403489325724</v>
      </c>
      <c r="BT445" s="17">
        <v>0.136990214353507</v>
      </c>
      <c r="BU445" s="17">
        <v>0.22530907020624499</v>
      </c>
      <c r="BV445" s="17"/>
      <c r="BW445" s="17">
        <v>0.12577397609213301</v>
      </c>
      <c r="BX445" s="17">
        <v>6.5545770448227805E-2</v>
      </c>
      <c r="BY445" s="17">
        <v>0.10399881316317799</v>
      </c>
      <c r="BZ445" s="17">
        <v>9.8611739657432501E-2</v>
      </c>
      <c r="CA445" s="17">
        <v>9.5041759053303296E-2</v>
      </c>
      <c r="CB445" s="17">
        <v>0.155662976385991</v>
      </c>
      <c r="CC445" s="17">
        <v>6.9874748859158994E-2</v>
      </c>
      <c r="CD445" s="17">
        <v>6.3874459310584206E-2</v>
      </c>
      <c r="CE445" s="17"/>
      <c r="CF445" s="17">
        <v>8.3195701851008205E-2</v>
      </c>
      <c r="CG445" s="17">
        <v>0.10872172693403601</v>
      </c>
      <c r="CH445" s="17">
        <v>8.6071022677572495E-2</v>
      </c>
      <c r="CI445" s="17">
        <v>7.7867349310032197E-2</v>
      </c>
      <c r="CJ445" s="17">
        <v>7.0832769437937301E-2</v>
      </c>
      <c r="CK445" s="17"/>
      <c r="CL445" s="17">
        <v>0.10338318847644</v>
      </c>
      <c r="CM445" s="17"/>
      <c r="CN445" s="17">
        <v>8.0622395248255804E-2</v>
      </c>
      <c r="CO445" s="17">
        <v>9.0252350419084595E-2</v>
      </c>
      <c r="CP445" s="17">
        <v>0.120389943200662</v>
      </c>
    </row>
    <row r="446" spans="2:94" x14ac:dyDescent="0.35">
      <c r="B446" t="s">
        <v>133</v>
      </c>
      <c r="C446" s="17">
        <v>3.6916651156508003E-2</v>
      </c>
      <c r="D446" s="17">
        <v>3.0156158239360902E-2</v>
      </c>
      <c r="E446" s="17">
        <v>4.2164079325840903E-2</v>
      </c>
      <c r="F446" s="17"/>
      <c r="G446" s="17">
        <v>6.4243104830016698E-3</v>
      </c>
      <c r="H446" s="17">
        <v>1.9587918265706598E-2</v>
      </c>
      <c r="I446" s="17">
        <v>2.8177110806679801E-2</v>
      </c>
      <c r="J446" s="17">
        <v>5.5911696537675103E-2</v>
      </c>
      <c r="K446" s="17">
        <v>6.8170875300323203E-2</v>
      </c>
      <c r="L446" s="17">
        <v>4.3805340536126301E-2</v>
      </c>
      <c r="M446" s="17"/>
      <c r="N446" s="17">
        <v>3.0560975955484199E-2</v>
      </c>
      <c r="O446" s="17">
        <v>4.8976473560689203E-2</v>
      </c>
      <c r="P446" s="17">
        <v>3.8482507881030303E-2</v>
      </c>
      <c r="Q446" s="17">
        <v>3.04265730117106E-2</v>
      </c>
      <c r="R446" s="17"/>
      <c r="S446" s="17">
        <v>5.0560401572366298E-2</v>
      </c>
      <c r="T446" s="17">
        <v>3.8974361511651602E-2</v>
      </c>
      <c r="U446" s="17">
        <v>4.9791388062761198E-2</v>
      </c>
      <c r="V446" s="17">
        <v>4.9639378193090701E-2</v>
      </c>
      <c r="W446" s="17">
        <v>0</v>
      </c>
      <c r="X446" s="17">
        <v>4.0671236347809801E-2</v>
      </c>
      <c r="Y446" s="17">
        <v>2.3501092262167199E-2</v>
      </c>
      <c r="Z446" s="17">
        <v>2.0512791759451001E-2</v>
      </c>
      <c r="AA446" s="17">
        <v>4.7488001480816097E-2</v>
      </c>
      <c r="AB446" s="17">
        <v>3.37918710835306E-2</v>
      </c>
      <c r="AC446" s="17">
        <v>0</v>
      </c>
      <c r="AD446" s="17"/>
      <c r="AE446" s="17">
        <v>4.2690495682452097E-2</v>
      </c>
      <c r="AF446" s="17">
        <v>3.2314300947786603E-2</v>
      </c>
      <c r="AG446" s="17">
        <v>4.6622484250606097E-2</v>
      </c>
      <c r="AH446" s="17"/>
      <c r="AI446" s="17">
        <v>4.0503380939749499E-2</v>
      </c>
      <c r="AJ446" s="17">
        <v>2.4005484344404401E-2</v>
      </c>
      <c r="AK446" s="17">
        <v>0</v>
      </c>
      <c r="AL446" s="17">
        <v>0</v>
      </c>
      <c r="AM446" s="17">
        <v>9.40397870221166E-2</v>
      </c>
      <c r="AN446" s="17"/>
      <c r="AO446" s="17">
        <v>5.0963569047893599E-2</v>
      </c>
      <c r="AP446" s="17">
        <v>1.7028339758587901E-2</v>
      </c>
      <c r="AQ446" s="17">
        <v>3.7259788789104201E-2</v>
      </c>
      <c r="AR446" s="17"/>
      <c r="AS446" s="17">
        <v>4.3032108599800202E-2</v>
      </c>
      <c r="AT446" s="17">
        <v>4.1286309368467701E-2</v>
      </c>
      <c r="AU446" s="17">
        <v>2.1476981194802802E-2</v>
      </c>
      <c r="AV446" s="17">
        <v>5.4097258676649003E-2</v>
      </c>
      <c r="AW446" s="17">
        <v>0</v>
      </c>
      <c r="AX446" s="17"/>
      <c r="AY446" s="17">
        <v>0.34223459819462598</v>
      </c>
      <c r="AZ446" s="17">
        <v>3.8131755519535099E-2</v>
      </c>
      <c r="BA446" s="17">
        <v>2.9394546577887801E-2</v>
      </c>
      <c r="BB446" s="17">
        <v>3.5853540116519401E-2</v>
      </c>
      <c r="BC446" s="17">
        <v>1.8967074711181399E-2</v>
      </c>
      <c r="BD446" s="17">
        <v>5.06728490423533E-2</v>
      </c>
      <c r="BE446" s="17">
        <v>1.9475131673287599E-2</v>
      </c>
      <c r="BF446" s="17">
        <v>6.3863740014000706E-2</v>
      </c>
      <c r="BG446" s="17">
        <v>3.1495670143147997E-2</v>
      </c>
      <c r="BH446" s="17">
        <v>7.6798986962087298E-2</v>
      </c>
      <c r="BI446" s="17">
        <v>2.54943805264948E-2</v>
      </c>
      <c r="BJ446" s="17">
        <v>2.5607700334563201E-2</v>
      </c>
      <c r="BK446" s="17">
        <v>0</v>
      </c>
      <c r="BL446" s="17">
        <v>0.10710198495791</v>
      </c>
      <c r="BM446" s="17">
        <v>0</v>
      </c>
      <c r="BN446" s="17">
        <v>0</v>
      </c>
      <c r="BO446" s="17"/>
      <c r="BP446" s="17">
        <v>2.8267494491050999E-2</v>
      </c>
      <c r="BQ446" s="17">
        <v>5.1177305715038798E-2</v>
      </c>
      <c r="BR446" s="17">
        <v>4.2955116025833802E-2</v>
      </c>
      <c r="BS446" s="17">
        <v>2.3167202806366499E-2</v>
      </c>
      <c r="BT446" s="17">
        <v>4.2311344925490497E-2</v>
      </c>
      <c r="BU446" s="17">
        <v>2.1782225893737999E-2</v>
      </c>
      <c r="BV446" s="17"/>
      <c r="BW446" s="17">
        <v>2.6540116357823398E-2</v>
      </c>
      <c r="BX446" s="17">
        <v>4.5065052792965202E-2</v>
      </c>
      <c r="BY446" s="17">
        <v>1.8694223519306601E-2</v>
      </c>
      <c r="BZ446" s="17">
        <v>4.7429869745245899E-2</v>
      </c>
      <c r="CA446" s="17">
        <v>3.9694849849824798E-2</v>
      </c>
      <c r="CB446" s="17">
        <v>5.42788664454796E-2</v>
      </c>
      <c r="CC446" s="17">
        <v>0</v>
      </c>
      <c r="CD446" s="17">
        <v>2.3617345093909899E-2</v>
      </c>
      <c r="CE446" s="17"/>
      <c r="CF446" s="17">
        <v>2.1892124338383001E-2</v>
      </c>
      <c r="CG446" s="17">
        <v>4.0779313925131198E-2</v>
      </c>
      <c r="CH446" s="17">
        <v>4.1321229057790197E-2</v>
      </c>
      <c r="CI446" s="17">
        <v>2.1666679416301401E-2</v>
      </c>
      <c r="CJ446" s="17">
        <v>4.6450773783246503E-2</v>
      </c>
      <c r="CK446" s="17"/>
      <c r="CL446" s="17">
        <v>2.8482760593196901E-2</v>
      </c>
      <c r="CM446" s="17"/>
      <c r="CN446" s="17">
        <v>3.8605813618160303E-2</v>
      </c>
      <c r="CO446" s="17">
        <v>2.2362907796882499E-2</v>
      </c>
      <c r="CP446" s="17">
        <v>4.4850269509773298E-2</v>
      </c>
    </row>
    <row r="447" spans="2:94" x14ac:dyDescent="0.35">
      <c r="B447" t="s">
        <v>145</v>
      </c>
      <c r="C447" s="17">
        <v>0.56569521980922799</v>
      </c>
      <c r="D447" s="17">
        <v>0.56992478062852703</v>
      </c>
      <c r="E447" s="17">
        <v>0.56096436356161505</v>
      </c>
      <c r="F447" s="17"/>
      <c r="G447" s="17">
        <v>0.65692076591284998</v>
      </c>
      <c r="H447" s="17">
        <v>0.70062635036332999</v>
      </c>
      <c r="I447" s="17">
        <v>0.55530840997492303</v>
      </c>
      <c r="J447" s="17">
        <v>0.55326630535870203</v>
      </c>
      <c r="K447" s="17">
        <v>0.48961795891938398</v>
      </c>
      <c r="L447" s="17">
        <v>0.46724443517060499</v>
      </c>
      <c r="M447" s="17"/>
      <c r="N447" s="17">
        <v>0.56788231253713795</v>
      </c>
      <c r="O447" s="17">
        <v>0.53810236334092898</v>
      </c>
      <c r="P447" s="17">
        <v>0.60996065539588196</v>
      </c>
      <c r="Q447" s="17">
        <v>0.54463371720616105</v>
      </c>
      <c r="R447" s="17"/>
      <c r="S447" s="17">
        <v>0.65105504721524399</v>
      </c>
      <c r="T447" s="17">
        <v>0.475267908466669</v>
      </c>
      <c r="U447" s="17">
        <v>0.53678202978919098</v>
      </c>
      <c r="V447" s="17">
        <v>0.48891457375652703</v>
      </c>
      <c r="W447" s="17">
        <v>0.52060166608632596</v>
      </c>
      <c r="X447" s="17">
        <v>0.51938385388847397</v>
      </c>
      <c r="Y447" s="17">
        <v>0.590543724260855</v>
      </c>
      <c r="Z447" s="17">
        <v>0.58259673743866303</v>
      </c>
      <c r="AA447" s="17">
        <v>0.59152513685962704</v>
      </c>
      <c r="AB447" s="17">
        <v>0.61556667180764202</v>
      </c>
      <c r="AC447" s="17">
        <v>0.62610680197232704</v>
      </c>
      <c r="AD447" s="17"/>
      <c r="AE447" s="17">
        <v>0.46437240596325102</v>
      </c>
      <c r="AF447" s="17">
        <v>0.62358563894807795</v>
      </c>
      <c r="AG447" s="17">
        <v>0.56709081880117695</v>
      </c>
      <c r="AH447" s="17"/>
      <c r="AI447" s="17">
        <v>0.44241131992357202</v>
      </c>
      <c r="AJ447" s="17">
        <v>0.69992180072141996</v>
      </c>
      <c r="AK447" s="17">
        <v>0.60682412939096697</v>
      </c>
      <c r="AL447" s="17">
        <v>0.48290073106999598</v>
      </c>
      <c r="AM447" s="17">
        <v>0.50181772961388205</v>
      </c>
      <c r="AN447" s="17"/>
      <c r="AO447" s="17">
        <v>0.52104796621423999</v>
      </c>
      <c r="AP447" s="17">
        <v>0.67380913086463801</v>
      </c>
      <c r="AQ447" s="17">
        <v>0.615049627942995</v>
      </c>
      <c r="AR447" s="17"/>
      <c r="AS447" s="17">
        <v>0.55232493039135599</v>
      </c>
      <c r="AT447" s="17">
        <v>0.54781178041404099</v>
      </c>
      <c r="AU447" s="17">
        <v>0.58610471217855498</v>
      </c>
      <c r="AV447" s="17">
        <v>0.62633608137714103</v>
      </c>
      <c r="AW447" s="17">
        <v>0.79499854787290403</v>
      </c>
      <c r="AX447" s="17"/>
      <c r="AY447" s="17">
        <v>0.331814523211032</v>
      </c>
      <c r="AZ447" s="17">
        <v>0.48652918658375599</v>
      </c>
      <c r="BA447" s="17">
        <v>0.55670675134136804</v>
      </c>
      <c r="BB447" s="17">
        <v>0.54925828252644804</v>
      </c>
      <c r="BC447" s="17">
        <v>0.62332856291143302</v>
      </c>
      <c r="BD447" s="17">
        <v>0.55222132304548999</v>
      </c>
      <c r="BE447" s="17">
        <v>0.44436192512594003</v>
      </c>
      <c r="BF447" s="17">
        <v>0.59715685707978905</v>
      </c>
      <c r="BG447" s="17">
        <v>0.55929931449678505</v>
      </c>
      <c r="BH447" s="17">
        <v>0.46457028320949001</v>
      </c>
      <c r="BI447" s="17">
        <v>0.59115879834528196</v>
      </c>
      <c r="BJ447" s="17">
        <v>0.64023735736810805</v>
      </c>
      <c r="BK447" s="17">
        <v>0.70401243036363004</v>
      </c>
      <c r="BL447" s="17">
        <v>0.618802930469046</v>
      </c>
      <c r="BM447" s="17">
        <v>0.80288142769348003</v>
      </c>
      <c r="BN447" s="17">
        <v>0.76808700103719996</v>
      </c>
      <c r="BO447" s="17"/>
      <c r="BP447" s="17">
        <v>0.66922373723367901</v>
      </c>
      <c r="BQ447" s="17">
        <v>0.56631201676672804</v>
      </c>
      <c r="BR447" s="17">
        <v>0.58971475057941802</v>
      </c>
      <c r="BS447" s="17">
        <v>0.52229487599193902</v>
      </c>
      <c r="BT447" s="17">
        <v>0.47879666844621499</v>
      </c>
      <c r="BU447" s="17">
        <v>0.39954582983467002</v>
      </c>
      <c r="BV447" s="17"/>
      <c r="BW447" s="17">
        <v>0.59257318894570499</v>
      </c>
      <c r="BX447" s="17">
        <v>0.590866644360453</v>
      </c>
      <c r="BY447" s="17">
        <v>0.56201274413237001</v>
      </c>
      <c r="BZ447" s="17">
        <v>0.58832998588738805</v>
      </c>
      <c r="CA447" s="17">
        <v>0.57217170194523304</v>
      </c>
      <c r="CB447" s="17">
        <v>0.52906266100023003</v>
      </c>
      <c r="CC447" s="17">
        <v>0.596908396146136</v>
      </c>
      <c r="CD447" s="17">
        <v>0.60001433624389899</v>
      </c>
      <c r="CE447" s="17"/>
      <c r="CF447" s="17">
        <v>0.65157187801096705</v>
      </c>
      <c r="CG447" s="17">
        <v>0.52862824175380996</v>
      </c>
      <c r="CH447" s="17">
        <v>0.58045740839768301</v>
      </c>
      <c r="CI447" s="17">
        <v>0.58761137487755499</v>
      </c>
      <c r="CJ447" s="17">
        <v>0.50974342162610098</v>
      </c>
      <c r="CK447" s="17"/>
      <c r="CL447" s="17">
        <v>0.55304367350679795</v>
      </c>
      <c r="CM447" s="17"/>
      <c r="CN447" s="17">
        <v>0.58658634185375602</v>
      </c>
      <c r="CO447" s="17">
        <v>0.52892443568962599</v>
      </c>
      <c r="CP447" s="17">
        <v>0.54808856856514199</v>
      </c>
    </row>
    <row r="448" spans="2:94" x14ac:dyDescent="0.35">
      <c r="B448" t="s">
        <v>146</v>
      </c>
      <c r="C448" s="17">
        <v>0.17891095904674501</v>
      </c>
      <c r="D448" s="17">
        <v>0.17098311251423901</v>
      </c>
      <c r="E448" s="17">
        <v>0.18893702006872301</v>
      </c>
      <c r="F448" s="17"/>
      <c r="G448" s="17">
        <v>0.13977885284298899</v>
      </c>
      <c r="H448" s="17">
        <v>9.4970112382795999E-2</v>
      </c>
      <c r="I448" s="17">
        <v>0.19816463924515301</v>
      </c>
      <c r="J448" s="17">
        <v>0.16342161726068599</v>
      </c>
      <c r="K448" s="17">
        <v>0.215967906779963</v>
      </c>
      <c r="L448" s="17">
        <v>0.24203223730222601</v>
      </c>
      <c r="M448" s="17"/>
      <c r="N448" s="17">
        <v>0.16893151200829701</v>
      </c>
      <c r="O448" s="17">
        <v>0.21876181500491099</v>
      </c>
      <c r="P448" s="17">
        <v>0.16541927230810799</v>
      </c>
      <c r="Q448" s="17">
        <v>0.16279374375486599</v>
      </c>
      <c r="R448" s="17"/>
      <c r="S448" s="17">
        <v>0.120956955303179</v>
      </c>
      <c r="T448" s="17">
        <v>0.29909243102826299</v>
      </c>
      <c r="U448" s="17">
        <v>0.151386410077333</v>
      </c>
      <c r="V448" s="17">
        <v>0.231952020966427</v>
      </c>
      <c r="W448" s="17">
        <v>0.225731171343347</v>
      </c>
      <c r="X448" s="17">
        <v>0.190011684702139</v>
      </c>
      <c r="Y448" s="17">
        <v>0.147324190271968</v>
      </c>
      <c r="Z448" s="17">
        <v>0.15421838941538499</v>
      </c>
      <c r="AA448" s="17">
        <v>0.184803660048315</v>
      </c>
      <c r="AB448" s="17">
        <v>0.112666014265329</v>
      </c>
      <c r="AC448" s="17">
        <v>0.120984825485198</v>
      </c>
      <c r="AD448" s="17"/>
      <c r="AE448" s="17">
        <v>0.25495361451118198</v>
      </c>
      <c r="AF448" s="17">
        <v>0.15020793548345901</v>
      </c>
      <c r="AG448" s="17">
        <v>0.106051473243977</v>
      </c>
      <c r="AH448" s="17"/>
      <c r="AI448" s="17">
        <v>0.25284923481416599</v>
      </c>
      <c r="AJ448" s="17">
        <v>0.112412112242885</v>
      </c>
      <c r="AK448" s="17">
        <v>0.226829553716383</v>
      </c>
      <c r="AL448" s="17">
        <v>0.42100646688027699</v>
      </c>
      <c r="AM448" s="17">
        <v>0.15180755299246301</v>
      </c>
      <c r="AN448" s="17"/>
      <c r="AO448" s="17">
        <v>0.19258647043410099</v>
      </c>
      <c r="AP448" s="17">
        <v>0.109492055741211</v>
      </c>
      <c r="AQ448" s="17">
        <v>0.18650646385983799</v>
      </c>
      <c r="AR448" s="17"/>
      <c r="AS448" s="17">
        <v>0.18737200827119899</v>
      </c>
      <c r="AT448" s="17">
        <v>0.21304472526615201</v>
      </c>
      <c r="AU448" s="17">
        <v>0.157695765099684</v>
      </c>
      <c r="AV448" s="17">
        <v>9.9981657795821993E-2</v>
      </c>
      <c r="AW448" s="17">
        <v>0</v>
      </c>
      <c r="AX448" s="17"/>
      <c r="AY448" s="17">
        <v>0</v>
      </c>
      <c r="AZ448" s="17">
        <v>0.13350924175031301</v>
      </c>
      <c r="BA448" s="17">
        <v>0.15364850113158399</v>
      </c>
      <c r="BB448" s="17">
        <v>0.192759608594087</v>
      </c>
      <c r="BC448" s="17">
        <v>0.12379830923490701</v>
      </c>
      <c r="BD448" s="17">
        <v>0.18164056538635101</v>
      </c>
      <c r="BE448" s="17">
        <v>0.247013821864175</v>
      </c>
      <c r="BF448" s="17">
        <v>0.16740176021890199</v>
      </c>
      <c r="BG448" s="17">
        <v>0.17451835465155299</v>
      </c>
      <c r="BH448" s="17">
        <v>0.25091390574408701</v>
      </c>
      <c r="BI448" s="17">
        <v>0.21136474645093301</v>
      </c>
      <c r="BJ448" s="17">
        <v>0.111485839305639</v>
      </c>
      <c r="BK448" s="17">
        <v>0.14270946756870201</v>
      </c>
      <c r="BL448" s="17">
        <v>0.103936976013046</v>
      </c>
      <c r="BM448" s="17">
        <v>0</v>
      </c>
      <c r="BN448" s="17">
        <v>0.134400289948998</v>
      </c>
      <c r="BO448" s="17"/>
      <c r="BP448" s="17">
        <v>0.123808335528928</v>
      </c>
      <c r="BQ448" s="17">
        <v>0.120306449698975</v>
      </c>
      <c r="BR448" s="17">
        <v>0.18403278224683001</v>
      </c>
      <c r="BS448" s="17">
        <v>0.23605385988366301</v>
      </c>
      <c r="BT448" s="17">
        <v>0.25830023452711598</v>
      </c>
      <c r="BU448" s="17">
        <v>0.33997656522096797</v>
      </c>
      <c r="BV448" s="17"/>
      <c r="BW448" s="17">
        <v>0.25601094880242498</v>
      </c>
      <c r="BX448" s="17">
        <v>0.15656428542776599</v>
      </c>
      <c r="BY448" s="17">
        <v>0.19360672714639399</v>
      </c>
      <c r="BZ448" s="17">
        <v>0.184542756944578</v>
      </c>
      <c r="CA448" s="17">
        <v>0.15812736681789999</v>
      </c>
      <c r="CB448" s="17">
        <v>0.218195032415231</v>
      </c>
      <c r="CC448" s="17">
        <v>0.143668270977691</v>
      </c>
      <c r="CD448" s="17">
        <v>0.12742739152816801</v>
      </c>
      <c r="CE448" s="17"/>
      <c r="CF448" s="17">
        <v>0.15286660635697299</v>
      </c>
      <c r="CG448" s="17">
        <v>0.20494894832924601</v>
      </c>
      <c r="CH448" s="17">
        <v>0.171713085490596</v>
      </c>
      <c r="CI448" s="17">
        <v>0.14994275574657101</v>
      </c>
      <c r="CJ448" s="17">
        <v>0.16548364625619699</v>
      </c>
      <c r="CK448" s="17"/>
      <c r="CL448" s="17">
        <v>0.18359405819743299</v>
      </c>
      <c r="CM448" s="17"/>
      <c r="CN448" s="17">
        <v>0.165603067497612</v>
      </c>
      <c r="CO448" s="17">
        <v>0.174050043396758</v>
      </c>
      <c r="CP448" s="17">
        <v>0.21298052158938699</v>
      </c>
    </row>
    <row r="449" spans="2:94" x14ac:dyDescent="0.35">
      <c r="B449" t="s">
        <v>147</v>
      </c>
      <c r="C449" s="17">
        <v>0.38678426076248301</v>
      </c>
      <c r="D449" s="17">
        <v>0.398941668114288</v>
      </c>
      <c r="E449" s="17">
        <v>0.37202734349289202</v>
      </c>
      <c r="F449" s="17"/>
      <c r="G449" s="17">
        <v>0.51714191306986101</v>
      </c>
      <c r="H449" s="17">
        <v>0.60565623798053403</v>
      </c>
      <c r="I449" s="17">
        <v>0.35714377072976999</v>
      </c>
      <c r="J449" s="17">
        <v>0.38984468809801598</v>
      </c>
      <c r="K449" s="17">
        <v>0.27365005213942101</v>
      </c>
      <c r="L449" s="17">
        <v>0.22521219786837901</v>
      </c>
      <c r="M449" s="17"/>
      <c r="N449" s="17">
        <v>0.39895080052884102</v>
      </c>
      <c r="O449" s="17">
        <v>0.31934054833601899</v>
      </c>
      <c r="P449" s="17">
        <v>0.44454138308777302</v>
      </c>
      <c r="Q449" s="17">
        <v>0.381839973451294</v>
      </c>
      <c r="R449" s="17"/>
      <c r="S449" s="17">
        <v>0.53009809191206503</v>
      </c>
      <c r="T449" s="17">
        <v>0.176175477438407</v>
      </c>
      <c r="U449" s="17">
        <v>0.38539561971185698</v>
      </c>
      <c r="V449" s="17">
        <v>0.2569625527901</v>
      </c>
      <c r="W449" s="17">
        <v>0.29487049474297899</v>
      </c>
      <c r="X449" s="17">
        <v>0.329372169186335</v>
      </c>
      <c r="Y449" s="17">
        <v>0.44321953398888703</v>
      </c>
      <c r="Z449" s="17">
        <v>0.42837834802327701</v>
      </c>
      <c r="AA449" s="17">
        <v>0.40672147681131199</v>
      </c>
      <c r="AB449" s="17">
        <v>0.50290065754231295</v>
      </c>
      <c r="AC449" s="17">
        <v>0.50512197648712898</v>
      </c>
      <c r="AD449" s="17"/>
      <c r="AE449" s="17">
        <v>0.20941879145206899</v>
      </c>
      <c r="AF449" s="17">
        <v>0.47337770346461899</v>
      </c>
      <c r="AG449" s="17">
        <v>0.461039345557201</v>
      </c>
      <c r="AH449" s="17"/>
      <c r="AI449" s="17">
        <v>0.189562085109406</v>
      </c>
      <c r="AJ449" s="17">
        <v>0.58750968847853502</v>
      </c>
      <c r="AK449" s="17">
        <v>0.379994575674583</v>
      </c>
      <c r="AL449" s="17">
        <v>6.1894264189719099E-2</v>
      </c>
      <c r="AM449" s="17">
        <v>0.35001017662141798</v>
      </c>
      <c r="AN449" s="17"/>
      <c r="AO449" s="17">
        <v>0.328461495780139</v>
      </c>
      <c r="AP449" s="17">
        <v>0.56431707512342699</v>
      </c>
      <c r="AQ449" s="17">
        <v>0.42854316408315701</v>
      </c>
      <c r="AR449" s="17"/>
      <c r="AS449" s="17">
        <v>0.36495292212015701</v>
      </c>
      <c r="AT449" s="17">
        <v>0.33476705514788901</v>
      </c>
      <c r="AU449" s="17">
        <v>0.428408947078872</v>
      </c>
      <c r="AV449" s="17">
        <v>0.52635442358131901</v>
      </c>
      <c r="AW449" s="17">
        <v>0.79499854787290403</v>
      </c>
      <c r="AX449" s="17"/>
      <c r="AY449" s="17">
        <v>0.331814523211032</v>
      </c>
      <c r="AZ449" s="17">
        <v>0.35301994483344401</v>
      </c>
      <c r="BA449" s="17">
        <v>0.40305825020978397</v>
      </c>
      <c r="BB449" s="17">
        <v>0.35649867393236201</v>
      </c>
      <c r="BC449" s="17">
        <v>0.49953025367652598</v>
      </c>
      <c r="BD449" s="17">
        <v>0.370580757659139</v>
      </c>
      <c r="BE449" s="17">
        <v>0.197348103261765</v>
      </c>
      <c r="BF449" s="17">
        <v>0.42975509686088798</v>
      </c>
      <c r="BG449" s="17">
        <v>0.38478095984523197</v>
      </c>
      <c r="BH449" s="17">
        <v>0.213656377465403</v>
      </c>
      <c r="BI449" s="17">
        <v>0.37979405189434901</v>
      </c>
      <c r="BJ449" s="17">
        <v>0.52875151806246901</v>
      </c>
      <c r="BK449" s="17">
        <v>0.56130296279492797</v>
      </c>
      <c r="BL449" s="17">
        <v>0.51486595445600003</v>
      </c>
      <c r="BM449" s="17">
        <v>0.80288142769348003</v>
      </c>
      <c r="BN449" s="17">
        <v>0.63368671108820196</v>
      </c>
      <c r="BO449" s="17"/>
      <c r="BP449" s="17">
        <v>0.545415401704752</v>
      </c>
      <c r="BQ449" s="17">
        <v>0.44600556706775302</v>
      </c>
      <c r="BR449" s="17">
        <v>0.40568196833258802</v>
      </c>
      <c r="BS449" s="17">
        <v>0.28624101610827601</v>
      </c>
      <c r="BT449" s="17">
        <v>0.22049643391909901</v>
      </c>
      <c r="BU449" s="17">
        <v>5.9569264613701801E-2</v>
      </c>
      <c r="BV449" s="17"/>
      <c r="BW449" s="17">
        <v>0.33656224014328001</v>
      </c>
      <c r="BX449" s="17">
        <v>0.43430235893268798</v>
      </c>
      <c r="BY449" s="17">
        <v>0.36840601698597703</v>
      </c>
      <c r="BZ449" s="17">
        <v>0.40378722894281099</v>
      </c>
      <c r="CA449" s="17">
        <v>0.41404433512733302</v>
      </c>
      <c r="CB449" s="17">
        <v>0.310867628584999</v>
      </c>
      <c r="CC449" s="17">
        <v>0.45324012516844497</v>
      </c>
      <c r="CD449" s="17">
        <v>0.47258694471573198</v>
      </c>
      <c r="CE449" s="17"/>
      <c r="CF449" s="17">
        <v>0.49870527165399398</v>
      </c>
      <c r="CG449" s="17">
        <v>0.32367929342456397</v>
      </c>
      <c r="CH449" s="17">
        <v>0.40874432290708601</v>
      </c>
      <c r="CI449" s="17">
        <v>0.43766861913098398</v>
      </c>
      <c r="CJ449" s="17">
        <v>0.34425977536990399</v>
      </c>
      <c r="CK449" s="17"/>
      <c r="CL449" s="17">
        <v>0.36944961530936499</v>
      </c>
      <c r="CM449" s="17"/>
      <c r="CN449" s="17">
        <v>0.42098327435614302</v>
      </c>
      <c r="CO449" s="17">
        <v>0.35487439229286899</v>
      </c>
      <c r="CP449" s="17">
        <v>0.33510804697575403</v>
      </c>
    </row>
    <row r="450" spans="2:94" x14ac:dyDescent="0.35">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c r="CA450" s="17"/>
      <c r="CB450" s="17"/>
      <c r="CC450" s="17"/>
      <c r="CD450" s="17"/>
      <c r="CE450" s="17"/>
      <c r="CF450" s="17"/>
      <c r="CG450" s="17"/>
      <c r="CH450" s="17"/>
      <c r="CI450" s="17"/>
      <c r="CJ450" s="17"/>
      <c r="CK450" s="17"/>
      <c r="CL450" s="17"/>
      <c r="CM450" s="17"/>
      <c r="CN450" s="17"/>
      <c r="CO450" s="17"/>
      <c r="CP450" s="17"/>
    </row>
    <row r="451" spans="2:94" x14ac:dyDescent="0.35">
      <c r="B451" s="6" t="s">
        <v>247</v>
      </c>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c r="CA451" s="17"/>
      <c r="CB451" s="17"/>
      <c r="CC451" s="17"/>
      <c r="CD451" s="17"/>
      <c r="CE451" s="17"/>
      <c r="CF451" s="17"/>
      <c r="CG451" s="17"/>
      <c r="CH451" s="17"/>
      <c r="CI451" s="17"/>
      <c r="CJ451" s="17"/>
      <c r="CK451" s="17"/>
      <c r="CL451" s="17"/>
      <c r="CM451" s="17"/>
      <c r="CN451" s="17"/>
      <c r="CO451" s="17"/>
      <c r="CP451" s="17"/>
    </row>
    <row r="452" spans="2:94" x14ac:dyDescent="0.35">
      <c r="B452" s="24" t="s">
        <v>225</v>
      </c>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c r="CA452" s="17"/>
      <c r="CB452" s="17"/>
      <c r="CC452" s="17"/>
      <c r="CD452" s="17"/>
      <c r="CE452" s="17"/>
      <c r="CF452" s="17"/>
      <c r="CG452" s="17"/>
      <c r="CH452" s="17"/>
      <c r="CI452" s="17"/>
      <c r="CJ452" s="17"/>
      <c r="CK452" s="17"/>
      <c r="CL452" s="17"/>
      <c r="CM452" s="17"/>
      <c r="CN452" s="17"/>
      <c r="CO452" s="17"/>
      <c r="CP452" s="17"/>
    </row>
    <row r="453" spans="2:94" x14ac:dyDescent="0.35">
      <c r="B453" t="s">
        <v>205</v>
      </c>
      <c r="C453" s="17">
        <v>0.27224001292293798</v>
      </c>
      <c r="D453" s="17">
        <v>0.279944024210105</v>
      </c>
      <c r="E453" s="17">
        <v>0.25844692202543501</v>
      </c>
      <c r="F453" s="17"/>
      <c r="G453" s="17">
        <v>0.37191314795288299</v>
      </c>
      <c r="H453" s="17">
        <v>0.26896523887842499</v>
      </c>
      <c r="I453" s="17">
        <v>0.30399459930813</v>
      </c>
      <c r="J453" s="17">
        <v>0.195640218204332</v>
      </c>
      <c r="K453" s="17">
        <v>0.25523002552601998</v>
      </c>
      <c r="L453" s="17">
        <v>0.25693082862979599</v>
      </c>
      <c r="M453" s="17"/>
      <c r="N453" s="17">
        <v>0.27846977696611702</v>
      </c>
      <c r="O453" s="17">
        <v>0.28755944539789702</v>
      </c>
      <c r="P453" s="17">
        <v>0.30851948371086102</v>
      </c>
      <c r="Q453" s="17">
        <v>0.21483502537861601</v>
      </c>
      <c r="R453" s="17"/>
      <c r="S453" s="17">
        <v>0.35485751262706999</v>
      </c>
      <c r="T453" s="17">
        <v>0.22254190765923301</v>
      </c>
      <c r="U453" s="17">
        <v>0.29064481400582398</v>
      </c>
      <c r="V453" s="17">
        <v>0.24047466461643499</v>
      </c>
      <c r="W453" s="17">
        <v>0.1383548883406</v>
      </c>
      <c r="X453" s="17">
        <v>0.21594913535060101</v>
      </c>
      <c r="Y453" s="17">
        <v>0.37719685214155302</v>
      </c>
      <c r="Z453" s="17">
        <v>0.28957538021221702</v>
      </c>
      <c r="AA453" s="17">
        <v>0.27032244753699203</v>
      </c>
      <c r="AB453" s="17">
        <v>0.30224154103246298</v>
      </c>
      <c r="AC453" s="17">
        <v>0.27310032875655699</v>
      </c>
      <c r="AD453" s="17"/>
      <c r="AE453" s="17">
        <v>0.21321196602739401</v>
      </c>
      <c r="AF453" s="17">
        <v>0.314278094137939</v>
      </c>
      <c r="AG453" s="17">
        <v>0.26362787312584302</v>
      </c>
      <c r="AH453" s="17"/>
      <c r="AI453" s="17">
        <v>0.180159615160463</v>
      </c>
      <c r="AJ453" s="17">
        <v>0.363304068745811</v>
      </c>
      <c r="AK453" s="17">
        <v>0.25886266156118998</v>
      </c>
      <c r="AL453" s="17">
        <v>0.42490273908828402</v>
      </c>
      <c r="AM453" s="17">
        <v>0.164514268561541</v>
      </c>
      <c r="AN453" s="17"/>
      <c r="AO453" s="17">
        <v>0.19632255228849599</v>
      </c>
      <c r="AP453" s="17">
        <v>0.357849213746465</v>
      </c>
      <c r="AQ453" s="17">
        <v>0.28859988048380097</v>
      </c>
      <c r="AR453" s="17"/>
      <c r="AS453" s="17">
        <v>0.229453129605346</v>
      </c>
      <c r="AT453" s="17">
        <v>0.229295024900939</v>
      </c>
      <c r="AU453" s="17">
        <v>0.25366035100456402</v>
      </c>
      <c r="AV453" s="17">
        <v>0.360653218380659</v>
      </c>
      <c r="AW453" s="17">
        <v>0.49295608933042701</v>
      </c>
      <c r="AX453" s="17"/>
      <c r="AY453" s="17">
        <v>0.43618475856730798</v>
      </c>
      <c r="AZ453" s="17">
        <v>0.38566462477811297</v>
      </c>
      <c r="BA453" s="17">
        <v>0.26604722702760802</v>
      </c>
      <c r="BB453" s="17">
        <v>0.25877754916291801</v>
      </c>
      <c r="BC453" s="17">
        <v>0.19790452759045399</v>
      </c>
      <c r="BD453" s="17">
        <v>0.25765031480699002</v>
      </c>
      <c r="BE453" s="17">
        <v>0.330378157324827</v>
      </c>
      <c r="BF453" s="17">
        <v>0.28387864344083102</v>
      </c>
      <c r="BG453" s="17">
        <v>0.18934517815631199</v>
      </c>
      <c r="BH453" s="17">
        <v>0.35373467233934902</v>
      </c>
      <c r="BI453" s="17">
        <v>0.225729604117789</v>
      </c>
      <c r="BJ453" s="17">
        <v>0.26156478810116601</v>
      </c>
      <c r="BK453" s="17">
        <v>0.219533873873514</v>
      </c>
      <c r="BL453" s="17">
        <v>0.38565846044454299</v>
      </c>
      <c r="BM453" s="17">
        <v>0.26032835785270397</v>
      </c>
      <c r="BN453" s="17">
        <v>0.44777275486336199</v>
      </c>
      <c r="BO453" s="17"/>
      <c r="BP453" s="17">
        <v>0.36677339494379901</v>
      </c>
      <c r="BQ453" s="17">
        <v>0.248941022533645</v>
      </c>
      <c r="BR453" s="17">
        <v>0.228510440150861</v>
      </c>
      <c r="BS453" s="17">
        <v>0.29552396493858302</v>
      </c>
      <c r="BT453" s="17">
        <v>0.18301065383585199</v>
      </c>
      <c r="BU453" s="17">
        <v>0.18360057594184101</v>
      </c>
      <c r="BV453" s="17"/>
      <c r="BW453" s="17">
        <v>0.18907777278105001</v>
      </c>
      <c r="BX453" s="17">
        <v>0.31869120810632001</v>
      </c>
      <c r="BY453" s="17">
        <v>0.246001728431092</v>
      </c>
      <c r="BZ453" s="17">
        <v>0.26477759047518501</v>
      </c>
      <c r="CA453" s="17">
        <v>0.28472022837831201</v>
      </c>
      <c r="CB453" s="17">
        <v>0.186370520695191</v>
      </c>
      <c r="CC453" s="17">
        <v>0.409169739791577</v>
      </c>
      <c r="CD453" s="17">
        <v>0.35994118518450102</v>
      </c>
      <c r="CE453" s="17"/>
      <c r="CF453" s="17">
        <v>0.43376100182586502</v>
      </c>
      <c r="CG453" s="17">
        <v>0.25852320992356298</v>
      </c>
      <c r="CH453" s="17">
        <v>0.24930726859355001</v>
      </c>
      <c r="CI453" s="17">
        <v>0.26570162798083102</v>
      </c>
      <c r="CJ453" s="17">
        <v>0.26544957849890599</v>
      </c>
      <c r="CK453" s="17"/>
      <c r="CL453" s="17">
        <v>0.20474985894009901</v>
      </c>
      <c r="CM453" s="17"/>
      <c r="CN453" s="17">
        <v>0.35404857668060802</v>
      </c>
      <c r="CO453" s="17">
        <v>0.13602326262414399</v>
      </c>
      <c r="CP453" s="17">
        <v>0.214906050725438</v>
      </c>
    </row>
    <row r="454" spans="2:94" x14ac:dyDescent="0.35">
      <c r="B454" t="s">
        <v>206</v>
      </c>
      <c r="C454" s="17">
        <v>0.33889309899175102</v>
      </c>
      <c r="D454" s="17">
        <v>0.33972221932876501</v>
      </c>
      <c r="E454" s="17">
        <v>0.34089713659557203</v>
      </c>
      <c r="F454" s="17"/>
      <c r="G454" s="17">
        <v>0.29808107753747098</v>
      </c>
      <c r="H454" s="17">
        <v>0.43369548474783398</v>
      </c>
      <c r="I454" s="17">
        <v>0.32739280511077901</v>
      </c>
      <c r="J454" s="17">
        <v>0.37363086386912697</v>
      </c>
      <c r="K454" s="17">
        <v>0.300139408397264</v>
      </c>
      <c r="L454" s="17">
        <v>0.299025855113217</v>
      </c>
      <c r="M454" s="17"/>
      <c r="N454" s="17">
        <v>0.36463926736949198</v>
      </c>
      <c r="O454" s="17">
        <v>0.33969455886355299</v>
      </c>
      <c r="P454" s="17">
        <v>0.31785832812880399</v>
      </c>
      <c r="Q454" s="17">
        <v>0.32988605739898802</v>
      </c>
      <c r="R454" s="17"/>
      <c r="S454" s="17">
        <v>0.40748776905106499</v>
      </c>
      <c r="T454" s="17">
        <v>0.32079334842823498</v>
      </c>
      <c r="U454" s="17">
        <v>0.223683413331348</v>
      </c>
      <c r="V454" s="17">
        <v>0.27960284490825199</v>
      </c>
      <c r="W454" s="17">
        <v>0.31677089364087302</v>
      </c>
      <c r="X454" s="17">
        <v>0.37678202869708</v>
      </c>
      <c r="Y454" s="17">
        <v>0.32661734317910202</v>
      </c>
      <c r="Z454" s="17">
        <v>0.35594834024315802</v>
      </c>
      <c r="AA454" s="17">
        <v>0.34800896030495099</v>
      </c>
      <c r="AB454" s="17">
        <v>0.39743719370506603</v>
      </c>
      <c r="AC454" s="17">
        <v>0.35008787807602698</v>
      </c>
      <c r="AD454" s="17"/>
      <c r="AE454" s="17">
        <v>0.33474258199552798</v>
      </c>
      <c r="AF454" s="17">
        <v>0.35181296060271899</v>
      </c>
      <c r="AG454" s="17">
        <v>0.35309555977630702</v>
      </c>
      <c r="AH454" s="17"/>
      <c r="AI454" s="17">
        <v>0.35183045550248698</v>
      </c>
      <c r="AJ454" s="17">
        <v>0.35871235871990398</v>
      </c>
      <c r="AK454" s="17">
        <v>0.35236261621320197</v>
      </c>
      <c r="AL454" s="17">
        <v>0</v>
      </c>
      <c r="AM454" s="17">
        <v>0.36367976448286798</v>
      </c>
      <c r="AN454" s="17"/>
      <c r="AO454" s="17">
        <v>0.40594878875559898</v>
      </c>
      <c r="AP454" s="17">
        <v>0.361018706646759</v>
      </c>
      <c r="AQ454" s="17">
        <v>0.36180743336319798</v>
      </c>
      <c r="AR454" s="17"/>
      <c r="AS454" s="17">
        <v>0.30924577453678898</v>
      </c>
      <c r="AT454" s="17">
        <v>0.32458956801928701</v>
      </c>
      <c r="AU454" s="17">
        <v>0.38723029603841203</v>
      </c>
      <c r="AV454" s="17">
        <v>0.36604700815907598</v>
      </c>
      <c r="AW454" s="17">
        <v>0</v>
      </c>
      <c r="AX454" s="17"/>
      <c r="AY454" s="17">
        <v>0.45774391269679698</v>
      </c>
      <c r="AZ454" s="17">
        <v>0.20990143491033</v>
      </c>
      <c r="BA454" s="17">
        <v>0.43651278067063298</v>
      </c>
      <c r="BB454" s="17">
        <v>0.37221888448720503</v>
      </c>
      <c r="BC454" s="17">
        <v>0.329653569722474</v>
      </c>
      <c r="BD454" s="17">
        <v>0.32555781544433998</v>
      </c>
      <c r="BE454" s="17">
        <v>0.27546604267741398</v>
      </c>
      <c r="BF454" s="17">
        <v>0.31728244435397301</v>
      </c>
      <c r="BG454" s="17">
        <v>0.38758571501192401</v>
      </c>
      <c r="BH454" s="17">
        <v>0.33741946210519103</v>
      </c>
      <c r="BI454" s="17">
        <v>0.35701617972324201</v>
      </c>
      <c r="BJ454" s="17">
        <v>0.33981343404587699</v>
      </c>
      <c r="BK454" s="17">
        <v>0.27906625451397599</v>
      </c>
      <c r="BL454" s="17">
        <v>0.42485518803503403</v>
      </c>
      <c r="BM454" s="17">
        <v>0.43085456403032102</v>
      </c>
      <c r="BN454" s="17">
        <v>0.33532061367085098</v>
      </c>
      <c r="BO454" s="17"/>
      <c r="BP454" s="17">
        <v>0.36920875788939</v>
      </c>
      <c r="BQ454" s="17">
        <v>0.34231679420762101</v>
      </c>
      <c r="BR454" s="17">
        <v>0.32735366766002899</v>
      </c>
      <c r="BS454" s="17">
        <v>0.31158188275194598</v>
      </c>
      <c r="BT454" s="17">
        <v>0.30821565103948201</v>
      </c>
      <c r="BU454" s="17">
        <v>0.38230959605140602</v>
      </c>
      <c r="BV454" s="17"/>
      <c r="BW454" s="17">
        <v>0.35677413038429301</v>
      </c>
      <c r="BX454" s="17">
        <v>0.37130466103208098</v>
      </c>
      <c r="BY454" s="17">
        <v>0.35683331093066301</v>
      </c>
      <c r="BZ454" s="17">
        <v>0.30661320198791298</v>
      </c>
      <c r="CA454" s="17">
        <v>0.30880820345997301</v>
      </c>
      <c r="CB454" s="17">
        <v>0.46620853614951102</v>
      </c>
      <c r="CC454" s="17">
        <v>0.217229067824427</v>
      </c>
      <c r="CD454" s="17">
        <v>0.33231658655516799</v>
      </c>
      <c r="CE454" s="17"/>
      <c r="CF454" s="17">
        <v>0.32465167485064</v>
      </c>
      <c r="CG454" s="17">
        <v>0.33897879074357701</v>
      </c>
      <c r="CH454" s="17">
        <v>0.34013246531116997</v>
      </c>
      <c r="CI454" s="17">
        <v>0.36396568414845998</v>
      </c>
      <c r="CJ454" s="17">
        <v>0.25466127060452098</v>
      </c>
      <c r="CK454" s="17"/>
      <c r="CL454" s="17">
        <v>0.408702959206867</v>
      </c>
      <c r="CM454" s="17"/>
      <c r="CN454" s="17">
        <v>0.296175300744561</v>
      </c>
      <c r="CO454" s="17">
        <v>0.37764739239296402</v>
      </c>
      <c r="CP454" s="17">
        <v>0.39455235579651898</v>
      </c>
    </row>
    <row r="455" spans="2:94" x14ac:dyDescent="0.35">
      <c r="B455" t="s">
        <v>207</v>
      </c>
      <c r="C455" s="17">
        <v>0.204080053791062</v>
      </c>
      <c r="D455" s="17">
        <v>0.19729415582639001</v>
      </c>
      <c r="E455" s="17">
        <v>0.212575894092419</v>
      </c>
      <c r="F455" s="17"/>
      <c r="G455" s="17">
        <v>0.21092470182526599</v>
      </c>
      <c r="H455" s="17">
        <v>0.187668213839248</v>
      </c>
      <c r="I455" s="17">
        <v>0.163813507199778</v>
      </c>
      <c r="J455" s="17">
        <v>0.25394518725284199</v>
      </c>
      <c r="K455" s="17">
        <v>0.20761770768525101</v>
      </c>
      <c r="L455" s="17">
        <v>0.20334724870979701</v>
      </c>
      <c r="M455" s="17"/>
      <c r="N455" s="17">
        <v>0.163573239314557</v>
      </c>
      <c r="O455" s="17">
        <v>0.19107683420435401</v>
      </c>
      <c r="P455" s="17">
        <v>0.19637071732623099</v>
      </c>
      <c r="Q455" s="17">
        <v>0.26623140023675601</v>
      </c>
      <c r="R455" s="17"/>
      <c r="S455" s="17">
        <v>0.164960203944641</v>
      </c>
      <c r="T455" s="17">
        <v>0.21037716172802501</v>
      </c>
      <c r="U455" s="17">
        <v>0.25444985412719101</v>
      </c>
      <c r="V455" s="17">
        <v>0.239828946772249</v>
      </c>
      <c r="W455" s="17">
        <v>0.29480807740105403</v>
      </c>
      <c r="X455" s="17">
        <v>0.21556545095190699</v>
      </c>
      <c r="Y455" s="17">
        <v>5.6286126021279997E-2</v>
      </c>
      <c r="Z455" s="17">
        <v>0.15673489482512001</v>
      </c>
      <c r="AA455" s="17">
        <v>0.19461085801852801</v>
      </c>
      <c r="AB455" s="17">
        <v>0.21932125808877601</v>
      </c>
      <c r="AC455" s="17">
        <v>0.26670120238760198</v>
      </c>
      <c r="AD455" s="17"/>
      <c r="AE455" s="17">
        <v>0.20728375855113201</v>
      </c>
      <c r="AF455" s="17">
        <v>0.17696555723359</v>
      </c>
      <c r="AG455" s="17">
        <v>0.232698917023684</v>
      </c>
      <c r="AH455" s="17"/>
      <c r="AI455" s="17">
        <v>0.23276965072887901</v>
      </c>
      <c r="AJ455" s="17">
        <v>0.152495275552779</v>
      </c>
      <c r="AK455" s="17">
        <v>0.190354934452381</v>
      </c>
      <c r="AL455" s="17">
        <v>0.122556548562644</v>
      </c>
      <c r="AM455" s="17">
        <v>0.24620809694690701</v>
      </c>
      <c r="AN455" s="17"/>
      <c r="AO455" s="17">
        <v>0.19339251285903</v>
      </c>
      <c r="AP455" s="17">
        <v>0.15568238875044599</v>
      </c>
      <c r="AQ455" s="17">
        <v>0.18973823377747101</v>
      </c>
      <c r="AR455" s="17"/>
      <c r="AS455" s="17">
        <v>0.25082991753887002</v>
      </c>
      <c r="AT455" s="17">
        <v>0.24260829284514299</v>
      </c>
      <c r="AU455" s="17">
        <v>0.18593739528067099</v>
      </c>
      <c r="AV455" s="17">
        <v>0.12778008047627001</v>
      </c>
      <c r="AW455" s="17">
        <v>0</v>
      </c>
      <c r="AX455" s="17"/>
      <c r="AY455" s="17">
        <v>0</v>
      </c>
      <c r="AZ455" s="17">
        <v>0.208617733397188</v>
      </c>
      <c r="BA455" s="17">
        <v>0.14379267552585501</v>
      </c>
      <c r="BB455" s="17">
        <v>0.167898838032013</v>
      </c>
      <c r="BC455" s="17">
        <v>0.29311339122754199</v>
      </c>
      <c r="BD455" s="17">
        <v>0.24025897716591901</v>
      </c>
      <c r="BE455" s="17">
        <v>0.22555148592747001</v>
      </c>
      <c r="BF455" s="17">
        <v>0.165709571156158</v>
      </c>
      <c r="BG455" s="17">
        <v>0.26747154835845699</v>
      </c>
      <c r="BH455" s="17">
        <v>0.14121634644601799</v>
      </c>
      <c r="BI455" s="17">
        <v>0.22328632188419201</v>
      </c>
      <c r="BJ455" s="17">
        <v>0.20667661130779399</v>
      </c>
      <c r="BK455" s="17">
        <v>0.20390753579134999</v>
      </c>
      <c r="BL455" s="17">
        <v>4.8831872090168697E-2</v>
      </c>
      <c r="BM455" s="17">
        <v>0.104460539564028</v>
      </c>
      <c r="BN455" s="17">
        <v>0.11134402165670899</v>
      </c>
      <c r="BO455" s="17"/>
      <c r="BP455" s="17">
        <v>0.171567866952302</v>
      </c>
      <c r="BQ455" s="17">
        <v>0.20359197971417201</v>
      </c>
      <c r="BR455" s="17">
        <v>0.23496425698429099</v>
      </c>
      <c r="BS455" s="17">
        <v>0.2007192151694</v>
      </c>
      <c r="BT455" s="17">
        <v>0.27928092980663499</v>
      </c>
      <c r="BU455" s="17">
        <v>0.13890286555008699</v>
      </c>
      <c r="BV455" s="17"/>
      <c r="BW455" s="17">
        <v>0.29135970701696801</v>
      </c>
      <c r="BX455" s="17">
        <v>0.19346547677026099</v>
      </c>
      <c r="BY455" s="17">
        <v>0.19978970565538801</v>
      </c>
      <c r="BZ455" s="17">
        <v>0.21959933028517301</v>
      </c>
      <c r="CA455" s="17">
        <v>0.15445004471360599</v>
      </c>
      <c r="CB455" s="17">
        <v>0.129346307502122</v>
      </c>
      <c r="CC455" s="17">
        <v>0.232258476524345</v>
      </c>
      <c r="CD455" s="17">
        <v>0.187056017999645</v>
      </c>
      <c r="CE455" s="17"/>
      <c r="CF455" s="17">
        <v>0.14018026511084</v>
      </c>
      <c r="CG455" s="17">
        <v>0.17476730674124999</v>
      </c>
      <c r="CH455" s="17">
        <v>0.24211209331712399</v>
      </c>
      <c r="CI455" s="17">
        <v>0.213570908061918</v>
      </c>
      <c r="CJ455" s="17">
        <v>0.200820930907464</v>
      </c>
      <c r="CK455" s="17"/>
      <c r="CL455" s="17">
        <v>0.21544060584452199</v>
      </c>
      <c r="CM455" s="17"/>
      <c r="CN455" s="17">
        <v>0.18505333742941199</v>
      </c>
      <c r="CO455" s="17">
        <v>0.27301391189704699</v>
      </c>
      <c r="CP455" s="17">
        <v>0.187816520304045</v>
      </c>
    </row>
    <row r="456" spans="2:94" x14ac:dyDescent="0.35">
      <c r="B456" t="s">
        <v>208</v>
      </c>
      <c r="C456" s="17">
        <v>8.2563473448213395E-2</v>
      </c>
      <c r="D456" s="17">
        <v>9.1136748888448096E-2</v>
      </c>
      <c r="E456" s="17">
        <v>7.4676035000012603E-2</v>
      </c>
      <c r="F456" s="17"/>
      <c r="G456" s="17">
        <v>7.1075729277104802E-2</v>
      </c>
      <c r="H456" s="17">
        <v>6.2235828012888697E-2</v>
      </c>
      <c r="I456" s="17">
        <v>7.0057421162835407E-2</v>
      </c>
      <c r="J456" s="17">
        <v>4.9938982961743199E-2</v>
      </c>
      <c r="K456" s="17">
        <v>0.119570591096936</v>
      </c>
      <c r="L456" s="17">
        <v>0.118012472163215</v>
      </c>
      <c r="M456" s="17"/>
      <c r="N456" s="17">
        <v>9.1358173863088796E-2</v>
      </c>
      <c r="O456" s="17">
        <v>8.6812799896935397E-2</v>
      </c>
      <c r="P456" s="17">
        <v>8.0897904349770705E-2</v>
      </c>
      <c r="Q456" s="17">
        <v>7.0625591982478003E-2</v>
      </c>
      <c r="R456" s="17"/>
      <c r="S456" s="17">
        <v>3.7186948054959798E-2</v>
      </c>
      <c r="T456" s="17">
        <v>0.113767819715806</v>
      </c>
      <c r="U456" s="17">
        <v>7.7814474747369605E-2</v>
      </c>
      <c r="V456" s="17">
        <v>0.119471871468769</v>
      </c>
      <c r="W456" s="17">
        <v>0.12955478172527601</v>
      </c>
      <c r="X456" s="17">
        <v>9.2993451582443501E-2</v>
      </c>
      <c r="Y456" s="17">
        <v>0.10801838853588799</v>
      </c>
      <c r="Z456" s="17">
        <v>8.0154748233262602E-2</v>
      </c>
      <c r="AA456" s="17">
        <v>8.25091349878328E-2</v>
      </c>
      <c r="AB456" s="17">
        <v>2.7269096849427899E-2</v>
      </c>
      <c r="AC456" s="17">
        <v>3.63808867015806E-2</v>
      </c>
      <c r="AD456" s="17"/>
      <c r="AE456" s="17">
        <v>0.100238921365228</v>
      </c>
      <c r="AF456" s="17">
        <v>7.7461098304051804E-2</v>
      </c>
      <c r="AG456" s="17">
        <v>6.7905092372479006E-2</v>
      </c>
      <c r="AH456" s="17"/>
      <c r="AI456" s="17">
        <v>0.103914074020425</v>
      </c>
      <c r="AJ456" s="17">
        <v>6.7714150727373204E-2</v>
      </c>
      <c r="AK456" s="17">
        <v>8.1728523343892204E-2</v>
      </c>
      <c r="AL456" s="17">
        <v>0.229364029445841</v>
      </c>
      <c r="AM456" s="17">
        <v>8.2161017179388604E-2</v>
      </c>
      <c r="AN456" s="17"/>
      <c r="AO456" s="17">
        <v>8.6798329630484006E-2</v>
      </c>
      <c r="AP456" s="17">
        <v>7.1038929041097196E-2</v>
      </c>
      <c r="AQ456" s="17">
        <v>5.8477867130905699E-2</v>
      </c>
      <c r="AR456" s="17"/>
      <c r="AS456" s="17">
        <v>9.2421740673393801E-2</v>
      </c>
      <c r="AT456" s="17">
        <v>8.2343372934985698E-2</v>
      </c>
      <c r="AU456" s="17">
        <v>7.3082023924932404E-2</v>
      </c>
      <c r="AV456" s="17">
        <v>5.0300555794057303E-2</v>
      </c>
      <c r="AW456" s="17">
        <v>0.24117300798045499</v>
      </c>
      <c r="AX456" s="17"/>
      <c r="AY456" s="17">
        <v>0.106071328735895</v>
      </c>
      <c r="AZ456" s="17">
        <v>9.0097035162136602E-2</v>
      </c>
      <c r="BA456" s="17">
        <v>7.3556906937606595E-2</v>
      </c>
      <c r="BB456" s="17">
        <v>7.1095656765814405E-2</v>
      </c>
      <c r="BC456" s="17">
        <v>0.10295710770682701</v>
      </c>
      <c r="BD456" s="17">
        <v>6.28867655072958E-2</v>
      </c>
      <c r="BE456" s="17">
        <v>5.7858189964028098E-2</v>
      </c>
      <c r="BF456" s="17">
        <v>0.105470036190269</v>
      </c>
      <c r="BG456" s="17">
        <v>8.8361760690236102E-2</v>
      </c>
      <c r="BH456" s="17">
        <v>5.13330453416911E-2</v>
      </c>
      <c r="BI456" s="17">
        <v>8.3336436960711399E-2</v>
      </c>
      <c r="BJ456" s="17">
        <v>0.113842029936678</v>
      </c>
      <c r="BK456" s="17">
        <v>0.20899272588679499</v>
      </c>
      <c r="BL456" s="17">
        <v>4.6283797848397798E-2</v>
      </c>
      <c r="BM456" s="17">
        <v>0</v>
      </c>
      <c r="BN456" s="17">
        <v>4.0430043754712403E-2</v>
      </c>
      <c r="BO456" s="17"/>
      <c r="BP456" s="17">
        <v>4.3418780722911103E-2</v>
      </c>
      <c r="BQ456" s="17">
        <v>0.108393301375107</v>
      </c>
      <c r="BR456" s="17">
        <v>8.2151687875113594E-2</v>
      </c>
      <c r="BS456" s="17">
        <v>6.52396725908478E-2</v>
      </c>
      <c r="BT456" s="17">
        <v>0.14491087959788701</v>
      </c>
      <c r="BU456" s="17">
        <v>5.1123026698308802E-2</v>
      </c>
      <c r="BV456" s="17"/>
      <c r="BW456" s="17">
        <v>2.6535174143135699E-2</v>
      </c>
      <c r="BX456" s="17">
        <v>5.3862281404980797E-2</v>
      </c>
      <c r="BY456" s="17">
        <v>9.2270969351567603E-2</v>
      </c>
      <c r="BZ456" s="17">
        <v>8.7601520360977805E-2</v>
      </c>
      <c r="CA456" s="17">
        <v>0.14853207647825101</v>
      </c>
      <c r="CB456" s="17">
        <v>5.4775171391948999E-2</v>
      </c>
      <c r="CC456" s="17">
        <v>3.4372271559058303E-2</v>
      </c>
      <c r="CD456" s="17">
        <v>5.9100564470449098E-2</v>
      </c>
      <c r="CE456" s="17"/>
      <c r="CF456" s="17">
        <v>4.5415993063724201E-2</v>
      </c>
      <c r="CG456" s="17">
        <v>0.11405624721070801</v>
      </c>
      <c r="CH456" s="17">
        <v>7.5289054480029496E-2</v>
      </c>
      <c r="CI456" s="17">
        <v>4.4205263050554597E-2</v>
      </c>
      <c r="CJ456" s="17">
        <v>0.10879017452530799</v>
      </c>
      <c r="CK456" s="17"/>
      <c r="CL456" s="17">
        <v>0.103151556187418</v>
      </c>
      <c r="CM456" s="17"/>
      <c r="CN456" s="17">
        <v>6.8276384480981195E-2</v>
      </c>
      <c r="CO456" s="17">
        <v>0.103595269330434</v>
      </c>
      <c r="CP456" s="17">
        <v>9.4766908006755995E-2</v>
      </c>
    </row>
    <row r="457" spans="2:94" x14ac:dyDescent="0.35">
      <c r="B457" t="s">
        <v>209</v>
      </c>
      <c r="C457" s="17">
        <v>8.3609159058725194E-2</v>
      </c>
      <c r="D457" s="17">
        <v>7.6348466663254094E-2</v>
      </c>
      <c r="E457" s="17">
        <v>9.1572747538330099E-2</v>
      </c>
      <c r="F457" s="17"/>
      <c r="G457" s="17">
        <v>2.7131050507307099E-2</v>
      </c>
      <c r="H457" s="17">
        <v>2.9643577610833499E-2</v>
      </c>
      <c r="I457" s="17">
        <v>0.106242586197463</v>
      </c>
      <c r="J457" s="17">
        <v>9.21929029699044E-2</v>
      </c>
      <c r="K457" s="17">
        <v>0.11085540744592701</v>
      </c>
      <c r="L457" s="17">
        <v>0.11810919671727201</v>
      </c>
      <c r="M457" s="17"/>
      <c r="N457" s="17">
        <v>9.1615390853651599E-2</v>
      </c>
      <c r="O457" s="17">
        <v>8.0043303687305195E-2</v>
      </c>
      <c r="P457" s="17">
        <v>8.2855669475440194E-2</v>
      </c>
      <c r="Q457" s="17">
        <v>8.0352700349582307E-2</v>
      </c>
      <c r="R457" s="17"/>
      <c r="S457" s="17">
        <v>1.46959939424445E-2</v>
      </c>
      <c r="T457" s="17">
        <v>0.13251976246870101</v>
      </c>
      <c r="U457" s="17">
        <v>0.13335528916464701</v>
      </c>
      <c r="V457" s="17">
        <v>8.4862987770826501E-2</v>
      </c>
      <c r="W457" s="17">
        <v>0.106294064642865</v>
      </c>
      <c r="X457" s="17">
        <v>7.1835084448126099E-2</v>
      </c>
      <c r="Y457" s="17">
        <v>0.109408007355034</v>
      </c>
      <c r="Z457" s="17">
        <v>9.81243786084708E-2</v>
      </c>
      <c r="AA457" s="17">
        <v>7.4455985689045406E-2</v>
      </c>
      <c r="AB457" s="17">
        <v>4.0516223215498103E-2</v>
      </c>
      <c r="AC457" s="17">
        <v>7.3729704078233996E-2</v>
      </c>
      <c r="AD457" s="17"/>
      <c r="AE457" s="17">
        <v>0.136781333321919</v>
      </c>
      <c r="AF457" s="17">
        <v>5.8855871131898697E-2</v>
      </c>
      <c r="AG457" s="17">
        <v>4.80187939681921E-2</v>
      </c>
      <c r="AH457" s="17"/>
      <c r="AI457" s="17">
        <v>0.123263091786292</v>
      </c>
      <c r="AJ457" s="17">
        <v>4.0201150394665798E-2</v>
      </c>
      <c r="AK457" s="17">
        <v>8.80106998175893E-2</v>
      </c>
      <c r="AL457" s="17">
        <v>0.22317668290323101</v>
      </c>
      <c r="AM457" s="17">
        <v>9.0242359551006998E-2</v>
      </c>
      <c r="AN457" s="17"/>
      <c r="AO457" s="17">
        <v>0.108207815829628</v>
      </c>
      <c r="AP457" s="17">
        <v>3.4695670159624201E-2</v>
      </c>
      <c r="AQ457" s="17">
        <v>7.0688814074330197E-2</v>
      </c>
      <c r="AR457" s="17"/>
      <c r="AS457" s="17">
        <v>8.7472622623718202E-2</v>
      </c>
      <c r="AT457" s="17">
        <v>0.103281545059506</v>
      </c>
      <c r="AU457" s="17">
        <v>7.8743784986127996E-2</v>
      </c>
      <c r="AV457" s="17">
        <v>8.0014510583827997E-2</v>
      </c>
      <c r="AW457" s="17">
        <v>0.265870902689118</v>
      </c>
      <c r="AX457" s="17"/>
      <c r="AY457" s="17">
        <v>0</v>
      </c>
      <c r="AZ457" s="17">
        <v>8.4156795434852799E-2</v>
      </c>
      <c r="BA457" s="17">
        <v>8.0090409838296503E-2</v>
      </c>
      <c r="BB457" s="17">
        <v>7.0914385996609194E-2</v>
      </c>
      <c r="BC457" s="17">
        <v>6.4248489677179596E-2</v>
      </c>
      <c r="BD457" s="17">
        <v>8.62213838324737E-2</v>
      </c>
      <c r="BE457" s="17">
        <v>0.11074612410626</v>
      </c>
      <c r="BF457" s="17">
        <v>0.116961890638194</v>
      </c>
      <c r="BG457" s="17">
        <v>4.92488423930958E-2</v>
      </c>
      <c r="BH457" s="17">
        <v>8.1272968352396502E-2</v>
      </c>
      <c r="BI457" s="17">
        <v>9.8473467555839606E-2</v>
      </c>
      <c r="BJ457" s="17">
        <v>6.2254428800469101E-2</v>
      </c>
      <c r="BK457" s="17">
        <v>8.8499609934365106E-2</v>
      </c>
      <c r="BL457" s="17">
        <v>9.43706815818567E-2</v>
      </c>
      <c r="BM457" s="17">
        <v>0.15176974715746799</v>
      </c>
      <c r="BN457" s="17">
        <v>6.5132566054366001E-2</v>
      </c>
      <c r="BO457" s="17"/>
      <c r="BP457" s="17">
        <v>3.2303318959580503E-2</v>
      </c>
      <c r="BQ457" s="17">
        <v>7.0736225421044296E-2</v>
      </c>
      <c r="BR457" s="17">
        <v>0.112779431043941</v>
      </c>
      <c r="BS457" s="17">
        <v>0.106107335403973</v>
      </c>
      <c r="BT457" s="17">
        <v>7.5967618909875398E-2</v>
      </c>
      <c r="BU457" s="17">
        <v>0.228093805904175</v>
      </c>
      <c r="BV457" s="17"/>
      <c r="BW457" s="17">
        <v>0.13625321567455301</v>
      </c>
      <c r="BX457" s="17">
        <v>5.3892983054381297E-2</v>
      </c>
      <c r="BY457" s="17">
        <v>9.60410356480179E-2</v>
      </c>
      <c r="BZ457" s="17">
        <v>9.45486933289236E-2</v>
      </c>
      <c r="CA457" s="17">
        <v>0.103489446969859</v>
      </c>
      <c r="CB457" s="17">
        <v>0.16329946426122599</v>
      </c>
      <c r="CC457" s="17">
        <v>7.0562992609089797E-2</v>
      </c>
      <c r="CD457" s="17">
        <v>0</v>
      </c>
      <c r="CE457" s="17"/>
      <c r="CF457" s="17">
        <v>5.5991065148930597E-2</v>
      </c>
      <c r="CG457" s="17">
        <v>9.9757486850250696E-2</v>
      </c>
      <c r="CH457" s="17">
        <v>7.5320704746915407E-2</v>
      </c>
      <c r="CI457" s="17">
        <v>7.1663652532963903E-2</v>
      </c>
      <c r="CJ457" s="17">
        <v>0.13962421593306601</v>
      </c>
      <c r="CK457" s="17"/>
      <c r="CL457" s="17">
        <v>5.85841841619094E-2</v>
      </c>
      <c r="CM457" s="17"/>
      <c r="CN457" s="17">
        <v>7.2549693065166496E-2</v>
      </c>
      <c r="CO457" s="17">
        <v>9.4917290679694399E-2</v>
      </c>
      <c r="CP457" s="17">
        <v>9.7006271510838904E-2</v>
      </c>
    </row>
    <row r="458" spans="2:94" x14ac:dyDescent="0.35">
      <c r="B458" t="s">
        <v>133</v>
      </c>
      <c r="C458" s="17">
        <v>1.8614201787309902E-2</v>
      </c>
      <c r="D458" s="17">
        <v>1.55543850830379E-2</v>
      </c>
      <c r="E458" s="17">
        <v>2.1831264748231199E-2</v>
      </c>
      <c r="F458" s="17"/>
      <c r="G458" s="17">
        <v>2.0874292899967999E-2</v>
      </c>
      <c r="H458" s="17">
        <v>1.77916569107711E-2</v>
      </c>
      <c r="I458" s="17">
        <v>2.8499081021014699E-2</v>
      </c>
      <c r="J458" s="17">
        <v>3.4651844742051997E-2</v>
      </c>
      <c r="K458" s="17">
        <v>6.5868598486020996E-3</v>
      </c>
      <c r="L458" s="17">
        <v>4.5743986667033899E-3</v>
      </c>
      <c r="M458" s="17"/>
      <c r="N458" s="17">
        <v>1.03441516330932E-2</v>
      </c>
      <c r="O458" s="17">
        <v>1.4813057949955501E-2</v>
      </c>
      <c r="P458" s="17">
        <v>1.34978970088929E-2</v>
      </c>
      <c r="Q458" s="17">
        <v>3.8069224653580397E-2</v>
      </c>
      <c r="R458" s="17"/>
      <c r="S458" s="17">
        <v>2.0811572379820301E-2</v>
      </c>
      <c r="T458" s="17">
        <v>0</v>
      </c>
      <c r="U458" s="17">
        <v>2.0052154623620099E-2</v>
      </c>
      <c r="V458" s="17">
        <v>3.5758684463468998E-2</v>
      </c>
      <c r="W458" s="17">
        <v>1.42172942493321E-2</v>
      </c>
      <c r="X458" s="17">
        <v>2.68748489698428E-2</v>
      </c>
      <c r="Y458" s="17">
        <v>2.2473282767142701E-2</v>
      </c>
      <c r="Z458" s="17">
        <v>1.9462257877771501E-2</v>
      </c>
      <c r="AA458" s="17">
        <v>3.0092613462649902E-2</v>
      </c>
      <c r="AB458" s="17">
        <v>1.32146871087693E-2</v>
      </c>
      <c r="AC458" s="17">
        <v>0</v>
      </c>
      <c r="AD458" s="17"/>
      <c r="AE458" s="17">
        <v>7.7414387387982203E-3</v>
      </c>
      <c r="AF458" s="17">
        <v>2.0626418589802398E-2</v>
      </c>
      <c r="AG458" s="17">
        <v>3.46537637334937E-2</v>
      </c>
      <c r="AH458" s="17"/>
      <c r="AI458" s="17">
        <v>8.0631128014522595E-3</v>
      </c>
      <c r="AJ458" s="17">
        <v>1.7572995859467401E-2</v>
      </c>
      <c r="AK458" s="17">
        <v>2.8680564611745701E-2</v>
      </c>
      <c r="AL458" s="17">
        <v>0</v>
      </c>
      <c r="AM458" s="17">
        <v>5.31944932782887E-2</v>
      </c>
      <c r="AN458" s="17"/>
      <c r="AO458" s="17">
        <v>9.3300006367634698E-3</v>
      </c>
      <c r="AP458" s="17">
        <v>1.9715091655609199E-2</v>
      </c>
      <c r="AQ458" s="17">
        <v>3.0687771170294299E-2</v>
      </c>
      <c r="AR458" s="17"/>
      <c r="AS458" s="17">
        <v>3.0576815021882701E-2</v>
      </c>
      <c r="AT458" s="17">
        <v>1.7882196240139401E-2</v>
      </c>
      <c r="AU458" s="17">
        <v>2.1346148765291999E-2</v>
      </c>
      <c r="AV458" s="17">
        <v>1.5204626606109601E-2</v>
      </c>
      <c r="AW458" s="17">
        <v>0</v>
      </c>
      <c r="AX458" s="17"/>
      <c r="AY458" s="17">
        <v>0</v>
      </c>
      <c r="AZ458" s="17">
        <v>2.1562376317379599E-2</v>
      </c>
      <c r="BA458" s="17">
        <v>0</v>
      </c>
      <c r="BB458" s="17">
        <v>5.9094685555441097E-2</v>
      </c>
      <c r="BC458" s="17">
        <v>1.2122914075523799E-2</v>
      </c>
      <c r="BD458" s="17">
        <v>2.74247432429813E-2</v>
      </c>
      <c r="BE458" s="17">
        <v>0</v>
      </c>
      <c r="BF458" s="17">
        <v>1.0697414220573701E-2</v>
      </c>
      <c r="BG458" s="17">
        <v>1.7986955389975599E-2</v>
      </c>
      <c r="BH458" s="17">
        <v>3.5023505415354803E-2</v>
      </c>
      <c r="BI458" s="17">
        <v>1.21579897582257E-2</v>
      </c>
      <c r="BJ458" s="17">
        <v>1.5848707808015301E-2</v>
      </c>
      <c r="BK458" s="17">
        <v>0</v>
      </c>
      <c r="BL458" s="17">
        <v>0</v>
      </c>
      <c r="BM458" s="17">
        <v>5.2586791395479601E-2</v>
      </c>
      <c r="BN458" s="17">
        <v>0</v>
      </c>
      <c r="BO458" s="17"/>
      <c r="BP458" s="17">
        <v>1.6727880532017399E-2</v>
      </c>
      <c r="BQ458" s="17">
        <v>2.6020676748410399E-2</v>
      </c>
      <c r="BR458" s="17">
        <v>1.4240516285763999E-2</v>
      </c>
      <c r="BS458" s="17">
        <v>2.0827929145249599E-2</v>
      </c>
      <c r="BT458" s="17">
        <v>8.6142668102680599E-3</v>
      </c>
      <c r="BU458" s="17">
        <v>1.5970129854181898E-2</v>
      </c>
      <c r="BV458" s="17"/>
      <c r="BW458" s="17">
        <v>0</v>
      </c>
      <c r="BX458" s="17">
        <v>8.7833896319766697E-3</v>
      </c>
      <c r="BY458" s="17">
        <v>9.0632499832703807E-3</v>
      </c>
      <c r="BZ458" s="17">
        <v>2.68596635618275E-2</v>
      </c>
      <c r="CA458" s="17">
        <v>0</v>
      </c>
      <c r="CB458" s="17">
        <v>0</v>
      </c>
      <c r="CC458" s="17">
        <v>3.6407451691502897E-2</v>
      </c>
      <c r="CD458" s="17">
        <v>6.1585645790237099E-2</v>
      </c>
      <c r="CE458" s="17"/>
      <c r="CF458" s="17">
        <v>0</v>
      </c>
      <c r="CG458" s="17">
        <v>1.39169585306504E-2</v>
      </c>
      <c r="CH458" s="17">
        <v>1.7838413551210401E-2</v>
      </c>
      <c r="CI458" s="17">
        <v>4.0892864225271802E-2</v>
      </c>
      <c r="CJ458" s="17">
        <v>3.06538295307347E-2</v>
      </c>
      <c r="CK458" s="17"/>
      <c r="CL458" s="17">
        <v>9.3708356591844007E-3</v>
      </c>
      <c r="CM458" s="17"/>
      <c r="CN458" s="17">
        <v>2.3896707599271601E-2</v>
      </c>
      <c r="CO458" s="17">
        <v>1.48028730757162E-2</v>
      </c>
      <c r="CP458" s="17">
        <v>1.09518936564026E-2</v>
      </c>
    </row>
    <row r="459" spans="2:94" x14ac:dyDescent="0.35">
      <c r="B459" t="s">
        <v>145</v>
      </c>
      <c r="C459" s="17">
        <v>0.611133111914689</v>
      </c>
      <c r="D459" s="17">
        <v>0.61966624353887001</v>
      </c>
      <c r="E459" s="17">
        <v>0.59934405862100704</v>
      </c>
      <c r="F459" s="17"/>
      <c r="G459" s="17">
        <v>0.66999422549035403</v>
      </c>
      <c r="H459" s="17">
        <v>0.70266072362625898</v>
      </c>
      <c r="I459" s="17">
        <v>0.63138740441890895</v>
      </c>
      <c r="J459" s="17">
        <v>0.569271082073458</v>
      </c>
      <c r="K459" s="17">
        <v>0.55536943392328497</v>
      </c>
      <c r="L459" s="17">
        <v>0.55595668374301299</v>
      </c>
      <c r="M459" s="17"/>
      <c r="N459" s="17">
        <v>0.643109044335609</v>
      </c>
      <c r="O459" s="17">
        <v>0.62725400426144995</v>
      </c>
      <c r="P459" s="17">
        <v>0.62637781183966501</v>
      </c>
      <c r="Q459" s="17">
        <v>0.54472108277760301</v>
      </c>
      <c r="R459" s="17"/>
      <c r="S459" s="17">
        <v>0.76234528167813498</v>
      </c>
      <c r="T459" s="17">
        <v>0.54333525608746802</v>
      </c>
      <c r="U459" s="17">
        <v>0.51432822733717198</v>
      </c>
      <c r="V459" s="17">
        <v>0.52007750952468601</v>
      </c>
      <c r="W459" s="17">
        <v>0.45512578198147302</v>
      </c>
      <c r="X459" s="17">
        <v>0.592731164047681</v>
      </c>
      <c r="Y459" s="17">
        <v>0.70381419532065503</v>
      </c>
      <c r="Z459" s="17">
        <v>0.64552372045537498</v>
      </c>
      <c r="AA459" s="17">
        <v>0.61833140784194396</v>
      </c>
      <c r="AB459" s="17">
        <v>0.69967873473752795</v>
      </c>
      <c r="AC459" s="17">
        <v>0.62318820683258302</v>
      </c>
      <c r="AD459" s="17"/>
      <c r="AE459" s="17">
        <v>0.54795454802292198</v>
      </c>
      <c r="AF459" s="17">
        <v>0.666091054740657</v>
      </c>
      <c r="AG459" s="17">
        <v>0.61672343290215104</v>
      </c>
      <c r="AH459" s="17"/>
      <c r="AI459" s="17">
        <v>0.53199007066295101</v>
      </c>
      <c r="AJ459" s="17">
        <v>0.72201642746571504</v>
      </c>
      <c r="AK459" s="17">
        <v>0.61122527777439195</v>
      </c>
      <c r="AL459" s="17">
        <v>0.42490273908828402</v>
      </c>
      <c r="AM459" s="17">
        <v>0.52819403304440904</v>
      </c>
      <c r="AN459" s="17"/>
      <c r="AO459" s="17">
        <v>0.60227134104409497</v>
      </c>
      <c r="AP459" s="17">
        <v>0.718867920393224</v>
      </c>
      <c r="AQ459" s="17">
        <v>0.65040731384699901</v>
      </c>
      <c r="AR459" s="17"/>
      <c r="AS459" s="17">
        <v>0.53869890414213495</v>
      </c>
      <c r="AT459" s="17">
        <v>0.55388459292022596</v>
      </c>
      <c r="AU459" s="17">
        <v>0.64089064704297605</v>
      </c>
      <c r="AV459" s="17">
        <v>0.72670022653973498</v>
      </c>
      <c r="AW459" s="17">
        <v>0.49295608933042701</v>
      </c>
      <c r="AX459" s="17"/>
      <c r="AY459" s="17">
        <v>0.89392867126410502</v>
      </c>
      <c r="AZ459" s="17">
        <v>0.59556605968844301</v>
      </c>
      <c r="BA459" s="17">
        <v>0.70256000769824201</v>
      </c>
      <c r="BB459" s="17">
        <v>0.63099643365012203</v>
      </c>
      <c r="BC459" s="17">
        <v>0.52755809731292802</v>
      </c>
      <c r="BD459" s="17">
        <v>0.58320813025133</v>
      </c>
      <c r="BE459" s="17">
        <v>0.60584420000224104</v>
      </c>
      <c r="BF459" s="17">
        <v>0.60116108779480504</v>
      </c>
      <c r="BG459" s="17">
        <v>0.57693089316823498</v>
      </c>
      <c r="BH459" s="17">
        <v>0.69115413444453899</v>
      </c>
      <c r="BI459" s="17">
        <v>0.58274578384103104</v>
      </c>
      <c r="BJ459" s="17">
        <v>0.60137822214704395</v>
      </c>
      <c r="BK459" s="17">
        <v>0.49860012838749002</v>
      </c>
      <c r="BL459" s="17">
        <v>0.81051364847957696</v>
      </c>
      <c r="BM459" s="17">
        <v>0.69118292188302399</v>
      </c>
      <c r="BN459" s="17">
        <v>0.78309336853421296</v>
      </c>
      <c r="BO459" s="17"/>
      <c r="BP459" s="17">
        <v>0.73598215283318902</v>
      </c>
      <c r="BQ459" s="17">
        <v>0.59125781674126598</v>
      </c>
      <c r="BR459" s="17">
        <v>0.55586410781089102</v>
      </c>
      <c r="BS459" s="17">
        <v>0.60710584769053</v>
      </c>
      <c r="BT459" s="17">
        <v>0.49122630487533397</v>
      </c>
      <c r="BU459" s="17">
        <v>0.565910171993247</v>
      </c>
      <c r="BV459" s="17"/>
      <c r="BW459" s="17">
        <v>0.54585190316534304</v>
      </c>
      <c r="BX459" s="17">
        <v>0.68999586913840105</v>
      </c>
      <c r="BY459" s="17">
        <v>0.60283503936175598</v>
      </c>
      <c r="BZ459" s="17">
        <v>0.57139079246309898</v>
      </c>
      <c r="CA459" s="17">
        <v>0.59352843183828496</v>
      </c>
      <c r="CB459" s="17">
        <v>0.65257905684470296</v>
      </c>
      <c r="CC459" s="17">
        <v>0.62639880761600397</v>
      </c>
      <c r="CD459" s="17">
        <v>0.69225777173966796</v>
      </c>
      <c r="CE459" s="17"/>
      <c r="CF459" s="17">
        <v>0.75841267667650503</v>
      </c>
      <c r="CG459" s="17">
        <v>0.59750200066713999</v>
      </c>
      <c r="CH459" s="17">
        <v>0.58943973390472004</v>
      </c>
      <c r="CI459" s="17">
        <v>0.62966731212929195</v>
      </c>
      <c r="CJ459" s="17">
        <v>0.52011084910342698</v>
      </c>
      <c r="CK459" s="17"/>
      <c r="CL459" s="17">
        <v>0.61345281814696595</v>
      </c>
      <c r="CM459" s="17"/>
      <c r="CN459" s="17">
        <v>0.65022387742516896</v>
      </c>
      <c r="CO459" s="17">
        <v>0.51367065501710796</v>
      </c>
      <c r="CP459" s="17">
        <v>0.60945840652195704</v>
      </c>
    </row>
    <row r="460" spans="2:94" x14ac:dyDescent="0.35">
      <c r="B460" t="s">
        <v>146</v>
      </c>
      <c r="C460" s="17">
        <v>0.16617263250693901</v>
      </c>
      <c r="D460" s="17">
        <v>0.16748521555170201</v>
      </c>
      <c r="E460" s="17">
        <v>0.16624878253834299</v>
      </c>
      <c r="F460" s="17"/>
      <c r="G460" s="17">
        <v>9.8206779784411904E-2</v>
      </c>
      <c r="H460" s="17">
        <v>9.1879405623722196E-2</v>
      </c>
      <c r="I460" s="17">
        <v>0.17630000736029899</v>
      </c>
      <c r="J460" s="17">
        <v>0.14213188593164799</v>
      </c>
      <c r="K460" s="17">
        <v>0.230425998542862</v>
      </c>
      <c r="L460" s="17">
        <v>0.236121668880487</v>
      </c>
      <c r="M460" s="17"/>
      <c r="N460" s="17">
        <v>0.18297356471674001</v>
      </c>
      <c r="O460" s="17">
        <v>0.16685610358424099</v>
      </c>
      <c r="P460" s="17">
        <v>0.163753573825211</v>
      </c>
      <c r="Q460" s="17">
        <v>0.15097829233206</v>
      </c>
      <c r="R460" s="17"/>
      <c r="S460" s="17">
        <v>5.18829419974043E-2</v>
      </c>
      <c r="T460" s="17">
        <v>0.246287582184507</v>
      </c>
      <c r="U460" s="17">
        <v>0.211169763912017</v>
      </c>
      <c r="V460" s="17">
        <v>0.20433485923959599</v>
      </c>
      <c r="W460" s="17">
        <v>0.23584884636813999</v>
      </c>
      <c r="X460" s="17">
        <v>0.16482853603056999</v>
      </c>
      <c r="Y460" s="17">
        <v>0.217426395890922</v>
      </c>
      <c r="Z460" s="17">
        <v>0.178279126841733</v>
      </c>
      <c r="AA460" s="17">
        <v>0.15696512067687801</v>
      </c>
      <c r="AB460" s="17">
        <v>6.7785320064926005E-2</v>
      </c>
      <c r="AC460" s="17">
        <v>0.110110590779815</v>
      </c>
      <c r="AD460" s="17"/>
      <c r="AE460" s="17">
        <v>0.23702025468714699</v>
      </c>
      <c r="AF460" s="17">
        <v>0.13631696943595101</v>
      </c>
      <c r="AG460" s="17">
        <v>0.115923886340671</v>
      </c>
      <c r="AH460" s="17"/>
      <c r="AI460" s="17">
        <v>0.22717716580671801</v>
      </c>
      <c r="AJ460" s="17">
        <v>0.107915301122039</v>
      </c>
      <c r="AK460" s="17">
        <v>0.16973922316148099</v>
      </c>
      <c r="AL460" s="17">
        <v>0.45254071234907201</v>
      </c>
      <c r="AM460" s="17">
        <v>0.17240337673039599</v>
      </c>
      <c r="AN460" s="17"/>
      <c r="AO460" s="17">
        <v>0.195006145460112</v>
      </c>
      <c r="AP460" s="17">
        <v>0.10573459920072099</v>
      </c>
      <c r="AQ460" s="17">
        <v>0.129166681205236</v>
      </c>
      <c r="AR460" s="17"/>
      <c r="AS460" s="17">
        <v>0.179894363297112</v>
      </c>
      <c r="AT460" s="17">
        <v>0.18562491799449199</v>
      </c>
      <c r="AU460" s="17">
        <v>0.15182580891106001</v>
      </c>
      <c r="AV460" s="17">
        <v>0.13031506637788501</v>
      </c>
      <c r="AW460" s="17">
        <v>0.50704391066957299</v>
      </c>
      <c r="AX460" s="17"/>
      <c r="AY460" s="17">
        <v>0.106071328735895</v>
      </c>
      <c r="AZ460" s="17">
        <v>0.17425383059698901</v>
      </c>
      <c r="BA460" s="17">
        <v>0.15364731677590299</v>
      </c>
      <c r="BB460" s="17">
        <v>0.14201004276242399</v>
      </c>
      <c r="BC460" s="17">
        <v>0.16720559738400601</v>
      </c>
      <c r="BD460" s="17">
        <v>0.14910814933976901</v>
      </c>
      <c r="BE460" s="17">
        <v>0.168604314070288</v>
      </c>
      <c r="BF460" s="17">
        <v>0.22243192682846399</v>
      </c>
      <c r="BG460" s="17">
        <v>0.13761060308333201</v>
      </c>
      <c r="BH460" s="17">
        <v>0.132606013694088</v>
      </c>
      <c r="BI460" s="17">
        <v>0.18180990451655099</v>
      </c>
      <c r="BJ460" s="17">
        <v>0.17609645873714699</v>
      </c>
      <c r="BK460" s="17">
        <v>0.29749233582116003</v>
      </c>
      <c r="BL460" s="17">
        <v>0.140654479430254</v>
      </c>
      <c r="BM460" s="17">
        <v>0.15176974715746799</v>
      </c>
      <c r="BN460" s="17">
        <v>0.105562609809078</v>
      </c>
      <c r="BO460" s="17"/>
      <c r="BP460" s="17">
        <v>7.5722099682491606E-2</v>
      </c>
      <c r="BQ460" s="17">
        <v>0.17912952679615099</v>
      </c>
      <c r="BR460" s="17">
        <v>0.19493111891905399</v>
      </c>
      <c r="BS460" s="17">
        <v>0.171347007994821</v>
      </c>
      <c r="BT460" s="17">
        <v>0.22087849850776201</v>
      </c>
      <c r="BU460" s="17">
        <v>0.27921683260248398</v>
      </c>
      <c r="BV460" s="17"/>
      <c r="BW460" s="17">
        <v>0.16278838981768901</v>
      </c>
      <c r="BX460" s="17">
        <v>0.107755264459362</v>
      </c>
      <c r="BY460" s="17">
        <v>0.188312004999586</v>
      </c>
      <c r="BZ460" s="17">
        <v>0.182150213689901</v>
      </c>
      <c r="CA460" s="17">
        <v>0.25202152344810902</v>
      </c>
      <c r="CB460" s="17">
        <v>0.218074635653175</v>
      </c>
      <c r="CC460" s="17">
        <v>0.104935264168148</v>
      </c>
      <c r="CD460" s="17">
        <v>5.9100564470449098E-2</v>
      </c>
      <c r="CE460" s="17"/>
      <c r="CF460" s="17">
        <v>0.101407058212655</v>
      </c>
      <c r="CG460" s="17">
        <v>0.21381373406095899</v>
      </c>
      <c r="CH460" s="17">
        <v>0.150609759226945</v>
      </c>
      <c r="CI460" s="17">
        <v>0.115868915583519</v>
      </c>
      <c r="CJ460" s="17">
        <v>0.24841439045837399</v>
      </c>
      <c r="CK460" s="17"/>
      <c r="CL460" s="17">
        <v>0.161735740349328</v>
      </c>
      <c r="CM460" s="17"/>
      <c r="CN460" s="17">
        <v>0.14082607754614801</v>
      </c>
      <c r="CO460" s="17">
        <v>0.19851256001012901</v>
      </c>
      <c r="CP460" s="17">
        <v>0.19177317951759501</v>
      </c>
    </row>
    <row r="461" spans="2:94" x14ac:dyDescent="0.35">
      <c r="B461" t="s">
        <v>147</v>
      </c>
      <c r="C461" s="17">
        <v>0.44496047940775102</v>
      </c>
      <c r="D461" s="17">
        <v>0.45218102798716803</v>
      </c>
      <c r="E461" s="17">
        <v>0.43309527608266402</v>
      </c>
      <c r="F461" s="17"/>
      <c r="G461" s="17">
        <v>0.57178744570594198</v>
      </c>
      <c r="H461" s="17">
        <v>0.61078131800253699</v>
      </c>
      <c r="I461" s="17">
        <v>0.45508739705861001</v>
      </c>
      <c r="J461" s="17">
        <v>0.42713919614181101</v>
      </c>
      <c r="K461" s="17">
        <v>0.32494343538042197</v>
      </c>
      <c r="L461" s="17">
        <v>0.31983501486252602</v>
      </c>
      <c r="M461" s="17"/>
      <c r="N461" s="17">
        <v>0.46013547961886903</v>
      </c>
      <c r="O461" s="17">
        <v>0.46039790067720998</v>
      </c>
      <c r="P461" s="17">
        <v>0.46262423801445401</v>
      </c>
      <c r="Q461" s="17">
        <v>0.393742790445543</v>
      </c>
      <c r="R461" s="17"/>
      <c r="S461" s="17">
        <v>0.71046233968073103</v>
      </c>
      <c r="T461" s="17">
        <v>0.297047673902961</v>
      </c>
      <c r="U461" s="17">
        <v>0.30315846342515401</v>
      </c>
      <c r="V461" s="17">
        <v>0.31574265028509102</v>
      </c>
      <c r="W461" s="17">
        <v>0.219276935613333</v>
      </c>
      <c r="X461" s="17">
        <v>0.42790262801711099</v>
      </c>
      <c r="Y461" s="17">
        <v>0.48638779942973298</v>
      </c>
      <c r="Z461" s="17">
        <v>0.46724459361364101</v>
      </c>
      <c r="AA461" s="17">
        <v>0.461366287165066</v>
      </c>
      <c r="AB461" s="17">
        <v>0.63189341467260196</v>
      </c>
      <c r="AC461" s="17">
        <v>0.51307761605276903</v>
      </c>
      <c r="AD461" s="17"/>
      <c r="AE461" s="17">
        <v>0.31093429333577499</v>
      </c>
      <c r="AF461" s="17">
        <v>0.52977408530470704</v>
      </c>
      <c r="AG461" s="17">
        <v>0.50079954656147996</v>
      </c>
      <c r="AH461" s="17"/>
      <c r="AI461" s="17">
        <v>0.30481290485623302</v>
      </c>
      <c r="AJ461" s="17">
        <v>0.61410112634367597</v>
      </c>
      <c r="AK461" s="17">
        <v>0.44148605461291102</v>
      </c>
      <c r="AL461" s="17">
        <v>-2.7637973260787999E-2</v>
      </c>
      <c r="AM461" s="17">
        <v>0.35579065631401402</v>
      </c>
      <c r="AN461" s="17"/>
      <c r="AO461" s="17">
        <v>0.407265195583984</v>
      </c>
      <c r="AP461" s="17">
        <v>0.61313332119250197</v>
      </c>
      <c r="AQ461" s="17">
        <v>0.52124063264176301</v>
      </c>
      <c r="AR461" s="17"/>
      <c r="AS461" s="17">
        <v>0.358804540845023</v>
      </c>
      <c r="AT461" s="17">
        <v>0.36825967492573403</v>
      </c>
      <c r="AU461" s="17">
        <v>0.48906483813191598</v>
      </c>
      <c r="AV461" s="17">
        <v>0.59638516016184995</v>
      </c>
      <c r="AW461" s="17">
        <v>-1.40878213391458E-2</v>
      </c>
      <c r="AX461" s="17"/>
      <c r="AY461" s="17">
        <v>0.78785734252821005</v>
      </c>
      <c r="AZ461" s="17">
        <v>0.42131222909145399</v>
      </c>
      <c r="BA461" s="17">
        <v>0.54891269092233896</v>
      </c>
      <c r="BB461" s="17">
        <v>0.48898639088769902</v>
      </c>
      <c r="BC461" s="17">
        <v>0.36035249992892199</v>
      </c>
      <c r="BD461" s="17">
        <v>0.43409998091156099</v>
      </c>
      <c r="BE461" s="17">
        <v>0.43723988593195301</v>
      </c>
      <c r="BF461" s="17">
        <v>0.37872916096634102</v>
      </c>
      <c r="BG461" s="17">
        <v>0.43932029008490298</v>
      </c>
      <c r="BH461" s="17">
        <v>0.55854812075045202</v>
      </c>
      <c r="BI461" s="17">
        <v>0.40093587932448099</v>
      </c>
      <c r="BJ461" s="17">
        <v>0.42528176340989698</v>
      </c>
      <c r="BK461" s="17">
        <v>0.20110779256633099</v>
      </c>
      <c r="BL461" s="17">
        <v>0.66985916904932297</v>
      </c>
      <c r="BM461" s="17">
        <v>0.53941317472555705</v>
      </c>
      <c r="BN461" s="17">
        <v>0.67753075872513502</v>
      </c>
      <c r="BO461" s="17"/>
      <c r="BP461" s="17">
        <v>0.66026005315069702</v>
      </c>
      <c r="BQ461" s="17">
        <v>0.41212828994511502</v>
      </c>
      <c r="BR461" s="17">
        <v>0.360932988891836</v>
      </c>
      <c r="BS461" s="17">
        <v>0.435758839695709</v>
      </c>
      <c r="BT461" s="17">
        <v>0.270347806367572</v>
      </c>
      <c r="BU461" s="17">
        <v>0.28669333939076402</v>
      </c>
      <c r="BV461" s="17"/>
      <c r="BW461" s="17">
        <v>0.38306351334765498</v>
      </c>
      <c r="BX461" s="17">
        <v>0.58224060467903904</v>
      </c>
      <c r="BY461" s="17">
        <v>0.41452303436216997</v>
      </c>
      <c r="BZ461" s="17">
        <v>0.38924057877319701</v>
      </c>
      <c r="CA461" s="17">
        <v>0.341506908390176</v>
      </c>
      <c r="CB461" s="17">
        <v>0.43450442119152699</v>
      </c>
      <c r="CC461" s="17">
        <v>0.52146354344785595</v>
      </c>
      <c r="CD461" s="17">
        <v>0.63315720726921898</v>
      </c>
      <c r="CE461" s="17"/>
      <c r="CF461" s="17">
        <v>0.65700561846385097</v>
      </c>
      <c r="CG461" s="17">
        <v>0.38368826660618099</v>
      </c>
      <c r="CH461" s="17">
        <v>0.43882997467777601</v>
      </c>
      <c r="CI461" s="17">
        <v>0.51379839654577297</v>
      </c>
      <c r="CJ461" s="17">
        <v>0.27169645864505299</v>
      </c>
      <c r="CK461" s="17"/>
      <c r="CL461" s="17">
        <v>0.45171707779763798</v>
      </c>
      <c r="CM461" s="17"/>
      <c r="CN461" s="17">
        <v>0.50939779987902101</v>
      </c>
      <c r="CO461" s="17">
        <v>0.31515809500698</v>
      </c>
      <c r="CP461" s="17">
        <v>0.417685227004362</v>
      </c>
    </row>
    <row r="462" spans="2:94" x14ac:dyDescent="0.35">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c r="CA462" s="17"/>
      <c r="CB462" s="17"/>
      <c r="CC462" s="17"/>
      <c r="CD462" s="17"/>
      <c r="CE462" s="17"/>
      <c r="CF462" s="17"/>
      <c r="CG462" s="17"/>
      <c r="CH462" s="17"/>
      <c r="CI462" s="17"/>
      <c r="CJ462" s="17"/>
      <c r="CK462" s="17"/>
      <c r="CL462" s="17"/>
      <c r="CM462" s="17"/>
      <c r="CN462" s="17"/>
      <c r="CO462" s="17"/>
      <c r="CP462" s="17"/>
    </row>
    <row r="463" spans="2:94" x14ac:dyDescent="0.35">
      <c r="B463" s="6" t="s">
        <v>248</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c r="CA463" s="17"/>
      <c r="CB463" s="17"/>
      <c r="CC463" s="17"/>
      <c r="CD463" s="17"/>
      <c r="CE463" s="17"/>
      <c r="CF463" s="17"/>
      <c r="CG463" s="17"/>
      <c r="CH463" s="17"/>
      <c r="CI463" s="17"/>
      <c r="CJ463" s="17"/>
      <c r="CK463" s="17"/>
      <c r="CL463" s="17"/>
      <c r="CM463" s="17"/>
      <c r="CN463" s="17"/>
      <c r="CO463" s="17"/>
      <c r="CP463" s="17"/>
    </row>
    <row r="464" spans="2:94" x14ac:dyDescent="0.35">
      <c r="B464" s="24" t="s">
        <v>225</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c r="CA464" s="17"/>
      <c r="CB464" s="17"/>
      <c r="CC464" s="17"/>
      <c r="CD464" s="17"/>
      <c r="CE464" s="17"/>
      <c r="CF464" s="17"/>
      <c r="CG464" s="17"/>
      <c r="CH464" s="17"/>
      <c r="CI464" s="17"/>
      <c r="CJ464" s="17"/>
      <c r="CK464" s="17"/>
      <c r="CL464" s="17"/>
      <c r="CM464" s="17"/>
      <c r="CN464" s="17"/>
      <c r="CO464" s="17"/>
      <c r="CP464" s="17"/>
    </row>
    <row r="465" spans="2:94" x14ac:dyDescent="0.35">
      <c r="B465" t="s">
        <v>205</v>
      </c>
      <c r="C465" s="17">
        <v>0.27880558128101002</v>
      </c>
      <c r="D465" s="17">
        <v>0.32248732480614301</v>
      </c>
      <c r="E465" s="17">
        <v>0.22907075995111401</v>
      </c>
      <c r="F465" s="17"/>
      <c r="G465" s="17">
        <v>0.33079515126813203</v>
      </c>
      <c r="H465" s="17">
        <v>0.24698281830923399</v>
      </c>
      <c r="I465" s="17">
        <v>0.30274711805684001</v>
      </c>
      <c r="J465" s="17">
        <v>0.24212994347001501</v>
      </c>
      <c r="K465" s="17">
        <v>0.265725075280486</v>
      </c>
      <c r="L465" s="17">
        <v>0.28807368383450499</v>
      </c>
      <c r="M465" s="17"/>
      <c r="N465" s="17">
        <v>0.32783676345534002</v>
      </c>
      <c r="O465" s="17">
        <v>0.279546529219248</v>
      </c>
      <c r="P465" s="17">
        <v>0.26319765885103102</v>
      </c>
      <c r="Q465" s="17">
        <v>0.22671224547191901</v>
      </c>
      <c r="R465" s="17"/>
      <c r="S465" s="17">
        <v>0.31150240716983701</v>
      </c>
      <c r="T465" s="17">
        <v>0.29794779458639598</v>
      </c>
      <c r="U465" s="17">
        <v>0.29528953500314897</v>
      </c>
      <c r="V465" s="17">
        <v>0.24159114888156799</v>
      </c>
      <c r="W465" s="17">
        <v>0.27009871710037398</v>
      </c>
      <c r="X465" s="17">
        <v>0.18904414945268899</v>
      </c>
      <c r="Y465" s="17">
        <v>0.3550933547033</v>
      </c>
      <c r="Z465" s="17">
        <v>0.25386817063828698</v>
      </c>
      <c r="AA465" s="17">
        <v>0.24462946594978</v>
      </c>
      <c r="AB465" s="17">
        <v>0.27494832254912399</v>
      </c>
      <c r="AC465" s="17">
        <v>0.33737221258257299</v>
      </c>
      <c r="AD465" s="17"/>
      <c r="AE465" s="17">
        <v>0.25960626320801</v>
      </c>
      <c r="AF465" s="17">
        <v>0.314797223427284</v>
      </c>
      <c r="AG465" s="17">
        <v>0.21300628883171599</v>
      </c>
      <c r="AH465" s="17"/>
      <c r="AI465" s="17">
        <v>0.22958987059102001</v>
      </c>
      <c r="AJ465" s="17">
        <v>0.34997645620969497</v>
      </c>
      <c r="AK465" s="17">
        <v>0.30487022948056203</v>
      </c>
      <c r="AL465" s="17">
        <v>0.53224437455622697</v>
      </c>
      <c r="AM465" s="17">
        <v>0.18054139859864299</v>
      </c>
      <c r="AN465" s="17"/>
      <c r="AO465" s="17">
        <v>0.26291901745785901</v>
      </c>
      <c r="AP465" s="17">
        <v>0.347310932154136</v>
      </c>
      <c r="AQ465" s="17">
        <v>0.24548507065846401</v>
      </c>
      <c r="AR465" s="17"/>
      <c r="AS465" s="17">
        <v>0.24133882436012299</v>
      </c>
      <c r="AT465" s="17">
        <v>0.210978238636054</v>
      </c>
      <c r="AU465" s="17">
        <v>0.30935880402215499</v>
      </c>
      <c r="AV465" s="17">
        <v>0.33941773906539502</v>
      </c>
      <c r="AW465" s="17">
        <v>0.37836681971702302</v>
      </c>
      <c r="AX465" s="17"/>
      <c r="AY465" s="17">
        <v>0.55233811458858395</v>
      </c>
      <c r="AZ465" s="17">
        <v>0.290691144005571</v>
      </c>
      <c r="BA465" s="17">
        <v>0.249093241303744</v>
      </c>
      <c r="BB465" s="17">
        <v>0.30544330055497498</v>
      </c>
      <c r="BC465" s="17">
        <v>0.211183782146807</v>
      </c>
      <c r="BD465" s="17">
        <v>0.25584198270105302</v>
      </c>
      <c r="BE465" s="17">
        <v>0.26101258141338302</v>
      </c>
      <c r="BF465" s="17">
        <v>0.26570323221145098</v>
      </c>
      <c r="BG465" s="17">
        <v>0.233879240003427</v>
      </c>
      <c r="BH465" s="17">
        <v>0.341269651019389</v>
      </c>
      <c r="BI465" s="17">
        <v>0.23670298427025499</v>
      </c>
      <c r="BJ465" s="17">
        <v>0.29151174782914402</v>
      </c>
      <c r="BK465" s="17">
        <v>0.22896293285353</v>
      </c>
      <c r="BL465" s="17">
        <v>0.39425811814848999</v>
      </c>
      <c r="BM465" s="17">
        <v>0.42740367392919398</v>
      </c>
      <c r="BN465" s="17">
        <v>0.515851559969699</v>
      </c>
      <c r="BO465" s="17"/>
      <c r="BP465" s="17">
        <v>0.32295052878790398</v>
      </c>
      <c r="BQ465" s="17">
        <v>0.27916230059250802</v>
      </c>
      <c r="BR465" s="17">
        <v>0.187458507706563</v>
      </c>
      <c r="BS465" s="17">
        <v>0.31684279737151499</v>
      </c>
      <c r="BT465" s="17">
        <v>0.23871673640093599</v>
      </c>
      <c r="BU465" s="17">
        <v>0.26488956850315798</v>
      </c>
      <c r="BV465" s="17"/>
      <c r="BW465" s="17">
        <v>0.227309933150908</v>
      </c>
      <c r="BX465" s="17">
        <v>0.33142958647371801</v>
      </c>
      <c r="BY465" s="17">
        <v>0.27755003395863898</v>
      </c>
      <c r="BZ465" s="17">
        <v>0.238629987267718</v>
      </c>
      <c r="CA465" s="17">
        <v>0.25160923559805198</v>
      </c>
      <c r="CB465" s="17">
        <v>0.29144656318888801</v>
      </c>
      <c r="CC465" s="17">
        <v>0.42330699129226401</v>
      </c>
      <c r="CD465" s="17">
        <v>0.29616593779981598</v>
      </c>
      <c r="CE465" s="17"/>
      <c r="CF465" s="17">
        <v>0.46924046483131898</v>
      </c>
      <c r="CG465" s="17">
        <v>0.27947194560523803</v>
      </c>
      <c r="CH465" s="17">
        <v>0.23745366623057201</v>
      </c>
      <c r="CI465" s="17">
        <v>0.264470957078493</v>
      </c>
      <c r="CJ465" s="17">
        <v>0.29097560877705098</v>
      </c>
      <c r="CK465" s="17"/>
      <c r="CL465" s="17">
        <v>0.27473472376755997</v>
      </c>
      <c r="CM465" s="17"/>
      <c r="CN465" s="17">
        <v>0.33021498389545101</v>
      </c>
      <c r="CO465" s="17">
        <v>0.167344775914232</v>
      </c>
      <c r="CP465" s="17">
        <v>0.26332292986242301</v>
      </c>
    </row>
    <row r="466" spans="2:94" x14ac:dyDescent="0.35">
      <c r="B466" t="s">
        <v>206</v>
      </c>
      <c r="C466" s="17">
        <v>0.35641194934911902</v>
      </c>
      <c r="D466" s="17">
        <v>0.35834982679298999</v>
      </c>
      <c r="E466" s="17">
        <v>0.35745312824245501</v>
      </c>
      <c r="F466" s="17"/>
      <c r="G466" s="17">
        <v>0.33171459933165998</v>
      </c>
      <c r="H466" s="17">
        <v>0.3664919668571</v>
      </c>
      <c r="I466" s="17">
        <v>0.36625182056061001</v>
      </c>
      <c r="J466" s="17">
        <v>0.392575494733435</v>
      </c>
      <c r="K466" s="17">
        <v>0.37068736474429198</v>
      </c>
      <c r="L466" s="17">
        <v>0.31791379168200301</v>
      </c>
      <c r="M466" s="17"/>
      <c r="N466" s="17">
        <v>0.368284602773992</v>
      </c>
      <c r="O466" s="17">
        <v>0.35322702419572399</v>
      </c>
      <c r="P466" s="17">
        <v>0.35813649937569503</v>
      </c>
      <c r="Q466" s="17">
        <v>0.351642755051573</v>
      </c>
      <c r="R466" s="17"/>
      <c r="S466" s="17">
        <v>0.38719836589372802</v>
      </c>
      <c r="T466" s="17">
        <v>0.33701073756219402</v>
      </c>
      <c r="U466" s="17">
        <v>0.32409253598597898</v>
      </c>
      <c r="V466" s="17">
        <v>0.38553172790822099</v>
      </c>
      <c r="W466" s="17">
        <v>0.23492703535944101</v>
      </c>
      <c r="X466" s="17">
        <v>0.36674317547139101</v>
      </c>
      <c r="Y466" s="17">
        <v>0.35011007770129998</v>
      </c>
      <c r="Z466" s="17">
        <v>0.45176152167425498</v>
      </c>
      <c r="AA466" s="17">
        <v>0.36816618409659202</v>
      </c>
      <c r="AB466" s="17">
        <v>0.40545380022803601</v>
      </c>
      <c r="AC466" s="17">
        <v>0.31643374787439599</v>
      </c>
      <c r="AD466" s="17"/>
      <c r="AE466" s="17">
        <v>0.32163829434925501</v>
      </c>
      <c r="AF466" s="17">
        <v>0.394148820671611</v>
      </c>
      <c r="AG466" s="17">
        <v>0.35162594197764202</v>
      </c>
      <c r="AH466" s="17"/>
      <c r="AI466" s="17">
        <v>0.37397797349259998</v>
      </c>
      <c r="AJ466" s="17">
        <v>0.34341442145817203</v>
      </c>
      <c r="AK466" s="17">
        <v>0.43115844257345998</v>
      </c>
      <c r="AL466" s="17">
        <v>0.122163622224363</v>
      </c>
      <c r="AM466" s="17">
        <v>0.314746549089016</v>
      </c>
      <c r="AN466" s="17"/>
      <c r="AO466" s="17">
        <v>0.395313959943493</v>
      </c>
      <c r="AP466" s="17">
        <v>0.35332621763219402</v>
      </c>
      <c r="AQ466" s="17">
        <v>0.45509542326150199</v>
      </c>
      <c r="AR466" s="17"/>
      <c r="AS466" s="17">
        <v>0.31661695560473202</v>
      </c>
      <c r="AT466" s="17">
        <v>0.37524870769338797</v>
      </c>
      <c r="AU466" s="17">
        <v>0.34945955896379499</v>
      </c>
      <c r="AV466" s="17">
        <v>0.43257892933444803</v>
      </c>
      <c r="AW466" s="17">
        <v>0.23745442555590901</v>
      </c>
      <c r="AX466" s="17"/>
      <c r="AY466" s="17">
        <v>0.230021729168358</v>
      </c>
      <c r="AZ466" s="17">
        <v>0.25145863375771998</v>
      </c>
      <c r="BA466" s="17">
        <v>0.42538132078789298</v>
      </c>
      <c r="BB466" s="17">
        <v>0.261994345005851</v>
      </c>
      <c r="BC466" s="17">
        <v>0.41914089552067901</v>
      </c>
      <c r="BD466" s="17">
        <v>0.30068704825548298</v>
      </c>
      <c r="BE466" s="17">
        <v>0.291200184686224</v>
      </c>
      <c r="BF466" s="17">
        <v>0.48161227370438497</v>
      </c>
      <c r="BG466" s="17">
        <v>0.276719715435851</v>
      </c>
      <c r="BH466" s="17">
        <v>0.27030570726393399</v>
      </c>
      <c r="BI466" s="17">
        <v>0.44781501217658098</v>
      </c>
      <c r="BJ466" s="17">
        <v>0.407629597445542</v>
      </c>
      <c r="BK466" s="17">
        <v>0.45267993314117499</v>
      </c>
      <c r="BL466" s="17">
        <v>0.41566865604103498</v>
      </c>
      <c r="BM466" s="17">
        <v>0.41493702365661</v>
      </c>
      <c r="BN466" s="17">
        <v>0.33368955927987798</v>
      </c>
      <c r="BO466" s="17"/>
      <c r="BP466" s="17">
        <v>0.34834042869286502</v>
      </c>
      <c r="BQ466" s="17">
        <v>0.33654549105019099</v>
      </c>
      <c r="BR466" s="17">
        <v>0.40819857489880501</v>
      </c>
      <c r="BS466" s="17">
        <v>0.36278606594446</v>
      </c>
      <c r="BT466" s="17">
        <v>0.32802801192891101</v>
      </c>
      <c r="BU466" s="17">
        <v>0.37606628677139098</v>
      </c>
      <c r="BV466" s="17"/>
      <c r="BW466" s="17">
        <v>0.28267834962635802</v>
      </c>
      <c r="BX466" s="17">
        <v>0.37095681713353501</v>
      </c>
      <c r="BY466" s="17">
        <v>0.39590347955829802</v>
      </c>
      <c r="BZ466" s="17">
        <v>0.32475731240735101</v>
      </c>
      <c r="CA466" s="17">
        <v>0.398091021493651</v>
      </c>
      <c r="CB466" s="17">
        <v>0.292913314312649</v>
      </c>
      <c r="CC466" s="17">
        <v>0.30949402786770502</v>
      </c>
      <c r="CD466" s="17">
        <v>0.18325880965511099</v>
      </c>
      <c r="CE466" s="17"/>
      <c r="CF466" s="17">
        <v>0.28153195201207198</v>
      </c>
      <c r="CG466" s="17">
        <v>0.40166867434882803</v>
      </c>
      <c r="CH466" s="17">
        <v>0.34242346296587001</v>
      </c>
      <c r="CI466" s="17">
        <v>0.36352127048475402</v>
      </c>
      <c r="CJ466" s="17">
        <v>0.225581270182237</v>
      </c>
      <c r="CK466" s="17"/>
      <c r="CL466" s="17">
        <v>0.41538782603083801</v>
      </c>
      <c r="CM466" s="17"/>
      <c r="CN466" s="17">
        <v>0.31494433894295198</v>
      </c>
      <c r="CO466" s="17">
        <v>0.39898709146447803</v>
      </c>
      <c r="CP466" s="17">
        <v>0.40650543113879301</v>
      </c>
    </row>
    <row r="467" spans="2:94" x14ac:dyDescent="0.35">
      <c r="B467" t="s">
        <v>207</v>
      </c>
      <c r="C467" s="17">
        <v>0.200047874859756</v>
      </c>
      <c r="D467" s="17">
        <v>0.18882263818060199</v>
      </c>
      <c r="E467" s="17">
        <v>0.21295167101967299</v>
      </c>
      <c r="F467" s="17"/>
      <c r="G467" s="17">
        <v>0.226628830278995</v>
      </c>
      <c r="H467" s="17">
        <v>0.252430592260936</v>
      </c>
      <c r="I467" s="17">
        <v>0.15551164015777</v>
      </c>
      <c r="J467" s="17">
        <v>0.19933996459956199</v>
      </c>
      <c r="K467" s="17">
        <v>0.18306878710204399</v>
      </c>
      <c r="L467" s="17">
        <v>0.191159332300991</v>
      </c>
      <c r="M467" s="17"/>
      <c r="N467" s="17">
        <v>0.145986580479603</v>
      </c>
      <c r="O467" s="17">
        <v>0.21879671923462399</v>
      </c>
      <c r="P467" s="17">
        <v>0.19520867332981801</v>
      </c>
      <c r="Q467" s="17">
        <v>0.24921050035846701</v>
      </c>
      <c r="R467" s="17"/>
      <c r="S467" s="17">
        <v>0.190621138524384</v>
      </c>
      <c r="T467" s="17">
        <v>0.197533181634171</v>
      </c>
      <c r="U467" s="17">
        <v>0.237887054901808</v>
      </c>
      <c r="V467" s="17">
        <v>0.21215244582155399</v>
      </c>
      <c r="W467" s="17">
        <v>0.27940786605030199</v>
      </c>
      <c r="X467" s="17">
        <v>0.19713159288399701</v>
      </c>
      <c r="Y467" s="17">
        <v>0.154218076479855</v>
      </c>
      <c r="Z467" s="17">
        <v>0.155682524841187</v>
      </c>
      <c r="AA467" s="17">
        <v>0.175587109960163</v>
      </c>
      <c r="AB467" s="17">
        <v>0.21051611878215501</v>
      </c>
      <c r="AC467" s="17">
        <v>0.18201264860119001</v>
      </c>
      <c r="AD467" s="17"/>
      <c r="AE467" s="17">
        <v>0.215456403428056</v>
      </c>
      <c r="AF467" s="17">
        <v>0.163558012361673</v>
      </c>
      <c r="AG467" s="17">
        <v>0.25425402642102701</v>
      </c>
      <c r="AH467" s="17"/>
      <c r="AI467" s="17">
        <v>0.198355969719089</v>
      </c>
      <c r="AJ467" s="17">
        <v>0.17573371635221199</v>
      </c>
      <c r="AK467" s="17">
        <v>0.19056224986058001</v>
      </c>
      <c r="AL467" s="17">
        <v>0</v>
      </c>
      <c r="AM467" s="17">
        <v>0.28449175161177997</v>
      </c>
      <c r="AN467" s="17"/>
      <c r="AO467" s="17">
        <v>0.15859435163201999</v>
      </c>
      <c r="AP467" s="17">
        <v>0.17951655457093699</v>
      </c>
      <c r="AQ467" s="17">
        <v>0.189923479145719</v>
      </c>
      <c r="AR467" s="17"/>
      <c r="AS467" s="17">
        <v>0.235510763121488</v>
      </c>
      <c r="AT467" s="17">
        <v>0.21082464590038599</v>
      </c>
      <c r="AU467" s="17">
        <v>0.19749510755466901</v>
      </c>
      <c r="AV467" s="17">
        <v>0.10926564025720099</v>
      </c>
      <c r="AW467" s="17">
        <v>0.38417875472706697</v>
      </c>
      <c r="AX467" s="17"/>
      <c r="AY467" s="17">
        <v>0</v>
      </c>
      <c r="AZ467" s="17">
        <v>0.32824661458814902</v>
      </c>
      <c r="BA467" s="17">
        <v>0.19516477397531101</v>
      </c>
      <c r="BB467" s="17">
        <v>0.232185967480215</v>
      </c>
      <c r="BC467" s="17">
        <v>0.160167809686421</v>
      </c>
      <c r="BD467" s="17">
        <v>0.23090171338263399</v>
      </c>
      <c r="BE467" s="17">
        <v>0.29017422385501201</v>
      </c>
      <c r="BF467" s="17">
        <v>0.17022789936576699</v>
      </c>
      <c r="BG467" s="17">
        <v>0.31419625010694502</v>
      </c>
      <c r="BH467" s="17">
        <v>0.233964274509639</v>
      </c>
      <c r="BI467" s="17">
        <v>0.17079474901522701</v>
      </c>
      <c r="BJ467" s="17">
        <v>9.6033403180194599E-2</v>
      </c>
      <c r="BK467" s="17">
        <v>0.15437478209693001</v>
      </c>
      <c r="BL467" s="17">
        <v>0</v>
      </c>
      <c r="BM467" s="17">
        <v>0.10507251101871699</v>
      </c>
      <c r="BN467" s="17">
        <v>0.11134402165670899</v>
      </c>
      <c r="BO467" s="17"/>
      <c r="BP467" s="17">
        <v>0.19945819258674499</v>
      </c>
      <c r="BQ467" s="17">
        <v>0.199002071839749</v>
      </c>
      <c r="BR467" s="17">
        <v>0.21857864797440399</v>
      </c>
      <c r="BS467" s="17">
        <v>0.16629458558818899</v>
      </c>
      <c r="BT467" s="17">
        <v>0.24103612720796</v>
      </c>
      <c r="BU467" s="17">
        <v>0.2016823443846</v>
      </c>
      <c r="BV467" s="17"/>
      <c r="BW467" s="17">
        <v>0.238099746144112</v>
      </c>
      <c r="BX467" s="17">
        <v>0.16311681323626201</v>
      </c>
      <c r="BY467" s="17">
        <v>0.18461979417819499</v>
      </c>
      <c r="BZ467" s="17">
        <v>0.21816887540089799</v>
      </c>
      <c r="CA467" s="17">
        <v>0.21622213483152</v>
      </c>
      <c r="CB467" s="17">
        <v>0.32920666683835698</v>
      </c>
      <c r="CC467" s="17">
        <v>0.15606201873412401</v>
      </c>
      <c r="CD467" s="17">
        <v>0.30167424739330401</v>
      </c>
      <c r="CE467" s="17"/>
      <c r="CF467" s="17">
        <v>0.111037651965453</v>
      </c>
      <c r="CG467" s="17">
        <v>0.17123402329146101</v>
      </c>
      <c r="CH467" s="17">
        <v>0.247736957000671</v>
      </c>
      <c r="CI467" s="17">
        <v>0.203820905131566</v>
      </c>
      <c r="CJ467" s="17">
        <v>0.173499974329897</v>
      </c>
      <c r="CK467" s="17"/>
      <c r="CL467" s="17">
        <v>0.21008823387033301</v>
      </c>
      <c r="CM467" s="17"/>
      <c r="CN467" s="17">
        <v>0.19887660222207401</v>
      </c>
      <c r="CO467" s="17">
        <v>0.26473081324291697</v>
      </c>
      <c r="CP467" s="17">
        <v>0.151026847906612</v>
      </c>
    </row>
    <row r="468" spans="2:94" x14ac:dyDescent="0.35">
      <c r="B468" t="s">
        <v>208</v>
      </c>
      <c r="C468" s="17">
        <v>7.6701781434766803E-2</v>
      </c>
      <c r="D468" s="17">
        <v>6.6580645170027597E-2</v>
      </c>
      <c r="E468" s="17">
        <v>8.7469561259883893E-2</v>
      </c>
      <c r="F468" s="17"/>
      <c r="G468" s="17">
        <v>7.0026799979844498E-2</v>
      </c>
      <c r="H468" s="17">
        <v>8.1521383999926894E-2</v>
      </c>
      <c r="I468" s="17">
        <v>8.8595445527986497E-2</v>
      </c>
      <c r="J468" s="17">
        <v>5.7791949934235802E-2</v>
      </c>
      <c r="K468" s="17">
        <v>7.3286677715062504E-2</v>
      </c>
      <c r="L468" s="17">
        <v>8.4858584525111802E-2</v>
      </c>
      <c r="M468" s="17"/>
      <c r="N468" s="17">
        <v>8.6011926737464495E-2</v>
      </c>
      <c r="O468" s="17">
        <v>5.8007590531792198E-2</v>
      </c>
      <c r="P468" s="17">
        <v>8.8101271747788701E-2</v>
      </c>
      <c r="Q468" s="17">
        <v>7.24800544492855E-2</v>
      </c>
      <c r="R468" s="17"/>
      <c r="S468" s="17">
        <v>5.2207785694256603E-2</v>
      </c>
      <c r="T468" s="17">
        <v>9.2813443470413107E-2</v>
      </c>
      <c r="U468" s="17">
        <v>6.02832792627662E-2</v>
      </c>
      <c r="V468" s="17">
        <v>7.3137207409487801E-2</v>
      </c>
      <c r="W468" s="17">
        <v>9.6018788375549502E-2</v>
      </c>
      <c r="X468" s="17">
        <v>0.124433315443972</v>
      </c>
      <c r="Y468" s="17">
        <v>6.3872823308378596E-2</v>
      </c>
      <c r="Z468" s="17">
        <v>5.8267911248989897E-2</v>
      </c>
      <c r="AA468" s="17">
        <v>8.6390276225819504E-2</v>
      </c>
      <c r="AB468" s="17">
        <v>3.7957905843695197E-2</v>
      </c>
      <c r="AC468" s="17">
        <v>8.9632391242375195E-2</v>
      </c>
      <c r="AD468" s="17"/>
      <c r="AE468" s="17">
        <v>8.7675892583481504E-2</v>
      </c>
      <c r="AF468" s="17">
        <v>6.1190523455135898E-2</v>
      </c>
      <c r="AG468" s="17">
        <v>7.7590076336577996E-2</v>
      </c>
      <c r="AH468" s="17"/>
      <c r="AI468" s="17">
        <v>9.2606871377304001E-2</v>
      </c>
      <c r="AJ468" s="17">
        <v>7.7577466237311196E-2</v>
      </c>
      <c r="AK468" s="17">
        <v>0</v>
      </c>
      <c r="AL468" s="17">
        <v>0</v>
      </c>
      <c r="AM468" s="17">
        <v>7.6961380382151695E-2</v>
      </c>
      <c r="AN468" s="17"/>
      <c r="AO468" s="17">
        <v>0.10359047332397101</v>
      </c>
      <c r="AP468" s="17">
        <v>6.75514199300353E-2</v>
      </c>
      <c r="AQ468" s="17">
        <v>4.5248196214720697E-2</v>
      </c>
      <c r="AR468" s="17"/>
      <c r="AS468" s="17">
        <v>0.101639966405024</v>
      </c>
      <c r="AT468" s="17">
        <v>8.8336492949319598E-2</v>
      </c>
      <c r="AU468" s="17">
        <v>6.0108507214066201E-2</v>
      </c>
      <c r="AV468" s="17">
        <v>7.5259570759098005E-2</v>
      </c>
      <c r="AW468" s="17">
        <v>0</v>
      </c>
      <c r="AX468" s="17"/>
      <c r="AY468" s="17">
        <v>0.21764015624305799</v>
      </c>
      <c r="AZ468" s="17">
        <v>6.6444434068665598E-2</v>
      </c>
      <c r="BA468" s="17">
        <v>0</v>
      </c>
      <c r="BB468" s="17">
        <v>7.9353760954149394E-2</v>
      </c>
      <c r="BC468" s="17">
        <v>0.11852752429260301</v>
      </c>
      <c r="BD468" s="17">
        <v>9.2636232489748796E-2</v>
      </c>
      <c r="BE468" s="17">
        <v>9.4002614692107606E-2</v>
      </c>
      <c r="BF468" s="17">
        <v>4.7985500871802297E-2</v>
      </c>
      <c r="BG468" s="17">
        <v>7.1256744772286607E-2</v>
      </c>
      <c r="BH468" s="17">
        <v>6.9969430972363703E-2</v>
      </c>
      <c r="BI468" s="17">
        <v>4.8218659793522002E-2</v>
      </c>
      <c r="BJ468" s="17">
        <v>0.10425336340465</v>
      </c>
      <c r="BK468" s="17">
        <v>4.5788740986445003E-2</v>
      </c>
      <c r="BL468" s="17">
        <v>9.5726535374503693E-2</v>
      </c>
      <c r="BM468" s="17">
        <v>0</v>
      </c>
      <c r="BN468" s="17">
        <v>1.9245112110894701E-2</v>
      </c>
      <c r="BO468" s="17"/>
      <c r="BP468" s="17">
        <v>6.6445857843792505E-2</v>
      </c>
      <c r="BQ468" s="17">
        <v>6.4060992736212102E-2</v>
      </c>
      <c r="BR468" s="17">
        <v>9.2523223271563398E-2</v>
      </c>
      <c r="BS468" s="17">
        <v>6.6625040933974394E-2</v>
      </c>
      <c r="BT468" s="17">
        <v>0.120726822627632</v>
      </c>
      <c r="BU468" s="17">
        <v>8.9195806359781193E-2</v>
      </c>
      <c r="BV468" s="17"/>
      <c r="BW468" s="17">
        <v>0.11490380138821001</v>
      </c>
      <c r="BX468" s="17">
        <v>5.6686413709703197E-2</v>
      </c>
      <c r="BY468" s="17">
        <v>7.2320315611757696E-2</v>
      </c>
      <c r="BZ468" s="17">
        <v>8.1857383050138996E-2</v>
      </c>
      <c r="CA468" s="17">
        <v>9.44302750528173E-2</v>
      </c>
      <c r="CB468" s="17">
        <v>5.7936338554884198E-2</v>
      </c>
      <c r="CC468" s="17">
        <v>3.6931867558069098E-2</v>
      </c>
      <c r="CD468" s="17">
        <v>0.12931818105034601</v>
      </c>
      <c r="CE468" s="17"/>
      <c r="CF468" s="17">
        <v>8.0535222697215705E-2</v>
      </c>
      <c r="CG468" s="17">
        <v>7.0292284034633098E-2</v>
      </c>
      <c r="CH468" s="17">
        <v>7.9158105750113603E-2</v>
      </c>
      <c r="CI468" s="17">
        <v>7.4410884619719397E-2</v>
      </c>
      <c r="CJ468" s="17">
        <v>0.113723924914288</v>
      </c>
      <c r="CK468" s="17"/>
      <c r="CL468" s="17">
        <v>2.5965440199714099E-2</v>
      </c>
      <c r="CM468" s="17"/>
      <c r="CN468" s="17">
        <v>6.0995837007180302E-2</v>
      </c>
      <c r="CO468" s="17">
        <v>8.4824005278680004E-2</v>
      </c>
      <c r="CP468" s="17">
        <v>0.10203343355913699</v>
      </c>
    </row>
    <row r="469" spans="2:94" x14ac:dyDescent="0.35">
      <c r="B469" t="s">
        <v>209</v>
      </c>
      <c r="C469" s="17">
        <v>4.7420197893480898E-2</v>
      </c>
      <c r="D469" s="17">
        <v>4.0481957629048798E-2</v>
      </c>
      <c r="E469" s="17">
        <v>5.47585774379718E-2</v>
      </c>
      <c r="F469" s="17"/>
      <c r="G469" s="17">
        <v>6.2824841358723096E-3</v>
      </c>
      <c r="H469" s="17">
        <v>2.3044262712967799E-2</v>
      </c>
      <c r="I469" s="17">
        <v>4.2586018097653403E-2</v>
      </c>
      <c r="J469" s="17">
        <v>5.0525275391967599E-2</v>
      </c>
      <c r="K469" s="17">
        <v>8.7525932389647398E-2</v>
      </c>
      <c r="L469" s="17">
        <v>6.7959802367480504E-2</v>
      </c>
      <c r="M469" s="17"/>
      <c r="N469" s="17">
        <v>4.7162461915193098E-2</v>
      </c>
      <c r="O469" s="17">
        <v>6.2950035780469496E-2</v>
      </c>
      <c r="P469" s="17">
        <v>4.0169554504917902E-2</v>
      </c>
      <c r="Q469" s="17">
        <v>3.86228431055868E-2</v>
      </c>
      <c r="R469" s="17"/>
      <c r="S469" s="17">
        <v>3.0618862309215001E-2</v>
      </c>
      <c r="T469" s="17">
        <v>5.4160946919482401E-2</v>
      </c>
      <c r="U469" s="17">
        <v>5.0372661036211401E-2</v>
      </c>
      <c r="V469" s="17">
        <v>5.2278481257001699E-2</v>
      </c>
      <c r="W469" s="17">
        <v>0.105330298865002</v>
      </c>
      <c r="X469" s="17">
        <v>3.5846843020565698E-2</v>
      </c>
      <c r="Y469" s="17">
        <v>3.1418033776014702E-2</v>
      </c>
      <c r="Z469" s="17">
        <v>6.0957613719509397E-2</v>
      </c>
      <c r="AA469" s="17">
        <v>4.5710602185745797E-2</v>
      </c>
      <c r="AB469" s="17">
        <v>2.6262633564961901E-2</v>
      </c>
      <c r="AC469" s="17">
        <v>5.2933632351991999E-2</v>
      </c>
      <c r="AD469" s="17"/>
      <c r="AE469" s="17">
        <v>7.8079754895738401E-2</v>
      </c>
      <c r="AF469" s="17">
        <v>3.0518652625469898E-2</v>
      </c>
      <c r="AG469" s="17">
        <v>4.15109001911503E-2</v>
      </c>
      <c r="AH469" s="17"/>
      <c r="AI469" s="17">
        <v>6.73965450816639E-2</v>
      </c>
      <c r="AJ469" s="17">
        <v>2.7302742905726402E-2</v>
      </c>
      <c r="AK469" s="17">
        <v>4.47285134736524E-2</v>
      </c>
      <c r="AL469" s="17">
        <v>0.34559200321941103</v>
      </c>
      <c r="AM469" s="17">
        <v>5.2688785805018998E-2</v>
      </c>
      <c r="AN469" s="17"/>
      <c r="AO469" s="17">
        <v>5.3754746045446097E-2</v>
      </c>
      <c r="AP469" s="17">
        <v>2.11677332090754E-2</v>
      </c>
      <c r="AQ469" s="17">
        <v>1.3713192881487E-2</v>
      </c>
      <c r="AR469" s="17"/>
      <c r="AS469" s="17">
        <v>3.8297098744024899E-2</v>
      </c>
      <c r="AT469" s="17">
        <v>5.8810319854999397E-2</v>
      </c>
      <c r="AU469" s="17">
        <v>5.0692066819414301E-2</v>
      </c>
      <c r="AV469" s="17">
        <v>3.5497873992013998E-2</v>
      </c>
      <c r="AW469" s="17">
        <v>0</v>
      </c>
      <c r="AX469" s="17"/>
      <c r="AY469" s="17">
        <v>0</v>
      </c>
      <c r="AZ469" s="17">
        <v>2.02004248123408E-2</v>
      </c>
      <c r="BA469" s="17">
        <v>9.3539952115549496E-2</v>
      </c>
      <c r="BB469" s="17">
        <v>4.9904249225201001E-2</v>
      </c>
      <c r="BC469" s="17">
        <v>3.0819898010444501E-2</v>
      </c>
      <c r="BD469" s="17">
        <v>7.4874511289783605E-2</v>
      </c>
      <c r="BE469" s="17">
        <v>5.1828675352204E-2</v>
      </c>
      <c r="BF469" s="17">
        <v>1.06218104235105E-2</v>
      </c>
      <c r="BG469" s="17">
        <v>6.4897771028812196E-2</v>
      </c>
      <c r="BH469" s="17">
        <v>4.9467430819319702E-2</v>
      </c>
      <c r="BI469" s="17">
        <v>4.7461282500689997E-2</v>
      </c>
      <c r="BJ469" s="17">
        <v>4.8227369546419499E-2</v>
      </c>
      <c r="BK469" s="17">
        <v>9.6327198932606203E-2</v>
      </c>
      <c r="BL469" s="17">
        <v>9.4346690435971006E-2</v>
      </c>
      <c r="BM469" s="17">
        <v>0</v>
      </c>
      <c r="BN469" s="17">
        <v>1.9869746982819701E-2</v>
      </c>
      <c r="BO469" s="17"/>
      <c r="BP469" s="17">
        <v>2.0782590479192901E-2</v>
      </c>
      <c r="BQ469" s="17">
        <v>6.95494823053181E-2</v>
      </c>
      <c r="BR469" s="17">
        <v>6.5251029109491293E-2</v>
      </c>
      <c r="BS469" s="17">
        <v>4.4037308457305503E-2</v>
      </c>
      <c r="BT469" s="17">
        <v>4.3993564041272401E-2</v>
      </c>
      <c r="BU469" s="17">
        <v>3.6293170630637701E-2</v>
      </c>
      <c r="BV469" s="17"/>
      <c r="BW469" s="17">
        <v>8.4728098251334302E-2</v>
      </c>
      <c r="BX469" s="17">
        <v>4.92153331338143E-2</v>
      </c>
      <c r="BY469" s="17">
        <v>4.3272361943846802E-2</v>
      </c>
      <c r="BZ469" s="17">
        <v>7.5216476850912595E-2</v>
      </c>
      <c r="CA469" s="17">
        <v>3.9647333023959203E-2</v>
      </c>
      <c r="CB469" s="17">
        <v>0</v>
      </c>
      <c r="CC469" s="17">
        <v>3.77976428563346E-2</v>
      </c>
      <c r="CD469" s="17">
        <v>2.79971783111857E-2</v>
      </c>
      <c r="CE469" s="17"/>
      <c r="CF469" s="17">
        <v>4.3732710496381499E-2</v>
      </c>
      <c r="CG469" s="17">
        <v>5.2707364063389099E-2</v>
      </c>
      <c r="CH469" s="17">
        <v>4.11533662204175E-2</v>
      </c>
      <c r="CI469" s="17">
        <v>3.3351374122528303E-2</v>
      </c>
      <c r="CJ469" s="17">
        <v>0.13576787021072401</v>
      </c>
      <c r="CK469" s="17"/>
      <c r="CL469" s="17">
        <v>3.3253076073064998E-2</v>
      </c>
      <c r="CM469" s="17"/>
      <c r="CN469" s="17">
        <v>5.1308649380106902E-2</v>
      </c>
      <c r="CO469" s="17">
        <v>4.43276542915031E-2</v>
      </c>
      <c r="CP469" s="17">
        <v>4.2008019495236602E-2</v>
      </c>
    </row>
    <row r="470" spans="2:94" x14ac:dyDescent="0.35">
      <c r="B470" t="s">
        <v>133</v>
      </c>
      <c r="C470" s="17">
        <v>4.0612615181868601E-2</v>
      </c>
      <c r="D470" s="17">
        <v>2.32776074211892E-2</v>
      </c>
      <c r="E470" s="17">
        <v>5.8296302088901603E-2</v>
      </c>
      <c r="F470" s="17"/>
      <c r="G470" s="17">
        <v>3.4552135005496198E-2</v>
      </c>
      <c r="H470" s="17">
        <v>2.9528975859835199E-2</v>
      </c>
      <c r="I470" s="17">
        <v>4.43079575991394E-2</v>
      </c>
      <c r="J470" s="17">
        <v>5.76373718707845E-2</v>
      </c>
      <c r="K470" s="17">
        <v>1.9706162768469E-2</v>
      </c>
      <c r="L470" s="17">
        <v>5.0034805289907398E-2</v>
      </c>
      <c r="M470" s="17"/>
      <c r="N470" s="17">
        <v>2.4717664638407699E-2</v>
      </c>
      <c r="O470" s="17">
        <v>2.7472101038142099E-2</v>
      </c>
      <c r="P470" s="17">
        <v>5.51863421907492E-2</v>
      </c>
      <c r="Q470" s="17">
        <v>6.13316015631684E-2</v>
      </c>
      <c r="R470" s="17"/>
      <c r="S470" s="17">
        <v>2.7851440408579599E-2</v>
      </c>
      <c r="T470" s="17">
        <v>2.0533895827342601E-2</v>
      </c>
      <c r="U470" s="17">
        <v>3.2074933810086498E-2</v>
      </c>
      <c r="V470" s="17">
        <v>3.5308988722167201E-2</v>
      </c>
      <c r="W470" s="17">
        <v>1.42172942493321E-2</v>
      </c>
      <c r="X470" s="17">
        <v>8.6800923727386403E-2</v>
      </c>
      <c r="Y470" s="17">
        <v>4.5287634031151602E-2</v>
      </c>
      <c r="Z470" s="17">
        <v>1.9462257877771501E-2</v>
      </c>
      <c r="AA470" s="17">
        <v>7.9516361581899397E-2</v>
      </c>
      <c r="AB470" s="17">
        <v>4.4861219032028402E-2</v>
      </c>
      <c r="AC470" s="17">
        <v>2.1615367347474101E-2</v>
      </c>
      <c r="AD470" s="17"/>
      <c r="AE470" s="17">
        <v>3.75433915354592E-2</v>
      </c>
      <c r="AF470" s="17">
        <v>3.5786767458826703E-2</v>
      </c>
      <c r="AG470" s="17">
        <v>6.2012766241885897E-2</v>
      </c>
      <c r="AH470" s="17"/>
      <c r="AI470" s="17">
        <v>3.8072769738323103E-2</v>
      </c>
      <c r="AJ470" s="17">
        <v>2.5995196836883502E-2</v>
      </c>
      <c r="AK470" s="17">
        <v>2.8680564611745701E-2</v>
      </c>
      <c r="AL470" s="17">
        <v>0</v>
      </c>
      <c r="AM470" s="17">
        <v>9.0570134513390799E-2</v>
      </c>
      <c r="AN470" s="17"/>
      <c r="AO470" s="17">
        <v>2.58274515972103E-2</v>
      </c>
      <c r="AP470" s="17">
        <v>3.1127142503621301E-2</v>
      </c>
      <c r="AQ470" s="17">
        <v>5.0534637838107098E-2</v>
      </c>
      <c r="AR470" s="17"/>
      <c r="AS470" s="17">
        <v>6.6596391764607396E-2</v>
      </c>
      <c r="AT470" s="17">
        <v>5.5801594965852901E-2</v>
      </c>
      <c r="AU470" s="17">
        <v>3.2885955425899803E-2</v>
      </c>
      <c r="AV470" s="17">
        <v>7.9802465918440198E-3</v>
      </c>
      <c r="AW470" s="17">
        <v>0</v>
      </c>
      <c r="AX470" s="17"/>
      <c r="AY470" s="17">
        <v>0</v>
      </c>
      <c r="AZ470" s="17">
        <v>4.29587487675544E-2</v>
      </c>
      <c r="BA470" s="17">
        <v>3.6820711817502703E-2</v>
      </c>
      <c r="BB470" s="17">
        <v>7.1118376779607903E-2</v>
      </c>
      <c r="BC470" s="17">
        <v>6.0160090343044703E-2</v>
      </c>
      <c r="BD470" s="17">
        <v>4.5058511881298398E-2</v>
      </c>
      <c r="BE470" s="17">
        <v>1.17817200010696E-2</v>
      </c>
      <c r="BF470" s="17">
        <v>2.3849283423084001E-2</v>
      </c>
      <c r="BG470" s="17">
        <v>3.90502786526781E-2</v>
      </c>
      <c r="BH470" s="17">
        <v>3.5023505415354803E-2</v>
      </c>
      <c r="BI470" s="17">
        <v>4.9007312243725197E-2</v>
      </c>
      <c r="BJ470" s="17">
        <v>5.2344518594049698E-2</v>
      </c>
      <c r="BK470" s="17">
        <v>2.1866411989314102E-2</v>
      </c>
      <c r="BL470" s="17">
        <v>0</v>
      </c>
      <c r="BM470" s="17">
        <v>5.2586791395479601E-2</v>
      </c>
      <c r="BN470" s="17">
        <v>0</v>
      </c>
      <c r="BO470" s="17"/>
      <c r="BP470" s="17">
        <v>4.2022401609501499E-2</v>
      </c>
      <c r="BQ470" s="17">
        <v>5.16796614760218E-2</v>
      </c>
      <c r="BR470" s="17">
        <v>2.7990017039174E-2</v>
      </c>
      <c r="BS470" s="17">
        <v>4.3414201704557003E-2</v>
      </c>
      <c r="BT470" s="17">
        <v>2.7498737793288899E-2</v>
      </c>
      <c r="BU470" s="17">
        <v>3.1872823350431803E-2</v>
      </c>
      <c r="BV470" s="17"/>
      <c r="BW470" s="17">
        <v>5.2280071439078597E-2</v>
      </c>
      <c r="BX470" s="17">
        <v>2.8595036312967999E-2</v>
      </c>
      <c r="BY470" s="17">
        <v>2.6334014749263401E-2</v>
      </c>
      <c r="BZ470" s="17">
        <v>6.1369965022981199E-2</v>
      </c>
      <c r="CA470" s="17">
        <v>0</v>
      </c>
      <c r="CB470" s="17">
        <v>2.8497117105222399E-2</v>
      </c>
      <c r="CC470" s="17">
        <v>3.6407451691502897E-2</v>
      </c>
      <c r="CD470" s="17">
        <v>6.1585645790237099E-2</v>
      </c>
      <c r="CE470" s="17"/>
      <c r="CF470" s="17">
        <v>1.39219979975591E-2</v>
      </c>
      <c r="CG470" s="17">
        <v>2.4625708656450598E-2</v>
      </c>
      <c r="CH470" s="17">
        <v>5.2074441832356502E-2</v>
      </c>
      <c r="CI470" s="17">
        <v>6.04246085629392E-2</v>
      </c>
      <c r="CJ470" s="17">
        <v>6.04513515858029E-2</v>
      </c>
      <c r="CK470" s="17"/>
      <c r="CL470" s="17">
        <v>4.0570700058489902E-2</v>
      </c>
      <c r="CM470" s="17"/>
      <c r="CN470" s="17">
        <v>4.3659588552235298E-2</v>
      </c>
      <c r="CO470" s="17">
        <v>3.9785659808191202E-2</v>
      </c>
      <c r="CP470" s="17">
        <v>3.5103338037798602E-2</v>
      </c>
    </row>
    <row r="471" spans="2:94" x14ac:dyDescent="0.35">
      <c r="B471" t="s">
        <v>145</v>
      </c>
      <c r="C471" s="17">
        <v>0.63521753063012798</v>
      </c>
      <c r="D471" s="17">
        <v>0.68083715159913205</v>
      </c>
      <c r="E471" s="17">
        <v>0.58652388819357004</v>
      </c>
      <c r="F471" s="17"/>
      <c r="G471" s="17">
        <v>0.662509750599792</v>
      </c>
      <c r="H471" s="17">
        <v>0.61347478516633402</v>
      </c>
      <c r="I471" s="17">
        <v>0.66899893861744997</v>
      </c>
      <c r="J471" s="17">
        <v>0.63470543820345005</v>
      </c>
      <c r="K471" s="17">
        <v>0.63641244002477704</v>
      </c>
      <c r="L471" s="17">
        <v>0.605987475516509</v>
      </c>
      <c r="M471" s="17"/>
      <c r="N471" s="17">
        <v>0.69612136622933196</v>
      </c>
      <c r="O471" s="17">
        <v>0.63277355341497199</v>
      </c>
      <c r="P471" s="17">
        <v>0.621334158226726</v>
      </c>
      <c r="Q471" s="17">
        <v>0.57835500052349298</v>
      </c>
      <c r="R471" s="17"/>
      <c r="S471" s="17">
        <v>0.69870077306356504</v>
      </c>
      <c r="T471" s="17">
        <v>0.63495853214859099</v>
      </c>
      <c r="U471" s="17">
        <v>0.61938207098912801</v>
      </c>
      <c r="V471" s="17">
        <v>0.62712287678978895</v>
      </c>
      <c r="W471" s="17">
        <v>0.50502575245981396</v>
      </c>
      <c r="X471" s="17">
        <v>0.55578732492408001</v>
      </c>
      <c r="Y471" s="17">
        <v>0.70520343240460104</v>
      </c>
      <c r="Z471" s="17">
        <v>0.70562969231254202</v>
      </c>
      <c r="AA471" s="17">
        <v>0.61279565004637204</v>
      </c>
      <c r="AB471" s="17">
        <v>0.68040212277715995</v>
      </c>
      <c r="AC471" s="17">
        <v>0.65380596045696804</v>
      </c>
      <c r="AD471" s="17"/>
      <c r="AE471" s="17">
        <v>0.58124455755726501</v>
      </c>
      <c r="AF471" s="17">
        <v>0.70894604409889495</v>
      </c>
      <c r="AG471" s="17">
        <v>0.56463223080935898</v>
      </c>
      <c r="AH471" s="17"/>
      <c r="AI471" s="17">
        <v>0.60356784408361996</v>
      </c>
      <c r="AJ471" s="17">
        <v>0.693390877667867</v>
      </c>
      <c r="AK471" s="17">
        <v>0.736028672054022</v>
      </c>
      <c r="AL471" s="17">
        <v>0.65440799678058903</v>
      </c>
      <c r="AM471" s="17">
        <v>0.49528794768765899</v>
      </c>
      <c r="AN471" s="17"/>
      <c r="AO471" s="17">
        <v>0.658232977401352</v>
      </c>
      <c r="AP471" s="17">
        <v>0.70063714978633096</v>
      </c>
      <c r="AQ471" s="17">
        <v>0.70058049391996602</v>
      </c>
      <c r="AR471" s="17"/>
      <c r="AS471" s="17">
        <v>0.55795577996485501</v>
      </c>
      <c r="AT471" s="17">
        <v>0.58622694632944194</v>
      </c>
      <c r="AU471" s="17">
        <v>0.65881836298595098</v>
      </c>
      <c r="AV471" s="17">
        <v>0.77199666839984304</v>
      </c>
      <c r="AW471" s="17">
        <v>0.61582124527293203</v>
      </c>
      <c r="AX471" s="17"/>
      <c r="AY471" s="17">
        <v>0.78235984375694201</v>
      </c>
      <c r="AZ471" s="17">
        <v>0.54214977776329099</v>
      </c>
      <c r="BA471" s="17">
        <v>0.67447456209163603</v>
      </c>
      <c r="BB471" s="17">
        <v>0.56743764556082599</v>
      </c>
      <c r="BC471" s="17">
        <v>0.63032467766748601</v>
      </c>
      <c r="BD471" s="17">
        <v>0.55652903095653505</v>
      </c>
      <c r="BE471" s="17">
        <v>0.55221276609960701</v>
      </c>
      <c r="BF471" s="17">
        <v>0.74731550591583595</v>
      </c>
      <c r="BG471" s="17">
        <v>0.51059895543927802</v>
      </c>
      <c r="BH471" s="17">
        <v>0.61157535828332299</v>
      </c>
      <c r="BI471" s="17">
        <v>0.68451799644683597</v>
      </c>
      <c r="BJ471" s="17">
        <v>0.69914134527468597</v>
      </c>
      <c r="BK471" s="17">
        <v>0.68164286599470503</v>
      </c>
      <c r="BL471" s="17">
        <v>0.80992677418952497</v>
      </c>
      <c r="BM471" s="17">
        <v>0.84234069758580399</v>
      </c>
      <c r="BN471" s="17">
        <v>0.84954111924957698</v>
      </c>
      <c r="BO471" s="17"/>
      <c r="BP471" s="17">
        <v>0.67129095748076895</v>
      </c>
      <c r="BQ471" s="17">
        <v>0.61570779164269895</v>
      </c>
      <c r="BR471" s="17">
        <v>0.59565708260536698</v>
      </c>
      <c r="BS471" s="17">
        <v>0.67962886331597405</v>
      </c>
      <c r="BT471" s="17">
        <v>0.566744748329847</v>
      </c>
      <c r="BU471" s="17">
        <v>0.64095585527454901</v>
      </c>
      <c r="BV471" s="17"/>
      <c r="BW471" s="17">
        <v>0.50998828277726505</v>
      </c>
      <c r="BX471" s="17">
        <v>0.70238640360725202</v>
      </c>
      <c r="BY471" s="17">
        <v>0.67345351351693705</v>
      </c>
      <c r="BZ471" s="17">
        <v>0.56338729967506895</v>
      </c>
      <c r="CA471" s="17">
        <v>0.64970025709170398</v>
      </c>
      <c r="CB471" s="17">
        <v>0.58435987750153695</v>
      </c>
      <c r="CC471" s="17">
        <v>0.73280101915996898</v>
      </c>
      <c r="CD471" s="17">
        <v>0.47942474745492603</v>
      </c>
      <c r="CE471" s="17"/>
      <c r="CF471" s="17">
        <v>0.75077241684339102</v>
      </c>
      <c r="CG471" s="17">
        <v>0.68114061995406605</v>
      </c>
      <c r="CH471" s="17">
        <v>0.57987712919644097</v>
      </c>
      <c r="CI471" s="17">
        <v>0.62799222756324702</v>
      </c>
      <c r="CJ471" s="17">
        <v>0.51655687895928803</v>
      </c>
      <c r="CK471" s="17"/>
      <c r="CL471" s="17">
        <v>0.69012254979839804</v>
      </c>
      <c r="CM471" s="17"/>
      <c r="CN471" s="17">
        <v>0.64515932283840305</v>
      </c>
      <c r="CO471" s="17">
        <v>0.566331867378709</v>
      </c>
      <c r="CP471" s="17">
        <v>0.66982836100121601</v>
      </c>
    </row>
    <row r="472" spans="2:94" x14ac:dyDescent="0.35">
      <c r="B472" t="s">
        <v>146</v>
      </c>
      <c r="C472" s="17">
        <v>0.12412197932824801</v>
      </c>
      <c r="D472" s="17">
        <v>0.10706260279907601</v>
      </c>
      <c r="E472" s="17">
        <v>0.142228138697856</v>
      </c>
      <c r="F472" s="17"/>
      <c r="G472" s="17">
        <v>7.6309284115716802E-2</v>
      </c>
      <c r="H472" s="17">
        <v>0.10456564671289501</v>
      </c>
      <c r="I472" s="17">
        <v>0.13118146362564001</v>
      </c>
      <c r="J472" s="17">
        <v>0.108317225326203</v>
      </c>
      <c r="K472" s="17">
        <v>0.16081261010471001</v>
      </c>
      <c r="L472" s="17">
        <v>0.152818386892592</v>
      </c>
      <c r="M472" s="17"/>
      <c r="N472" s="17">
        <v>0.13317438865265799</v>
      </c>
      <c r="O472" s="17">
        <v>0.12095762631226201</v>
      </c>
      <c r="P472" s="17">
        <v>0.128270826252707</v>
      </c>
      <c r="Q472" s="17">
        <v>0.111102897554872</v>
      </c>
      <c r="R472" s="17"/>
      <c r="S472" s="17">
        <v>8.2826648003471698E-2</v>
      </c>
      <c r="T472" s="17">
        <v>0.14697439038989599</v>
      </c>
      <c r="U472" s="17">
        <v>0.110655940298978</v>
      </c>
      <c r="V472" s="17">
        <v>0.12541568866649</v>
      </c>
      <c r="W472" s="17">
        <v>0.201349087240552</v>
      </c>
      <c r="X472" s="17">
        <v>0.160280158464537</v>
      </c>
      <c r="Y472" s="17">
        <v>9.5290857084393304E-2</v>
      </c>
      <c r="Z472" s="17">
        <v>0.119225524968499</v>
      </c>
      <c r="AA472" s="17">
        <v>0.13210087841156501</v>
      </c>
      <c r="AB472" s="17">
        <v>6.4220539408657101E-2</v>
      </c>
      <c r="AC472" s="17">
        <v>0.14256602359436699</v>
      </c>
      <c r="AD472" s="17"/>
      <c r="AE472" s="17">
        <v>0.16575564747922</v>
      </c>
      <c r="AF472" s="17">
        <v>9.1709176080605803E-2</v>
      </c>
      <c r="AG472" s="17">
        <v>0.119100976527728</v>
      </c>
      <c r="AH472" s="17"/>
      <c r="AI472" s="17">
        <v>0.16000341645896801</v>
      </c>
      <c r="AJ472" s="17">
        <v>0.104880209143038</v>
      </c>
      <c r="AK472" s="17">
        <v>4.47285134736524E-2</v>
      </c>
      <c r="AL472" s="17">
        <v>0.34559200321941103</v>
      </c>
      <c r="AM472" s="17">
        <v>0.12965016618717101</v>
      </c>
      <c r="AN472" s="17"/>
      <c r="AO472" s="17">
        <v>0.15734521936941701</v>
      </c>
      <c r="AP472" s="17">
        <v>8.8719153139110593E-2</v>
      </c>
      <c r="AQ472" s="17">
        <v>5.8961389096207802E-2</v>
      </c>
      <c r="AR472" s="17"/>
      <c r="AS472" s="17">
        <v>0.13993706514904899</v>
      </c>
      <c r="AT472" s="17">
        <v>0.14714681280431899</v>
      </c>
      <c r="AU472" s="17">
        <v>0.11080057403348099</v>
      </c>
      <c r="AV472" s="17">
        <v>0.110757444751112</v>
      </c>
      <c r="AW472" s="17">
        <v>0</v>
      </c>
      <c r="AX472" s="17"/>
      <c r="AY472" s="17">
        <v>0.21764015624305799</v>
      </c>
      <c r="AZ472" s="17">
        <v>8.6644858881006398E-2</v>
      </c>
      <c r="BA472" s="17">
        <v>9.3539952115549496E-2</v>
      </c>
      <c r="BB472" s="17">
        <v>0.12925801017935001</v>
      </c>
      <c r="BC472" s="17">
        <v>0.14934742230304801</v>
      </c>
      <c r="BD472" s="17">
        <v>0.16751074377953201</v>
      </c>
      <c r="BE472" s="17">
        <v>0.145831290044312</v>
      </c>
      <c r="BF472" s="17">
        <v>5.8607311295312797E-2</v>
      </c>
      <c r="BG472" s="17">
        <v>0.136154515801099</v>
      </c>
      <c r="BH472" s="17">
        <v>0.119436861791683</v>
      </c>
      <c r="BI472" s="17">
        <v>9.5679942294212006E-2</v>
      </c>
      <c r="BJ472" s="17">
        <v>0.15248073295107001</v>
      </c>
      <c r="BK472" s="17">
        <v>0.142115939919051</v>
      </c>
      <c r="BL472" s="17">
        <v>0.190073225810475</v>
      </c>
      <c r="BM472" s="17">
        <v>0</v>
      </c>
      <c r="BN472" s="17">
        <v>3.9114859093714399E-2</v>
      </c>
      <c r="BO472" s="17"/>
      <c r="BP472" s="17">
        <v>8.7228448322985402E-2</v>
      </c>
      <c r="BQ472" s="17">
        <v>0.13361047504153001</v>
      </c>
      <c r="BR472" s="17">
        <v>0.157774252381055</v>
      </c>
      <c r="BS472" s="17">
        <v>0.11066234939128</v>
      </c>
      <c r="BT472" s="17">
        <v>0.16472038666890401</v>
      </c>
      <c r="BU472" s="17">
        <v>0.125488976990419</v>
      </c>
      <c r="BV472" s="17"/>
      <c r="BW472" s="17">
        <v>0.199631899639544</v>
      </c>
      <c r="BX472" s="17">
        <v>0.105901746843517</v>
      </c>
      <c r="BY472" s="17">
        <v>0.115592677555605</v>
      </c>
      <c r="BZ472" s="17">
        <v>0.15707385990105199</v>
      </c>
      <c r="CA472" s="17">
        <v>0.13407760807677699</v>
      </c>
      <c r="CB472" s="17">
        <v>5.7936338554884198E-2</v>
      </c>
      <c r="CC472" s="17">
        <v>7.4729510414403802E-2</v>
      </c>
      <c r="CD472" s="17">
        <v>0.15731535936153199</v>
      </c>
      <c r="CE472" s="17"/>
      <c r="CF472" s="17">
        <v>0.124267933193597</v>
      </c>
      <c r="CG472" s="17">
        <v>0.122999648098022</v>
      </c>
      <c r="CH472" s="17">
        <v>0.12031147197053101</v>
      </c>
      <c r="CI472" s="17">
        <v>0.107762258742248</v>
      </c>
      <c r="CJ472" s="17">
        <v>0.24949179512501199</v>
      </c>
      <c r="CK472" s="17"/>
      <c r="CL472" s="17">
        <v>5.9218516272779E-2</v>
      </c>
      <c r="CM472" s="17"/>
      <c r="CN472" s="17">
        <v>0.112304486387287</v>
      </c>
      <c r="CO472" s="17">
        <v>0.12915165957018299</v>
      </c>
      <c r="CP472" s="17">
        <v>0.14404145305437299</v>
      </c>
    </row>
    <row r="473" spans="2:94" x14ac:dyDescent="0.35">
      <c r="B473" t="s">
        <v>147</v>
      </c>
      <c r="C473" s="17">
        <v>0.51109555130188</v>
      </c>
      <c r="D473" s="17">
        <v>0.57377454880005596</v>
      </c>
      <c r="E473" s="17">
        <v>0.44429574949571399</v>
      </c>
      <c r="F473" s="17"/>
      <c r="G473" s="17">
        <v>0.58620046648407498</v>
      </c>
      <c r="H473" s="17">
        <v>0.50890913845343999</v>
      </c>
      <c r="I473" s="17">
        <v>0.53781747499181098</v>
      </c>
      <c r="J473" s="17">
        <v>0.52638821287724602</v>
      </c>
      <c r="K473" s="17">
        <v>0.475599829920068</v>
      </c>
      <c r="L473" s="17">
        <v>0.45316908862391603</v>
      </c>
      <c r="M473" s="17"/>
      <c r="N473" s="17">
        <v>0.562946977576674</v>
      </c>
      <c r="O473" s="17">
        <v>0.51181592710270996</v>
      </c>
      <c r="P473" s="17">
        <v>0.49306333197402002</v>
      </c>
      <c r="Q473" s="17">
        <v>0.46725210296862002</v>
      </c>
      <c r="R473" s="17"/>
      <c r="S473" s="17">
        <v>0.61587412506009298</v>
      </c>
      <c r="T473" s="17">
        <v>0.48798414175869498</v>
      </c>
      <c r="U473" s="17">
        <v>0.50872613069015105</v>
      </c>
      <c r="V473" s="17">
        <v>0.50170718812329895</v>
      </c>
      <c r="W473" s="17">
        <v>0.30367666521926201</v>
      </c>
      <c r="X473" s="17">
        <v>0.39550716645954198</v>
      </c>
      <c r="Y473" s="17">
        <v>0.60991257532020704</v>
      </c>
      <c r="Z473" s="17">
        <v>0.58640416734404299</v>
      </c>
      <c r="AA473" s="17">
        <v>0.48069477163480701</v>
      </c>
      <c r="AB473" s="17">
        <v>0.61618158336850304</v>
      </c>
      <c r="AC473" s="17">
        <v>0.51123993686260105</v>
      </c>
      <c r="AD473" s="17"/>
      <c r="AE473" s="17">
        <v>0.415488910078045</v>
      </c>
      <c r="AF473" s="17">
        <v>0.61723686801828903</v>
      </c>
      <c r="AG473" s="17">
        <v>0.44553125428162998</v>
      </c>
      <c r="AH473" s="17"/>
      <c r="AI473" s="17">
        <v>0.44356442762465198</v>
      </c>
      <c r="AJ473" s="17">
        <v>0.58851066852482903</v>
      </c>
      <c r="AK473" s="17">
        <v>0.69130015858036897</v>
      </c>
      <c r="AL473" s="17">
        <v>0.308815993561179</v>
      </c>
      <c r="AM473" s="17">
        <v>0.36563778150048798</v>
      </c>
      <c r="AN473" s="17"/>
      <c r="AO473" s="17">
        <v>0.50088775803193397</v>
      </c>
      <c r="AP473" s="17">
        <v>0.61191799664722002</v>
      </c>
      <c r="AQ473" s="17">
        <v>0.64161910482375795</v>
      </c>
      <c r="AR473" s="17"/>
      <c r="AS473" s="17">
        <v>0.41801871481580599</v>
      </c>
      <c r="AT473" s="17">
        <v>0.43908013352512298</v>
      </c>
      <c r="AU473" s="17">
        <v>0.54801778895247</v>
      </c>
      <c r="AV473" s="17">
        <v>0.661239223648731</v>
      </c>
      <c r="AW473" s="17">
        <v>0.61582124527293203</v>
      </c>
      <c r="AX473" s="17"/>
      <c r="AY473" s="17">
        <v>0.56471968751388402</v>
      </c>
      <c r="AZ473" s="17">
        <v>0.455504918882284</v>
      </c>
      <c r="BA473" s="17">
        <v>0.58093460997608704</v>
      </c>
      <c r="BB473" s="17">
        <v>0.43817963538147597</v>
      </c>
      <c r="BC473" s="17">
        <v>0.48097725536443803</v>
      </c>
      <c r="BD473" s="17">
        <v>0.38901828717700299</v>
      </c>
      <c r="BE473" s="17">
        <v>0.40638147605529501</v>
      </c>
      <c r="BF473" s="17">
        <v>0.68870819462052302</v>
      </c>
      <c r="BG473" s="17">
        <v>0.37444443963817903</v>
      </c>
      <c r="BH473" s="17">
        <v>0.49213849649163999</v>
      </c>
      <c r="BI473" s="17">
        <v>0.58883805415262402</v>
      </c>
      <c r="BJ473" s="17">
        <v>0.54666061232361596</v>
      </c>
      <c r="BK473" s="17">
        <v>0.539526926075653</v>
      </c>
      <c r="BL473" s="17">
        <v>0.61985354837905104</v>
      </c>
      <c r="BM473" s="17">
        <v>0.84234069758580399</v>
      </c>
      <c r="BN473" s="17">
        <v>0.81042626015586205</v>
      </c>
      <c r="BO473" s="17"/>
      <c r="BP473" s="17">
        <v>0.58406250915778302</v>
      </c>
      <c r="BQ473" s="17">
        <v>0.482097316601168</v>
      </c>
      <c r="BR473" s="17">
        <v>0.43788283022431301</v>
      </c>
      <c r="BS473" s="17">
        <v>0.568966513924694</v>
      </c>
      <c r="BT473" s="17">
        <v>0.40202436166094302</v>
      </c>
      <c r="BU473" s="17">
        <v>0.51546687828413096</v>
      </c>
      <c r="BV473" s="17"/>
      <c r="BW473" s="17">
        <v>0.31035638313772201</v>
      </c>
      <c r="BX473" s="17">
        <v>0.59648465676373497</v>
      </c>
      <c r="BY473" s="17">
        <v>0.55786083596133296</v>
      </c>
      <c r="BZ473" s="17">
        <v>0.40631343977401801</v>
      </c>
      <c r="CA473" s="17">
        <v>0.51562264901492705</v>
      </c>
      <c r="CB473" s="17">
        <v>0.52642353894665295</v>
      </c>
      <c r="CC473" s="17">
        <v>0.65807150874556597</v>
      </c>
      <c r="CD473" s="17">
        <v>0.32210938809339401</v>
      </c>
      <c r="CE473" s="17"/>
      <c r="CF473" s="17">
        <v>0.62650448364979405</v>
      </c>
      <c r="CG473" s="17">
        <v>0.55814097185604405</v>
      </c>
      <c r="CH473" s="17">
        <v>0.45956565722590997</v>
      </c>
      <c r="CI473" s="17">
        <v>0.52022996882099903</v>
      </c>
      <c r="CJ473" s="17">
        <v>0.26706508383427602</v>
      </c>
      <c r="CK473" s="17"/>
      <c r="CL473" s="17">
        <v>0.63090403352561897</v>
      </c>
      <c r="CM473" s="17"/>
      <c r="CN473" s="17">
        <v>0.53285483645111598</v>
      </c>
      <c r="CO473" s="17">
        <v>0.43718020780852601</v>
      </c>
      <c r="CP473" s="17">
        <v>0.52578690794684202</v>
      </c>
    </row>
    <row r="474" spans="2:94" x14ac:dyDescent="0.35">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c r="CA474" s="17"/>
      <c r="CB474" s="17"/>
      <c r="CC474" s="17"/>
      <c r="CD474" s="17"/>
      <c r="CE474" s="17"/>
      <c r="CF474" s="17"/>
      <c r="CG474" s="17"/>
      <c r="CH474" s="17"/>
      <c r="CI474" s="17"/>
      <c r="CJ474" s="17"/>
      <c r="CK474" s="17"/>
      <c r="CL474" s="17"/>
      <c r="CM474" s="17"/>
      <c r="CN474" s="17"/>
      <c r="CO474" s="17"/>
      <c r="CP474" s="17"/>
    </row>
    <row r="475" spans="2:94" x14ac:dyDescent="0.35">
      <c r="B475" s="6" t="s">
        <v>249</v>
      </c>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c r="CA475" s="17"/>
      <c r="CB475" s="17"/>
      <c r="CC475" s="17"/>
      <c r="CD475" s="17"/>
      <c r="CE475" s="17"/>
      <c r="CF475" s="17"/>
      <c r="CG475" s="17"/>
      <c r="CH475" s="17"/>
      <c r="CI475" s="17"/>
      <c r="CJ475" s="17"/>
      <c r="CK475" s="17"/>
      <c r="CL475" s="17"/>
      <c r="CM475" s="17"/>
      <c r="CN475" s="17"/>
      <c r="CO475" s="17"/>
      <c r="CP475" s="17"/>
    </row>
    <row r="476" spans="2:94" x14ac:dyDescent="0.35">
      <c r="B476" s="24" t="s">
        <v>225</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c r="CA476" s="17"/>
      <c r="CB476" s="17"/>
      <c r="CC476" s="17"/>
      <c r="CD476" s="17"/>
      <c r="CE476" s="17"/>
      <c r="CF476" s="17"/>
      <c r="CG476" s="17"/>
      <c r="CH476" s="17"/>
      <c r="CI476" s="17"/>
      <c r="CJ476" s="17"/>
      <c r="CK476" s="17"/>
      <c r="CL476" s="17"/>
      <c r="CM476" s="17"/>
      <c r="CN476" s="17"/>
      <c r="CO476" s="17"/>
      <c r="CP476" s="17"/>
    </row>
    <row r="477" spans="2:94" x14ac:dyDescent="0.35">
      <c r="B477" t="s">
        <v>205</v>
      </c>
      <c r="C477" s="17">
        <v>0.27579464660032998</v>
      </c>
      <c r="D477" s="17">
        <v>0.29335491565368899</v>
      </c>
      <c r="E477" s="17">
        <v>0.25426537119645098</v>
      </c>
      <c r="F477" s="17"/>
      <c r="G477" s="17">
        <v>0.27980951625551898</v>
      </c>
      <c r="H477" s="17">
        <v>0.27862718666565101</v>
      </c>
      <c r="I477" s="17">
        <v>0.28127276339104101</v>
      </c>
      <c r="J477" s="17">
        <v>0.266006623365029</v>
      </c>
      <c r="K477" s="17">
        <v>0.24763115555304799</v>
      </c>
      <c r="L477" s="17">
        <v>0.29282720399055001</v>
      </c>
      <c r="M477" s="17"/>
      <c r="N477" s="17">
        <v>0.33975545211702901</v>
      </c>
      <c r="O477" s="17">
        <v>0.28583397017106199</v>
      </c>
      <c r="P477" s="17">
        <v>0.26296731760992098</v>
      </c>
      <c r="Q477" s="17">
        <v>0.19270524076439399</v>
      </c>
      <c r="R477" s="17"/>
      <c r="S477" s="17">
        <v>0.28601886118574099</v>
      </c>
      <c r="T477" s="17">
        <v>0.25169430517001401</v>
      </c>
      <c r="U477" s="17">
        <v>0.28898797464009301</v>
      </c>
      <c r="V477" s="17">
        <v>0.302054938524637</v>
      </c>
      <c r="W477" s="17">
        <v>0.17684762209051</v>
      </c>
      <c r="X477" s="17">
        <v>0.16844824167429301</v>
      </c>
      <c r="Y477" s="17">
        <v>0.36659143808976902</v>
      </c>
      <c r="Z477" s="17">
        <v>0.24941273416401699</v>
      </c>
      <c r="AA477" s="17">
        <v>0.29790987039720102</v>
      </c>
      <c r="AB477" s="17">
        <v>0.34498748687595099</v>
      </c>
      <c r="AC477" s="17">
        <v>0.33074707071687198</v>
      </c>
      <c r="AD477" s="17"/>
      <c r="AE477" s="17">
        <v>0.25370180731164399</v>
      </c>
      <c r="AF477" s="17">
        <v>0.31085861826898997</v>
      </c>
      <c r="AG477" s="17">
        <v>0.21343193025263099</v>
      </c>
      <c r="AH477" s="17"/>
      <c r="AI477" s="17">
        <v>0.24314299147652499</v>
      </c>
      <c r="AJ477" s="17">
        <v>0.31748834708800699</v>
      </c>
      <c r="AK477" s="17">
        <v>0.36637243097898797</v>
      </c>
      <c r="AL477" s="17">
        <v>0.65426676853412502</v>
      </c>
      <c r="AM477" s="17">
        <v>0.13618140884537</v>
      </c>
      <c r="AN477" s="17"/>
      <c r="AO477" s="17">
        <v>0.26508680903464399</v>
      </c>
      <c r="AP477" s="17">
        <v>0.32222035270015398</v>
      </c>
      <c r="AQ477" s="17">
        <v>0.32920447855540702</v>
      </c>
      <c r="AR477" s="17"/>
      <c r="AS477" s="17">
        <v>0.238171654975708</v>
      </c>
      <c r="AT477" s="17">
        <v>0.202837306122956</v>
      </c>
      <c r="AU477" s="17">
        <v>0.30514578903436901</v>
      </c>
      <c r="AV477" s="17">
        <v>0.369359732347189</v>
      </c>
      <c r="AW477" s="17">
        <v>0.37307776189162301</v>
      </c>
      <c r="AX477" s="17"/>
      <c r="AY477" s="17">
        <v>0.328998992334819</v>
      </c>
      <c r="AZ477" s="17">
        <v>0.23217957891934299</v>
      </c>
      <c r="BA477" s="17">
        <v>0.29428066433961603</v>
      </c>
      <c r="BB477" s="17">
        <v>0.31678082029055399</v>
      </c>
      <c r="BC477" s="17">
        <v>0.180900449229527</v>
      </c>
      <c r="BD477" s="17">
        <v>0.17817445470512699</v>
      </c>
      <c r="BE477" s="17">
        <v>0.29619365047747198</v>
      </c>
      <c r="BF477" s="17">
        <v>0.23783931499824201</v>
      </c>
      <c r="BG477" s="17">
        <v>0.311870470507988</v>
      </c>
      <c r="BH477" s="17">
        <v>0.37028991791511601</v>
      </c>
      <c r="BI477" s="17">
        <v>0.29467770915479802</v>
      </c>
      <c r="BJ477" s="17">
        <v>0.260194113757032</v>
      </c>
      <c r="BK477" s="17">
        <v>0.31370721490074999</v>
      </c>
      <c r="BL477" s="17">
        <v>0.433616369527</v>
      </c>
      <c r="BM477" s="17">
        <v>0.374477477177037</v>
      </c>
      <c r="BN477" s="17">
        <v>0.43344319033769502</v>
      </c>
      <c r="BO477" s="17"/>
      <c r="BP477" s="17">
        <v>0.288101742662349</v>
      </c>
      <c r="BQ477" s="17">
        <v>0.24472770941212699</v>
      </c>
      <c r="BR477" s="17">
        <v>0.188535047330153</v>
      </c>
      <c r="BS477" s="17">
        <v>0.350172067804077</v>
      </c>
      <c r="BT477" s="17">
        <v>0.30651264662642602</v>
      </c>
      <c r="BU477" s="17">
        <v>0.24687105948889501</v>
      </c>
      <c r="BV477" s="17"/>
      <c r="BW477" s="17">
        <v>0.25217744200595199</v>
      </c>
      <c r="BX477" s="17">
        <v>0.32226976290104198</v>
      </c>
      <c r="BY477" s="17">
        <v>0.27559867819240602</v>
      </c>
      <c r="BZ477" s="17">
        <v>0.24417122512739201</v>
      </c>
      <c r="CA477" s="17">
        <v>0.29643299857239902</v>
      </c>
      <c r="CB477" s="17">
        <v>0.26645856979473098</v>
      </c>
      <c r="CC477" s="17">
        <v>0.36541974463417998</v>
      </c>
      <c r="CD477" s="17">
        <v>0.239324952233745</v>
      </c>
      <c r="CE477" s="17"/>
      <c r="CF477" s="17">
        <v>0.40692609856839401</v>
      </c>
      <c r="CG477" s="17">
        <v>0.30459411479828402</v>
      </c>
      <c r="CH477" s="17">
        <v>0.23349808951804399</v>
      </c>
      <c r="CI477" s="17">
        <v>0.260467858208762</v>
      </c>
      <c r="CJ477" s="17">
        <v>0.17544989994468599</v>
      </c>
      <c r="CK477" s="17"/>
      <c r="CL477" s="17">
        <v>0.28465970986446298</v>
      </c>
      <c r="CM477" s="17"/>
      <c r="CN477" s="17">
        <v>0.31976772291240901</v>
      </c>
      <c r="CO477" s="17">
        <v>0.163351977633756</v>
      </c>
      <c r="CP477" s="17">
        <v>0.27614134111210098</v>
      </c>
    </row>
    <row r="478" spans="2:94" x14ac:dyDescent="0.35">
      <c r="B478" t="s">
        <v>206</v>
      </c>
      <c r="C478" s="17">
        <v>0.33287952816855898</v>
      </c>
      <c r="D478" s="17">
        <v>0.32355655767003999</v>
      </c>
      <c r="E478" s="17">
        <v>0.34289517875710501</v>
      </c>
      <c r="F478" s="17"/>
      <c r="G478" s="17">
        <v>0.34725976083274701</v>
      </c>
      <c r="H478" s="17">
        <v>0.327271538864222</v>
      </c>
      <c r="I478" s="17">
        <v>0.32514379721208703</v>
      </c>
      <c r="J478" s="17">
        <v>0.36560676023302602</v>
      </c>
      <c r="K478" s="17">
        <v>0.37512580968213999</v>
      </c>
      <c r="L478" s="17">
        <v>0.280310671820244</v>
      </c>
      <c r="M478" s="17"/>
      <c r="N478" s="17">
        <v>0.32612296910297101</v>
      </c>
      <c r="O478" s="17">
        <v>0.33512247451701999</v>
      </c>
      <c r="P478" s="17">
        <v>0.36600161245345197</v>
      </c>
      <c r="Q478" s="17">
        <v>0.31012851298566102</v>
      </c>
      <c r="R478" s="17"/>
      <c r="S478" s="17">
        <v>0.36520517964791799</v>
      </c>
      <c r="T478" s="17">
        <v>0.27100212758609898</v>
      </c>
      <c r="U478" s="17">
        <v>0.322259748886847</v>
      </c>
      <c r="V478" s="17">
        <v>0.37218477815440398</v>
      </c>
      <c r="W478" s="17">
        <v>0.31869957777421798</v>
      </c>
      <c r="X478" s="17">
        <v>0.414669929632764</v>
      </c>
      <c r="Y478" s="17">
        <v>0.32610749134995998</v>
      </c>
      <c r="Z478" s="17">
        <v>0.43079454290554098</v>
      </c>
      <c r="AA478" s="17">
        <v>0.287189137471625</v>
      </c>
      <c r="AB478" s="17">
        <v>0.32631430928800398</v>
      </c>
      <c r="AC478" s="17">
        <v>0.24007089987834199</v>
      </c>
      <c r="AD478" s="17"/>
      <c r="AE478" s="17">
        <v>0.33375709525466302</v>
      </c>
      <c r="AF478" s="17">
        <v>0.355515840615098</v>
      </c>
      <c r="AG478" s="17">
        <v>0.27531377689285003</v>
      </c>
      <c r="AH478" s="17"/>
      <c r="AI478" s="17">
        <v>0.37111482415184199</v>
      </c>
      <c r="AJ478" s="17">
        <v>0.34073076831023902</v>
      </c>
      <c r="AK478" s="17">
        <v>0.219214974687126</v>
      </c>
      <c r="AL478" s="17">
        <v>0</v>
      </c>
      <c r="AM478" s="17">
        <v>0.33412953485910102</v>
      </c>
      <c r="AN478" s="17"/>
      <c r="AO478" s="17">
        <v>0.39239553603836902</v>
      </c>
      <c r="AP478" s="17">
        <v>0.32737735224210601</v>
      </c>
      <c r="AQ478" s="17">
        <v>0.26755647838982899</v>
      </c>
      <c r="AR478" s="17"/>
      <c r="AS478" s="17">
        <v>0.29520428460894799</v>
      </c>
      <c r="AT478" s="17">
        <v>0.40998318774938203</v>
      </c>
      <c r="AU478" s="17">
        <v>0.28910039109819202</v>
      </c>
      <c r="AV478" s="17">
        <v>0.39426380129465899</v>
      </c>
      <c r="AW478" s="17">
        <v>0.36105133541925899</v>
      </c>
      <c r="AX478" s="17"/>
      <c r="AY478" s="17">
        <v>0.230021729168358</v>
      </c>
      <c r="AZ478" s="17">
        <v>0.28933918306702699</v>
      </c>
      <c r="BA478" s="17">
        <v>0.36457420457853501</v>
      </c>
      <c r="BB478" s="17">
        <v>0.23609792881479699</v>
      </c>
      <c r="BC478" s="17">
        <v>0.359309635064953</v>
      </c>
      <c r="BD478" s="17">
        <v>0.38301009261667002</v>
      </c>
      <c r="BE478" s="17">
        <v>0.24011898167099399</v>
      </c>
      <c r="BF478" s="17">
        <v>0.40588287583895399</v>
      </c>
      <c r="BG478" s="17">
        <v>0.28416323448649899</v>
      </c>
      <c r="BH478" s="17">
        <v>0.263219205585426</v>
      </c>
      <c r="BI478" s="17">
        <v>0.37604122009563901</v>
      </c>
      <c r="BJ478" s="17">
        <v>0.35065678783545101</v>
      </c>
      <c r="BK478" s="17">
        <v>0.34385670511197702</v>
      </c>
      <c r="BL478" s="17">
        <v>0.28239987915858999</v>
      </c>
      <c r="BM478" s="17">
        <v>0.41664761677975698</v>
      </c>
      <c r="BN478" s="17">
        <v>0.41413365032371102</v>
      </c>
      <c r="BO478" s="17"/>
      <c r="BP478" s="17">
        <v>0.37850820323602102</v>
      </c>
      <c r="BQ478" s="17">
        <v>0.30439052763385699</v>
      </c>
      <c r="BR478" s="17">
        <v>0.38053623251615198</v>
      </c>
      <c r="BS478" s="17">
        <v>0.306492033610274</v>
      </c>
      <c r="BT478" s="17">
        <v>0.279937189212703</v>
      </c>
      <c r="BU478" s="17">
        <v>0.35354700172944198</v>
      </c>
      <c r="BV478" s="17"/>
      <c r="BW478" s="17">
        <v>0.35728483833345198</v>
      </c>
      <c r="BX478" s="17">
        <v>0.33944863762642802</v>
      </c>
      <c r="BY478" s="17">
        <v>0.33743082358995902</v>
      </c>
      <c r="BZ478" s="17">
        <v>0.31111626029967698</v>
      </c>
      <c r="CA478" s="17">
        <v>0.31837217566984</v>
      </c>
      <c r="CB478" s="17">
        <v>0.41714624389756499</v>
      </c>
      <c r="CC478" s="17">
        <v>0.266179310900446</v>
      </c>
      <c r="CD478" s="17">
        <v>0.35085354690514903</v>
      </c>
      <c r="CE478" s="17"/>
      <c r="CF478" s="17">
        <v>0.32905015793112802</v>
      </c>
      <c r="CG478" s="17">
        <v>0.33696450947548801</v>
      </c>
      <c r="CH478" s="17">
        <v>0.32960130989598702</v>
      </c>
      <c r="CI478" s="17">
        <v>0.319912038696538</v>
      </c>
      <c r="CJ478" s="17">
        <v>0.39483777962539301</v>
      </c>
      <c r="CK478" s="17"/>
      <c r="CL478" s="17">
        <v>0.420591084244609</v>
      </c>
      <c r="CM478" s="17"/>
      <c r="CN478" s="17">
        <v>0.28585042628192198</v>
      </c>
      <c r="CO478" s="17">
        <v>0.40141356143281098</v>
      </c>
      <c r="CP478" s="17">
        <v>0.37360340499238798</v>
      </c>
    </row>
    <row r="479" spans="2:94" x14ac:dyDescent="0.35">
      <c r="B479" t="s">
        <v>207</v>
      </c>
      <c r="C479" s="17">
        <v>0.22395173054758999</v>
      </c>
      <c r="D479" s="17">
        <v>0.241360557815678</v>
      </c>
      <c r="E479" s="17">
        <v>0.20840629231400901</v>
      </c>
      <c r="F479" s="17"/>
      <c r="G479" s="17">
        <v>0.20376375758905699</v>
      </c>
      <c r="H479" s="17">
        <v>0.24315597985505899</v>
      </c>
      <c r="I479" s="17">
        <v>0.20819338657238101</v>
      </c>
      <c r="J479" s="17">
        <v>0.18313889270956199</v>
      </c>
      <c r="K479" s="17">
        <v>0.25159337998585901</v>
      </c>
      <c r="L479" s="17">
        <v>0.24991403052746</v>
      </c>
      <c r="M479" s="17"/>
      <c r="N479" s="17">
        <v>0.190559312660322</v>
      </c>
      <c r="O479" s="17">
        <v>0.244584950540229</v>
      </c>
      <c r="P479" s="17">
        <v>0.19162886565891801</v>
      </c>
      <c r="Q479" s="17">
        <v>0.27261600988524698</v>
      </c>
      <c r="R479" s="17"/>
      <c r="S479" s="17">
        <v>0.23763970200502699</v>
      </c>
      <c r="T479" s="17">
        <v>0.24819430001336301</v>
      </c>
      <c r="U479" s="17">
        <v>0.236558167094716</v>
      </c>
      <c r="V479" s="17">
        <v>0.19603282494479499</v>
      </c>
      <c r="W479" s="17">
        <v>0.229852244783423</v>
      </c>
      <c r="X479" s="17">
        <v>0.21876512741064499</v>
      </c>
      <c r="Y479" s="17">
        <v>0.16337797135773699</v>
      </c>
      <c r="Z479" s="17">
        <v>0.197846061017666</v>
      </c>
      <c r="AA479" s="17">
        <v>0.24835131412188999</v>
      </c>
      <c r="AB479" s="17">
        <v>0.21482385474166901</v>
      </c>
      <c r="AC479" s="17">
        <v>0.23670942101445</v>
      </c>
      <c r="AD479" s="17"/>
      <c r="AE479" s="17">
        <v>0.22948927097296001</v>
      </c>
      <c r="AF479" s="17">
        <v>0.20972665389220499</v>
      </c>
      <c r="AG479" s="17">
        <v>0.26481803299272899</v>
      </c>
      <c r="AH479" s="17"/>
      <c r="AI479" s="17">
        <v>0.217071978239534</v>
      </c>
      <c r="AJ479" s="17">
        <v>0.20398008233690401</v>
      </c>
      <c r="AK479" s="17">
        <v>0.31013657191952898</v>
      </c>
      <c r="AL479" s="17">
        <v>0.22989818403058701</v>
      </c>
      <c r="AM479" s="17">
        <v>0.25602963567477199</v>
      </c>
      <c r="AN479" s="17"/>
      <c r="AO479" s="17">
        <v>0.17991476466626499</v>
      </c>
      <c r="AP479" s="17">
        <v>0.20180279972402601</v>
      </c>
      <c r="AQ479" s="17">
        <v>0.262219768020299</v>
      </c>
      <c r="AR479" s="17"/>
      <c r="AS479" s="17">
        <v>0.26494342080765598</v>
      </c>
      <c r="AT479" s="17">
        <v>0.21298764945665499</v>
      </c>
      <c r="AU479" s="17">
        <v>0.240343658419432</v>
      </c>
      <c r="AV479" s="17">
        <v>0.14854582650814999</v>
      </c>
      <c r="AW479" s="17">
        <v>0.121537855917514</v>
      </c>
      <c r="AX479" s="17"/>
      <c r="AY479" s="17">
        <v>0.33490794976092803</v>
      </c>
      <c r="AZ479" s="17">
        <v>0.21078641209558199</v>
      </c>
      <c r="BA479" s="17">
        <v>0.160673515947304</v>
      </c>
      <c r="BB479" s="17">
        <v>0.28440973959684901</v>
      </c>
      <c r="BC479" s="17">
        <v>0.28081737554868103</v>
      </c>
      <c r="BD479" s="17">
        <v>0.23352627362443901</v>
      </c>
      <c r="BE479" s="17">
        <v>0.33036326545351202</v>
      </c>
      <c r="BF479" s="17">
        <v>0.178835627288951</v>
      </c>
      <c r="BG479" s="17">
        <v>0.24967740960623699</v>
      </c>
      <c r="BH479" s="17">
        <v>0.17984857404499</v>
      </c>
      <c r="BI479" s="17">
        <v>0.18114389483790699</v>
      </c>
      <c r="BJ479" s="17">
        <v>0.209356152527783</v>
      </c>
      <c r="BK479" s="17">
        <v>0.19785919037764199</v>
      </c>
      <c r="BL479" s="17">
        <v>0.236255004895737</v>
      </c>
      <c r="BM479" s="17">
        <v>0.105405951451694</v>
      </c>
      <c r="BN479" s="17">
        <v>0.12785138214902</v>
      </c>
      <c r="BO479" s="17"/>
      <c r="BP479" s="17">
        <v>0.19371587304229601</v>
      </c>
      <c r="BQ479" s="17">
        <v>0.28212643346819799</v>
      </c>
      <c r="BR479" s="17">
        <v>0.22085998061981099</v>
      </c>
      <c r="BS479" s="17">
        <v>0.17261177249021101</v>
      </c>
      <c r="BT479" s="17">
        <v>0.28754901218972201</v>
      </c>
      <c r="BU479" s="17">
        <v>0.15179593555335899</v>
      </c>
      <c r="BV479" s="17"/>
      <c r="BW479" s="17">
        <v>0.20204537308127099</v>
      </c>
      <c r="BX479" s="17">
        <v>0.225629062765692</v>
      </c>
      <c r="BY479" s="17">
        <v>0.23465800848384799</v>
      </c>
      <c r="BZ479" s="17">
        <v>0.22985942650862201</v>
      </c>
      <c r="CA479" s="17">
        <v>0.22748803836098699</v>
      </c>
      <c r="CB479" s="17">
        <v>0.15892985976931501</v>
      </c>
      <c r="CC479" s="17">
        <v>0.18601470310398799</v>
      </c>
      <c r="CD479" s="17">
        <v>0.198914655987701</v>
      </c>
      <c r="CE479" s="17"/>
      <c r="CF479" s="17">
        <v>0.182483430230791</v>
      </c>
      <c r="CG479" s="17">
        <v>0.21802504043808399</v>
      </c>
      <c r="CH479" s="17">
        <v>0.248932293431462</v>
      </c>
      <c r="CI479" s="17">
        <v>0.21521979220339399</v>
      </c>
      <c r="CJ479" s="17">
        <v>0.14786518056996001</v>
      </c>
      <c r="CK479" s="17"/>
      <c r="CL479" s="17">
        <v>0.19823566191907999</v>
      </c>
      <c r="CM479" s="17"/>
      <c r="CN479" s="17">
        <v>0.21875524383856901</v>
      </c>
      <c r="CO479" s="17">
        <v>0.278681707834457</v>
      </c>
      <c r="CP479" s="17">
        <v>0.190984468070034</v>
      </c>
    </row>
    <row r="480" spans="2:94" x14ac:dyDescent="0.35">
      <c r="B480" t="s">
        <v>208</v>
      </c>
      <c r="C480" s="17">
        <v>7.9298067630764399E-2</v>
      </c>
      <c r="D480" s="17">
        <v>6.9540824011415106E-2</v>
      </c>
      <c r="E480" s="17">
        <v>8.9723472076788005E-2</v>
      </c>
      <c r="F480" s="17"/>
      <c r="G480" s="17">
        <v>9.1331988837793296E-2</v>
      </c>
      <c r="H480" s="17">
        <v>6.8877356847204196E-2</v>
      </c>
      <c r="I480" s="17">
        <v>8.8672412872124795E-2</v>
      </c>
      <c r="J480" s="17">
        <v>0.10432019485272701</v>
      </c>
      <c r="K480" s="17">
        <v>5.8527267175113598E-2</v>
      </c>
      <c r="L480" s="17">
        <v>6.5304770489775898E-2</v>
      </c>
      <c r="M480" s="17"/>
      <c r="N480" s="17">
        <v>7.7664351612598007E-2</v>
      </c>
      <c r="O480" s="17">
        <v>4.9636232587139603E-2</v>
      </c>
      <c r="P480" s="17">
        <v>8.5453734425164601E-2</v>
      </c>
      <c r="Q480" s="17">
        <v>0.10968398041571301</v>
      </c>
      <c r="R480" s="17"/>
      <c r="S480" s="17">
        <v>5.1772912965638102E-2</v>
      </c>
      <c r="T480" s="17">
        <v>0.117580076367649</v>
      </c>
      <c r="U480" s="17">
        <v>5.0530720736157803E-2</v>
      </c>
      <c r="V480" s="17">
        <v>4.6865010120059301E-2</v>
      </c>
      <c r="W480" s="17">
        <v>0.16920351628156399</v>
      </c>
      <c r="X480" s="17">
        <v>0.11041856789945501</v>
      </c>
      <c r="Y480" s="17">
        <v>8.8252950668992095E-2</v>
      </c>
      <c r="Z480" s="17">
        <v>2.1884318603378802E-2</v>
      </c>
      <c r="AA480" s="17">
        <v>4.7781419385075498E-2</v>
      </c>
      <c r="AB480" s="17">
        <v>2.9583068632049101E-2</v>
      </c>
      <c r="AC480" s="17">
        <v>0.13927180156584401</v>
      </c>
      <c r="AD480" s="17"/>
      <c r="AE480" s="17">
        <v>8.0843569721612302E-2</v>
      </c>
      <c r="AF480" s="17">
        <v>6.2303413110620202E-2</v>
      </c>
      <c r="AG480" s="17">
        <v>0.119991761760294</v>
      </c>
      <c r="AH480" s="17"/>
      <c r="AI480" s="17">
        <v>7.0979886104919898E-2</v>
      </c>
      <c r="AJ480" s="17">
        <v>9.2305347524009804E-2</v>
      </c>
      <c r="AK480" s="17">
        <v>4.2738961063707601E-2</v>
      </c>
      <c r="AL480" s="17">
        <v>0</v>
      </c>
      <c r="AM480" s="17">
        <v>9.6775173970232803E-2</v>
      </c>
      <c r="AN480" s="17"/>
      <c r="AO480" s="17">
        <v>6.08371703285569E-2</v>
      </c>
      <c r="AP480" s="17">
        <v>9.4618809947073099E-2</v>
      </c>
      <c r="AQ480" s="17">
        <v>5.95097486033365E-2</v>
      </c>
      <c r="AR480" s="17"/>
      <c r="AS480" s="17">
        <v>0.115002699833631</v>
      </c>
      <c r="AT480" s="17">
        <v>6.5567806546082602E-2</v>
      </c>
      <c r="AU480" s="17">
        <v>8.1777694165722906E-2</v>
      </c>
      <c r="AV480" s="17">
        <v>2.27329104766433E-2</v>
      </c>
      <c r="AW480" s="17">
        <v>0.144333046771604</v>
      </c>
      <c r="AX480" s="17"/>
      <c r="AY480" s="17">
        <v>0.106071328735895</v>
      </c>
      <c r="AZ480" s="17">
        <v>0.13310745596079601</v>
      </c>
      <c r="BA480" s="17">
        <v>9.6892537211168805E-2</v>
      </c>
      <c r="BB480" s="17">
        <v>5.8544105396723202E-2</v>
      </c>
      <c r="BC480" s="17">
        <v>6.3494877480478606E-2</v>
      </c>
      <c r="BD480" s="17">
        <v>9.4712586573840199E-2</v>
      </c>
      <c r="BE480" s="17">
        <v>5.9869956876863799E-2</v>
      </c>
      <c r="BF480" s="17">
        <v>0.11516595230778499</v>
      </c>
      <c r="BG480" s="17">
        <v>7.06525073023683E-2</v>
      </c>
      <c r="BH480" s="17">
        <v>6.9749516623801799E-2</v>
      </c>
      <c r="BI480" s="17">
        <v>7.3370210721836998E-2</v>
      </c>
      <c r="BJ480" s="17">
        <v>8.0382193137490898E-2</v>
      </c>
      <c r="BK480" s="17">
        <v>9.4492862623220597E-2</v>
      </c>
      <c r="BL480" s="17">
        <v>4.7728746418674001E-2</v>
      </c>
      <c r="BM480" s="17">
        <v>5.08821631960319E-2</v>
      </c>
      <c r="BN480" s="17">
        <v>2.45717771895749E-2</v>
      </c>
      <c r="BO480" s="17"/>
      <c r="BP480" s="17">
        <v>6.4578436115328097E-2</v>
      </c>
      <c r="BQ480" s="17">
        <v>7.2890458027386196E-2</v>
      </c>
      <c r="BR480" s="17">
        <v>9.3273105578283597E-2</v>
      </c>
      <c r="BS480" s="17">
        <v>8.5562566903837206E-2</v>
      </c>
      <c r="BT480" s="17">
        <v>6.4055581194397401E-2</v>
      </c>
      <c r="BU480" s="17">
        <v>0.14661362479623699</v>
      </c>
      <c r="BV480" s="17"/>
      <c r="BW480" s="17">
        <v>7.7151432568481296E-2</v>
      </c>
      <c r="BX480" s="17">
        <v>7.9621469699986097E-2</v>
      </c>
      <c r="BY480" s="17">
        <v>5.67417869927406E-2</v>
      </c>
      <c r="BZ480" s="17">
        <v>9.7107473266166797E-2</v>
      </c>
      <c r="CA480" s="17">
        <v>9.6101846865857696E-2</v>
      </c>
      <c r="CB480" s="17">
        <v>5.7051342858122703E-2</v>
      </c>
      <c r="CC480" s="17">
        <v>7.5415797060793502E-2</v>
      </c>
      <c r="CD480" s="17">
        <v>0.14932119908316699</v>
      </c>
      <c r="CE480" s="17"/>
      <c r="CF480" s="17">
        <v>1.0581088487673199E-2</v>
      </c>
      <c r="CG480" s="17">
        <v>7.7248319557227302E-2</v>
      </c>
      <c r="CH480" s="17">
        <v>9.7445332945370999E-2</v>
      </c>
      <c r="CI480" s="17">
        <v>7.2256785833946402E-2</v>
      </c>
      <c r="CJ480" s="17">
        <v>0.10892511164806599</v>
      </c>
      <c r="CK480" s="17"/>
      <c r="CL480" s="17">
        <v>5.9032987704762299E-2</v>
      </c>
      <c r="CM480" s="17"/>
      <c r="CN480" s="17">
        <v>8.4876468909315397E-2</v>
      </c>
      <c r="CO480" s="17">
        <v>7.0034454185612896E-2</v>
      </c>
      <c r="CP480" s="17">
        <v>7.5368848902386695E-2</v>
      </c>
    </row>
    <row r="481" spans="2:94" x14ac:dyDescent="0.35">
      <c r="B481" t="s">
        <v>209</v>
      </c>
      <c r="C481" s="17">
        <v>6.4357215764961007E-2</v>
      </c>
      <c r="D481" s="17">
        <v>5.2874842457494901E-2</v>
      </c>
      <c r="E481" s="17">
        <v>7.6383730681429299E-2</v>
      </c>
      <c r="F481" s="17"/>
      <c r="G481" s="17">
        <v>5.0086465960609797E-2</v>
      </c>
      <c r="H481" s="17">
        <v>6.4349948433876994E-2</v>
      </c>
      <c r="I481" s="17">
        <v>7.5300349794083093E-2</v>
      </c>
      <c r="J481" s="17">
        <v>4.6355509555109503E-2</v>
      </c>
      <c r="K481" s="17">
        <v>4.7546963677632802E-2</v>
      </c>
      <c r="L481" s="17">
        <v>8.9988278191987306E-2</v>
      </c>
      <c r="M481" s="17"/>
      <c r="N481" s="17">
        <v>5.5601927165243301E-2</v>
      </c>
      <c r="O481" s="17">
        <v>6.6486938012850494E-2</v>
      </c>
      <c r="P481" s="17">
        <v>7.0947834362035306E-2</v>
      </c>
      <c r="Q481" s="17">
        <v>6.7777493332880703E-2</v>
      </c>
      <c r="R481" s="17"/>
      <c r="S481" s="17">
        <v>3.8649853324421501E-2</v>
      </c>
      <c r="T481" s="17">
        <v>9.0568052630709897E-2</v>
      </c>
      <c r="U481" s="17">
        <v>9.1546325091614006E-2</v>
      </c>
      <c r="V481" s="17">
        <v>4.7103763792635998E-2</v>
      </c>
      <c r="W481" s="17">
        <v>8.0033130701556501E-2</v>
      </c>
      <c r="X481" s="17">
        <v>6.0823284413000597E-2</v>
      </c>
      <c r="Y481" s="17">
        <v>3.3196865766398E-2</v>
      </c>
      <c r="Z481" s="17">
        <v>8.0600085431625001E-2</v>
      </c>
      <c r="AA481" s="17">
        <v>7.9708714508775397E-2</v>
      </c>
      <c r="AB481" s="17">
        <v>5.2644748539067997E-2</v>
      </c>
      <c r="AC481" s="17">
        <v>5.3200806824491097E-2</v>
      </c>
      <c r="AD481" s="17"/>
      <c r="AE481" s="17">
        <v>8.6113573604440205E-2</v>
      </c>
      <c r="AF481" s="17">
        <v>4.5637049453811099E-2</v>
      </c>
      <c r="AG481" s="17">
        <v>7.1445890545782195E-2</v>
      </c>
      <c r="AH481" s="17"/>
      <c r="AI481" s="17">
        <v>8.2756145566561898E-2</v>
      </c>
      <c r="AJ481" s="17">
        <v>3.1259398288122103E-2</v>
      </c>
      <c r="AK481" s="17">
        <v>6.1537061350649798E-2</v>
      </c>
      <c r="AL481" s="17">
        <v>0.115835047435288</v>
      </c>
      <c r="AM481" s="17">
        <v>0.101304502426965</v>
      </c>
      <c r="AN481" s="17"/>
      <c r="AO481" s="17">
        <v>8.6303960750051298E-2</v>
      </c>
      <c r="AP481" s="17">
        <v>3.7380513070330898E-2</v>
      </c>
      <c r="AQ481" s="17">
        <v>4.8008502058943997E-2</v>
      </c>
      <c r="AR481" s="17"/>
      <c r="AS481" s="17">
        <v>4.7381405209317197E-2</v>
      </c>
      <c r="AT481" s="17">
        <v>8.9497269994207498E-2</v>
      </c>
      <c r="AU481" s="17">
        <v>5.5430648543864397E-2</v>
      </c>
      <c r="AV481" s="17">
        <v>5.7117482781515801E-2</v>
      </c>
      <c r="AW481" s="17">
        <v>0</v>
      </c>
      <c r="AX481" s="17"/>
      <c r="AY481" s="17">
        <v>0</v>
      </c>
      <c r="AZ481" s="17">
        <v>4.6740975564845202E-2</v>
      </c>
      <c r="BA481" s="17">
        <v>4.9511018195320201E-2</v>
      </c>
      <c r="BB481" s="17">
        <v>5.7960341905370701E-2</v>
      </c>
      <c r="BC481" s="17">
        <v>0.100512479176893</v>
      </c>
      <c r="BD481" s="17">
        <v>8.3151849236941702E-2</v>
      </c>
      <c r="BE481" s="17">
        <v>6.16724255200891E-2</v>
      </c>
      <c r="BF481" s="17">
        <v>4.0640147521332902E-2</v>
      </c>
      <c r="BG481" s="17">
        <v>6.56494227069324E-2</v>
      </c>
      <c r="BH481" s="17">
        <v>9.9701397076601805E-2</v>
      </c>
      <c r="BI481" s="17">
        <v>6.2608975431593605E-2</v>
      </c>
      <c r="BJ481" s="17">
        <v>8.3987984757295894E-2</v>
      </c>
      <c r="BK481" s="17">
        <v>5.00840269864102E-2</v>
      </c>
      <c r="BL481" s="17">
        <v>0</v>
      </c>
      <c r="BM481" s="17">
        <v>0</v>
      </c>
      <c r="BN481" s="17">
        <v>0</v>
      </c>
      <c r="BO481" s="17"/>
      <c r="BP481" s="17">
        <v>4.9371818443198601E-2</v>
      </c>
      <c r="BQ481" s="17">
        <v>7.0090466943619104E-2</v>
      </c>
      <c r="BR481" s="17">
        <v>9.6004534387538698E-2</v>
      </c>
      <c r="BS481" s="17">
        <v>5.8211953351509998E-2</v>
      </c>
      <c r="BT481" s="17">
        <v>5.3331303966483799E-2</v>
      </c>
      <c r="BU481" s="17">
        <v>6.9299555081634906E-2</v>
      </c>
      <c r="BV481" s="17"/>
      <c r="BW481" s="17">
        <v>0.11134091401084301</v>
      </c>
      <c r="BX481" s="17">
        <v>1.8818864706490499E-2</v>
      </c>
      <c r="BY481" s="17">
        <v>7.7463028317965907E-2</v>
      </c>
      <c r="BZ481" s="17">
        <v>9.5165674292117905E-2</v>
      </c>
      <c r="CA481" s="17">
        <v>5.16655435055699E-2</v>
      </c>
      <c r="CB481" s="17">
        <v>0.10041398368026699</v>
      </c>
      <c r="CC481" s="17">
        <v>7.0562992609089797E-2</v>
      </c>
      <c r="CD481" s="17">
        <v>0</v>
      </c>
      <c r="CE481" s="17"/>
      <c r="CF481" s="17">
        <v>7.09592247820129E-2</v>
      </c>
      <c r="CG481" s="17">
        <v>4.8254148998236199E-2</v>
      </c>
      <c r="CH481" s="17">
        <v>5.9936631639911503E-2</v>
      </c>
      <c r="CI481" s="17">
        <v>9.2361426779419997E-2</v>
      </c>
      <c r="CJ481" s="17">
        <v>0.142268198681161</v>
      </c>
      <c r="CK481" s="17"/>
      <c r="CL481" s="17">
        <v>2.5686962386569801E-2</v>
      </c>
      <c r="CM481" s="17"/>
      <c r="CN481" s="17">
        <v>5.7479491628995703E-2</v>
      </c>
      <c r="CO481" s="17">
        <v>7.2635499110122001E-2</v>
      </c>
      <c r="CP481" s="17">
        <v>7.1698792097002306E-2</v>
      </c>
    </row>
    <row r="482" spans="2:94" x14ac:dyDescent="0.35">
      <c r="B482" t="s">
        <v>133</v>
      </c>
      <c r="C482" s="17">
        <v>2.3718811287796598E-2</v>
      </c>
      <c r="D482" s="17">
        <v>1.93123023916832E-2</v>
      </c>
      <c r="E482" s="17">
        <v>2.8325954974217801E-2</v>
      </c>
      <c r="F482" s="17"/>
      <c r="G482" s="17">
        <v>2.7748510524274E-2</v>
      </c>
      <c r="H482" s="17">
        <v>1.7717989333987001E-2</v>
      </c>
      <c r="I482" s="17">
        <v>2.1417290158283898E-2</v>
      </c>
      <c r="J482" s="17">
        <v>3.4572019284545098E-2</v>
      </c>
      <c r="K482" s="17">
        <v>1.9575423926207199E-2</v>
      </c>
      <c r="L482" s="17">
        <v>2.1655044979983499E-2</v>
      </c>
      <c r="M482" s="17"/>
      <c r="N482" s="17">
        <v>1.02959873418358E-2</v>
      </c>
      <c r="O482" s="17">
        <v>1.8335434171699101E-2</v>
      </c>
      <c r="P482" s="17">
        <v>2.3000635490508899E-2</v>
      </c>
      <c r="Q482" s="17">
        <v>4.7088762616103397E-2</v>
      </c>
      <c r="R482" s="17"/>
      <c r="S482" s="17">
        <v>2.07134908712539E-2</v>
      </c>
      <c r="T482" s="17">
        <v>2.0961138232165E-2</v>
      </c>
      <c r="U482" s="17">
        <v>1.0117063550573201E-2</v>
      </c>
      <c r="V482" s="17">
        <v>3.5758684463468998E-2</v>
      </c>
      <c r="W482" s="17">
        <v>2.5363908368729399E-2</v>
      </c>
      <c r="X482" s="17">
        <v>2.68748489698428E-2</v>
      </c>
      <c r="Y482" s="17">
        <v>2.2473282767142701E-2</v>
      </c>
      <c r="Z482" s="17">
        <v>1.9462257877771501E-2</v>
      </c>
      <c r="AA482" s="17">
        <v>3.9059544115432901E-2</v>
      </c>
      <c r="AB482" s="17">
        <v>3.16465319232591E-2</v>
      </c>
      <c r="AC482" s="17">
        <v>0</v>
      </c>
      <c r="AD482" s="17"/>
      <c r="AE482" s="17">
        <v>1.60946831346803E-2</v>
      </c>
      <c r="AF482" s="17">
        <v>1.5958424659275799E-2</v>
      </c>
      <c r="AG482" s="17">
        <v>5.4998607555713397E-2</v>
      </c>
      <c r="AH482" s="17"/>
      <c r="AI482" s="17">
        <v>1.4934174460617599E-2</v>
      </c>
      <c r="AJ482" s="17">
        <v>1.42360564527185E-2</v>
      </c>
      <c r="AK482" s="17">
        <v>0</v>
      </c>
      <c r="AL482" s="17">
        <v>0</v>
      </c>
      <c r="AM482" s="17">
        <v>7.5579744223559106E-2</v>
      </c>
      <c r="AN482" s="17"/>
      <c r="AO482" s="17">
        <v>1.5461759182113699E-2</v>
      </c>
      <c r="AP482" s="17">
        <v>1.6600172316309399E-2</v>
      </c>
      <c r="AQ482" s="17">
        <v>3.3501024372184801E-2</v>
      </c>
      <c r="AR482" s="17"/>
      <c r="AS482" s="17">
        <v>3.9296534564739499E-2</v>
      </c>
      <c r="AT482" s="17">
        <v>1.9126780130716899E-2</v>
      </c>
      <c r="AU482" s="17">
        <v>2.8201818738419399E-2</v>
      </c>
      <c r="AV482" s="17">
        <v>7.9802465918440198E-3</v>
      </c>
      <c r="AW482" s="17">
        <v>0</v>
      </c>
      <c r="AX482" s="17"/>
      <c r="AY482" s="17">
        <v>0</v>
      </c>
      <c r="AZ482" s="17">
        <v>8.7846394392407295E-2</v>
      </c>
      <c r="BA482" s="17">
        <v>3.4068059728056301E-2</v>
      </c>
      <c r="BB482" s="17">
        <v>4.6207063995706302E-2</v>
      </c>
      <c r="BC482" s="17">
        <v>1.49651834994688E-2</v>
      </c>
      <c r="BD482" s="17">
        <v>2.74247432429813E-2</v>
      </c>
      <c r="BE482" s="17">
        <v>1.17817200010696E-2</v>
      </c>
      <c r="BF482" s="17">
        <v>2.16360820447347E-2</v>
      </c>
      <c r="BG482" s="17">
        <v>1.7986955389975599E-2</v>
      </c>
      <c r="BH482" s="17">
        <v>1.7191388754064899E-2</v>
      </c>
      <c r="BI482" s="17">
        <v>1.21579897582257E-2</v>
      </c>
      <c r="BJ482" s="17">
        <v>1.5422767984946699E-2</v>
      </c>
      <c r="BK482" s="17">
        <v>0</v>
      </c>
      <c r="BL482" s="17">
        <v>0</v>
      </c>
      <c r="BM482" s="17">
        <v>5.2586791395479601E-2</v>
      </c>
      <c r="BN482" s="17">
        <v>0</v>
      </c>
      <c r="BO482" s="17"/>
      <c r="BP482" s="17">
        <v>2.5723926500808202E-2</v>
      </c>
      <c r="BQ482" s="17">
        <v>2.5774404514812301E-2</v>
      </c>
      <c r="BR482" s="17">
        <v>2.07910995680613E-2</v>
      </c>
      <c r="BS482" s="17">
        <v>2.6949605840091401E-2</v>
      </c>
      <c r="BT482" s="17">
        <v>8.6142668102680599E-3</v>
      </c>
      <c r="BU482" s="17">
        <v>3.1872823350431803E-2</v>
      </c>
      <c r="BV482" s="17"/>
      <c r="BW482" s="17">
        <v>0</v>
      </c>
      <c r="BX482" s="17">
        <v>1.42122023003618E-2</v>
      </c>
      <c r="BY482" s="17">
        <v>1.81076744230797E-2</v>
      </c>
      <c r="BZ482" s="17">
        <v>2.25799405060245E-2</v>
      </c>
      <c r="CA482" s="17">
        <v>9.9393970253468297E-3</v>
      </c>
      <c r="CB482" s="17">
        <v>0</v>
      </c>
      <c r="CC482" s="17">
        <v>3.6407451691502897E-2</v>
      </c>
      <c r="CD482" s="17">
        <v>6.1585645790237099E-2</v>
      </c>
      <c r="CE482" s="17"/>
      <c r="CF482" s="17">
        <v>0</v>
      </c>
      <c r="CG482" s="17">
        <v>1.4913866732681301E-2</v>
      </c>
      <c r="CH482" s="17">
        <v>3.0586342569224201E-2</v>
      </c>
      <c r="CI482" s="17">
        <v>3.9782098277939298E-2</v>
      </c>
      <c r="CJ482" s="17">
        <v>3.06538295307347E-2</v>
      </c>
      <c r="CK482" s="17"/>
      <c r="CL482" s="17">
        <v>1.1793593880516E-2</v>
      </c>
      <c r="CM482" s="17"/>
      <c r="CN482" s="17">
        <v>3.32706464287882E-2</v>
      </c>
      <c r="CO482" s="17">
        <v>1.3882799803242E-2</v>
      </c>
      <c r="CP482" s="17">
        <v>1.22031448260879E-2</v>
      </c>
    </row>
    <row r="483" spans="2:94" x14ac:dyDescent="0.35">
      <c r="B483" t="s">
        <v>145</v>
      </c>
      <c r="C483" s="17">
        <v>0.60867417476888797</v>
      </c>
      <c r="D483" s="17">
        <v>0.61691147332372898</v>
      </c>
      <c r="E483" s="17">
        <v>0.59716054995355605</v>
      </c>
      <c r="F483" s="17"/>
      <c r="G483" s="17">
        <v>0.62706927708826599</v>
      </c>
      <c r="H483" s="17">
        <v>0.60589872552987201</v>
      </c>
      <c r="I483" s="17">
        <v>0.60641656060312699</v>
      </c>
      <c r="J483" s="17">
        <v>0.63161338359805597</v>
      </c>
      <c r="K483" s="17">
        <v>0.62275696523518798</v>
      </c>
      <c r="L483" s="17">
        <v>0.57313787581079301</v>
      </c>
      <c r="M483" s="17"/>
      <c r="N483" s="17">
        <v>0.66587842121999996</v>
      </c>
      <c r="O483" s="17">
        <v>0.62095644468808198</v>
      </c>
      <c r="P483" s="17">
        <v>0.62896893006337296</v>
      </c>
      <c r="Q483" s="17">
        <v>0.50283375375005501</v>
      </c>
      <c r="R483" s="17"/>
      <c r="S483" s="17">
        <v>0.65122404083365903</v>
      </c>
      <c r="T483" s="17">
        <v>0.52269643275611299</v>
      </c>
      <c r="U483" s="17">
        <v>0.61124772352693901</v>
      </c>
      <c r="V483" s="17">
        <v>0.67423971667904103</v>
      </c>
      <c r="W483" s="17">
        <v>0.49554719986472801</v>
      </c>
      <c r="X483" s="17">
        <v>0.58311817130705701</v>
      </c>
      <c r="Y483" s="17">
        <v>0.69269892943972999</v>
      </c>
      <c r="Z483" s="17">
        <v>0.68020727706955897</v>
      </c>
      <c r="AA483" s="17">
        <v>0.58509900786882596</v>
      </c>
      <c r="AB483" s="17">
        <v>0.67130179616395502</v>
      </c>
      <c r="AC483" s="17">
        <v>0.570817970595214</v>
      </c>
      <c r="AD483" s="17"/>
      <c r="AE483" s="17">
        <v>0.58745890256630695</v>
      </c>
      <c r="AF483" s="17">
        <v>0.66637445888408797</v>
      </c>
      <c r="AG483" s="17">
        <v>0.48874570714548099</v>
      </c>
      <c r="AH483" s="17"/>
      <c r="AI483" s="17">
        <v>0.61425781562836601</v>
      </c>
      <c r="AJ483" s="17">
        <v>0.65821911539824596</v>
      </c>
      <c r="AK483" s="17">
        <v>0.585587405666113</v>
      </c>
      <c r="AL483" s="17">
        <v>0.65426676853412502</v>
      </c>
      <c r="AM483" s="17">
        <v>0.47031094370447102</v>
      </c>
      <c r="AN483" s="17"/>
      <c r="AO483" s="17">
        <v>0.65748234507301295</v>
      </c>
      <c r="AP483" s="17">
        <v>0.64959770494225999</v>
      </c>
      <c r="AQ483" s="17">
        <v>0.59676095694523601</v>
      </c>
      <c r="AR483" s="17"/>
      <c r="AS483" s="17">
        <v>0.53337593958465701</v>
      </c>
      <c r="AT483" s="17">
        <v>0.61282049387233795</v>
      </c>
      <c r="AU483" s="17">
        <v>0.59424618013256103</v>
      </c>
      <c r="AV483" s="17">
        <v>0.76362353364184699</v>
      </c>
      <c r="AW483" s="17">
        <v>0.73412909731088205</v>
      </c>
      <c r="AX483" s="17"/>
      <c r="AY483" s="17">
        <v>0.55902072150317705</v>
      </c>
      <c r="AZ483" s="17">
        <v>0.52151876198636904</v>
      </c>
      <c r="BA483" s="17">
        <v>0.65885486891815104</v>
      </c>
      <c r="BB483" s="17">
        <v>0.55287874910535095</v>
      </c>
      <c r="BC483" s="17">
        <v>0.54021008429448003</v>
      </c>
      <c r="BD483" s="17">
        <v>0.56118454732179801</v>
      </c>
      <c r="BE483" s="17">
        <v>0.53631263214846503</v>
      </c>
      <c r="BF483" s="17">
        <v>0.64372219083719595</v>
      </c>
      <c r="BG483" s="17">
        <v>0.59603370499448605</v>
      </c>
      <c r="BH483" s="17">
        <v>0.633509123500541</v>
      </c>
      <c r="BI483" s="17">
        <v>0.67071892925043597</v>
      </c>
      <c r="BJ483" s="17">
        <v>0.61085090159248401</v>
      </c>
      <c r="BK483" s="17">
        <v>0.65756392001272701</v>
      </c>
      <c r="BL483" s="17">
        <v>0.71601624868559</v>
      </c>
      <c r="BM483" s="17">
        <v>0.79112509395679498</v>
      </c>
      <c r="BN483" s="17">
        <v>0.84757684066140604</v>
      </c>
      <c r="BO483" s="17"/>
      <c r="BP483" s="17">
        <v>0.66660994589836897</v>
      </c>
      <c r="BQ483" s="17">
        <v>0.54911823704598395</v>
      </c>
      <c r="BR483" s="17">
        <v>0.56907127984630501</v>
      </c>
      <c r="BS483" s="17">
        <v>0.65666410141435105</v>
      </c>
      <c r="BT483" s="17">
        <v>0.58644983583912902</v>
      </c>
      <c r="BU483" s="17">
        <v>0.60041806121833696</v>
      </c>
      <c r="BV483" s="17"/>
      <c r="BW483" s="17">
        <v>0.60946228033940397</v>
      </c>
      <c r="BX483" s="17">
        <v>0.66171840052747</v>
      </c>
      <c r="BY483" s="17">
        <v>0.61302950178236504</v>
      </c>
      <c r="BZ483" s="17">
        <v>0.55528748542706896</v>
      </c>
      <c r="CA483" s="17">
        <v>0.61480517424223802</v>
      </c>
      <c r="CB483" s="17">
        <v>0.68360481369229498</v>
      </c>
      <c r="CC483" s="17">
        <v>0.63159905553462503</v>
      </c>
      <c r="CD483" s="17">
        <v>0.59017849913889497</v>
      </c>
      <c r="CE483" s="17"/>
      <c r="CF483" s="17">
        <v>0.73597625649952203</v>
      </c>
      <c r="CG483" s="17">
        <v>0.64155862427377097</v>
      </c>
      <c r="CH483" s="17">
        <v>0.56309939941403098</v>
      </c>
      <c r="CI483" s="17">
        <v>0.58037989690530001</v>
      </c>
      <c r="CJ483" s="17">
        <v>0.57028767957007898</v>
      </c>
      <c r="CK483" s="17"/>
      <c r="CL483" s="17">
        <v>0.70525079410907199</v>
      </c>
      <c r="CM483" s="17"/>
      <c r="CN483" s="17">
        <v>0.60561814919433099</v>
      </c>
      <c r="CO483" s="17">
        <v>0.56476553906656701</v>
      </c>
      <c r="CP483" s="17">
        <v>0.64974474610448896</v>
      </c>
    </row>
    <row r="484" spans="2:94" x14ac:dyDescent="0.35">
      <c r="B484" t="s">
        <v>146</v>
      </c>
      <c r="C484" s="17">
        <v>0.143655283395725</v>
      </c>
      <c r="D484" s="17">
        <v>0.12241566646891</v>
      </c>
      <c r="E484" s="17">
        <v>0.166107202758217</v>
      </c>
      <c r="F484" s="17"/>
      <c r="G484" s="17">
        <v>0.14141845479840301</v>
      </c>
      <c r="H484" s="17">
        <v>0.13322730528108101</v>
      </c>
      <c r="I484" s="17">
        <v>0.163972762666208</v>
      </c>
      <c r="J484" s="17">
        <v>0.15067570440783701</v>
      </c>
      <c r="K484" s="17">
        <v>0.106074230852746</v>
      </c>
      <c r="L484" s="17">
        <v>0.155293048681763</v>
      </c>
      <c r="M484" s="17"/>
      <c r="N484" s="17">
        <v>0.133266278777841</v>
      </c>
      <c r="O484" s="17">
        <v>0.11612317059999</v>
      </c>
      <c r="P484" s="17">
        <v>0.15640156878719999</v>
      </c>
      <c r="Q484" s="17">
        <v>0.177461473748594</v>
      </c>
      <c r="R484" s="17"/>
      <c r="S484" s="17">
        <v>9.0422766290059506E-2</v>
      </c>
      <c r="T484" s="17">
        <v>0.20814812899835899</v>
      </c>
      <c r="U484" s="17">
        <v>0.142077045827772</v>
      </c>
      <c r="V484" s="17">
        <v>9.39687739126953E-2</v>
      </c>
      <c r="W484" s="17">
        <v>0.24923664698312001</v>
      </c>
      <c r="X484" s="17">
        <v>0.17124185231245601</v>
      </c>
      <c r="Y484" s="17">
        <v>0.12144981643539</v>
      </c>
      <c r="Z484" s="17">
        <v>0.102484404035004</v>
      </c>
      <c r="AA484" s="17">
        <v>0.127490133893851</v>
      </c>
      <c r="AB484" s="17">
        <v>8.2227817171117101E-2</v>
      </c>
      <c r="AC484" s="17">
        <v>0.192472608390336</v>
      </c>
      <c r="AD484" s="17"/>
      <c r="AE484" s="17">
        <v>0.16695714332605299</v>
      </c>
      <c r="AF484" s="17">
        <v>0.107940462564431</v>
      </c>
      <c r="AG484" s="17">
        <v>0.19143765230607701</v>
      </c>
      <c r="AH484" s="17"/>
      <c r="AI484" s="17">
        <v>0.153736031671482</v>
      </c>
      <c r="AJ484" s="17">
        <v>0.123564745812132</v>
      </c>
      <c r="AK484" s="17">
        <v>0.104276022414357</v>
      </c>
      <c r="AL484" s="17">
        <v>0.115835047435288</v>
      </c>
      <c r="AM484" s="17">
        <v>0.19807967639719801</v>
      </c>
      <c r="AN484" s="17"/>
      <c r="AO484" s="17">
        <v>0.14714113107860799</v>
      </c>
      <c r="AP484" s="17">
        <v>0.131999323017404</v>
      </c>
      <c r="AQ484" s="17">
        <v>0.107518250662281</v>
      </c>
      <c r="AR484" s="17"/>
      <c r="AS484" s="17">
        <v>0.16238410504294801</v>
      </c>
      <c r="AT484" s="17">
        <v>0.15506507654029</v>
      </c>
      <c r="AU484" s="17">
        <v>0.13720834270958701</v>
      </c>
      <c r="AV484" s="17">
        <v>7.9850393258159097E-2</v>
      </c>
      <c r="AW484" s="17">
        <v>0.144333046771604</v>
      </c>
      <c r="AX484" s="17"/>
      <c r="AY484" s="17">
        <v>0.106071328735895</v>
      </c>
      <c r="AZ484" s="17">
        <v>0.17984843152564101</v>
      </c>
      <c r="BA484" s="17">
        <v>0.146403555406489</v>
      </c>
      <c r="BB484" s="17">
        <v>0.116504447302094</v>
      </c>
      <c r="BC484" s="17">
        <v>0.16400735665737101</v>
      </c>
      <c r="BD484" s="17">
        <v>0.17786443581078201</v>
      </c>
      <c r="BE484" s="17">
        <v>0.121542382396953</v>
      </c>
      <c r="BF484" s="17">
        <v>0.155806099829118</v>
      </c>
      <c r="BG484" s="17">
        <v>0.13630193000930099</v>
      </c>
      <c r="BH484" s="17">
        <v>0.16945091370040399</v>
      </c>
      <c r="BI484" s="17">
        <v>0.13597918615343099</v>
      </c>
      <c r="BJ484" s="17">
        <v>0.164370177894787</v>
      </c>
      <c r="BK484" s="17">
        <v>0.144576889609631</v>
      </c>
      <c r="BL484" s="17">
        <v>4.7728746418674001E-2</v>
      </c>
      <c r="BM484" s="17">
        <v>5.08821631960319E-2</v>
      </c>
      <c r="BN484" s="17">
        <v>2.45717771895749E-2</v>
      </c>
      <c r="BO484" s="17"/>
      <c r="BP484" s="17">
        <v>0.113950254558527</v>
      </c>
      <c r="BQ484" s="17">
        <v>0.14298092497100501</v>
      </c>
      <c r="BR484" s="17">
        <v>0.189277639965822</v>
      </c>
      <c r="BS484" s="17">
        <v>0.14377452025534701</v>
      </c>
      <c r="BT484" s="17">
        <v>0.117386885160881</v>
      </c>
      <c r="BU484" s="17">
        <v>0.21591317987787201</v>
      </c>
      <c r="BV484" s="17"/>
      <c r="BW484" s="17">
        <v>0.18849234657932501</v>
      </c>
      <c r="BX484" s="17">
        <v>9.8440334406476607E-2</v>
      </c>
      <c r="BY484" s="17">
        <v>0.13420481531070699</v>
      </c>
      <c r="BZ484" s="17">
        <v>0.19227314755828501</v>
      </c>
      <c r="CA484" s="17">
        <v>0.147767390371428</v>
      </c>
      <c r="CB484" s="17">
        <v>0.15746532653838999</v>
      </c>
      <c r="CC484" s="17">
        <v>0.14597878966988301</v>
      </c>
      <c r="CD484" s="17">
        <v>0.14932119908316699</v>
      </c>
      <c r="CE484" s="17"/>
      <c r="CF484" s="17">
        <v>8.1540313269686096E-2</v>
      </c>
      <c r="CG484" s="17">
        <v>0.12550246855546299</v>
      </c>
      <c r="CH484" s="17">
        <v>0.157381964585283</v>
      </c>
      <c r="CI484" s="17">
        <v>0.16461821261336601</v>
      </c>
      <c r="CJ484" s="17">
        <v>0.25119331032922698</v>
      </c>
      <c r="CK484" s="17"/>
      <c r="CL484" s="17">
        <v>8.4719950091332E-2</v>
      </c>
      <c r="CM484" s="17"/>
      <c r="CN484" s="17">
        <v>0.14235596053831101</v>
      </c>
      <c r="CO484" s="17">
        <v>0.14266995329573501</v>
      </c>
      <c r="CP484" s="17">
        <v>0.14706764099938899</v>
      </c>
    </row>
    <row r="485" spans="2:94" x14ac:dyDescent="0.35">
      <c r="B485" t="s">
        <v>147</v>
      </c>
      <c r="C485" s="17">
        <v>0.46501889137316299</v>
      </c>
      <c r="D485" s="17">
        <v>0.49449580685481898</v>
      </c>
      <c r="E485" s="17">
        <v>0.431053347195339</v>
      </c>
      <c r="F485" s="17"/>
      <c r="G485" s="17">
        <v>0.48565082228986201</v>
      </c>
      <c r="H485" s="17">
        <v>0.472671420248791</v>
      </c>
      <c r="I485" s="17">
        <v>0.44244379793691901</v>
      </c>
      <c r="J485" s="17">
        <v>0.48093767919021901</v>
      </c>
      <c r="K485" s="17">
        <v>0.51668273438244205</v>
      </c>
      <c r="L485" s="17">
        <v>0.41784482712902998</v>
      </c>
      <c r="M485" s="17"/>
      <c r="N485" s="17">
        <v>0.53261214244215904</v>
      </c>
      <c r="O485" s="17">
        <v>0.50483327408809098</v>
      </c>
      <c r="P485" s="17">
        <v>0.47256736127617299</v>
      </c>
      <c r="Q485" s="17">
        <v>0.32537228000146101</v>
      </c>
      <c r="R485" s="17"/>
      <c r="S485" s="17">
        <v>0.56080127454359996</v>
      </c>
      <c r="T485" s="17">
        <v>0.314548303757755</v>
      </c>
      <c r="U485" s="17">
        <v>0.46917067769916798</v>
      </c>
      <c r="V485" s="17">
        <v>0.58027094276634605</v>
      </c>
      <c r="W485" s="17">
        <v>0.246310552881608</v>
      </c>
      <c r="X485" s="17">
        <v>0.41187631899460098</v>
      </c>
      <c r="Y485" s="17">
        <v>0.57124911300434</v>
      </c>
      <c r="Z485" s="17">
        <v>0.57772287303455505</v>
      </c>
      <c r="AA485" s="17">
        <v>0.45760887397497502</v>
      </c>
      <c r="AB485" s="17">
        <v>0.58907397899283798</v>
      </c>
      <c r="AC485" s="17">
        <v>0.37834536220487802</v>
      </c>
      <c r="AD485" s="17"/>
      <c r="AE485" s="17">
        <v>0.42050175924025401</v>
      </c>
      <c r="AF485" s="17">
        <v>0.55843399631965596</v>
      </c>
      <c r="AG485" s="17">
        <v>0.29730805483940398</v>
      </c>
      <c r="AH485" s="17"/>
      <c r="AI485" s="17">
        <v>0.46052178395688498</v>
      </c>
      <c r="AJ485" s="17">
        <v>0.53465436958611401</v>
      </c>
      <c r="AK485" s="17">
        <v>0.48131138325175599</v>
      </c>
      <c r="AL485" s="17">
        <v>0.53843172109883597</v>
      </c>
      <c r="AM485" s="17">
        <v>0.27223126730727298</v>
      </c>
      <c r="AN485" s="17"/>
      <c r="AO485" s="17">
        <v>0.51034121399440502</v>
      </c>
      <c r="AP485" s="17">
        <v>0.51759838192485597</v>
      </c>
      <c r="AQ485" s="17">
        <v>0.48924270628295502</v>
      </c>
      <c r="AR485" s="17"/>
      <c r="AS485" s="17">
        <v>0.37099183454170798</v>
      </c>
      <c r="AT485" s="17">
        <v>0.457755417332048</v>
      </c>
      <c r="AU485" s="17">
        <v>0.45703783742297399</v>
      </c>
      <c r="AV485" s="17">
        <v>0.68377314038368797</v>
      </c>
      <c r="AW485" s="17">
        <v>0.58979605053927697</v>
      </c>
      <c r="AX485" s="17"/>
      <c r="AY485" s="17">
        <v>0.45294939276728302</v>
      </c>
      <c r="AZ485" s="17">
        <v>0.34167033046072798</v>
      </c>
      <c r="BA485" s="17">
        <v>0.51245131351166195</v>
      </c>
      <c r="BB485" s="17">
        <v>0.43637430180325698</v>
      </c>
      <c r="BC485" s="17">
        <v>0.37620272763710799</v>
      </c>
      <c r="BD485" s="17">
        <v>0.38332011151101603</v>
      </c>
      <c r="BE485" s="17">
        <v>0.414770249751513</v>
      </c>
      <c r="BF485" s="17">
        <v>0.48791609100807798</v>
      </c>
      <c r="BG485" s="17">
        <v>0.45973177498518603</v>
      </c>
      <c r="BH485" s="17">
        <v>0.46405820980013801</v>
      </c>
      <c r="BI485" s="17">
        <v>0.534739743097006</v>
      </c>
      <c r="BJ485" s="17">
        <v>0.44648072369769698</v>
      </c>
      <c r="BK485" s="17">
        <v>0.51298703040309601</v>
      </c>
      <c r="BL485" s="17">
        <v>0.66828750226691602</v>
      </c>
      <c r="BM485" s="17">
        <v>0.74024293076076297</v>
      </c>
      <c r="BN485" s="17">
        <v>0.823005063471831</v>
      </c>
      <c r="BO485" s="17"/>
      <c r="BP485" s="17">
        <v>0.55265969133984305</v>
      </c>
      <c r="BQ485" s="17">
        <v>0.406137312074979</v>
      </c>
      <c r="BR485" s="17">
        <v>0.37979363988048298</v>
      </c>
      <c r="BS485" s="17">
        <v>0.51288958115900396</v>
      </c>
      <c r="BT485" s="17">
        <v>0.46906295067824799</v>
      </c>
      <c r="BU485" s="17">
        <v>0.38450488134046601</v>
      </c>
      <c r="BV485" s="17"/>
      <c r="BW485" s="17">
        <v>0.42096993376007902</v>
      </c>
      <c r="BX485" s="17">
        <v>0.56327806612099296</v>
      </c>
      <c r="BY485" s="17">
        <v>0.47882468647165899</v>
      </c>
      <c r="BZ485" s="17">
        <v>0.36301433786878401</v>
      </c>
      <c r="CA485" s="17">
        <v>0.46703778387081102</v>
      </c>
      <c r="CB485" s="17">
        <v>0.52613948715390502</v>
      </c>
      <c r="CC485" s="17">
        <v>0.485620265864742</v>
      </c>
      <c r="CD485" s="17">
        <v>0.44085730005572699</v>
      </c>
      <c r="CE485" s="17"/>
      <c r="CF485" s="17">
        <v>0.654435943229836</v>
      </c>
      <c r="CG485" s="17">
        <v>0.51605615571830699</v>
      </c>
      <c r="CH485" s="17">
        <v>0.405717434828748</v>
      </c>
      <c r="CI485" s="17">
        <v>0.415761684291934</v>
      </c>
      <c r="CJ485" s="17">
        <v>0.31909436924085199</v>
      </c>
      <c r="CK485" s="17"/>
      <c r="CL485" s="17">
        <v>0.62053084401773995</v>
      </c>
      <c r="CM485" s="17"/>
      <c r="CN485" s="17">
        <v>0.46326218865601998</v>
      </c>
      <c r="CO485" s="17">
        <v>0.422095585770832</v>
      </c>
      <c r="CP485" s="17">
        <v>0.5026771051051</v>
      </c>
    </row>
    <row r="486" spans="2:94" x14ac:dyDescent="0.35">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c r="CA486" s="17"/>
      <c r="CB486" s="17"/>
      <c r="CC486" s="17"/>
      <c r="CD486" s="17"/>
      <c r="CE486" s="17"/>
      <c r="CF486" s="17"/>
      <c r="CG486" s="17"/>
      <c r="CH486" s="17"/>
      <c r="CI486" s="17"/>
      <c r="CJ486" s="17"/>
      <c r="CK486" s="17"/>
      <c r="CL486" s="17"/>
      <c r="CM486" s="17"/>
      <c r="CN486" s="17"/>
      <c r="CO486" s="17"/>
      <c r="CP486" s="17"/>
    </row>
    <row r="487" spans="2:94" x14ac:dyDescent="0.35">
      <c r="B487" s="6" t="s">
        <v>250</v>
      </c>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c r="CA487" s="17"/>
      <c r="CB487" s="17"/>
      <c r="CC487" s="17"/>
      <c r="CD487" s="17"/>
      <c r="CE487" s="17"/>
      <c r="CF487" s="17"/>
      <c r="CG487" s="17"/>
      <c r="CH487" s="17"/>
      <c r="CI487" s="17"/>
      <c r="CJ487" s="17"/>
      <c r="CK487" s="17"/>
      <c r="CL487" s="17"/>
      <c r="CM487" s="17"/>
      <c r="CN487" s="17"/>
      <c r="CO487" s="17"/>
      <c r="CP487" s="17"/>
    </row>
    <row r="488" spans="2:94" x14ac:dyDescent="0.35">
      <c r="B488" s="24" t="s">
        <v>225</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c r="CA488" s="17"/>
      <c r="CB488" s="17"/>
      <c r="CC488" s="17"/>
      <c r="CD488" s="17"/>
      <c r="CE488" s="17"/>
      <c r="CF488" s="17"/>
      <c r="CG488" s="17"/>
      <c r="CH488" s="17"/>
      <c r="CI488" s="17"/>
      <c r="CJ488" s="17"/>
      <c r="CK488" s="17"/>
      <c r="CL488" s="17"/>
      <c r="CM488" s="17"/>
      <c r="CN488" s="17"/>
      <c r="CO488" s="17"/>
      <c r="CP488" s="17"/>
    </row>
    <row r="489" spans="2:94" x14ac:dyDescent="0.35">
      <c r="B489" t="s">
        <v>205</v>
      </c>
      <c r="C489" s="17">
        <v>0.31997711782303701</v>
      </c>
      <c r="D489" s="17">
        <v>0.33350297275285701</v>
      </c>
      <c r="E489" s="17">
        <v>0.30075827090400697</v>
      </c>
      <c r="F489" s="17"/>
      <c r="G489" s="17">
        <v>0.32198020501896202</v>
      </c>
      <c r="H489" s="17">
        <v>0.31581880724634998</v>
      </c>
      <c r="I489" s="17">
        <v>0.35872907853677999</v>
      </c>
      <c r="J489" s="17">
        <v>0.30870088382854699</v>
      </c>
      <c r="K489" s="17">
        <v>0.31775549948645998</v>
      </c>
      <c r="L489" s="17">
        <v>0.30024258631566397</v>
      </c>
      <c r="M489" s="17"/>
      <c r="N489" s="17">
        <v>0.35889109028132399</v>
      </c>
      <c r="O489" s="17">
        <v>0.321781948808816</v>
      </c>
      <c r="P489" s="17">
        <v>0.30888250683937601</v>
      </c>
      <c r="Q489" s="17">
        <v>0.27559072311468602</v>
      </c>
      <c r="R489" s="17"/>
      <c r="S489" s="17">
        <v>0.29902788775172801</v>
      </c>
      <c r="T489" s="17">
        <v>0.32439324318675999</v>
      </c>
      <c r="U489" s="17">
        <v>0.36973157008966201</v>
      </c>
      <c r="V489" s="17">
        <v>0.29674236740807097</v>
      </c>
      <c r="W489" s="17">
        <v>0.27190112822884899</v>
      </c>
      <c r="X489" s="17">
        <v>0.23411253948154701</v>
      </c>
      <c r="Y489" s="17">
        <v>0.42356051935575501</v>
      </c>
      <c r="Z489" s="17">
        <v>0.35242935247499202</v>
      </c>
      <c r="AA489" s="17">
        <v>0.33825887698253898</v>
      </c>
      <c r="AB489" s="17">
        <v>0.288193932252368</v>
      </c>
      <c r="AC489" s="17">
        <v>0.37169178337759901</v>
      </c>
      <c r="AD489" s="17"/>
      <c r="AE489" s="17">
        <v>0.28910664579680001</v>
      </c>
      <c r="AF489" s="17">
        <v>0.358096869746866</v>
      </c>
      <c r="AG489" s="17">
        <v>0.28983367293408702</v>
      </c>
      <c r="AH489" s="17"/>
      <c r="AI489" s="17">
        <v>0.27259222785025899</v>
      </c>
      <c r="AJ489" s="17">
        <v>0.39039385652628</v>
      </c>
      <c r="AK489" s="17">
        <v>0.33774419153841201</v>
      </c>
      <c r="AL489" s="17">
        <v>0.53224437455622697</v>
      </c>
      <c r="AM489" s="17">
        <v>0.20031701651794201</v>
      </c>
      <c r="AN489" s="17"/>
      <c r="AO489" s="17">
        <v>0.297098776914964</v>
      </c>
      <c r="AP489" s="17">
        <v>0.404887275600188</v>
      </c>
      <c r="AQ489" s="17">
        <v>0.25744311847896401</v>
      </c>
      <c r="AR489" s="17"/>
      <c r="AS489" s="17">
        <v>0.28783854187115898</v>
      </c>
      <c r="AT489" s="17">
        <v>0.26978996183708498</v>
      </c>
      <c r="AU489" s="17">
        <v>0.34034459581014898</v>
      </c>
      <c r="AV489" s="17">
        <v>0.374394157153839</v>
      </c>
      <c r="AW489" s="17">
        <v>0.49428338935541899</v>
      </c>
      <c r="AX489" s="17"/>
      <c r="AY489" s="17">
        <v>0.328998992334819</v>
      </c>
      <c r="AZ489" s="17">
        <v>0.242202034959631</v>
      </c>
      <c r="BA489" s="17">
        <v>0.38782770047520299</v>
      </c>
      <c r="BB489" s="17">
        <v>0.28021684234502803</v>
      </c>
      <c r="BC489" s="17">
        <v>0.31921733827608101</v>
      </c>
      <c r="BD489" s="17">
        <v>0.28176409945917202</v>
      </c>
      <c r="BE489" s="17">
        <v>0.248035672526423</v>
      </c>
      <c r="BF489" s="17">
        <v>0.30962383959221101</v>
      </c>
      <c r="BG489" s="17">
        <v>0.28801587292261999</v>
      </c>
      <c r="BH489" s="17">
        <v>0.37849391953275302</v>
      </c>
      <c r="BI489" s="17">
        <v>0.35519513866973701</v>
      </c>
      <c r="BJ489" s="17">
        <v>0.37349768720375498</v>
      </c>
      <c r="BK489" s="17">
        <v>0.35973113239280702</v>
      </c>
      <c r="BL489" s="17">
        <v>0.34587468566243301</v>
      </c>
      <c r="BM489" s="17">
        <v>0.41821980920211899</v>
      </c>
      <c r="BN489" s="17">
        <v>0.42417432312358</v>
      </c>
      <c r="BO489" s="17"/>
      <c r="BP489" s="17">
        <v>0.35749311048521898</v>
      </c>
      <c r="BQ489" s="17">
        <v>0.29675772886887503</v>
      </c>
      <c r="BR489" s="17">
        <v>0.25811939757365598</v>
      </c>
      <c r="BS489" s="17">
        <v>0.361305777564776</v>
      </c>
      <c r="BT489" s="17">
        <v>0.312435521574701</v>
      </c>
      <c r="BU489" s="17">
        <v>0.29604208111291302</v>
      </c>
      <c r="BV489" s="17"/>
      <c r="BW489" s="17">
        <v>0.23993290856785299</v>
      </c>
      <c r="BX489" s="17">
        <v>0.37579143735443399</v>
      </c>
      <c r="BY489" s="17">
        <v>0.339700673443385</v>
      </c>
      <c r="BZ489" s="17">
        <v>0.25684446627386698</v>
      </c>
      <c r="CA489" s="17">
        <v>0.35445304007348499</v>
      </c>
      <c r="CB489" s="17">
        <v>0.32068305790205098</v>
      </c>
      <c r="CC489" s="17">
        <v>0.385608104958091</v>
      </c>
      <c r="CD489" s="17">
        <v>0.23931836920926</v>
      </c>
      <c r="CE489" s="17"/>
      <c r="CF489" s="17">
        <v>0.46712715455161202</v>
      </c>
      <c r="CG489" s="17">
        <v>0.31441103111621199</v>
      </c>
      <c r="CH489" s="17">
        <v>0.27274420671766803</v>
      </c>
      <c r="CI489" s="17">
        <v>0.37180403871069101</v>
      </c>
      <c r="CJ489" s="17">
        <v>0.29709852913287899</v>
      </c>
      <c r="CK489" s="17"/>
      <c r="CL489" s="17">
        <v>0.36666992427031198</v>
      </c>
      <c r="CM489" s="17"/>
      <c r="CN489" s="17">
        <v>0.37649543340730401</v>
      </c>
      <c r="CO489" s="17">
        <v>0.20248771763187201</v>
      </c>
      <c r="CP489" s="17">
        <v>0.298945111345712</v>
      </c>
    </row>
    <row r="490" spans="2:94" x14ac:dyDescent="0.35">
      <c r="B490" t="s">
        <v>206</v>
      </c>
      <c r="C490" s="17">
        <v>0.38111203606705202</v>
      </c>
      <c r="D490" s="17">
        <v>0.37918418329035303</v>
      </c>
      <c r="E490" s="17">
        <v>0.38622750071890399</v>
      </c>
      <c r="F490" s="17"/>
      <c r="G490" s="17">
        <v>0.38287218042659399</v>
      </c>
      <c r="H490" s="17">
        <v>0.38809088932248598</v>
      </c>
      <c r="I490" s="17">
        <v>0.35257593979999202</v>
      </c>
      <c r="J490" s="17">
        <v>0.367178255033762</v>
      </c>
      <c r="K490" s="17">
        <v>0.38416454200315597</v>
      </c>
      <c r="L490" s="17">
        <v>0.40749365455209702</v>
      </c>
      <c r="M490" s="17"/>
      <c r="N490" s="17">
        <v>0.40516159147054598</v>
      </c>
      <c r="O490" s="17">
        <v>0.36383486264208098</v>
      </c>
      <c r="P490" s="17">
        <v>0.38524121151489898</v>
      </c>
      <c r="Q490" s="17">
        <v>0.37100890732816499</v>
      </c>
      <c r="R490" s="17"/>
      <c r="S490" s="17">
        <v>0.39726971613935702</v>
      </c>
      <c r="T490" s="17">
        <v>0.43363492608777499</v>
      </c>
      <c r="U490" s="17">
        <v>0.36477565142212598</v>
      </c>
      <c r="V490" s="17">
        <v>0.40990277801632202</v>
      </c>
      <c r="W490" s="17">
        <v>0.38228230800250501</v>
      </c>
      <c r="X490" s="17">
        <v>0.35638876164890099</v>
      </c>
      <c r="Y490" s="17">
        <v>0.36653722085012302</v>
      </c>
      <c r="Z490" s="17">
        <v>0.375217231252714</v>
      </c>
      <c r="AA490" s="17">
        <v>0.34996151714746498</v>
      </c>
      <c r="AB490" s="17">
        <v>0.372756953253849</v>
      </c>
      <c r="AC490" s="17">
        <v>0.34327627275092898</v>
      </c>
      <c r="AD490" s="17"/>
      <c r="AE490" s="17">
        <v>0.37473794642244201</v>
      </c>
      <c r="AF490" s="17">
        <v>0.38956560396627499</v>
      </c>
      <c r="AG490" s="17">
        <v>0.36030490435722101</v>
      </c>
      <c r="AH490" s="17"/>
      <c r="AI490" s="17">
        <v>0.40683238262584398</v>
      </c>
      <c r="AJ490" s="17">
        <v>0.368010807493304</v>
      </c>
      <c r="AK490" s="17">
        <v>0.46947592059240001</v>
      </c>
      <c r="AL490" s="17">
        <v>0.122163622224363</v>
      </c>
      <c r="AM490" s="17">
        <v>0.38255657595474002</v>
      </c>
      <c r="AN490" s="17"/>
      <c r="AO490" s="17">
        <v>0.44300735804803598</v>
      </c>
      <c r="AP490" s="17">
        <v>0.36374254097681102</v>
      </c>
      <c r="AQ490" s="17">
        <v>0.475572836344473</v>
      </c>
      <c r="AR490" s="17"/>
      <c r="AS490" s="17">
        <v>0.36775588245178398</v>
      </c>
      <c r="AT490" s="17">
        <v>0.41989748659329301</v>
      </c>
      <c r="AU490" s="17">
        <v>0.35918491976679601</v>
      </c>
      <c r="AV490" s="17">
        <v>0.43453312727063698</v>
      </c>
      <c r="AW490" s="17">
        <v>0.12492420988834101</v>
      </c>
      <c r="AX490" s="17"/>
      <c r="AY490" s="17">
        <v>0.45336085142212301</v>
      </c>
      <c r="AZ490" s="17">
        <v>0.246788446572587</v>
      </c>
      <c r="BA490" s="17">
        <v>0.33428260987996899</v>
      </c>
      <c r="BB490" s="17">
        <v>0.363184742655491</v>
      </c>
      <c r="BC490" s="17">
        <v>0.31088246056996899</v>
      </c>
      <c r="BD490" s="17">
        <v>0.42971383455892798</v>
      </c>
      <c r="BE490" s="17">
        <v>0.39416968191608098</v>
      </c>
      <c r="BF490" s="17">
        <v>0.44994579595607098</v>
      </c>
      <c r="BG490" s="17">
        <v>0.40386417998324797</v>
      </c>
      <c r="BH490" s="17">
        <v>0.41161891488563102</v>
      </c>
      <c r="BI490" s="17">
        <v>0.30572092132890399</v>
      </c>
      <c r="BJ490" s="17">
        <v>0.42354847213179803</v>
      </c>
      <c r="BK490" s="17">
        <v>0.36714991362424898</v>
      </c>
      <c r="BL490" s="17">
        <v>0.46152824818162902</v>
      </c>
      <c r="BM490" s="17">
        <v>0.475615023034405</v>
      </c>
      <c r="BN490" s="17">
        <v>0.38445467595102001</v>
      </c>
      <c r="BO490" s="17"/>
      <c r="BP490" s="17">
        <v>0.35636960915153398</v>
      </c>
      <c r="BQ490" s="17">
        <v>0.35245512861829897</v>
      </c>
      <c r="BR490" s="17">
        <v>0.40377850565547102</v>
      </c>
      <c r="BS490" s="17">
        <v>0.40713493755212099</v>
      </c>
      <c r="BT490" s="17">
        <v>0.40244753027712399</v>
      </c>
      <c r="BU490" s="17">
        <v>0.41792853051079598</v>
      </c>
      <c r="BV490" s="17"/>
      <c r="BW490" s="17">
        <v>0.35210609071931798</v>
      </c>
      <c r="BX490" s="17">
        <v>0.37229344156201399</v>
      </c>
      <c r="BY490" s="17">
        <v>0.407823114822986</v>
      </c>
      <c r="BZ490" s="17">
        <v>0.35303050284409099</v>
      </c>
      <c r="CA490" s="17">
        <v>0.38199021359834501</v>
      </c>
      <c r="CB490" s="17">
        <v>0.436841422391131</v>
      </c>
      <c r="CC490" s="17">
        <v>0.34501129855061702</v>
      </c>
      <c r="CD490" s="17">
        <v>0.35137981882090902</v>
      </c>
      <c r="CE490" s="17"/>
      <c r="CF490" s="17">
        <v>0.28719572555809503</v>
      </c>
      <c r="CG490" s="17">
        <v>0.43176898765842803</v>
      </c>
      <c r="CH490" s="17">
        <v>0.38348804963072403</v>
      </c>
      <c r="CI490" s="17">
        <v>0.31727169418971402</v>
      </c>
      <c r="CJ490" s="17">
        <v>0.36352991753314001</v>
      </c>
      <c r="CK490" s="17"/>
      <c r="CL490" s="17">
        <v>0.36565151956094299</v>
      </c>
      <c r="CM490" s="17"/>
      <c r="CN490" s="17">
        <v>0.33203791056609799</v>
      </c>
      <c r="CO490" s="17">
        <v>0.45116579875099899</v>
      </c>
      <c r="CP490" s="17">
        <v>0.42476707972912597</v>
      </c>
    </row>
    <row r="491" spans="2:94" x14ac:dyDescent="0.35">
      <c r="B491" t="s">
        <v>207</v>
      </c>
      <c r="C491" s="17">
        <v>0.167551372920133</v>
      </c>
      <c r="D491" s="17">
        <v>0.179560416889185</v>
      </c>
      <c r="E491" s="17">
        <v>0.15693697248263799</v>
      </c>
      <c r="F491" s="17"/>
      <c r="G491" s="17">
        <v>0.16637124493386901</v>
      </c>
      <c r="H491" s="17">
        <v>0.17779639396628999</v>
      </c>
      <c r="I491" s="17">
        <v>0.14123857883626401</v>
      </c>
      <c r="J491" s="17">
        <v>0.20480304722343601</v>
      </c>
      <c r="K491" s="17">
        <v>0.155277895150744</v>
      </c>
      <c r="L491" s="17">
        <v>0.16033995240461599</v>
      </c>
      <c r="M491" s="17"/>
      <c r="N491" s="17">
        <v>0.116916243243939</v>
      </c>
      <c r="O491" s="17">
        <v>0.185472298863115</v>
      </c>
      <c r="P491" s="17">
        <v>0.17630092907328701</v>
      </c>
      <c r="Q491" s="17">
        <v>0.19985771647962899</v>
      </c>
      <c r="R491" s="17"/>
      <c r="S491" s="17">
        <v>0.19833296061821401</v>
      </c>
      <c r="T491" s="17">
        <v>0.12263018549193</v>
      </c>
      <c r="U491" s="17">
        <v>0.16191494262449599</v>
      </c>
      <c r="V491" s="17">
        <v>0.14731236636792999</v>
      </c>
      <c r="W491" s="17">
        <v>0.19976785192510299</v>
      </c>
      <c r="X491" s="17">
        <v>0.22341664931718699</v>
      </c>
      <c r="Y491" s="17">
        <v>0.123889679184245</v>
      </c>
      <c r="Z491" s="17">
        <v>0.15291628211155001</v>
      </c>
      <c r="AA491" s="17">
        <v>0.15142581523784701</v>
      </c>
      <c r="AB491" s="17">
        <v>0.18867503063886301</v>
      </c>
      <c r="AC491" s="17">
        <v>0.16205245161912499</v>
      </c>
      <c r="AD491" s="17"/>
      <c r="AE491" s="17">
        <v>0.17231952701057701</v>
      </c>
      <c r="AF491" s="17">
        <v>0.162124952282338</v>
      </c>
      <c r="AG491" s="17">
        <v>0.191085682928334</v>
      </c>
      <c r="AH491" s="17"/>
      <c r="AI491" s="17">
        <v>0.175517924766244</v>
      </c>
      <c r="AJ491" s="17">
        <v>0.143999141840258</v>
      </c>
      <c r="AK491" s="17">
        <v>0.105980455628073</v>
      </c>
      <c r="AL491" s="17">
        <v>0</v>
      </c>
      <c r="AM491" s="17">
        <v>0.22739762315304601</v>
      </c>
      <c r="AN491" s="17"/>
      <c r="AO491" s="17">
        <v>0.12688391766482099</v>
      </c>
      <c r="AP491" s="17">
        <v>0.13564497497914699</v>
      </c>
      <c r="AQ491" s="17">
        <v>0.157047178301784</v>
      </c>
      <c r="AR491" s="17"/>
      <c r="AS491" s="17">
        <v>0.21204307791212601</v>
      </c>
      <c r="AT491" s="17">
        <v>0.13742434915234</v>
      </c>
      <c r="AU491" s="17">
        <v>0.15898487936758901</v>
      </c>
      <c r="AV491" s="17">
        <v>0.111075917349132</v>
      </c>
      <c r="AW491" s="17">
        <v>0.38079240075623999</v>
      </c>
      <c r="AX491" s="17"/>
      <c r="AY491" s="17">
        <v>0</v>
      </c>
      <c r="AZ491" s="17">
        <v>0.29779257115776903</v>
      </c>
      <c r="BA491" s="17">
        <v>8.6840576665777894E-2</v>
      </c>
      <c r="BB491" s="17">
        <v>0.213223707452182</v>
      </c>
      <c r="BC491" s="17">
        <v>0.20792373772970499</v>
      </c>
      <c r="BD491" s="17">
        <v>0.14205159815453999</v>
      </c>
      <c r="BE491" s="17">
        <v>0.226751717441567</v>
      </c>
      <c r="BF491" s="17">
        <v>0.16083686521045901</v>
      </c>
      <c r="BG491" s="17">
        <v>0.20843401590750099</v>
      </c>
      <c r="BH491" s="17">
        <v>8.6793625864897306E-2</v>
      </c>
      <c r="BI491" s="17">
        <v>0.20804920953313999</v>
      </c>
      <c r="BJ491" s="17">
        <v>0.102948363421522</v>
      </c>
      <c r="BK491" s="17">
        <v>0.13214628474368401</v>
      </c>
      <c r="BL491" s="17">
        <v>9.6036447647095194E-2</v>
      </c>
      <c r="BM491" s="17">
        <v>5.3578376367996297E-2</v>
      </c>
      <c r="BN491" s="17">
        <v>0.13266556071476501</v>
      </c>
      <c r="BO491" s="17"/>
      <c r="BP491" s="17">
        <v>0.160296242032925</v>
      </c>
      <c r="BQ491" s="17">
        <v>0.20157788118175099</v>
      </c>
      <c r="BR491" s="17">
        <v>0.21562771557298199</v>
      </c>
      <c r="BS491" s="17">
        <v>0.109255599923357</v>
      </c>
      <c r="BT491" s="17">
        <v>0.16908563492068701</v>
      </c>
      <c r="BU491" s="17">
        <v>0.12744864669488801</v>
      </c>
      <c r="BV491" s="17"/>
      <c r="BW491" s="17">
        <v>0.20386084339345001</v>
      </c>
      <c r="BX491" s="17">
        <v>0.13793849628000901</v>
      </c>
      <c r="BY491" s="17">
        <v>0.14409406047849399</v>
      </c>
      <c r="BZ491" s="17">
        <v>0.19837431345467699</v>
      </c>
      <c r="CA491" s="17">
        <v>0.219821512855153</v>
      </c>
      <c r="CB491" s="17">
        <v>0.217023772976916</v>
      </c>
      <c r="CC491" s="17">
        <v>0.11613620292757</v>
      </c>
      <c r="CD491" s="17">
        <v>0.12520258563463099</v>
      </c>
      <c r="CE491" s="17"/>
      <c r="CF491" s="17">
        <v>0.16484998012587199</v>
      </c>
      <c r="CG491" s="17">
        <v>0.13932360466017699</v>
      </c>
      <c r="CH491" s="17">
        <v>0.21074315267289301</v>
      </c>
      <c r="CI491" s="17">
        <v>0.133884185230527</v>
      </c>
      <c r="CJ491" s="17">
        <v>0.112802116822927</v>
      </c>
      <c r="CK491" s="17"/>
      <c r="CL491" s="17">
        <v>0.17760161363698901</v>
      </c>
      <c r="CM491" s="17"/>
      <c r="CN491" s="17">
        <v>0.14978593899324499</v>
      </c>
      <c r="CO491" s="17">
        <v>0.226401017225483</v>
      </c>
      <c r="CP491" s="17">
        <v>0.15674735417842101</v>
      </c>
    </row>
    <row r="492" spans="2:94" x14ac:dyDescent="0.35">
      <c r="B492" t="s">
        <v>208</v>
      </c>
      <c r="C492" s="17">
        <v>5.3370948979323103E-2</v>
      </c>
      <c r="D492" s="17">
        <v>3.7365122671558601E-2</v>
      </c>
      <c r="E492" s="17">
        <v>6.9831432867369106E-2</v>
      </c>
      <c r="F492" s="17"/>
      <c r="G492" s="17">
        <v>7.9545011135623594E-2</v>
      </c>
      <c r="H492" s="17">
        <v>6.6163030200834694E-2</v>
      </c>
      <c r="I492" s="17">
        <v>5.9254290739955501E-2</v>
      </c>
      <c r="J492" s="17">
        <v>3.9429389958020603E-2</v>
      </c>
      <c r="K492" s="17">
        <v>5.3924218433256399E-2</v>
      </c>
      <c r="L492" s="17">
        <v>3.25855570997148E-2</v>
      </c>
      <c r="M492" s="17"/>
      <c r="N492" s="17">
        <v>6.0044451827473401E-2</v>
      </c>
      <c r="O492" s="17">
        <v>3.94548333313657E-2</v>
      </c>
      <c r="P492" s="17">
        <v>6.6385309887241006E-2</v>
      </c>
      <c r="Q492" s="17">
        <v>4.93460820512392E-2</v>
      </c>
      <c r="R492" s="17"/>
      <c r="S492" s="17">
        <v>5.3123010630588198E-2</v>
      </c>
      <c r="T492" s="17">
        <v>3.7398528066308501E-2</v>
      </c>
      <c r="U492" s="17">
        <v>3.3296937407093802E-2</v>
      </c>
      <c r="V492" s="17">
        <v>6.0101558996435898E-2</v>
      </c>
      <c r="W492" s="17">
        <v>6.2246820290050402E-2</v>
      </c>
      <c r="X492" s="17">
        <v>0.11257138286217599</v>
      </c>
      <c r="Y492" s="17">
        <v>3.2121264066719599E-2</v>
      </c>
      <c r="Z492" s="17">
        <v>3.9017262563463197E-2</v>
      </c>
      <c r="AA492" s="17">
        <v>5.4744543535996497E-2</v>
      </c>
      <c r="AB492" s="17">
        <v>3.9330763241358202E-2</v>
      </c>
      <c r="AC492" s="17">
        <v>5.2992564381948999E-2</v>
      </c>
      <c r="AD492" s="17"/>
      <c r="AE492" s="17">
        <v>6.6303724143323903E-2</v>
      </c>
      <c r="AF492" s="17">
        <v>3.4305745386334803E-2</v>
      </c>
      <c r="AG492" s="17">
        <v>5.5583489478027097E-2</v>
      </c>
      <c r="AH492" s="17"/>
      <c r="AI492" s="17">
        <v>5.1018738284577002E-2</v>
      </c>
      <c r="AJ492" s="17">
        <v>6.5273817841525694E-2</v>
      </c>
      <c r="AK492" s="17">
        <v>2.61110311223255E-2</v>
      </c>
      <c r="AL492" s="17">
        <v>0</v>
      </c>
      <c r="AM492" s="17">
        <v>3.8564988325085599E-2</v>
      </c>
      <c r="AN492" s="17"/>
      <c r="AO492" s="17">
        <v>5.7832771561385998E-2</v>
      </c>
      <c r="AP492" s="17">
        <v>5.4187644504570802E-2</v>
      </c>
      <c r="AQ492" s="17">
        <v>4.4400756538905302E-2</v>
      </c>
      <c r="AR492" s="17"/>
      <c r="AS492" s="17">
        <v>4.9700550069575702E-2</v>
      </c>
      <c r="AT492" s="17">
        <v>5.9524970023757201E-2</v>
      </c>
      <c r="AU492" s="17">
        <v>6.4280598453243007E-2</v>
      </c>
      <c r="AV492" s="17">
        <v>3.5276892996787899E-2</v>
      </c>
      <c r="AW492" s="17">
        <v>0</v>
      </c>
      <c r="AX492" s="17"/>
      <c r="AY492" s="17">
        <v>0.21764015624305799</v>
      </c>
      <c r="AZ492" s="17">
        <v>7.6544261750289097E-2</v>
      </c>
      <c r="BA492" s="17">
        <v>2.96541954317339E-2</v>
      </c>
      <c r="BB492" s="17">
        <v>2.33359256904925E-2</v>
      </c>
      <c r="BC492" s="17">
        <v>9.3525684339649404E-2</v>
      </c>
      <c r="BD492" s="17">
        <v>5.3481183971559501E-2</v>
      </c>
      <c r="BE492" s="17">
        <v>7.0037479588914195E-2</v>
      </c>
      <c r="BF492" s="17">
        <v>4.4971388996679698E-2</v>
      </c>
      <c r="BG492" s="17">
        <v>4.9675707426891799E-2</v>
      </c>
      <c r="BH492" s="17">
        <v>5.64347201433337E-2</v>
      </c>
      <c r="BI492" s="17">
        <v>6.9219735806930804E-2</v>
      </c>
      <c r="BJ492" s="17">
        <v>1.5625411123433599E-2</v>
      </c>
      <c r="BK492" s="17">
        <v>2.2437478893753401E-2</v>
      </c>
      <c r="BL492" s="17">
        <v>9.6560618508842594E-2</v>
      </c>
      <c r="BM492" s="17">
        <v>0</v>
      </c>
      <c r="BN492" s="17">
        <v>3.8835693227815202E-2</v>
      </c>
      <c r="BO492" s="17"/>
      <c r="BP492" s="17">
        <v>4.1796780058382298E-2</v>
      </c>
      <c r="BQ492" s="17">
        <v>7.2089531375328905E-2</v>
      </c>
      <c r="BR492" s="17">
        <v>3.6018830544202102E-2</v>
      </c>
      <c r="BS492" s="17">
        <v>4.5090995593351599E-2</v>
      </c>
      <c r="BT492" s="17">
        <v>6.3100794349850303E-2</v>
      </c>
      <c r="BU492" s="17">
        <v>6.9668872458041806E-2</v>
      </c>
      <c r="BV492" s="17"/>
      <c r="BW492" s="17">
        <v>3.1335197276253203E-2</v>
      </c>
      <c r="BX492" s="17">
        <v>5.4598863007238603E-2</v>
      </c>
      <c r="BY492" s="17">
        <v>4.9393204777651099E-2</v>
      </c>
      <c r="BZ492" s="17">
        <v>6.5670128359081301E-2</v>
      </c>
      <c r="CA492" s="17">
        <v>2.4217330352651601E-2</v>
      </c>
      <c r="CB492" s="17">
        <v>2.5451746729902899E-2</v>
      </c>
      <c r="CC492" s="17">
        <v>7.9039299015885106E-2</v>
      </c>
      <c r="CD492" s="17">
        <v>0.15844838111461901</v>
      </c>
      <c r="CE492" s="17"/>
      <c r="CF492" s="17">
        <v>3.4365713479084598E-2</v>
      </c>
      <c r="CG492" s="17">
        <v>5.1871377282407302E-2</v>
      </c>
      <c r="CH492" s="17">
        <v>5.0320936672750498E-2</v>
      </c>
      <c r="CI492" s="17">
        <v>6.9874918912026004E-2</v>
      </c>
      <c r="CJ492" s="17">
        <v>8.4627454830866103E-2</v>
      </c>
      <c r="CK492" s="17"/>
      <c r="CL492" s="17">
        <v>1.81616616918958E-2</v>
      </c>
      <c r="CM492" s="17"/>
      <c r="CN492" s="17">
        <v>5.4081399527387199E-2</v>
      </c>
      <c r="CO492" s="17">
        <v>5.1696171220674998E-2</v>
      </c>
      <c r="CP492" s="17">
        <v>5.3263808225722402E-2</v>
      </c>
    </row>
    <row r="493" spans="2:94" x14ac:dyDescent="0.35">
      <c r="B493" t="s">
        <v>209</v>
      </c>
      <c r="C493" s="17">
        <v>5.2990535735987603E-2</v>
      </c>
      <c r="D493" s="17">
        <v>5.4685269808472402E-2</v>
      </c>
      <c r="E493" s="17">
        <v>5.1737982397730198E-2</v>
      </c>
      <c r="F493" s="17"/>
      <c r="G493" s="17">
        <v>2.83570655849841E-2</v>
      </c>
      <c r="H493" s="17">
        <v>2.91216438167009E-2</v>
      </c>
      <c r="I493" s="17">
        <v>4.84746356524971E-2</v>
      </c>
      <c r="J493" s="17">
        <v>3.9785461110765398E-2</v>
      </c>
      <c r="K493" s="17">
        <v>8.2290985077781695E-2</v>
      </c>
      <c r="L493" s="17">
        <v>8.2447804407081507E-2</v>
      </c>
      <c r="M493" s="17"/>
      <c r="N493" s="17">
        <v>4.8957534576510399E-2</v>
      </c>
      <c r="O493" s="17">
        <v>6.7038553983071805E-2</v>
      </c>
      <c r="P493" s="17">
        <v>3.9014560488634997E-2</v>
      </c>
      <c r="Q493" s="17">
        <v>5.6901124230851099E-2</v>
      </c>
      <c r="R493" s="17"/>
      <c r="S493" s="17">
        <v>3.8572802017618098E-2</v>
      </c>
      <c r="T493" s="17">
        <v>7.52453189480944E-2</v>
      </c>
      <c r="U493" s="17">
        <v>6.0163834906049797E-2</v>
      </c>
      <c r="V493" s="17">
        <v>6.1445708500515103E-2</v>
      </c>
      <c r="W493" s="17">
        <v>6.9584597304161E-2</v>
      </c>
      <c r="X493" s="17">
        <v>3.7332115082604103E-2</v>
      </c>
      <c r="Y493" s="17">
        <v>3.1418033776014702E-2</v>
      </c>
      <c r="Z493" s="17">
        <v>6.0957613719509397E-2</v>
      </c>
      <c r="AA493" s="17">
        <v>4.8551289884803402E-2</v>
      </c>
      <c r="AB493" s="17">
        <v>5.3283647319965599E-2</v>
      </c>
      <c r="AC493" s="17">
        <v>5.3200806824491097E-2</v>
      </c>
      <c r="AD493" s="17"/>
      <c r="AE493" s="17">
        <v>7.9059703938484605E-2</v>
      </c>
      <c r="AF493" s="17">
        <v>3.1716638569149198E-2</v>
      </c>
      <c r="AG493" s="17">
        <v>6.2014693025014798E-2</v>
      </c>
      <c r="AH493" s="17"/>
      <c r="AI493" s="17">
        <v>7.1156112274710095E-2</v>
      </c>
      <c r="AJ493" s="17">
        <v>1.8086319845912899E-2</v>
      </c>
      <c r="AK493" s="17">
        <v>4.5662543050215998E-2</v>
      </c>
      <c r="AL493" s="17">
        <v>0.34559200321941103</v>
      </c>
      <c r="AM493" s="17">
        <v>9.0916293176641599E-2</v>
      </c>
      <c r="AN493" s="17"/>
      <c r="AO493" s="17">
        <v>5.4557450858824401E-2</v>
      </c>
      <c r="AP493" s="17">
        <v>2.19133915593515E-2</v>
      </c>
      <c r="AQ493" s="17">
        <v>2.9611802366333699E-2</v>
      </c>
      <c r="AR493" s="17"/>
      <c r="AS493" s="17">
        <v>3.4261913991763003E-2</v>
      </c>
      <c r="AT493" s="17">
        <v>8.5251836214203902E-2</v>
      </c>
      <c r="AU493" s="17">
        <v>5.21540839614483E-2</v>
      </c>
      <c r="AV493" s="17">
        <v>3.6739658637759999E-2</v>
      </c>
      <c r="AW493" s="17">
        <v>0</v>
      </c>
      <c r="AX493" s="17"/>
      <c r="AY493" s="17">
        <v>0</v>
      </c>
      <c r="AZ493" s="17">
        <v>0.115110309242344</v>
      </c>
      <c r="BA493" s="17">
        <v>0.14184458679407699</v>
      </c>
      <c r="BB493" s="17">
        <v>6.0944096301366199E-2</v>
      </c>
      <c r="BC493" s="17">
        <v>3.15040408148013E-2</v>
      </c>
      <c r="BD493" s="17">
        <v>5.6400779723042797E-2</v>
      </c>
      <c r="BE493" s="17">
        <v>5.0086471512903699E-2</v>
      </c>
      <c r="BF493" s="17">
        <v>3.4622110244580298E-2</v>
      </c>
      <c r="BG493" s="17">
        <v>3.20232683697632E-2</v>
      </c>
      <c r="BH493" s="17">
        <v>4.9467430819319702E-2</v>
      </c>
      <c r="BI493" s="17">
        <v>3.6712362228732198E-2</v>
      </c>
      <c r="BJ493" s="17">
        <v>6.8957298134543599E-2</v>
      </c>
      <c r="BK493" s="17">
        <v>7.5388060192529194E-2</v>
      </c>
      <c r="BL493" s="17">
        <v>0</v>
      </c>
      <c r="BM493" s="17">
        <v>0</v>
      </c>
      <c r="BN493" s="17">
        <v>1.9869746982819701E-2</v>
      </c>
      <c r="BO493" s="17"/>
      <c r="BP493" s="17">
        <v>4.9757864513426099E-2</v>
      </c>
      <c r="BQ493" s="17">
        <v>4.76143656321351E-2</v>
      </c>
      <c r="BR493" s="17">
        <v>6.5745546149370102E-2</v>
      </c>
      <c r="BS493" s="17">
        <v>5.4527066912411597E-2</v>
      </c>
      <c r="BT493" s="17">
        <v>4.4316252067369097E-2</v>
      </c>
      <c r="BU493" s="17">
        <v>7.2941739369179096E-2</v>
      </c>
      <c r="BV493" s="17"/>
      <c r="BW493" s="17">
        <v>0.14713864489786399</v>
      </c>
      <c r="BX493" s="17">
        <v>4.5031754671139998E-2</v>
      </c>
      <c r="BY493" s="17">
        <v>4.9530068144317298E-2</v>
      </c>
      <c r="BZ493" s="17">
        <v>8.2153622286730399E-2</v>
      </c>
      <c r="CA493" s="17">
        <v>1.9517903120365901E-2</v>
      </c>
      <c r="CB493" s="17">
        <v>0</v>
      </c>
      <c r="CC493" s="17">
        <v>3.77976428563346E-2</v>
      </c>
      <c r="CD493" s="17">
        <v>6.4065199430343001E-2</v>
      </c>
      <c r="CE493" s="17"/>
      <c r="CF493" s="17">
        <v>3.6570796067252803E-2</v>
      </c>
      <c r="CG493" s="17">
        <v>4.77091072558576E-2</v>
      </c>
      <c r="CH493" s="17">
        <v>5.6451318323813303E-2</v>
      </c>
      <c r="CI493" s="17">
        <v>6.0117229379446198E-2</v>
      </c>
      <c r="CJ493" s="17">
        <v>8.1490630094384398E-2</v>
      </c>
      <c r="CK493" s="17"/>
      <c r="CL493" s="17">
        <v>4.1425784909456899E-2</v>
      </c>
      <c r="CM493" s="17"/>
      <c r="CN493" s="17">
        <v>5.5891976722431902E-2</v>
      </c>
      <c r="CO493" s="17">
        <v>5.3821923559137397E-2</v>
      </c>
      <c r="CP493" s="17">
        <v>4.6458205348420198E-2</v>
      </c>
    </row>
    <row r="494" spans="2:94" x14ac:dyDescent="0.35">
      <c r="B494" t="s">
        <v>133</v>
      </c>
      <c r="C494" s="17">
        <v>2.4997988474467599E-2</v>
      </c>
      <c r="D494" s="17">
        <v>1.5702034587574201E-2</v>
      </c>
      <c r="E494" s="17">
        <v>3.4507840629351798E-2</v>
      </c>
      <c r="F494" s="17"/>
      <c r="G494" s="17">
        <v>2.0874292899967999E-2</v>
      </c>
      <c r="H494" s="17">
        <v>2.3009235447337899E-2</v>
      </c>
      <c r="I494" s="17">
        <v>3.9727476434511598E-2</v>
      </c>
      <c r="J494" s="17">
        <v>4.0102962845469201E-2</v>
      </c>
      <c r="K494" s="17">
        <v>6.5868598486020996E-3</v>
      </c>
      <c r="L494" s="17">
        <v>1.6890445220826299E-2</v>
      </c>
      <c r="M494" s="17"/>
      <c r="N494" s="17">
        <v>1.0029088600206499E-2</v>
      </c>
      <c r="O494" s="17">
        <v>2.2417502371551299E-2</v>
      </c>
      <c r="P494" s="17">
        <v>2.41754821965619E-2</v>
      </c>
      <c r="Q494" s="17">
        <v>4.7295446795429699E-2</v>
      </c>
      <c r="R494" s="17"/>
      <c r="S494" s="17">
        <v>1.36736228424946E-2</v>
      </c>
      <c r="T494" s="17">
        <v>6.69779821913229E-3</v>
      </c>
      <c r="U494" s="17">
        <v>1.0117063550573201E-2</v>
      </c>
      <c r="V494" s="17">
        <v>2.4495220710726202E-2</v>
      </c>
      <c r="W494" s="17">
        <v>1.42172942493321E-2</v>
      </c>
      <c r="X494" s="17">
        <v>3.6178551607584299E-2</v>
      </c>
      <c r="Y494" s="17">
        <v>2.2473282767142701E-2</v>
      </c>
      <c r="Z494" s="17">
        <v>1.9462257877771501E-2</v>
      </c>
      <c r="AA494" s="17">
        <v>5.7057957211349999E-2</v>
      </c>
      <c r="AB494" s="17">
        <v>5.7759673293595798E-2</v>
      </c>
      <c r="AC494" s="17">
        <v>1.67861210459067E-2</v>
      </c>
      <c r="AD494" s="17"/>
      <c r="AE494" s="17">
        <v>1.8472452688373098E-2</v>
      </c>
      <c r="AF494" s="17">
        <v>2.4190190049036601E-2</v>
      </c>
      <c r="AG494" s="17">
        <v>4.1177557277316403E-2</v>
      </c>
      <c r="AH494" s="17"/>
      <c r="AI494" s="17">
        <v>2.2882614198365601E-2</v>
      </c>
      <c r="AJ494" s="17">
        <v>1.42360564527185E-2</v>
      </c>
      <c r="AK494" s="17">
        <v>1.50258580685737E-2</v>
      </c>
      <c r="AL494" s="17">
        <v>0</v>
      </c>
      <c r="AM494" s="17">
        <v>6.0247502872544503E-2</v>
      </c>
      <c r="AN494" s="17"/>
      <c r="AO494" s="17">
        <v>2.0619724951967899E-2</v>
      </c>
      <c r="AP494" s="17">
        <v>1.9624172379931699E-2</v>
      </c>
      <c r="AQ494" s="17">
        <v>3.5924307969539097E-2</v>
      </c>
      <c r="AR494" s="17"/>
      <c r="AS494" s="17">
        <v>4.8400033703592103E-2</v>
      </c>
      <c r="AT494" s="17">
        <v>2.81113961793206E-2</v>
      </c>
      <c r="AU494" s="17">
        <v>2.50509226407757E-2</v>
      </c>
      <c r="AV494" s="17">
        <v>7.9802465918440198E-3</v>
      </c>
      <c r="AW494" s="17">
        <v>0</v>
      </c>
      <c r="AX494" s="17"/>
      <c r="AY494" s="17">
        <v>0</v>
      </c>
      <c r="AZ494" s="17">
        <v>2.1562376317379599E-2</v>
      </c>
      <c r="BA494" s="17">
        <v>1.95503307532396E-2</v>
      </c>
      <c r="BB494" s="17">
        <v>5.9094685555441097E-2</v>
      </c>
      <c r="BC494" s="17">
        <v>3.6946738269793701E-2</v>
      </c>
      <c r="BD494" s="17">
        <v>3.6588504132757799E-2</v>
      </c>
      <c r="BE494" s="17">
        <v>1.09189770141104E-2</v>
      </c>
      <c r="BF494" s="17">
        <v>0</v>
      </c>
      <c r="BG494" s="17">
        <v>1.7986955389975599E-2</v>
      </c>
      <c r="BH494" s="17">
        <v>1.7191388754064899E-2</v>
      </c>
      <c r="BI494" s="17">
        <v>2.5102632432556601E-2</v>
      </c>
      <c r="BJ494" s="17">
        <v>1.5422767984946699E-2</v>
      </c>
      <c r="BK494" s="17">
        <v>4.31471301529774E-2</v>
      </c>
      <c r="BL494" s="17">
        <v>0</v>
      </c>
      <c r="BM494" s="17">
        <v>5.2586791395479601E-2</v>
      </c>
      <c r="BN494" s="17">
        <v>0</v>
      </c>
      <c r="BO494" s="17"/>
      <c r="BP494" s="17">
        <v>3.4286393758514597E-2</v>
      </c>
      <c r="BQ494" s="17">
        <v>2.95053643236118E-2</v>
      </c>
      <c r="BR494" s="17">
        <v>2.07100045043195E-2</v>
      </c>
      <c r="BS494" s="17">
        <v>2.2685622453983902E-2</v>
      </c>
      <c r="BT494" s="17">
        <v>8.6142668102680599E-3</v>
      </c>
      <c r="BU494" s="17">
        <v>1.5970129854181898E-2</v>
      </c>
      <c r="BV494" s="17"/>
      <c r="BW494" s="17">
        <v>2.56263151452625E-2</v>
      </c>
      <c r="BX494" s="17">
        <v>1.43460071251649E-2</v>
      </c>
      <c r="BY494" s="17">
        <v>9.4588783331663092E-3</v>
      </c>
      <c r="BZ494" s="17">
        <v>4.3926966781553098E-2</v>
      </c>
      <c r="CA494" s="17">
        <v>0</v>
      </c>
      <c r="CB494" s="17">
        <v>0</v>
      </c>
      <c r="CC494" s="17">
        <v>3.6407451691502897E-2</v>
      </c>
      <c r="CD494" s="17">
        <v>6.1585645790237099E-2</v>
      </c>
      <c r="CE494" s="17"/>
      <c r="CF494" s="17">
        <v>9.8906302180837707E-3</v>
      </c>
      <c r="CG494" s="17">
        <v>1.49158920269178E-2</v>
      </c>
      <c r="CH494" s="17">
        <v>2.6252335982150501E-2</v>
      </c>
      <c r="CI494" s="17">
        <v>4.7047933577595603E-2</v>
      </c>
      <c r="CJ494" s="17">
        <v>6.04513515858029E-2</v>
      </c>
      <c r="CK494" s="17"/>
      <c r="CL494" s="17">
        <v>3.0489495930402299E-2</v>
      </c>
      <c r="CM494" s="17"/>
      <c r="CN494" s="17">
        <v>3.1707340783534002E-2</v>
      </c>
      <c r="CO494" s="17">
        <v>1.4427371611833601E-2</v>
      </c>
      <c r="CP494" s="17">
        <v>1.98184411725973E-2</v>
      </c>
    </row>
    <row r="495" spans="2:94" x14ac:dyDescent="0.35">
      <c r="B495" t="s">
        <v>145</v>
      </c>
      <c r="C495" s="17">
        <v>0.70108915389008897</v>
      </c>
      <c r="D495" s="17">
        <v>0.71268715604320898</v>
      </c>
      <c r="E495" s="17">
        <v>0.68698577162291097</v>
      </c>
      <c r="F495" s="17"/>
      <c r="G495" s="17">
        <v>0.70485238544555595</v>
      </c>
      <c r="H495" s="17">
        <v>0.70390969656883595</v>
      </c>
      <c r="I495" s="17">
        <v>0.71130501833677195</v>
      </c>
      <c r="J495" s="17">
        <v>0.67587913886230899</v>
      </c>
      <c r="K495" s="17">
        <v>0.70192004148961595</v>
      </c>
      <c r="L495" s="17">
        <v>0.70773624086776099</v>
      </c>
      <c r="M495" s="17"/>
      <c r="N495" s="17">
        <v>0.76405268175187002</v>
      </c>
      <c r="O495" s="17">
        <v>0.68561681145089604</v>
      </c>
      <c r="P495" s="17">
        <v>0.694123718354275</v>
      </c>
      <c r="Q495" s="17">
        <v>0.64659963044285096</v>
      </c>
      <c r="R495" s="17"/>
      <c r="S495" s="17">
        <v>0.69629760389108497</v>
      </c>
      <c r="T495" s="17">
        <v>0.75802816927453498</v>
      </c>
      <c r="U495" s="17">
        <v>0.73450722151178804</v>
      </c>
      <c r="V495" s="17">
        <v>0.70664514542439305</v>
      </c>
      <c r="W495" s="17">
        <v>0.654183436231354</v>
      </c>
      <c r="X495" s="17">
        <v>0.59050130113044796</v>
      </c>
      <c r="Y495" s="17">
        <v>0.79009774020587797</v>
      </c>
      <c r="Z495" s="17">
        <v>0.72764658372770596</v>
      </c>
      <c r="AA495" s="17">
        <v>0.68822039413000302</v>
      </c>
      <c r="AB495" s="17">
        <v>0.66095088550621695</v>
      </c>
      <c r="AC495" s="17">
        <v>0.71496805612852798</v>
      </c>
      <c r="AD495" s="17"/>
      <c r="AE495" s="17">
        <v>0.66384459221924197</v>
      </c>
      <c r="AF495" s="17">
        <v>0.74766247371314098</v>
      </c>
      <c r="AG495" s="17">
        <v>0.65013857729130797</v>
      </c>
      <c r="AH495" s="17"/>
      <c r="AI495" s="17">
        <v>0.67942461047610303</v>
      </c>
      <c r="AJ495" s="17">
        <v>0.75840466401958395</v>
      </c>
      <c r="AK495" s="17">
        <v>0.80722011213081202</v>
      </c>
      <c r="AL495" s="17">
        <v>0.65440799678058903</v>
      </c>
      <c r="AM495" s="17">
        <v>0.582873592472682</v>
      </c>
      <c r="AN495" s="17"/>
      <c r="AO495" s="17">
        <v>0.74010613496300004</v>
      </c>
      <c r="AP495" s="17">
        <v>0.76862981657699903</v>
      </c>
      <c r="AQ495" s="17">
        <v>0.73301595482343795</v>
      </c>
      <c r="AR495" s="17"/>
      <c r="AS495" s="17">
        <v>0.65559442432294301</v>
      </c>
      <c r="AT495" s="17">
        <v>0.68968744843037799</v>
      </c>
      <c r="AU495" s="17">
        <v>0.69952951557694398</v>
      </c>
      <c r="AV495" s="17">
        <v>0.80892728442447603</v>
      </c>
      <c r="AW495" s="17">
        <v>0.61920759924376001</v>
      </c>
      <c r="AX495" s="17"/>
      <c r="AY495" s="17">
        <v>0.78235984375694201</v>
      </c>
      <c r="AZ495" s="17">
        <v>0.48899048153221802</v>
      </c>
      <c r="BA495" s="17">
        <v>0.72211031035517204</v>
      </c>
      <c r="BB495" s="17">
        <v>0.64340158500051803</v>
      </c>
      <c r="BC495" s="17">
        <v>0.63009979884605005</v>
      </c>
      <c r="BD495" s="17">
        <v>0.7114779340181</v>
      </c>
      <c r="BE495" s="17">
        <v>0.64220535444250504</v>
      </c>
      <c r="BF495" s="17">
        <v>0.75956963554828105</v>
      </c>
      <c r="BG495" s="17">
        <v>0.69188005290586796</v>
      </c>
      <c r="BH495" s="17">
        <v>0.79011283441838398</v>
      </c>
      <c r="BI495" s="17">
        <v>0.66091605999864</v>
      </c>
      <c r="BJ495" s="17">
        <v>0.79704615933555401</v>
      </c>
      <c r="BK495" s="17">
        <v>0.72688104601705605</v>
      </c>
      <c r="BL495" s="17">
        <v>0.80740293384406203</v>
      </c>
      <c r="BM495" s="17">
        <v>0.89383483223652405</v>
      </c>
      <c r="BN495" s="17">
        <v>0.80862899907459995</v>
      </c>
      <c r="BO495" s="17"/>
      <c r="BP495" s="17">
        <v>0.71386271963675196</v>
      </c>
      <c r="BQ495" s="17">
        <v>0.64921285748717406</v>
      </c>
      <c r="BR495" s="17">
        <v>0.661897903229127</v>
      </c>
      <c r="BS495" s="17">
        <v>0.76844071511689604</v>
      </c>
      <c r="BT495" s="17">
        <v>0.71488305185182599</v>
      </c>
      <c r="BU495" s="17">
        <v>0.71397061162370901</v>
      </c>
      <c r="BV495" s="17"/>
      <c r="BW495" s="17">
        <v>0.59203899928716996</v>
      </c>
      <c r="BX495" s="17">
        <v>0.74808487891644804</v>
      </c>
      <c r="BY495" s="17">
        <v>0.747523788266371</v>
      </c>
      <c r="BZ495" s="17">
        <v>0.60987496911795802</v>
      </c>
      <c r="CA495" s="17">
        <v>0.73644325367182994</v>
      </c>
      <c r="CB495" s="17">
        <v>0.75752448029318098</v>
      </c>
      <c r="CC495" s="17">
        <v>0.73061940350870802</v>
      </c>
      <c r="CD495" s="17">
        <v>0.59069818803016905</v>
      </c>
      <c r="CE495" s="17"/>
      <c r="CF495" s="17">
        <v>0.75432288010970705</v>
      </c>
      <c r="CG495" s="17">
        <v>0.74618001877464002</v>
      </c>
      <c r="CH495" s="17">
        <v>0.65623225634839299</v>
      </c>
      <c r="CI495" s="17">
        <v>0.68907573290040502</v>
      </c>
      <c r="CJ495" s="17">
        <v>0.66062844666601905</v>
      </c>
      <c r="CK495" s="17"/>
      <c r="CL495" s="17">
        <v>0.73232144383125597</v>
      </c>
      <c r="CM495" s="17"/>
      <c r="CN495" s="17">
        <v>0.70853334397340195</v>
      </c>
      <c r="CO495" s="17">
        <v>0.65365351638287095</v>
      </c>
      <c r="CP495" s="17">
        <v>0.72371219107483897</v>
      </c>
    </row>
    <row r="496" spans="2:94" x14ac:dyDescent="0.35">
      <c r="B496" t="s">
        <v>146</v>
      </c>
      <c r="C496" s="17">
        <v>0.106361484715311</v>
      </c>
      <c r="D496" s="17">
        <v>9.2050392480031107E-2</v>
      </c>
      <c r="E496" s="17">
        <v>0.121569415265099</v>
      </c>
      <c r="F496" s="17"/>
      <c r="G496" s="17">
        <v>0.107902076720608</v>
      </c>
      <c r="H496" s="17">
        <v>9.5284674017535598E-2</v>
      </c>
      <c r="I496" s="17">
        <v>0.107728926392453</v>
      </c>
      <c r="J496" s="17">
        <v>7.9214851068785994E-2</v>
      </c>
      <c r="K496" s="17">
        <v>0.136215203511038</v>
      </c>
      <c r="L496" s="17">
        <v>0.11503336150679599</v>
      </c>
      <c r="M496" s="17"/>
      <c r="N496" s="17">
        <v>0.10900198640398399</v>
      </c>
      <c r="O496" s="17">
        <v>0.106493387314438</v>
      </c>
      <c r="P496" s="17">
        <v>0.105399870375876</v>
      </c>
      <c r="Q496" s="17">
        <v>0.10624720628209</v>
      </c>
      <c r="R496" s="17"/>
      <c r="S496" s="17">
        <v>9.1695812648206296E-2</v>
      </c>
      <c r="T496" s="17">
        <v>0.112643847014403</v>
      </c>
      <c r="U496" s="17">
        <v>9.3460772313143606E-2</v>
      </c>
      <c r="V496" s="17">
        <v>0.12154726749695099</v>
      </c>
      <c r="W496" s="17">
        <v>0.13183141759421099</v>
      </c>
      <c r="X496" s="17">
        <v>0.14990349794478</v>
      </c>
      <c r="Y496" s="17">
        <v>6.3539297842734294E-2</v>
      </c>
      <c r="Z496" s="17">
        <v>9.9974876282972705E-2</v>
      </c>
      <c r="AA496" s="17">
        <v>0.1032958334208</v>
      </c>
      <c r="AB496" s="17">
        <v>9.2614410561323801E-2</v>
      </c>
      <c r="AC496" s="17">
        <v>0.10619337120644</v>
      </c>
      <c r="AD496" s="17"/>
      <c r="AE496" s="17">
        <v>0.14536342808180799</v>
      </c>
      <c r="AF496" s="17">
        <v>6.6022383955484001E-2</v>
      </c>
      <c r="AG496" s="17">
        <v>0.11759818250304201</v>
      </c>
      <c r="AH496" s="17"/>
      <c r="AI496" s="17">
        <v>0.12217485055928699</v>
      </c>
      <c r="AJ496" s="17">
        <v>8.3360137687438607E-2</v>
      </c>
      <c r="AK496" s="17">
        <v>7.1773574172541502E-2</v>
      </c>
      <c r="AL496" s="17">
        <v>0.34559200321941103</v>
      </c>
      <c r="AM496" s="17">
        <v>0.129481281501727</v>
      </c>
      <c r="AN496" s="17"/>
      <c r="AO496" s="17">
        <v>0.11239022242021</v>
      </c>
      <c r="AP496" s="17">
        <v>7.6101036063922295E-2</v>
      </c>
      <c r="AQ496" s="17">
        <v>7.4012558905239001E-2</v>
      </c>
      <c r="AR496" s="17"/>
      <c r="AS496" s="17">
        <v>8.3962464061338699E-2</v>
      </c>
      <c r="AT496" s="17">
        <v>0.14477680623796099</v>
      </c>
      <c r="AU496" s="17">
        <v>0.116434682414691</v>
      </c>
      <c r="AV496" s="17">
        <v>7.2016551634547898E-2</v>
      </c>
      <c r="AW496" s="17">
        <v>0</v>
      </c>
      <c r="AX496" s="17"/>
      <c r="AY496" s="17">
        <v>0.21764015624305799</v>
      </c>
      <c r="AZ496" s="17">
        <v>0.191654570992633</v>
      </c>
      <c r="BA496" s="17">
        <v>0.171498782225811</v>
      </c>
      <c r="BB496" s="17">
        <v>8.4280021991858703E-2</v>
      </c>
      <c r="BC496" s="17">
        <v>0.12502972515445099</v>
      </c>
      <c r="BD496" s="17">
        <v>0.109881963694602</v>
      </c>
      <c r="BE496" s="17">
        <v>0.12012395110181801</v>
      </c>
      <c r="BF496" s="17">
        <v>7.9593499241259996E-2</v>
      </c>
      <c r="BG496" s="17">
        <v>8.1698975796654999E-2</v>
      </c>
      <c r="BH496" s="17">
        <v>0.105902150962653</v>
      </c>
      <c r="BI496" s="17">
        <v>0.105932098035663</v>
      </c>
      <c r="BJ496" s="17">
        <v>8.4582709257977104E-2</v>
      </c>
      <c r="BK496" s="17">
        <v>9.7825539086282595E-2</v>
      </c>
      <c r="BL496" s="17">
        <v>9.6560618508842594E-2</v>
      </c>
      <c r="BM496" s="17">
        <v>0</v>
      </c>
      <c r="BN496" s="17">
        <v>5.8705440210634903E-2</v>
      </c>
      <c r="BO496" s="17"/>
      <c r="BP496" s="17">
        <v>9.1554644571808397E-2</v>
      </c>
      <c r="BQ496" s="17">
        <v>0.11970389700746401</v>
      </c>
      <c r="BR496" s="17">
        <v>0.101764376693572</v>
      </c>
      <c r="BS496" s="17">
        <v>9.9618062505763202E-2</v>
      </c>
      <c r="BT496" s="17">
        <v>0.107417046417219</v>
      </c>
      <c r="BU496" s="17">
        <v>0.14261061182722101</v>
      </c>
      <c r="BV496" s="17"/>
      <c r="BW496" s="17">
        <v>0.17847384217411699</v>
      </c>
      <c r="BX496" s="17">
        <v>9.9630617678378497E-2</v>
      </c>
      <c r="BY496" s="17">
        <v>9.8923272921968494E-2</v>
      </c>
      <c r="BZ496" s="17">
        <v>0.14782375064581199</v>
      </c>
      <c r="CA496" s="17">
        <v>4.3735233473017401E-2</v>
      </c>
      <c r="CB496" s="17">
        <v>2.5451746729902899E-2</v>
      </c>
      <c r="CC496" s="17">
        <v>0.11683694187222</v>
      </c>
      <c r="CD496" s="17">
        <v>0.22251358054496201</v>
      </c>
      <c r="CE496" s="17"/>
      <c r="CF496" s="17">
        <v>7.0936509546337498E-2</v>
      </c>
      <c r="CG496" s="17">
        <v>9.9580484538264902E-2</v>
      </c>
      <c r="CH496" s="17">
        <v>0.10677225499656399</v>
      </c>
      <c r="CI496" s="17">
        <v>0.12999214829147199</v>
      </c>
      <c r="CJ496" s="17">
        <v>0.16611808492524999</v>
      </c>
      <c r="CK496" s="17"/>
      <c r="CL496" s="17">
        <v>5.9587446601352699E-2</v>
      </c>
      <c r="CM496" s="17"/>
      <c r="CN496" s="17">
        <v>0.109973376249819</v>
      </c>
      <c r="CO496" s="17">
        <v>0.105518094779812</v>
      </c>
      <c r="CP496" s="17">
        <v>9.9722013574142607E-2</v>
      </c>
    </row>
    <row r="497" spans="2:94" x14ac:dyDescent="0.35">
      <c r="B497" t="s">
        <v>147</v>
      </c>
      <c r="C497" s="17">
        <v>0.59472766917477804</v>
      </c>
      <c r="D497" s="17">
        <v>0.62063676356317798</v>
      </c>
      <c r="E497" s="17">
        <v>0.56541635635781196</v>
      </c>
      <c r="F497" s="17"/>
      <c r="G497" s="17">
        <v>0.59695030872494803</v>
      </c>
      <c r="H497" s="17">
        <v>0.60862502255130002</v>
      </c>
      <c r="I497" s="17">
        <v>0.60357609194432005</v>
      </c>
      <c r="J497" s="17">
        <v>0.59666428779352298</v>
      </c>
      <c r="K497" s="17">
        <v>0.56570483797857796</v>
      </c>
      <c r="L497" s="17">
        <v>0.592702879360965</v>
      </c>
      <c r="M497" s="17"/>
      <c r="N497" s="17">
        <v>0.65505069534788696</v>
      </c>
      <c r="O497" s="17">
        <v>0.57912342413645901</v>
      </c>
      <c r="P497" s="17">
        <v>0.58872384797839905</v>
      </c>
      <c r="Q497" s="17">
        <v>0.54035242416076101</v>
      </c>
      <c r="R497" s="17"/>
      <c r="S497" s="17">
        <v>0.60460179124287805</v>
      </c>
      <c r="T497" s="17">
        <v>0.64538432226013198</v>
      </c>
      <c r="U497" s="17">
        <v>0.64104644919864395</v>
      </c>
      <c r="V497" s="17">
        <v>0.58509787792744195</v>
      </c>
      <c r="W497" s="17">
        <v>0.52235201863714298</v>
      </c>
      <c r="X497" s="17">
        <v>0.44059780318566799</v>
      </c>
      <c r="Y497" s="17">
        <v>0.72655844236314404</v>
      </c>
      <c r="Z497" s="17">
        <v>0.627671707444733</v>
      </c>
      <c r="AA497" s="17">
        <v>0.58492456070920396</v>
      </c>
      <c r="AB497" s="17">
        <v>0.56833647494489303</v>
      </c>
      <c r="AC497" s="17">
        <v>0.60877468492208797</v>
      </c>
      <c r="AD497" s="17"/>
      <c r="AE497" s="17">
        <v>0.51848116413743295</v>
      </c>
      <c r="AF497" s="17">
        <v>0.681640089757657</v>
      </c>
      <c r="AG497" s="17">
        <v>0.53254039478826598</v>
      </c>
      <c r="AH497" s="17"/>
      <c r="AI497" s="17">
        <v>0.55724975991681602</v>
      </c>
      <c r="AJ497" s="17">
        <v>0.67504452633214596</v>
      </c>
      <c r="AK497" s="17">
        <v>0.73544653795827097</v>
      </c>
      <c r="AL497" s="17">
        <v>0.308815993561179</v>
      </c>
      <c r="AM497" s="17">
        <v>0.453392310970955</v>
      </c>
      <c r="AN497" s="17"/>
      <c r="AO497" s="17">
        <v>0.62771591254279002</v>
      </c>
      <c r="AP497" s="17">
        <v>0.69252878051307598</v>
      </c>
      <c r="AQ497" s="17">
        <v>0.65900339591819901</v>
      </c>
      <c r="AR497" s="17"/>
      <c r="AS497" s="17">
        <v>0.57163196026160501</v>
      </c>
      <c r="AT497" s="17">
        <v>0.54491064219241703</v>
      </c>
      <c r="AU497" s="17">
        <v>0.58309483316225297</v>
      </c>
      <c r="AV497" s="17">
        <v>0.73691073278992802</v>
      </c>
      <c r="AW497" s="17">
        <v>0.61920759924376001</v>
      </c>
      <c r="AX497" s="17"/>
      <c r="AY497" s="17">
        <v>0.56471968751388402</v>
      </c>
      <c r="AZ497" s="17">
        <v>0.29733591053958502</v>
      </c>
      <c r="BA497" s="17">
        <v>0.55061152812936098</v>
      </c>
      <c r="BB497" s="17">
        <v>0.55912156300866001</v>
      </c>
      <c r="BC497" s="17">
        <v>0.50507007369159995</v>
      </c>
      <c r="BD497" s="17">
        <v>0.60159597032349699</v>
      </c>
      <c r="BE497" s="17">
        <v>0.52208140334068698</v>
      </c>
      <c r="BF497" s="17">
        <v>0.67997613630702103</v>
      </c>
      <c r="BG497" s="17">
        <v>0.61018107710921299</v>
      </c>
      <c r="BH497" s="17">
        <v>0.68421068345573099</v>
      </c>
      <c r="BI497" s="17">
        <v>0.55498396196297695</v>
      </c>
      <c r="BJ497" s="17">
        <v>0.71246345007757705</v>
      </c>
      <c r="BK497" s="17">
        <v>0.62905550693077295</v>
      </c>
      <c r="BL497" s="17">
        <v>0.71084231533522002</v>
      </c>
      <c r="BM497" s="17">
        <v>0.89383483223652405</v>
      </c>
      <c r="BN497" s="17">
        <v>0.749923558863965</v>
      </c>
      <c r="BO497" s="17"/>
      <c r="BP497" s="17">
        <v>0.62230807506494401</v>
      </c>
      <c r="BQ497" s="17">
        <v>0.52950896047970997</v>
      </c>
      <c r="BR497" s="17">
        <v>0.56013352653555404</v>
      </c>
      <c r="BS497" s="17">
        <v>0.66882265261113305</v>
      </c>
      <c r="BT497" s="17">
        <v>0.60746600543460605</v>
      </c>
      <c r="BU497" s="17">
        <v>0.57135999979648799</v>
      </c>
      <c r="BV497" s="17"/>
      <c r="BW497" s="17">
        <v>0.41356515711305297</v>
      </c>
      <c r="BX497" s="17">
        <v>0.64845426123806904</v>
      </c>
      <c r="BY497" s="17">
        <v>0.648600515344402</v>
      </c>
      <c r="BZ497" s="17">
        <v>0.46205121847214597</v>
      </c>
      <c r="CA497" s="17">
        <v>0.69270802019881295</v>
      </c>
      <c r="CB497" s="17">
        <v>0.73207273356327796</v>
      </c>
      <c r="CC497" s="17">
        <v>0.61378246163648797</v>
      </c>
      <c r="CD497" s="17">
        <v>0.36818460748520698</v>
      </c>
      <c r="CE497" s="17"/>
      <c r="CF497" s="17">
        <v>0.68338637056336904</v>
      </c>
      <c r="CG497" s="17">
        <v>0.64659953423637495</v>
      </c>
      <c r="CH497" s="17">
        <v>0.54946000135182904</v>
      </c>
      <c r="CI497" s="17">
        <v>0.55908358460893304</v>
      </c>
      <c r="CJ497" s="17">
        <v>0.49451036174076901</v>
      </c>
      <c r="CK497" s="17"/>
      <c r="CL497" s="17">
        <v>0.67273399722990301</v>
      </c>
      <c r="CM497" s="17"/>
      <c r="CN497" s="17">
        <v>0.598559967723583</v>
      </c>
      <c r="CO497" s="17">
        <v>0.54813542160305795</v>
      </c>
      <c r="CP497" s="17">
        <v>0.62399017750069596</v>
      </c>
    </row>
    <row r="498" spans="2:94" x14ac:dyDescent="0.35">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c r="CA498" s="17"/>
      <c r="CB498" s="17"/>
      <c r="CC498" s="17"/>
      <c r="CD498" s="17"/>
      <c r="CE498" s="17"/>
      <c r="CF498" s="17"/>
      <c r="CG498" s="17"/>
      <c r="CH498" s="17"/>
      <c r="CI498" s="17"/>
      <c r="CJ498" s="17"/>
      <c r="CK498" s="17"/>
      <c r="CL498" s="17"/>
      <c r="CM498" s="17"/>
      <c r="CN498" s="17"/>
      <c r="CO498" s="17"/>
      <c r="CP498" s="17"/>
    </row>
    <row r="499" spans="2:94" x14ac:dyDescent="0.35">
      <c r="B499" s="6" t="s">
        <v>251</v>
      </c>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c r="CA499" s="17"/>
      <c r="CB499" s="17"/>
      <c r="CC499" s="17"/>
      <c r="CD499" s="17"/>
      <c r="CE499" s="17"/>
      <c r="CF499" s="17"/>
      <c r="CG499" s="17"/>
      <c r="CH499" s="17"/>
      <c r="CI499" s="17"/>
      <c r="CJ499" s="17"/>
      <c r="CK499" s="17"/>
      <c r="CL499" s="17"/>
      <c r="CM499" s="17"/>
      <c r="CN499" s="17"/>
      <c r="CO499" s="17"/>
      <c r="CP499" s="17"/>
    </row>
    <row r="500" spans="2:94" x14ac:dyDescent="0.35">
      <c r="B500" s="24" t="s">
        <v>225</v>
      </c>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c r="CA500" s="17"/>
      <c r="CB500" s="17"/>
      <c r="CC500" s="17"/>
      <c r="CD500" s="17"/>
      <c r="CE500" s="17"/>
      <c r="CF500" s="17"/>
      <c r="CG500" s="17"/>
      <c r="CH500" s="17"/>
      <c r="CI500" s="17"/>
      <c r="CJ500" s="17"/>
      <c r="CK500" s="17"/>
      <c r="CL500" s="17"/>
      <c r="CM500" s="17"/>
      <c r="CN500" s="17"/>
      <c r="CO500" s="17"/>
      <c r="CP500" s="17"/>
    </row>
    <row r="501" spans="2:94" x14ac:dyDescent="0.35">
      <c r="B501" t="s">
        <v>205</v>
      </c>
      <c r="C501" s="17">
        <v>0.20153885813919201</v>
      </c>
      <c r="D501" s="17">
        <v>0.20725194174552899</v>
      </c>
      <c r="E501" s="17">
        <v>0.18914658560556999</v>
      </c>
      <c r="F501" s="17"/>
      <c r="G501" s="17">
        <v>0.26670863214730001</v>
      </c>
      <c r="H501" s="17">
        <v>0.25176258649788302</v>
      </c>
      <c r="I501" s="17">
        <v>0.20230270729243899</v>
      </c>
      <c r="J501" s="17">
        <v>0.14572324447608101</v>
      </c>
      <c r="K501" s="17">
        <v>0.16791468057466</v>
      </c>
      <c r="L501" s="17">
        <v>0.187076886909812</v>
      </c>
      <c r="M501" s="17"/>
      <c r="N501" s="17">
        <v>0.208398512934416</v>
      </c>
      <c r="O501" s="17">
        <v>0.21927817827798701</v>
      </c>
      <c r="P501" s="17">
        <v>0.218950042480693</v>
      </c>
      <c r="Q501" s="17">
        <v>0.14888175964077999</v>
      </c>
      <c r="R501" s="17"/>
      <c r="S501" s="17">
        <v>0.24518218902736499</v>
      </c>
      <c r="T501" s="17">
        <v>0.186377353379683</v>
      </c>
      <c r="U501" s="17">
        <v>0.223437091977813</v>
      </c>
      <c r="V501" s="17">
        <v>0.15066081767454301</v>
      </c>
      <c r="W501" s="17">
        <v>0.15620756830053001</v>
      </c>
      <c r="X501" s="17">
        <v>0.109550353536377</v>
      </c>
      <c r="Y501" s="17">
        <v>0.31187075175735302</v>
      </c>
      <c r="Z501" s="17">
        <v>0.23576878803582399</v>
      </c>
      <c r="AA501" s="17">
        <v>0.19586716269873</v>
      </c>
      <c r="AB501" s="17">
        <v>0.205918821286593</v>
      </c>
      <c r="AC501" s="17">
        <v>0.210956881413874</v>
      </c>
      <c r="AD501" s="17"/>
      <c r="AE501" s="17">
        <v>0.18785037509753899</v>
      </c>
      <c r="AF501" s="17">
        <v>0.212313638849633</v>
      </c>
      <c r="AG501" s="17">
        <v>0.15638159382865899</v>
      </c>
      <c r="AH501" s="17"/>
      <c r="AI501" s="17">
        <v>0.14786873422035901</v>
      </c>
      <c r="AJ501" s="17">
        <v>0.24449082819811299</v>
      </c>
      <c r="AK501" s="17">
        <v>0.23690964180166099</v>
      </c>
      <c r="AL501" s="17">
        <v>0.42440790355994601</v>
      </c>
      <c r="AM501" s="17">
        <v>0.14005131381052199</v>
      </c>
      <c r="AN501" s="17"/>
      <c r="AO501" s="17">
        <v>0.16743440834891901</v>
      </c>
      <c r="AP501" s="17">
        <v>0.26566650304082401</v>
      </c>
      <c r="AQ501" s="17">
        <v>0.204079917146444</v>
      </c>
      <c r="AR501" s="17"/>
      <c r="AS501" s="17">
        <v>0.17549343340269499</v>
      </c>
      <c r="AT501" s="17">
        <v>0.113829849561531</v>
      </c>
      <c r="AU501" s="17">
        <v>0.23635938640161799</v>
      </c>
      <c r="AV501" s="17">
        <v>0.26379579848851997</v>
      </c>
      <c r="AW501" s="17">
        <v>0.37307776189162301</v>
      </c>
      <c r="AX501" s="17"/>
      <c r="AY501" s="17">
        <v>0.44515234835609402</v>
      </c>
      <c r="AZ501" s="17">
        <v>0.25297123497233898</v>
      </c>
      <c r="BA501" s="17">
        <v>0.187149016212242</v>
      </c>
      <c r="BB501" s="17">
        <v>0.21818865445560001</v>
      </c>
      <c r="BC501" s="17">
        <v>0.15214571849608199</v>
      </c>
      <c r="BD501" s="17">
        <v>0.187946830306886</v>
      </c>
      <c r="BE501" s="17">
        <v>0.162575818300807</v>
      </c>
      <c r="BF501" s="17">
        <v>0.20276245785473801</v>
      </c>
      <c r="BG501" s="17">
        <v>0.218445526374513</v>
      </c>
      <c r="BH501" s="17">
        <v>0.25968622955152498</v>
      </c>
      <c r="BI501" s="17">
        <v>0.165767128173089</v>
      </c>
      <c r="BJ501" s="17">
        <v>0.197000549471673</v>
      </c>
      <c r="BK501" s="17">
        <v>0.13566661335397401</v>
      </c>
      <c r="BL501" s="17">
        <v>0.196141212038907</v>
      </c>
      <c r="BM501" s="17">
        <v>0.26956809854335401</v>
      </c>
      <c r="BN501" s="17">
        <v>0.34843029327025499</v>
      </c>
      <c r="BO501" s="17"/>
      <c r="BP501" s="17">
        <v>0.25811837287893502</v>
      </c>
      <c r="BQ501" s="17">
        <v>0.168876936059423</v>
      </c>
      <c r="BR501" s="17">
        <v>0.11872838284621</v>
      </c>
      <c r="BS501" s="17">
        <v>0.25100106804949301</v>
      </c>
      <c r="BT501" s="17">
        <v>0.18294608635937001</v>
      </c>
      <c r="BU501" s="17">
        <v>0.18153211398551999</v>
      </c>
      <c r="BV501" s="17"/>
      <c r="BW501" s="17">
        <v>0.19829525511385901</v>
      </c>
      <c r="BX501" s="17">
        <v>0.25154359798341003</v>
      </c>
      <c r="BY501" s="17">
        <v>0.20138849574898601</v>
      </c>
      <c r="BZ501" s="17">
        <v>0.16336474349574301</v>
      </c>
      <c r="CA501" s="17">
        <v>0.23092287189371799</v>
      </c>
      <c r="CB501" s="17">
        <v>0.16215834464523801</v>
      </c>
      <c r="CC501" s="17">
        <v>0.24893181445743401</v>
      </c>
      <c r="CD501" s="17">
        <v>0.17498313371575899</v>
      </c>
      <c r="CE501" s="17"/>
      <c r="CF501" s="17">
        <v>0.38381339036595402</v>
      </c>
      <c r="CG501" s="17">
        <v>0.192036060154441</v>
      </c>
      <c r="CH501" s="17">
        <v>0.17326575339981701</v>
      </c>
      <c r="CI501" s="17">
        <v>0.190454615625091</v>
      </c>
      <c r="CJ501" s="17">
        <v>0.175944996674958</v>
      </c>
      <c r="CK501" s="17"/>
      <c r="CL501" s="17">
        <v>0.19641279669488099</v>
      </c>
      <c r="CM501" s="17"/>
      <c r="CN501" s="17">
        <v>0.25328744516891899</v>
      </c>
      <c r="CO501" s="17">
        <v>9.0337665001734901E-2</v>
      </c>
      <c r="CP501" s="17">
        <v>0.18516351817236501</v>
      </c>
    </row>
    <row r="502" spans="2:94" x14ac:dyDescent="0.35">
      <c r="B502" t="s">
        <v>206</v>
      </c>
      <c r="C502" s="17">
        <v>0.32949314576010003</v>
      </c>
      <c r="D502" s="17">
        <v>0.317449301793439</v>
      </c>
      <c r="E502" s="17">
        <v>0.34429831236074099</v>
      </c>
      <c r="F502" s="17"/>
      <c r="G502" s="17">
        <v>0.38988161566868701</v>
      </c>
      <c r="H502" s="17">
        <v>0.34654515815398101</v>
      </c>
      <c r="I502" s="17">
        <v>0.31928144457790097</v>
      </c>
      <c r="J502" s="17">
        <v>0.35431145545347598</v>
      </c>
      <c r="K502" s="17">
        <v>0.29416172582172101</v>
      </c>
      <c r="L502" s="17">
        <v>0.289098751328635</v>
      </c>
      <c r="M502" s="17"/>
      <c r="N502" s="17">
        <v>0.377830484167757</v>
      </c>
      <c r="O502" s="17">
        <v>0.30169796911191499</v>
      </c>
      <c r="P502" s="17">
        <v>0.32837493065421802</v>
      </c>
      <c r="Q502" s="17">
        <v>0.30962592742593498</v>
      </c>
      <c r="R502" s="17"/>
      <c r="S502" s="17">
        <v>0.319192695710872</v>
      </c>
      <c r="T502" s="17">
        <v>0.30667173612009102</v>
      </c>
      <c r="U502" s="17">
        <v>0.33791437856518303</v>
      </c>
      <c r="V502" s="17">
        <v>0.39518743425570302</v>
      </c>
      <c r="W502" s="17">
        <v>0.25975514974980701</v>
      </c>
      <c r="X502" s="17">
        <v>0.39174717886249499</v>
      </c>
      <c r="Y502" s="17">
        <v>0.31957520285181501</v>
      </c>
      <c r="Z502" s="17">
        <v>0.34291812788937398</v>
      </c>
      <c r="AA502" s="17">
        <v>0.25097196491010298</v>
      </c>
      <c r="AB502" s="17">
        <v>0.37641475855544299</v>
      </c>
      <c r="AC502" s="17">
        <v>0.35325067918061298</v>
      </c>
      <c r="AD502" s="17"/>
      <c r="AE502" s="17">
        <v>0.30698980285074701</v>
      </c>
      <c r="AF502" s="17">
        <v>0.35914091959727701</v>
      </c>
      <c r="AG502" s="17">
        <v>0.31052822100417699</v>
      </c>
      <c r="AH502" s="17"/>
      <c r="AI502" s="17">
        <v>0.342108247792689</v>
      </c>
      <c r="AJ502" s="17">
        <v>0.335139853170488</v>
      </c>
      <c r="AK502" s="17">
        <v>0.335717593725606</v>
      </c>
      <c r="AL502" s="17">
        <v>0</v>
      </c>
      <c r="AM502" s="17">
        <v>0.30686323466255</v>
      </c>
      <c r="AN502" s="17"/>
      <c r="AO502" s="17">
        <v>0.37194734071762198</v>
      </c>
      <c r="AP502" s="17">
        <v>0.33950963326503097</v>
      </c>
      <c r="AQ502" s="17">
        <v>0.34005777770589601</v>
      </c>
      <c r="AR502" s="17"/>
      <c r="AS502" s="17">
        <v>0.279213962883054</v>
      </c>
      <c r="AT502" s="17">
        <v>0.40816641235864498</v>
      </c>
      <c r="AU502" s="17">
        <v>0.29834703923691203</v>
      </c>
      <c r="AV502" s="17">
        <v>0.344203192885912</v>
      </c>
      <c r="AW502" s="17">
        <v>0.114921498067122</v>
      </c>
      <c r="AX502" s="17"/>
      <c r="AY502" s="17">
        <v>0.10838331651170099</v>
      </c>
      <c r="AZ502" s="17">
        <v>0.27896692591305</v>
      </c>
      <c r="BA502" s="17">
        <v>0.36941362687311702</v>
      </c>
      <c r="BB502" s="17">
        <v>0.324426508551307</v>
      </c>
      <c r="BC502" s="17">
        <v>0.333533932310077</v>
      </c>
      <c r="BD502" s="17">
        <v>0.33390611004106102</v>
      </c>
      <c r="BE502" s="17">
        <v>0.26374308347523001</v>
      </c>
      <c r="BF502" s="17">
        <v>0.37344982805399202</v>
      </c>
      <c r="BG502" s="17">
        <v>0.27134463162588601</v>
      </c>
      <c r="BH502" s="17">
        <v>0.316007672398392</v>
      </c>
      <c r="BI502" s="17">
        <v>0.39060173747583898</v>
      </c>
      <c r="BJ502" s="17">
        <v>0.38032719961623701</v>
      </c>
      <c r="BK502" s="17">
        <v>0.389908976204276</v>
      </c>
      <c r="BL502" s="17">
        <v>0.465629860236775</v>
      </c>
      <c r="BM502" s="17">
        <v>0.26425753059593499</v>
      </c>
      <c r="BN502" s="17">
        <v>0.35312717895205598</v>
      </c>
      <c r="BO502" s="17"/>
      <c r="BP502" s="17">
        <v>0.314824289737064</v>
      </c>
      <c r="BQ502" s="17">
        <v>0.31153551184846601</v>
      </c>
      <c r="BR502" s="17">
        <v>0.3769470283061</v>
      </c>
      <c r="BS502" s="17">
        <v>0.316380085988063</v>
      </c>
      <c r="BT502" s="17">
        <v>0.32570457654796803</v>
      </c>
      <c r="BU502" s="17">
        <v>0.396439420649223</v>
      </c>
      <c r="BV502" s="17"/>
      <c r="BW502" s="17">
        <v>0.29136307070575901</v>
      </c>
      <c r="BX502" s="17">
        <v>0.36220126471953801</v>
      </c>
      <c r="BY502" s="17">
        <v>0.33914101891646797</v>
      </c>
      <c r="BZ502" s="17">
        <v>0.29469302097063699</v>
      </c>
      <c r="CA502" s="17">
        <v>0.304303147483861</v>
      </c>
      <c r="CB502" s="17">
        <v>0.24409734200703501</v>
      </c>
      <c r="CC502" s="17">
        <v>0.44892223929851899</v>
      </c>
      <c r="CD502" s="17">
        <v>0.259189661798228</v>
      </c>
      <c r="CE502" s="17"/>
      <c r="CF502" s="17">
        <v>0.28338614235709902</v>
      </c>
      <c r="CG502" s="17">
        <v>0.35413680451797502</v>
      </c>
      <c r="CH502" s="17">
        <v>0.32933899489052498</v>
      </c>
      <c r="CI502" s="17">
        <v>0.30427055251857799</v>
      </c>
      <c r="CJ502" s="17">
        <v>0.31205398085886699</v>
      </c>
      <c r="CK502" s="17"/>
      <c r="CL502" s="17">
        <v>0.33797601300388602</v>
      </c>
      <c r="CM502" s="17"/>
      <c r="CN502" s="17">
        <v>0.30340460968848698</v>
      </c>
      <c r="CO502" s="17">
        <v>0.34512487501322098</v>
      </c>
      <c r="CP502" s="17">
        <v>0.36987014291395398</v>
      </c>
    </row>
    <row r="503" spans="2:94" x14ac:dyDescent="0.35">
      <c r="B503" t="s">
        <v>207</v>
      </c>
      <c r="C503" s="17">
        <v>0.23829098077742</v>
      </c>
      <c r="D503" s="17">
        <v>0.24735063551014899</v>
      </c>
      <c r="E503" s="17">
        <v>0.23121899499773299</v>
      </c>
      <c r="F503" s="17"/>
      <c r="G503" s="17">
        <v>0.21896995219602799</v>
      </c>
      <c r="H503" s="17">
        <v>0.279420623639485</v>
      </c>
      <c r="I503" s="17">
        <v>0.23818789728308401</v>
      </c>
      <c r="J503" s="17">
        <v>0.22327333429948901</v>
      </c>
      <c r="K503" s="17">
        <v>0.26381207286184399</v>
      </c>
      <c r="L503" s="17">
        <v>0.21439951011691299</v>
      </c>
      <c r="M503" s="17"/>
      <c r="N503" s="17">
        <v>0.20281918317026401</v>
      </c>
      <c r="O503" s="17">
        <v>0.25480575934493299</v>
      </c>
      <c r="P503" s="17">
        <v>0.22965405265552999</v>
      </c>
      <c r="Q503" s="17">
        <v>0.27181218409950197</v>
      </c>
      <c r="R503" s="17"/>
      <c r="S503" s="17">
        <v>0.27420736160350001</v>
      </c>
      <c r="T503" s="17">
        <v>0.24075593982200599</v>
      </c>
      <c r="U503" s="17">
        <v>0.267732405017367</v>
      </c>
      <c r="V503" s="17">
        <v>0.297308317005675</v>
      </c>
      <c r="W503" s="17">
        <v>0.27693195605701598</v>
      </c>
      <c r="X503" s="17">
        <v>0.19812185585426001</v>
      </c>
      <c r="Y503" s="17">
        <v>0.17335412079211701</v>
      </c>
      <c r="Z503" s="17">
        <v>0.168354198814576</v>
      </c>
      <c r="AA503" s="17">
        <v>0.29692068933299198</v>
      </c>
      <c r="AB503" s="17">
        <v>0.170014372627183</v>
      </c>
      <c r="AC503" s="17">
        <v>0.18272392613994801</v>
      </c>
      <c r="AD503" s="17"/>
      <c r="AE503" s="17">
        <v>0.22828273796062801</v>
      </c>
      <c r="AF503" s="17">
        <v>0.226459388841842</v>
      </c>
      <c r="AG503" s="17">
        <v>0.28914676042356702</v>
      </c>
      <c r="AH503" s="17"/>
      <c r="AI503" s="17">
        <v>0.22819652547681701</v>
      </c>
      <c r="AJ503" s="17">
        <v>0.25451186467259401</v>
      </c>
      <c r="AK503" s="17">
        <v>0.224780904770219</v>
      </c>
      <c r="AL503" s="17">
        <v>0</v>
      </c>
      <c r="AM503" s="17">
        <v>0.29282626408010898</v>
      </c>
      <c r="AN503" s="17"/>
      <c r="AO503" s="17">
        <v>0.21782950766595</v>
      </c>
      <c r="AP503" s="17">
        <v>0.22011619258708301</v>
      </c>
      <c r="AQ503" s="17">
        <v>0.27078056245608101</v>
      </c>
      <c r="AR503" s="17"/>
      <c r="AS503" s="17">
        <v>0.26977860269716503</v>
      </c>
      <c r="AT503" s="17">
        <v>0.228193477821718</v>
      </c>
      <c r="AU503" s="17">
        <v>0.25101278006875399</v>
      </c>
      <c r="AV503" s="17">
        <v>0.21120464826417601</v>
      </c>
      <c r="AW503" s="17">
        <v>0.246129837352137</v>
      </c>
      <c r="AX503" s="17"/>
      <c r="AY503" s="17">
        <v>0</v>
      </c>
      <c r="AZ503" s="17">
        <v>0.240598622708106</v>
      </c>
      <c r="BA503" s="17">
        <v>0.188510552841504</v>
      </c>
      <c r="BB503" s="17">
        <v>0.22949833732126301</v>
      </c>
      <c r="BC503" s="17">
        <v>0.27250848540163097</v>
      </c>
      <c r="BD503" s="17">
        <v>0.254537846153856</v>
      </c>
      <c r="BE503" s="17">
        <v>0.36440887317826098</v>
      </c>
      <c r="BF503" s="17">
        <v>0.20048404179632201</v>
      </c>
      <c r="BG503" s="17">
        <v>0.29918989245625599</v>
      </c>
      <c r="BH503" s="17">
        <v>0.28299364804336402</v>
      </c>
      <c r="BI503" s="17">
        <v>0.22755466441349001</v>
      </c>
      <c r="BJ503" s="17">
        <v>0.192367136786813</v>
      </c>
      <c r="BK503" s="17">
        <v>0.18024877839922901</v>
      </c>
      <c r="BL503" s="17">
        <v>0.14526104739662099</v>
      </c>
      <c r="BM503" s="17">
        <v>0.26508019094271401</v>
      </c>
      <c r="BN503" s="17">
        <v>0.13035413825838599</v>
      </c>
      <c r="BO503" s="17"/>
      <c r="BP503" s="17">
        <v>0.242494217974773</v>
      </c>
      <c r="BQ503" s="17">
        <v>0.221711305313674</v>
      </c>
      <c r="BR503" s="17">
        <v>0.28710675726468199</v>
      </c>
      <c r="BS503" s="17">
        <v>0.24367164404480601</v>
      </c>
      <c r="BT503" s="17">
        <v>0.24288425126483801</v>
      </c>
      <c r="BU503" s="17">
        <v>0.15599189912668299</v>
      </c>
      <c r="BV503" s="17"/>
      <c r="BW503" s="17">
        <v>0.31914982398820202</v>
      </c>
      <c r="BX503" s="17">
        <v>0.21945379814441601</v>
      </c>
      <c r="BY503" s="17">
        <v>0.20546805677062399</v>
      </c>
      <c r="BZ503" s="17">
        <v>0.28567305204179499</v>
      </c>
      <c r="CA503" s="17">
        <v>0.23385513244332001</v>
      </c>
      <c r="CB503" s="17">
        <v>0.38086123306624903</v>
      </c>
      <c r="CC503" s="17">
        <v>0.106517346319891</v>
      </c>
      <c r="CD503" s="17">
        <v>0.22969046373648999</v>
      </c>
      <c r="CE503" s="17"/>
      <c r="CF503" s="17">
        <v>0.231624235624525</v>
      </c>
      <c r="CG503" s="17">
        <v>0.21876907105562801</v>
      </c>
      <c r="CH503" s="17">
        <v>0.26391097190138102</v>
      </c>
      <c r="CI503" s="17">
        <v>0.227812709068026</v>
      </c>
      <c r="CJ503" s="17">
        <v>0.20731977074216601</v>
      </c>
      <c r="CK503" s="17"/>
      <c r="CL503" s="17">
        <v>0.211877290147094</v>
      </c>
      <c r="CM503" s="17"/>
      <c r="CN503" s="17">
        <v>0.21278429874729601</v>
      </c>
      <c r="CO503" s="17">
        <v>0.32679969812109</v>
      </c>
      <c r="CP503" s="17">
        <v>0.219588793250902</v>
      </c>
    </row>
    <row r="504" spans="2:94" x14ac:dyDescent="0.35">
      <c r="B504" t="s">
        <v>208</v>
      </c>
      <c r="C504" s="17">
        <v>0.108556805262659</v>
      </c>
      <c r="D504" s="17">
        <v>0.123646129412809</v>
      </c>
      <c r="E504" s="17">
        <v>9.43672345108727E-2</v>
      </c>
      <c r="F504" s="17"/>
      <c r="G504" s="17">
        <v>7.0221890313511906E-2</v>
      </c>
      <c r="H504" s="17">
        <v>5.73315581991376E-2</v>
      </c>
      <c r="I504" s="17">
        <v>0.110377606277834</v>
      </c>
      <c r="J504" s="17">
        <v>0.144988294623318</v>
      </c>
      <c r="K504" s="17">
        <v>9.9814353493086497E-2</v>
      </c>
      <c r="L504" s="17">
        <v>0.14774634445936999</v>
      </c>
      <c r="M504" s="17"/>
      <c r="N504" s="17">
        <v>0.108708196048153</v>
      </c>
      <c r="O504" s="17">
        <v>0.104244909929416</v>
      </c>
      <c r="P504" s="17">
        <v>0.116206611787372</v>
      </c>
      <c r="Q504" s="17">
        <v>0.10392045472809</v>
      </c>
      <c r="R504" s="17"/>
      <c r="S504" s="17">
        <v>8.0572902577436004E-2</v>
      </c>
      <c r="T504" s="17">
        <v>0.131548988147489</v>
      </c>
      <c r="U504" s="17">
        <v>5.4557603164901901E-2</v>
      </c>
      <c r="V504" s="17">
        <v>6.1406890794107501E-2</v>
      </c>
      <c r="W504" s="17">
        <v>0.18584405637092299</v>
      </c>
      <c r="X504" s="17">
        <v>0.160953653646181</v>
      </c>
      <c r="Y504" s="17">
        <v>6.5238812903450502E-2</v>
      </c>
      <c r="Z504" s="17">
        <v>0.10564711167921299</v>
      </c>
      <c r="AA504" s="17">
        <v>0.11973696408517399</v>
      </c>
      <c r="AB504" s="17">
        <v>0.13480938657206701</v>
      </c>
      <c r="AC504" s="17">
        <v>8.6229664077928203E-2</v>
      </c>
      <c r="AD504" s="17"/>
      <c r="AE504" s="17">
        <v>0.10878543474328201</v>
      </c>
      <c r="AF504" s="17">
        <v>0.11217886352890701</v>
      </c>
      <c r="AG504" s="17">
        <v>0.11159544508729</v>
      </c>
      <c r="AH504" s="17"/>
      <c r="AI504" s="17">
        <v>0.13771599834342199</v>
      </c>
      <c r="AJ504" s="17">
        <v>7.9056744647706706E-2</v>
      </c>
      <c r="AK504" s="17">
        <v>0.10076062265106001</v>
      </c>
      <c r="AL504" s="17">
        <v>0.23000009322064299</v>
      </c>
      <c r="AM504" s="17">
        <v>9.3096700067719806E-2</v>
      </c>
      <c r="AN504" s="17"/>
      <c r="AO504" s="17">
        <v>0.12855686881933601</v>
      </c>
      <c r="AP504" s="17">
        <v>0.100661681875654</v>
      </c>
      <c r="AQ504" s="17">
        <v>9.1655504791595802E-2</v>
      </c>
      <c r="AR504" s="17"/>
      <c r="AS504" s="17">
        <v>0.115756463005522</v>
      </c>
      <c r="AT504" s="17">
        <v>0.119555598529238</v>
      </c>
      <c r="AU504" s="17">
        <v>0.100225818361595</v>
      </c>
      <c r="AV504" s="17">
        <v>9.3428916597569397E-2</v>
      </c>
      <c r="AW504" s="17">
        <v>0.144333046771604</v>
      </c>
      <c r="AX504" s="17"/>
      <c r="AY504" s="17">
        <v>0.334895507625041</v>
      </c>
      <c r="AZ504" s="17">
        <v>4.9813364692520401E-2</v>
      </c>
      <c r="BA504" s="17">
        <v>0.11906435482354399</v>
      </c>
      <c r="BB504" s="17">
        <v>8.1620061618280101E-2</v>
      </c>
      <c r="BC504" s="17">
        <v>0.18339912982512999</v>
      </c>
      <c r="BD504" s="17">
        <v>0.11189404418330599</v>
      </c>
      <c r="BE504" s="17">
        <v>8.9265586864747101E-2</v>
      </c>
      <c r="BF504" s="17">
        <v>8.2922941858313406E-2</v>
      </c>
      <c r="BG504" s="17">
        <v>9.0338216087704995E-2</v>
      </c>
      <c r="BH504" s="17">
        <v>3.56454414779524E-2</v>
      </c>
      <c r="BI504" s="17">
        <v>0.105221317052306</v>
      </c>
      <c r="BJ504" s="17">
        <v>0.100216354713524</v>
      </c>
      <c r="BK504" s="17">
        <v>0.135423765199816</v>
      </c>
      <c r="BL504" s="17">
        <v>0.14523913390902399</v>
      </c>
      <c r="BM504" s="17">
        <v>9.9284247259746397E-2</v>
      </c>
      <c r="BN504" s="17">
        <v>8.4380835039276694E-2</v>
      </c>
      <c r="BO504" s="17"/>
      <c r="BP504" s="17">
        <v>9.5919585490611706E-2</v>
      </c>
      <c r="BQ504" s="17">
        <v>0.14363436760935799</v>
      </c>
      <c r="BR504" s="17">
        <v>8.6100364356729395E-2</v>
      </c>
      <c r="BS504" s="17">
        <v>9.9993620026447794E-2</v>
      </c>
      <c r="BT504" s="17">
        <v>8.9922630275823298E-2</v>
      </c>
      <c r="BU504" s="17">
        <v>0.124993569420619</v>
      </c>
      <c r="BV504" s="17"/>
      <c r="BW504" s="17">
        <v>5.3747694189949E-2</v>
      </c>
      <c r="BX504" s="17">
        <v>8.6309241331880504E-2</v>
      </c>
      <c r="BY504" s="17">
        <v>0.124599079252614</v>
      </c>
      <c r="BZ504" s="17">
        <v>9.6166613002926296E-2</v>
      </c>
      <c r="CA504" s="17">
        <v>0.17962930505149199</v>
      </c>
      <c r="CB504" s="17">
        <v>8.3000904750017201E-2</v>
      </c>
      <c r="CC504" s="17">
        <v>4.2107431457816001E-2</v>
      </c>
      <c r="CD504" s="17">
        <v>0.18920643678978699</v>
      </c>
      <c r="CE504" s="17"/>
      <c r="CF504" s="17">
        <v>2.1558151518304602E-2</v>
      </c>
      <c r="CG504" s="17">
        <v>0.115012249535001</v>
      </c>
      <c r="CH504" s="17">
        <v>0.12744371840750299</v>
      </c>
      <c r="CI504" s="17">
        <v>0.110272717304722</v>
      </c>
      <c r="CJ504" s="17">
        <v>5.4366370423150498E-2</v>
      </c>
      <c r="CK504" s="17"/>
      <c r="CL504" s="17">
        <v>0.141658654815982</v>
      </c>
      <c r="CM504" s="17"/>
      <c r="CN504" s="17">
        <v>9.9887422068980602E-2</v>
      </c>
      <c r="CO504" s="17">
        <v>0.105786761657191</v>
      </c>
      <c r="CP504" s="17">
        <v>0.128302277324083</v>
      </c>
    </row>
    <row r="505" spans="2:94" x14ac:dyDescent="0.35">
      <c r="B505" t="s">
        <v>209</v>
      </c>
      <c r="C505" s="17">
        <v>8.6415672021911194E-2</v>
      </c>
      <c r="D505" s="17">
        <v>7.6932392602361205E-2</v>
      </c>
      <c r="E505" s="17">
        <v>9.6626480948349205E-2</v>
      </c>
      <c r="F505" s="17"/>
      <c r="G505" s="17">
        <v>1.9697197290644401E-2</v>
      </c>
      <c r="H505" s="17">
        <v>4.6662822687241201E-2</v>
      </c>
      <c r="I505" s="17">
        <v>9.7808461110613504E-2</v>
      </c>
      <c r="J505" s="17">
        <v>8.5041496912594702E-2</v>
      </c>
      <c r="K505" s="17">
        <v>0.15445857310066799</v>
      </c>
      <c r="L505" s="17">
        <v>0.107112471723196</v>
      </c>
      <c r="M505" s="17"/>
      <c r="N505" s="17">
        <v>8.1983391891865695E-2</v>
      </c>
      <c r="O505" s="17">
        <v>9.2501082297606202E-2</v>
      </c>
      <c r="P505" s="17">
        <v>7.8729344964303394E-2</v>
      </c>
      <c r="Q505" s="17">
        <v>9.4296771326920895E-2</v>
      </c>
      <c r="R505" s="17"/>
      <c r="S505" s="17">
        <v>5.2895329163681198E-2</v>
      </c>
      <c r="T505" s="17">
        <v>0.127679648103562</v>
      </c>
      <c r="U505" s="17">
        <v>9.4404543283779799E-2</v>
      </c>
      <c r="V505" s="17">
        <v>6.01275515478049E-2</v>
      </c>
      <c r="W505" s="17">
        <v>9.4998303352536603E-2</v>
      </c>
      <c r="X505" s="17">
        <v>7.4144801360360696E-2</v>
      </c>
      <c r="Y505" s="17">
        <v>7.3549218632213198E-2</v>
      </c>
      <c r="Z505" s="17">
        <v>0.100369217690455</v>
      </c>
      <c r="AA505" s="17">
        <v>7.5190887557817193E-2</v>
      </c>
      <c r="AB505" s="17">
        <v>8.1196129035455505E-2</v>
      </c>
      <c r="AC505" s="17">
        <v>0.14652112904861</v>
      </c>
      <c r="AD505" s="17"/>
      <c r="AE505" s="17">
        <v>0.129783116120403</v>
      </c>
      <c r="AF505" s="17">
        <v>6.02026060031381E-2</v>
      </c>
      <c r="AG505" s="17">
        <v>8.4030782792939504E-2</v>
      </c>
      <c r="AH505" s="17"/>
      <c r="AI505" s="17">
        <v>0.10562861150352799</v>
      </c>
      <c r="AJ505" s="17">
        <v>6.1582469471181803E-2</v>
      </c>
      <c r="AK505" s="17">
        <v>7.4521823965110201E-2</v>
      </c>
      <c r="AL505" s="17">
        <v>0.34559200321941103</v>
      </c>
      <c r="AM505" s="17">
        <v>0.106550096082626</v>
      </c>
      <c r="AN505" s="17"/>
      <c r="AO505" s="17">
        <v>8.2732931050640099E-2</v>
      </c>
      <c r="AP505" s="17">
        <v>4.93706864763543E-2</v>
      </c>
      <c r="AQ505" s="17">
        <v>3.0456731961919999E-2</v>
      </c>
      <c r="AR505" s="17"/>
      <c r="AS505" s="17">
        <v>0.10616701067317399</v>
      </c>
      <c r="AT505" s="17">
        <v>9.7365907081090497E-2</v>
      </c>
      <c r="AU505" s="17">
        <v>7.3124547584867597E-2</v>
      </c>
      <c r="AV505" s="17">
        <v>7.9387197171978494E-2</v>
      </c>
      <c r="AW505" s="17">
        <v>0</v>
      </c>
      <c r="AX505" s="17"/>
      <c r="AY505" s="17">
        <v>0.111568827507163</v>
      </c>
      <c r="AZ505" s="17">
        <v>0.13232209486677399</v>
      </c>
      <c r="BA505" s="17">
        <v>9.9041737432090493E-2</v>
      </c>
      <c r="BB505" s="17">
        <v>8.4519364030918295E-2</v>
      </c>
      <c r="BC505" s="17">
        <v>4.3447550467611E-2</v>
      </c>
      <c r="BD505" s="17">
        <v>6.6656657433593405E-2</v>
      </c>
      <c r="BE505" s="17">
        <v>0.108819841926052</v>
      </c>
      <c r="BF505" s="17">
        <v>0.105126912642791</v>
      </c>
      <c r="BG505" s="17">
        <v>8.1631454802961301E-2</v>
      </c>
      <c r="BH505" s="17">
        <v>7.0643503113411596E-2</v>
      </c>
      <c r="BI505" s="17">
        <v>8.4990829555810596E-2</v>
      </c>
      <c r="BJ505" s="17">
        <v>9.9190049158914301E-2</v>
      </c>
      <c r="BK505" s="17">
        <v>0.13823484904059999</v>
      </c>
      <c r="BL505" s="17">
        <v>4.7728746418674001E-2</v>
      </c>
      <c r="BM505" s="17">
        <v>4.9223141262771497E-2</v>
      </c>
      <c r="BN505" s="17">
        <v>4.1271195932907803E-2</v>
      </c>
      <c r="BO505" s="17"/>
      <c r="BP505" s="17">
        <v>5.5119408555471303E-2</v>
      </c>
      <c r="BQ505" s="17">
        <v>9.1084540769365299E-2</v>
      </c>
      <c r="BR505" s="17">
        <v>0.109998040951541</v>
      </c>
      <c r="BS505" s="17">
        <v>6.6682219909499296E-2</v>
      </c>
      <c r="BT505" s="17">
        <v>0.12981821273625499</v>
      </c>
      <c r="BU505" s="17">
        <v>0.12507286696377401</v>
      </c>
      <c r="BV505" s="17"/>
      <c r="BW505" s="17">
        <v>0.110790399708415</v>
      </c>
      <c r="BX505" s="17">
        <v>6.0569292182956001E-2</v>
      </c>
      <c r="BY505" s="17">
        <v>0.10457862226859201</v>
      </c>
      <c r="BZ505" s="17">
        <v>0.113581185271543</v>
      </c>
      <c r="CA505" s="17">
        <v>5.1289543127609701E-2</v>
      </c>
      <c r="CB505" s="17">
        <v>7.49817099304496E-2</v>
      </c>
      <c r="CC505" s="17">
        <v>0.11711371677483801</v>
      </c>
      <c r="CD505" s="17">
        <v>8.53446581694986E-2</v>
      </c>
      <c r="CE505" s="17"/>
      <c r="CF505" s="17">
        <v>6.9277517024611199E-2</v>
      </c>
      <c r="CG505" s="17">
        <v>9.2707025062819498E-2</v>
      </c>
      <c r="CH505" s="17">
        <v>6.4165583122048203E-2</v>
      </c>
      <c r="CI505" s="17">
        <v>0.11770506773507</v>
      </c>
      <c r="CJ505" s="17">
        <v>0.18986352971505499</v>
      </c>
      <c r="CK505" s="17"/>
      <c r="CL505" s="17">
        <v>7.2416123242464298E-2</v>
      </c>
      <c r="CM505" s="17"/>
      <c r="CN505" s="17">
        <v>9.0895251994393605E-2</v>
      </c>
      <c r="CO505" s="17">
        <v>9.6885234813405996E-2</v>
      </c>
      <c r="CP505" s="17">
        <v>6.9031939530969103E-2</v>
      </c>
    </row>
    <row r="506" spans="2:94" x14ac:dyDescent="0.35">
      <c r="B506" t="s">
        <v>133</v>
      </c>
      <c r="C506" s="17">
        <v>3.5704538038718397E-2</v>
      </c>
      <c r="D506" s="17">
        <v>2.73695989357126E-2</v>
      </c>
      <c r="E506" s="17">
        <v>4.4342391576733302E-2</v>
      </c>
      <c r="F506" s="17"/>
      <c r="G506" s="17">
        <v>3.4520712383828797E-2</v>
      </c>
      <c r="H506" s="17">
        <v>1.8277250822271999E-2</v>
      </c>
      <c r="I506" s="17">
        <v>3.2041883458128299E-2</v>
      </c>
      <c r="J506" s="17">
        <v>4.6662174235041098E-2</v>
      </c>
      <c r="K506" s="17">
        <v>1.9838594148020298E-2</v>
      </c>
      <c r="L506" s="17">
        <v>5.45660354620746E-2</v>
      </c>
      <c r="M506" s="17"/>
      <c r="N506" s="17">
        <v>2.0260231787543999E-2</v>
      </c>
      <c r="O506" s="17">
        <v>2.7472101038142099E-2</v>
      </c>
      <c r="P506" s="17">
        <v>2.8085017457883499E-2</v>
      </c>
      <c r="Q506" s="17">
        <v>7.14629027787715E-2</v>
      </c>
      <c r="R506" s="17"/>
      <c r="S506" s="17">
        <v>2.7949521917145899E-2</v>
      </c>
      <c r="T506" s="17">
        <v>6.96633442716834E-3</v>
      </c>
      <c r="U506" s="17">
        <v>2.19539779909542E-2</v>
      </c>
      <c r="V506" s="17">
        <v>3.5308988722167201E-2</v>
      </c>
      <c r="W506" s="17">
        <v>2.62629661691882E-2</v>
      </c>
      <c r="X506" s="17">
        <v>6.54821567403263E-2</v>
      </c>
      <c r="Y506" s="17">
        <v>5.6411893063051499E-2</v>
      </c>
      <c r="Z506" s="17">
        <v>4.6942555890557403E-2</v>
      </c>
      <c r="AA506" s="17">
        <v>6.1312331415183899E-2</v>
      </c>
      <c r="AB506" s="17">
        <v>3.16465319232591E-2</v>
      </c>
      <c r="AC506" s="17">
        <v>2.0317720139025799E-2</v>
      </c>
      <c r="AD506" s="17"/>
      <c r="AE506" s="17">
        <v>3.8308533227399501E-2</v>
      </c>
      <c r="AF506" s="17">
        <v>2.97045831792026E-2</v>
      </c>
      <c r="AG506" s="17">
        <v>4.8317196863367599E-2</v>
      </c>
      <c r="AH506" s="17"/>
      <c r="AI506" s="17">
        <v>3.8481882663184502E-2</v>
      </c>
      <c r="AJ506" s="17">
        <v>2.52182398399164E-2</v>
      </c>
      <c r="AK506" s="17">
        <v>2.7309413086343999E-2</v>
      </c>
      <c r="AL506" s="17">
        <v>0</v>
      </c>
      <c r="AM506" s="17">
        <v>6.0612391296473299E-2</v>
      </c>
      <c r="AN506" s="17"/>
      <c r="AO506" s="17">
        <v>3.1498943397533098E-2</v>
      </c>
      <c r="AP506" s="17">
        <v>2.4675302755053599E-2</v>
      </c>
      <c r="AQ506" s="17">
        <v>6.2969505938062706E-2</v>
      </c>
      <c r="AR506" s="17"/>
      <c r="AS506" s="17">
        <v>5.3590527338389003E-2</v>
      </c>
      <c r="AT506" s="17">
        <v>3.28887546477779E-2</v>
      </c>
      <c r="AU506" s="17">
        <v>4.0930428346253399E-2</v>
      </c>
      <c r="AV506" s="17">
        <v>7.9802465918440198E-3</v>
      </c>
      <c r="AW506" s="17">
        <v>0.121537855917514</v>
      </c>
      <c r="AX506" s="17"/>
      <c r="AY506" s="17">
        <v>0</v>
      </c>
      <c r="AZ506" s="17">
        <v>4.5327756847211201E-2</v>
      </c>
      <c r="BA506" s="17">
        <v>3.6820711817502703E-2</v>
      </c>
      <c r="BB506" s="17">
        <v>6.1747074022631299E-2</v>
      </c>
      <c r="BC506" s="17">
        <v>1.49651834994688E-2</v>
      </c>
      <c r="BD506" s="17">
        <v>4.5058511881298398E-2</v>
      </c>
      <c r="BE506" s="17">
        <v>1.11867962549033E-2</v>
      </c>
      <c r="BF506" s="17">
        <v>3.5253817793843199E-2</v>
      </c>
      <c r="BG506" s="17">
        <v>3.90502786526781E-2</v>
      </c>
      <c r="BH506" s="17">
        <v>3.5023505415354803E-2</v>
      </c>
      <c r="BI506" s="17">
        <v>2.58643233294658E-2</v>
      </c>
      <c r="BJ506" s="17">
        <v>3.08987102528392E-2</v>
      </c>
      <c r="BK506" s="17">
        <v>2.0517017802105901E-2</v>
      </c>
      <c r="BL506" s="17">
        <v>0</v>
      </c>
      <c r="BM506" s="17">
        <v>5.2586791395479601E-2</v>
      </c>
      <c r="BN506" s="17">
        <v>4.2436358547118601E-2</v>
      </c>
      <c r="BO506" s="17"/>
      <c r="BP506" s="17">
        <v>3.3524125363145099E-2</v>
      </c>
      <c r="BQ506" s="17">
        <v>6.3157338399713506E-2</v>
      </c>
      <c r="BR506" s="17">
        <v>2.1119426274738E-2</v>
      </c>
      <c r="BS506" s="17">
        <v>2.2271361981691301E-2</v>
      </c>
      <c r="BT506" s="17">
        <v>2.8724242815745898E-2</v>
      </c>
      <c r="BU506" s="17">
        <v>1.5970129854181898E-2</v>
      </c>
      <c r="BV506" s="17"/>
      <c r="BW506" s="17">
        <v>2.6653756293816101E-2</v>
      </c>
      <c r="BX506" s="17">
        <v>1.9922805637799398E-2</v>
      </c>
      <c r="BY506" s="17">
        <v>2.48247270427157E-2</v>
      </c>
      <c r="BZ506" s="17">
        <v>4.6521385217356E-2</v>
      </c>
      <c r="CA506" s="17">
        <v>0</v>
      </c>
      <c r="CB506" s="17">
        <v>5.4900465601010001E-2</v>
      </c>
      <c r="CC506" s="17">
        <v>3.6407451691502897E-2</v>
      </c>
      <c r="CD506" s="17">
        <v>6.1585645790237099E-2</v>
      </c>
      <c r="CE506" s="17"/>
      <c r="CF506" s="17">
        <v>1.0340563109506099E-2</v>
      </c>
      <c r="CG506" s="17">
        <v>2.7338789674135999E-2</v>
      </c>
      <c r="CH506" s="17">
        <v>4.1874978278726001E-2</v>
      </c>
      <c r="CI506" s="17">
        <v>4.9484337748511902E-2</v>
      </c>
      <c r="CJ506" s="17">
        <v>6.04513515858029E-2</v>
      </c>
      <c r="CK506" s="17"/>
      <c r="CL506" s="17">
        <v>3.9659122095692098E-2</v>
      </c>
      <c r="CM506" s="17"/>
      <c r="CN506" s="17">
        <v>3.97409723319231E-2</v>
      </c>
      <c r="CO506" s="17">
        <v>3.5065765393356901E-2</v>
      </c>
      <c r="CP506" s="17">
        <v>2.8043328807726701E-2</v>
      </c>
    </row>
    <row r="507" spans="2:94" x14ac:dyDescent="0.35">
      <c r="B507" t="s">
        <v>145</v>
      </c>
      <c r="C507" s="17">
        <v>0.53103200389929195</v>
      </c>
      <c r="D507" s="17">
        <v>0.52470124353896797</v>
      </c>
      <c r="E507" s="17">
        <v>0.533444897966311</v>
      </c>
      <c r="F507" s="17"/>
      <c r="G507" s="17">
        <v>0.65659024781598696</v>
      </c>
      <c r="H507" s="17">
        <v>0.59830774465186398</v>
      </c>
      <c r="I507" s="17">
        <v>0.52158415187034002</v>
      </c>
      <c r="J507" s="17">
        <v>0.50003469992955696</v>
      </c>
      <c r="K507" s="17">
        <v>0.46207640639638098</v>
      </c>
      <c r="L507" s="17">
        <v>0.476175638238447</v>
      </c>
      <c r="M507" s="17"/>
      <c r="N507" s="17">
        <v>0.58622899710217302</v>
      </c>
      <c r="O507" s="17">
        <v>0.52097614738990194</v>
      </c>
      <c r="P507" s="17">
        <v>0.54732497313491102</v>
      </c>
      <c r="Q507" s="17">
        <v>0.45850768706671502</v>
      </c>
      <c r="R507" s="17"/>
      <c r="S507" s="17">
        <v>0.56437488473823705</v>
      </c>
      <c r="T507" s="17">
        <v>0.493049089499774</v>
      </c>
      <c r="U507" s="17">
        <v>0.56135147054299706</v>
      </c>
      <c r="V507" s="17">
        <v>0.545848251930246</v>
      </c>
      <c r="W507" s="17">
        <v>0.41596271805033602</v>
      </c>
      <c r="X507" s="17">
        <v>0.50129753239887198</v>
      </c>
      <c r="Y507" s="17">
        <v>0.63144595460916797</v>
      </c>
      <c r="Z507" s="17">
        <v>0.57868691592519805</v>
      </c>
      <c r="AA507" s="17">
        <v>0.44683912760883299</v>
      </c>
      <c r="AB507" s="17">
        <v>0.58233357984203504</v>
      </c>
      <c r="AC507" s="17">
        <v>0.56420756059448796</v>
      </c>
      <c r="AD507" s="17"/>
      <c r="AE507" s="17">
        <v>0.494840177948286</v>
      </c>
      <c r="AF507" s="17">
        <v>0.57145455844690995</v>
      </c>
      <c r="AG507" s="17">
        <v>0.466909814832836</v>
      </c>
      <c r="AH507" s="17"/>
      <c r="AI507" s="17">
        <v>0.48997698201304901</v>
      </c>
      <c r="AJ507" s="17">
        <v>0.57963068136860096</v>
      </c>
      <c r="AK507" s="17">
        <v>0.57262723552726702</v>
      </c>
      <c r="AL507" s="17">
        <v>0.42440790355994601</v>
      </c>
      <c r="AM507" s="17">
        <v>0.44691454847307199</v>
      </c>
      <c r="AN507" s="17"/>
      <c r="AO507" s="17">
        <v>0.53938174906654102</v>
      </c>
      <c r="AP507" s="17">
        <v>0.60517613630585498</v>
      </c>
      <c r="AQ507" s="17">
        <v>0.54413769485233998</v>
      </c>
      <c r="AR507" s="17"/>
      <c r="AS507" s="17">
        <v>0.45470739628574902</v>
      </c>
      <c r="AT507" s="17">
        <v>0.52199626192017601</v>
      </c>
      <c r="AU507" s="17">
        <v>0.53470642563853099</v>
      </c>
      <c r="AV507" s="17">
        <v>0.60799899137443203</v>
      </c>
      <c r="AW507" s="17">
        <v>0.48799925995874399</v>
      </c>
      <c r="AX507" s="17"/>
      <c r="AY507" s="17">
        <v>0.55353566486779604</v>
      </c>
      <c r="AZ507" s="17">
        <v>0.53193816088538903</v>
      </c>
      <c r="BA507" s="17">
        <v>0.55656264308535897</v>
      </c>
      <c r="BB507" s="17">
        <v>0.54261516300690704</v>
      </c>
      <c r="BC507" s="17">
        <v>0.48567965080615899</v>
      </c>
      <c r="BD507" s="17">
        <v>0.52185294034794605</v>
      </c>
      <c r="BE507" s="17">
        <v>0.42631890177603599</v>
      </c>
      <c r="BF507" s="17">
        <v>0.57621228590872997</v>
      </c>
      <c r="BG507" s="17">
        <v>0.48979015800039899</v>
      </c>
      <c r="BH507" s="17">
        <v>0.57569390194991699</v>
      </c>
      <c r="BI507" s="17">
        <v>0.55636886564892796</v>
      </c>
      <c r="BJ507" s="17">
        <v>0.57732774908790996</v>
      </c>
      <c r="BK507" s="17">
        <v>0.52557558955825001</v>
      </c>
      <c r="BL507" s="17">
        <v>0.66177107227568199</v>
      </c>
      <c r="BM507" s="17">
        <v>0.53382562913928899</v>
      </c>
      <c r="BN507" s="17">
        <v>0.70155747222231102</v>
      </c>
      <c r="BO507" s="17"/>
      <c r="BP507" s="17">
        <v>0.57294266261599902</v>
      </c>
      <c r="BQ507" s="17">
        <v>0.48041244790788901</v>
      </c>
      <c r="BR507" s="17">
        <v>0.49567541115231001</v>
      </c>
      <c r="BS507" s="17">
        <v>0.56738115403755596</v>
      </c>
      <c r="BT507" s="17">
        <v>0.50865066290733796</v>
      </c>
      <c r="BU507" s="17">
        <v>0.57797153463474304</v>
      </c>
      <c r="BV507" s="17"/>
      <c r="BW507" s="17">
        <v>0.48965832581961799</v>
      </c>
      <c r="BX507" s="17">
        <v>0.61374486270294804</v>
      </c>
      <c r="BY507" s="17">
        <v>0.54052951466545396</v>
      </c>
      <c r="BZ507" s="17">
        <v>0.45805776446638002</v>
      </c>
      <c r="CA507" s="17">
        <v>0.53522601937757797</v>
      </c>
      <c r="CB507" s="17">
        <v>0.40625568665227402</v>
      </c>
      <c r="CC507" s="17">
        <v>0.697854053755952</v>
      </c>
      <c r="CD507" s="17">
        <v>0.43417279551398702</v>
      </c>
      <c r="CE507" s="17"/>
      <c r="CF507" s="17">
        <v>0.66719953272305299</v>
      </c>
      <c r="CG507" s="17">
        <v>0.54617286467241499</v>
      </c>
      <c r="CH507" s="17">
        <v>0.50260474829034196</v>
      </c>
      <c r="CI507" s="17">
        <v>0.49472516814367001</v>
      </c>
      <c r="CJ507" s="17">
        <v>0.48799897753382498</v>
      </c>
      <c r="CK507" s="17"/>
      <c r="CL507" s="17">
        <v>0.53438880969876801</v>
      </c>
      <c r="CM507" s="17"/>
      <c r="CN507" s="17">
        <v>0.55669205485740603</v>
      </c>
      <c r="CO507" s="17">
        <v>0.43546254001495599</v>
      </c>
      <c r="CP507" s="17">
        <v>0.55503366108631902</v>
      </c>
    </row>
    <row r="508" spans="2:94" x14ac:dyDescent="0.35">
      <c r="B508" t="s">
        <v>146</v>
      </c>
      <c r="C508" s="17">
        <v>0.19497247728457001</v>
      </c>
      <c r="D508" s="17">
        <v>0.20057852201517101</v>
      </c>
      <c r="E508" s="17">
        <v>0.190993715459222</v>
      </c>
      <c r="F508" s="17"/>
      <c r="G508" s="17">
        <v>8.9919087604156206E-2</v>
      </c>
      <c r="H508" s="17">
        <v>0.103994380886379</v>
      </c>
      <c r="I508" s="17">
        <v>0.208186067388447</v>
      </c>
      <c r="J508" s="17">
        <v>0.23002979153591299</v>
      </c>
      <c r="K508" s="17">
        <v>0.254272926593754</v>
      </c>
      <c r="L508" s="17">
        <v>0.25485881618256601</v>
      </c>
      <c r="M508" s="17"/>
      <c r="N508" s="17">
        <v>0.190691587940019</v>
      </c>
      <c r="O508" s="17">
        <v>0.19674599222702199</v>
      </c>
      <c r="P508" s="17">
        <v>0.19493595675167499</v>
      </c>
      <c r="Q508" s="17">
        <v>0.19821722605501099</v>
      </c>
      <c r="R508" s="17"/>
      <c r="S508" s="17">
        <v>0.13346823174111699</v>
      </c>
      <c r="T508" s="17">
        <v>0.25922863625105103</v>
      </c>
      <c r="U508" s="17">
        <v>0.148962146448682</v>
      </c>
      <c r="V508" s="17">
        <v>0.12153444234191201</v>
      </c>
      <c r="W508" s="17">
        <v>0.28084235972346</v>
      </c>
      <c r="X508" s="17">
        <v>0.235098455006542</v>
      </c>
      <c r="Y508" s="17">
        <v>0.13878803153566399</v>
      </c>
      <c r="Z508" s="17">
        <v>0.20601632936966799</v>
      </c>
      <c r="AA508" s="17">
        <v>0.19492785164299101</v>
      </c>
      <c r="AB508" s="17">
        <v>0.21600551560752199</v>
      </c>
      <c r="AC508" s="17">
        <v>0.23275079312653901</v>
      </c>
      <c r="AD508" s="17"/>
      <c r="AE508" s="17">
        <v>0.238568550863686</v>
      </c>
      <c r="AF508" s="17">
        <v>0.172381469532046</v>
      </c>
      <c r="AG508" s="17">
        <v>0.19562622788023001</v>
      </c>
      <c r="AH508" s="17"/>
      <c r="AI508" s="17">
        <v>0.243344609846949</v>
      </c>
      <c r="AJ508" s="17">
        <v>0.14063921411888899</v>
      </c>
      <c r="AK508" s="17">
        <v>0.17528244661617001</v>
      </c>
      <c r="AL508" s="17">
        <v>0.57559209644005405</v>
      </c>
      <c r="AM508" s="17">
        <v>0.199646796150346</v>
      </c>
      <c r="AN508" s="17"/>
      <c r="AO508" s="17">
        <v>0.21128979986997701</v>
      </c>
      <c r="AP508" s="17">
        <v>0.15003236835200801</v>
      </c>
      <c r="AQ508" s="17">
        <v>0.122112236753516</v>
      </c>
      <c r="AR508" s="17"/>
      <c r="AS508" s="17">
        <v>0.221923473678696</v>
      </c>
      <c r="AT508" s="17">
        <v>0.216921505610328</v>
      </c>
      <c r="AU508" s="17">
        <v>0.173350365946462</v>
      </c>
      <c r="AV508" s="17">
        <v>0.172816113769548</v>
      </c>
      <c r="AW508" s="17">
        <v>0.144333046771604</v>
      </c>
      <c r="AX508" s="17"/>
      <c r="AY508" s="17">
        <v>0.44646433513220402</v>
      </c>
      <c r="AZ508" s="17">
        <v>0.182135459559295</v>
      </c>
      <c r="BA508" s="17">
        <v>0.21810609225563399</v>
      </c>
      <c r="BB508" s="17">
        <v>0.16613942564919801</v>
      </c>
      <c r="BC508" s="17">
        <v>0.22684668029274099</v>
      </c>
      <c r="BD508" s="17">
        <v>0.17855070161690001</v>
      </c>
      <c r="BE508" s="17">
        <v>0.19808542879079899</v>
      </c>
      <c r="BF508" s="17">
        <v>0.18804985450110501</v>
      </c>
      <c r="BG508" s="17">
        <v>0.171969670890666</v>
      </c>
      <c r="BH508" s="17">
        <v>0.106288944591364</v>
      </c>
      <c r="BI508" s="17">
        <v>0.190212146608116</v>
      </c>
      <c r="BJ508" s="17">
        <v>0.19940640387243799</v>
      </c>
      <c r="BK508" s="17">
        <v>0.27365861424041599</v>
      </c>
      <c r="BL508" s="17">
        <v>0.19296788032769799</v>
      </c>
      <c r="BM508" s="17">
        <v>0.14850738852251799</v>
      </c>
      <c r="BN508" s="17">
        <v>0.125652030972184</v>
      </c>
      <c r="BO508" s="17"/>
      <c r="BP508" s="17">
        <v>0.15103899404608301</v>
      </c>
      <c r="BQ508" s="17">
        <v>0.234718908378723</v>
      </c>
      <c r="BR508" s="17">
        <v>0.19609840530827</v>
      </c>
      <c r="BS508" s="17">
        <v>0.16667583993594701</v>
      </c>
      <c r="BT508" s="17">
        <v>0.219740843012079</v>
      </c>
      <c r="BU508" s="17">
        <v>0.25006643638439202</v>
      </c>
      <c r="BV508" s="17"/>
      <c r="BW508" s="17">
        <v>0.16453809389836399</v>
      </c>
      <c r="BX508" s="17">
        <v>0.14687853351483701</v>
      </c>
      <c r="BY508" s="17">
        <v>0.22917770152120601</v>
      </c>
      <c r="BZ508" s="17">
        <v>0.20974779827446899</v>
      </c>
      <c r="CA508" s="17">
        <v>0.23091884817910099</v>
      </c>
      <c r="CB508" s="17">
        <v>0.15798261468046701</v>
      </c>
      <c r="CC508" s="17">
        <v>0.15922114823265399</v>
      </c>
      <c r="CD508" s="17">
        <v>0.27455109495928598</v>
      </c>
      <c r="CE508" s="17"/>
      <c r="CF508" s="17">
        <v>9.0835668542915804E-2</v>
      </c>
      <c r="CG508" s="17">
        <v>0.207719274597821</v>
      </c>
      <c r="CH508" s="17">
        <v>0.191609301529551</v>
      </c>
      <c r="CI508" s="17">
        <v>0.22797778503979299</v>
      </c>
      <c r="CJ508" s="17">
        <v>0.244229900138206</v>
      </c>
      <c r="CK508" s="17"/>
      <c r="CL508" s="17">
        <v>0.21407477805844599</v>
      </c>
      <c r="CM508" s="17"/>
      <c r="CN508" s="17">
        <v>0.19078267406337401</v>
      </c>
      <c r="CO508" s="17">
        <v>0.202671996470597</v>
      </c>
      <c r="CP508" s="17">
        <v>0.19733421685505301</v>
      </c>
    </row>
    <row r="509" spans="2:94" x14ac:dyDescent="0.35">
      <c r="B509" t="s">
        <v>147</v>
      </c>
      <c r="C509" s="17">
        <v>0.33605952661472099</v>
      </c>
      <c r="D509" s="17">
        <v>0.32412272152379701</v>
      </c>
      <c r="E509" s="17">
        <v>0.34245118250709</v>
      </c>
      <c r="F509" s="17"/>
      <c r="G509" s="17">
        <v>0.56667116021183095</v>
      </c>
      <c r="H509" s="17">
        <v>0.49431336376548501</v>
      </c>
      <c r="I509" s="17">
        <v>0.31339808448189299</v>
      </c>
      <c r="J509" s="17">
        <v>0.27000490839364399</v>
      </c>
      <c r="K509" s="17">
        <v>0.20780347980262701</v>
      </c>
      <c r="L509" s="17">
        <v>0.22131682205588099</v>
      </c>
      <c r="M509" s="17"/>
      <c r="N509" s="17">
        <v>0.39553740916215402</v>
      </c>
      <c r="O509" s="17">
        <v>0.32423015516287901</v>
      </c>
      <c r="P509" s="17">
        <v>0.352389016383235</v>
      </c>
      <c r="Q509" s="17">
        <v>0.260290461011704</v>
      </c>
      <c r="R509" s="17"/>
      <c r="S509" s="17">
        <v>0.43090665299712</v>
      </c>
      <c r="T509" s="17">
        <v>0.233820453248723</v>
      </c>
      <c r="U509" s="17">
        <v>0.412389324094315</v>
      </c>
      <c r="V509" s="17">
        <v>0.42431380958833298</v>
      </c>
      <c r="W509" s="17">
        <v>0.13512035832687699</v>
      </c>
      <c r="X509" s="17">
        <v>0.26619907739233001</v>
      </c>
      <c r="Y509" s="17">
        <v>0.49265792307350398</v>
      </c>
      <c r="Z509" s="17">
        <v>0.37267058655552998</v>
      </c>
      <c r="AA509" s="17">
        <v>0.25191127596584201</v>
      </c>
      <c r="AB509" s="17">
        <v>0.36632806423451297</v>
      </c>
      <c r="AC509" s="17">
        <v>0.331456767467949</v>
      </c>
      <c r="AD509" s="17"/>
      <c r="AE509" s="17">
        <v>0.25627162708460099</v>
      </c>
      <c r="AF509" s="17">
        <v>0.39907308891486398</v>
      </c>
      <c r="AG509" s="17">
        <v>0.27128358695260602</v>
      </c>
      <c r="AH509" s="17"/>
      <c r="AI509" s="17">
        <v>0.24663237216610001</v>
      </c>
      <c r="AJ509" s="17">
        <v>0.438991467249712</v>
      </c>
      <c r="AK509" s="17">
        <v>0.39734478891109698</v>
      </c>
      <c r="AL509" s="17">
        <v>-0.15118419288010801</v>
      </c>
      <c r="AM509" s="17">
        <v>0.24726775232272599</v>
      </c>
      <c r="AN509" s="17"/>
      <c r="AO509" s="17">
        <v>0.32809194919656398</v>
      </c>
      <c r="AP509" s="17">
        <v>0.45514376795384698</v>
      </c>
      <c r="AQ509" s="17">
        <v>0.42202545809882402</v>
      </c>
      <c r="AR509" s="17"/>
      <c r="AS509" s="17">
        <v>0.232783922607053</v>
      </c>
      <c r="AT509" s="17">
        <v>0.30507475630984698</v>
      </c>
      <c r="AU509" s="17">
        <v>0.36135605969206802</v>
      </c>
      <c r="AV509" s="17">
        <v>0.435182877604884</v>
      </c>
      <c r="AW509" s="17">
        <v>0.34366621318714002</v>
      </c>
      <c r="AX509" s="17"/>
      <c r="AY509" s="17">
        <v>0.107071329735591</v>
      </c>
      <c r="AZ509" s="17">
        <v>0.34980270132609398</v>
      </c>
      <c r="BA509" s="17">
        <v>0.33845655082972498</v>
      </c>
      <c r="BB509" s="17">
        <v>0.37647573735770901</v>
      </c>
      <c r="BC509" s="17">
        <v>0.25883297051341803</v>
      </c>
      <c r="BD509" s="17">
        <v>0.34330223873104698</v>
      </c>
      <c r="BE509" s="17">
        <v>0.228233472985237</v>
      </c>
      <c r="BF509" s="17">
        <v>0.38816243140762502</v>
      </c>
      <c r="BG509" s="17">
        <v>0.31782048710973299</v>
      </c>
      <c r="BH509" s="17">
        <v>0.46940495735855298</v>
      </c>
      <c r="BI509" s="17">
        <v>0.36615671904081099</v>
      </c>
      <c r="BJ509" s="17">
        <v>0.37792134521547099</v>
      </c>
      <c r="BK509" s="17">
        <v>0.25191697531783402</v>
      </c>
      <c r="BL509" s="17">
        <v>0.46880319194798398</v>
      </c>
      <c r="BM509" s="17">
        <v>0.385318240616771</v>
      </c>
      <c r="BN509" s="17">
        <v>0.57590544125012699</v>
      </c>
      <c r="BO509" s="17"/>
      <c r="BP509" s="17">
        <v>0.42190366856991601</v>
      </c>
      <c r="BQ509" s="17">
        <v>0.24569353952916601</v>
      </c>
      <c r="BR509" s="17">
        <v>0.29957700584404001</v>
      </c>
      <c r="BS509" s="17">
        <v>0.40070531410160898</v>
      </c>
      <c r="BT509" s="17">
        <v>0.28890981989525899</v>
      </c>
      <c r="BU509" s="17">
        <v>0.32790509825035102</v>
      </c>
      <c r="BV509" s="17"/>
      <c r="BW509" s="17">
        <v>0.325120231921253</v>
      </c>
      <c r="BX509" s="17">
        <v>0.466866329188111</v>
      </c>
      <c r="BY509" s="17">
        <v>0.31135181314424798</v>
      </c>
      <c r="BZ509" s="17">
        <v>0.24830996619191101</v>
      </c>
      <c r="CA509" s="17">
        <v>0.304307171198477</v>
      </c>
      <c r="CB509" s="17">
        <v>0.24827307197180701</v>
      </c>
      <c r="CC509" s="17">
        <v>0.53863290552329801</v>
      </c>
      <c r="CD509" s="17">
        <v>0.15962170055470101</v>
      </c>
      <c r="CE509" s="17"/>
      <c r="CF509" s="17">
        <v>0.57636386418013696</v>
      </c>
      <c r="CG509" s="17">
        <v>0.33845359007459502</v>
      </c>
      <c r="CH509" s="17">
        <v>0.31099544676079099</v>
      </c>
      <c r="CI509" s="17">
        <v>0.26674738310387702</v>
      </c>
      <c r="CJ509" s="17">
        <v>0.24376907739562001</v>
      </c>
      <c r="CK509" s="17"/>
      <c r="CL509" s="17">
        <v>0.32031403164032202</v>
      </c>
      <c r="CM509" s="17"/>
      <c r="CN509" s="17">
        <v>0.36590938079403201</v>
      </c>
      <c r="CO509" s="17">
        <v>0.23279054354435899</v>
      </c>
      <c r="CP509" s="17">
        <v>0.35769944423126698</v>
      </c>
    </row>
    <row r="510" spans="2:94" x14ac:dyDescent="0.35">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c r="BP510" s="17"/>
      <c r="BQ510" s="17"/>
      <c r="BR510" s="17"/>
      <c r="BS510" s="17"/>
      <c r="BT510" s="17"/>
      <c r="BU510" s="17"/>
      <c r="BV510" s="17"/>
      <c r="BW510" s="17"/>
      <c r="BX510" s="17"/>
      <c r="BY510" s="17"/>
      <c r="BZ510" s="17"/>
      <c r="CA510" s="17"/>
      <c r="CB510" s="17"/>
      <c r="CC510" s="17"/>
      <c r="CD510" s="17"/>
      <c r="CE510" s="17"/>
      <c r="CF510" s="17"/>
      <c r="CG510" s="17"/>
      <c r="CH510" s="17"/>
      <c r="CI510" s="17"/>
      <c r="CJ510" s="17"/>
      <c r="CK510" s="17"/>
      <c r="CL510" s="17"/>
      <c r="CM510" s="17"/>
      <c r="CN510" s="17"/>
      <c r="CO510" s="17"/>
      <c r="CP510" s="17"/>
    </row>
    <row r="511" spans="2:94" x14ac:dyDescent="0.35">
      <c r="B511" s="6" t="s">
        <v>252</v>
      </c>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17"/>
      <c r="BB511" s="17"/>
      <c r="BC511" s="17"/>
      <c r="BD511" s="17"/>
      <c r="BE511" s="17"/>
      <c r="BF511" s="17"/>
      <c r="BG511" s="17"/>
      <c r="BH511" s="17"/>
      <c r="BI511" s="17"/>
      <c r="BJ511" s="17"/>
      <c r="BK511" s="17"/>
      <c r="BL511" s="17"/>
      <c r="BM511" s="17"/>
      <c r="BN511" s="17"/>
      <c r="BO511" s="17"/>
      <c r="BP511" s="17"/>
      <c r="BQ511" s="17"/>
      <c r="BR511" s="17"/>
      <c r="BS511" s="17"/>
      <c r="BT511" s="17"/>
      <c r="BU511" s="17"/>
      <c r="BV511" s="17"/>
      <c r="BW511" s="17"/>
      <c r="BX511" s="17"/>
      <c r="BY511" s="17"/>
      <c r="BZ511" s="17"/>
      <c r="CA511" s="17"/>
      <c r="CB511" s="17"/>
      <c r="CC511" s="17"/>
      <c r="CD511" s="17"/>
      <c r="CE511" s="17"/>
      <c r="CF511" s="17"/>
      <c r="CG511" s="17"/>
      <c r="CH511" s="17"/>
      <c r="CI511" s="17"/>
      <c r="CJ511" s="17"/>
      <c r="CK511" s="17"/>
      <c r="CL511" s="17"/>
      <c r="CM511" s="17"/>
      <c r="CN511" s="17"/>
      <c r="CO511" s="17"/>
      <c r="CP511" s="17"/>
    </row>
    <row r="512" spans="2:94" x14ac:dyDescent="0.35">
      <c r="B512" s="24" t="s">
        <v>225</v>
      </c>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17"/>
      <c r="BB512" s="17"/>
      <c r="BC512" s="17"/>
      <c r="BD512" s="17"/>
      <c r="BE512" s="17"/>
      <c r="BF512" s="17"/>
      <c r="BG512" s="17"/>
      <c r="BH512" s="17"/>
      <c r="BI512" s="17"/>
      <c r="BJ512" s="17"/>
      <c r="BK512" s="17"/>
      <c r="BL512" s="17"/>
      <c r="BM512" s="17"/>
      <c r="BN512" s="17"/>
      <c r="BO512" s="17"/>
      <c r="BP512" s="17"/>
      <c r="BQ512" s="17"/>
      <c r="BR512" s="17"/>
      <c r="BS512" s="17"/>
      <c r="BT512" s="17"/>
      <c r="BU512" s="17"/>
      <c r="BV512" s="17"/>
      <c r="BW512" s="17"/>
      <c r="BX512" s="17"/>
      <c r="BY512" s="17"/>
      <c r="BZ512" s="17"/>
      <c r="CA512" s="17"/>
      <c r="CB512" s="17"/>
      <c r="CC512" s="17"/>
      <c r="CD512" s="17"/>
      <c r="CE512" s="17"/>
      <c r="CF512" s="17"/>
      <c r="CG512" s="17"/>
      <c r="CH512" s="17"/>
      <c r="CI512" s="17"/>
      <c r="CJ512" s="17"/>
      <c r="CK512" s="17"/>
      <c r="CL512" s="17"/>
      <c r="CM512" s="17"/>
      <c r="CN512" s="17"/>
      <c r="CO512" s="17"/>
      <c r="CP512" s="17"/>
    </row>
    <row r="513" spans="2:94" x14ac:dyDescent="0.35">
      <c r="B513" t="s">
        <v>205</v>
      </c>
      <c r="C513" s="17">
        <v>0.30329714506958799</v>
      </c>
      <c r="D513" s="17">
        <v>0.31760680116735601</v>
      </c>
      <c r="E513" s="17">
        <v>0.285064922194188</v>
      </c>
      <c r="F513" s="17"/>
      <c r="G513" s="17">
        <v>0.31662668245248499</v>
      </c>
      <c r="H513" s="17">
        <v>0.29184185869358698</v>
      </c>
      <c r="I513" s="17">
        <v>0.31159075762368998</v>
      </c>
      <c r="J513" s="17">
        <v>0.29830310078919198</v>
      </c>
      <c r="K513" s="17">
        <v>0.26492217967772502</v>
      </c>
      <c r="L513" s="17">
        <v>0.325866294498871</v>
      </c>
      <c r="M513" s="17"/>
      <c r="N513" s="17">
        <v>0.33172647921709703</v>
      </c>
      <c r="O513" s="17">
        <v>0.31513138017951198</v>
      </c>
      <c r="P513" s="17">
        <v>0.302274218902777</v>
      </c>
      <c r="Q513" s="17">
        <v>0.25069400964133598</v>
      </c>
      <c r="R513" s="17"/>
      <c r="S513" s="17">
        <v>0.27180407230029402</v>
      </c>
      <c r="T513" s="17">
        <v>0.32673073718617601</v>
      </c>
      <c r="U513" s="17">
        <v>0.33345424831369003</v>
      </c>
      <c r="V513" s="17">
        <v>0.31014497025711002</v>
      </c>
      <c r="W513" s="17">
        <v>0.24530820591736199</v>
      </c>
      <c r="X513" s="17">
        <v>0.207279810378834</v>
      </c>
      <c r="Y513" s="17">
        <v>0.40297554893895898</v>
      </c>
      <c r="Z513" s="17">
        <v>0.35425401660142603</v>
      </c>
      <c r="AA513" s="17">
        <v>0.285061394401735</v>
      </c>
      <c r="AB513" s="17">
        <v>0.31465063742259802</v>
      </c>
      <c r="AC513" s="17">
        <v>0.35190669332038998</v>
      </c>
      <c r="AD513" s="17"/>
      <c r="AE513" s="17">
        <v>0.291537125398112</v>
      </c>
      <c r="AF513" s="17">
        <v>0.33303164981310002</v>
      </c>
      <c r="AG513" s="17">
        <v>0.25380076543880598</v>
      </c>
      <c r="AH513" s="17"/>
      <c r="AI513" s="17">
        <v>0.26848298503021201</v>
      </c>
      <c r="AJ513" s="17">
        <v>0.35971170328506402</v>
      </c>
      <c r="AK513" s="17">
        <v>0.36922403775685197</v>
      </c>
      <c r="AL513" s="17">
        <v>0.53224437455622697</v>
      </c>
      <c r="AM513" s="17">
        <v>0.18568273214529801</v>
      </c>
      <c r="AN513" s="17"/>
      <c r="AO513" s="17">
        <v>0.290796130241741</v>
      </c>
      <c r="AP513" s="17">
        <v>0.38488991321691002</v>
      </c>
      <c r="AQ513" s="17">
        <v>0.24760702324443501</v>
      </c>
      <c r="AR513" s="17"/>
      <c r="AS513" s="17">
        <v>0.26285710700884901</v>
      </c>
      <c r="AT513" s="17">
        <v>0.25693247540941799</v>
      </c>
      <c r="AU513" s="17">
        <v>0.33319862319872601</v>
      </c>
      <c r="AV513" s="17">
        <v>0.33805387488518202</v>
      </c>
      <c r="AW513" s="17">
        <v>0.37307776189162301</v>
      </c>
      <c r="AX513" s="17"/>
      <c r="AY513" s="17">
        <v>0.328998992334819</v>
      </c>
      <c r="AZ513" s="17">
        <v>0.24369298371926501</v>
      </c>
      <c r="BA513" s="17">
        <v>0.35974791534112699</v>
      </c>
      <c r="BB513" s="17">
        <v>0.288011358512201</v>
      </c>
      <c r="BC513" s="17">
        <v>0.27375548458093601</v>
      </c>
      <c r="BD513" s="17">
        <v>0.28174594055522301</v>
      </c>
      <c r="BE513" s="17">
        <v>0.22808857684129299</v>
      </c>
      <c r="BF513" s="17">
        <v>0.27784157696894501</v>
      </c>
      <c r="BG513" s="17">
        <v>0.28869530530655402</v>
      </c>
      <c r="BH513" s="17">
        <v>0.41217677238609302</v>
      </c>
      <c r="BI513" s="17">
        <v>0.284454013355944</v>
      </c>
      <c r="BJ513" s="17">
        <v>0.36077524175082898</v>
      </c>
      <c r="BK513" s="17">
        <v>0.31512000084616298</v>
      </c>
      <c r="BL513" s="17">
        <v>0.346185551026226</v>
      </c>
      <c r="BM513" s="17">
        <v>0.37009528960780702</v>
      </c>
      <c r="BN513" s="17">
        <v>0.47210537279182502</v>
      </c>
      <c r="BO513" s="17"/>
      <c r="BP513" s="17">
        <v>0.30407991145138502</v>
      </c>
      <c r="BQ513" s="17">
        <v>0.31487037189524503</v>
      </c>
      <c r="BR513" s="17">
        <v>0.21586734846251199</v>
      </c>
      <c r="BS513" s="17">
        <v>0.34956361854981799</v>
      </c>
      <c r="BT513" s="17">
        <v>0.29839941202984199</v>
      </c>
      <c r="BU513" s="17">
        <v>0.31651069934022502</v>
      </c>
      <c r="BV513" s="17"/>
      <c r="BW513" s="17">
        <v>0.163528396945433</v>
      </c>
      <c r="BX513" s="17">
        <v>0.34236812255420801</v>
      </c>
      <c r="BY513" s="17">
        <v>0.34337878992374099</v>
      </c>
      <c r="BZ513" s="17">
        <v>0.24361701523412399</v>
      </c>
      <c r="CA513" s="17">
        <v>0.33954530836920799</v>
      </c>
      <c r="CB513" s="17">
        <v>0.28808705491415798</v>
      </c>
      <c r="CC513" s="17">
        <v>0.39258925288149898</v>
      </c>
      <c r="CD513" s="17">
        <v>0.23839947715245299</v>
      </c>
      <c r="CE513" s="17"/>
      <c r="CF513" s="17">
        <v>0.39836579210741502</v>
      </c>
      <c r="CG513" s="17">
        <v>0.31624806947920903</v>
      </c>
      <c r="CH513" s="17">
        <v>0.26391656001966701</v>
      </c>
      <c r="CI513" s="17">
        <v>0.32063357175040602</v>
      </c>
      <c r="CJ513" s="17">
        <v>0.28994530395155899</v>
      </c>
      <c r="CK513" s="17"/>
      <c r="CL513" s="17">
        <v>0.34888810357802802</v>
      </c>
      <c r="CM513" s="17"/>
      <c r="CN513" s="17">
        <v>0.36317848153930998</v>
      </c>
      <c r="CO513" s="17">
        <v>0.158358417157658</v>
      </c>
      <c r="CP513" s="17">
        <v>0.29726806200262001</v>
      </c>
    </row>
    <row r="514" spans="2:94" x14ac:dyDescent="0.35">
      <c r="B514" t="s">
        <v>206</v>
      </c>
      <c r="C514" s="17">
        <v>0.36050679577682698</v>
      </c>
      <c r="D514" s="17">
        <v>0.35618748393774102</v>
      </c>
      <c r="E514" s="17">
        <v>0.365932385030597</v>
      </c>
      <c r="F514" s="17"/>
      <c r="G514" s="17">
        <v>0.33721713281688598</v>
      </c>
      <c r="H514" s="17">
        <v>0.37351002372191799</v>
      </c>
      <c r="I514" s="17">
        <v>0.364350185078472</v>
      </c>
      <c r="J514" s="17">
        <v>0.35720638639353203</v>
      </c>
      <c r="K514" s="17">
        <v>0.385404458505689</v>
      </c>
      <c r="L514" s="17">
        <v>0.348600612113251</v>
      </c>
      <c r="M514" s="17"/>
      <c r="N514" s="17">
        <v>0.36976762692166398</v>
      </c>
      <c r="O514" s="17">
        <v>0.34441150166870999</v>
      </c>
      <c r="P514" s="17">
        <v>0.38245128738675299</v>
      </c>
      <c r="Q514" s="17">
        <v>0.34966586084859502</v>
      </c>
      <c r="R514" s="17"/>
      <c r="S514" s="17">
        <v>0.380768753065025</v>
      </c>
      <c r="T514" s="17">
        <v>0.37871354326215501</v>
      </c>
      <c r="U514" s="17">
        <v>0.32504757442281801</v>
      </c>
      <c r="V514" s="17">
        <v>0.37312521656165698</v>
      </c>
      <c r="W514" s="17">
        <v>0.363522723054856</v>
      </c>
      <c r="X514" s="17">
        <v>0.38305299419706801</v>
      </c>
      <c r="Y514" s="17">
        <v>0.35891651998442398</v>
      </c>
      <c r="Z514" s="17">
        <v>0.32844690975561203</v>
      </c>
      <c r="AA514" s="17">
        <v>0.33069217058102501</v>
      </c>
      <c r="AB514" s="17">
        <v>0.34793034478614698</v>
      </c>
      <c r="AC514" s="17">
        <v>0.36381736412448801</v>
      </c>
      <c r="AD514" s="17"/>
      <c r="AE514" s="17">
        <v>0.32223455372065501</v>
      </c>
      <c r="AF514" s="17">
        <v>0.39324137328652398</v>
      </c>
      <c r="AG514" s="17">
        <v>0.37371593074285703</v>
      </c>
      <c r="AH514" s="17"/>
      <c r="AI514" s="17">
        <v>0.357855528361677</v>
      </c>
      <c r="AJ514" s="17">
        <v>0.39268939831549099</v>
      </c>
      <c r="AK514" s="17">
        <v>0.39364406656741102</v>
      </c>
      <c r="AL514" s="17">
        <v>0.122163622224363</v>
      </c>
      <c r="AM514" s="17">
        <v>0.33867479361656899</v>
      </c>
      <c r="AN514" s="17"/>
      <c r="AO514" s="17">
        <v>0.39969504187014498</v>
      </c>
      <c r="AP514" s="17">
        <v>0.365083445890523</v>
      </c>
      <c r="AQ514" s="17">
        <v>0.46574621645048803</v>
      </c>
      <c r="AR514" s="17"/>
      <c r="AS514" s="17">
        <v>0.35517924690740799</v>
      </c>
      <c r="AT514" s="17">
        <v>0.38519379822947297</v>
      </c>
      <c r="AU514" s="17">
        <v>0.35012341579485701</v>
      </c>
      <c r="AV514" s="17">
        <v>0.39417127815200098</v>
      </c>
      <c r="AW514" s="17">
        <v>0.246129837352137</v>
      </c>
      <c r="AX514" s="17"/>
      <c r="AY514" s="17">
        <v>0.230021729168358</v>
      </c>
      <c r="AZ514" s="17">
        <v>0.25293063033588098</v>
      </c>
      <c r="BA514" s="17">
        <v>0.35200955720562999</v>
      </c>
      <c r="BB514" s="17">
        <v>0.28705857287203401</v>
      </c>
      <c r="BC514" s="17">
        <v>0.38774569422411498</v>
      </c>
      <c r="BD514" s="17">
        <v>0.40000407732056198</v>
      </c>
      <c r="BE514" s="17">
        <v>0.33685878330886099</v>
      </c>
      <c r="BF514" s="17">
        <v>0.46750591987363499</v>
      </c>
      <c r="BG514" s="17">
        <v>0.33625494039911902</v>
      </c>
      <c r="BH514" s="17">
        <v>0.32337539684438898</v>
      </c>
      <c r="BI514" s="17">
        <v>0.4044808951669</v>
      </c>
      <c r="BJ514" s="17">
        <v>0.38882456285788303</v>
      </c>
      <c r="BK514" s="17">
        <v>0.34516828563209001</v>
      </c>
      <c r="BL514" s="17">
        <v>0.41027879196087902</v>
      </c>
      <c r="BM514" s="17">
        <v>0.47401026435601701</v>
      </c>
      <c r="BN514" s="17">
        <v>0.313935339300629</v>
      </c>
      <c r="BO514" s="17"/>
      <c r="BP514" s="17">
        <v>0.35643825530376999</v>
      </c>
      <c r="BQ514" s="17">
        <v>0.32680771961362598</v>
      </c>
      <c r="BR514" s="17">
        <v>0.41198464508023003</v>
      </c>
      <c r="BS514" s="17">
        <v>0.37138775751872</v>
      </c>
      <c r="BT514" s="17">
        <v>0.38264330365141602</v>
      </c>
      <c r="BU514" s="17">
        <v>0.31319168808758502</v>
      </c>
      <c r="BV514" s="17"/>
      <c r="BW514" s="17">
        <v>0.42566085287468503</v>
      </c>
      <c r="BX514" s="17">
        <v>0.376807029077174</v>
      </c>
      <c r="BY514" s="17">
        <v>0.35549543815540402</v>
      </c>
      <c r="BZ514" s="17">
        <v>0.35511291323675498</v>
      </c>
      <c r="CA514" s="17">
        <v>0.37569944280671003</v>
      </c>
      <c r="CB514" s="17">
        <v>0.40690668945469299</v>
      </c>
      <c r="CC514" s="17">
        <v>0.275190467977804</v>
      </c>
      <c r="CD514" s="17">
        <v>0.28587772357633101</v>
      </c>
      <c r="CE514" s="17"/>
      <c r="CF514" s="17">
        <v>0.35545155127994699</v>
      </c>
      <c r="CG514" s="17">
        <v>0.37764390452871999</v>
      </c>
      <c r="CH514" s="17">
        <v>0.35967644846025199</v>
      </c>
      <c r="CI514" s="17">
        <v>0.33514703585609201</v>
      </c>
      <c r="CJ514" s="17">
        <v>0.31680762305544902</v>
      </c>
      <c r="CK514" s="17"/>
      <c r="CL514" s="17">
        <v>0.379322097956453</v>
      </c>
      <c r="CM514" s="17"/>
      <c r="CN514" s="17">
        <v>0.33543245647080799</v>
      </c>
      <c r="CO514" s="17">
        <v>0.40180677086792499</v>
      </c>
      <c r="CP514" s="17">
        <v>0.37843757965528202</v>
      </c>
    </row>
    <row r="515" spans="2:94" x14ac:dyDescent="0.35">
      <c r="B515" t="s">
        <v>207</v>
      </c>
      <c r="C515" s="17">
        <v>0.17989460858988901</v>
      </c>
      <c r="D515" s="17">
        <v>0.168191873675055</v>
      </c>
      <c r="E515" s="17">
        <v>0.193107645868273</v>
      </c>
      <c r="F515" s="17"/>
      <c r="G515" s="17">
        <v>0.19908959201969101</v>
      </c>
      <c r="H515" s="17">
        <v>0.21772366610798599</v>
      </c>
      <c r="I515" s="17">
        <v>0.170046882919385</v>
      </c>
      <c r="J515" s="17">
        <v>0.19084107474114301</v>
      </c>
      <c r="K515" s="17">
        <v>0.167918484299211</v>
      </c>
      <c r="L515" s="17">
        <v>0.14553825069074899</v>
      </c>
      <c r="M515" s="17"/>
      <c r="N515" s="17">
        <v>0.15433661881292601</v>
      </c>
      <c r="O515" s="17">
        <v>0.181332008213199</v>
      </c>
      <c r="P515" s="17">
        <v>0.16129508777125101</v>
      </c>
      <c r="Q515" s="17">
        <v>0.22611990727009099</v>
      </c>
      <c r="R515" s="17"/>
      <c r="S515" s="17">
        <v>0.230740496725692</v>
      </c>
      <c r="T515" s="17">
        <v>0.16869580748739099</v>
      </c>
      <c r="U515" s="17">
        <v>0.22620253963504899</v>
      </c>
      <c r="V515" s="17">
        <v>0.16853790130690899</v>
      </c>
      <c r="W515" s="17">
        <v>0.16241502835777499</v>
      </c>
      <c r="X515" s="17">
        <v>0.21331053087657101</v>
      </c>
      <c r="Y515" s="17">
        <v>0.120771327841435</v>
      </c>
      <c r="Z515" s="17">
        <v>0.155682524841187</v>
      </c>
      <c r="AA515" s="17">
        <v>0.173737584656458</v>
      </c>
      <c r="AB515" s="17">
        <v>0.14789984927531499</v>
      </c>
      <c r="AC515" s="17">
        <v>0.14471472441516001</v>
      </c>
      <c r="AD515" s="17"/>
      <c r="AE515" s="17">
        <v>0.19105163959134999</v>
      </c>
      <c r="AF515" s="17">
        <v>0.15560279427787899</v>
      </c>
      <c r="AG515" s="17">
        <v>0.21022039888906299</v>
      </c>
      <c r="AH515" s="17"/>
      <c r="AI515" s="17">
        <v>0.17911824806691201</v>
      </c>
      <c r="AJ515" s="17">
        <v>0.16146707659683501</v>
      </c>
      <c r="AK515" s="17">
        <v>0.14747398568199199</v>
      </c>
      <c r="AL515" s="17">
        <v>0</v>
      </c>
      <c r="AM515" s="17">
        <v>0.26252170570446798</v>
      </c>
      <c r="AN515" s="17"/>
      <c r="AO515" s="17">
        <v>0.166036236812628</v>
      </c>
      <c r="AP515" s="17">
        <v>0.15420430388816</v>
      </c>
      <c r="AQ515" s="17">
        <v>0.19370645823104199</v>
      </c>
      <c r="AR515" s="17"/>
      <c r="AS515" s="17">
        <v>0.21229445530739</v>
      </c>
      <c r="AT515" s="17">
        <v>0.16667285417139499</v>
      </c>
      <c r="AU515" s="17">
        <v>0.175602363563088</v>
      </c>
      <c r="AV515" s="17">
        <v>0.15692301000832601</v>
      </c>
      <c r="AW515" s="17">
        <v>0.114921498067122</v>
      </c>
      <c r="AX515" s="17"/>
      <c r="AY515" s="17">
        <v>0</v>
      </c>
      <c r="AZ515" s="17">
        <v>0.256795210939532</v>
      </c>
      <c r="BA515" s="17">
        <v>0.131290531081662</v>
      </c>
      <c r="BB515" s="17">
        <v>0.24617618156363499</v>
      </c>
      <c r="BC515" s="17">
        <v>0.17808751481060101</v>
      </c>
      <c r="BD515" s="17">
        <v>0.16266985564397701</v>
      </c>
      <c r="BE515" s="17">
        <v>0.245403574905387</v>
      </c>
      <c r="BF515" s="17">
        <v>0.17228514352924501</v>
      </c>
      <c r="BG515" s="17">
        <v>0.23777913114676799</v>
      </c>
      <c r="BH515" s="17">
        <v>0.122263304281329</v>
      </c>
      <c r="BI515" s="17">
        <v>0.20122256284091999</v>
      </c>
      <c r="BJ515" s="17">
        <v>0.13385624576280999</v>
      </c>
      <c r="BK515" s="17">
        <v>0.14982638627334</v>
      </c>
      <c r="BL515" s="17">
        <v>0.146975038504052</v>
      </c>
      <c r="BM515" s="17">
        <v>5.4084513377924699E-2</v>
      </c>
      <c r="BN515" s="17">
        <v>0.109991028625365</v>
      </c>
      <c r="BO515" s="17"/>
      <c r="BP515" s="17">
        <v>0.204255582470764</v>
      </c>
      <c r="BQ515" s="17">
        <v>0.187245696745728</v>
      </c>
      <c r="BR515" s="17">
        <v>0.19349278487143301</v>
      </c>
      <c r="BS515" s="17">
        <v>0.14033746447439099</v>
      </c>
      <c r="BT515" s="17">
        <v>0.19536824081860599</v>
      </c>
      <c r="BU515" s="17">
        <v>0.11917762672193399</v>
      </c>
      <c r="BV515" s="17"/>
      <c r="BW515" s="17">
        <v>0.238045790136756</v>
      </c>
      <c r="BX515" s="17">
        <v>0.176050806209327</v>
      </c>
      <c r="BY515" s="17">
        <v>0.17036059180604199</v>
      </c>
      <c r="BZ515" s="17">
        <v>0.16659180620748101</v>
      </c>
      <c r="CA515" s="17">
        <v>0.173063649198233</v>
      </c>
      <c r="CB515" s="17">
        <v>0.24724744422546799</v>
      </c>
      <c r="CC515" s="17">
        <v>0.13659167921654</v>
      </c>
      <c r="CD515" s="17">
        <v>0.201624290455475</v>
      </c>
      <c r="CE515" s="17"/>
      <c r="CF515" s="17">
        <v>0.122385051355036</v>
      </c>
      <c r="CG515" s="17">
        <v>0.16415331763100799</v>
      </c>
      <c r="CH515" s="17">
        <v>0.217572637533755</v>
      </c>
      <c r="CI515" s="17">
        <v>0.16198069322045</v>
      </c>
      <c r="CJ515" s="17">
        <v>0.14173307607531599</v>
      </c>
      <c r="CK515" s="17"/>
      <c r="CL515" s="17">
        <v>0.11858912596759701</v>
      </c>
      <c r="CM515" s="17"/>
      <c r="CN515" s="17">
        <v>0.154652195126424</v>
      </c>
      <c r="CO515" s="17">
        <v>0.23256681333474899</v>
      </c>
      <c r="CP515" s="17">
        <v>0.189130156352248</v>
      </c>
    </row>
    <row r="516" spans="2:94" x14ac:dyDescent="0.35">
      <c r="B516" t="s">
        <v>208</v>
      </c>
      <c r="C516" s="17">
        <v>5.7781220600269398E-2</v>
      </c>
      <c r="D516" s="17">
        <v>6.4624531783347997E-2</v>
      </c>
      <c r="E516" s="17">
        <v>5.1417442635381401E-2</v>
      </c>
      <c r="F516" s="17"/>
      <c r="G516" s="17">
        <v>6.3839020973048305E-2</v>
      </c>
      <c r="H516" s="17">
        <v>5.8803218847180198E-2</v>
      </c>
      <c r="I516" s="17">
        <v>3.8153813408811299E-2</v>
      </c>
      <c r="J516" s="17">
        <v>6.2013275089465102E-2</v>
      </c>
      <c r="K516" s="17">
        <v>7.3453328859122605E-2</v>
      </c>
      <c r="L516" s="17">
        <v>5.56976977219217E-2</v>
      </c>
      <c r="M516" s="17"/>
      <c r="N516" s="17">
        <v>6.5063735351690993E-2</v>
      </c>
      <c r="O516" s="17">
        <v>5.4064991460289397E-2</v>
      </c>
      <c r="P516" s="17">
        <v>5.1960726683377201E-2</v>
      </c>
      <c r="Q516" s="17">
        <v>5.9815498326699697E-2</v>
      </c>
      <c r="R516" s="17"/>
      <c r="S516" s="17">
        <v>5.8133344405484601E-2</v>
      </c>
      <c r="T516" s="17">
        <v>4.4621300021705702E-2</v>
      </c>
      <c r="U516" s="17">
        <v>2.1154854526579898E-2</v>
      </c>
      <c r="V516" s="17">
        <v>6.1319236356004198E-2</v>
      </c>
      <c r="W516" s="17">
        <v>9.1152568033921605E-2</v>
      </c>
      <c r="X516" s="17">
        <v>8.1296276586574498E-2</v>
      </c>
      <c r="Y516" s="17">
        <v>4.2231667434165197E-2</v>
      </c>
      <c r="Z516" s="17">
        <v>6.1511602262045897E-2</v>
      </c>
      <c r="AA516" s="17">
        <v>8.5129786434278196E-2</v>
      </c>
      <c r="AB516" s="17">
        <v>3.92673495097077E-2</v>
      </c>
      <c r="AC516" s="17">
        <v>5.2590187554999203E-2</v>
      </c>
      <c r="AD516" s="17"/>
      <c r="AE516" s="17">
        <v>6.4242255378870697E-2</v>
      </c>
      <c r="AF516" s="17">
        <v>5.2545049186712101E-2</v>
      </c>
      <c r="AG516" s="17">
        <v>5.0576653548862302E-2</v>
      </c>
      <c r="AH516" s="17"/>
      <c r="AI516" s="17">
        <v>6.8827946073814705E-2</v>
      </c>
      <c r="AJ516" s="17">
        <v>4.7811702144813603E-2</v>
      </c>
      <c r="AK516" s="17">
        <v>0</v>
      </c>
      <c r="AL516" s="17">
        <v>0</v>
      </c>
      <c r="AM516" s="17">
        <v>2.9905935499471899E-2</v>
      </c>
      <c r="AN516" s="17"/>
      <c r="AO516" s="17">
        <v>5.67815971630376E-2</v>
      </c>
      <c r="AP516" s="17">
        <v>4.5376813153516E-2</v>
      </c>
      <c r="AQ516" s="17">
        <v>2.8503684702813399E-2</v>
      </c>
      <c r="AR516" s="17"/>
      <c r="AS516" s="17">
        <v>6.7990352916932395E-2</v>
      </c>
      <c r="AT516" s="17">
        <v>7.2316924165736998E-2</v>
      </c>
      <c r="AU516" s="17">
        <v>5.01247734518862E-2</v>
      </c>
      <c r="AV516" s="17">
        <v>4.5518498150065298E-2</v>
      </c>
      <c r="AW516" s="17">
        <v>0</v>
      </c>
      <c r="AX516" s="17"/>
      <c r="AY516" s="17">
        <v>0.21764015624305799</v>
      </c>
      <c r="AZ516" s="17">
        <v>8.6758917395388602E-2</v>
      </c>
      <c r="BA516" s="17">
        <v>4.3682292383237002E-2</v>
      </c>
      <c r="BB516" s="17">
        <v>4.66482597153417E-2</v>
      </c>
      <c r="BC516" s="17">
        <v>5.7635252862369597E-2</v>
      </c>
      <c r="BD516" s="17">
        <v>6.25774764458146E-2</v>
      </c>
      <c r="BE516" s="17">
        <v>9.5368715945889901E-2</v>
      </c>
      <c r="BF516" s="17">
        <v>3.53944431243653E-2</v>
      </c>
      <c r="BG516" s="17">
        <v>5.0107685731289098E-2</v>
      </c>
      <c r="BH516" s="17">
        <v>1.69491746784039E-2</v>
      </c>
      <c r="BI516" s="17">
        <v>4.8027533974948099E-2</v>
      </c>
      <c r="BJ516" s="17">
        <v>3.2977866003268998E-2</v>
      </c>
      <c r="BK516" s="17">
        <v>7.1226919407268302E-2</v>
      </c>
      <c r="BL516" s="17">
        <v>9.6560618508842594E-2</v>
      </c>
      <c r="BM516" s="17">
        <v>4.9223141262771497E-2</v>
      </c>
      <c r="BN516" s="17">
        <v>1.9245112110894701E-2</v>
      </c>
      <c r="BO516" s="17"/>
      <c r="BP516" s="17">
        <v>6.0305090338696E-2</v>
      </c>
      <c r="BQ516" s="17">
        <v>6.8876956342674198E-2</v>
      </c>
      <c r="BR516" s="17">
        <v>5.7640447677810298E-2</v>
      </c>
      <c r="BS516" s="17">
        <v>3.42328243297218E-2</v>
      </c>
      <c r="BT516" s="17">
        <v>4.4835098340905599E-2</v>
      </c>
      <c r="BU516" s="17">
        <v>0.10352094327210699</v>
      </c>
      <c r="BV516" s="17"/>
      <c r="BW516" s="17">
        <v>2.8121379044686499E-2</v>
      </c>
      <c r="BX516" s="17">
        <v>4.9450922449564498E-2</v>
      </c>
      <c r="BY516" s="17">
        <v>5.3027701289314597E-2</v>
      </c>
      <c r="BZ516" s="17">
        <v>7.1900147128058006E-2</v>
      </c>
      <c r="CA516" s="17">
        <v>5.9562913095276997E-2</v>
      </c>
      <c r="CB516" s="17">
        <v>0</v>
      </c>
      <c r="CC516" s="17">
        <v>4.2107431457816001E-2</v>
      </c>
      <c r="CD516" s="17">
        <v>0.15476438544882201</v>
      </c>
      <c r="CE516" s="17"/>
      <c r="CF516" s="17">
        <v>3.2197783913286003E-2</v>
      </c>
      <c r="CG516" s="17">
        <v>5.55718763713536E-2</v>
      </c>
      <c r="CH516" s="17">
        <v>6.7542728774771701E-2</v>
      </c>
      <c r="CI516" s="17">
        <v>4.7168897968913201E-2</v>
      </c>
      <c r="CJ516" s="17">
        <v>8.3468021199460493E-2</v>
      </c>
      <c r="CK516" s="17"/>
      <c r="CL516" s="17">
        <v>6.0070493303494399E-2</v>
      </c>
      <c r="CM516" s="17"/>
      <c r="CN516" s="17">
        <v>5.5416368783280101E-2</v>
      </c>
      <c r="CO516" s="17">
        <v>7.0065790840520295E-2</v>
      </c>
      <c r="CP516" s="17">
        <v>5.2806840985362598E-2</v>
      </c>
    </row>
    <row r="517" spans="2:94" x14ac:dyDescent="0.35">
      <c r="B517" t="s">
        <v>209</v>
      </c>
      <c r="C517" s="17">
        <v>6.7520795736836295E-2</v>
      </c>
      <c r="D517" s="17">
        <v>6.8491098545169604E-2</v>
      </c>
      <c r="E517" s="17">
        <v>6.7114546266280495E-2</v>
      </c>
      <c r="F517" s="17"/>
      <c r="G517" s="17">
        <v>4.1568304287607702E-2</v>
      </c>
      <c r="H517" s="17">
        <v>3.5111997181991102E-2</v>
      </c>
      <c r="I517" s="17">
        <v>8.2680336838059407E-2</v>
      </c>
      <c r="J517" s="17">
        <v>5.1011028007297399E-2</v>
      </c>
      <c r="K517" s="17">
        <v>8.9034778831657294E-2</v>
      </c>
      <c r="L517" s="17">
        <v>9.5851585023321806E-2</v>
      </c>
      <c r="M517" s="17"/>
      <c r="N517" s="17">
        <v>7.2192227156913105E-2</v>
      </c>
      <c r="O517" s="17">
        <v>7.46250433491326E-2</v>
      </c>
      <c r="P517" s="17">
        <v>6.4495954485331602E-2</v>
      </c>
      <c r="Q517" s="17">
        <v>5.84129505543328E-2</v>
      </c>
      <c r="R517" s="17"/>
      <c r="S517" s="17">
        <v>3.0618862309215001E-2</v>
      </c>
      <c r="T517" s="17">
        <v>5.4117043769757199E-2</v>
      </c>
      <c r="U517" s="17">
        <v>8.4023719551290399E-2</v>
      </c>
      <c r="V517" s="17">
        <v>7.4440071673992095E-2</v>
      </c>
      <c r="W517" s="17">
        <v>9.4055303058169101E-2</v>
      </c>
      <c r="X517" s="17">
        <v>5.8230196600525801E-2</v>
      </c>
      <c r="Y517" s="17">
        <v>5.2631653033874203E-2</v>
      </c>
      <c r="Z517" s="17">
        <v>8.0642688661957701E-2</v>
      </c>
      <c r="AA517" s="17">
        <v>6.8321106715153596E-2</v>
      </c>
      <c r="AB517" s="17">
        <v>0.11860528708297299</v>
      </c>
      <c r="AC517" s="17">
        <v>6.99869278703978E-2</v>
      </c>
      <c r="AD517" s="17"/>
      <c r="AE517" s="17">
        <v>0.101147688288315</v>
      </c>
      <c r="AF517" s="17">
        <v>4.43791049561253E-2</v>
      </c>
      <c r="AG517" s="17">
        <v>6.3293163830949406E-2</v>
      </c>
      <c r="AH517" s="17"/>
      <c r="AI517" s="17">
        <v>9.8833754693600298E-2</v>
      </c>
      <c r="AJ517" s="17">
        <v>2.40840632050782E-2</v>
      </c>
      <c r="AK517" s="17">
        <v>7.6003203450572293E-2</v>
      </c>
      <c r="AL517" s="17">
        <v>0.34559200321941103</v>
      </c>
      <c r="AM517" s="17">
        <v>0.100831985958107</v>
      </c>
      <c r="AN517" s="17"/>
      <c r="AO517" s="17">
        <v>7.5929578269126594E-2</v>
      </c>
      <c r="AP517" s="17">
        <v>3.0821351470960101E-2</v>
      </c>
      <c r="AQ517" s="17">
        <v>2.9979420834840301E-2</v>
      </c>
      <c r="AR517" s="17"/>
      <c r="AS517" s="17">
        <v>3.9528338689402698E-2</v>
      </c>
      <c r="AT517" s="17">
        <v>9.0772551844656199E-2</v>
      </c>
      <c r="AU517" s="17">
        <v>6.6175611876220203E-2</v>
      </c>
      <c r="AV517" s="17">
        <v>5.7353092212582703E-2</v>
      </c>
      <c r="AW517" s="17">
        <v>0.265870902689118</v>
      </c>
      <c r="AX517" s="17"/>
      <c r="AY517" s="17">
        <v>0</v>
      </c>
      <c r="AZ517" s="17">
        <v>7.29862560299879E-2</v>
      </c>
      <c r="BA517" s="17">
        <v>7.9201644260287293E-2</v>
      </c>
      <c r="BB517" s="17">
        <v>7.3010941781347496E-2</v>
      </c>
      <c r="BC517" s="17">
        <v>7.79522293277079E-2</v>
      </c>
      <c r="BD517" s="17">
        <v>6.5321187173172895E-2</v>
      </c>
      <c r="BE517" s="17">
        <v>8.3361371984459698E-2</v>
      </c>
      <c r="BF517" s="17">
        <v>3.5144009934414203E-2</v>
      </c>
      <c r="BG517" s="17">
        <v>4.8112658763592102E-2</v>
      </c>
      <c r="BH517" s="17">
        <v>9.0211846394430598E-2</v>
      </c>
      <c r="BI517" s="17">
        <v>4.9657004903062997E-2</v>
      </c>
      <c r="BJ517" s="17">
        <v>6.8143315640262506E-2</v>
      </c>
      <c r="BK517" s="17">
        <v>9.6791995851824297E-2</v>
      </c>
      <c r="BL517" s="17">
        <v>0</v>
      </c>
      <c r="BM517" s="17">
        <v>0</v>
      </c>
      <c r="BN517" s="17">
        <v>8.47231471712864E-2</v>
      </c>
      <c r="BO517" s="17"/>
      <c r="BP517" s="17">
        <v>4.5053720429492301E-2</v>
      </c>
      <c r="BQ517" s="17">
        <v>6.3864200420995498E-2</v>
      </c>
      <c r="BR517" s="17">
        <v>8.6853367260567998E-2</v>
      </c>
      <c r="BS517" s="17">
        <v>7.1314458608325207E-2</v>
      </c>
      <c r="BT517" s="17">
        <v>7.0139678348962495E-2</v>
      </c>
      <c r="BU517" s="17">
        <v>0.115726219227718</v>
      </c>
      <c r="BV517" s="17"/>
      <c r="BW517" s="17">
        <v>0.119017265853177</v>
      </c>
      <c r="BX517" s="17">
        <v>3.6387953931539797E-2</v>
      </c>
      <c r="BY517" s="17">
        <v>5.9112291264389702E-2</v>
      </c>
      <c r="BZ517" s="17">
        <v>0.129227589388446</v>
      </c>
      <c r="CA517" s="17">
        <v>4.2189289505225103E-2</v>
      </c>
      <c r="CB517" s="17">
        <v>5.7758811405680198E-2</v>
      </c>
      <c r="CC517" s="17">
        <v>0.11711371677483801</v>
      </c>
      <c r="CD517" s="17">
        <v>2.79971783111857E-2</v>
      </c>
      <c r="CE517" s="17"/>
      <c r="CF517" s="17">
        <v>9.1599821344316795E-2</v>
      </c>
      <c r="CG517" s="17">
        <v>6.1586070968096103E-2</v>
      </c>
      <c r="CH517" s="17">
        <v>6.29234100252659E-2</v>
      </c>
      <c r="CI517" s="17">
        <v>6.9441006655742904E-2</v>
      </c>
      <c r="CJ517" s="17">
        <v>0.107594624132412</v>
      </c>
      <c r="CK517" s="17"/>
      <c r="CL517" s="17">
        <v>5.2559479135937497E-2</v>
      </c>
      <c r="CM517" s="17"/>
      <c r="CN517" s="17">
        <v>5.4297768769587598E-2</v>
      </c>
      <c r="CO517" s="17">
        <v>0.10689310936754701</v>
      </c>
      <c r="CP517" s="17">
        <v>6.2999072082425597E-2</v>
      </c>
    </row>
    <row r="518" spans="2:94" x14ac:dyDescent="0.35">
      <c r="B518" t="s">
        <v>133</v>
      </c>
      <c r="C518" s="17">
        <v>3.09994342265906E-2</v>
      </c>
      <c r="D518" s="17">
        <v>2.48982108913312E-2</v>
      </c>
      <c r="E518" s="17">
        <v>3.7363058005279497E-2</v>
      </c>
      <c r="F518" s="17"/>
      <c r="G518" s="17">
        <v>4.1659267450281798E-2</v>
      </c>
      <c r="H518" s="17">
        <v>2.3009235447337899E-2</v>
      </c>
      <c r="I518" s="17">
        <v>3.3178024131582697E-2</v>
      </c>
      <c r="J518" s="17">
        <v>4.0625134979370099E-2</v>
      </c>
      <c r="K518" s="17">
        <v>1.9266769826596E-2</v>
      </c>
      <c r="L518" s="17">
        <v>2.8445559951885999E-2</v>
      </c>
      <c r="M518" s="17"/>
      <c r="N518" s="17">
        <v>6.9133125397098996E-3</v>
      </c>
      <c r="O518" s="17">
        <v>3.0435075129157899E-2</v>
      </c>
      <c r="P518" s="17">
        <v>3.7522724770510003E-2</v>
      </c>
      <c r="Q518" s="17">
        <v>5.5291773358945299E-2</v>
      </c>
      <c r="R518" s="17"/>
      <c r="S518" s="17">
        <v>2.7934471194289899E-2</v>
      </c>
      <c r="T518" s="17">
        <v>2.71215682728142E-2</v>
      </c>
      <c r="U518" s="17">
        <v>1.0117063550573201E-2</v>
      </c>
      <c r="V518" s="17">
        <v>1.2432603844328399E-2</v>
      </c>
      <c r="W518" s="17">
        <v>4.3546171577916799E-2</v>
      </c>
      <c r="X518" s="17">
        <v>5.6830191360426899E-2</v>
      </c>
      <c r="Y518" s="17">
        <v>2.2473282767142701E-2</v>
      </c>
      <c r="Z518" s="17">
        <v>1.9462257877771501E-2</v>
      </c>
      <c r="AA518" s="17">
        <v>5.7057957211349999E-2</v>
      </c>
      <c r="AB518" s="17">
        <v>3.16465319232591E-2</v>
      </c>
      <c r="AC518" s="17">
        <v>1.69841027145652E-2</v>
      </c>
      <c r="AD518" s="17"/>
      <c r="AE518" s="17">
        <v>2.97867376226978E-2</v>
      </c>
      <c r="AF518" s="17">
        <v>2.1200028479659402E-2</v>
      </c>
      <c r="AG518" s="17">
        <v>4.8393087549461603E-2</v>
      </c>
      <c r="AH518" s="17"/>
      <c r="AI518" s="17">
        <v>2.68815377737842E-2</v>
      </c>
      <c r="AJ518" s="17">
        <v>1.42360564527185E-2</v>
      </c>
      <c r="AK518" s="17">
        <v>1.3654706543172E-2</v>
      </c>
      <c r="AL518" s="17">
        <v>0</v>
      </c>
      <c r="AM518" s="17">
        <v>8.2382847076085799E-2</v>
      </c>
      <c r="AN518" s="17"/>
      <c r="AO518" s="17">
        <v>1.0761415643321601E-2</v>
      </c>
      <c r="AP518" s="17">
        <v>1.9624172379931699E-2</v>
      </c>
      <c r="AQ518" s="17">
        <v>3.4457196536380803E-2</v>
      </c>
      <c r="AR518" s="17"/>
      <c r="AS518" s="17">
        <v>6.2150499170018601E-2</v>
      </c>
      <c r="AT518" s="17">
        <v>2.81113961793206E-2</v>
      </c>
      <c r="AU518" s="17">
        <v>2.4775212115222399E-2</v>
      </c>
      <c r="AV518" s="17">
        <v>7.9802465918440198E-3</v>
      </c>
      <c r="AW518" s="17">
        <v>0</v>
      </c>
      <c r="AX518" s="17"/>
      <c r="AY518" s="17">
        <v>0.22333912225376501</v>
      </c>
      <c r="AZ518" s="17">
        <v>8.6836001579946004E-2</v>
      </c>
      <c r="BA518" s="17">
        <v>3.4068059728056301E-2</v>
      </c>
      <c r="BB518" s="17">
        <v>5.9094685555441097E-2</v>
      </c>
      <c r="BC518" s="17">
        <v>2.48238241942699E-2</v>
      </c>
      <c r="BD518" s="17">
        <v>2.76814628612507E-2</v>
      </c>
      <c r="BE518" s="17">
        <v>1.09189770141104E-2</v>
      </c>
      <c r="BF518" s="17">
        <v>1.1828906569395699E-2</v>
      </c>
      <c r="BG518" s="17">
        <v>3.90502786526781E-2</v>
      </c>
      <c r="BH518" s="17">
        <v>3.5023505415354803E-2</v>
      </c>
      <c r="BI518" s="17">
        <v>1.21579897582257E-2</v>
      </c>
      <c r="BJ518" s="17">
        <v>1.5422767984946699E-2</v>
      </c>
      <c r="BK518" s="17">
        <v>2.1866411989314102E-2</v>
      </c>
      <c r="BL518" s="17">
        <v>0</v>
      </c>
      <c r="BM518" s="17">
        <v>5.2586791395479601E-2</v>
      </c>
      <c r="BN518" s="17">
        <v>0</v>
      </c>
      <c r="BO518" s="17"/>
      <c r="BP518" s="17">
        <v>2.98674400058925E-2</v>
      </c>
      <c r="BQ518" s="17">
        <v>3.83350549817311E-2</v>
      </c>
      <c r="BR518" s="17">
        <v>3.4161406647447198E-2</v>
      </c>
      <c r="BS518" s="17">
        <v>3.3163876519023798E-2</v>
      </c>
      <c r="BT518" s="17">
        <v>8.6142668102680599E-3</v>
      </c>
      <c r="BU518" s="17">
        <v>3.1872823350431803E-2</v>
      </c>
      <c r="BV518" s="17"/>
      <c r="BW518" s="17">
        <v>2.56263151452625E-2</v>
      </c>
      <c r="BX518" s="17">
        <v>1.8935165778186401E-2</v>
      </c>
      <c r="BY518" s="17">
        <v>1.86251875611094E-2</v>
      </c>
      <c r="BZ518" s="17">
        <v>3.3550528805134899E-2</v>
      </c>
      <c r="CA518" s="17">
        <v>9.9393970253468297E-3</v>
      </c>
      <c r="CB518" s="17">
        <v>0</v>
      </c>
      <c r="CC518" s="17">
        <v>3.6407451691502897E-2</v>
      </c>
      <c r="CD518" s="17">
        <v>9.1336945055734198E-2</v>
      </c>
      <c r="CE518" s="17"/>
      <c r="CF518" s="17">
        <v>0</v>
      </c>
      <c r="CG518" s="17">
        <v>2.4796761021614301E-2</v>
      </c>
      <c r="CH518" s="17">
        <v>2.8368215186288299E-2</v>
      </c>
      <c r="CI518" s="17">
        <v>6.5628794548395306E-2</v>
      </c>
      <c r="CJ518" s="17">
        <v>6.04513515858029E-2</v>
      </c>
      <c r="CK518" s="17"/>
      <c r="CL518" s="17">
        <v>4.0570700058489902E-2</v>
      </c>
      <c r="CM518" s="17"/>
      <c r="CN518" s="17">
        <v>3.7022729310590197E-2</v>
      </c>
      <c r="CO518" s="17">
        <v>3.0309098431599499E-2</v>
      </c>
      <c r="CP518" s="17">
        <v>1.93582889220619E-2</v>
      </c>
    </row>
    <row r="519" spans="2:94" x14ac:dyDescent="0.35">
      <c r="B519" t="s">
        <v>145</v>
      </c>
      <c r="C519" s="17">
        <v>0.66380394084641503</v>
      </c>
      <c r="D519" s="17">
        <v>0.67379428510509698</v>
      </c>
      <c r="E519" s="17">
        <v>0.65099730722478499</v>
      </c>
      <c r="F519" s="17"/>
      <c r="G519" s="17">
        <v>0.65384381526937096</v>
      </c>
      <c r="H519" s="17">
        <v>0.66535188241550502</v>
      </c>
      <c r="I519" s="17">
        <v>0.67594094270216198</v>
      </c>
      <c r="J519" s="17">
        <v>0.65550948718272495</v>
      </c>
      <c r="K519" s="17">
        <v>0.65032663818341396</v>
      </c>
      <c r="L519" s="17">
        <v>0.67446690661212105</v>
      </c>
      <c r="M519" s="17"/>
      <c r="N519" s="17">
        <v>0.70149410613875995</v>
      </c>
      <c r="O519" s="17">
        <v>0.65954288184822096</v>
      </c>
      <c r="P519" s="17">
        <v>0.68472550628952999</v>
      </c>
      <c r="Q519" s="17">
        <v>0.600359870489932</v>
      </c>
      <c r="R519" s="17"/>
      <c r="S519" s="17">
        <v>0.65257282536531802</v>
      </c>
      <c r="T519" s="17">
        <v>0.70544428044833096</v>
      </c>
      <c r="U519" s="17">
        <v>0.65850182273650804</v>
      </c>
      <c r="V519" s="17">
        <v>0.68327018681876694</v>
      </c>
      <c r="W519" s="17">
        <v>0.60883092897221802</v>
      </c>
      <c r="X519" s="17">
        <v>0.59033280457590198</v>
      </c>
      <c r="Y519" s="17">
        <v>0.76189206892338301</v>
      </c>
      <c r="Z519" s="17">
        <v>0.68270092635703805</v>
      </c>
      <c r="AA519" s="17">
        <v>0.61575356498276101</v>
      </c>
      <c r="AB519" s="17">
        <v>0.66258098220874595</v>
      </c>
      <c r="AC519" s="17">
        <v>0.71572405744487799</v>
      </c>
      <c r="AD519" s="17"/>
      <c r="AE519" s="17">
        <v>0.61377167911876696</v>
      </c>
      <c r="AF519" s="17">
        <v>0.72627302309962405</v>
      </c>
      <c r="AG519" s="17">
        <v>0.62751669618166295</v>
      </c>
      <c r="AH519" s="17"/>
      <c r="AI519" s="17">
        <v>0.62633851339188895</v>
      </c>
      <c r="AJ519" s="17">
        <v>0.75240110160055496</v>
      </c>
      <c r="AK519" s="17">
        <v>0.762868104324264</v>
      </c>
      <c r="AL519" s="17">
        <v>0.65440799678058903</v>
      </c>
      <c r="AM519" s="17">
        <v>0.524357525761867</v>
      </c>
      <c r="AN519" s="17"/>
      <c r="AO519" s="17">
        <v>0.69049117211188604</v>
      </c>
      <c r="AP519" s="17">
        <v>0.74997335910743301</v>
      </c>
      <c r="AQ519" s="17">
        <v>0.71335323969492304</v>
      </c>
      <c r="AR519" s="17"/>
      <c r="AS519" s="17">
        <v>0.618036353916256</v>
      </c>
      <c r="AT519" s="17">
        <v>0.64212627363889097</v>
      </c>
      <c r="AU519" s="17">
        <v>0.68332203899358301</v>
      </c>
      <c r="AV519" s="17">
        <v>0.73222515303718205</v>
      </c>
      <c r="AW519" s="17">
        <v>0.61920759924376001</v>
      </c>
      <c r="AX519" s="17"/>
      <c r="AY519" s="17">
        <v>0.55902072150317705</v>
      </c>
      <c r="AZ519" s="17">
        <v>0.49662361405514599</v>
      </c>
      <c r="BA519" s="17">
        <v>0.71175747254675703</v>
      </c>
      <c r="BB519" s="17">
        <v>0.57506993138423501</v>
      </c>
      <c r="BC519" s="17">
        <v>0.66150117880505099</v>
      </c>
      <c r="BD519" s="17">
        <v>0.68175001787578504</v>
      </c>
      <c r="BE519" s="17">
        <v>0.56494736015015301</v>
      </c>
      <c r="BF519" s="17">
        <v>0.74534749684257995</v>
      </c>
      <c r="BG519" s="17">
        <v>0.62495024570567304</v>
      </c>
      <c r="BH519" s="17">
        <v>0.73555216923048194</v>
      </c>
      <c r="BI519" s="17">
        <v>0.688934908522843</v>
      </c>
      <c r="BJ519" s="17">
        <v>0.74959980460871201</v>
      </c>
      <c r="BK519" s="17">
        <v>0.66028828647825299</v>
      </c>
      <c r="BL519" s="17">
        <v>0.75646434298710497</v>
      </c>
      <c r="BM519" s="17">
        <v>0.84410555396382403</v>
      </c>
      <c r="BN519" s="17">
        <v>0.78604071209245396</v>
      </c>
      <c r="BO519" s="17"/>
      <c r="BP519" s="17">
        <v>0.66051816675515496</v>
      </c>
      <c r="BQ519" s="17">
        <v>0.64167809150887101</v>
      </c>
      <c r="BR519" s="17">
        <v>0.62785199354274202</v>
      </c>
      <c r="BS519" s="17">
        <v>0.72095137606853799</v>
      </c>
      <c r="BT519" s="17">
        <v>0.68104271568125796</v>
      </c>
      <c r="BU519" s="17">
        <v>0.62970238742781004</v>
      </c>
      <c r="BV519" s="17"/>
      <c r="BW519" s="17">
        <v>0.589189249820117</v>
      </c>
      <c r="BX519" s="17">
        <v>0.71917515163138201</v>
      </c>
      <c r="BY519" s="17">
        <v>0.69887422807914401</v>
      </c>
      <c r="BZ519" s="17">
        <v>0.59872992847087902</v>
      </c>
      <c r="CA519" s="17">
        <v>0.71524475117591801</v>
      </c>
      <c r="CB519" s="17">
        <v>0.69499374436885097</v>
      </c>
      <c r="CC519" s="17">
        <v>0.66777972085930304</v>
      </c>
      <c r="CD519" s="17">
        <v>0.52427720072878403</v>
      </c>
      <c r="CE519" s="17"/>
      <c r="CF519" s="17">
        <v>0.75381734338736195</v>
      </c>
      <c r="CG519" s="17">
        <v>0.69389197400792801</v>
      </c>
      <c r="CH519" s="17">
        <v>0.62359300847991905</v>
      </c>
      <c r="CI519" s="17">
        <v>0.65578060760649803</v>
      </c>
      <c r="CJ519" s="17">
        <v>0.606752927007008</v>
      </c>
      <c r="CK519" s="17"/>
      <c r="CL519" s="17">
        <v>0.72821020153448102</v>
      </c>
      <c r="CM519" s="17"/>
      <c r="CN519" s="17">
        <v>0.69861093801011798</v>
      </c>
      <c r="CO519" s="17">
        <v>0.56016518802558402</v>
      </c>
      <c r="CP519" s="17">
        <v>0.67570564165790203</v>
      </c>
    </row>
    <row r="520" spans="2:94" x14ac:dyDescent="0.35">
      <c r="B520" t="s">
        <v>146</v>
      </c>
      <c r="C520" s="17">
        <v>0.125302016337106</v>
      </c>
      <c r="D520" s="17">
        <v>0.133115630328518</v>
      </c>
      <c r="E520" s="17">
        <v>0.118531988901662</v>
      </c>
      <c r="F520" s="17"/>
      <c r="G520" s="17">
        <v>0.10540732526065601</v>
      </c>
      <c r="H520" s="17">
        <v>9.39152160291713E-2</v>
      </c>
      <c r="I520" s="17">
        <v>0.120834150246871</v>
      </c>
      <c r="J520" s="17">
        <v>0.11302430309676301</v>
      </c>
      <c r="K520" s="17">
        <v>0.16248810769078001</v>
      </c>
      <c r="L520" s="17">
        <v>0.15154928274524401</v>
      </c>
      <c r="M520" s="17"/>
      <c r="N520" s="17">
        <v>0.137255962508604</v>
      </c>
      <c r="O520" s="17">
        <v>0.12869003480942201</v>
      </c>
      <c r="P520" s="17">
        <v>0.116456681168709</v>
      </c>
      <c r="Q520" s="17">
        <v>0.118228448881033</v>
      </c>
      <c r="R520" s="17"/>
      <c r="S520" s="17">
        <v>8.8752206714699605E-2</v>
      </c>
      <c r="T520" s="17">
        <v>9.8738343791462901E-2</v>
      </c>
      <c r="U520" s="17">
        <v>0.10517857407787</v>
      </c>
      <c r="V520" s="17">
        <v>0.135759308029996</v>
      </c>
      <c r="W520" s="17">
        <v>0.185207871092091</v>
      </c>
      <c r="X520" s="17">
        <v>0.13952647318709999</v>
      </c>
      <c r="Y520" s="17">
        <v>9.48633204680394E-2</v>
      </c>
      <c r="Z520" s="17">
        <v>0.142154290924004</v>
      </c>
      <c r="AA520" s="17">
        <v>0.153450893149432</v>
      </c>
      <c r="AB520" s="17">
        <v>0.157872636592681</v>
      </c>
      <c r="AC520" s="17">
        <v>0.122577115425397</v>
      </c>
      <c r="AD520" s="17"/>
      <c r="AE520" s="17">
        <v>0.16538994366718601</v>
      </c>
      <c r="AF520" s="17">
        <v>9.6924154142837393E-2</v>
      </c>
      <c r="AG520" s="17">
        <v>0.113869817379812</v>
      </c>
      <c r="AH520" s="17"/>
      <c r="AI520" s="17">
        <v>0.16766170076741499</v>
      </c>
      <c r="AJ520" s="17">
        <v>7.1895765349891796E-2</v>
      </c>
      <c r="AK520" s="17">
        <v>7.6003203450572293E-2</v>
      </c>
      <c r="AL520" s="17">
        <v>0.34559200321941103</v>
      </c>
      <c r="AM520" s="17">
        <v>0.13073792145757901</v>
      </c>
      <c r="AN520" s="17"/>
      <c r="AO520" s="17">
        <v>0.13271117543216401</v>
      </c>
      <c r="AP520" s="17">
        <v>7.6198164624475997E-2</v>
      </c>
      <c r="AQ520" s="17">
        <v>5.84831055376537E-2</v>
      </c>
      <c r="AR520" s="17"/>
      <c r="AS520" s="17">
        <v>0.107518691606335</v>
      </c>
      <c r="AT520" s="17">
        <v>0.163089476010393</v>
      </c>
      <c r="AU520" s="17">
        <v>0.11630038532810601</v>
      </c>
      <c r="AV520" s="17">
        <v>0.10287159036264799</v>
      </c>
      <c r="AW520" s="17">
        <v>0.265870902689118</v>
      </c>
      <c r="AX520" s="17"/>
      <c r="AY520" s="17">
        <v>0.21764015624305799</v>
      </c>
      <c r="AZ520" s="17">
        <v>0.159745173425377</v>
      </c>
      <c r="BA520" s="17">
        <v>0.122883936643524</v>
      </c>
      <c r="BB520" s="17">
        <v>0.119659201496689</v>
      </c>
      <c r="BC520" s="17">
        <v>0.13558748219007699</v>
      </c>
      <c r="BD520" s="17">
        <v>0.127898663618987</v>
      </c>
      <c r="BE520" s="17">
        <v>0.17873008793035</v>
      </c>
      <c r="BF520" s="17">
        <v>7.0538453058779496E-2</v>
      </c>
      <c r="BG520" s="17">
        <v>9.8220344494881304E-2</v>
      </c>
      <c r="BH520" s="17">
        <v>0.107161021072835</v>
      </c>
      <c r="BI520" s="17">
        <v>9.7684538878011096E-2</v>
      </c>
      <c r="BJ520" s="17">
        <v>0.101121181643532</v>
      </c>
      <c r="BK520" s="17">
        <v>0.16801891525909299</v>
      </c>
      <c r="BL520" s="17">
        <v>9.6560618508842594E-2</v>
      </c>
      <c r="BM520" s="17">
        <v>4.9223141262771497E-2</v>
      </c>
      <c r="BN520" s="17">
        <v>0.10396825928218099</v>
      </c>
      <c r="BO520" s="17"/>
      <c r="BP520" s="17">
        <v>0.105358810768188</v>
      </c>
      <c r="BQ520" s="17">
        <v>0.13274115676366999</v>
      </c>
      <c r="BR520" s="17">
        <v>0.14449381493837801</v>
      </c>
      <c r="BS520" s="17">
        <v>0.10554728293804699</v>
      </c>
      <c r="BT520" s="17">
        <v>0.114974776689868</v>
      </c>
      <c r="BU520" s="17">
        <v>0.21924716249982401</v>
      </c>
      <c r="BV520" s="17"/>
      <c r="BW520" s="17">
        <v>0.14713864489786399</v>
      </c>
      <c r="BX520" s="17">
        <v>8.5838876381104295E-2</v>
      </c>
      <c r="BY520" s="17">
        <v>0.11213999255370399</v>
      </c>
      <c r="BZ520" s="17">
        <v>0.20112773651650401</v>
      </c>
      <c r="CA520" s="17">
        <v>0.101752202600502</v>
      </c>
      <c r="CB520" s="17">
        <v>5.7758811405680198E-2</v>
      </c>
      <c r="CC520" s="17">
        <v>0.15922114823265399</v>
      </c>
      <c r="CD520" s="17">
        <v>0.18276156376000699</v>
      </c>
      <c r="CE520" s="17"/>
      <c r="CF520" s="17">
        <v>0.123797605257603</v>
      </c>
      <c r="CG520" s="17">
        <v>0.11715794733944999</v>
      </c>
      <c r="CH520" s="17">
        <v>0.13046613880003799</v>
      </c>
      <c r="CI520" s="17">
        <v>0.11660990462465599</v>
      </c>
      <c r="CJ520" s="17">
        <v>0.191062645331873</v>
      </c>
      <c r="CK520" s="17"/>
      <c r="CL520" s="17">
        <v>0.112629972439432</v>
      </c>
      <c r="CM520" s="17"/>
      <c r="CN520" s="17">
        <v>0.109714137552868</v>
      </c>
      <c r="CO520" s="17">
        <v>0.17695890020806701</v>
      </c>
      <c r="CP520" s="17">
        <v>0.11580591306778799</v>
      </c>
    </row>
    <row r="521" spans="2:94" x14ac:dyDescent="0.35">
      <c r="B521" t="s">
        <v>147</v>
      </c>
      <c r="C521" s="17">
        <v>0.538501924509309</v>
      </c>
      <c r="D521" s="17">
        <v>0.54067865477657895</v>
      </c>
      <c r="E521" s="17">
        <v>0.53246531832312305</v>
      </c>
      <c r="F521" s="17"/>
      <c r="G521" s="17">
        <v>0.54843649000871497</v>
      </c>
      <c r="H521" s="17">
        <v>0.57143666638633395</v>
      </c>
      <c r="I521" s="17">
        <v>0.55510679245529104</v>
      </c>
      <c r="J521" s="17">
        <v>0.54248518408596202</v>
      </c>
      <c r="K521" s="17">
        <v>0.48783853049263398</v>
      </c>
      <c r="L521" s="17">
        <v>0.52291762386687801</v>
      </c>
      <c r="M521" s="17"/>
      <c r="N521" s="17">
        <v>0.56423814363015601</v>
      </c>
      <c r="O521" s="17">
        <v>0.53085284703879898</v>
      </c>
      <c r="P521" s="17">
        <v>0.568268825120821</v>
      </c>
      <c r="Q521" s="17">
        <v>0.48213142160889899</v>
      </c>
      <c r="R521" s="17"/>
      <c r="S521" s="17">
        <v>0.56382061865061905</v>
      </c>
      <c r="T521" s="17">
        <v>0.606705936656869</v>
      </c>
      <c r="U521" s="17">
        <v>0.55332324865863702</v>
      </c>
      <c r="V521" s="17">
        <v>0.54751087878877003</v>
      </c>
      <c r="W521" s="17">
        <v>0.423623057880127</v>
      </c>
      <c r="X521" s="17">
        <v>0.450806331388802</v>
      </c>
      <c r="Y521" s="17">
        <v>0.66702874845534399</v>
      </c>
      <c r="Z521" s="17">
        <v>0.54054663543303405</v>
      </c>
      <c r="AA521" s="17">
        <v>0.46230267183332902</v>
      </c>
      <c r="AB521" s="17">
        <v>0.50470834561606503</v>
      </c>
      <c r="AC521" s="17">
        <v>0.59314694201948104</v>
      </c>
      <c r="AD521" s="17"/>
      <c r="AE521" s="17">
        <v>0.448381735451581</v>
      </c>
      <c r="AF521" s="17">
        <v>0.62934886895678699</v>
      </c>
      <c r="AG521" s="17">
        <v>0.513646878801852</v>
      </c>
      <c r="AH521" s="17"/>
      <c r="AI521" s="17">
        <v>0.45867681262447402</v>
      </c>
      <c r="AJ521" s="17">
        <v>0.68050533625066301</v>
      </c>
      <c r="AK521" s="17">
        <v>0.68686490087369101</v>
      </c>
      <c r="AL521" s="17">
        <v>0.308815993561179</v>
      </c>
      <c r="AM521" s="17">
        <v>0.393619604304288</v>
      </c>
      <c r="AN521" s="17"/>
      <c r="AO521" s="17">
        <v>0.557779996679722</v>
      </c>
      <c r="AP521" s="17">
        <v>0.67377519448295697</v>
      </c>
      <c r="AQ521" s="17">
        <v>0.65487013415726902</v>
      </c>
      <c r="AR521" s="17"/>
      <c r="AS521" s="17">
        <v>0.51051766230992102</v>
      </c>
      <c r="AT521" s="17">
        <v>0.47903679762849799</v>
      </c>
      <c r="AU521" s="17">
        <v>0.56702165366547697</v>
      </c>
      <c r="AV521" s="17">
        <v>0.62935356267453402</v>
      </c>
      <c r="AW521" s="17">
        <v>0.353336696554642</v>
      </c>
      <c r="AX521" s="17"/>
      <c r="AY521" s="17">
        <v>0.34138056526012001</v>
      </c>
      <c r="AZ521" s="17">
        <v>0.33687844062976902</v>
      </c>
      <c r="BA521" s="17">
        <v>0.58887353590323299</v>
      </c>
      <c r="BB521" s="17">
        <v>0.455410729887545</v>
      </c>
      <c r="BC521" s="17">
        <v>0.525913696614974</v>
      </c>
      <c r="BD521" s="17">
        <v>0.55385135425679799</v>
      </c>
      <c r="BE521" s="17">
        <v>0.38621727221980401</v>
      </c>
      <c r="BF521" s="17">
        <v>0.67480904378380102</v>
      </c>
      <c r="BG521" s="17">
        <v>0.526729901210791</v>
      </c>
      <c r="BH521" s="17">
        <v>0.62839114815764796</v>
      </c>
      <c r="BI521" s="17">
        <v>0.59125036964483202</v>
      </c>
      <c r="BJ521" s="17">
        <v>0.64847862296518</v>
      </c>
      <c r="BK521" s="17">
        <v>0.49226937121916098</v>
      </c>
      <c r="BL521" s="17">
        <v>0.65990372447826195</v>
      </c>
      <c r="BM521" s="17">
        <v>0.79488241270105298</v>
      </c>
      <c r="BN521" s="17">
        <v>0.68207245281027196</v>
      </c>
      <c r="BO521" s="17"/>
      <c r="BP521" s="17">
        <v>0.55515935598696697</v>
      </c>
      <c r="BQ521" s="17">
        <v>0.50893693474520096</v>
      </c>
      <c r="BR521" s="17">
        <v>0.48335817860436298</v>
      </c>
      <c r="BS521" s="17">
        <v>0.61540409313049105</v>
      </c>
      <c r="BT521" s="17">
        <v>0.56606793899138996</v>
      </c>
      <c r="BU521" s="17">
        <v>0.41045522492798597</v>
      </c>
      <c r="BV521" s="17"/>
      <c r="BW521" s="17">
        <v>0.44205060492225301</v>
      </c>
      <c r="BX521" s="17">
        <v>0.63333627525027703</v>
      </c>
      <c r="BY521" s="17">
        <v>0.58673423552544002</v>
      </c>
      <c r="BZ521" s="17">
        <v>0.39760219195437502</v>
      </c>
      <c r="CA521" s="17">
        <v>0.61349254857541602</v>
      </c>
      <c r="CB521" s="17">
        <v>0.63723493296317102</v>
      </c>
      <c r="CC521" s="17">
        <v>0.50855857262664905</v>
      </c>
      <c r="CD521" s="17">
        <v>0.34151563696877602</v>
      </c>
      <c r="CE521" s="17"/>
      <c r="CF521" s="17">
        <v>0.63001973812975898</v>
      </c>
      <c r="CG521" s="17">
        <v>0.57673402666847895</v>
      </c>
      <c r="CH521" s="17">
        <v>0.49312686967988101</v>
      </c>
      <c r="CI521" s="17">
        <v>0.539170702981842</v>
      </c>
      <c r="CJ521" s="17">
        <v>0.415690281675135</v>
      </c>
      <c r="CK521" s="17"/>
      <c r="CL521" s="17">
        <v>0.61558022909504895</v>
      </c>
      <c r="CM521" s="17"/>
      <c r="CN521" s="17">
        <v>0.58889680045725001</v>
      </c>
      <c r="CO521" s="17">
        <v>0.38320628781751698</v>
      </c>
      <c r="CP521" s="17">
        <v>0.55989972859011405</v>
      </c>
    </row>
    <row r="522" spans="2:94" x14ac:dyDescent="0.3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c r="BQ522" s="17"/>
      <c r="BR522" s="17"/>
      <c r="BS522" s="17"/>
      <c r="BT522" s="17"/>
      <c r="BU522" s="17"/>
      <c r="BV522" s="17"/>
      <c r="BW522" s="17"/>
      <c r="BX522" s="17"/>
      <c r="BY522" s="17"/>
      <c r="BZ522" s="17"/>
      <c r="CA522" s="17"/>
      <c r="CB522" s="17"/>
      <c r="CC522" s="17"/>
      <c r="CD522" s="17"/>
      <c r="CE522" s="17"/>
      <c r="CF522" s="17"/>
      <c r="CG522" s="17"/>
      <c r="CH522" s="17"/>
      <c r="CI522" s="17"/>
      <c r="CJ522" s="17"/>
      <c r="CK522" s="17"/>
      <c r="CL522" s="17"/>
      <c r="CM522" s="17"/>
      <c r="CN522" s="17"/>
      <c r="CO522" s="17"/>
      <c r="CP522" s="17"/>
    </row>
    <row r="523" spans="2:94" x14ac:dyDescent="0.35">
      <c r="B523" s="6" t="s">
        <v>255</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c r="BQ523" s="17"/>
      <c r="BR523" s="17"/>
      <c r="BS523" s="17"/>
      <c r="BT523" s="17"/>
      <c r="BU523" s="17"/>
      <c r="BV523" s="17"/>
      <c r="BW523" s="17"/>
      <c r="BX523" s="17"/>
      <c r="BY523" s="17"/>
      <c r="BZ523" s="17"/>
      <c r="CA523" s="17"/>
      <c r="CB523" s="17"/>
      <c r="CC523" s="17"/>
      <c r="CD523" s="17"/>
      <c r="CE523" s="17"/>
      <c r="CF523" s="17"/>
      <c r="CG523" s="17"/>
      <c r="CH523" s="17"/>
      <c r="CI523" s="17"/>
      <c r="CJ523" s="17"/>
      <c r="CK523" s="17"/>
      <c r="CL523" s="17"/>
      <c r="CM523" s="17"/>
      <c r="CN523" s="17"/>
      <c r="CO523" s="17"/>
      <c r="CP523" s="17"/>
    </row>
    <row r="524" spans="2:94" x14ac:dyDescent="0.35">
      <c r="B524" s="24" t="s">
        <v>225</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c r="BP524" s="17"/>
      <c r="BQ524" s="17"/>
      <c r="BR524" s="17"/>
      <c r="BS524" s="17"/>
      <c r="BT524" s="17"/>
      <c r="BU524" s="17"/>
      <c r="BV524" s="17"/>
      <c r="BW524" s="17"/>
      <c r="BX524" s="17"/>
      <c r="BY524" s="17"/>
      <c r="BZ524" s="17"/>
      <c r="CA524" s="17"/>
      <c r="CB524" s="17"/>
      <c r="CC524" s="17"/>
      <c r="CD524" s="17"/>
      <c r="CE524" s="17"/>
      <c r="CF524" s="17"/>
      <c r="CG524" s="17"/>
      <c r="CH524" s="17"/>
      <c r="CI524" s="17"/>
      <c r="CJ524" s="17"/>
      <c r="CK524" s="17"/>
      <c r="CL524" s="17"/>
      <c r="CM524" s="17"/>
      <c r="CN524" s="17"/>
      <c r="CO524" s="17"/>
      <c r="CP524" s="17"/>
    </row>
    <row r="525" spans="2:94" x14ac:dyDescent="0.35">
      <c r="B525" t="s">
        <v>253</v>
      </c>
      <c r="C525" s="17">
        <v>0.179066128075204</v>
      </c>
      <c r="D525" s="17">
        <v>0.19535038686338099</v>
      </c>
      <c r="E525" s="17">
        <v>0.16504797724100301</v>
      </c>
      <c r="F525" s="17"/>
      <c r="G525" s="17">
        <v>0.21846288781864701</v>
      </c>
      <c r="H525" s="17">
        <v>0.197149033458796</v>
      </c>
      <c r="I525" s="17">
        <v>0.19768981159388099</v>
      </c>
      <c r="J525" s="17">
        <v>0.182667130016436</v>
      </c>
      <c r="K525" s="17">
        <v>0.13612798037406601</v>
      </c>
      <c r="L525" s="17">
        <v>0.15224416818532399</v>
      </c>
      <c r="M525" s="17"/>
      <c r="N525" s="17">
        <v>0.168230278663137</v>
      </c>
      <c r="O525" s="17">
        <v>0.164078209587389</v>
      </c>
      <c r="P525" s="17">
        <v>0.19556097237651399</v>
      </c>
      <c r="Q525" s="17">
        <v>0.193150463620721</v>
      </c>
      <c r="R525" s="17"/>
      <c r="S525" s="17">
        <v>0.21595543922928101</v>
      </c>
      <c r="T525" s="17">
        <v>0.132742223336658</v>
      </c>
      <c r="U525" s="17">
        <v>0.23045901786846301</v>
      </c>
      <c r="V525" s="17">
        <v>0.192768736581309</v>
      </c>
      <c r="W525" s="17">
        <v>0.15860362078154799</v>
      </c>
      <c r="X525" s="17">
        <v>0.21929554964585199</v>
      </c>
      <c r="Y525" s="17">
        <v>0.15049841366806399</v>
      </c>
      <c r="Z525" s="17">
        <v>0.17325027460154399</v>
      </c>
      <c r="AA525" s="17">
        <v>0.17843922390828801</v>
      </c>
      <c r="AB525" s="17">
        <v>0.17197304668386801</v>
      </c>
      <c r="AC525" s="17">
        <v>0.111857300965434</v>
      </c>
      <c r="AD525" s="17"/>
      <c r="AE525" s="17">
        <v>0.15802479114528101</v>
      </c>
      <c r="AF525" s="17">
        <v>0.19945470607399199</v>
      </c>
      <c r="AG525" s="17">
        <v>0.17203460046282101</v>
      </c>
      <c r="AH525" s="17"/>
      <c r="AI525" s="17">
        <v>0.146672762403944</v>
      </c>
      <c r="AJ525" s="17">
        <v>0.21684074642144599</v>
      </c>
      <c r="AK525" s="17">
        <v>0.22972985130086099</v>
      </c>
      <c r="AL525" s="17">
        <v>8.4566489777245707E-2</v>
      </c>
      <c r="AM525" s="17">
        <v>0.13884798680593</v>
      </c>
      <c r="AN525" s="17"/>
      <c r="AO525" s="17">
        <v>0.16300276978411599</v>
      </c>
      <c r="AP525" s="17">
        <v>0.19155785170273401</v>
      </c>
      <c r="AQ525" s="17">
        <v>0.20920022540879099</v>
      </c>
      <c r="AR525" s="17"/>
      <c r="AS525" s="17">
        <v>0.175149520337673</v>
      </c>
      <c r="AT525" s="17">
        <v>0.18765171073399201</v>
      </c>
      <c r="AU525" s="17">
        <v>0.15734757277755099</v>
      </c>
      <c r="AV525" s="17">
        <v>0.19725436965009299</v>
      </c>
      <c r="AW525" s="17">
        <v>0.11679343942417</v>
      </c>
      <c r="AX525" s="17"/>
      <c r="AY525" s="17">
        <v>0.13220552451273901</v>
      </c>
      <c r="AZ525" s="17">
        <v>0.18066518148180799</v>
      </c>
      <c r="BA525" s="17">
        <v>0.217243890865916</v>
      </c>
      <c r="BB525" s="17">
        <v>0.19971967215065201</v>
      </c>
      <c r="BC525" s="17">
        <v>0.20669162845758501</v>
      </c>
      <c r="BD525" s="17">
        <v>0.14211752788615301</v>
      </c>
      <c r="BE525" s="17">
        <v>0.17038324535808499</v>
      </c>
      <c r="BF525" s="17">
        <v>0.19901879937542699</v>
      </c>
      <c r="BG525" s="17">
        <v>0.18450530168358101</v>
      </c>
      <c r="BH525" s="17">
        <v>0.22370779618860001</v>
      </c>
      <c r="BI525" s="17">
        <v>0.15322932907798001</v>
      </c>
      <c r="BJ525" s="17">
        <v>0.10932537151885</v>
      </c>
      <c r="BK525" s="17">
        <v>0.14763745717075699</v>
      </c>
      <c r="BL525" s="17">
        <v>0.143940164341059</v>
      </c>
      <c r="BM525" s="17">
        <v>0.12981878822363199</v>
      </c>
      <c r="BN525" s="17">
        <v>0.24824858521038501</v>
      </c>
      <c r="BO525" s="17"/>
      <c r="BP525" s="17">
        <v>0.216883309648844</v>
      </c>
      <c r="BQ525" s="17">
        <v>0.16264070460692301</v>
      </c>
      <c r="BR525" s="17">
        <v>0.17708053411851499</v>
      </c>
      <c r="BS525" s="17">
        <v>0.17211589927688301</v>
      </c>
      <c r="BT525" s="17">
        <v>0.16162456157049099</v>
      </c>
      <c r="BU525" s="17">
        <v>0.16457398416748401</v>
      </c>
      <c r="BV525" s="17"/>
      <c r="BW525" s="17">
        <v>0.20729744598452099</v>
      </c>
      <c r="BX525" s="17">
        <v>0.195636952566977</v>
      </c>
      <c r="BY525" s="17">
        <v>0.16005644376251599</v>
      </c>
      <c r="BZ525" s="17">
        <v>0.17949922579149499</v>
      </c>
      <c r="CA525" s="17">
        <v>0.18207251233834701</v>
      </c>
      <c r="CB525" s="17">
        <v>0.22043564359708401</v>
      </c>
      <c r="CC525" s="17">
        <v>0.120823105528266</v>
      </c>
      <c r="CD525" s="17">
        <v>0.20562552624871899</v>
      </c>
      <c r="CE525" s="17"/>
      <c r="CF525" s="17">
        <v>0.254398728769205</v>
      </c>
      <c r="CG525" s="17">
        <v>0.16201858099507399</v>
      </c>
      <c r="CH525" s="17">
        <v>0.18813843044862399</v>
      </c>
      <c r="CI525" s="17">
        <v>0.161566093339474</v>
      </c>
      <c r="CJ525" s="17">
        <v>0.161468122291684</v>
      </c>
      <c r="CK525" s="17"/>
      <c r="CL525" s="17">
        <v>0.13732605272457399</v>
      </c>
      <c r="CM525" s="17"/>
      <c r="CN525" s="17">
        <v>0.169069141857486</v>
      </c>
      <c r="CO525" s="17">
        <v>0.198467560489407</v>
      </c>
      <c r="CP525" s="17">
        <v>0.18922721458108599</v>
      </c>
    </row>
    <row r="526" spans="2:94" x14ac:dyDescent="0.35">
      <c r="B526" t="s">
        <v>254</v>
      </c>
      <c r="C526" s="17">
        <v>0.67470319962170799</v>
      </c>
      <c r="D526" s="17">
        <v>0.67115994627437103</v>
      </c>
      <c r="E526" s="17">
        <v>0.67714390209983699</v>
      </c>
      <c r="F526" s="17"/>
      <c r="G526" s="17">
        <v>0.68134116773245101</v>
      </c>
      <c r="H526" s="17">
        <v>0.69932804682929794</v>
      </c>
      <c r="I526" s="17">
        <v>0.67630352604969901</v>
      </c>
      <c r="J526" s="17">
        <v>0.63481971017856498</v>
      </c>
      <c r="K526" s="17">
        <v>0.67505623097342804</v>
      </c>
      <c r="L526" s="17">
        <v>0.68286299742432299</v>
      </c>
      <c r="M526" s="17"/>
      <c r="N526" s="17">
        <v>0.73437821135944503</v>
      </c>
      <c r="O526" s="17">
        <v>0.69012651318174301</v>
      </c>
      <c r="P526" s="17">
        <v>0.63459839900163895</v>
      </c>
      <c r="Q526" s="17">
        <v>0.63105810662202799</v>
      </c>
      <c r="R526" s="17"/>
      <c r="S526" s="17">
        <v>0.63592582736497705</v>
      </c>
      <c r="T526" s="17">
        <v>0.724639765897233</v>
      </c>
      <c r="U526" s="17">
        <v>0.63682233799630195</v>
      </c>
      <c r="V526" s="17">
        <v>0.66047666903126201</v>
      </c>
      <c r="W526" s="17">
        <v>0.70975080798280599</v>
      </c>
      <c r="X526" s="17">
        <v>0.61376877892025306</v>
      </c>
      <c r="Y526" s="17">
        <v>0.74246236362032203</v>
      </c>
      <c r="Z526" s="17">
        <v>0.72338481108720998</v>
      </c>
      <c r="AA526" s="17">
        <v>0.66057492889649305</v>
      </c>
      <c r="AB526" s="17">
        <v>0.67088672660880699</v>
      </c>
      <c r="AC526" s="17">
        <v>0.68580758083196103</v>
      </c>
      <c r="AD526" s="17"/>
      <c r="AE526" s="17">
        <v>0.679810828048101</v>
      </c>
      <c r="AF526" s="17">
        <v>0.68653753894060998</v>
      </c>
      <c r="AG526" s="17">
        <v>0.60910550532568197</v>
      </c>
      <c r="AH526" s="17"/>
      <c r="AI526" s="17">
        <v>0.70260928607509299</v>
      </c>
      <c r="AJ526" s="17">
        <v>0.67080204816284095</v>
      </c>
      <c r="AK526" s="17">
        <v>0.69196299449559595</v>
      </c>
      <c r="AL526" s="17">
        <v>0.73839722283562104</v>
      </c>
      <c r="AM526" s="17">
        <v>0.647299986910706</v>
      </c>
      <c r="AN526" s="17"/>
      <c r="AO526" s="17">
        <v>0.68358516481168696</v>
      </c>
      <c r="AP526" s="17">
        <v>0.69163983227326398</v>
      </c>
      <c r="AQ526" s="17">
        <v>0.69483561615589795</v>
      </c>
      <c r="AR526" s="17"/>
      <c r="AS526" s="17">
        <v>0.63651329530737699</v>
      </c>
      <c r="AT526" s="17">
        <v>0.68699977154574199</v>
      </c>
      <c r="AU526" s="17">
        <v>0.70034996243685499</v>
      </c>
      <c r="AV526" s="17">
        <v>0.68739122164001698</v>
      </c>
      <c r="AW526" s="17">
        <v>0.84589269587543203</v>
      </c>
      <c r="AX526" s="17"/>
      <c r="AY526" s="17">
        <v>0.65164014169411</v>
      </c>
      <c r="AZ526" s="17">
        <v>0.578375974584453</v>
      </c>
      <c r="BA526" s="17">
        <v>0.61932926290414203</v>
      </c>
      <c r="BB526" s="17">
        <v>0.64678229091069195</v>
      </c>
      <c r="BC526" s="17">
        <v>0.64603063750410095</v>
      </c>
      <c r="BD526" s="17">
        <v>0.70545147354372595</v>
      </c>
      <c r="BE526" s="17">
        <v>0.65813484105504305</v>
      </c>
      <c r="BF526" s="17">
        <v>0.67367118167368201</v>
      </c>
      <c r="BG526" s="17">
        <v>0.68343007157611901</v>
      </c>
      <c r="BH526" s="17">
        <v>0.702523855861517</v>
      </c>
      <c r="BI526" s="17">
        <v>0.70725598566871795</v>
      </c>
      <c r="BJ526" s="17">
        <v>0.78955491209821305</v>
      </c>
      <c r="BK526" s="17">
        <v>0.75203486223352201</v>
      </c>
      <c r="BL526" s="17">
        <v>0.78591535567991999</v>
      </c>
      <c r="BM526" s="17">
        <v>0.82112255993960803</v>
      </c>
      <c r="BN526" s="17">
        <v>0.70659385638525296</v>
      </c>
      <c r="BO526" s="17"/>
      <c r="BP526" s="17">
        <v>0.66137357727177404</v>
      </c>
      <c r="BQ526" s="17">
        <v>0.65711999226864204</v>
      </c>
      <c r="BR526" s="17">
        <v>0.70690904159886303</v>
      </c>
      <c r="BS526" s="17">
        <v>0.68227714278288398</v>
      </c>
      <c r="BT526" s="17">
        <v>0.66129131808033204</v>
      </c>
      <c r="BU526" s="17">
        <v>0.74191116368057497</v>
      </c>
      <c r="BV526" s="17"/>
      <c r="BW526" s="17">
        <v>0.623820835110108</v>
      </c>
      <c r="BX526" s="17">
        <v>0.67672392537047299</v>
      </c>
      <c r="BY526" s="17">
        <v>0.70769049121673</v>
      </c>
      <c r="BZ526" s="17">
        <v>0.68657286163680398</v>
      </c>
      <c r="CA526" s="17">
        <v>0.70163615921551703</v>
      </c>
      <c r="CB526" s="17">
        <v>0.65685956796851996</v>
      </c>
      <c r="CC526" s="17">
        <v>0.71313389949387596</v>
      </c>
      <c r="CD526" s="17">
        <v>0.59943531459669097</v>
      </c>
      <c r="CE526" s="17"/>
      <c r="CF526" s="17">
        <v>0.61900920024684702</v>
      </c>
      <c r="CG526" s="17">
        <v>0.70731242491408297</v>
      </c>
      <c r="CH526" s="17">
        <v>0.67264058062159804</v>
      </c>
      <c r="CI526" s="17">
        <v>0.64197428187859795</v>
      </c>
      <c r="CJ526" s="17">
        <v>0.63404626384367102</v>
      </c>
      <c r="CK526" s="17"/>
      <c r="CL526" s="17">
        <v>0.73808065354212404</v>
      </c>
      <c r="CM526" s="17"/>
      <c r="CN526" s="17">
        <v>0.67207407742523095</v>
      </c>
      <c r="CO526" s="17">
        <v>0.66471438685595596</v>
      </c>
      <c r="CP526" s="17">
        <v>0.68928078205200605</v>
      </c>
    </row>
    <row r="527" spans="2:94" x14ac:dyDescent="0.35">
      <c r="B527" t="s">
        <v>144</v>
      </c>
      <c r="C527" s="17">
        <v>0.146230672303089</v>
      </c>
      <c r="D527" s="17">
        <v>0.133489666862248</v>
      </c>
      <c r="E527" s="17">
        <v>0.15780812065916</v>
      </c>
      <c r="F527" s="17"/>
      <c r="G527" s="17">
        <v>0.10019594444890299</v>
      </c>
      <c r="H527" s="17">
        <v>0.103522919711906</v>
      </c>
      <c r="I527" s="17">
        <v>0.12600666235642</v>
      </c>
      <c r="J527" s="17">
        <v>0.18251315980499899</v>
      </c>
      <c r="K527" s="17">
        <v>0.18881578865250601</v>
      </c>
      <c r="L527" s="17">
        <v>0.16489283439035299</v>
      </c>
      <c r="M527" s="17"/>
      <c r="N527" s="17">
        <v>9.7391509977417995E-2</v>
      </c>
      <c r="O527" s="17">
        <v>0.14579527723086899</v>
      </c>
      <c r="P527" s="17">
        <v>0.16984062862184701</v>
      </c>
      <c r="Q527" s="17">
        <v>0.17579142975725101</v>
      </c>
      <c r="R527" s="17"/>
      <c r="S527" s="17">
        <v>0.148118733405742</v>
      </c>
      <c r="T527" s="17">
        <v>0.142618010766109</v>
      </c>
      <c r="U527" s="17">
        <v>0.13271864413523601</v>
      </c>
      <c r="V527" s="17">
        <v>0.14675459438742899</v>
      </c>
      <c r="W527" s="17">
        <v>0.13164557123564599</v>
      </c>
      <c r="X527" s="17">
        <v>0.16693567143389501</v>
      </c>
      <c r="Y527" s="17">
        <v>0.10703922271161501</v>
      </c>
      <c r="Z527" s="17">
        <v>0.103364914311247</v>
      </c>
      <c r="AA527" s="17">
        <v>0.160985847195219</v>
      </c>
      <c r="AB527" s="17">
        <v>0.157140226707325</v>
      </c>
      <c r="AC527" s="17">
        <v>0.202335118202605</v>
      </c>
      <c r="AD527" s="17"/>
      <c r="AE527" s="17">
        <v>0.16216438080661799</v>
      </c>
      <c r="AF527" s="17">
        <v>0.114007754985399</v>
      </c>
      <c r="AG527" s="17">
        <v>0.21885989421149701</v>
      </c>
      <c r="AH527" s="17"/>
      <c r="AI527" s="17">
        <v>0.15071795152096301</v>
      </c>
      <c r="AJ527" s="17">
        <v>0.11235720541571299</v>
      </c>
      <c r="AK527" s="17">
        <v>7.8307154203543006E-2</v>
      </c>
      <c r="AL527" s="17">
        <v>0.17703628738713301</v>
      </c>
      <c r="AM527" s="17">
        <v>0.213852026283364</v>
      </c>
      <c r="AN527" s="17"/>
      <c r="AO527" s="17">
        <v>0.153412065404197</v>
      </c>
      <c r="AP527" s="17">
        <v>0.116802316024002</v>
      </c>
      <c r="AQ527" s="17">
        <v>9.5964158435310601E-2</v>
      </c>
      <c r="AR527" s="17"/>
      <c r="AS527" s="17">
        <v>0.188337184354951</v>
      </c>
      <c r="AT527" s="17">
        <v>0.12534851772026601</v>
      </c>
      <c r="AU527" s="17">
        <v>0.142302464785594</v>
      </c>
      <c r="AV527" s="17">
        <v>0.11535440870989</v>
      </c>
      <c r="AW527" s="17">
        <v>3.73138647003977E-2</v>
      </c>
      <c r="AX527" s="17"/>
      <c r="AY527" s="17">
        <v>0.21615433379315099</v>
      </c>
      <c r="AZ527" s="17">
        <v>0.24095884393373901</v>
      </c>
      <c r="BA527" s="17">
        <v>0.163426846229942</v>
      </c>
      <c r="BB527" s="17">
        <v>0.15349803693865599</v>
      </c>
      <c r="BC527" s="17">
        <v>0.14727773403831401</v>
      </c>
      <c r="BD527" s="17">
        <v>0.15243099857012099</v>
      </c>
      <c r="BE527" s="17">
        <v>0.17148191358687201</v>
      </c>
      <c r="BF527" s="17">
        <v>0.127310018950891</v>
      </c>
      <c r="BG527" s="17">
        <v>0.13206462674030001</v>
      </c>
      <c r="BH527" s="17">
        <v>7.3768347949882407E-2</v>
      </c>
      <c r="BI527" s="17">
        <v>0.13951468525330099</v>
      </c>
      <c r="BJ527" s="17">
        <v>0.101119716382937</v>
      </c>
      <c r="BK527" s="17">
        <v>0.10032768059572</v>
      </c>
      <c r="BL527" s="17">
        <v>7.0144479979020999E-2</v>
      </c>
      <c r="BM527" s="17">
        <v>4.9058651836760302E-2</v>
      </c>
      <c r="BN527" s="17">
        <v>4.5157558404361697E-2</v>
      </c>
      <c r="BO527" s="17"/>
      <c r="BP527" s="17">
        <v>0.121743113079382</v>
      </c>
      <c r="BQ527" s="17">
        <v>0.18023930312443501</v>
      </c>
      <c r="BR527" s="17">
        <v>0.116010424282622</v>
      </c>
      <c r="BS527" s="17">
        <v>0.14560695794023401</v>
      </c>
      <c r="BT527" s="17">
        <v>0.177084120349177</v>
      </c>
      <c r="BU527" s="17">
        <v>9.3514852151941497E-2</v>
      </c>
      <c r="BV527" s="17"/>
      <c r="BW527" s="17">
        <v>0.16888171890537099</v>
      </c>
      <c r="BX527" s="17">
        <v>0.12763912206254999</v>
      </c>
      <c r="BY527" s="17">
        <v>0.13225306502075401</v>
      </c>
      <c r="BZ527" s="17">
        <v>0.133927912571701</v>
      </c>
      <c r="CA527" s="17">
        <v>0.116291328446136</v>
      </c>
      <c r="CB527" s="17">
        <v>0.122704788434396</v>
      </c>
      <c r="CC527" s="17">
        <v>0.16604299497785799</v>
      </c>
      <c r="CD527" s="17">
        <v>0.19493915915459001</v>
      </c>
      <c r="CE527" s="17"/>
      <c r="CF527" s="17">
        <v>0.12659207098394701</v>
      </c>
      <c r="CG527" s="17">
        <v>0.13066899409084301</v>
      </c>
      <c r="CH527" s="17">
        <v>0.13922098892977799</v>
      </c>
      <c r="CI527" s="17">
        <v>0.19645962478192799</v>
      </c>
      <c r="CJ527" s="17">
        <v>0.20448561386464501</v>
      </c>
      <c r="CK527" s="17"/>
      <c r="CL527" s="17">
        <v>0.124593293733301</v>
      </c>
      <c r="CM527" s="17"/>
      <c r="CN527" s="17">
        <v>0.15885678071728301</v>
      </c>
      <c r="CO527" s="17">
        <v>0.13681805265463701</v>
      </c>
      <c r="CP527" s="17">
        <v>0.12149200336690801</v>
      </c>
    </row>
    <row r="528" spans="2:94" x14ac:dyDescent="0.35">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17"/>
      <c r="BB528" s="17"/>
      <c r="BC528" s="17"/>
      <c r="BD528" s="17"/>
      <c r="BE528" s="17"/>
      <c r="BF528" s="17"/>
      <c r="BG528" s="17"/>
      <c r="BH528" s="17"/>
      <c r="BI528" s="17"/>
      <c r="BJ528" s="17"/>
      <c r="BK528" s="17"/>
      <c r="BL528" s="17"/>
      <c r="BM528" s="17"/>
      <c r="BN528" s="17"/>
      <c r="BO528" s="17"/>
      <c r="BP528" s="17"/>
      <c r="BQ528" s="17"/>
      <c r="BR528" s="17"/>
      <c r="BS528" s="17"/>
      <c r="BT528" s="17"/>
      <c r="BU528" s="17"/>
      <c r="BV528" s="17"/>
      <c r="BW528" s="17"/>
      <c r="BX528" s="17"/>
      <c r="BY528" s="17"/>
      <c r="BZ528" s="17"/>
      <c r="CA528" s="17"/>
      <c r="CB528" s="17"/>
      <c r="CC528" s="17"/>
      <c r="CD528" s="17"/>
      <c r="CE528" s="17"/>
      <c r="CF528" s="17"/>
      <c r="CG528" s="17"/>
      <c r="CH528" s="17"/>
      <c r="CI528" s="17"/>
      <c r="CJ528" s="17"/>
      <c r="CK528" s="17"/>
      <c r="CL528" s="17"/>
      <c r="CM528" s="17"/>
      <c r="CN528" s="17"/>
      <c r="CO528" s="17"/>
      <c r="CP528" s="17"/>
    </row>
    <row r="529" spans="2:94" x14ac:dyDescent="0.35">
      <c r="B529" s="6" t="s">
        <v>255</v>
      </c>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c r="BP529" s="17"/>
      <c r="BQ529" s="17"/>
      <c r="BR529" s="17"/>
      <c r="BS529" s="17"/>
      <c r="BT529" s="17"/>
      <c r="BU529" s="17"/>
      <c r="BV529" s="17"/>
      <c r="BW529" s="17"/>
      <c r="BX529" s="17"/>
      <c r="BY529" s="17"/>
      <c r="BZ529" s="17"/>
      <c r="CA529" s="17"/>
      <c r="CB529" s="17"/>
      <c r="CC529" s="17"/>
      <c r="CD529" s="17"/>
      <c r="CE529" s="17"/>
      <c r="CF529" s="17"/>
      <c r="CG529" s="17"/>
      <c r="CH529" s="17"/>
      <c r="CI529" s="17"/>
      <c r="CJ529" s="17"/>
      <c r="CK529" s="17"/>
      <c r="CL529" s="17"/>
      <c r="CM529" s="17"/>
      <c r="CN529" s="17"/>
      <c r="CO529" s="17"/>
      <c r="CP529" s="17"/>
    </row>
    <row r="530" spans="2:94" x14ac:dyDescent="0.35">
      <c r="B530" s="24" t="s">
        <v>225</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c r="BP530" s="17"/>
      <c r="BQ530" s="17"/>
      <c r="BR530" s="17"/>
      <c r="BS530" s="17"/>
      <c r="BT530" s="17"/>
      <c r="BU530" s="17"/>
      <c r="BV530" s="17"/>
      <c r="BW530" s="17"/>
      <c r="BX530" s="17"/>
      <c r="BY530" s="17"/>
      <c r="BZ530" s="17"/>
      <c r="CA530" s="17"/>
      <c r="CB530" s="17"/>
      <c r="CC530" s="17"/>
      <c r="CD530" s="17"/>
      <c r="CE530" s="17"/>
      <c r="CF530" s="17"/>
      <c r="CG530" s="17"/>
      <c r="CH530" s="17"/>
      <c r="CI530" s="17"/>
      <c r="CJ530" s="17"/>
      <c r="CK530" s="17"/>
      <c r="CL530" s="17"/>
      <c r="CM530" s="17"/>
      <c r="CN530" s="17"/>
      <c r="CO530" s="17"/>
      <c r="CP530" s="17"/>
    </row>
    <row r="531" spans="2:94" x14ac:dyDescent="0.35">
      <c r="B531" t="s">
        <v>253</v>
      </c>
      <c r="C531" s="17">
        <v>0.21292795550841201</v>
      </c>
      <c r="D531" s="17">
        <v>0.208377702929052</v>
      </c>
      <c r="E531" s="17">
        <v>0.21644078997055199</v>
      </c>
      <c r="F531" s="17"/>
      <c r="G531" s="17">
        <v>0.32644462575795402</v>
      </c>
      <c r="H531" s="17">
        <v>0.241661610755492</v>
      </c>
      <c r="I531" s="17">
        <v>0.18538452349350301</v>
      </c>
      <c r="J531" s="17">
        <v>0.23082478164849099</v>
      </c>
      <c r="K531" s="17">
        <v>0.16253072470258001</v>
      </c>
      <c r="L531" s="17">
        <v>0.15272827523649701</v>
      </c>
      <c r="M531" s="17"/>
      <c r="N531" s="17">
        <v>0.202869465431882</v>
      </c>
      <c r="O531" s="17">
        <v>0.228967549691308</v>
      </c>
      <c r="P531" s="17">
        <v>0.19586623470679301</v>
      </c>
      <c r="Q531" s="17">
        <v>0.2202947791781</v>
      </c>
      <c r="R531" s="17"/>
      <c r="S531" s="17">
        <v>0.24565523215136501</v>
      </c>
      <c r="T531" s="17">
        <v>0.207376013922286</v>
      </c>
      <c r="U531" s="17">
        <v>0.23147227407700299</v>
      </c>
      <c r="V531" s="17">
        <v>0.166535148850076</v>
      </c>
      <c r="W531" s="17">
        <v>0.20524379292723599</v>
      </c>
      <c r="X531" s="17">
        <v>0.222951284165227</v>
      </c>
      <c r="Y531" s="17">
        <v>0.233488312268542</v>
      </c>
      <c r="Z531" s="17">
        <v>0.198119697108534</v>
      </c>
      <c r="AA531" s="17">
        <v>0.21349325345956299</v>
      </c>
      <c r="AB531" s="17">
        <v>0.20353035028018299</v>
      </c>
      <c r="AC531" s="17">
        <v>0.16748739723421799</v>
      </c>
      <c r="AD531" s="17"/>
      <c r="AE531" s="17">
        <v>0.191909839898422</v>
      </c>
      <c r="AF531" s="17">
        <v>0.21680941145507501</v>
      </c>
      <c r="AG531" s="17">
        <v>0.200538515813694</v>
      </c>
      <c r="AH531" s="17"/>
      <c r="AI531" s="17">
        <v>0.18289742262134401</v>
      </c>
      <c r="AJ531" s="17">
        <v>0.240868411011427</v>
      </c>
      <c r="AK531" s="17">
        <v>0.23312078808196501</v>
      </c>
      <c r="AL531" s="17">
        <v>0.27498852660874101</v>
      </c>
      <c r="AM531" s="17">
        <v>0.185878300369652</v>
      </c>
      <c r="AN531" s="17"/>
      <c r="AO531" s="17">
        <v>0.23000534165134001</v>
      </c>
      <c r="AP531" s="17">
        <v>0.237414271907368</v>
      </c>
      <c r="AQ531" s="17">
        <v>0.22849496142727899</v>
      </c>
      <c r="AR531" s="17"/>
      <c r="AS531" s="17">
        <v>0.191532140369882</v>
      </c>
      <c r="AT531" s="17">
        <v>0.23003438362315701</v>
      </c>
      <c r="AU531" s="17">
        <v>0.20026017259829301</v>
      </c>
      <c r="AV531" s="17">
        <v>0.260592788448683</v>
      </c>
      <c r="AW531" s="17">
        <v>0.178805391620176</v>
      </c>
      <c r="AX531" s="17"/>
      <c r="AY531" s="17">
        <v>6.1275583113723803E-2</v>
      </c>
      <c r="AZ531" s="17">
        <v>0.24024419882628301</v>
      </c>
      <c r="BA531" s="17">
        <v>0.243155104508889</v>
      </c>
      <c r="BB531" s="17">
        <v>0.20124099353258201</v>
      </c>
      <c r="BC531" s="17">
        <v>0.23135243118138499</v>
      </c>
      <c r="BD531" s="17">
        <v>0.16131365038414799</v>
      </c>
      <c r="BE531" s="17">
        <v>0.22548631533167801</v>
      </c>
      <c r="BF531" s="17">
        <v>0.198039735740319</v>
      </c>
      <c r="BG531" s="17">
        <v>0.242798517932372</v>
      </c>
      <c r="BH531" s="17">
        <v>0.26043466468881599</v>
      </c>
      <c r="BI531" s="17">
        <v>0.19377384972412701</v>
      </c>
      <c r="BJ531" s="17">
        <v>0.185215113702521</v>
      </c>
      <c r="BK531" s="17">
        <v>0.21720733405665399</v>
      </c>
      <c r="BL531" s="17">
        <v>0.227276712077741</v>
      </c>
      <c r="BM531" s="17">
        <v>0.20203943813894201</v>
      </c>
      <c r="BN531" s="17">
        <v>0.18850797615761</v>
      </c>
      <c r="BO531" s="17"/>
      <c r="BP531" s="17">
        <v>0.25891794431652998</v>
      </c>
      <c r="BQ531" s="17">
        <v>0.20957779090755899</v>
      </c>
      <c r="BR531" s="17">
        <v>0.20397087428444199</v>
      </c>
      <c r="BS531" s="17">
        <v>0.202125886568224</v>
      </c>
      <c r="BT531" s="17">
        <v>0.14256648715798201</v>
      </c>
      <c r="BU531" s="17">
        <v>0.23258995276668801</v>
      </c>
      <c r="BV531" s="17"/>
      <c r="BW531" s="17">
        <v>0.221203831981545</v>
      </c>
      <c r="BX531" s="17">
        <v>0.194590096619492</v>
      </c>
      <c r="BY531" s="17">
        <v>0.213449525780917</v>
      </c>
      <c r="BZ531" s="17">
        <v>0.211501572357401</v>
      </c>
      <c r="CA531" s="17">
        <v>0.20457270470904401</v>
      </c>
      <c r="CB531" s="17">
        <v>0.20588885965595999</v>
      </c>
      <c r="CC531" s="17">
        <v>0.23183774133030299</v>
      </c>
      <c r="CD531" s="17">
        <v>0.34486025533595499</v>
      </c>
      <c r="CE531" s="17"/>
      <c r="CF531" s="17">
        <v>0.30574478716210701</v>
      </c>
      <c r="CG531" s="17">
        <v>0.19867523162776399</v>
      </c>
      <c r="CH531" s="17">
        <v>0.21217034451807501</v>
      </c>
      <c r="CI531" s="17">
        <v>0.209413732147683</v>
      </c>
      <c r="CJ531" s="17">
        <v>0.16035889310214299</v>
      </c>
      <c r="CK531" s="17"/>
      <c r="CL531" s="17">
        <v>0.22513090913748299</v>
      </c>
      <c r="CM531" s="17"/>
      <c r="CN531" s="17">
        <v>0.18692801213576499</v>
      </c>
      <c r="CO531" s="17">
        <v>0.256841453940923</v>
      </c>
      <c r="CP531" s="17">
        <v>0.23629913580596201</v>
      </c>
    </row>
    <row r="532" spans="2:94" x14ac:dyDescent="0.35">
      <c r="B532" t="s">
        <v>256</v>
      </c>
      <c r="C532" s="17">
        <v>0.65216304588556395</v>
      </c>
      <c r="D532" s="17">
        <v>0.67253522340558403</v>
      </c>
      <c r="E532" s="17">
        <v>0.63397310290869902</v>
      </c>
      <c r="F532" s="17"/>
      <c r="G532" s="17">
        <v>0.58936690240236</v>
      </c>
      <c r="H532" s="17">
        <v>0.68073751536197002</v>
      </c>
      <c r="I532" s="17">
        <v>0.68918161395220501</v>
      </c>
      <c r="J532" s="17">
        <v>0.60059652335733005</v>
      </c>
      <c r="K532" s="17">
        <v>0.68380015961265606</v>
      </c>
      <c r="L532" s="17">
        <v>0.66016866766878002</v>
      </c>
      <c r="M532" s="17"/>
      <c r="N532" s="17">
        <v>0.69178062236012305</v>
      </c>
      <c r="O532" s="17">
        <v>0.64814669113878198</v>
      </c>
      <c r="P532" s="17">
        <v>0.66210407586988096</v>
      </c>
      <c r="Q532" s="17">
        <v>0.60544053304708101</v>
      </c>
      <c r="R532" s="17"/>
      <c r="S532" s="17">
        <v>0.60400371171020695</v>
      </c>
      <c r="T532" s="17">
        <v>0.66509464725614997</v>
      </c>
      <c r="U532" s="17">
        <v>0.62283377847312804</v>
      </c>
      <c r="V532" s="17">
        <v>0.707749655770194</v>
      </c>
      <c r="W532" s="17">
        <v>0.67279130712461899</v>
      </c>
      <c r="X532" s="17">
        <v>0.62451627117970698</v>
      </c>
      <c r="Y532" s="17">
        <v>0.69794788173394096</v>
      </c>
      <c r="Z532" s="17">
        <v>0.66283746075045102</v>
      </c>
      <c r="AA532" s="17">
        <v>0.60856568311134895</v>
      </c>
      <c r="AB532" s="17">
        <v>0.67861764092307997</v>
      </c>
      <c r="AC532" s="17">
        <v>0.70123400668712099</v>
      </c>
      <c r="AD532" s="17"/>
      <c r="AE532" s="17">
        <v>0.65576068591509695</v>
      </c>
      <c r="AF532" s="17">
        <v>0.669734070958381</v>
      </c>
      <c r="AG532" s="17">
        <v>0.64806634994472201</v>
      </c>
      <c r="AH532" s="17"/>
      <c r="AI532" s="17">
        <v>0.69129592802240902</v>
      </c>
      <c r="AJ532" s="17">
        <v>0.64979344999223898</v>
      </c>
      <c r="AK532" s="17">
        <v>0.65011047519319698</v>
      </c>
      <c r="AL532" s="17">
        <v>0.50122083540526396</v>
      </c>
      <c r="AM532" s="17">
        <v>0.63040645115012095</v>
      </c>
      <c r="AN532" s="17"/>
      <c r="AO532" s="17">
        <v>0.66553146561444398</v>
      </c>
      <c r="AP532" s="17">
        <v>0.66492334189142299</v>
      </c>
      <c r="AQ532" s="17">
        <v>0.68048924814813305</v>
      </c>
      <c r="AR532" s="17"/>
      <c r="AS532" s="17">
        <v>0.63771011168788305</v>
      </c>
      <c r="AT532" s="17">
        <v>0.64090762694603798</v>
      </c>
      <c r="AU532" s="17">
        <v>0.66442334362167399</v>
      </c>
      <c r="AV532" s="17">
        <v>0.67034430307998505</v>
      </c>
      <c r="AW532" s="17">
        <v>0.76962460953162704</v>
      </c>
      <c r="AX532" s="17"/>
      <c r="AY532" s="17">
        <v>0.68509276212101</v>
      </c>
      <c r="AZ532" s="17">
        <v>0.54014211509422705</v>
      </c>
      <c r="BA532" s="17">
        <v>0.65575099110901502</v>
      </c>
      <c r="BB532" s="17">
        <v>0.61265253410910803</v>
      </c>
      <c r="BC532" s="17">
        <v>0.64491164722318395</v>
      </c>
      <c r="BD532" s="17">
        <v>0.662873028816095</v>
      </c>
      <c r="BE532" s="17">
        <v>0.60985221574526305</v>
      </c>
      <c r="BF532" s="17">
        <v>0.69520340673067205</v>
      </c>
      <c r="BG532" s="17">
        <v>0.66082084095224003</v>
      </c>
      <c r="BH532" s="17">
        <v>0.602558998086827</v>
      </c>
      <c r="BI532" s="17">
        <v>0.70510348261336298</v>
      </c>
      <c r="BJ532" s="17">
        <v>0.72325869670041298</v>
      </c>
      <c r="BK532" s="17">
        <v>0.69427833216380297</v>
      </c>
      <c r="BL532" s="17">
        <v>0.74820584393929901</v>
      </c>
      <c r="BM532" s="17">
        <v>0.69860039035769295</v>
      </c>
      <c r="BN532" s="17">
        <v>0.76709216761074395</v>
      </c>
      <c r="BO532" s="17"/>
      <c r="BP532" s="17">
        <v>0.62950524372501304</v>
      </c>
      <c r="BQ532" s="17">
        <v>0.64009601198215305</v>
      </c>
      <c r="BR532" s="17">
        <v>0.66681508772043696</v>
      </c>
      <c r="BS532" s="17">
        <v>0.66463620491909503</v>
      </c>
      <c r="BT532" s="17">
        <v>0.69201682024898004</v>
      </c>
      <c r="BU532" s="17">
        <v>0.64468691703827796</v>
      </c>
      <c r="BV532" s="17"/>
      <c r="BW532" s="17">
        <v>0.65648803345530204</v>
      </c>
      <c r="BX532" s="17">
        <v>0.68113460364506495</v>
      </c>
      <c r="BY532" s="17">
        <v>0.66786452577296196</v>
      </c>
      <c r="BZ532" s="17">
        <v>0.66418563260600005</v>
      </c>
      <c r="CA532" s="17">
        <v>0.67664011865582396</v>
      </c>
      <c r="CB532" s="17">
        <v>0.66088829063045895</v>
      </c>
      <c r="CC532" s="17">
        <v>0.629736802634844</v>
      </c>
      <c r="CD532" s="17">
        <v>0.45113470093693903</v>
      </c>
      <c r="CE532" s="17"/>
      <c r="CF532" s="17">
        <v>0.55818215454499198</v>
      </c>
      <c r="CG532" s="17">
        <v>0.68017779901889797</v>
      </c>
      <c r="CH532" s="17">
        <v>0.65121482165432099</v>
      </c>
      <c r="CI532" s="17">
        <v>0.64589148088648596</v>
      </c>
      <c r="CJ532" s="17">
        <v>0.61310413275848996</v>
      </c>
      <c r="CK532" s="17"/>
      <c r="CL532" s="17">
        <v>0.710113894598844</v>
      </c>
      <c r="CM532" s="17"/>
      <c r="CN532" s="17">
        <v>0.67157940262127302</v>
      </c>
      <c r="CO532" s="17">
        <v>0.59087239527687296</v>
      </c>
      <c r="CP532" s="17">
        <v>0.65839921382051303</v>
      </c>
    </row>
    <row r="533" spans="2:94" x14ac:dyDescent="0.35">
      <c r="B533" t="s">
        <v>144</v>
      </c>
      <c r="C533" s="17">
        <v>0.13490899860602401</v>
      </c>
      <c r="D533" s="17">
        <v>0.119087073665363</v>
      </c>
      <c r="E533" s="17">
        <v>0.14958610712074899</v>
      </c>
      <c r="F533" s="17"/>
      <c r="G533" s="17">
        <v>8.4188471839686099E-2</v>
      </c>
      <c r="H533" s="17">
        <v>7.7600873882538501E-2</v>
      </c>
      <c r="I533" s="17">
        <v>0.12543386255429201</v>
      </c>
      <c r="J533" s="17">
        <v>0.16857869499417899</v>
      </c>
      <c r="K533" s="17">
        <v>0.15366911568476399</v>
      </c>
      <c r="L533" s="17">
        <v>0.187103057094723</v>
      </c>
      <c r="M533" s="17"/>
      <c r="N533" s="17">
        <v>0.105349912207994</v>
      </c>
      <c r="O533" s="17">
        <v>0.12288575916991</v>
      </c>
      <c r="P533" s="17">
        <v>0.142029689423326</v>
      </c>
      <c r="Q533" s="17">
        <v>0.17426468777481899</v>
      </c>
      <c r="R533" s="17"/>
      <c r="S533" s="17">
        <v>0.15034105613842799</v>
      </c>
      <c r="T533" s="17">
        <v>0.127529338821564</v>
      </c>
      <c r="U533" s="17">
        <v>0.14569394744986799</v>
      </c>
      <c r="V533" s="17">
        <v>0.125715195379731</v>
      </c>
      <c r="W533" s="17">
        <v>0.12196489994814499</v>
      </c>
      <c r="X533" s="17">
        <v>0.15253244465506599</v>
      </c>
      <c r="Y533" s="17">
        <v>6.8563805997516894E-2</v>
      </c>
      <c r="Z533" s="17">
        <v>0.13904284214101501</v>
      </c>
      <c r="AA533" s="17">
        <v>0.177941063429089</v>
      </c>
      <c r="AB533" s="17">
        <v>0.117852008796737</v>
      </c>
      <c r="AC533" s="17">
        <v>0.13127859607865999</v>
      </c>
      <c r="AD533" s="17"/>
      <c r="AE533" s="17">
        <v>0.15232947418648099</v>
      </c>
      <c r="AF533" s="17">
        <v>0.113456517586544</v>
      </c>
      <c r="AG533" s="17">
        <v>0.15139513424158399</v>
      </c>
      <c r="AH533" s="17"/>
      <c r="AI533" s="17">
        <v>0.125806649356247</v>
      </c>
      <c r="AJ533" s="17">
        <v>0.109338138996334</v>
      </c>
      <c r="AK533" s="17">
        <v>0.11676873672483799</v>
      </c>
      <c r="AL533" s="17">
        <v>0.22379063798599599</v>
      </c>
      <c r="AM533" s="17">
        <v>0.18371524848022699</v>
      </c>
      <c r="AN533" s="17"/>
      <c r="AO533" s="17">
        <v>0.104463192734217</v>
      </c>
      <c r="AP533" s="17">
        <v>9.7662386201208401E-2</v>
      </c>
      <c r="AQ533" s="17">
        <v>9.1015790424588003E-2</v>
      </c>
      <c r="AR533" s="17"/>
      <c r="AS533" s="17">
        <v>0.170757747942235</v>
      </c>
      <c r="AT533" s="17">
        <v>0.12905798943080601</v>
      </c>
      <c r="AU533" s="17">
        <v>0.135316483780034</v>
      </c>
      <c r="AV533" s="17">
        <v>6.9062908471331896E-2</v>
      </c>
      <c r="AW533" s="17">
        <v>5.15699988481974E-2</v>
      </c>
      <c r="AX533" s="17"/>
      <c r="AY533" s="17">
        <v>0.253631654765266</v>
      </c>
      <c r="AZ533" s="17">
        <v>0.21961368607949</v>
      </c>
      <c r="BA533" s="17">
        <v>0.10109390438209601</v>
      </c>
      <c r="BB533" s="17">
        <v>0.18610647235830999</v>
      </c>
      <c r="BC533" s="17">
        <v>0.12373592159543099</v>
      </c>
      <c r="BD533" s="17">
        <v>0.17581332079975701</v>
      </c>
      <c r="BE533" s="17">
        <v>0.164661468923059</v>
      </c>
      <c r="BF533" s="17">
        <v>0.106756857529009</v>
      </c>
      <c r="BG533" s="17">
        <v>9.6380641115387605E-2</v>
      </c>
      <c r="BH533" s="17">
        <v>0.13700633722435701</v>
      </c>
      <c r="BI533" s="17">
        <v>0.10112266766251</v>
      </c>
      <c r="BJ533" s="17">
        <v>9.1526189597066501E-2</v>
      </c>
      <c r="BK533" s="17">
        <v>8.8514333779543902E-2</v>
      </c>
      <c r="BL533" s="17">
        <v>2.4517443982959401E-2</v>
      </c>
      <c r="BM533" s="17">
        <v>9.9360171503365499E-2</v>
      </c>
      <c r="BN533" s="17">
        <v>4.43998562316461E-2</v>
      </c>
      <c r="BO533" s="17"/>
      <c r="BP533" s="17">
        <v>0.11157681195845701</v>
      </c>
      <c r="BQ533" s="17">
        <v>0.150326197110288</v>
      </c>
      <c r="BR533" s="17">
        <v>0.12921403799512099</v>
      </c>
      <c r="BS533" s="17">
        <v>0.133237908512682</v>
      </c>
      <c r="BT533" s="17">
        <v>0.16541669259303801</v>
      </c>
      <c r="BU533" s="17">
        <v>0.122723130195035</v>
      </c>
      <c r="BV533" s="17"/>
      <c r="BW533" s="17">
        <v>0.122308134563153</v>
      </c>
      <c r="BX533" s="17">
        <v>0.124275299735443</v>
      </c>
      <c r="BY533" s="17">
        <v>0.118685948446121</v>
      </c>
      <c r="BZ533" s="17">
        <v>0.12431279503659901</v>
      </c>
      <c r="CA533" s="17">
        <v>0.118787176635132</v>
      </c>
      <c r="CB533" s="17">
        <v>0.133222849713581</v>
      </c>
      <c r="CC533" s="17">
        <v>0.13842545603485301</v>
      </c>
      <c r="CD533" s="17">
        <v>0.20400504372710601</v>
      </c>
      <c r="CE533" s="17"/>
      <c r="CF533" s="17">
        <v>0.13607305829290101</v>
      </c>
      <c r="CG533" s="17">
        <v>0.121146969353339</v>
      </c>
      <c r="CH533" s="17">
        <v>0.136614833827605</v>
      </c>
      <c r="CI533" s="17">
        <v>0.14469478696583099</v>
      </c>
      <c r="CJ533" s="17">
        <v>0.22653697413936699</v>
      </c>
      <c r="CK533" s="17"/>
      <c r="CL533" s="17">
        <v>6.4755196263673195E-2</v>
      </c>
      <c r="CM533" s="17"/>
      <c r="CN533" s="17">
        <v>0.14149258524296199</v>
      </c>
      <c r="CO533" s="17">
        <v>0.152286150782205</v>
      </c>
      <c r="CP533" s="17">
        <v>0.105301650373525</v>
      </c>
    </row>
    <row r="534" spans="2:94" x14ac:dyDescent="0.35">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17"/>
      <c r="BB534" s="17"/>
      <c r="BC534" s="17"/>
      <c r="BD534" s="17"/>
      <c r="BE534" s="17"/>
      <c r="BF534" s="17"/>
      <c r="BG534" s="17"/>
      <c r="BH534" s="17"/>
      <c r="BI534" s="17"/>
      <c r="BJ534" s="17"/>
      <c r="BK534" s="17"/>
      <c r="BL534" s="17"/>
      <c r="BM534" s="17"/>
      <c r="BN534" s="17"/>
      <c r="BO534" s="17"/>
      <c r="BP534" s="17"/>
      <c r="BQ534" s="17"/>
      <c r="BR534" s="17"/>
      <c r="BS534" s="17"/>
      <c r="BT534" s="17"/>
      <c r="BU534" s="17"/>
      <c r="BV534" s="17"/>
      <c r="BW534" s="17"/>
      <c r="BX534" s="17"/>
      <c r="BY534" s="17"/>
      <c r="BZ534" s="17"/>
      <c r="CA534" s="17"/>
      <c r="CB534" s="17"/>
      <c r="CC534" s="17"/>
      <c r="CD534" s="17"/>
      <c r="CE534" s="17"/>
      <c r="CF534" s="17"/>
      <c r="CG534" s="17"/>
      <c r="CH534" s="17"/>
      <c r="CI534" s="17"/>
      <c r="CJ534" s="17"/>
      <c r="CK534" s="17"/>
      <c r="CL534" s="17"/>
      <c r="CM534" s="17"/>
      <c r="CN534" s="17"/>
      <c r="CO534" s="17"/>
      <c r="CP534" s="17"/>
    </row>
    <row r="535" spans="2:94" x14ac:dyDescent="0.35">
      <c r="B535" s="6" t="s">
        <v>255</v>
      </c>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17"/>
      <c r="BB535" s="17"/>
      <c r="BC535" s="17"/>
      <c r="BD535" s="17"/>
      <c r="BE535" s="17"/>
      <c r="BF535" s="17"/>
      <c r="BG535" s="17"/>
      <c r="BH535" s="17"/>
      <c r="BI535" s="17"/>
      <c r="BJ535" s="17"/>
      <c r="BK535" s="17"/>
      <c r="BL535" s="17"/>
      <c r="BM535" s="17"/>
      <c r="BN535" s="17"/>
      <c r="BO535" s="17"/>
      <c r="BP535" s="17"/>
      <c r="BQ535" s="17"/>
      <c r="BR535" s="17"/>
      <c r="BS535" s="17"/>
      <c r="BT535" s="17"/>
      <c r="BU535" s="17"/>
      <c r="BV535" s="17"/>
      <c r="BW535" s="17"/>
      <c r="BX535" s="17"/>
      <c r="BY535" s="17"/>
      <c r="BZ535" s="17"/>
      <c r="CA535" s="17"/>
      <c r="CB535" s="17"/>
      <c r="CC535" s="17"/>
      <c r="CD535" s="17"/>
      <c r="CE535" s="17"/>
      <c r="CF535" s="17"/>
      <c r="CG535" s="17"/>
      <c r="CH535" s="17"/>
      <c r="CI535" s="17"/>
      <c r="CJ535" s="17"/>
      <c r="CK535" s="17"/>
      <c r="CL535" s="17"/>
      <c r="CM535" s="17"/>
      <c r="CN535" s="17"/>
      <c r="CO535" s="17"/>
      <c r="CP535" s="17"/>
    </row>
    <row r="536" spans="2:94" x14ac:dyDescent="0.35">
      <c r="B536" s="24" t="s">
        <v>225</v>
      </c>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c r="BP536" s="17"/>
      <c r="BQ536" s="17"/>
      <c r="BR536" s="17"/>
      <c r="BS536" s="17"/>
      <c r="BT536" s="17"/>
      <c r="BU536" s="17"/>
      <c r="BV536" s="17"/>
      <c r="BW536" s="17"/>
      <c r="BX536" s="17"/>
      <c r="BY536" s="17"/>
      <c r="BZ536" s="17"/>
      <c r="CA536" s="17"/>
      <c r="CB536" s="17"/>
      <c r="CC536" s="17"/>
      <c r="CD536" s="17"/>
      <c r="CE536" s="17"/>
      <c r="CF536" s="17"/>
      <c r="CG536" s="17"/>
      <c r="CH536" s="17"/>
      <c r="CI536" s="17"/>
      <c r="CJ536" s="17"/>
      <c r="CK536" s="17"/>
      <c r="CL536" s="17"/>
      <c r="CM536" s="17"/>
      <c r="CN536" s="17"/>
      <c r="CO536" s="17"/>
      <c r="CP536" s="17"/>
    </row>
    <row r="537" spans="2:94" x14ac:dyDescent="0.35">
      <c r="B537" t="s">
        <v>253</v>
      </c>
      <c r="C537" s="17">
        <v>0.14031039591250299</v>
      </c>
      <c r="D537" s="17">
        <v>0.16918241003110801</v>
      </c>
      <c r="E537" s="17">
        <v>0.112470812269193</v>
      </c>
      <c r="F537" s="17"/>
      <c r="G537" s="17">
        <v>0.204474154039682</v>
      </c>
      <c r="H537" s="17">
        <v>0.16966677089065799</v>
      </c>
      <c r="I537" s="17">
        <v>0.123006968583109</v>
      </c>
      <c r="J537" s="17">
        <v>0.15434153896601199</v>
      </c>
      <c r="K537" s="17">
        <v>9.2095326066906999E-2</v>
      </c>
      <c r="L537" s="17">
        <v>0.103933974455822</v>
      </c>
      <c r="M537" s="17"/>
      <c r="N537" s="17">
        <v>0.138285533915533</v>
      </c>
      <c r="O537" s="17">
        <v>0.15986685258258301</v>
      </c>
      <c r="P537" s="17">
        <v>0.12473313801958601</v>
      </c>
      <c r="Q537" s="17">
        <v>0.13614988292094499</v>
      </c>
      <c r="R537" s="17"/>
      <c r="S537" s="17">
        <v>0.19278596400827799</v>
      </c>
      <c r="T537" s="17">
        <v>0.128072962141661</v>
      </c>
      <c r="U537" s="17">
        <v>0.13012860016642999</v>
      </c>
      <c r="V537" s="17">
        <v>0.102937368221571</v>
      </c>
      <c r="W537" s="17">
        <v>0.124658836037848</v>
      </c>
      <c r="X537" s="17">
        <v>0.160237628553212</v>
      </c>
      <c r="Y537" s="17">
        <v>0.114673710486232</v>
      </c>
      <c r="Z537" s="17">
        <v>0.14601306990382201</v>
      </c>
      <c r="AA537" s="17">
        <v>0.13665754939470101</v>
      </c>
      <c r="AB537" s="17">
        <v>0.14313516838954299</v>
      </c>
      <c r="AC537" s="17">
        <v>0.13338846931266299</v>
      </c>
      <c r="AD537" s="17"/>
      <c r="AE537" s="17">
        <v>0.116870548626077</v>
      </c>
      <c r="AF537" s="17">
        <v>0.160895447613945</v>
      </c>
      <c r="AG537" s="17">
        <v>0.135450686452459</v>
      </c>
      <c r="AH537" s="17"/>
      <c r="AI537" s="17">
        <v>0.1153482561638</v>
      </c>
      <c r="AJ537" s="17">
        <v>0.192463111309218</v>
      </c>
      <c r="AK537" s="17">
        <v>0.16387289358275101</v>
      </c>
      <c r="AL537" s="17">
        <v>3.5458137142707603E-2</v>
      </c>
      <c r="AM537" s="17">
        <v>0.107082668350044</v>
      </c>
      <c r="AN537" s="17"/>
      <c r="AO537" s="17">
        <v>0.140511624812625</v>
      </c>
      <c r="AP537" s="17">
        <v>0.168922583211046</v>
      </c>
      <c r="AQ537" s="17">
        <v>0.19183772553901901</v>
      </c>
      <c r="AR537" s="17"/>
      <c r="AS537" s="17">
        <v>0.107472215274472</v>
      </c>
      <c r="AT537" s="17">
        <v>0.15302440075144599</v>
      </c>
      <c r="AU537" s="17">
        <v>0.12732195302538801</v>
      </c>
      <c r="AV537" s="17">
        <v>0.176381545511543</v>
      </c>
      <c r="AW537" s="17">
        <v>0.16872243897169101</v>
      </c>
      <c r="AX537" s="17"/>
      <c r="AY537" s="17">
        <v>0.19761618740446099</v>
      </c>
      <c r="AZ537" s="17">
        <v>0.17508361720937199</v>
      </c>
      <c r="BA537" s="17">
        <v>0.141199302115182</v>
      </c>
      <c r="BB537" s="17">
        <v>0.108193961687955</v>
      </c>
      <c r="BC537" s="17">
        <v>0.13060338206553401</v>
      </c>
      <c r="BD537" s="17">
        <v>0.15019817397371299</v>
      </c>
      <c r="BE537" s="17">
        <v>0.125812642278332</v>
      </c>
      <c r="BF537" s="17">
        <v>0.21359512383073401</v>
      </c>
      <c r="BG537" s="17">
        <v>0.126286134661976</v>
      </c>
      <c r="BH537" s="17">
        <v>0.20541796612062399</v>
      </c>
      <c r="BI537" s="17">
        <v>9.5940508018922593E-2</v>
      </c>
      <c r="BJ537" s="17">
        <v>0.10506733560489299</v>
      </c>
      <c r="BK537" s="17">
        <v>0.107786930767979</v>
      </c>
      <c r="BL537" s="17">
        <v>0.148543427987649</v>
      </c>
      <c r="BM537" s="17">
        <v>0.16979598856798001</v>
      </c>
      <c r="BN537" s="17">
        <v>0.16791425756445799</v>
      </c>
      <c r="BO537" s="17"/>
      <c r="BP537" s="17">
        <v>0.18174330836174399</v>
      </c>
      <c r="BQ537" s="17">
        <v>0.13017691361401601</v>
      </c>
      <c r="BR537" s="17">
        <v>0.132946226379313</v>
      </c>
      <c r="BS537" s="17">
        <v>0.134979138468314</v>
      </c>
      <c r="BT537" s="17">
        <v>9.3031191802449398E-2</v>
      </c>
      <c r="BU537" s="17">
        <v>0.14076470028594601</v>
      </c>
      <c r="BV537" s="17"/>
      <c r="BW537" s="17">
        <v>0.110865149343257</v>
      </c>
      <c r="BX537" s="17">
        <v>0.14276554480606299</v>
      </c>
      <c r="BY537" s="17">
        <v>0.142877487734861</v>
      </c>
      <c r="BZ537" s="17">
        <v>0.155355887978362</v>
      </c>
      <c r="CA537" s="17">
        <v>0.120822089338119</v>
      </c>
      <c r="CB537" s="17">
        <v>0.113808074821378</v>
      </c>
      <c r="CC537" s="17">
        <v>0.106703959390912</v>
      </c>
      <c r="CD537" s="17">
        <v>0.133357822199454</v>
      </c>
      <c r="CE537" s="17"/>
      <c r="CF537" s="17">
        <v>0.20406813291995499</v>
      </c>
      <c r="CG537" s="17">
        <v>0.143263939833705</v>
      </c>
      <c r="CH537" s="17">
        <v>0.12874517463510701</v>
      </c>
      <c r="CI537" s="17">
        <v>0.12912770665902301</v>
      </c>
      <c r="CJ537" s="17">
        <v>0.14409252734334099</v>
      </c>
      <c r="CK537" s="17"/>
      <c r="CL537" s="17">
        <v>0.18893056166353001</v>
      </c>
      <c r="CM537" s="17"/>
      <c r="CN537" s="17">
        <v>0.12812069727897399</v>
      </c>
      <c r="CO537" s="17">
        <v>0.167380438138409</v>
      </c>
      <c r="CP537" s="17">
        <v>0.14767972371140101</v>
      </c>
    </row>
    <row r="538" spans="2:94" x14ac:dyDescent="0.35">
      <c r="B538" t="s">
        <v>257</v>
      </c>
      <c r="C538" s="17">
        <v>0.75557368600224895</v>
      </c>
      <c r="D538" s="17">
        <v>0.73727297521597901</v>
      </c>
      <c r="E538" s="17">
        <v>0.77352793047341295</v>
      </c>
      <c r="F538" s="17"/>
      <c r="G538" s="17">
        <v>0.72853721776879798</v>
      </c>
      <c r="H538" s="17">
        <v>0.75809464082148603</v>
      </c>
      <c r="I538" s="17">
        <v>0.78764171353138401</v>
      </c>
      <c r="J538" s="17">
        <v>0.73371994554678599</v>
      </c>
      <c r="K538" s="17">
        <v>0.74686063480204801</v>
      </c>
      <c r="L538" s="17">
        <v>0.76890421259217601</v>
      </c>
      <c r="M538" s="17"/>
      <c r="N538" s="17">
        <v>0.78594316393747599</v>
      </c>
      <c r="O538" s="17">
        <v>0.74987991502944995</v>
      </c>
      <c r="P538" s="17">
        <v>0.77077525711009598</v>
      </c>
      <c r="Q538" s="17">
        <v>0.71526247189798298</v>
      </c>
      <c r="R538" s="17"/>
      <c r="S538" s="17">
        <v>0.67911467547612003</v>
      </c>
      <c r="T538" s="17">
        <v>0.75946115930407698</v>
      </c>
      <c r="U538" s="17">
        <v>0.75757241011908905</v>
      </c>
      <c r="V538" s="17">
        <v>0.82072860395135105</v>
      </c>
      <c r="W538" s="17">
        <v>0.80414950165679</v>
      </c>
      <c r="X538" s="17">
        <v>0.72957386947680303</v>
      </c>
      <c r="Y538" s="17">
        <v>0.80579492931242902</v>
      </c>
      <c r="Z538" s="17">
        <v>0.78549309040068804</v>
      </c>
      <c r="AA538" s="17">
        <v>0.73152493441377398</v>
      </c>
      <c r="AB538" s="17">
        <v>0.76597753248239497</v>
      </c>
      <c r="AC538" s="17">
        <v>0.74577484260504001</v>
      </c>
      <c r="AD538" s="17"/>
      <c r="AE538" s="17">
        <v>0.76316698027090302</v>
      </c>
      <c r="AF538" s="17">
        <v>0.76357092173446905</v>
      </c>
      <c r="AG538" s="17">
        <v>0.71970021092727399</v>
      </c>
      <c r="AH538" s="17"/>
      <c r="AI538" s="17">
        <v>0.77765414508822095</v>
      </c>
      <c r="AJ538" s="17">
        <v>0.73857915594484103</v>
      </c>
      <c r="AK538" s="17">
        <v>0.75729206642545999</v>
      </c>
      <c r="AL538" s="17">
        <v>0.78758898868161198</v>
      </c>
      <c r="AM538" s="17">
        <v>0.71722789037576995</v>
      </c>
      <c r="AN538" s="17"/>
      <c r="AO538" s="17">
        <v>0.774909113406134</v>
      </c>
      <c r="AP538" s="17">
        <v>0.76756480996160603</v>
      </c>
      <c r="AQ538" s="17">
        <v>0.73034858028876903</v>
      </c>
      <c r="AR538" s="17"/>
      <c r="AS538" s="17">
        <v>0.75702163968196901</v>
      </c>
      <c r="AT538" s="17">
        <v>0.74283594145879495</v>
      </c>
      <c r="AU538" s="17">
        <v>0.76642560834667495</v>
      </c>
      <c r="AV538" s="17">
        <v>0.76734657780724103</v>
      </c>
      <c r="AW538" s="17">
        <v>0.74539723974957195</v>
      </c>
      <c r="AX538" s="17"/>
      <c r="AY538" s="17">
        <v>0.67906965315450096</v>
      </c>
      <c r="AZ538" s="17">
        <v>0.63618036705190495</v>
      </c>
      <c r="BA538" s="17">
        <v>0.76145953156869295</v>
      </c>
      <c r="BB538" s="17">
        <v>0.802100336326389</v>
      </c>
      <c r="BC538" s="17">
        <v>0.76105377648533501</v>
      </c>
      <c r="BD538" s="17">
        <v>0.69176017134087897</v>
      </c>
      <c r="BE538" s="17">
        <v>0.74876561416832199</v>
      </c>
      <c r="BF538" s="17">
        <v>0.70741112831765895</v>
      </c>
      <c r="BG538" s="17">
        <v>0.75901252080300696</v>
      </c>
      <c r="BH538" s="17">
        <v>0.73519180123729699</v>
      </c>
      <c r="BI538" s="17">
        <v>0.831822634019597</v>
      </c>
      <c r="BJ538" s="17">
        <v>0.82355472150317599</v>
      </c>
      <c r="BK538" s="17">
        <v>0.83388129577450898</v>
      </c>
      <c r="BL538" s="17">
        <v>0.79534945905602294</v>
      </c>
      <c r="BM538" s="17">
        <v>0.80395994453969</v>
      </c>
      <c r="BN538" s="17">
        <v>0.82034461044476503</v>
      </c>
      <c r="BO538" s="17"/>
      <c r="BP538" s="17">
        <v>0.73171046710137</v>
      </c>
      <c r="BQ538" s="17">
        <v>0.76014301268630702</v>
      </c>
      <c r="BR538" s="17">
        <v>0.75691751018283504</v>
      </c>
      <c r="BS538" s="17">
        <v>0.76149649652582496</v>
      </c>
      <c r="BT538" s="17">
        <v>0.78184226256768796</v>
      </c>
      <c r="BU538" s="17">
        <v>0.75976531807592895</v>
      </c>
      <c r="BV538" s="17"/>
      <c r="BW538" s="17">
        <v>0.75200102147353098</v>
      </c>
      <c r="BX538" s="17">
        <v>0.77061646217942803</v>
      </c>
      <c r="BY538" s="17">
        <v>0.77050220663725499</v>
      </c>
      <c r="BZ538" s="17">
        <v>0.74470567548205602</v>
      </c>
      <c r="CA538" s="17">
        <v>0.75394614311259001</v>
      </c>
      <c r="CB538" s="17">
        <v>0.77985031110046599</v>
      </c>
      <c r="CC538" s="17">
        <v>0.85736405567731</v>
      </c>
      <c r="CD538" s="17">
        <v>0.68477942946382897</v>
      </c>
      <c r="CE538" s="17"/>
      <c r="CF538" s="17">
        <v>0.70406238838958901</v>
      </c>
      <c r="CG538" s="17">
        <v>0.76166196691097399</v>
      </c>
      <c r="CH538" s="17">
        <v>0.77235033966759903</v>
      </c>
      <c r="CI538" s="17">
        <v>0.73614695243328998</v>
      </c>
      <c r="CJ538" s="17">
        <v>0.72482408870977999</v>
      </c>
      <c r="CK538" s="17"/>
      <c r="CL538" s="17">
        <v>0.75128027878458903</v>
      </c>
      <c r="CM538" s="17"/>
      <c r="CN538" s="17">
        <v>0.76026594563444005</v>
      </c>
      <c r="CO538" s="17">
        <v>0.71008625116387802</v>
      </c>
      <c r="CP538" s="17">
        <v>0.78034055503203203</v>
      </c>
    </row>
    <row r="539" spans="2:94" x14ac:dyDescent="0.35">
      <c r="B539" t="s">
        <v>144</v>
      </c>
      <c r="C539" s="17">
        <v>0.104115918085248</v>
      </c>
      <c r="D539" s="17">
        <v>9.3544614752913494E-2</v>
      </c>
      <c r="E539" s="17">
        <v>0.114001257257394</v>
      </c>
      <c r="F539" s="17"/>
      <c r="G539" s="17">
        <v>6.6988628191519906E-2</v>
      </c>
      <c r="H539" s="17">
        <v>7.2238588287855607E-2</v>
      </c>
      <c r="I539" s="17">
        <v>8.9351317885506806E-2</v>
      </c>
      <c r="J539" s="17">
        <v>0.111938515487203</v>
      </c>
      <c r="K539" s="17">
        <v>0.16104403913104501</v>
      </c>
      <c r="L539" s="17">
        <v>0.12716181295200199</v>
      </c>
      <c r="M539" s="17"/>
      <c r="N539" s="17">
        <v>7.5771302146991307E-2</v>
      </c>
      <c r="O539" s="17">
        <v>9.0253232387966703E-2</v>
      </c>
      <c r="P539" s="17">
        <v>0.104491604870318</v>
      </c>
      <c r="Q539" s="17">
        <v>0.14858764518107301</v>
      </c>
      <c r="R539" s="17"/>
      <c r="S539" s="17">
        <v>0.128099360515602</v>
      </c>
      <c r="T539" s="17">
        <v>0.112465878554263</v>
      </c>
      <c r="U539" s="17">
        <v>0.112298989714481</v>
      </c>
      <c r="V539" s="17">
        <v>7.6334027827077905E-2</v>
      </c>
      <c r="W539" s="17">
        <v>7.1191662305362002E-2</v>
      </c>
      <c r="X539" s="17">
        <v>0.110188501969985</v>
      </c>
      <c r="Y539" s="17">
        <v>7.9531360201338899E-2</v>
      </c>
      <c r="Z539" s="17">
        <v>6.8493839695489903E-2</v>
      </c>
      <c r="AA539" s="17">
        <v>0.13181751619152501</v>
      </c>
      <c r="AB539" s="17">
        <v>9.0887299128061899E-2</v>
      </c>
      <c r="AC539" s="17">
        <v>0.120836688082298</v>
      </c>
      <c r="AD539" s="17"/>
      <c r="AE539" s="17">
        <v>0.11996247110302</v>
      </c>
      <c r="AF539" s="17">
        <v>7.5533630651585804E-2</v>
      </c>
      <c r="AG539" s="17">
        <v>0.14484910262026701</v>
      </c>
      <c r="AH539" s="17"/>
      <c r="AI539" s="17">
        <v>0.10699759874798</v>
      </c>
      <c r="AJ539" s="17">
        <v>6.8957732745941594E-2</v>
      </c>
      <c r="AK539" s="17">
        <v>7.8835039991789493E-2</v>
      </c>
      <c r="AL539" s="17">
        <v>0.17695287417568001</v>
      </c>
      <c r="AM539" s="17">
        <v>0.17568944127418601</v>
      </c>
      <c r="AN539" s="17"/>
      <c r="AO539" s="17">
        <v>8.4579261781240797E-2</v>
      </c>
      <c r="AP539" s="17">
        <v>6.35126068273483E-2</v>
      </c>
      <c r="AQ539" s="17">
        <v>7.7813694172211997E-2</v>
      </c>
      <c r="AR539" s="17"/>
      <c r="AS539" s="17">
        <v>0.13550614504355901</v>
      </c>
      <c r="AT539" s="17">
        <v>0.104139657789759</v>
      </c>
      <c r="AU539" s="17">
        <v>0.106252438627937</v>
      </c>
      <c r="AV539" s="17">
        <v>5.6271876681215499E-2</v>
      </c>
      <c r="AW539" s="17">
        <v>8.5880321278736405E-2</v>
      </c>
      <c r="AX539" s="17"/>
      <c r="AY539" s="17">
        <v>0.123314159441038</v>
      </c>
      <c r="AZ539" s="17">
        <v>0.18873601573872301</v>
      </c>
      <c r="BA539" s="17">
        <v>9.7341166316125799E-2</v>
      </c>
      <c r="BB539" s="17">
        <v>8.97057019856565E-2</v>
      </c>
      <c r="BC539" s="17">
        <v>0.10834284144913101</v>
      </c>
      <c r="BD539" s="17">
        <v>0.15804165468540801</v>
      </c>
      <c r="BE539" s="17">
        <v>0.12542174355334601</v>
      </c>
      <c r="BF539" s="17">
        <v>7.8993747851607399E-2</v>
      </c>
      <c r="BG539" s="17">
        <v>0.114701344535018</v>
      </c>
      <c r="BH539" s="17">
        <v>5.9390232642078801E-2</v>
      </c>
      <c r="BI539" s="17">
        <v>7.2236857961480203E-2</v>
      </c>
      <c r="BJ539" s="17">
        <v>7.1377942891931501E-2</v>
      </c>
      <c r="BK539" s="17">
        <v>5.8331773457511601E-2</v>
      </c>
      <c r="BL539" s="17">
        <v>5.6107112956327601E-2</v>
      </c>
      <c r="BM539" s="17">
        <v>2.6244066892329901E-2</v>
      </c>
      <c r="BN539" s="17">
        <v>1.1741131990777301E-2</v>
      </c>
      <c r="BO539" s="17"/>
      <c r="BP539" s="17">
        <v>8.6546224536885596E-2</v>
      </c>
      <c r="BQ539" s="17">
        <v>0.109680073699678</v>
      </c>
      <c r="BR539" s="17">
        <v>0.110136263437851</v>
      </c>
      <c r="BS539" s="17">
        <v>0.103524365005861</v>
      </c>
      <c r="BT539" s="17">
        <v>0.125126545629862</v>
      </c>
      <c r="BU539" s="17">
        <v>9.9469981638124996E-2</v>
      </c>
      <c r="BV539" s="17"/>
      <c r="BW539" s="17">
        <v>0.13713382918321301</v>
      </c>
      <c r="BX539" s="17">
        <v>8.6617993014509495E-2</v>
      </c>
      <c r="BY539" s="17">
        <v>8.6620305627884003E-2</v>
      </c>
      <c r="BZ539" s="17">
        <v>9.9938436539581496E-2</v>
      </c>
      <c r="CA539" s="17">
        <v>0.12523176754929199</v>
      </c>
      <c r="CB539" s="17">
        <v>0.106341614078157</v>
      </c>
      <c r="CC539" s="17">
        <v>3.5931984931777503E-2</v>
      </c>
      <c r="CD539" s="17">
        <v>0.18186274833671601</v>
      </c>
      <c r="CE539" s="17"/>
      <c r="CF539" s="17">
        <v>9.1869478690455697E-2</v>
      </c>
      <c r="CG539" s="17">
        <v>9.5074093255321193E-2</v>
      </c>
      <c r="CH539" s="17">
        <v>9.8904485697293695E-2</v>
      </c>
      <c r="CI539" s="17">
        <v>0.13472534090768701</v>
      </c>
      <c r="CJ539" s="17">
        <v>0.13108338394687899</v>
      </c>
      <c r="CK539" s="17"/>
      <c r="CL539" s="17">
        <v>5.9789159551881001E-2</v>
      </c>
      <c r="CM539" s="17"/>
      <c r="CN539" s="17">
        <v>0.111613357086587</v>
      </c>
      <c r="CO539" s="17">
        <v>0.12253331069771201</v>
      </c>
      <c r="CP539" s="17">
        <v>7.1979721256566306E-2</v>
      </c>
    </row>
    <row r="540" spans="2:94" x14ac:dyDescent="0.35">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c r="AX540" s="17"/>
      <c r="AY540" s="17"/>
      <c r="AZ540" s="17"/>
      <c r="BA540" s="17"/>
      <c r="BB540" s="17"/>
      <c r="BC540" s="17"/>
      <c r="BD540" s="17"/>
      <c r="BE540" s="17"/>
      <c r="BF540" s="17"/>
      <c r="BG540" s="17"/>
      <c r="BH540" s="17"/>
      <c r="BI540" s="17"/>
      <c r="BJ540" s="17"/>
      <c r="BK540" s="17"/>
      <c r="BL540" s="17"/>
      <c r="BM540" s="17"/>
      <c r="BN540" s="17"/>
      <c r="BO540" s="17"/>
      <c r="BP540" s="17"/>
      <c r="BQ540" s="17"/>
      <c r="BR540" s="17"/>
      <c r="BS540" s="17"/>
      <c r="BT540" s="17"/>
      <c r="BU540" s="17"/>
      <c r="BV540" s="17"/>
      <c r="BW540" s="17"/>
      <c r="BX540" s="17"/>
      <c r="BY540" s="17"/>
      <c r="BZ540" s="17"/>
      <c r="CA540" s="17"/>
      <c r="CB540" s="17"/>
      <c r="CC540" s="17"/>
      <c r="CD540" s="17"/>
      <c r="CE540" s="17"/>
      <c r="CF540" s="17"/>
      <c r="CG540" s="17"/>
      <c r="CH540" s="17"/>
      <c r="CI540" s="17"/>
      <c r="CJ540" s="17"/>
      <c r="CK540" s="17"/>
      <c r="CL540" s="17"/>
      <c r="CM540" s="17"/>
      <c r="CN540" s="17"/>
      <c r="CO540" s="17"/>
      <c r="CP540" s="17"/>
    </row>
    <row r="541" spans="2:94" x14ac:dyDescent="0.35">
      <c r="B541" s="6" t="s">
        <v>255</v>
      </c>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17"/>
      <c r="BB541" s="17"/>
      <c r="BC541" s="17"/>
      <c r="BD541" s="17"/>
      <c r="BE541" s="17"/>
      <c r="BF541" s="17"/>
      <c r="BG541" s="17"/>
      <c r="BH541" s="17"/>
      <c r="BI541" s="17"/>
      <c r="BJ541" s="17"/>
      <c r="BK541" s="17"/>
      <c r="BL541" s="17"/>
      <c r="BM541" s="17"/>
      <c r="BN541" s="17"/>
      <c r="BO541" s="17"/>
      <c r="BP541" s="17"/>
      <c r="BQ541" s="17"/>
      <c r="BR541" s="17"/>
      <c r="BS541" s="17"/>
      <c r="BT541" s="17"/>
      <c r="BU541" s="17"/>
      <c r="BV541" s="17"/>
      <c r="BW541" s="17"/>
      <c r="BX541" s="17"/>
      <c r="BY541" s="17"/>
      <c r="BZ541" s="17"/>
      <c r="CA541" s="17"/>
      <c r="CB541" s="17"/>
      <c r="CC541" s="17"/>
      <c r="CD541" s="17"/>
      <c r="CE541" s="17"/>
      <c r="CF541" s="17"/>
      <c r="CG541" s="17"/>
      <c r="CH541" s="17"/>
      <c r="CI541" s="17"/>
      <c r="CJ541" s="17"/>
      <c r="CK541" s="17"/>
      <c r="CL541" s="17"/>
      <c r="CM541" s="17"/>
      <c r="CN541" s="17"/>
      <c r="CO541" s="17"/>
      <c r="CP541" s="17"/>
    </row>
    <row r="542" spans="2:94" x14ac:dyDescent="0.35">
      <c r="B542" s="24" t="s">
        <v>225</v>
      </c>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G542" s="17"/>
      <c r="BH542" s="17"/>
      <c r="BI542" s="17"/>
      <c r="BJ542" s="17"/>
      <c r="BK542" s="17"/>
      <c r="BL542" s="17"/>
      <c r="BM542" s="17"/>
      <c r="BN542" s="17"/>
      <c r="BO542" s="17"/>
      <c r="BP542" s="17"/>
      <c r="BQ542" s="17"/>
      <c r="BR542" s="17"/>
      <c r="BS542" s="17"/>
      <c r="BT542" s="17"/>
      <c r="BU542" s="17"/>
      <c r="BV542" s="17"/>
      <c r="BW542" s="17"/>
      <c r="BX542" s="17"/>
      <c r="BY542" s="17"/>
      <c r="BZ542" s="17"/>
      <c r="CA542" s="17"/>
      <c r="CB542" s="17"/>
      <c r="CC542" s="17"/>
      <c r="CD542" s="17"/>
      <c r="CE542" s="17"/>
      <c r="CF542" s="17"/>
      <c r="CG542" s="17"/>
      <c r="CH542" s="17"/>
      <c r="CI542" s="17"/>
      <c r="CJ542" s="17"/>
      <c r="CK542" s="17"/>
      <c r="CL542" s="17"/>
      <c r="CM542" s="17"/>
      <c r="CN542" s="17"/>
      <c r="CO542" s="17"/>
      <c r="CP542" s="17"/>
    </row>
    <row r="543" spans="2:94" x14ac:dyDescent="0.35">
      <c r="B543" t="s">
        <v>254</v>
      </c>
      <c r="C543" s="17">
        <v>0.37356841046062</v>
      </c>
      <c r="D543" s="17">
        <v>0.36018469924665703</v>
      </c>
      <c r="E543" s="17">
        <v>0.38641867377738598</v>
      </c>
      <c r="F543" s="17"/>
      <c r="G543" s="17">
        <v>0.42813582183314203</v>
      </c>
      <c r="H543" s="17">
        <v>0.423427605146659</v>
      </c>
      <c r="I543" s="17">
        <v>0.39710034786427401</v>
      </c>
      <c r="J543" s="17">
        <v>0.30103616206582001</v>
      </c>
      <c r="K543" s="17">
        <v>0.35184285495845202</v>
      </c>
      <c r="L543" s="17">
        <v>0.35542751396133299</v>
      </c>
      <c r="M543" s="17"/>
      <c r="N543" s="17">
        <v>0.38545761684639102</v>
      </c>
      <c r="O543" s="17">
        <v>0.348370209650466</v>
      </c>
      <c r="P543" s="17">
        <v>0.39250109735468902</v>
      </c>
      <c r="Q543" s="17">
        <v>0.36971979074398997</v>
      </c>
      <c r="R543" s="17"/>
      <c r="S543" s="17">
        <v>0.42022148646778101</v>
      </c>
      <c r="T543" s="17">
        <v>0.33597130767696398</v>
      </c>
      <c r="U543" s="17">
        <v>0.34168359621019101</v>
      </c>
      <c r="V543" s="17">
        <v>0.38204006260635598</v>
      </c>
      <c r="W543" s="17">
        <v>0.415068054773785</v>
      </c>
      <c r="X543" s="17">
        <v>0.387434604550777</v>
      </c>
      <c r="Y543" s="17">
        <v>0.38454459159246002</v>
      </c>
      <c r="Z543" s="17">
        <v>0.35720915606491499</v>
      </c>
      <c r="AA543" s="17">
        <v>0.351190194698068</v>
      </c>
      <c r="AB543" s="17">
        <v>0.41166774563192399</v>
      </c>
      <c r="AC543" s="17">
        <v>0.286031635394916</v>
      </c>
      <c r="AD543" s="17"/>
      <c r="AE543" s="17">
        <v>0.35509468627982699</v>
      </c>
      <c r="AF543" s="17">
        <v>0.39608874088794599</v>
      </c>
      <c r="AG543" s="17">
        <v>0.34754063261407903</v>
      </c>
      <c r="AH543" s="17"/>
      <c r="AI543" s="17">
        <v>0.35369402304048497</v>
      </c>
      <c r="AJ543" s="17">
        <v>0.42167334297107101</v>
      </c>
      <c r="AK543" s="17">
        <v>0.38459155065307199</v>
      </c>
      <c r="AL543" s="17">
        <v>0.25255304440692</v>
      </c>
      <c r="AM543" s="17">
        <v>0.35354885103358302</v>
      </c>
      <c r="AN543" s="17"/>
      <c r="AO543" s="17">
        <v>0.36479755320264601</v>
      </c>
      <c r="AP543" s="17">
        <v>0.410989556854301</v>
      </c>
      <c r="AQ543" s="17">
        <v>0.39577813130397799</v>
      </c>
      <c r="AR543" s="17"/>
      <c r="AS543" s="17">
        <v>0.34322730028667497</v>
      </c>
      <c r="AT543" s="17">
        <v>0.38900271045718499</v>
      </c>
      <c r="AU543" s="17">
        <v>0.348558812718542</v>
      </c>
      <c r="AV543" s="17">
        <v>0.40887435473282502</v>
      </c>
      <c r="AW543" s="17">
        <v>0.26878045694605701</v>
      </c>
      <c r="AX543" s="17"/>
      <c r="AY543" s="17">
        <v>0.424218537032511</v>
      </c>
      <c r="AZ543" s="17">
        <v>0.33832904319229901</v>
      </c>
      <c r="BA543" s="17">
        <v>0.36962486959419899</v>
      </c>
      <c r="BB543" s="17">
        <v>0.44430985635550502</v>
      </c>
      <c r="BC543" s="17">
        <v>0.38019021001317399</v>
      </c>
      <c r="BD543" s="17">
        <v>0.34069500430241001</v>
      </c>
      <c r="BE543" s="17">
        <v>0.37718822710334599</v>
      </c>
      <c r="BF543" s="17">
        <v>0.35023738748254302</v>
      </c>
      <c r="BG543" s="17">
        <v>0.29957549360929198</v>
      </c>
      <c r="BH543" s="17">
        <v>0.39687440863426499</v>
      </c>
      <c r="BI543" s="17">
        <v>0.37973362462975102</v>
      </c>
      <c r="BJ543" s="17">
        <v>0.40936591149864798</v>
      </c>
      <c r="BK543" s="17">
        <v>0.354246394396112</v>
      </c>
      <c r="BL543" s="17">
        <v>0.373771401370181</v>
      </c>
      <c r="BM543" s="17">
        <v>0.42294510233600002</v>
      </c>
      <c r="BN543" s="17">
        <v>0.453171519631554</v>
      </c>
      <c r="BO543" s="17"/>
      <c r="BP543" s="17">
        <v>0.42314109703527603</v>
      </c>
      <c r="BQ543" s="17">
        <v>0.38529273137211401</v>
      </c>
      <c r="BR543" s="17">
        <v>0.34981083057440399</v>
      </c>
      <c r="BS543" s="17">
        <v>0.34852571640053198</v>
      </c>
      <c r="BT543" s="17">
        <v>0.354444179042193</v>
      </c>
      <c r="BU543" s="17">
        <v>0.30110281454731502</v>
      </c>
      <c r="BV543" s="17"/>
      <c r="BW543" s="17">
        <v>0.32013077599467898</v>
      </c>
      <c r="BX543" s="17">
        <v>0.390813610258956</v>
      </c>
      <c r="BY543" s="17">
        <v>0.35630451880752301</v>
      </c>
      <c r="BZ543" s="17">
        <v>0.35178587264622402</v>
      </c>
      <c r="CA543" s="17">
        <v>0.39783377093760502</v>
      </c>
      <c r="CB543" s="17">
        <v>0.47403520125110898</v>
      </c>
      <c r="CC543" s="17">
        <v>0.48303951007328999</v>
      </c>
      <c r="CD543" s="17">
        <v>0.40741636023122202</v>
      </c>
      <c r="CE543" s="17"/>
      <c r="CF543" s="17">
        <v>0.38910225721416303</v>
      </c>
      <c r="CG543" s="17">
        <v>0.369660426739714</v>
      </c>
      <c r="CH543" s="17">
        <v>0.395979302210971</v>
      </c>
      <c r="CI543" s="17">
        <v>0.33174763184749101</v>
      </c>
      <c r="CJ543" s="17">
        <v>0.308108879339558</v>
      </c>
      <c r="CK543" s="17"/>
      <c r="CL543" s="17">
        <v>0.44348663735084298</v>
      </c>
      <c r="CM543" s="17"/>
      <c r="CN543" s="17">
        <v>0.37591829000196098</v>
      </c>
      <c r="CO543" s="17">
        <v>0.37410831599688299</v>
      </c>
      <c r="CP543" s="17">
        <v>0.36784430766434301</v>
      </c>
    </row>
    <row r="544" spans="2:94" x14ac:dyDescent="0.35">
      <c r="B544" t="s">
        <v>256</v>
      </c>
      <c r="C544" s="17">
        <v>0.51319988925158599</v>
      </c>
      <c r="D544" s="17">
        <v>0.537637053689205</v>
      </c>
      <c r="E544" s="17">
        <v>0.48816368335925497</v>
      </c>
      <c r="F544" s="17"/>
      <c r="G544" s="17">
        <v>0.51806052031652805</v>
      </c>
      <c r="H544" s="17">
        <v>0.492781055575996</v>
      </c>
      <c r="I544" s="17">
        <v>0.50764211559602601</v>
      </c>
      <c r="J544" s="17">
        <v>0.54872360282468402</v>
      </c>
      <c r="K544" s="17">
        <v>0.52515026632378603</v>
      </c>
      <c r="L544" s="17">
        <v>0.49233083898692098</v>
      </c>
      <c r="M544" s="17"/>
      <c r="N544" s="17">
        <v>0.53723133395880796</v>
      </c>
      <c r="O544" s="17">
        <v>0.53117807784173998</v>
      </c>
      <c r="P544" s="17">
        <v>0.50323840531526398</v>
      </c>
      <c r="Q544" s="17">
        <v>0.48070131556575801</v>
      </c>
      <c r="R544" s="17"/>
      <c r="S544" s="17">
        <v>0.46040969780172802</v>
      </c>
      <c r="T544" s="17">
        <v>0.53583889326662604</v>
      </c>
      <c r="U544" s="17">
        <v>0.55188198049038795</v>
      </c>
      <c r="V544" s="17">
        <v>0.52891055671127896</v>
      </c>
      <c r="W544" s="17">
        <v>0.460762771883514</v>
      </c>
      <c r="X544" s="17">
        <v>0.50637108584727497</v>
      </c>
      <c r="Y544" s="17">
        <v>0.53597611815749102</v>
      </c>
      <c r="Z544" s="17">
        <v>0.54029422884914602</v>
      </c>
      <c r="AA544" s="17">
        <v>0.51116055379265801</v>
      </c>
      <c r="AB544" s="17">
        <v>0.50676261531521605</v>
      </c>
      <c r="AC544" s="17">
        <v>0.54609897883769998</v>
      </c>
      <c r="AD544" s="17"/>
      <c r="AE544" s="17">
        <v>0.52314557881502299</v>
      </c>
      <c r="AF544" s="17">
        <v>0.51205650188670604</v>
      </c>
      <c r="AG544" s="17">
        <v>0.47965682135485599</v>
      </c>
      <c r="AH544" s="17"/>
      <c r="AI544" s="17">
        <v>0.52929547694319301</v>
      </c>
      <c r="AJ544" s="17">
        <v>0.49107539190654198</v>
      </c>
      <c r="AK544" s="17">
        <v>0.54191131296419803</v>
      </c>
      <c r="AL544" s="17">
        <v>0.54850834222367095</v>
      </c>
      <c r="AM544" s="17">
        <v>0.46620404428254802</v>
      </c>
      <c r="AN544" s="17"/>
      <c r="AO544" s="17">
        <v>0.54082351286888097</v>
      </c>
      <c r="AP544" s="17">
        <v>0.49977775726253099</v>
      </c>
      <c r="AQ544" s="17">
        <v>0.52056311740453698</v>
      </c>
      <c r="AR544" s="17"/>
      <c r="AS544" s="17">
        <v>0.52361214829091296</v>
      </c>
      <c r="AT544" s="17">
        <v>0.51306077274356099</v>
      </c>
      <c r="AU544" s="17">
        <v>0.53655378180082103</v>
      </c>
      <c r="AV544" s="17">
        <v>0.50880404068401297</v>
      </c>
      <c r="AW544" s="17">
        <v>0.68492746475115396</v>
      </c>
      <c r="AX544" s="17"/>
      <c r="AY544" s="17">
        <v>0.463877358306028</v>
      </c>
      <c r="AZ544" s="17">
        <v>0.44772260475162801</v>
      </c>
      <c r="BA544" s="17">
        <v>0.54129034619127003</v>
      </c>
      <c r="BB544" s="17">
        <v>0.45588758755242498</v>
      </c>
      <c r="BC544" s="17">
        <v>0.48062281135238</v>
      </c>
      <c r="BD544" s="17">
        <v>0.51297040779549796</v>
      </c>
      <c r="BE544" s="17">
        <v>0.498932641986428</v>
      </c>
      <c r="BF544" s="17">
        <v>0.56958125597790299</v>
      </c>
      <c r="BG544" s="17">
        <v>0.576145896300575</v>
      </c>
      <c r="BH544" s="17">
        <v>0.53234421411719501</v>
      </c>
      <c r="BI544" s="17">
        <v>0.54557900680638505</v>
      </c>
      <c r="BJ544" s="17">
        <v>0.51723094597545505</v>
      </c>
      <c r="BK544" s="17">
        <v>0.57059658135678504</v>
      </c>
      <c r="BL544" s="17">
        <v>0.59941192499731899</v>
      </c>
      <c r="BM544" s="17">
        <v>0.55322347549695905</v>
      </c>
      <c r="BN544" s="17">
        <v>0.50292916396565002</v>
      </c>
      <c r="BO544" s="17"/>
      <c r="BP544" s="17">
        <v>0.47687628478557198</v>
      </c>
      <c r="BQ544" s="17">
        <v>0.49006425396864201</v>
      </c>
      <c r="BR544" s="17">
        <v>0.55277422647218399</v>
      </c>
      <c r="BS544" s="17">
        <v>0.52721755902064904</v>
      </c>
      <c r="BT544" s="17">
        <v>0.54431261479581505</v>
      </c>
      <c r="BU544" s="17">
        <v>0.56471534234292697</v>
      </c>
      <c r="BV544" s="17"/>
      <c r="BW544" s="17">
        <v>0.51476012435403495</v>
      </c>
      <c r="BX544" s="17">
        <v>0.511317963823126</v>
      </c>
      <c r="BY544" s="17">
        <v>0.53262021897157596</v>
      </c>
      <c r="BZ544" s="17">
        <v>0.54332781510518002</v>
      </c>
      <c r="CA544" s="17">
        <v>0.51820092481504398</v>
      </c>
      <c r="CB544" s="17">
        <v>0.43798078463053902</v>
      </c>
      <c r="CC544" s="17">
        <v>0.400912048047111</v>
      </c>
      <c r="CD544" s="17">
        <v>0.47580849332073799</v>
      </c>
      <c r="CE544" s="17"/>
      <c r="CF544" s="17">
        <v>0.50630760091155502</v>
      </c>
      <c r="CG544" s="17">
        <v>0.52464034201402998</v>
      </c>
      <c r="CH544" s="17">
        <v>0.49072709933466302</v>
      </c>
      <c r="CI544" s="17">
        <v>0.54539230487324897</v>
      </c>
      <c r="CJ544" s="17">
        <v>0.51401310932609801</v>
      </c>
      <c r="CK544" s="17"/>
      <c r="CL544" s="17">
        <v>0.46338164915663099</v>
      </c>
      <c r="CM544" s="17"/>
      <c r="CN544" s="17">
        <v>0.504247141778984</v>
      </c>
      <c r="CO544" s="17">
        <v>0.49550234847484298</v>
      </c>
      <c r="CP544" s="17">
        <v>0.54724202076149098</v>
      </c>
    </row>
    <row r="545" spans="2:94" x14ac:dyDescent="0.35">
      <c r="B545" t="s">
        <v>144</v>
      </c>
      <c r="C545" s="17">
        <v>0.113231700287794</v>
      </c>
      <c r="D545" s="17">
        <v>0.102178247064138</v>
      </c>
      <c r="E545" s="17">
        <v>0.12541764286335899</v>
      </c>
      <c r="F545" s="17"/>
      <c r="G545" s="17">
        <v>5.38036578503302E-2</v>
      </c>
      <c r="H545" s="17">
        <v>8.3791339277344903E-2</v>
      </c>
      <c r="I545" s="17">
        <v>9.5257536539700399E-2</v>
      </c>
      <c r="J545" s="17">
        <v>0.150240235109496</v>
      </c>
      <c r="K545" s="17">
        <v>0.123006878717762</v>
      </c>
      <c r="L545" s="17">
        <v>0.152241647051746</v>
      </c>
      <c r="M545" s="17"/>
      <c r="N545" s="17">
        <v>7.7311049194800793E-2</v>
      </c>
      <c r="O545" s="17">
        <v>0.120451712507794</v>
      </c>
      <c r="P545" s="17">
        <v>0.104260497330047</v>
      </c>
      <c r="Q545" s="17">
        <v>0.14957889369025201</v>
      </c>
      <c r="R545" s="17"/>
      <c r="S545" s="17">
        <v>0.119368815730491</v>
      </c>
      <c r="T545" s="17">
        <v>0.12818979905641101</v>
      </c>
      <c r="U545" s="17">
        <v>0.106434423299421</v>
      </c>
      <c r="V545" s="17">
        <v>8.9049380682365106E-2</v>
      </c>
      <c r="W545" s="17">
        <v>0.124169173342701</v>
      </c>
      <c r="X545" s="17">
        <v>0.10619430960194801</v>
      </c>
      <c r="Y545" s="17">
        <v>7.9479290250049905E-2</v>
      </c>
      <c r="Z545" s="17">
        <v>0.10249661508593901</v>
      </c>
      <c r="AA545" s="17">
        <v>0.13764925150927401</v>
      </c>
      <c r="AB545" s="17">
        <v>8.1569639052859397E-2</v>
      </c>
      <c r="AC545" s="17">
        <v>0.167869385767383</v>
      </c>
      <c r="AD545" s="17"/>
      <c r="AE545" s="17">
        <v>0.12175973490515</v>
      </c>
      <c r="AF545" s="17">
        <v>9.1854757225348194E-2</v>
      </c>
      <c r="AG545" s="17">
        <v>0.17280254603106501</v>
      </c>
      <c r="AH545" s="17"/>
      <c r="AI545" s="17">
        <v>0.117010500016322</v>
      </c>
      <c r="AJ545" s="17">
        <v>8.7251265122387206E-2</v>
      </c>
      <c r="AK545" s="17">
        <v>7.3497136382730199E-2</v>
      </c>
      <c r="AL545" s="17">
        <v>0.19893861336940899</v>
      </c>
      <c r="AM545" s="17">
        <v>0.18024710468386901</v>
      </c>
      <c r="AN545" s="17"/>
      <c r="AO545" s="17">
        <v>9.4378933928473394E-2</v>
      </c>
      <c r="AP545" s="17">
        <v>8.9232685883168295E-2</v>
      </c>
      <c r="AQ545" s="17">
        <v>8.3658751291484604E-2</v>
      </c>
      <c r="AR545" s="17"/>
      <c r="AS545" s="17">
        <v>0.13316055142241301</v>
      </c>
      <c r="AT545" s="17">
        <v>9.7936516799253998E-2</v>
      </c>
      <c r="AU545" s="17">
        <v>0.114887405480637</v>
      </c>
      <c r="AV545" s="17">
        <v>8.2321604583161803E-2</v>
      </c>
      <c r="AW545" s="17">
        <v>4.6292078302789599E-2</v>
      </c>
      <c r="AX545" s="17"/>
      <c r="AY545" s="17">
        <v>0.111904104661461</v>
      </c>
      <c r="AZ545" s="17">
        <v>0.21394835205607299</v>
      </c>
      <c r="BA545" s="17">
        <v>8.9084784214531004E-2</v>
      </c>
      <c r="BB545" s="17">
        <v>9.98025560920697E-2</v>
      </c>
      <c r="BC545" s="17">
        <v>0.13918697863444501</v>
      </c>
      <c r="BD545" s="17">
        <v>0.146334587902093</v>
      </c>
      <c r="BE545" s="17">
        <v>0.123879130910226</v>
      </c>
      <c r="BF545" s="17">
        <v>8.0181356539554605E-2</v>
      </c>
      <c r="BG545" s="17">
        <v>0.124278610090133</v>
      </c>
      <c r="BH545" s="17">
        <v>7.0781377248540306E-2</v>
      </c>
      <c r="BI545" s="17">
        <v>7.4687368563863696E-2</v>
      </c>
      <c r="BJ545" s="17">
        <v>7.3403142525896803E-2</v>
      </c>
      <c r="BK545" s="17">
        <v>7.5157024247102799E-2</v>
      </c>
      <c r="BL545" s="17">
        <v>2.6816673632499701E-2</v>
      </c>
      <c r="BM545" s="17">
        <v>2.3831422167041899E-2</v>
      </c>
      <c r="BN545" s="17">
        <v>4.3899316402795201E-2</v>
      </c>
      <c r="BO545" s="17"/>
      <c r="BP545" s="17">
        <v>9.9982618179151897E-2</v>
      </c>
      <c r="BQ545" s="17">
        <v>0.124643014659244</v>
      </c>
      <c r="BR545" s="17">
        <v>9.7414942953411604E-2</v>
      </c>
      <c r="BS545" s="17">
        <v>0.12425672457881901</v>
      </c>
      <c r="BT545" s="17">
        <v>0.10124320616199201</v>
      </c>
      <c r="BU545" s="17">
        <v>0.134181843109759</v>
      </c>
      <c r="BV545" s="17"/>
      <c r="BW545" s="17">
        <v>0.16510909965128601</v>
      </c>
      <c r="BX545" s="17">
        <v>9.7868425917918098E-2</v>
      </c>
      <c r="BY545" s="17">
        <v>0.111075262220901</v>
      </c>
      <c r="BZ545" s="17">
        <v>0.104886312248596</v>
      </c>
      <c r="CA545" s="17">
        <v>8.3965304247351394E-2</v>
      </c>
      <c r="CB545" s="17">
        <v>8.7984014118352702E-2</v>
      </c>
      <c r="CC545" s="17">
        <v>0.11604844187960001</v>
      </c>
      <c r="CD545" s="17">
        <v>0.11677514644803901</v>
      </c>
      <c r="CE545" s="17"/>
      <c r="CF545" s="17">
        <v>0.10459014187428201</v>
      </c>
      <c r="CG545" s="17">
        <v>0.10569923124625601</v>
      </c>
      <c r="CH545" s="17">
        <v>0.113293598454366</v>
      </c>
      <c r="CI545" s="17">
        <v>0.12286006327926</v>
      </c>
      <c r="CJ545" s="17">
        <v>0.177878011334344</v>
      </c>
      <c r="CK545" s="17"/>
      <c r="CL545" s="17">
        <v>9.3131713492525997E-2</v>
      </c>
      <c r="CM545" s="17"/>
      <c r="CN545" s="17">
        <v>0.119834568219055</v>
      </c>
      <c r="CO545" s="17">
        <v>0.130389335528274</v>
      </c>
      <c r="CP545" s="17">
        <v>8.4913671574166003E-2</v>
      </c>
    </row>
    <row r="546" spans="2:94" x14ac:dyDescent="0.35">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c r="AV546" s="17"/>
      <c r="AW546" s="17"/>
      <c r="AX546" s="17"/>
      <c r="AY546" s="17"/>
      <c r="AZ546" s="17"/>
      <c r="BA546" s="17"/>
      <c r="BB546" s="17"/>
      <c r="BC546" s="17"/>
      <c r="BD546" s="17"/>
      <c r="BE546" s="17"/>
      <c r="BF546" s="17"/>
      <c r="BG546" s="17"/>
      <c r="BH546" s="17"/>
      <c r="BI546" s="17"/>
      <c r="BJ546" s="17"/>
      <c r="BK546" s="17"/>
      <c r="BL546" s="17"/>
      <c r="BM546" s="17"/>
      <c r="BN546" s="17"/>
      <c r="BO546" s="17"/>
      <c r="BP546" s="17"/>
      <c r="BQ546" s="17"/>
      <c r="BR546" s="17"/>
      <c r="BS546" s="17"/>
      <c r="BT546" s="17"/>
      <c r="BU546" s="17"/>
      <c r="BV546" s="17"/>
      <c r="BW546" s="17"/>
      <c r="BX546" s="17"/>
      <c r="BY546" s="17"/>
      <c r="BZ546" s="17"/>
      <c r="CA546" s="17"/>
      <c r="CB546" s="17"/>
      <c r="CC546" s="17"/>
      <c r="CD546" s="17"/>
      <c r="CE546" s="17"/>
      <c r="CF546" s="17"/>
      <c r="CG546" s="17"/>
      <c r="CH546" s="17"/>
      <c r="CI546" s="17"/>
      <c r="CJ546" s="17"/>
      <c r="CK546" s="17"/>
      <c r="CL546" s="17"/>
      <c r="CM546" s="17"/>
      <c r="CN546" s="17"/>
      <c r="CO546" s="17"/>
      <c r="CP546" s="17"/>
    </row>
    <row r="547" spans="2:94" x14ac:dyDescent="0.35">
      <c r="B547" s="6" t="s">
        <v>255</v>
      </c>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c r="AY547" s="17"/>
      <c r="AZ547" s="17"/>
      <c r="BA547" s="17"/>
      <c r="BB547" s="17"/>
      <c r="BC547" s="17"/>
      <c r="BD547" s="17"/>
      <c r="BE547" s="17"/>
      <c r="BF547" s="17"/>
      <c r="BG547" s="17"/>
      <c r="BH547" s="17"/>
      <c r="BI547" s="17"/>
      <c r="BJ547" s="17"/>
      <c r="BK547" s="17"/>
      <c r="BL547" s="17"/>
      <c r="BM547" s="17"/>
      <c r="BN547" s="17"/>
      <c r="BO547" s="17"/>
      <c r="BP547" s="17"/>
      <c r="BQ547" s="17"/>
      <c r="BR547" s="17"/>
      <c r="BS547" s="17"/>
      <c r="BT547" s="17"/>
      <c r="BU547" s="17"/>
      <c r="BV547" s="17"/>
      <c r="BW547" s="17"/>
      <c r="BX547" s="17"/>
      <c r="BY547" s="17"/>
      <c r="BZ547" s="17"/>
      <c r="CA547" s="17"/>
      <c r="CB547" s="17"/>
      <c r="CC547" s="17"/>
      <c r="CD547" s="17"/>
      <c r="CE547" s="17"/>
      <c r="CF547" s="17"/>
      <c r="CG547" s="17"/>
      <c r="CH547" s="17"/>
      <c r="CI547" s="17"/>
      <c r="CJ547" s="17"/>
      <c r="CK547" s="17"/>
      <c r="CL547" s="17"/>
      <c r="CM547" s="17"/>
      <c r="CN547" s="17"/>
      <c r="CO547" s="17"/>
      <c r="CP547" s="17"/>
    </row>
    <row r="548" spans="2:94" x14ac:dyDescent="0.35">
      <c r="B548" s="24" t="s">
        <v>225</v>
      </c>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17"/>
      <c r="BB548" s="17"/>
      <c r="BC548" s="17"/>
      <c r="BD548" s="17"/>
      <c r="BE548" s="17"/>
      <c r="BF548" s="17"/>
      <c r="BG548" s="17"/>
      <c r="BH548" s="17"/>
      <c r="BI548" s="17"/>
      <c r="BJ548" s="17"/>
      <c r="BK548" s="17"/>
      <c r="BL548" s="17"/>
      <c r="BM548" s="17"/>
      <c r="BN548" s="17"/>
      <c r="BO548" s="17"/>
      <c r="BP548" s="17"/>
      <c r="BQ548" s="17"/>
      <c r="BR548" s="17"/>
      <c r="BS548" s="17"/>
      <c r="BT548" s="17"/>
      <c r="BU548" s="17"/>
      <c r="BV548" s="17"/>
      <c r="BW548" s="17"/>
      <c r="BX548" s="17"/>
      <c r="BY548" s="17"/>
      <c r="BZ548" s="17"/>
      <c r="CA548" s="17"/>
      <c r="CB548" s="17"/>
      <c r="CC548" s="17"/>
      <c r="CD548" s="17"/>
      <c r="CE548" s="17"/>
      <c r="CF548" s="17"/>
      <c r="CG548" s="17"/>
      <c r="CH548" s="17"/>
      <c r="CI548" s="17"/>
      <c r="CJ548" s="17"/>
      <c r="CK548" s="17"/>
      <c r="CL548" s="17"/>
      <c r="CM548" s="17"/>
      <c r="CN548" s="17"/>
      <c r="CO548" s="17"/>
      <c r="CP548" s="17"/>
    </row>
    <row r="549" spans="2:94" x14ac:dyDescent="0.35">
      <c r="B549" t="s">
        <v>254</v>
      </c>
      <c r="C549" s="17">
        <v>0.28202000094053498</v>
      </c>
      <c r="D549" s="17">
        <v>0.301824100717201</v>
      </c>
      <c r="E549" s="17">
        <v>0.25944643404588102</v>
      </c>
      <c r="F549" s="17"/>
      <c r="G549" s="17">
        <v>0.44066323150736098</v>
      </c>
      <c r="H549" s="17">
        <v>0.30468244406855999</v>
      </c>
      <c r="I549" s="17">
        <v>0.27514676996588</v>
      </c>
      <c r="J549" s="17">
        <v>0.27444871117487302</v>
      </c>
      <c r="K549" s="17">
        <v>0.20786768401307301</v>
      </c>
      <c r="L549" s="17">
        <v>0.213194156406675</v>
      </c>
      <c r="M549" s="17"/>
      <c r="N549" s="17">
        <v>0.30398768604516302</v>
      </c>
      <c r="O549" s="17">
        <v>0.293560602994413</v>
      </c>
      <c r="P549" s="17">
        <v>0.258670150259249</v>
      </c>
      <c r="Q549" s="17">
        <v>0.26385580075846499</v>
      </c>
      <c r="R549" s="17"/>
      <c r="S549" s="17">
        <v>0.339927065140537</v>
      </c>
      <c r="T549" s="17">
        <v>0.23558485400234799</v>
      </c>
      <c r="U549" s="17">
        <v>0.25448410403986899</v>
      </c>
      <c r="V549" s="17">
        <v>0.246737169299278</v>
      </c>
      <c r="W549" s="17">
        <v>0.23403665947456201</v>
      </c>
      <c r="X549" s="17">
        <v>0.32333022919875198</v>
      </c>
      <c r="Y549" s="17">
        <v>0.27852020524051302</v>
      </c>
      <c r="Z549" s="17">
        <v>0.259091921828489</v>
      </c>
      <c r="AA549" s="17">
        <v>0.27604475223074598</v>
      </c>
      <c r="AB549" s="17">
        <v>0.37758429010174099</v>
      </c>
      <c r="AC549" s="17">
        <v>0.22526489221527099</v>
      </c>
      <c r="AD549" s="17"/>
      <c r="AE549" s="17">
        <v>0.24372187864981801</v>
      </c>
      <c r="AF549" s="17">
        <v>0.30301971073968897</v>
      </c>
      <c r="AG549" s="17">
        <v>0.25808813392336299</v>
      </c>
      <c r="AH549" s="17"/>
      <c r="AI549" s="17">
        <v>0.22366571868297</v>
      </c>
      <c r="AJ549" s="17">
        <v>0.34887790550110798</v>
      </c>
      <c r="AK549" s="17">
        <v>0.31183046431419897</v>
      </c>
      <c r="AL549" s="17">
        <v>0.40669477509819602</v>
      </c>
      <c r="AM549" s="17">
        <v>0.20248120360774399</v>
      </c>
      <c r="AN549" s="17"/>
      <c r="AO549" s="17">
        <v>0.24953448987674301</v>
      </c>
      <c r="AP549" s="17">
        <v>0.32962206704374197</v>
      </c>
      <c r="AQ549" s="17">
        <v>0.30840132008326798</v>
      </c>
      <c r="AR549" s="17"/>
      <c r="AS549" s="17">
        <v>0.224203214509027</v>
      </c>
      <c r="AT549" s="17">
        <v>0.26862413719307598</v>
      </c>
      <c r="AU549" s="17">
        <v>0.30487131413838098</v>
      </c>
      <c r="AV549" s="17">
        <v>0.33660199697048898</v>
      </c>
      <c r="AW549" s="17">
        <v>0.50896947633669498</v>
      </c>
      <c r="AX549" s="17"/>
      <c r="AY549" s="17">
        <v>0.44292655833719202</v>
      </c>
      <c r="AZ549" s="17">
        <v>0.228947786365438</v>
      </c>
      <c r="BA549" s="17">
        <v>0.30375699472773099</v>
      </c>
      <c r="BB549" s="17">
        <v>0.30608110218542101</v>
      </c>
      <c r="BC549" s="17">
        <v>0.25860571443115099</v>
      </c>
      <c r="BD549" s="17">
        <v>0.22502289152330399</v>
      </c>
      <c r="BE549" s="17">
        <v>0.279888702176741</v>
      </c>
      <c r="BF549" s="17">
        <v>0.30816429792295702</v>
      </c>
      <c r="BG549" s="17">
        <v>0.198013166046763</v>
      </c>
      <c r="BH549" s="17">
        <v>0.27529671358493102</v>
      </c>
      <c r="BI549" s="17">
        <v>0.29009963379982801</v>
      </c>
      <c r="BJ549" s="17">
        <v>0.26113363805589102</v>
      </c>
      <c r="BK549" s="17">
        <v>0.40238348906334298</v>
      </c>
      <c r="BL549" s="17">
        <v>0.33310018258101498</v>
      </c>
      <c r="BM549" s="17">
        <v>0.39346612223472099</v>
      </c>
      <c r="BN549" s="17">
        <v>0.50645734334163395</v>
      </c>
      <c r="BO549" s="17"/>
      <c r="BP549" s="17">
        <v>0.39501863595131698</v>
      </c>
      <c r="BQ549" s="17">
        <v>0.261637681811552</v>
      </c>
      <c r="BR549" s="17">
        <v>0.268478085851452</v>
      </c>
      <c r="BS549" s="17">
        <v>0.24550032504304101</v>
      </c>
      <c r="BT549" s="17">
        <v>0.21758263538685799</v>
      </c>
      <c r="BU549" s="17">
        <v>0.21347445122040701</v>
      </c>
      <c r="BV549" s="17"/>
      <c r="BW549" s="17">
        <v>0.25966526318379601</v>
      </c>
      <c r="BX549" s="17">
        <v>0.26670485131594801</v>
      </c>
      <c r="BY549" s="17">
        <v>0.29708034138203898</v>
      </c>
      <c r="BZ549" s="17">
        <v>0.27379356848480102</v>
      </c>
      <c r="CA549" s="17">
        <v>0.228891438296696</v>
      </c>
      <c r="CB549" s="17">
        <v>0.37062962716578701</v>
      </c>
      <c r="CC549" s="17">
        <v>0.33564104513461401</v>
      </c>
      <c r="CD549" s="17">
        <v>0.36569207914091401</v>
      </c>
      <c r="CE549" s="17"/>
      <c r="CF549" s="17">
        <v>0.40868212855939001</v>
      </c>
      <c r="CG549" s="17">
        <v>0.26158928952591898</v>
      </c>
      <c r="CH549" s="17">
        <v>0.27142324194786999</v>
      </c>
      <c r="CI549" s="17">
        <v>0.2871869075399</v>
      </c>
      <c r="CJ549" s="17">
        <v>0.27120620973479798</v>
      </c>
      <c r="CK549" s="17"/>
      <c r="CL549" s="17">
        <v>0.26627649331404402</v>
      </c>
      <c r="CM549" s="17"/>
      <c r="CN549" s="17">
        <v>0.28700729913025902</v>
      </c>
      <c r="CO549" s="17">
        <v>0.28010612882840102</v>
      </c>
      <c r="CP549" s="17">
        <v>0.27306121156409402</v>
      </c>
    </row>
    <row r="550" spans="2:94" x14ac:dyDescent="0.35">
      <c r="B550" t="s">
        <v>257</v>
      </c>
      <c r="C550" s="17">
        <v>0.61718052443113303</v>
      </c>
      <c r="D550" s="17">
        <v>0.60412894342978596</v>
      </c>
      <c r="E550" s="17">
        <v>0.63215219430378999</v>
      </c>
      <c r="F550" s="17"/>
      <c r="G550" s="17">
        <v>0.48534400194795302</v>
      </c>
      <c r="H550" s="17">
        <v>0.59755425149215502</v>
      </c>
      <c r="I550" s="17">
        <v>0.633522625752444</v>
      </c>
      <c r="J550" s="17">
        <v>0.63031563900131105</v>
      </c>
      <c r="K550" s="17">
        <v>0.66670182804427602</v>
      </c>
      <c r="L550" s="17">
        <v>0.66902721288573497</v>
      </c>
      <c r="M550" s="17"/>
      <c r="N550" s="17">
        <v>0.62383032738435795</v>
      </c>
      <c r="O550" s="17">
        <v>0.62784738862119105</v>
      </c>
      <c r="P550" s="17">
        <v>0.63666771223724306</v>
      </c>
      <c r="Q550" s="17">
        <v>0.58525687855958297</v>
      </c>
      <c r="R550" s="17"/>
      <c r="S550" s="17">
        <v>0.55141937532039997</v>
      </c>
      <c r="T550" s="17">
        <v>0.651118736845545</v>
      </c>
      <c r="U550" s="17">
        <v>0.65424304209833095</v>
      </c>
      <c r="V550" s="17">
        <v>0.67011936775207803</v>
      </c>
      <c r="W550" s="17">
        <v>0.66803400378274702</v>
      </c>
      <c r="X550" s="17">
        <v>0.56601493558301796</v>
      </c>
      <c r="Y550" s="17">
        <v>0.67059899345167995</v>
      </c>
      <c r="Z550" s="17">
        <v>0.66517716906673596</v>
      </c>
      <c r="AA550" s="17">
        <v>0.58481954612801101</v>
      </c>
      <c r="AB550" s="17">
        <v>0.54482060859746595</v>
      </c>
      <c r="AC550" s="17">
        <v>0.62554820473454698</v>
      </c>
      <c r="AD550" s="17"/>
      <c r="AE550" s="17">
        <v>0.63906221131796703</v>
      </c>
      <c r="AF550" s="17">
        <v>0.62205102562035697</v>
      </c>
      <c r="AG550" s="17">
        <v>0.61654347486369498</v>
      </c>
      <c r="AH550" s="17"/>
      <c r="AI550" s="17">
        <v>0.67665496325570396</v>
      </c>
      <c r="AJ550" s="17">
        <v>0.56133336219450103</v>
      </c>
      <c r="AK550" s="17">
        <v>0.641931459645945</v>
      </c>
      <c r="AL550" s="17">
        <v>0.491759670003518</v>
      </c>
      <c r="AM550" s="17">
        <v>0.64713233852041396</v>
      </c>
      <c r="AN550" s="17"/>
      <c r="AO550" s="17">
        <v>0.66155168265692299</v>
      </c>
      <c r="AP550" s="17">
        <v>0.59023320807801805</v>
      </c>
      <c r="AQ550" s="17">
        <v>0.641293317763999</v>
      </c>
      <c r="AR550" s="17"/>
      <c r="AS550" s="17">
        <v>0.65171833777966703</v>
      </c>
      <c r="AT550" s="17">
        <v>0.630711561197694</v>
      </c>
      <c r="AU550" s="17">
        <v>0.59989757169078595</v>
      </c>
      <c r="AV550" s="17">
        <v>0.58158055393707198</v>
      </c>
      <c r="AW550" s="17">
        <v>0.49103052366330502</v>
      </c>
      <c r="AX550" s="17"/>
      <c r="AY550" s="17">
        <v>0.46351817124042999</v>
      </c>
      <c r="AZ550" s="17">
        <v>0.57152114950544797</v>
      </c>
      <c r="BA550" s="17">
        <v>0.58393574474580201</v>
      </c>
      <c r="BB550" s="17">
        <v>0.60249223472915503</v>
      </c>
      <c r="BC550" s="17">
        <v>0.61522665160688506</v>
      </c>
      <c r="BD550" s="17">
        <v>0.67015551292104902</v>
      </c>
      <c r="BE550" s="17">
        <v>0.60801736335044199</v>
      </c>
      <c r="BF550" s="17">
        <v>0.62073300465052506</v>
      </c>
      <c r="BG550" s="17">
        <v>0.69741860277652501</v>
      </c>
      <c r="BH550" s="17">
        <v>0.635918800577288</v>
      </c>
      <c r="BI550" s="17">
        <v>0.62184525228617304</v>
      </c>
      <c r="BJ550" s="17">
        <v>0.69626407981869698</v>
      </c>
      <c r="BK550" s="17">
        <v>0.52048140455070202</v>
      </c>
      <c r="BL550" s="17">
        <v>0.60989259323906497</v>
      </c>
      <c r="BM550" s="17">
        <v>0.50757059537502702</v>
      </c>
      <c r="BN550" s="17">
        <v>0.45731297447406899</v>
      </c>
      <c r="BO550" s="17"/>
      <c r="BP550" s="17">
        <v>0.52014640209440699</v>
      </c>
      <c r="BQ550" s="17">
        <v>0.621981445319433</v>
      </c>
      <c r="BR550" s="17">
        <v>0.61875819022365297</v>
      </c>
      <c r="BS550" s="17">
        <v>0.65315255131457295</v>
      </c>
      <c r="BT550" s="17">
        <v>0.70243990634528397</v>
      </c>
      <c r="BU550" s="17">
        <v>0.68437837343841701</v>
      </c>
      <c r="BV550" s="17"/>
      <c r="BW550" s="17">
        <v>0.56611017371135297</v>
      </c>
      <c r="BX550" s="17">
        <v>0.64037412469542099</v>
      </c>
      <c r="BY550" s="17">
        <v>0.60531705073389896</v>
      </c>
      <c r="BZ550" s="17">
        <v>0.64822072905029804</v>
      </c>
      <c r="CA550" s="17">
        <v>0.69769306796343999</v>
      </c>
      <c r="CB550" s="17">
        <v>0.56858329498635296</v>
      </c>
      <c r="CC550" s="17">
        <v>0.56066920100474904</v>
      </c>
      <c r="CD550" s="17">
        <v>0.50082602377912799</v>
      </c>
      <c r="CE550" s="17"/>
      <c r="CF550" s="17">
        <v>0.50406157719575395</v>
      </c>
      <c r="CG550" s="17">
        <v>0.63664195103603505</v>
      </c>
      <c r="CH550" s="17">
        <v>0.63133073661625205</v>
      </c>
      <c r="CI550" s="17">
        <v>0.599498106607673</v>
      </c>
      <c r="CJ550" s="17">
        <v>0.61863448806752297</v>
      </c>
      <c r="CK550" s="17"/>
      <c r="CL550" s="17">
        <v>0.67719151623686602</v>
      </c>
      <c r="CM550" s="17"/>
      <c r="CN550" s="17">
        <v>0.59930277733969795</v>
      </c>
      <c r="CO550" s="17">
        <v>0.62282450209044804</v>
      </c>
      <c r="CP550" s="17">
        <v>0.65027323356362998</v>
      </c>
    </row>
    <row r="551" spans="2:94" x14ac:dyDescent="0.35">
      <c r="B551" t="s">
        <v>144</v>
      </c>
      <c r="C551" s="17">
        <v>0.100799474628332</v>
      </c>
      <c r="D551" s="17">
        <v>9.4046955853013106E-2</v>
      </c>
      <c r="E551" s="17">
        <v>0.10840137165032999</v>
      </c>
      <c r="F551" s="17"/>
      <c r="G551" s="17">
        <v>7.3992766544686506E-2</v>
      </c>
      <c r="H551" s="17">
        <v>9.7763304439285006E-2</v>
      </c>
      <c r="I551" s="17">
        <v>9.1330604281675401E-2</v>
      </c>
      <c r="J551" s="17">
        <v>9.5235649823815494E-2</v>
      </c>
      <c r="K551" s="17">
        <v>0.12543048794265199</v>
      </c>
      <c r="L551" s="17">
        <v>0.11777863070759</v>
      </c>
      <c r="M551" s="17"/>
      <c r="N551" s="17">
        <v>7.2181986570478696E-2</v>
      </c>
      <c r="O551" s="17">
        <v>7.8592008384395798E-2</v>
      </c>
      <c r="P551" s="17">
        <v>0.104662137503508</v>
      </c>
      <c r="Q551" s="17">
        <v>0.15088732068195199</v>
      </c>
      <c r="R551" s="17"/>
      <c r="S551" s="17">
        <v>0.108653559539063</v>
      </c>
      <c r="T551" s="17">
        <v>0.113296409152106</v>
      </c>
      <c r="U551" s="17">
        <v>9.1272853861799702E-2</v>
      </c>
      <c r="V551" s="17">
        <v>8.3143462948643804E-2</v>
      </c>
      <c r="W551" s="17">
        <v>9.7929336742690401E-2</v>
      </c>
      <c r="X551" s="17">
        <v>0.11065483521823</v>
      </c>
      <c r="Y551" s="17">
        <v>5.0880801307806298E-2</v>
      </c>
      <c r="Z551" s="17">
        <v>7.5730909104775507E-2</v>
      </c>
      <c r="AA551" s="17">
        <v>0.139135701641243</v>
      </c>
      <c r="AB551" s="17">
        <v>7.7595101300792599E-2</v>
      </c>
      <c r="AC551" s="17">
        <v>0.14918690305018201</v>
      </c>
      <c r="AD551" s="17"/>
      <c r="AE551" s="17">
        <v>0.117215910032214</v>
      </c>
      <c r="AF551" s="17">
        <v>7.49292636399541E-2</v>
      </c>
      <c r="AG551" s="17">
        <v>0.12536839121294199</v>
      </c>
      <c r="AH551" s="17"/>
      <c r="AI551" s="17">
        <v>9.9679318061326294E-2</v>
      </c>
      <c r="AJ551" s="17">
        <v>8.9788732304390204E-2</v>
      </c>
      <c r="AK551" s="17">
        <v>4.62380760398554E-2</v>
      </c>
      <c r="AL551" s="17">
        <v>0.101545554898286</v>
      </c>
      <c r="AM551" s="17">
        <v>0.15038645787184199</v>
      </c>
      <c r="AN551" s="17"/>
      <c r="AO551" s="17">
        <v>8.8913827466334402E-2</v>
      </c>
      <c r="AP551" s="17">
        <v>8.0144724878240398E-2</v>
      </c>
      <c r="AQ551" s="17">
        <v>5.0305362152733298E-2</v>
      </c>
      <c r="AR551" s="17"/>
      <c r="AS551" s="17">
        <v>0.124078447711305</v>
      </c>
      <c r="AT551" s="17">
        <v>0.10066430160923</v>
      </c>
      <c r="AU551" s="17">
        <v>9.5231114170833395E-2</v>
      </c>
      <c r="AV551" s="17">
        <v>8.1817449092438696E-2</v>
      </c>
      <c r="AW551" s="17">
        <v>0</v>
      </c>
      <c r="AX551" s="17"/>
      <c r="AY551" s="17">
        <v>9.3555270422377601E-2</v>
      </c>
      <c r="AZ551" s="17">
        <v>0.19953106412911301</v>
      </c>
      <c r="BA551" s="17">
        <v>0.112307260526467</v>
      </c>
      <c r="BB551" s="17">
        <v>9.1426663085424201E-2</v>
      </c>
      <c r="BC551" s="17">
        <v>0.12616763396196401</v>
      </c>
      <c r="BD551" s="17">
        <v>0.104821595555646</v>
      </c>
      <c r="BE551" s="17">
        <v>0.112093934472817</v>
      </c>
      <c r="BF551" s="17">
        <v>7.1102697426517994E-2</v>
      </c>
      <c r="BG551" s="17">
        <v>0.104568231176712</v>
      </c>
      <c r="BH551" s="17">
        <v>8.8784485837780799E-2</v>
      </c>
      <c r="BI551" s="17">
        <v>8.8055113913998798E-2</v>
      </c>
      <c r="BJ551" s="17">
        <v>4.2602282125411499E-2</v>
      </c>
      <c r="BK551" s="17">
        <v>7.7135106385954499E-2</v>
      </c>
      <c r="BL551" s="17">
        <v>5.7007224179919401E-2</v>
      </c>
      <c r="BM551" s="17">
        <v>9.8963282390251095E-2</v>
      </c>
      <c r="BN551" s="17">
        <v>3.6229682184297701E-2</v>
      </c>
      <c r="BO551" s="17"/>
      <c r="BP551" s="17">
        <v>8.4834961954275603E-2</v>
      </c>
      <c r="BQ551" s="17">
        <v>0.116380872869015</v>
      </c>
      <c r="BR551" s="17">
        <v>0.112763723924896</v>
      </c>
      <c r="BS551" s="17">
        <v>0.101347123642386</v>
      </c>
      <c r="BT551" s="17">
        <v>7.9977458267858001E-2</v>
      </c>
      <c r="BU551" s="17">
        <v>0.102147175341176</v>
      </c>
      <c r="BV551" s="17"/>
      <c r="BW551" s="17">
        <v>0.17422456310485199</v>
      </c>
      <c r="BX551" s="17">
        <v>9.2921023988630405E-2</v>
      </c>
      <c r="BY551" s="17">
        <v>9.7602607884061596E-2</v>
      </c>
      <c r="BZ551" s="17">
        <v>7.7985702464901094E-2</v>
      </c>
      <c r="CA551" s="17">
        <v>7.3415493739864196E-2</v>
      </c>
      <c r="CB551" s="17">
        <v>6.0787077847860201E-2</v>
      </c>
      <c r="CC551" s="17">
        <v>0.103689753860637</v>
      </c>
      <c r="CD551" s="17">
        <v>0.133481897079958</v>
      </c>
      <c r="CE551" s="17"/>
      <c r="CF551" s="17">
        <v>8.7256294244855606E-2</v>
      </c>
      <c r="CG551" s="17">
        <v>0.101768759438047</v>
      </c>
      <c r="CH551" s="17">
        <v>9.7246021435878502E-2</v>
      </c>
      <c r="CI551" s="17">
        <v>0.113314985852427</v>
      </c>
      <c r="CJ551" s="17">
        <v>0.110159302197679</v>
      </c>
      <c r="CK551" s="17"/>
      <c r="CL551" s="17">
        <v>5.6531990449090498E-2</v>
      </c>
      <c r="CM551" s="17"/>
      <c r="CN551" s="17">
        <v>0.11368992353004299</v>
      </c>
      <c r="CO551" s="17">
        <v>9.7069369081151199E-2</v>
      </c>
      <c r="CP551" s="17">
        <v>7.6665554872275596E-2</v>
      </c>
    </row>
    <row r="552" spans="2:94" x14ac:dyDescent="0.35">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17"/>
      <c r="BB552" s="17"/>
      <c r="BC552" s="17"/>
      <c r="BD552" s="17"/>
      <c r="BE552" s="17"/>
      <c r="BF552" s="17"/>
      <c r="BG552" s="17"/>
      <c r="BH552" s="17"/>
      <c r="BI552" s="17"/>
      <c r="BJ552" s="17"/>
      <c r="BK552" s="17"/>
      <c r="BL552" s="17"/>
      <c r="BM552" s="17"/>
      <c r="BN552" s="17"/>
      <c r="BO552" s="17"/>
      <c r="BP552" s="17"/>
      <c r="BQ552" s="17"/>
      <c r="BR552" s="17"/>
      <c r="BS552" s="17"/>
      <c r="BT552" s="17"/>
      <c r="BU552" s="17"/>
      <c r="BV552" s="17"/>
      <c r="BW552" s="17"/>
      <c r="BX552" s="17"/>
      <c r="BY552" s="17"/>
      <c r="BZ552" s="17"/>
      <c r="CA552" s="17"/>
      <c r="CB552" s="17"/>
      <c r="CC552" s="17"/>
      <c r="CD552" s="17"/>
      <c r="CE552" s="17"/>
      <c r="CF552" s="17"/>
      <c r="CG552" s="17"/>
      <c r="CH552" s="17"/>
      <c r="CI552" s="17"/>
      <c r="CJ552" s="17"/>
      <c r="CK552" s="17"/>
      <c r="CL552" s="17"/>
      <c r="CM552" s="17"/>
      <c r="CN552" s="17"/>
      <c r="CO552" s="17"/>
      <c r="CP552" s="17"/>
    </row>
    <row r="553" spans="2:94" x14ac:dyDescent="0.35">
      <c r="B553" s="6" t="s">
        <v>255</v>
      </c>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c r="BM553" s="17"/>
      <c r="BN553" s="17"/>
      <c r="BO553" s="17"/>
      <c r="BP553" s="17"/>
      <c r="BQ553" s="17"/>
      <c r="BR553" s="17"/>
      <c r="BS553" s="17"/>
      <c r="BT553" s="17"/>
      <c r="BU553" s="17"/>
      <c r="BV553" s="17"/>
      <c r="BW553" s="17"/>
      <c r="BX553" s="17"/>
      <c r="BY553" s="17"/>
      <c r="BZ553" s="17"/>
      <c r="CA553" s="17"/>
      <c r="CB553" s="17"/>
      <c r="CC553" s="17"/>
      <c r="CD553" s="17"/>
      <c r="CE553" s="17"/>
      <c r="CF553" s="17"/>
      <c r="CG553" s="17"/>
      <c r="CH553" s="17"/>
      <c r="CI553" s="17"/>
      <c r="CJ553" s="17"/>
      <c r="CK553" s="17"/>
      <c r="CL553" s="17"/>
      <c r="CM553" s="17"/>
      <c r="CN553" s="17"/>
      <c r="CO553" s="17"/>
      <c r="CP553" s="17"/>
    </row>
    <row r="554" spans="2:94" x14ac:dyDescent="0.35">
      <c r="B554" s="24" t="s">
        <v>225</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c r="BN554" s="17"/>
      <c r="BO554" s="17"/>
      <c r="BP554" s="17"/>
      <c r="BQ554" s="17"/>
      <c r="BR554" s="17"/>
      <c r="BS554" s="17"/>
      <c r="BT554" s="17"/>
      <c r="BU554" s="17"/>
      <c r="BV554" s="17"/>
      <c r="BW554" s="17"/>
      <c r="BX554" s="17"/>
      <c r="BY554" s="17"/>
      <c r="BZ554" s="17"/>
      <c r="CA554" s="17"/>
      <c r="CB554" s="17"/>
      <c r="CC554" s="17"/>
      <c r="CD554" s="17"/>
      <c r="CE554" s="17"/>
      <c r="CF554" s="17"/>
      <c r="CG554" s="17"/>
      <c r="CH554" s="17"/>
      <c r="CI554" s="17"/>
      <c r="CJ554" s="17"/>
      <c r="CK554" s="17"/>
      <c r="CL554" s="17"/>
      <c r="CM554" s="17"/>
      <c r="CN554" s="17"/>
      <c r="CO554" s="17"/>
      <c r="CP554" s="17"/>
    </row>
    <row r="555" spans="2:94" x14ac:dyDescent="0.35">
      <c r="B555" t="s">
        <v>256</v>
      </c>
      <c r="C555" s="17">
        <v>0.37127900507568201</v>
      </c>
      <c r="D555" s="17">
        <v>0.39761046218663698</v>
      </c>
      <c r="E555" s="17">
        <v>0.345525311611737</v>
      </c>
      <c r="F555" s="17"/>
      <c r="G555" s="17">
        <v>0.42676444324900398</v>
      </c>
      <c r="H555" s="17">
        <v>0.42287660281690898</v>
      </c>
      <c r="I555" s="17">
        <v>0.36360869265999302</v>
      </c>
      <c r="J555" s="17">
        <v>0.388789792452849</v>
      </c>
      <c r="K555" s="17">
        <v>0.34156999158779799</v>
      </c>
      <c r="L555" s="17">
        <v>0.30436193748336199</v>
      </c>
      <c r="M555" s="17"/>
      <c r="N555" s="17">
        <v>0.37774794665512601</v>
      </c>
      <c r="O555" s="17">
        <v>0.37244437306627398</v>
      </c>
      <c r="P555" s="17">
        <v>0.360767310696546</v>
      </c>
      <c r="Q555" s="17">
        <v>0.37305528137356597</v>
      </c>
      <c r="R555" s="17"/>
      <c r="S555" s="17">
        <v>0.37811205765611899</v>
      </c>
      <c r="T555" s="17">
        <v>0.36114048719854602</v>
      </c>
      <c r="U555" s="17">
        <v>0.37946699762955899</v>
      </c>
      <c r="V555" s="17">
        <v>0.35602020262037798</v>
      </c>
      <c r="W555" s="17">
        <v>0.32470948672423899</v>
      </c>
      <c r="X555" s="17">
        <v>0.36267770755137002</v>
      </c>
      <c r="Y555" s="17">
        <v>0.39561165493389899</v>
      </c>
      <c r="Z555" s="17">
        <v>0.32154716552413798</v>
      </c>
      <c r="AA555" s="17">
        <v>0.37834731177501302</v>
      </c>
      <c r="AB555" s="17">
        <v>0.42455943584008798</v>
      </c>
      <c r="AC555" s="17">
        <v>0.349202103580601</v>
      </c>
      <c r="AD555" s="17"/>
      <c r="AE555" s="17">
        <v>0.360687837796688</v>
      </c>
      <c r="AF555" s="17">
        <v>0.36387250136118099</v>
      </c>
      <c r="AG555" s="17">
        <v>0.39577811501862398</v>
      </c>
      <c r="AH555" s="17"/>
      <c r="AI555" s="17">
        <v>0.36744277447135898</v>
      </c>
      <c r="AJ555" s="17">
        <v>0.37615507866101899</v>
      </c>
      <c r="AK555" s="17">
        <v>0.33259749291292001</v>
      </c>
      <c r="AL555" s="17">
        <v>0.298535950112082</v>
      </c>
      <c r="AM555" s="17">
        <v>0.34866380557138299</v>
      </c>
      <c r="AN555" s="17"/>
      <c r="AO555" s="17">
        <v>0.36151224915670099</v>
      </c>
      <c r="AP555" s="17">
        <v>0.37163427585693498</v>
      </c>
      <c r="AQ555" s="17">
        <v>0.38295541455312399</v>
      </c>
      <c r="AR555" s="17"/>
      <c r="AS555" s="17">
        <v>0.35061984311543898</v>
      </c>
      <c r="AT555" s="17">
        <v>0.37661155473280999</v>
      </c>
      <c r="AU555" s="17">
        <v>0.36770682508342101</v>
      </c>
      <c r="AV555" s="17">
        <v>0.39408925210054202</v>
      </c>
      <c r="AW555" s="17">
        <v>0.38542507321415198</v>
      </c>
      <c r="AX555" s="17"/>
      <c r="AY555" s="17">
        <v>0.40961995194191703</v>
      </c>
      <c r="AZ555" s="17">
        <v>0.322755435013585</v>
      </c>
      <c r="BA555" s="17">
        <v>0.38971898818127398</v>
      </c>
      <c r="BB555" s="17">
        <v>0.345121729217298</v>
      </c>
      <c r="BC555" s="17">
        <v>0.41055738245874102</v>
      </c>
      <c r="BD555" s="17">
        <v>0.317504480162696</v>
      </c>
      <c r="BE555" s="17">
        <v>0.35150442536955101</v>
      </c>
      <c r="BF555" s="17">
        <v>0.35866512203891499</v>
      </c>
      <c r="BG555" s="17">
        <v>0.34176030290930198</v>
      </c>
      <c r="BH555" s="17">
        <v>0.37099478727631802</v>
      </c>
      <c r="BI555" s="17">
        <v>0.348378278243693</v>
      </c>
      <c r="BJ555" s="17">
        <v>0.43440039448592199</v>
      </c>
      <c r="BK555" s="17">
        <v>0.35843765138332001</v>
      </c>
      <c r="BL555" s="17">
        <v>0.47257587404087997</v>
      </c>
      <c r="BM555" s="17">
        <v>0.50447714760223294</v>
      </c>
      <c r="BN555" s="17">
        <v>0.46509993619307699</v>
      </c>
      <c r="BO555" s="17"/>
      <c r="BP555" s="17">
        <v>0.42209805962752001</v>
      </c>
      <c r="BQ555" s="17">
        <v>0.34324214551205501</v>
      </c>
      <c r="BR555" s="17">
        <v>0.35963816868978199</v>
      </c>
      <c r="BS555" s="17">
        <v>0.35455306545531201</v>
      </c>
      <c r="BT555" s="17">
        <v>0.34732814134023798</v>
      </c>
      <c r="BU555" s="17">
        <v>0.44343624289023498</v>
      </c>
      <c r="BV555" s="17"/>
      <c r="BW555" s="17">
        <v>0.40433739418188502</v>
      </c>
      <c r="BX555" s="17">
        <v>0.38999348172259302</v>
      </c>
      <c r="BY555" s="17">
        <v>0.34989670045961302</v>
      </c>
      <c r="BZ555" s="17">
        <v>0.375710003343179</v>
      </c>
      <c r="CA555" s="17">
        <v>0.39733776749126998</v>
      </c>
      <c r="CB555" s="17">
        <v>0.38503190008640797</v>
      </c>
      <c r="CC555" s="17">
        <v>0.37910009489004998</v>
      </c>
      <c r="CD555" s="17">
        <v>0.38241592607608299</v>
      </c>
      <c r="CE555" s="17"/>
      <c r="CF555" s="17">
        <v>0.39153547835630798</v>
      </c>
      <c r="CG555" s="17">
        <v>0.38202946262217702</v>
      </c>
      <c r="CH555" s="17">
        <v>0.33511198173275403</v>
      </c>
      <c r="CI555" s="17">
        <v>0.41986460902884298</v>
      </c>
      <c r="CJ555" s="17">
        <v>0.41688657598564999</v>
      </c>
      <c r="CK555" s="17"/>
      <c r="CL555" s="17">
        <v>0.33388891227047002</v>
      </c>
      <c r="CM555" s="17"/>
      <c r="CN555" s="17">
        <v>0.36979981422277702</v>
      </c>
      <c r="CO555" s="17">
        <v>0.36074848414865501</v>
      </c>
      <c r="CP555" s="17">
        <v>0.38271491217326298</v>
      </c>
    </row>
    <row r="556" spans="2:94" x14ac:dyDescent="0.35">
      <c r="B556" t="s">
        <v>257</v>
      </c>
      <c r="C556" s="17">
        <v>0.52439059636076601</v>
      </c>
      <c r="D556" s="17">
        <v>0.51225716245632502</v>
      </c>
      <c r="E556" s="17">
        <v>0.537020190250736</v>
      </c>
      <c r="F556" s="17"/>
      <c r="G556" s="17">
        <v>0.47304992789250999</v>
      </c>
      <c r="H556" s="17">
        <v>0.48132120393718902</v>
      </c>
      <c r="I556" s="17">
        <v>0.53481497716579895</v>
      </c>
      <c r="J556" s="17">
        <v>0.52382202390439903</v>
      </c>
      <c r="K556" s="17">
        <v>0.55305994714615203</v>
      </c>
      <c r="L556" s="17">
        <v>0.56663242465714003</v>
      </c>
      <c r="M556" s="17"/>
      <c r="N556" s="17">
        <v>0.55049610405441995</v>
      </c>
      <c r="O556" s="17">
        <v>0.51224818635445202</v>
      </c>
      <c r="P556" s="17">
        <v>0.53300201271704495</v>
      </c>
      <c r="Q556" s="17">
        <v>0.49650651901079101</v>
      </c>
      <c r="R556" s="17"/>
      <c r="S556" s="17">
        <v>0.50966094092063796</v>
      </c>
      <c r="T556" s="17">
        <v>0.52273193163742304</v>
      </c>
      <c r="U556" s="17">
        <v>0.50660108268559401</v>
      </c>
      <c r="V556" s="17">
        <v>0.53365449800251197</v>
      </c>
      <c r="W556" s="17">
        <v>0.60516196956139001</v>
      </c>
      <c r="X556" s="17">
        <v>0.50868603001668</v>
      </c>
      <c r="Y556" s="17">
        <v>0.56343973928321001</v>
      </c>
      <c r="Z556" s="17">
        <v>0.59214355553123699</v>
      </c>
      <c r="AA556" s="17">
        <v>0.49980368881801901</v>
      </c>
      <c r="AB556" s="17">
        <v>0.50100455571215896</v>
      </c>
      <c r="AC556" s="17">
        <v>0.49718005820029099</v>
      </c>
      <c r="AD556" s="17"/>
      <c r="AE556" s="17">
        <v>0.52469159567993395</v>
      </c>
      <c r="AF556" s="17">
        <v>0.55928663956214997</v>
      </c>
      <c r="AG556" s="17">
        <v>0.45575128970418299</v>
      </c>
      <c r="AH556" s="17"/>
      <c r="AI556" s="17">
        <v>0.53296246808875902</v>
      </c>
      <c r="AJ556" s="17">
        <v>0.546175534459166</v>
      </c>
      <c r="AK556" s="17">
        <v>0.58901276616662901</v>
      </c>
      <c r="AL556" s="17">
        <v>0.61664771458657297</v>
      </c>
      <c r="AM556" s="17">
        <v>0.48826715836378598</v>
      </c>
      <c r="AN556" s="17"/>
      <c r="AO556" s="17">
        <v>0.53958747942525798</v>
      </c>
      <c r="AP556" s="17">
        <v>0.55035454096996494</v>
      </c>
      <c r="AQ556" s="17">
        <v>0.53582897244426497</v>
      </c>
      <c r="AR556" s="17"/>
      <c r="AS556" s="17">
        <v>0.51393517323415105</v>
      </c>
      <c r="AT556" s="17">
        <v>0.52150197447106394</v>
      </c>
      <c r="AU556" s="17">
        <v>0.52835469062592699</v>
      </c>
      <c r="AV556" s="17">
        <v>0.53498627514085295</v>
      </c>
      <c r="AW556" s="17">
        <v>0.61457492678584802</v>
      </c>
      <c r="AX556" s="17"/>
      <c r="AY556" s="17">
        <v>0.34939977208916101</v>
      </c>
      <c r="AZ556" s="17">
        <v>0.52511776346943395</v>
      </c>
      <c r="BA556" s="17">
        <v>0.51298030522003302</v>
      </c>
      <c r="BB556" s="17">
        <v>0.57286980261521403</v>
      </c>
      <c r="BC556" s="17">
        <v>0.48311692132822298</v>
      </c>
      <c r="BD556" s="17">
        <v>0.55539680717068796</v>
      </c>
      <c r="BE556" s="17">
        <v>0.52422179015834802</v>
      </c>
      <c r="BF556" s="17">
        <v>0.57272144766844202</v>
      </c>
      <c r="BG556" s="17">
        <v>0.54745956148262698</v>
      </c>
      <c r="BH556" s="17">
        <v>0.54033195382890398</v>
      </c>
      <c r="BI556" s="17">
        <v>0.56998646660825603</v>
      </c>
      <c r="BJ556" s="17">
        <v>0.48797993301416998</v>
      </c>
      <c r="BK556" s="17">
        <v>0.53118736812670397</v>
      </c>
      <c r="BL556" s="17">
        <v>0.45509127809829503</v>
      </c>
      <c r="BM556" s="17">
        <v>0.42818751771504199</v>
      </c>
      <c r="BN556" s="17">
        <v>0.49922823463308802</v>
      </c>
      <c r="BO556" s="17"/>
      <c r="BP556" s="17">
        <v>0.48834644167140501</v>
      </c>
      <c r="BQ556" s="17">
        <v>0.54726767212533201</v>
      </c>
      <c r="BR556" s="17">
        <v>0.52580642774951603</v>
      </c>
      <c r="BS556" s="17">
        <v>0.54979231781190696</v>
      </c>
      <c r="BT556" s="17">
        <v>0.52372749155769605</v>
      </c>
      <c r="BU556" s="17">
        <v>0.45537081571958898</v>
      </c>
      <c r="BV556" s="17"/>
      <c r="BW556" s="17">
        <v>0.46676888292850499</v>
      </c>
      <c r="BX556" s="17">
        <v>0.51920593387973601</v>
      </c>
      <c r="BY556" s="17">
        <v>0.55817326783045895</v>
      </c>
      <c r="BZ556" s="17">
        <v>0.54069779337016399</v>
      </c>
      <c r="CA556" s="17">
        <v>0.50004473506838998</v>
      </c>
      <c r="CB556" s="17">
        <v>0.54881136111309503</v>
      </c>
      <c r="CC556" s="17">
        <v>0.49520669745081097</v>
      </c>
      <c r="CD556" s="17">
        <v>0.43498356569359697</v>
      </c>
      <c r="CE556" s="17"/>
      <c r="CF556" s="17">
        <v>0.52861983822783198</v>
      </c>
      <c r="CG556" s="17">
        <v>0.51471971676763095</v>
      </c>
      <c r="CH556" s="17">
        <v>0.55455306271651295</v>
      </c>
      <c r="CI556" s="17">
        <v>0.480689317566664</v>
      </c>
      <c r="CJ556" s="17">
        <v>0.45125696787938202</v>
      </c>
      <c r="CK556" s="17"/>
      <c r="CL556" s="17">
        <v>0.59738806050070303</v>
      </c>
      <c r="CM556" s="17"/>
      <c r="CN556" s="17">
        <v>0.51994977613174898</v>
      </c>
      <c r="CO556" s="17">
        <v>0.52502352266202401</v>
      </c>
      <c r="CP556" s="17">
        <v>0.53350980312773499</v>
      </c>
    </row>
    <row r="557" spans="2:94" x14ac:dyDescent="0.35">
      <c r="B557" t="s">
        <v>144</v>
      </c>
      <c r="C557" s="17">
        <v>0.104330398563552</v>
      </c>
      <c r="D557" s="17">
        <v>9.0132375357037095E-2</v>
      </c>
      <c r="E557" s="17">
        <v>0.11745449813752699</v>
      </c>
      <c r="F557" s="17"/>
      <c r="G557" s="17">
        <v>0.100185628858486</v>
      </c>
      <c r="H557" s="17">
        <v>9.5802193245901404E-2</v>
      </c>
      <c r="I557" s="17">
        <v>0.101576330174208</v>
      </c>
      <c r="J557" s="17">
        <v>8.7388183642752401E-2</v>
      </c>
      <c r="K557" s="17">
        <v>0.10537006126605</v>
      </c>
      <c r="L557" s="17">
        <v>0.12900563785949801</v>
      </c>
      <c r="M557" s="17"/>
      <c r="N557" s="17">
        <v>7.1755949290453605E-2</v>
      </c>
      <c r="O557" s="17">
        <v>0.115307440579274</v>
      </c>
      <c r="P557" s="17">
        <v>0.106230676586408</v>
      </c>
      <c r="Q557" s="17">
        <v>0.13043819961564301</v>
      </c>
      <c r="R557" s="17"/>
      <c r="S557" s="17">
        <v>0.112227001423243</v>
      </c>
      <c r="T557" s="17">
        <v>0.116127581164031</v>
      </c>
      <c r="U557" s="17">
        <v>0.113931919684848</v>
      </c>
      <c r="V557" s="17">
        <v>0.11032529937711</v>
      </c>
      <c r="W557" s="17">
        <v>7.0128543714371494E-2</v>
      </c>
      <c r="X557" s="17">
        <v>0.12863626243195</v>
      </c>
      <c r="Y557" s="17">
        <v>4.0948605782891397E-2</v>
      </c>
      <c r="Z557" s="17">
        <v>8.6309278944624396E-2</v>
      </c>
      <c r="AA557" s="17">
        <v>0.121848999406968</v>
      </c>
      <c r="AB557" s="17">
        <v>7.4436008447753402E-2</v>
      </c>
      <c r="AC557" s="17">
        <v>0.15361783821910799</v>
      </c>
      <c r="AD557" s="17"/>
      <c r="AE557" s="17">
        <v>0.114620566523378</v>
      </c>
      <c r="AF557" s="17">
        <v>7.6840859076669502E-2</v>
      </c>
      <c r="AG557" s="17">
        <v>0.148470595277192</v>
      </c>
      <c r="AH557" s="17"/>
      <c r="AI557" s="17">
        <v>9.9594757439882803E-2</v>
      </c>
      <c r="AJ557" s="17">
        <v>7.7669386879814395E-2</v>
      </c>
      <c r="AK557" s="17">
        <v>7.8389740920450604E-2</v>
      </c>
      <c r="AL557" s="17">
        <v>8.48163353013449E-2</v>
      </c>
      <c r="AM557" s="17">
        <v>0.163069036064831</v>
      </c>
      <c r="AN557" s="17"/>
      <c r="AO557" s="17">
        <v>9.8900271418040503E-2</v>
      </c>
      <c r="AP557" s="17">
        <v>7.8011183173099297E-2</v>
      </c>
      <c r="AQ557" s="17">
        <v>8.1215613002611001E-2</v>
      </c>
      <c r="AR557" s="17"/>
      <c r="AS557" s="17">
        <v>0.13544498365040999</v>
      </c>
      <c r="AT557" s="17">
        <v>0.10188647079612601</v>
      </c>
      <c r="AU557" s="17">
        <v>0.103938484290653</v>
      </c>
      <c r="AV557" s="17">
        <v>7.0924472758604903E-2</v>
      </c>
      <c r="AW557" s="17">
        <v>0</v>
      </c>
      <c r="AX557" s="17"/>
      <c r="AY557" s="17">
        <v>0.24098027596892099</v>
      </c>
      <c r="AZ557" s="17">
        <v>0.15212680151698099</v>
      </c>
      <c r="BA557" s="17">
        <v>9.7300706598692305E-2</v>
      </c>
      <c r="BB557" s="17">
        <v>8.2008468167487997E-2</v>
      </c>
      <c r="BC557" s="17">
        <v>0.106325696213036</v>
      </c>
      <c r="BD557" s="17">
        <v>0.12709871266661599</v>
      </c>
      <c r="BE557" s="17">
        <v>0.124273784472101</v>
      </c>
      <c r="BF557" s="17">
        <v>6.8613430292643496E-2</v>
      </c>
      <c r="BG557" s="17">
        <v>0.11078013560807</v>
      </c>
      <c r="BH557" s="17">
        <v>8.8673258894778006E-2</v>
      </c>
      <c r="BI557" s="17">
        <v>8.1635255148051103E-2</v>
      </c>
      <c r="BJ557" s="17">
        <v>7.7619672499908005E-2</v>
      </c>
      <c r="BK557" s="17">
        <v>0.110374980489976</v>
      </c>
      <c r="BL557" s="17">
        <v>7.2332847860825195E-2</v>
      </c>
      <c r="BM557" s="17">
        <v>6.7335334682724596E-2</v>
      </c>
      <c r="BN557" s="17">
        <v>3.5671829173834803E-2</v>
      </c>
      <c r="BO557" s="17"/>
      <c r="BP557" s="17">
        <v>8.9555498701075306E-2</v>
      </c>
      <c r="BQ557" s="17">
        <v>0.109490182362613</v>
      </c>
      <c r="BR557" s="17">
        <v>0.114555403560702</v>
      </c>
      <c r="BS557" s="17">
        <v>9.5654616732781195E-2</v>
      </c>
      <c r="BT557" s="17">
        <v>0.128944367102066</v>
      </c>
      <c r="BU557" s="17">
        <v>0.101192941390176</v>
      </c>
      <c r="BV557" s="17"/>
      <c r="BW557" s="17">
        <v>0.12889372288961001</v>
      </c>
      <c r="BX557" s="17">
        <v>9.0800584397671094E-2</v>
      </c>
      <c r="BY557" s="17">
        <v>9.1930031709927806E-2</v>
      </c>
      <c r="BZ557" s="17">
        <v>8.3592203286656799E-2</v>
      </c>
      <c r="CA557" s="17">
        <v>0.10261749744034</v>
      </c>
      <c r="CB557" s="17">
        <v>6.6156738800497397E-2</v>
      </c>
      <c r="CC557" s="17">
        <v>0.125693207659138</v>
      </c>
      <c r="CD557" s="17">
        <v>0.18260050823032001</v>
      </c>
      <c r="CE557" s="17"/>
      <c r="CF557" s="17">
        <v>7.9844683415860193E-2</v>
      </c>
      <c r="CG557" s="17">
        <v>0.103250820610192</v>
      </c>
      <c r="CH557" s="17">
        <v>0.110334955550733</v>
      </c>
      <c r="CI557" s="17">
        <v>9.9446073404492602E-2</v>
      </c>
      <c r="CJ557" s="17">
        <v>0.13185645613496799</v>
      </c>
      <c r="CK557" s="17"/>
      <c r="CL557" s="17">
        <v>6.87230272288262E-2</v>
      </c>
      <c r="CM557" s="17"/>
      <c r="CN557" s="17">
        <v>0.110250409645475</v>
      </c>
      <c r="CO557" s="17">
        <v>0.114227993189321</v>
      </c>
      <c r="CP557" s="17">
        <v>8.3775284699002694E-2</v>
      </c>
    </row>
    <row r="558" spans="2:94" x14ac:dyDescent="0.35">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17"/>
      <c r="BB558" s="17"/>
      <c r="BC558" s="17"/>
      <c r="BD558" s="17"/>
      <c r="BE558" s="17"/>
      <c r="BF558" s="17"/>
      <c r="BG558" s="17"/>
      <c r="BH558" s="17"/>
      <c r="BI558" s="17"/>
      <c r="BJ558" s="17"/>
      <c r="BK558" s="17"/>
      <c r="BL558" s="17"/>
      <c r="BM558" s="17"/>
      <c r="BN558" s="17"/>
      <c r="BO558" s="17"/>
      <c r="BP558" s="17"/>
      <c r="BQ558" s="17"/>
      <c r="BR558" s="17"/>
      <c r="BS558" s="17"/>
      <c r="BT558" s="17"/>
      <c r="BU558" s="17"/>
      <c r="BV558" s="17"/>
      <c r="BW558" s="17"/>
      <c r="BX558" s="17"/>
      <c r="BY558" s="17"/>
      <c r="BZ558" s="17"/>
      <c r="CA558" s="17"/>
      <c r="CB558" s="17"/>
      <c r="CC558" s="17"/>
      <c r="CD558" s="17"/>
      <c r="CE558" s="17"/>
      <c r="CF558" s="17"/>
      <c r="CG558" s="17"/>
      <c r="CH558" s="17"/>
      <c r="CI558" s="17"/>
      <c r="CJ558" s="17"/>
      <c r="CK558" s="17"/>
      <c r="CL558" s="17"/>
      <c r="CM558" s="17"/>
      <c r="CN558" s="17"/>
      <c r="CO558" s="17"/>
      <c r="CP558" s="17"/>
    </row>
    <row r="559" spans="2:94" x14ac:dyDescent="0.35">
      <c r="B559" s="6" t="s">
        <v>260</v>
      </c>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17"/>
      <c r="BB559" s="17"/>
      <c r="BC559" s="17"/>
      <c r="BD559" s="17"/>
      <c r="BE559" s="17"/>
      <c r="BF559" s="17"/>
      <c r="BG559" s="17"/>
      <c r="BH559" s="17"/>
      <c r="BI559" s="17"/>
      <c r="BJ559" s="17"/>
      <c r="BK559" s="17"/>
      <c r="BL559" s="17"/>
      <c r="BM559" s="17"/>
      <c r="BN559" s="17"/>
      <c r="BO559" s="17"/>
      <c r="BP559" s="17"/>
      <c r="BQ559" s="17"/>
      <c r="BR559" s="17"/>
      <c r="BS559" s="17"/>
      <c r="BT559" s="17"/>
      <c r="BU559" s="17"/>
      <c r="BV559" s="17"/>
      <c r="BW559" s="17"/>
      <c r="BX559" s="17"/>
      <c r="BY559" s="17"/>
      <c r="BZ559" s="17"/>
      <c r="CA559" s="17"/>
      <c r="CB559" s="17"/>
      <c r="CC559" s="17"/>
      <c r="CD559" s="17"/>
      <c r="CE559" s="17"/>
      <c r="CF559" s="17"/>
      <c r="CG559" s="17"/>
      <c r="CH559" s="17"/>
      <c r="CI559" s="17"/>
      <c r="CJ559" s="17"/>
      <c r="CK559" s="17"/>
      <c r="CL559" s="17"/>
      <c r="CM559" s="17"/>
      <c r="CN559" s="17"/>
      <c r="CO559" s="17"/>
      <c r="CP559" s="17"/>
    </row>
    <row r="560" spans="2:94" x14ac:dyDescent="0.35">
      <c r="B560" s="24" t="s">
        <v>125</v>
      </c>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c r="BP560" s="17"/>
      <c r="BQ560" s="17"/>
      <c r="BR560" s="17"/>
      <c r="BS560" s="17"/>
      <c r="BT560" s="17"/>
      <c r="BU560" s="17"/>
      <c r="BV560" s="17"/>
      <c r="BW560" s="17"/>
      <c r="BX560" s="17"/>
      <c r="BY560" s="17"/>
      <c r="BZ560" s="17"/>
      <c r="CA560" s="17"/>
      <c r="CB560" s="17"/>
      <c r="CC560" s="17"/>
      <c r="CD560" s="17"/>
      <c r="CE560" s="17"/>
      <c r="CF560" s="17"/>
      <c r="CG560" s="17"/>
      <c r="CH560" s="17"/>
      <c r="CI560" s="17"/>
      <c r="CJ560" s="17"/>
      <c r="CK560" s="17"/>
      <c r="CL560" s="17"/>
      <c r="CM560" s="17"/>
      <c r="CN560" s="17"/>
      <c r="CO560" s="17"/>
      <c r="CP560" s="17"/>
    </row>
    <row r="561" spans="2:94" x14ac:dyDescent="0.35">
      <c r="B561" t="s">
        <v>258</v>
      </c>
      <c r="C561" s="17">
        <v>0.47231554910192602</v>
      </c>
      <c r="D561" s="17">
        <v>0.49369966676150201</v>
      </c>
      <c r="E561" s="17">
        <v>0.45030054604450898</v>
      </c>
      <c r="F561" s="17"/>
      <c r="G561" s="17">
        <v>0.46695356208309702</v>
      </c>
      <c r="H561" s="17">
        <v>0.42739756253542199</v>
      </c>
      <c r="I561" s="17">
        <v>0.47612748204541899</v>
      </c>
      <c r="J561" s="17">
        <v>0.50251449389636105</v>
      </c>
      <c r="K561" s="17">
        <v>0.48401159427701301</v>
      </c>
      <c r="L561" s="17">
        <v>0.47723721125867402</v>
      </c>
      <c r="M561" s="17"/>
      <c r="N561" s="17">
        <v>0.47298943428843199</v>
      </c>
      <c r="O561" s="17">
        <v>0.48221302097322499</v>
      </c>
      <c r="P561" s="17">
        <v>0.46872372196093598</v>
      </c>
      <c r="Q561" s="17">
        <v>0.46275099810141201</v>
      </c>
      <c r="R561" s="17"/>
      <c r="S561" s="17">
        <v>0.46841092364769199</v>
      </c>
      <c r="T561" s="17">
        <v>0.45560800652657402</v>
      </c>
      <c r="U561" s="17">
        <v>0.48965328326476298</v>
      </c>
      <c r="V561" s="17">
        <v>0.46481303150925402</v>
      </c>
      <c r="W561" s="17">
        <v>0.44989025441316899</v>
      </c>
      <c r="X561" s="17">
        <v>0.43769357921431401</v>
      </c>
      <c r="Y561" s="17">
        <v>0.51048279569625798</v>
      </c>
      <c r="Z561" s="17">
        <v>0.46461361536659501</v>
      </c>
      <c r="AA561" s="17">
        <v>0.47380680999636499</v>
      </c>
      <c r="AB561" s="17">
        <v>0.52406904101756102</v>
      </c>
      <c r="AC561" s="17">
        <v>0.45489019280123899</v>
      </c>
      <c r="AD561" s="17"/>
      <c r="AE561" s="17">
        <v>0.45308526904037399</v>
      </c>
      <c r="AF561" s="17">
        <v>0.51680948585822795</v>
      </c>
      <c r="AG561" s="17">
        <v>0.41625128035488501</v>
      </c>
      <c r="AH561" s="17"/>
      <c r="AI561" s="17">
        <v>0.44179146340317899</v>
      </c>
      <c r="AJ561" s="17">
        <v>0.51027069903939004</v>
      </c>
      <c r="AK561" s="17">
        <v>0.57137298207729204</v>
      </c>
      <c r="AL561" s="17">
        <v>0.36283885363011498</v>
      </c>
      <c r="AM561" s="17">
        <v>0.432614891264677</v>
      </c>
      <c r="AN561" s="17"/>
      <c r="AO561" s="17">
        <v>0.46589336911656898</v>
      </c>
      <c r="AP561" s="17">
        <v>0.50904396010721897</v>
      </c>
      <c r="AQ561" s="17">
        <v>0.48968471499711003</v>
      </c>
      <c r="AR561" s="17"/>
      <c r="AS561" s="17">
        <v>0.45373583128307599</v>
      </c>
      <c r="AT561" s="17">
        <v>0.47306601788714298</v>
      </c>
      <c r="AU561" s="17">
        <v>0.46183038540159599</v>
      </c>
      <c r="AV561" s="17">
        <v>0.513327108393269</v>
      </c>
      <c r="AW561" s="17">
        <v>0.394506850625504</v>
      </c>
      <c r="AX561" s="17"/>
      <c r="AY561" s="17">
        <v>0.48172447438299798</v>
      </c>
      <c r="AZ561" s="17">
        <v>0.4860512342169</v>
      </c>
      <c r="BA561" s="17">
        <v>0.49973347249620298</v>
      </c>
      <c r="BB561" s="17">
        <v>0.45988299852533598</v>
      </c>
      <c r="BC561" s="17">
        <v>0.47943024438860399</v>
      </c>
      <c r="BD561" s="17">
        <v>0.45157547954535499</v>
      </c>
      <c r="BE561" s="17">
        <v>0.44689574763322198</v>
      </c>
      <c r="BF561" s="17">
        <v>0.48376606680559697</v>
      </c>
      <c r="BG561" s="17">
        <v>0.466127149092047</v>
      </c>
      <c r="BH561" s="17">
        <v>0.48762863594961098</v>
      </c>
      <c r="BI561" s="17">
        <v>0.49424406621554801</v>
      </c>
      <c r="BJ561" s="17">
        <v>0.54708575045315999</v>
      </c>
      <c r="BK561" s="17">
        <v>0.48064216739057702</v>
      </c>
      <c r="BL561" s="17">
        <v>0.55558522870973903</v>
      </c>
      <c r="BM561" s="17">
        <v>0.53023193559953896</v>
      </c>
      <c r="BN561" s="17">
        <v>0.47159704417077702</v>
      </c>
      <c r="BO561" s="17"/>
      <c r="BP561" s="17">
        <v>0.46276183277086202</v>
      </c>
      <c r="BQ561" s="17">
        <v>0.47015757750007098</v>
      </c>
      <c r="BR561" s="17">
        <v>0.45091272537793597</v>
      </c>
      <c r="BS561" s="17">
        <v>0.50750820441426703</v>
      </c>
      <c r="BT561" s="17">
        <v>0.49136238469002003</v>
      </c>
      <c r="BU561" s="17">
        <v>0.40756782701477501</v>
      </c>
      <c r="BV561" s="17"/>
      <c r="BW561" s="17">
        <v>0.42082762853755001</v>
      </c>
      <c r="BX561" s="17">
        <v>0.46293216465821502</v>
      </c>
      <c r="BY561" s="17">
        <v>0.48379595582874602</v>
      </c>
      <c r="BZ561" s="17">
        <v>0.47569716140083701</v>
      </c>
      <c r="CA561" s="17">
        <v>0.49113354454465802</v>
      </c>
      <c r="CB561" s="17">
        <v>0.51277976978149598</v>
      </c>
      <c r="CC561" s="17">
        <v>0.58068072984769403</v>
      </c>
      <c r="CD561" s="17">
        <v>0.43871788234840697</v>
      </c>
      <c r="CE561" s="17"/>
      <c r="CF561" s="17">
        <v>0.46701437843210097</v>
      </c>
      <c r="CG561" s="17">
        <v>0.48244684311207298</v>
      </c>
      <c r="CH561" s="17">
        <v>0.45341205493799103</v>
      </c>
      <c r="CI561" s="17">
        <v>0.50421346653975496</v>
      </c>
      <c r="CJ561" s="17">
        <v>0.44892824586835101</v>
      </c>
      <c r="CK561" s="17"/>
      <c r="CL561" s="17">
        <v>0.46829772621211002</v>
      </c>
      <c r="CM561" s="17"/>
      <c r="CN561" s="17">
        <v>0.50797419846250702</v>
      </c>
      <c r="CO561" s="17">
        <v>0.38725305450255598</v>
      </c>
      <c r="CP561" s="17">
        <v>0.45852500976669702</v>
      </c>
    </row>
    <row r="562" spans="2:94" x14ac:dyDescent="0.35">
      <c r="B562" t="s">
        <v>259</v>
      </c>
      <c r="C562" s="17">
        <v>0.42638369864217701</v>
      </c>
      <c r="D562" s="17">
        <v>0.415319003979014</v>
      </c>
      <c r="E562" s="17">
        <v>0.43951933369804302</v>
      </c>
      <c r="F562" s="17"/>
      <c r="G562" s="17">
        <v>0.45944434445657401</v>
      </c>
      <c r="H562" s="17">
        <v>0.48160497735218799</v>
      </c>
      <c r="I562" s="17">
        <v>0.43385444527109102</v>
      </c>
      <c r="J562" s="17">
        <v>0.36902436383949799</v>
      </c>
      <c r="K562" s="17">
        <v>0.37488148250404002</v>
      </c>
      <c r="L562" s="17">
        <v>0.43407096762095498</v>
      </c>
      <c r="M562" s="17"/>
      <c r="N562" s="17">
        <v>0.45781881635668698</v>
      </c>
      <c r="O562" s="17">
        <v>0.41838492545853301</v>
      </c>
      <c r="P562" s="17">
        <v>0.42597785898832202</v>
      </c>
      <c r="Q562" s="17">
        <v>0.402686085586968</v>
      </c>
      <c r="R562" s="17"/>
      <c r="S562" s="17">
        <v>0.44750751066798999</v>
      </c>
      <c r="T562" s="17">
        <v>0.423548790030574</v>
      </c>
      <c r="U562" s="17">
        <v>0.387780227630173</v>
      </c>
      <c r="V562" s="17">
        <v>0.43886388687732197</v>
      </c>
      <c r="W562" s="17">
        <v>0.44633875689324698</v>
      </c>
      <c r="X562" s="17">
        <v>0.46407801211268601</v>
      </c>
      <c r="Y562" s="17">
        <v>0.41840802919999798</v>
      </c>
      <c r="Z562" s="17">
        <v>0.44741536866652099</v>
      </c>
      <c r="AA562" s="17">
        <v>0.411957023080747</v>
      </c>
      <c r="AB562" s="17">
        <v>0.37124131697637802</v>
      </c>
      <c r="AC562" s="17">
        <v>0.44513934140593397</v>
      </c>
      <c r="AD562" s="17"/>
      <c r="AE562" s="17">
        <v>0.43498916920578401</v>
      </c>
      <c r="AF562" s="17">
        <v>0.40814807181436102</v>
      </c>
      <c r="AG562" s="17">
        <v>0.43378739685453299</v>
      </c>
      <c r="AH562" s="17"/>
      <c r="AI562" s="17">
        <v>0.46299833765042198</v>
      </c>
      <c r="AJ562" s="17">
        <v>0.41464070040120998</v>
      </c>
      <c r="AK562" s="17">
        <v>0.35717459008872499</v>
      </c>
      <c r="AL562" s="17">
        <v>0.490359091921444</v>
      </c>
      <c r="AM562" s="17">
        <v>0.40170792418479201</v>
      </c>
      <c r="AN562" s="17"/>
      <c r="AO562" s="17">
        <v>0.47278511018983599</v>
      </c>
      <c r="AP562" s="17">
        <v>0.41737649881460398</v>
      </c>
      <c r="AQ562" s="17">
        <v>0.42719517715959199</v>
      </c>
      <c r="AR562" s="17"/>
      <c r="AS562" s="17">
        <v>0.41860512700810598</v>
      </c>
      <c r="AT562" s="17">
        <v>0.42119747350583903</v>
      </c>
      <c r="AU562" s="17">
        <v>0.44732425171650397</v>
      </c>
      <c r="AV562" s="17">
        <v>0.40911912374401899</v>
      </c>
      <c r="AW562" s="17">
        <v>0.54062454621446399</v>
      </c>
      <c r="AX562" s="17"/>
      <c r="AY562" s="17">
        <v>0.25735360305525701</v>
      </c>
      <c r="AZ562" s="17">
        <v>0.35815037922026299</v>
      </c>
      <c r="BA562" s="17">
        <v>0.40763017237871102</v>
      </c>
      <c r="BB562" s="17">
        <v>0.43332611412682198</v>
      </c>
      <c r="BC562" s="17">
        <v>0.40816258717597398</v>
      </c>
      <c r="BD562" s="17">
        <v>0.42574130879309102</v>
      </c>
      <c r="BE562" s="17">
        <v>0.46201630772880398</v>
      </c>
      <c r="BF562" s="17">
        <v>0.453165141069096</v>
      </c>
      <c r="BG562" s="17">
        <v>0.446743867543486</v>
      </c>
      <c r="BH562" s="17">
        <v>0.42156071043067</v>
      </c>
      <c r="BI562" s="17">
        <v>0.40503300837512801</v>
      </c>
      <c r="BJ562" s="17">
        <v>0.38272488287617801</v>
      </c>
      <c r="BK562" s="17">
        <v>0.45567302494071499</v>
      </c>
      <c r="BL562" s="17">
        <v>0.41769834796040201</v>
      </c>
      <c r="BM562" s="17">
        <v>0.40134896445655099</v>
      </c>
      <c r="BN562" s="17">
        <v>0.48043843113712298</v>
      </c>
      <c r="BO562" s="17"/>
      <c r="BP562" s="17">
        <v>0.45098690996265101</v>
      </c>
      <c r="BQ562" s="17">
        <v>0.426112814713346</v>
      </c>
      <c r="BR562" s="17">
        <v>0.43797124951856697</v>
      </c>
      <c r="BS562" s="17">
        <v>0.39848895809516799</v>
      </c>
      <c r="BT562" s="17">
        <v>0.38783223049162902</v>
      </c>
      <c r="BU562" s="17">
        <v>0.47904099573032299</v>
      </c>
      <c r="BV562" s="17"/>
      <c r="BW562" s="17">
        <v>0.454835708118497</v>
      </c>
      <c r="BX562" s="17">
        <v>0.44538617382073198</v>
      </c>
      <c r="BY562" s="17">
        <v>0.43196012107852999</v>
      </c>
      <c r="BZ562" s="17">
        <v>0.42802244583614202</v>
      </c>
      <c r="CA562" s="17">
        <v>0.42624025585194197</v>
      </c>
      <c r="CB562" s="17">
        <v>0.391125870002142</v>
      </c>
      <c r="CC562" s="17">
        <v>0.350253798982123</v>
      </c>
      <c r="CD562" s="17">
        <v>0.39541933795211498</v>
      </c>
      <c r="CE562" s="17"/>
      <c r="CF562" s="17">
        <v>0.461152688985624</v>
      </c>
      <c r="CG562" s="17">
        <v>0.42815834151598298</v>
      </c>
      <c r="CH562" s="17">
        <v>0.433851539301294</v>
      </c>
      <c r="CI562" s="17">
        <v>0.389484961225116</v>
      </c>
      <c r="CJ562" s="17">
        <v>0.40033777556738898</v>
      </c>
      <c r="CK562" s="17"/>
      <c r="CL562" s="17">
        <v>0.46741179638883201</v>
      </c>
      <c r="CM562" s="17"/>
      <c r="CN562" s="17">
        <v>0.37621734720209798</v>
      </c>
      <c r="CO562" s="17">
        <v>0.49742548629917499</v>
      </c>
      <c r="CP562" s="17">
        <v>0.484487074388186</v>
      </c>
    </row>
    <row r="563" spans="2:94" x14ac:dyDescent="0.35">
      <c r="B563" t="s">
        <v>203</v>
      </c>
      <c r="C563" s="17">
        <v>0.10130075225589801</v>
      </c>
      <c r="D563" s="17">
        <v>9.0981329259483698E-2</v>
      </c>
      <c r="E563" s="17">
        <v>0.110180120257448</v>
      </c>
      <c r="F563" s="17"/>
      <c r="G563" s="17">
        <v>7.3602093460328699E-2</v>
      </c>
      <c r="H563" s="17">
        <v>9.0997460112390405E-2</v>
      </c>
      <c r="I563" s="17">
        <v>9.0018072683490893E-2</v>
      </c>
      <c r="J563" s="17">
        <v>0.12846114226414099</v>
      </c>
      <c r="K563" s="17">
        <v>0.14110692321894699</v>
      </c>
      <c r="L563" s="17">
        <v>8.8691821120371397E-2</v>
      </c>
      <c r="M563" s="17"/>
      <c r="N563" s="17">
        <v>6.91917493548804E-2</v>
      </c>
      <c r="O563" s="17">
        <v>9.9402053568241999E-2</v>
      </c>
      <c r="P563" s="17">
        <v>0.105298419050742</v>
      </c>
      <c r="Q563" s="17">
        <v>0.13456291631162001</v>
      </c>
      <c r="R563" s="17"/>
      <c r="S563" s="17">
        <v>8.4081565684317794E-2</v>
      </c>
      <c r="T563" s="17">
        <v>0.120843203442852</v>
      </c>
      <c r="U563" s="17">
        <v>0.122566489105064</v>
      </c>
      <c r="V563" s="17">
        <v>9.6323081613423997E-2</v>
      </c>
      <c r="W563" s="17">
        <v>0.103770988693585</v>
      </c>
      <c r="X563" s="17">
        <v>9.8228408672999604E-2</v>
      </c>
      <c r="Y563" s="17">
        <v>7.1109175103744399E-2</v>
      </c>
      <c r="Z563" s="17">
        <v>8.7971015966884294E-2</v>
      </c>
      <c r="AA563" s="17">
        <v>0.114236166922888</v>
      </c>
      <c r="AB563" s="17">
        <v>0.104689642006061</v>
      </c>
      <c r="AC563" s="17">
        <v>9.9970465792826396E-2</v>
      </c>
      <c r="AD563" s="17"/>
      <c r="AE563" s="17">
        <v>0.111925561753842</v>
      </c>
      <c r="AF563" s="17">
        <v>7.5042442327411502E-2</v>
      </c>
      <c r="AG563" s="17">
        <v>0.149961322790581</v>
      </c>
      <c r="AH563" s="17"/>
      <c r="AI563" s="17">
        <v>9.5210198946399094E-2</v>
      </c>
      <c r="AJ563" s="17">
        <v>7.5088600559400295E-2</v>
      </c>
      <c r="AK563" s="17">
        <v>7.1452427833983007E-2</v>
      </c>
      <c r="AL563" s="17">
        <v>0.14680205444844099</v>
      </c>
      <c r="AM563" s="17">
        <v>0.16567718455053099</v>
      </c>
      <c r="AN563" s="17"/>
      <c r="AO563" s="17">
        <v>6.1321520693595498E-2</v>
      </c>
      <c r="AP563" s="17">
        <v>7.3579541078177504E-2</v>
      </c>
      <c r="AQ563" s="17">
        <v>8.3120107843298499E-2</v>
      </c>
      <c r="AR563" s="17"/>
      <c r="AS563" s="17">
        <v>0.12765904170881701</v>
      </c>
      <c r="AT563" s="17">
        <v>0.105736508607018</v>
      </c>
      <c r="AU563" s="17">
        <v>9.0845362881899205E-2</v>
      </c>
      <c r="AV563" s="17">
        <v>7.7553767862711898E-2</v>
      </c>
      <c r="AW563" s="17">
        <v>6.4868603160032304E-2</v>
      </c>
      <c r="AX563" s="17"/>
      <c r="AY563" s="17">
        <v>0.26092192256174501</v>
      </c>
      <c r="AZ563" s="17">
        <v>0.15579838656283601</v>
      </c>
      <c r="BA563" s="17">
        <v>9.2636355125086098E-2</v>
      </c>
      <c r="BB563" s="17">
        <v>0.10679088734784201</v>
      </c>
      <c r="BC563" s="17">
        <v>0.11240716843542201</v>
      </c>
      <c r="BD563" s="17">
        <v>0.12268321166155401</v>
      </c>
      <c r="BE563" s="17">
        <v>9.1087944637974094E-2</v>
      </c>
      <c r="BF563" s="17">
        <v>6.3068792125307097E-2</v>
      </c>
      <c r="BG563" s="17">
        <v>8.7128983364466506E-2</v>
      </c>
      <c r="BH563" s="17">
        <v>9.0810653619719503E-2</v>
      </c>
      <c r="BI563" s="17">
        <v>0.100722925409323</v>
      </c>
      <c r="BJ563" s="17">
        <v>7.0189366670661696E-2</v>
      </c>
      <c r="BK563" s="17">
        <v>6.3684807668708404E-2</v>
      </c>
      <c r="BL563" s="17">
        <v>2.6716423329859001E-2</v>
      </c>
      <c r="BM563" s="17">
        <v>6.8419099943910697E-2</v>
      </c>
      <c r="BN563" s="17">
        <v>4.79645246920999E-2</v>
      </c>
      <c r="BO563" s="17"/>
      <c r="BP563" s="17">
        <v>8.6251257266486595E-2</v>
      </c>
      <c r="BQ563" s="17">
        <v>0.10372960778658299</v>
      </c>
      <c r="BR563" s="17">
        <v>0.111116025103497</v>
      </c>
      <c r="BS563" s="17">
        <v>9.4002837490564595E-2</v>
      </c>
      <c r="BT563" s="17">
        <v>0.120805384818352</v>
      </c>
      <c r="BU563" s="17">
        <v>0.113391177254902</v>
      </c>
      <c r="BV563" s="17"/>
      <c r="BW563" s="17">
        <v>0.124336663343954</v>
      </c>
      <c r="BX563" s="17">
        <v>9.1681661521052504E-2</v>
      </c>
      <c r="BY563" s="17">
        <v>8.4243923092724299E-2</v>
      </c>
      <c r="BZ563" s="17">
        <v>9.6280392763021805E-2</v>
      </c>
      <c r="CA563" s="17">
        <v>8.2626199603399605E-2</v>
      </c>
      <c r="CB563" s="17">
        <v>9.6094360216362099E-2</v>
      </c>
      <c r="CC563" s="17">
        <v>6.9065471170182594E-2</v>
      </c>
      <c r="CD563" s="17">
        <v>0.16586277969947699</v>
      </c>
      <c r="CE563" s="17"/>
      <c r="CF563" s="17">
        <v>7.1832932582275605E-2</v>
      </c>
      <c r="CG563" s="17">
        <v>8.9394815371943603E-2</v>
      </c>
      <c r="CH563" s="17">
        <v>0.112736405760715</v>
      </c>
      <c r="CI563" s="17">
        <v>0.106301572235129</v>
      </c>
      <c r="CJ563" s="17">
        <v>0.15073397856425999</v>
      </c>
      <c r="CK563" s="17"/>
      <c r="CL563" s="17">
        <v>6.4290477399057605E-2</v>
      </c>
      <c r="CM563" s="17"/>
      <c r="CN563" s="17">
        <v>0.11580845433539599</v>
      </c>
      <c r="CO563" s="17">
        <v>0.115321459198269</v>
      </c>
      <c r="CP563" s="17">
        <v>5.6987915845117101E-2</v>
      </c>
    </row>
    <row r="564" spans="2:94" x14ac:dyDescent="0.35">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17"/>
      <c r="BB564" s="17"/>
      <c r="BC564" s="17"/>
      <c r="BD564" s="17"/>
      <c r="BE564" s="17"/>
      <c r="BF564" s="17"/>
      <c r="BG564" s="17"/>
      <c r="BH564" s="17"/>
      <c r="BI564" s="17"/>
      <c r="BJ564" s="17"/>
      <c r="BK564" s="17"/>
      <c r="BL564" s="17"/>
      <c r="BM564" s="17"/>
      <c r="BN564" s="17"/>
      <c r="BO564" s="17"/>
      <c r="BP564" s="17"/>
      <c r="BQ564" s="17"/>
      <c r="BR564" s="17"/>
      <c r="BS564" s="17"/>
      <c r="BT564" s="17"/>
      <c r="BU564" s="17"/>
      <c r="BV564" s="17"/>
      <c r="BW564" s="17"/>
      <c r="BX564" s="17"/>
      <c r="BY564" s="17"/>
      <c r="BZ564" s="17"/>
      <c r="CA564" s="17"/>
      <c r="CB564" s="17"/>
      <c r="CC564" s="17"/>
      <c r="CD564" s="17"/>
      <c r="CE564" s="17"/>
      <c r="CF564" s="17"/>
      <c r="CG564" s="17"/>
      <c r="CH564" s="17"/>
      <c r="CI564" s="17"/>
      <c r="CJ564" s="17"/>
      <c r="CK564" s="17"/>
      <c r="CL564" s="17"/>
      <c r="CM564" s="17"/>
      <c r="CN564" s="17"/>
      <c r="CO564" s="17"/>
      <c r="CP564" s="17"/>
    </row>
    <row r="565" spans="2:94" x14ac:dyDescent="0.35">
      <c r="B565" s="6" t="s">
        <v>264</v>
      </c>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17"/>
      <c r="BB565" s="17"/>
      <c r="BC565" s="17"/>
      <c r="BD565" s="17"/>
      <c r="BE565" s="17"/>
      <c r="BF565" s="17"/>
      <c r="BG565" s="17"/>
      <c r="BH565" s="17"/>
      <c r="BI565" s="17"/>
      <c r="BJ565" s="17"/>
      <c r="BK565" s="17"/>
      <c r="BL565" s="17"/>
      <c r="BM565" s="17"/>
      <c r="BN565" s="17"/>
      <c r="BO565" s="17"/>
      <c r="BP565" s="17"/>
      <c r="BQ565" s="17"/>
      <c r="BR565" s="17"/>
      <c r="BS565" s="17"/>
      <c r="BT565" s="17"/>
      <c r="BU565" s="17"/>
      <c r="BV565" s="17"/>
      <c r="BW565" s="17"/>
      <c r="BX565" s="17"/>
      <c r="BY565" s="17"/>
      <c r="BZ565" s="17"/>
      <c r="CA565" s="17"/>
      <c r="CB565" s="17"/>
      <c r="CC565" s="17"/>
      <c r="CD565" s="17"/>
      <c r="CE565" s="17"/>
      <c r="CF565" s="17"/>
      <c r="CG565" s="17"/>
      <c r="CH565" s="17"/>
      <c r="CI565" s="17"/>
      <c r="CJ565" s="17"/>
      <c r="CK565" s="17"/>
      <c r="CL565" s="17"/>
      <c r="CM565" s="17"/>
      <c r="CN565" s="17"/>
      <c r="CO565" s="17"/>
      <c r="CP565" s="17"/>
    </row>
    <row r="566" spans="2:94" x14ac:dyDescent="0.35">
      <c r="B566" s="24" t="s">
        <v>125</v>
      </c>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17"/>
      <c r="BB566" s="17"/>
      <c r="BC566" s="17"/>
      <c r="BD566" s="17"/>
      <c r="BE566" s="17"/>
      <c r="BF566" s="17"/>
      <c r="BG566" s="17"/>
      <c r="BH566" s="17"/>
      <c r="BI566" s="17"/>
      <c r="BJ566" s="17"/>
      <c r="BK566" s="17"/>
      <c r="BL566" s="17"/>
      <c r="BM566" s="17"/>
      <c r="BN566" s="17"/>
      <c r="BO566" s="17"/>
      <c r="BP566" s="17"/>
      <c r="BQ566" s="17"/>
      <c r="BR566" s="17"/>
      <c r="BS566" s="17"/>
      <c r="BT566" s="17"/>
      <c r="BU566" s="17"/>
      <c r="BV566" s="17"/>
      <c r="BW566" s="17"/>
      <c r="BX566" s="17"/>
      <c r="BY566" s="17"/>
      <c r="BZ566" s="17"/>
      <c r="CA566" s="17"/>
      <c r="CB566" s="17"/>
      <c r="CC566" s="17"/>
      <c r="CD566" s="17"/>
      <c r="CE566" s="17"/>
      <c r="CF566" s="17"/>
      <c r="CG566" s="17"/>
      <c r="CH566" s="17"/>
      <c r="CI566" s="17"/>
      <c r="CJ566" s="17"/>
      <c r="CK566" s="17"/>
      <c r="CL566" s="17"/>
      <c r="CM566" s="17"/>
      <c r="CN566" s="17"/>
      <c r="CO566" s="17"/>
      <c r="CP566" s="17"/>
    </row>
    <row r="567" spans="2:94" x14ac:dyDescent="0.35">
      <c r="B567" t="s">
        <v>261</v>
      </c>
      <c r="C567" s="17">
        <v>0.44815030896608998</v>
      </c>
      <c r="D567" s="17">
        <v>0.47780469704817102</v>
      </c>
      <c r="E567" s="17">
        <v>0.41838283904048201</v>
      </c>
      <c r="F567" s="17"/>
      <c r="G567" s="17">
        <v>0.36325774330201499</v>
      </c>
      <c r="H567" s="17">
        <v>0.40625253403794498</v>
      </c>
      <c r="I567" s="17">
        <v>0.43424201539852297</v>
      </c>
      <c r="J567" s="17">
        <v>0.482548372856413</v>
      </c>
      <c r="K567" s="17">
        <v>0.51269738088441397</v>
      </c>
      <c r="L567" s="17">
        <v>0.47929897671321298</v>
      </c>
      <c r="M567" s="17"/>
      <c r="N567" s="17">
        <v>0.45753813228264201</v>
      </c>
      <c r="O567" s="17">
        <v>0.45192173021506898</v>
      </c>
      <c r="P567" s="17">
        <v>0.46877819391264203</v>
      </c>
      <c r="Q567" s="17">
        <v>0.41308228212068798</v>
      </c>
      <c r="R567" s="17"/>
      <c r="S567" s="17">
        <v>0.38299568440583998</v>
      </c>
      <c r="T567" s="17">
        <v>0.45691936827697099</v>
      </c>
      <c r="U567" s="17">
        <v>0.47488921275268697</v>
      </c>
      <c r="V567" s="17">
        <v>0.443568879110249</v>
      </c>
      <c r="W567" s="17">
        <v>0.45197067870917901</v>
      </c>
      <c r="X567" s="17">
        <v>0.38211839061855501</v>
      </c>
      <c r="Y567" s="17">
        <v>0.52319419608552598</v>
      </c>
      <c r="Z567" s="17">
        <v>0.431574938881159</v>
      </c>
      <c r="AA567" s="17">
        <v>0.46581283168888599</v>
      </c>
      <c r="AB567" s="17">
        <v>0.47922149853839402</v>
      </c>
      <c r="AC567" s="17">
        <v>0.48528831097043001</v>
      </c>
      <c r="AD567" s="17"/>
      <c r="AE567" s="17">
        <v>0.42306478111495999</v>
      </c>
      <c r="AF567" s="17">
        <v>0.49853910940536</v>
      </c>
      <c r="AG567" s="17">
        <v>0.424713155917747</v>
      </c>
      <c r="AH567" s="17"/>
      <c r="AI567" s="17">
        <v>0.430868770851769</v>
      </c>
      <c r="AJ567" s="17">
        <v>0.48756900905941303</v>
      </c>
      <c r="AK567" s="17">
        <v>0.48661744220667402</v>
      </c>
      <c r="AL567" s="17">
        <v>0.27265424511006198</v>
      </c>
      <c r="AM567" s="17">
        <v>0.41316395921940702</v>
      </c>
      <c r="AN567" s="17"/>
      <c r="AO567" s="17">
        <v>0.421802255649804</v>
      </c>
      <c r="AP567" s="17">
        <v>0.49877371981108898</v>
      </c>
      <c r="AQ567" s="17">
        <v>0.48753431806872</v>
      </c>
      <c r="AR567" s="17"/>
      <c r="AS567" s="17">
        <v>0.43253260611282401</v>
      </c>
      <c r="AT567" s="17">
        <v>0.42611487993278802</v>
      </c>
      <c r="AU567" s="17">
        <v>0.46060788983462703</v>
      </c>
      <c r="AV567" s="17">
        <v>0.49099695513213498</v>
      </c>
      <c r="AW567" s="17">
        <v>0.46932954920134301</v>
      </c>
      <c r="AX567" s="17"/>
      <c r="AY567" s="17">
        <v>0.31760045154121003</v>
      </c>
      <c r="AZ567" s="17">
        <v>0.386167264718634</v>
      </c>
      <c r="BA567" s="17">
        <v>0.50087080577098597</v>
      </c>
      <c r="BB567" s="17">
        <v>0.45994881462664799</v>
      </c>
      <c r="BC567" s="17">
        <v>0.41736677912465597</v>
      </c>
      <c r="BD567" s="17">
        <v>0.43212747260463502</v>
      </c>
      <c r="BE567" s="17">
        <v>0.435242262623103</v>
      </c>
      <c r="BF567" s="17">
        <v>0.45369693334100902</v>
      </c>
      <c r="BG567" s="17">
        <v>0.42867094160004798</v>
      </c>
      <c r="BH567" s="17">
        <v>0.46342696000922001</v>
      </c>
      <c r="BI567" s="17">
        <v>0.51034600623809701</v>
      </c>
      <c r="BJ567" s="17">
        <v>0.48669411763447901</v>
      </c>
      <c r="BK567" s="17">
        <v>0.48743346554643602</v>
      </c>
      <c r="BL567" s="17">
        <v>0.58949838410876798</v>
      </c>
      <c r="BM567" s="17">
        <v>0.49677835362121098</v>
      </c>
      <c r="BN567" s="17">
        <v>0.45317789459239799</v>
      </c>
      <c r="BO567" s="17"/>
      <c r="BP567" s="17">
        <v>0.41088784363405001</v>
      </c>
      <c r="BQ567" s="17">
        <v>0.44169386395813598</v>
      </c>
      <c r="BR567" s="17">
        <v>0.46531227989938401</v>
      </c>
      <c r="BS567" s="17">
        <v>0.47467342780449401</v>
      </c>
      <c r="BT567" s="17">
        <v>0.46889507518921902</v>
      </c>
      <c r="BU567" s="17">
        <v>0.45009828921731598</v>
      </c>
      <c r="BV567" s="17"/>
      <c r="BW567" s="17">
        <v>0.38682690923928698</v>
      </c>
      <c r="BX567" s="17">
        <v>0.46821484787061401</v>
      </c>
      <c r="BY567" s="17">
        <v>0.47240443778535002</v>
      </c>
      <c r="BZ567" s="17">
        <v>0.45909359146879503</v>
      </c>
      <c r="CA567" s="17">
        <v>0.44204162437977201</v>
      </c>
      <c r="CB567" s="17">
        <v>0.34828051667179699</v>
      </c>
      <c r="CC567" s="17">
        <v>0.45074664514358698</v>
      </c>
      <c r="CD567" s="17">
        <v>0.39814025426325</v>
      </c>
      <c r="CE567" s="17"/>
      <c r="CF567" s="17">
        <v>0.41913674477291302</v>
      </c>
      <c r="CG567" s="17">
        <v>0.45372752004092898</v>
      </c>
      <c r="CH567" s="17">
        <v>0.45491557181751802</v>
      </c>
      <c r="CI567" s="17">
        <v>0.44473543243388203</v>
      </c>
      <c r="CJ567" s="17">
        <v>0.40243989409879599</v>
      </c>
      <c r="CK567" s="17"/>
      <c r="CL567" s="17">
        <v>0.51567194398082705</v>
      </c>
      <c r="CM567" s="17"/>
      <c r="CN567" s="17">
        <v>0.48569068105068902</v>
      </c>
      <c r="CO567" s="17">
        <v>0.37199044739728199</v>
      </c>
      <c r="CP567" s="17">
        <v>0.42297411793796602</v>
      </c>
    </row>
    <row r="568" spans="2:94" x14ac:dyDescent="0.35">
      <c r="B568" t="s">
        <v>262</v>
      </c>
      <c r="C568" s="17">
        <v>0.30563037833064099</v>
      </c>
      <c r="D568" s="17">
        <v>0.31129038924186198</v>
      </c>
      <c r="E568" s="17">
        <v>0.301059938552029</v>
      </c>
      <c r="F568" s="17"/>
      <c r="G568" s="17">
        <v>0.48268087207743898</v>
      </c>
      <c r="H568" s="17">
        <v>0.39260472016661002</v>
      </c>
      <c r="I568" s="17">
        <v>0.319049385418464</v>
      </c>
      <c r="J568" s="17">
        <v>0.24030026039035199</v>
      </c>
      <c r="K568" s="17">
        <v>0.22408675436911299</v>
      </c>
      <c r="L568" s="17">
        <v>0.212885680461012</v>
      </c>
      <c r="M568" s="17"/>
      <c r="N568" s="17">
        <v>0.32278609690261001</v>
      </c>
      <c r="O568" s="17">
        <v>0.32842995315156698</v>
      </c>
      <c r="P568" s="17">
        <v>0.28044186309108599</v>
      </c>
      <c r="Q568" s="17">
        <v>0.28859383789908</v>
      </c>
      <c r="R568" s="17"/>
      <c r="S568" s="17">
        <v>0.435225194720047</v>
      </c>
      <c r="T568" s="17">
        <v>0.30103624563025599</v>
      </c>
      <c r="U568" s="17">
        <v>0.24441742605939901</v>
      </c>
      <c r="V568" s="17">
        <v>0.26398436341889098</v>
      </c>
      <c r="W568" s="17">
        <v>0.30132228525078902</v>
      </c>
      <c r="X568" s="17">
        <v>0.328214738942678</v>
      </c>
      <c r="Y568" s="17">
        <v>0.25304394040914802</v>
      </c>
      <c r="Z568" s="17">
        <v>0.31701055948654899</v>
      </c>
      <c r="AA568" s="17">
        <v>0.28213277505881301</v>
      </c>
      <c r="AB568" s="17">
        <v>0.27460703781585499</v>
      </c>
      <c r="AC568" s="17">
        <v>0.27564446310282298</v>
      </c>
      <c r="AD568" s="17"/>
      <c r="AE568" s="17">
        <v>0.284309285708784</v>
      </c>
      <c r="AF568" s="17">
        <v>0.29014457493145801</v>
      </c>
      <c r="AG568" s="17">
        <v>0.30291980650360001</v>
      </c>
      <c r="AH568" s="17"/>
      <c r="AI568" s="17">
        <v>0.29223109278955001</v>
      </c>
      <c r="AJ568" s="17">
        <v>0.318956837051659</v>
      </c>
      <c r="AK568" s="17">
        <v>0.32291910426827702</v>
      </c>
      <c r="AL568" s="17">
        <v>0.34593802094819498</v>
      </c>
      <c r="AM568" s="17">
        <v>0.27655202799786099</v>
      </c>
      <c r="AN568" s="17"/>
      <c r="AO568" s="17">
        <v>0.35873113484744501</v>
      </c>
      <c r="AP568" s="17">
        <v>0.310378924111684</v>
      </c>
      <c r="AQ568" s="17">
        <v>0.33950167704084999</v>
      </c>
      <c r="AR568" s="17"/>
      <c r="AS568" s="17">
        <v>0.26831321279010301</v>
      </c>
      <c r="AT568" s="17">
        <v>0.32981386631036402</v>
      </c>
      <c r="AU568" s="17">
        <v>0.31883675467966599</v>
      </c>
      <c r="AV568" s="17">
        <v>0.33877781513817501</v>
      </c>
      <c r="AW568" s="17">
        <v>0.355820232727459</v>
      </c>
      <c r="AX568" s="17"/>
      <c r="AY568" s="17">
        <v>0.31563065605853602</v>
      </c>
      <c r="AZ568" s="17">
        <v>0.32405799440591199</v>
      </c>
      <c r="BA568" s="17">
        <v>0.25128281615115</v>
      </c>
      <c r="BB568" s="17">
        <v>0.26053787733598599</v>
      </c>
      <c r="BC568" s="17">
        <v>0.32232617102102301</v>
      </c>
      <c r="BD568" s="17">
        <v>0.32133441272758401</v>
      </c>
      <c r="BE568" s="17">
        <v>0.29866434396747199</v>
      </c>
      <c r="BF568" s="17">
        <v>0.34618293336140998</v>
      </c>
      <c r="BG568" s="17">
        <v>0.34033757295598899</v>
      </c>
      <c r="BH568" s="17">
        <v>0.27379269097988201</v>
      </c>
      <c r="BI568" s="17">
        <v>0.29350284715735903</v>
      </c>
      <c r="BJ568" s="17">
        <v>0.29608697136895501</v>
      </c>
      <c r="BK568" s="17">
        <v>0.30873508329979299</v>
      </c>
      <c r="BL568" s="17">
        <v>0.24870980174423099</v>
      </c>
      <c r="BM568" s="17">
        <v>0.28104517531812201</v>
      </c>
      <c r="BN568" s="17">
        <v>0.47338488959152603</v>
      </c>
      <c r="BO568" s="17"/>
      <c r="BP568" s="17">
        <v>0.411018534363147</v>
      </c>
      <c r="BQ568" s="17">
        <v>0.29448097854650002</v>
      </c>
      <c r="BR568" s="17">
        <v>0.29307105036563902</v>
      </c>
      <c r="BS568" s="17">
        <v>0.25759359318809899</v>
      </c>
      <c r="BT568" s="17">
        <v>0.24823725659606699</v>
      </c>
      <c r="BU568" s="17">
        <v>0.246125166309376</v>
      </c>
      <c r="BV568" s="17"/>
      <c r="BW568" s="17">
        <v>0.358793138258031</v>
      </c>
      <c r="BX568" s="17">
        <v>0.30347986028934398</v>
      </c>
      <c r="BY568" s="17">
        <v>0.281949016900022</v>
      </c>
      <c r="BZ568" s="17">
        <v>0.31364697949440601</v>
      </c>
      <c r="CA568" s="17">
        <v>0.30229275546672801</v>
      </c>
      <c r="CB568" s="17">
        <v>0.41626205336775901</v>
      </c>
      <c r="CC568" s="17">
        <v>0.35083666185329998</v>
      </c>
      <c r="CD568" s="17">
        <v>0.335941822829045</v>
      </c>
      <c r="CE568" s="17"/>
      <c r="CF568" s="17">
        <v>0.34925550368744501</v>
      </c>
      <c r="CG568" s="17">
        <v>0.30635875039524002</v>
      </c>
      <c r="CH568" s="17">
        <v>0.30422001550515398</v>
      </c>
      <c r="CI568" s="17">
        <v>0.29155232484869997</v>
      </c>
      <c r="CJ568" s="17">
        <v>0.26768448658612698</v>
      </c>
      <c r="CK568" s="17"/>
      <c r="CL568" s="17">
        <v>0.310587112386572</v>
      </c>
      <c r="CM568" s="17"/>
      <c r="CN568" s="17">
        <v>0.25718603603185702</v>
      </c>
      <c r="CO568" s="17">
        <v>0.37354264171502299</v>
      </c>
      <c r="CP568" s="17">
        <v>0.36228920614226701</v>
      </c>
    </row>
    <row r="569" spans="2:94" x14ac:dyDescent="0.35">
      <c r="B569" t="s">
        <v>263</v>
      </c>
      <c r="C569" s="17">
        <v>8.0653118903505405E-2</v>
      </c>
      <c r="D569" s="17">
        <v>8.6139536953152102E-2</v>
      </c>
      <c r="E569" s="17">
        <v>7.5465482997186806E-2</v>
      </c>
      <c r="F569" s="17"/>
      <c r="G569" s="17">
        <v>6.6832120391353597E-2</v>
      </c>
      <c r="H569" s="17">
        <v>7.3914921464615396E-2</v>
      </c>
      <c r="I569" s="17">
        <v>8.0782411763397399E-2</v>
      </c>
      <c r="J569" s="17">
        <v>6.4697627141403105E-2</v>
      </c>
      <c r="K569" s="17">
        <v>8.1937223059224601E-2</v>
      </c>
      <c r="L569" s="17">
        <v>0.107383875326509</v>
      </c>
      <c r="M569" s="17"/>
      <c r="N569" s="17">
        <v>7.4807178981528805E-2</v>
      </c>
      <c r="O569" s="17">
        <v>7.6347849713706603E-2</v>
      </c>
      <c r="P569" s="17">
        <v>9.0919348235172601E-2</v>
      </c>
      <c r="Q569" s="17">
        <v>8.2278545924687099E-2</v>
      </c>
      <c r="R569" s="17"/>
      <c r="S569" s="17">
        <v>5.7054503756488198E-2</v>
      </c>
      <c r="T569" s="17">
        <v>8.6446856453609597E-2</v>
      </c>
      <c r="U569" s="17">
        <v>9.4918847830194997E-2</v>
      </c>
      <c r="V569" s="17">
        <v>0.11119279695624899</v>
      </c>
      <c r="W569" s="17">
        <v>8.3032539924223006E-2</v>
      </c>
      <c r="X569" s="17">
        <v>8.2185461984941893E-2</v>
      </c>
      <c r="Y569" s="17">
        <v>7.4705488729543704E-2</v>
      </c>
      <c r="Z569" s="17">
        <v>5.8751326859887501E-2</v>
      </c>
      <c r="AA569" s="17">
        <v>8.1385247090377102E-2</v>
      </c>
      <c r="AB569" s="17">
        <v>6.8519038629789003E-2</v>
      </c>
      <c r="AC569" s="17">
        <v>9.5012852038754106E-2</v>
      </c>
      <c r="AD569" s="17"/>
      <c r="AE569" s="17">
        <v>0.115503772035663</v>
      </c>
      <c r="AF569" s="17">
        <v>6.35216354476551E-2</v>
      </c>
      <c r="AG569" s="17">
        <v>6.31227334489146E-2</v>
      </c>
      <c r="AH569" s="17"/>
      <c r="AI569" s="17">
        <v>0.109723057941428</v>
      </c>
      <c r="AJ569" s="17">
        <v>6.0446914757307499E-2</v>
      </c>
      <c r="AK569" s="17">
        <v>5.0896507402405103E-2</v>
      </c>
      <c r="AL569" s="17">
        <v>0.20662998571913599</v>
      </c>
      <c r="AM569" s="17">
        <v>7.5287172959745005E-2</v>
      </c>
      <c r="AN569" s="17"/>
      <c r="AO569" s="17">
        <v>9.1725949911492993E-2</v>
      </c>
      <c r="AP569" s="17">
        <v>5.5083322963785798E-2</v>
      </c>
      <c r="AQ569" s="17">
        <v>4.8732734313445998E-2</v>
      </c>
      <c r="AR569" s="17"/>
      <c r="AS569" s="17">
        <v>9.9984486372017706E-2</v>
      </c>
      <c r="AT569" s="17">
        <v>7.0676388318294897E-2</v>
      </c>
      <c r="AU569" s="17">
        <v>7.0684550897667398E-2</v>
      </c>
      <c r="AV569" s="17">
        <v>5.11110720991459E-2</v>
      </c>
      <c r="AW569" s="17">
        <v>0.154111177182644</v>
      </c>
      <c r="AX569" s="17"/>
      <c r="AY569" s="17">
        <v>9.5199148864505506E-2</v>
      </c>
      <c r="AZ569" s="17">
        <v>7.8636577890314599E-2</v>
      </c>
      <c r="BA569" s="17">
        <v>8.8489853630555601E-2</v>
      </c>
      <c r="BB569" s="17">
        <v>0.110031106547807</v>
      </c>
      <c r="BC569" s="17">
        <v>7.7783310514382198E-2</v>
      </c>
      <c r="BD569" s="17">
        <v>7.9534244725242995E-2</v>
      </c>
      <c r="BE569" s="17">
        <v>9.7762875938990301E-2</v>
      </c>
      <c r="BF569" s="17">
        <v>7.8702478779532598E-2</v>
      </c>
      <c r="BG569" s="17">
        <v>8.9801649102714806E-2</v>
      </c>
      <c r="BH569" s="17">
        <v>0.101392617720545</v>
      </c>
      <c r="BI569" s="17">
        <v>5.0699793191729299E-2</v>
      </c>
      <c r="BJ569" s="17">
        <v>6.4204357113615204E-2</v>
      </c>
      <c r="BK569" s="17">
        <v>7.5556747013216699E-2</v>
      </c>
      <c r="BL569" s="17">
        <v>3.7770396267698902E-2</v>
      </c>
      <c r="BM569" s="17">
        <v>8.9661949105200395E-2</v>
      </c>
      <c r="BN569" s="17">
        <v>4.3203641603475798E-2</v>
      </c>
      <c r="BO569" s="17"/>
      <c r="BP569" s="17">
        <v>6.2973466160293201E-2</v>
      </c>
      <c r="BQ569" s="17">
        <v>7.6553277950183393E-2</v>
      </c>
      <c r="BR569" s="17">
        <v>8.57524239756602E-2</v>
      </c>
      <c r="BS569" s="17">
        <v>9.2516557731714702E-2</v>
      </c>
      <c r="BT569" s="17">
        <v>8.7036295624979595E-2</v>
      </c>
      <c r="BU569" s="17">
        <v>0.106577775029417</v>
      </c>
      <c r="BV569" s="17"/>
      <c r="BW569" s="17">
        <v>0.111625265666055</v>
      </c>
      <c r="BX569" s="17">
        <v>7.4323266227158805E-2</v>
      </c>
      <c r="BY569" s="17">
        <v>7.6525585119652101E-2</v>
      </c>
      <c r="BZ569" s="17">
        <v>8.3031473853819607E-2</v>
      </c>
      <c r="CA569" s="17">
        <v>9.6755138304108507E-2</v>
      </c>
      <c r="CB569" s="17">
        <v>9.5265652613925306E-2</v>
      </c>
      <c r="CC569" s="17">
        <v>7.1803826054780306E-2</v>
      </c>
      <c r="CD569" s="17">
        <v>6.4657106229765102E-2</v>
      </c>
      <c r="CE569" s="17"/>
      <c r="CF569" s="17">
        <v>0.119836664598912</v>
      </c>
      <c r="CG569" s="17">
        <v>8.1587651580555295E-2</v>
      </c>
      <c r="CH569" s="17">
        <v>7.4133958641414102E-2</v>
      </c>
      <c r="CI569" s="17">
        <v>6.7405466316104695E-2</v>
      </c>
      <c r="CJ569" s="17">
        <v>0.102818955718983</v>
      </c>
      <c r="CK569" s="17"/>
      <c r="CL569" s="17">
        <v>4.48916371340932E-2</v>
      </c>
      <c r="CM569" s="17"/>
      <c r="CN569" s="17">
        <v>7.2115807151026903E-2</v>
      </c>
      <c r="CO569" s="17">
        <v>9.1023963881789294E-2</v>
      </c>
      <c r="CP569" s="17">
        <v>9.1909305222306406E-2</v>
      </c>
    </row>
    <row r="570" spans="2:94" x14ac:dyDescent="0.35">
      <c r="B570" t="s">
        <v>203</v>
      </c>
      <c r="C570" s="17">
        <v>0.16556619379976301</v>
      </c>
      <c r="D570" s="17">
        <v>0.124765376756815</v>
      </c>
      <c r="E570" s="17">
        <v>0.20509173941030201</v>
      </c>
      <c r="F570" s="17"/>
      <c r="G570" s="17">
        <v>8.7229264229192194E-2</v>
      </c>
      <c r="H570" s="17">
        <v>0.12722782433082999</v>
      </c>
      <c r="I570" s="17">
        <v>0.16592618741961601</v>
      </c>
      <c r="J570" s="17">
        <v>0.212453739611832</v>
      </c>
      <c r="K570" s="17">
        <v>0.181278641687248</v>
      </c>
      <c r="L570" s="17">
        <v>0.20043146749926599</v>
      </c>
      <c r="M570" s="17"/>
      <c r="N570" s="17">
        <v>0.14486859183322001</v>
      </c>
      <c r="O570" s="17">
        <v>0.143300466919657</v>
      </c>
      <c r="P570" s="17">
        <v>0.15986059476110001</v>
      </c>
      <c r="Q570" s="17">
        <v>0.21604533405554499</v>
      </c>
      <c r="R570" s="17"/>
      <c r="S570" s="17">
        <v>0.124724617117625</v>
      </c>
      <c r="T570" s="17">
        <v>0.15559752963916401</v>
      </c>
      <c r="U570" s="17">
        <v>0.185774513357719</v>
      </c>
      <c r="V570" s="17">
        <v>0.18125396051461101</v>
      </c>
      <c r="W570" s="17">
        <v>0.163674496115809</v>
      </c>
      <c r="X570" s="17">
        <v>0.20748140845382601</v>
      </c>
      <c r="Y570" s="17">
        <v>0.14905637477578201</v>
      </c>
      <c r="Z570" s="17">
        <v>0.19266317477240499</v>
      </c>
      <c r="AA570" s="17">
        <v>0.170669146161924</v>
      </c>
      <c r="AB570" s="17">
        <v>0.17765242501596201</v>
      </c>
      <c r="AC570" s="17">
        <v>0.144054373887993</v>
      </c>
      <c r="AD570" s="17"/>
      <c r="AE570" s="17">
        <v>0.17712216114059401</v>
      </c>
      <c r="AF570" s="17">
        <v>0.147794680215527</v>
      </c>
      <c r="AG570" s="17">
        <v>0.20924430412973799</v>
      </c>
      <c r="AH570" s="17"/>
      <c r="AI570" s="17">
        <v>0.16717707841725299</v>
      </c>
      <c r="AJ570" s="17">
        <v>0.13302723913162001</v>
      </c>
      <c r="AK570" s="17">
        <v>0.139566946122643</v>
      </c>
      <c r="AL570" s="17">
        <v>0.174777748222606</v>
      </c>
      <c r="AM570" s="17">
        <v>0.234996839822987</v>
      </c>
      <c r="AN570" s="17"/>
      <c r="AO570" s="17">
        <v>0.12774065959125799</v>
      </c>
      <c r="AP570" s="17">
        <v>0.13576403311344101</v>
      </c>
      <c r="AQ570" s="17">
        <v>0.12423127057698399</v>
      </c>
      <c r="AR570" s="17"/>
      <c r="AS570" s="17">
        <v>0.199169694725055</v>
      </c>
      <c r="AT570" s="17">
        <v>0.17339486543855401</v>
      </c>
      <c r="AU570" s="17">
        <v>0.14987080458804</v>
      </c>
      <c r="AV570" s="17">
        <v>0.119114157630544</v>
      </c>
      <c r="AW570" s="17">
        <v>2.0739040888554602E-2</v>
      </c>
      <c r="AX570" s="17"/>
      <c r="AY570" s="17">
        <v>0.27156974353574898</v>
      </c>
      <c r="AZ570" s="17">
        <v>0.21113816298513999</v>
      </c>
      <c r="BA570" s="17">
        <v>0.159356524447308</v>
      </c>
      <c r="BB570" s="17">
        <v>0.169482201489559</v>
      </c>
      <c r="BC570" s="17">
        <v>0.18252373933993801</v>
      </c>
      <c r="BD570" s="17">
        <v>0.16700386994253899</v>
      </c>
      <c r="BE570" s="17">
        <v>0.16833051747043501</v>
      </c>
      <c r="BF570" s="17">
        <v>0.12141765451804901</v>
      </c>
      <c r="BG570" s="17">
        <v>0.14118983634124799</v>
      </c>
      <c r="BH570" s="17">
        <v>0.161387731290353</v>
      </c>
      <c r="BI570" s="17">
        <v>0.14545135341281401</v>
      </c>
      <c r="BJ570" s="17">
        <v>0.15301455388294999</v>
      </c>
      <c r="BK570" s="17">
        <v>0.128274704140554</v>
      </c>
      <c r="BL570" s="17">
        <v>0.124021417879302</v>
      </c>
      <c r="BM570" s="17">
        <v>0.13251452195546701</v>
      </c>
      <c r="BN570" s="17">
        <v>3.0233574212600901E-2</v>
      </c>
      <c r="BO570" s="17"/>
      <c r="BP570" s="17">
        <v>0.11512015584250899</v>
      </c>
      <c r="BQ570" s="17">
        <v>0.18727187954518101</v>
      </c>
      <c r="BR570" s="17">
        <v>0.15586424575931701</v>
      </c>
      <c r="BS570" s="17">
        <v>0.17521642127569201</v>
      </c>
      <c r="BT570" s="17">
        <v>0.19583137258973499</v>
      </c>
      <c r="BU570" s="17">
        <v>0.19719876944389</v>
      </c>
      <c r="BV570" s="17"/>
      <c r="BW570" s="17">
        <v>0.14275468683662701</v>
      </c>
      <c r="BX570" s="17">
        <v>0.15398202561288299</v>
      </c>
      <c r="BY570" s="17">
        <v>0.16912096019497599</v>
      </c>
      <c r="BZ570" s="17">
        <v>0.14422795518297901</v>
      </c>
      <c r="CA570" s="17">
        <v>0.15891048184939199</v>
      </c>
      <c r="CB570" s="17">
        <v>0.140191777346519</v>
      </c>
      <c r="CC570" s="17">
        <v>0.12661286694833301</v>
      </c>
      <c r="CD570" s="17">
        <v>0.20126081667793899</v>
      </c>
      <c r="CE570" s="17"/>
      <c r="CF570" s="17">
        <v>0.11177108694073</v>
      </c>
      <c r="CG570" s="17">
        <v>0.158326077983276</v>
      </c>
      <c r="CH570" s="17">
        <v>0.16673045403591299</v>
      </c>
      <c r="CI570" s="17">
        <v>0.196306776401312</v>
      </c>
      <c r="CJ570" s="17">
        <v>0.227056663596094</v>
      </c>
      <c r="CK570" s="17"/>
      <c r="CL570" s="17">
        <v>0.12884930649850801</v>
      </c>
      <c r="CM570" s="17"/>
      <c r="CN570" s="17">
        <v>0.18500747576642801</v>
      </c>
      <c r="CO570" s="17">
        <v>0.163442947005905</v>
      </c>
      <c r="CP570" s="17">
        <v>0.12282737069746</v>
      </c>
    </row>
    <row r="571" spans="2:94" x14ac:dyDescent="0.35">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17"/>
      <c r="BB571" s="17"/>
      <c r="BC571" s="17"/>
      <c r="BD571" s="17"/>
      <c r="BE571" s="17"/>
      <c r="BF571" s="17"/>
      <c r="BG571" s="17"/>
      <c r="BH571" s="17"/>
      <c r="BI571" s="17"/>
      <c r="BJ571" s="17"/>
      <c r="BK571" s="17"/>
      <c r="BL571" s="17"/>
      <c r="BM571" s="17"/>
      <c r="BN571" s="17"/>
      <c r="BO571" s="17"/>
      <c r="BP571" s="17"/>
      <c r="BQ571" s="17"/>
      <c r="BR571" s="17"/>
      <c r="BS571" s="17"/>
      <c r="BT571" s="17"/>
      <c r="BU571" s="17"/>
      <c r="BV571" s="17"/>
      <c r="BW571" s="17"/>
      <c r="BX571" s="17"/>
      <c r="BY571" s="17"/>
      <c r="BZ571" s="17"/>
      <c r="CA571" s="17"/>
      <c r="CB571" s="17"/>
      <c r="CC571" s="17"/>
      <c r="CD571" s="17"/>
      <c r="CE571" s="17"/>
      <c r="CF571" s="17"/>
      <c r="CG571" s="17"/>
      <c r="CH571" s="17"/>
      <c r="CI571" s="17"/>
      <c r="CJ571" s="17"/>
      <c r="CK571" s="17"/>
      <c r="CL571" s="17"/>
      <c r="CM571" s="17"/>
      <c r="CN571" s="17"/>
      <c r="CO571" s="17"/>
      <c r="CP571" s="17"/>
    </row>
    <row r="572" spans="2:94" x14ac:dyDescent="0.35">
      <c r="B572" s="6" t="s">
        <v>264</v>
      </c>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17"/>
      <c r="BB572" s="17"/>
      <c r="BC572" s="17"/>
      <c r="BD572" s="17"/>
      <c r="BE572" s="17"/>
      <c r="BF572" s="17"/>
      <c r="BG572" s="17"/>
      <c r="BH572" s="17"/>
      <c r="BI572" s="17"/>
      <c r="BJ572" s="17"/>
      <c r="BK572" s="17"/>
      <c r="BL572" s="17"/>
      <c r="BM572" s="17"/>
      <c r="BN572" s="17"/>
      <c r="BO572" s="17"/>
      <c r="BP572" s="17"/>
      <c r="BQ572" s="17"/>
      <c r="BR572" s="17"/>
      <c r="BS572" s="17"/>
      <c r="BT572" s="17"/>
      <c r="BU572" s="17"/>
      <c r="BV572" s="17"/>
      <c r="BW572" s="17"/>
      <c r="BX572" s="17"/>
      <c r="BY572" s="17"/>
      <c r="BZ572" s="17"/>
      <c r="CA572" s="17"/>
      <c r="CB572" s="17"/>
      <c r="CC572" s="17"/>
      <c r="CD572" s="17"/>
      <c r="CE572" s="17"/>
      <c r="CF572" s="17"/>
      <c r="CG572" s="17"/>
      <c r="CH572" s="17"/>
      <c r="CI572" s="17"/>
      <c r="CJ572" s="17"/>
      <c r="CK572" s="17"/>
      <c r="CL572" s="17"/>
      <c r="CM572" s="17"/>
      <c r="CN572" s="17"/>
      <c r="CO572" s="17"/>
      <c r="CP572" s="17"/>
    </row>
    <row r="573" spans="2:94" x14ac:dyDescent="0.35">
      <c r="B573" s="24" t="s">
        <v>125</v>
      </c>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17"/>
      <c r="BB573" s="17"/>
      <c r="BC573" s="17"/>
      <c r="BD573" s="17"/>
      <c r="BE573" s="17"/>
      <c r="BF573" s="17"/>
      <c r="BG573" s="17"/>
      <c r="BH573" s="17"/>
      <c r="BI573" s="17"/>
      <c r="BJ573" s="17"/>
      <c r="BK573" s="17"/>
      <c r="BL573" s="17"/>
      <c r="BM573" s="17"/>
      <c r="BN573" s="17"/>
      <c r="BO573" s="17"/>
      <c r="BP573" s="17"/>
      <c r="BQ573" s="17"/>
      <c r="BR573" s="17"/>
      <c r="BS573" s="17"/>
      <c r="BT573" s="17"/>
      <c r="BU573" s="17"/>
      <c r="BV573" s="17"/>
      <c r="BW573" s="17"/>
      <c r="BX573" s="17"/>
      <c r="BY573" s="17"/>
      <c r="BZ573" s="17"/>
      <c r="CA573" s="17"/>
      <c r="CB573" s="17"/>
      <c r="CC573" s="17"/>
      <c r="CD573" s="17"/>
      <c r="CE573" s="17"/>
      <c r="CF573" s="17"/>
      <c r="CG573" s="17"/>
      <c r="CH573" s="17"/>
      <c r="CI573" s="17"/>
      <c r="CJ573" s="17"/>
      <c r="CK573" s="17"/>
      <c r="CL573" s="17"/>
      <c r="CM573" s="17"/>
      <c r="CN573" s="17"/>
      <c r="CO573" s="17"/>
      <c r="CP573" s="17"/>
    </row>
    <row r="574" spans="2:94" x14ac:dyDescent="0.35">
      <c r="B574" t="s">
        <v>265</v>
      </c>
      <c r="C574" s="17">
        <v>0.34992101079647397</v>
      </c>
      <c r="D574" s="17">
        <v>0.381839507608492</v>
      </c>
      <c r="E574" s="17">
        <v>0.32010145655292499</v>
      </c>
      <c r="F574" s="17"/>
      <c r="G574" s="17">
        <v>0.35837051221685401</v>
      </c>
      <c r="H574" s="17">
        <v>0.38385563880375301</v>
      </c>
      <c r="I574" s="17">
        <v>0.34149571095640802</v>
      </c>
      <c r="J574" s="17">
        <v>0.3251023869404</v>
      </c>
      <c r="K574" s="17">
        <v>0.33195305021126198</v>
      </c>
      <c r="L574" s="17">
        <v>0.35552906633203601</v>
      </c>
      <c r="M574" s="17"/>
      <c r="N574" s="17">
        <v>0.366382297529527</v>
      </c>
      <c r="O574" s="17">
        <v>0.341933398841679</v>
      </c>
      <c r="P574" s="17">
        <v>0.35630907113246901</v>
      </c>
      <c r="Q574" s="17">
        <v>0.33532307598675198</v>
      </c>
      <c r="R574" s="17"/>
      <c r="S574" s="17">
        <v>0.38337772550977101</v>
      </c>
      <c r="T574" s="17">
        <v>0.29692614069218998</v>
      </c>
      <c r="U574" s="17">
        <v>0.34728709965821097</v>
      </c>
      <c r="V574" s="17">
        <v>0.30831446120286798</v>
      </c>
      <c r="W574" s="17">
        <v>0.38076558877982802</v>
      </c>
      <c r="X574" s="17">
        <v>0.40341278030150701</v>
      </c>
      <c r="Y574" s="17">
        <v>0.325603187261094</v>
      </c>
      <c r="Z574" s="17">
        <v>0.41629326884488899</v>
      </c>
      <c r="AA574" s="17">
        <v>0.32742255230362299</v>
      </c>
      <c r="AB574" s="17">
        <v>0.36614176192595999</v>
      </c>
      <c r="AC574" s="17">
        <v>0.33975081158083797</v>
      </c>
      <c r="AD574" s="17"/>
      <c r="AE574" s="17">
        <v>0.34772555335768002</v>
      </c>
      <c r="AF574" s="17">
        <v>0.35619074195432199</v>
      </c>
      <c r="AG574" s="17">
        <v>0.35155065017626302</v>
      </c>
      <c r="AH574" s="17"/>
      <c r="AI574" s="17">
        <v>0.39000140174060199</v>
      </c>
      <c r="AJ574" s="17">
        <v>0.35405049689809798</v>
      </c>
      <c r="AK574" s="17">
        <v>0.33039482158075001</v>
      </c>
      <c r="AL574" s="17">
        <v>0.198426111433092</v>
      </c>
      <c r="AM574" s="17">
        <v>0.29863306175351001</v>
      </c>
      <c r="AN574" s="17"/>
      <c r="AO574" s="17">
        <v>0.446807226823218</v>
      </c>
      <c r="AP574" s="17">
        <v>0.36003797597684301</v>
      </c>
      <c r="AQ574" s="17">
        <v>0.382424455414557</v>
      </c>
      <c r="AR574" s="17"/>
      <c r="AS574" s="17">
        <v>0.32695309781785897</v>
      </c>
      <c r="AT574" s="17">
        <v>0.320290302906868</v>
      </c>
      <c r="AU574" s="17">
        <v>0.35195725835480601</v>
      </c>
      <c r="AV574" s="17">
        <v>0.39550007223482297</v>
      </c>
      <c r="AW574" s="17">
        <v>0.50403686466950604</v>
      </c>
      <c r="AX574" s="17"/>
      <c r="AY574" s="17">
        <v>0.445139497857791</v>
      </c>
      <c r="AZ574" s="17">
        <v>0.263136631247332</v>
      </c>
      <c r="BA574" s="17">
        <v>0.33916673817415399</v>
      </c>
      <c r="BB574" s="17">
        <v>0.29857153430434202</v>
      </c>
      <c r="BC574" s="17">
        <v>0.37641676998651902</v>
      </c>
      <c r="BD574" s="17">
        <v>0.37120582975815303</v>
      </c>
      <c r="BE574" s="17">
        <v>0.325823045251529</v>
      </c>
      <c r="BF574" s="17">
        <v>0.335590007941379</v>
      </c>
      <c r="BG574" s="17">
        <v>0.34321550016596503</v>
      </c>
      <c r="BH574" s="17">
        <v>0.37313464727871098</v>
      </c>
      <c r="BI574" s="17">
        <v>0.38130859029513298</v>
      </c>
      <c r="BJ574" s="17">
        <v>0.444499554142195</v>
      </c>
      <c r="BK574" s="17">
        <v>0.37229282685135701</v>
      </c>
      <c r="BL574" s="17">
        <v>0.30015041559703298</v>
      </c>
      <c r="BM574" s="17">
        <v>0.32211285230249398</v>
      </c>
      <c r="BN574" s="17">
        <v>0.41140425461565699</v>
      </c>
      <c r="BO574" s="17"/>
      <c r="BP574" s="17">
        <v>0.40666422080436498</v>
      </c>
      <c r="BQ574" s="17">
        <v>0.32296897624450699</v>
      </c>
      <c r="BR574" s="17">
        <v>0.32422064397488698</v>
      </c>
      <c r="BS574" s="17">
        <v>0.346658545498092</v>
      </c>
      <c r="BT574" s="17">
        <v>0.32903184941845498</v>
      </c>
      <c r="BU574" s="17">
        <v>0.36155115698358697</v>
      </c>
      <c r="BV574" s="17"/>
      <c r="BW574" s="17">
        <v>0.38049191243199298</v>
      </c>
      <c r="BX574" s="17">
        <v>0.35091065218892098</v>
      </c>
      <c r="BY574" s="17">
        <v>0.34355746733228798</v>
      </c>
      <c r="BZ574" s="17">
        <v>0.35679414144390198</v>
      </c>
      <c r="CA574" s="17">
        <v>0.40872887170199701</v>
      </c>
      <c r="CB574" s="17">
        <v>0.31839778406043501</v>
      </c>
      <c r="CC574" s="17">
        <v>0.40316868177382298</v>
      </c>
      <c r="CD574" s="17">
        <v>0.308877233205757</v>
      </c>
      <c r="CE574" s="17"/>
      <c r="CF574" s="17">
        <v>0.40549483455528201</v>
      </c>
      <c r="CG574" s="17">
        <v>0.35870803337217</v>
      </c>
      <c r="CH574" s="17">
        <v>0.34086756020113301</v>
      </c>
      <c r="CI574" s="17">
        <v>0.33183658344366201</v>
      </c>
      <c r="CJ574" s="17">
        <v>0.29943144267911898</v>
      </c>
      <c r="CK574" s="17"/>
      <c r="CL574" s="17">
        <v>0.41796558093014802</v>
      </c>
      <c r="CM574" s="17"/>
      <c r="CN574" s="17">
        <v>0.304190841210082</v>
      </c>
      <c r="CO574" s="17">
        <v>0.35455897139737702</v>
      </c>
      <c r="CP574" s="17">
        <v>0.45073575607263699</v>
      </c>
    </row>
    <row r="575" spans="2:94" x14ac:dyDescent="0.35">
      <c r="B575" t="s">
        <v>266</v>
      </c>
      <c r="C575" s="17">
        <v>0.47935450070040497</v>
      </c>
      <c r="D575" s="17">
        <v>0.479877444931117</v>
      </c>
      <c r="E575" s="17">
        <v>0.47668023179838898</v>
      </c>
      <c r="F575" s="17"/>
      <c r="G575" s="17">
        <v>0.53893664339222602</v>
      </c>
      <c r="H575" s="17">
        <v>0.48507497394946902</v>
      </c>
      <c r="I575" s="17">
        <v>0.50808295487116795</v>
      </c>
      <c r="J575" s="17">
        <v>0.47592913326221797</v>
      </c>
      <c r="K575" s="17">
        <v>0.44761870931853198</v>
      </c>
      <c r="L575" s="17">
        <v>0.43554499998660301</v>
      </c>
      <c r="M575" s="17"/>
      <c r="N575" s="17">
        <v>0.48874804249506598</v>
      </c>
      <c r="O575" s="17">
        <v>0.493517387289095</v>
      </c>
      <c r="P575" s="17">
        <v>0.47057161786388801</v>
      </c>
      <c r="Q575" s="17">
        <v>0.46055451975070799</v>
      </c>
      <c r="R575" s="17"/>
      <c r="S575" s="17">
        <v>0.49636576587779002</v>
      </c>
      <c r="T575" s="17">
        <v>0.50324834077264902</v>
      </c>
      <c r="U575" s="17">
        <v>0.475350137791129</v>
      </c>
      <c r="V575" s="17">
        <v>0.51835036391209199</v>
      </c>
      <c r="W575" s="17">
        <v>0.43720839861203198</v>
      </c>
      <c r="X575" s="17">
        <v>0.43769515257473701</v>
      </c>
      <c r="Y575" s="17">
        <v>0.51945085595668805</v>
      </c>
      <c r="Z575" s="17">
        <v>0.44529489883732298</v>
      </c>
      <c r="AA575" s="17">
        <v>0.48540418565023202</v>
      </c>
      <c r="AB575" s="17">
        <v>0.44948632202118399</v>
      </c>
      <c r="AC575" s="17">
        <v>0.44342538059702502</v>
      </c>
      <c r="AD575" s="17"/>
      <c r="AE575" s="17">
        <v>0.46400555434630802</v>
      </c>
      <c r="AF575" s="17">
        <v>0.49678022804184602</v>
      </c>
      <c r="AG575" s="17">
        <v>0.432662624852787</v>
      </c>
      <c r="AH575" s="17"/>
      <c r="AI575" s="17">
        <v>0.421004190477198</v>
      </c>
      <c r="AJ575" s="17">
        <v>0.53820988144534798</v>
      </c>
      <c r="AK575" s="17">
        <v>0.51556350109222604</v>
      </c>
      <c r="AL575" s="17">
        <v>0.582170997870046</v>
      </c>
      <c r="AM575" s="17">
        <v>0.44721547776183601</v>
      </c>
      <c r="AN575" s="17"/>
      <c r="AO575" s="17">
        <v>0.38988280158747901</v>
      </c>
      <c r="AP575" s="17">
        <v>0.52508118337930298</v>
      </c>
      <c r="AQ575" s="17">
        <v>0.47048277955047402</v>
      </c>
      <c r="AR575" s="17"/>
      <c r="AS575" s="17">
        <v>0.46142473533763101</v>
      </c>
      <c r="AT575" s="17">
        <v>0.49092923675723499</v>
      </c>
      <c r="AU575" s="17">
        <v>0.499221916147364</v>
      </c>
      <c r="AV575" s="17">
        <v>0.50160766142461899</v>
      </c>
      <c r="AW575" s="17">
        <v>0.42623632959799501</v>
      </c>
      <c r="AX575" s="17"/>
      <c r="AY575" s="17">
        <v>0.32508511778239602</v>
      </c>
      <c r="AZ575" s="17">
        <v>0.52345168172907497</v>
      </c>
      <c r="BA575" s="17">
        <v>0.457354390529916</v>
      </c>
      <c r="BB575" s="17">
        <v>0.49410968670759903</v>
      </c>
      <c r="BC575" s="17">
        <v>0.47057096847288399</v>
      </c>
      <c r="BD575" s="17">
        <v>0.44386094952563998</v>
      </c>
      <c r="BE575" s="17">
        <v>0.477500510706726</v>
      </c>
      <c r="BF575" s="17">
        <v>0.48686909547608598</v>
      </c>
      <c r="BG575" s="17">
        <v>0.52669087003205595</v>
      </c>
      <c r="BH575" s="17">
        <v>0.49484399029369702</v>
      </c>
      <c r="BI575" s="17">
        <v>0.46658123571094401</v>
      </c>
      <c r="BJ575" s="17">
        <v>0.41417807017786201</v>
      </c>
      <c r="BK575" s="17">
        <v>0.493195343318026</v>
      </c>
      <c r="BL575" s="17">
        <v>0.59393377505484801</v>
      </c>
      <c r="BM575" s="17">
        <v>0.59431548363556796</v>
      </c>
      <c r="BN575" s="17">
        <v>0.52118503096984803</v>
      </c>
      <c r="BO575" s="17"/>
      <c r="BP575" s="17">
        <v>0.47824028976389299</v>
      </c>
      <c r="BQ575" s="17">
        <v>0.47954982840463201</v>
      </c>
      <c r="BR575" s="17">
        <v>0.49656565733005498</v>
      </c>
      <c r="BS575" s="17">
        <v>0.45486671201800999</v>
      </c>
      <c r="BT575" s="17">
        <v>0.493480566262053</v>
      </c>
      <c r="BU575" s="17">
        <v>0.50594898867434002</v>
      </c>
      <c r="BV575" s="17"/>
      <c r="BW575" s="17">
        <v>0.47225237194490199</v>
      </c>
      <c r="BX575" s="17">
        <v>0.48336897926793698</v>
      </c>
      <c r="BY575" s="17">
        <v>0.50598754079608299</v>
      </c>
      <c r="BZ575" s="17">
        <v>0.46488826638517999</v>
      </c>
      <c r="CA575" s="17">
        <v>0.46013419397175498</v>
      </c>
      <c r="CB575" s="17">
        <v>0.49818750659321198</v>
      </c>
      <c r="CC575" s="17">
        <v>0.40573397676903999</v>
      </c>
      <c r="CD575" s="17">
        <v>0.49808463922144097</v>
      </c>
      <c r="CE575" s="17"/>
      <c r="CF575" s="17">
        <v>0.43658240142587701</v>
      </c>
      <c r="CG575" s="17">
        <v>0.47322220409615401</v>
      </c>
      <c r="CH575" s="17">
        <v>0.482509614220962</v>
      </c>
      <c r="CI575" s="17">
        <v>0.50551291667528298</v>
      </c>
      <c r="CJ575" s="17">
        <v>0.50081113797862198</v>
      </c>
      <c r="CK575" s="17"/>
      <c r="CL575" s="17">
        <v>0.438083488368742</v>
      </c>
      <c r="CM575" s="17"/>
      <c r="CN575" s="17">
        <v>0.52676706139087304</v>
      </c>
      <c r="CO575" s="17">
        <v>0.45800639950452199</v>
      </c>
      <c r="CP575" s="17">
        <v>0.387994242509486</v>
      </c>
    </row>
    <row r="576" spans="2:94" x14ac:dyDescent="0.35">
      <c r="B576" t="s">
        <v>203</v>
      </c>
      <c r="C576" s="17">
        <v>0.17072448850312</v>
      </c>
      <c r="D576" s="17">
        <v>0.138283047460391</v>
      </c>
      <c r="E576" s="17">
        <v>0.20321831164868601</v>
      </c>
      <c r="F576" s="17"/>
      <c r="G576" s="17">
        <v>0.102692844390919</v>
      </c>
      <c r="H576" s="17">
        <v>0.131069387246778</v>
      </c>
      <c r="I576" s="17">
        <v>0.15042133417242401</v>
      </c>
      <c r="J576" s="17">
        <v>0.198968479797382</v>
      </c>
      <c r="K576" s="17">
        <v>0.22042824047020701</v>
      </c>
      <c r="L576" s="17">
        <v>0.208925933681361</v>
      </c>
      <c r="M576" s="17"/>
      <c r="N576" s="17">
        <v>0.14486965997540699</v>
      </c>
      <c r="O576" s="17">
        <v>0.164549213869227</v>
      </c>
      <c r="P576" s="17">
        <v>0.173119311003643</v>
      </c>
      <c r="Q576" s="17">
        <v>0.20412240426254</v>
      </c>
      <c r="R576" s="17"/>
      <c r="S576" s="17">
        <v>0.120256508612439</v>
      </c>
      <c r="T576" s="17">
        <v>0.19982551853516101</v>
      </c>
      <c r="U576" s="17">
        <v>0.17736276255066</v>
      </c>
      <c r="V576" s="17">
        <v>0.17333517488503999</v>
      </c>
      <c r="W576" s="17">
        <v>0.18202601260814</v>
      </c>
      <c r="X576" s="17">
        <v>0.158892067123756</v>
      </c>
      <c r="Y576" s="17">
        <v>0.15494595678221801</v>
      </c>
      <c r="Z576" s="17">
        <v>0.138411832317788</v>
      </c>
      <c r="AA576" s="17">
        <v>0.18717326204614501</v>
      </c>
      <c r="AB576" s="17">
        <v>0.18437191605285599</v>
      </c>
      <c r="AC576" s="17">
        <v>0.216823807822137</v>
      </c>
      <c r="AD576" s="17"/>
      <c r="AE576" s="17">
        <v>0.18826889229601301</v>
      </c>
      <c r="AF576" s="17">
        <v>0.147029030003832</v>
      </c>
      <c r="AG576" s="17">
        <v>0.21578672497095</v>
      </c>
      <c r="AH576" s="17"/>
      <c r="AI576" s="17">
        <v>0.1889944077822</v>
      </c>
      <c r="AJ576" s="17">
        <v>0.107739621656554</v>
      </c>
      <c r="AK576" s="17">
        <v>0.15404167732702501</v>
      </c>
      <c r="AL576" s="17">
        <v>0.219402890696862</v>
      </c>
      <c r="AM576" s="17">
        <v>0.25415146048465298</v>
      </c>
      <c r="AN576" s="17"/>
      <c r="AO576" s="17">
        <v>0.16330997158930299</v>
      </c>
      <c r="AP576" s="17">
        <v>0.114880840643853</v>
      </c>
      <c r="AQ576" s="17">
        <v>0.14709276503496899</v>
      </c>
      <c r="AR576" s="17"/>
      <c r="AS576" s="17">
        <v>0.21162216684451099</v>
      </c>
      <c r="AT576" s="17">
        <v>0.18878046033589699</v>
      </c>
      <c r="AU576" s="17">
        <v>0.14882082549782999</v>
      </c>
      <c r="AV576" s="17">
        <v>0.10289226634055799</v>
      </c>
      <c r="AW576" s="17">
        <v>6.9726805732498107E-2</v>
      </c>
      <c r="AX576" s="17"/>
      <c r="AY576" s="17">
        <v>0.22977538435981301</v>
      </c>
      <c r="AZ576" s="17">
        <v>0.21341168702359301</v>
      </c>
      <c r="BA576" s="17">
        <v>0.20347887129593001</v>
      </c>
      <c r="BB576" s="17">
        <v>0.20731877898806</v>
      </c>
      <c r="BC576" s="17">
        <v>0.15301226154059699</v>
      </c>
      <c r="BD576" s="17">
        <v>0.18493322071620699</v>
      </c>
      <c r="BE576" s="17">
        <v>0.196676444041745</v>
      </c>
      <c r="BF576" s="17">
        <v>0.177540896582535</v>
      </c>
      <c r="BG576" s="17">
        <v>0.130093629801979</v>
      </c>
      <c r="BH576" s="17">
        <v>0.13202136242759099</v>
      </c>
      <c r="BI576" s="17">
        <v>0.15211017399392299</v>
      </c>
      <c r="BJ576" s="17">
        <v>0.14132237567994299</v>
      </c>
      <c r="BK576" s="17">
        <v>0.13451182983061699</v>
      </c>
      <c r="BL576" s="17">
        <v>0.10591580934811901</v>
      </c>
      <c r="BM576" s="17">
        <v>8.3571664061937903E-2</v>
      </c>
      <c r="BN576" s="17">
        <v>6.7410714414494505E-2</v>
      </c>
      <c r="BO576" s="17"/>
      <c r="BP576" s="17">
        <v>0.115095489431742</v>
      </c>
      <c r="BQ576" s="17">
        <v>0.19748119535086101</v>
      </c>
      <c r="BR576" s="17">
        <v>0.17921369869505899</v>
      </c>
      <c r="BS576" s="17">
        <v>0.19847474248389799</v>
      </c>
      <c r="BT576" s="17">
        <v>0.17748758431949199</v>
      </c>
      <c r="BU576" s="17">
        <v>0.13249985434207301</v>
      </c>
      <c r="BV576" s="17"/>
      <c r="BW576" s="17">
        <v>0.14725571562310499</v>
      </c>
      <c r="BX576" s="17">
        <v>0.16572036854314101</v>
      </c>
      <c r="BY576" s="17">
        <v>0.150454991871629</v>
      </c>
      <c r="BZ576" s="17">
        <v>0.178317592170918</v>
      </c>
      <c r="CA576" s="17">
        <v>0.13113693432624801</v>
      </c>
      <c r="CB576" s="17">
        <v>0.18341470934635201</v>
      </c>
      <c r="CC576" s="17">
        <v>0.191097341457137</v>
      </c>
      <c r="CD576" s="17">
        <v>0.193038127572802</v>
      </c>
      <c r="CE576" s="17"/>
      <c r="CF576" s="17">
        <v>0.15792276401884101</v>
      </c>
      <c r="CG576" s="17">
        <v>0.16806976253167499</v>
      </c>
      <c r="CH576" s="17">
        <v>0.17662282557790501</v>
      </c>
      <c r="CI576" s="17">
        <v>0.16265049988105501</v>
      </c>
      <c r="CJ576" s="17">
        <v>0.19975741934225999</v>
      </c>
      <c r="CK576" s="17"/>
      <c r="CL576" s="17">
        <v>0.14395093070111001</v>
      </c>
      <c r="CM576" s="17"/>
      <c r="CN576" s="17">
        <v>0.16904209739904399</v>
      </c>
      <c r="CO576" s="17">
        <v>0.18743462909810099</v>
      </c>
      <c r="CP576" s="17">
        <v>0.16127000141787701</v>
      </c>
    </row>
    <row r="577" spans="2:94" x14ac:dyDescent="0.35">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17"/>
      <c r="BB577" s="17"/>
      <c r="BC577" s="17"/>
      <c r="BD577" s="17"/>
      <c r="BE577" s="17"/>
      <c r="BF577" s="17"/>
      <c r="BG577" s="17"/>
      <c r="BH577" s="17"/>
      <c r="BI577" s="17"/>
      <c r="BJ577" s="17"/>
      <c r="BK577" s="17"/>
      <c r="BL577" s="17"/>
      <c r="BM577" s="17"/>
      <c r="BN577" s="17"/>
      <c r="BO577" s="17"/>
      <c r="BP577" s="17"/>
      <c r="BQ577" s="17"/>
      <c r="BR577" s="17"/>
      <c r="BS577" s="17"/>
      <c r="BT577" s="17"/>
      <c r="BU577" s="17"/>
      <c r="BV577" s="17"/>
      <c r="BW577" s="17"/>
      <c r="BX577" s="17"/>
      <c r="BY577" s="17"/>
      <c r="BZ577" s="17"/>
      <c r="CA577" s="17"/>
      <c r="CB577" s="17"/>
      <c r="CC577" s="17"/>
      <c r="CD577" s="17"/>
      <c r="CE577" s="17"/>
      <c r="CF577" s="17"/>
      <c r="CG577" s="17"/>
      <c r="CH577" s="17"/>
      <c r="CI577" s="17"/>
      <c r="CJ577" s="17"/>
      <c r="CK577" s="17"/>
      <c r="CL577" s="17"/>
      <c r="CM577" s="17"/>
      <c r="CN577" s="17"/>
      <c r="CO577" s="17"/>
      <c r="CP577" s="17"/>
    </row>
    <row r="578" spans="2:94" x14ac:dyDescent="0.35">
      <c r="B578" s="6" t="s">
        <v>275</v>
      </c>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17"/>
      <c r="BB578" s="17"/>
      <c r="BC578" s="17"/>
      <c r="BD578" s="17"/>
      <c r="BE578" s="17"/>
      <c r="BF578" s="17"/>
      <c r="BG578" s="17"/>
      <c r="BH578" s="17"/>
      <c r="BI578" s="17"/>
      <c r="BJ578" s="17"/>
      <c r="BK578" s="17"/>
      <c r="BL578" s="17"/>
      <c r="BM578" s="17"/>
      <c r="BN578" s="17"/>
      <c r="BO578" s="17"/>
      <c r="BP578" s="17"/>
      <c r="BQ578" s="17"/>
      <c r="BR578" s="17"/>
      <c r="BS578" s="17"/>
      <c r="BT578" s="17"/>
      <c r="BU578" s="17"/>
      <c r="BV578" s="17"/>
      <c r="BW578" s="17"/>
      <c r="BX578" s="17"/>
      <c r="BY578" s="17"/>
      <c r="BZ578" s="17"/>
      <c r="CA578" s="17"/>
      <c r="CB578" s="17"/>
      <c r="CC578" s="17"/>
      <c r="CD578" s="17"/>
      <c r="CE578" s="17"/>
      <c r="CF578" s="17"/>
      <c r="CG578" s="17"/>
      <c r="CH578" s="17"/>
      <c r="CI578" s="17"/>
      <c r="CJ578" s="17"/>
      <c r="CK578" s="17"/>
      <c r="CL578" s="17"/>
      <c r="CM578" s="17"/>
      <c r="CN578" s="17"/>
      <c r="CO578" s="17"/>
      <c r="CP578" s="17"/>
    </row>
    <row r="579" spans="2:94" x14ac:dyDescent="0.35">
      <c r="B579" s="24" t="s">
        <v>125</v>
      </c>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c r="AJ579" s="17"/>
      <c r="AK579" s="17"/>
      <c r="AL579" s="17"/>
      <c r="AM579" s="17"/>
      <c r="AN579" s="17"/>
      <c r="AO579" s="17"/>
      <c r="AP579" s="17"/>
      <c r="AQ579" s="17"/>
      <c r="AR579" s="17"/>
      <c r="AS579" s="17"/>
      <c r="AT579" s="17"/>
      <c r="AU579" s="17"/>
      <c r="AV579" s="17"/>
      <c r="AW579" s="17"/>
      <c r="AX579" s="17"/>
      <c r="AY579" s="17"/>
      <c r="AZ579" s="17"/>
      <c r="BA579" s="17"/>
      <c r="BB579" s="17"/>
      <c r="BC579" s="17"/>
      <c r="BD579" s="17"/>
      <c r="BE579" s="17"/>
      <c r="BF579" s="17"/>
      <c r="BG579" s="17"/>
      <c r="BH579" s="17"/>
      <c r="BI579" s="17"/>
      <c r="BJ579" s="17"/>
      <c r="BK579" s="17"/>
      <c r="BL579" s="17"/>
      <c r="BM579" s="17"/>
      <c r="BN579" s="17"/>
      <c r="BO579" s="17"/>
      <c r="BP579" s="17"/>
      <c r="BQ579" s="17"/>
      <c r="BR579" s="17"/>
      <c r="BS579" s="17"/>
      <c r="BT579" s="17"/>
      <c r="BU579" s="17"/>
      <c r="BV579" s="17"/>
      <c r="BW579" s="17"/>
      <c r="BX579" s="17"/>
      <c r="BY579" s="17"/>
      <c r="BZ579" s="17"/>
      <c r="CA579" s="17"/>
      <c r="CB579" s="17"/>
      <c r="CC579" s="17"/>
      <c r="CD579" s="17"/>
      <c r="CE579" s="17"/>
      <c r="CF579" s="17"/>
      <c r="CG579" s="17"/>
      <c r="CH579" s="17"/>
      <c r="CI579" s="17"/>
      <c r="CJ579" s="17"/>
      <c r="CK579" s="17"/>
      <c r="CL579" s="17"/>
      <c r="CM579" s="17"/>
      <c r="CN579" s="17"/>
      <c r="CO579" s="17"/>
      <c r="CP579" s="17"/>
    </row>
    <row r="580" spans="2:94" x14ac:dyDescent="0.35">
      <c r="B580" t="s">
        <v>182</v>
      </c>
      <c r="C580" s="17">
        <v>0.102717028837726</v>
      </c>
      <c r="D580" s="17">
        <v>0.12604221429373699</v>
      </c>
      <c r="E580" s="17">
        <v>8.0281467656900099E-2</v>
      </c>
      <c r="F580" s="17"/>
      <c r="G580" s="17">
        <v>0.16711865389090599</v>
      </c>
      <c r="H580" s="17">
        <v>0.12698242908010399</v>
      </c>
      <c r="I580" s="17">
        <v>0.10927319169302099</v>
      </c>
      <c r="J580" s="17">
        <v>8.6348621604555906E-2</v>
      </c>
      <c r="K580" s="17">
        <v>7.6530737552001599E-2</v>
      </c>
      <c r="L580" s="17">
        <v>6.5324356640045905E-2</v>
      </c>
      <c r="M580" s="17"/>
      <c r="N580" s="17">
        <v>0.117353777457523</v>
      </c>
      <c r="O580" s="17">
        <v>9.7839044798189403E-2</v>
      </c>
      <c r="P580" s="17">
        <v>0.105743880303226</v>
      </c>
      <c r="Q580" s="17">
        <v>9.0655714063635401E-2</v>
      </c>
      <c r="R580" s="17"/>
      <c r="S580" s="17">
        <v>0.162931401355877</v>
      </c>
      <c r="T580" s="17">
        <v>7.6301390630061403E-2</v>
      </c>
      <c r="U580" s="17">
        <v>7.16594632989761E-2</v>
      </c>
      <c r="V580" s="17">
        <v>0.101272182013896</v>
      </c>
      <c r="W580" s="17">
        <v>9.4140008158115102E-2</v>
      </c>
      <c r="X580" s="17">
        <v>8.5600853762052495E-2</v>
      </c>
      <c r="Y580" s="17">
        <v>8.1997841673498301E-2</v>
      </c>
      <c r="Z580" s="17">
        <v>9.5099261543452704E-2</v>
      </c>
      <c r="AA580" s="17">
        <v>0.12752147066193001</v>
      </c>
      <c r="AB580" s="17">
        <v>7.8294843646043902E-2</v>
      </c>
      <c r="AC580" s="17">
        <v>0.12664536737319401</v>
      </c>
      <c r="AD580" s="17"/>
      <c r="AE580" s="17">
        <v>8.7492253620805899E-2</v>
      </c>
      <c r="AF580" s="17">
        <v>0.106637823136796</v>
      </c>
      <c r="AG580" s="17">
        <v>0.110953323891631</v>
      </c>
      <c r="AH580" s="17"/>
      <c r="AI580" s="17">
        <v>0.103873260122749</v>
      </c>
      <c r="AJ580" s="17">
        <v>0.114677318615066</v>
      </c>
      <c r="AK580" s="17">
        <v>0.14287639583860501</v>
      </c>
      <c r="AL580" s="17">
        <v>0.13514989513275499</v>
      </c>
      <c r="AM580" s="17">
        <v>8.0195290620911297E-2</v>
      </c>
      <c r="AN580" s="17"/>
      <c r="AO580" s="17">
        <v>0.12698070076947601</v>
      </c>
      <c r="AP580" s="17">
        <v>0.119597563346966</v>
      </c>
      <c r="AQ580" s="17">
        <v>0.132919031241894</v>
      </c>
      <c r="AR580" s="17"/>
      <c r="AS580" s="17">
        <v>7.7978143986200496E-2</v>
      </c>
      <c r="AT580" s="17">
        <v>8.1068912621908795E-2</v>
      </c>
      <c r="AU580" s="17">
        <v>0.10625276053678701</v>
      </c>
      <c r="AV580" s="17">
        <v>0.176313885552008</v>
      </c>
      <c r="AW580" s="17">
        <v>0.105754507446836</v>
      </c>
      <c r="AX580" s="17"/>
      <c r="AY580" s="17">
        <v>2.89878300910534E-2</v>
      </c>
      <c r="AZ580" s="17">
        <v>0.100834231975855</v>
      </c>
      <c r="BA580" s="17">
        <v>9.0742320555272996E-2</v>
      </c>
      <c r="BB580" s="17">
        <v>8.5297555919512699E-2</v>
      </c>
      <c r="BC580" s="17">
        <v>0.103229130418184</v>
      </c>
      <c r="BD580" s="17">
        <v>9.8726858164754697E-2</v>
      </c>
      <c r="BE580" s="17">
        <v>8.5655229353374301E-2</v>
      </c>
      <c r="BF580" s="17">
        <v>0.106517491824595</v>
      </c>
      <c r="BG580" s="17">
        <v>8.6941635746080506E-2</v>
      </c>
      <c r="BH580" s="17">
        <v>0.106822718388773</v>
      </c>
      <c r="BI580" s="17">
        <v>9.3457421844519106E-2</v>
      </c>
      <c r="BJ580" s="17">
        <v>0.10948689007715499</v>
      </c>
      <c r="BK580" s="17">
        <v>8.92598656024505E-2</v>
      </c>
      <c r="BL580" s="17">
        <v>0.14967232975179601</v>
      </c>
      <c r="BM580" s="17">
        <v>0.107439613225845</v>
      </c>
      <c r="BN580" s="17">
        <v>0.29211544781352</v>
      </c>
      <c r="BO580" s="17"/>
      <c r="BP580" s="17">
        <v>0.16348965129176199</v>
      </c>
      <c r="BQ580" s="17">
        <v>9.61200702010164E-2</v>
      </c>
      <c r="BR580" s="17">
        <v>7.6991636996089893E-2</v>
      </c>
      <c r="BS580" s="17">
        <v>8.4546123416675001E-2</v>
      </c>
      <c r="BT580" s="17">
        <v>6.7689099734141597E-2</v>
      </c>
      <c r="BU580" s="17">
        <v>8.1268159227138606E-2</v>
      </c>
      <c r="BV580" s="17"/>
      <c r="BW580" s="17">
        <v>0.14869124467358599</v>
      </c>
      <c r="BX580" s="17">
        <v>9.2873719982315098E-2</v>
      </c>
      <c r="BY580" s="17">
        <v>9.5414300739714894E-2</v>
      </c>
      <c r="BZ580" s="17">
        <v>0.125328208147852</v>
      </c>
      <c r="CA580" s="17">
        <v>9.1569337091990902E-2</v>
      </c>
      <c r="CB580" s="17">
        <v>0.14988207143760199</v>
      </c>
      <c r="CC580" s="17">
        <v>0.15459995455148301</v>
      </c>
      <c r="CD580" s="17">
        <v>7.7466012965525702E-2</v>
      </c>
      <c r="CE580" s="17"/>
      <c r="CF580" s="17">
        <v>0.226475693911944</v>
      </c>
      <c r="CG580" s="17">
        <v>9.8566622195048706E-2</v>
      </c>
      <c r="CH580" s="17">
        <v>8.5572246970358395E-2</v>
      </c>
      <c r="CI580" s="17">
        <v>8.9321608253292398E-2</v>
      </c>
      <c r="CJ580" s="17">
        <v>8.7972188066597803E-2</v>
      </c>
      <c r="CK580" s="17"/>
      <c r="CL580" s="17">
        <v>0.115377186225184</v>
      </c>
      <c r="CM580" s="17"/>
      <c r="CN580" s="17">
        <v>8.8633868740947197E-2</v>
      </c>
      <c r="CO580" s="17">
        <v>8.0099347145567198E-2</v>
      </c>
      <c r="CP580" s="17">
        <v>0.152901802699453</v>
      </c>
    </row>
    <row r="581" spans="2:94" x14ac:dyDescent="0.35">
      <c r="B581" t="s">
        <v>183</v>
      </c>
      <c r="C581" s="17">
        <v>0.34153666315756798</v>
      </c>
      <c r="D581" s="17">
        <v>0.36888710002386998</v>
      </c>
      <c r="E581" s="17">
        <v>0.31613817621512202</v>
      </c>
      <c r="F581" s="17"/>
      <c r="G581" s="17">
        <v>0.30477265148361099</v>
      </c>
      <c r="H581" s="17">
        <v>0.37081947633385198</v>
      </c>
      <c r="I581" s="17">
        <v>0.34540447930670398</v>
      </c>
      <c r="J581" s="17">
        <v>0.31771190196506999</v>
      </c>
      <c r="K581" s="17">
        <v>0.31278447157099498</v>
      </c>
      <c r="L581" s="17">
        <v>0.37758449137523797</v>
      </c>
      <c r="M581" s="17"/>
      <c r="N581" s="17">
        <v>0.399386526699679</v>
      </c>
      <c r="O581" s="17">
        <v>0.329267708845142</v>
      </c>
      <c r="P581" s="17">
        <v>0.32296977897036699</v>
      </c>
      <c r="Q581" s="17">
        <v>0.31163523885843503</v>
      </c>
      <c r="R581" s="17"/>
      <c r="S581" s="17">
        <v>0.36311201246358998</v>
      </c>
      <c r="T581" s="17">
        <v>0.33971915462116098</v>
      </c>
      <c r="U581" s="17">
        <v>0.33425123039293497</v>
      </c>
      <c r="V581" s="17">
        <v>0.37699976869326701</v>
      </c>
      <c r="W581" s="17">
        <v>0.37394469676484499</v>
      </c>
      <c r="X581" s="17">
        <v>0.33704994927300402</v>
      </c>
      <c r="Y581" s="17">
        <v>0.33361827570473102</v>
      </c>
      <c r="Z581" s="17">
        <v>0.36646282362418098</v>
      </c>
      <c r="AA581" s="17">
        <v>0.30663379226224702</v>
      </c>
      <c r="AB581" s="17">
        <v>0.28522357194668702</v>
      </c>
      <c r="AC581" s="17">
        <v>0.36730605137741301</v>
      </c>
      <c r="AD581" s="17"/>
      <c r="AE581" s="17">
        <v>0.35685203565300999</v>
      </c>
      <c r="AF581" s="17">
        <v>0.36364287576077498</v>
      </c>
      <c r="AG581" s="17">
        <v>0.28659735617144999</v>
      </c>
      <c r="AH581" s="17"/>
      <c r="AI581" s="17">
        <v>0.40160302518507102</v>
      </c>
      <c r="AJ581" s="17">
        <v>0.34755358810228298</v>
      </c>
      <c r="AK581" s="17">
        <v>0.33870616228531603</v>
      </c>
      <c r="AL581" s="17">
        <v>0.24147476149960401</v>
      </c>
      <c r="AM581" s="17">
        <v>0.27013587186517901</v>
      </c>
      <c r="AN581" s="17"/>
      <c r="AO581" s="17">
        <v>0.44921525700965198</v>
      </c>
      <c r="AP581" s="17">
        <v>0.34847767713006</v>
      </c>
      <c r="AQ581" s="17">
        <v>0.36105380834120099</v>
      </c>
      <c r="AR581" s="17"/>
      <c r="AS581" s="17">
        <v>0.28989675190770497</v>
      </c>
      <c r="AT581" s="17">
        <v>0.33232745128506802</v>
      </c>
      <c r="AU581" s="17">
        <v>0.35875479400434002</v>
      </c>
      <c r="AV581" s="17">
        <v>0.39601848095744502</v>
      </c>
      <c r="AW581" s="17">
        <v>0.44502573093287001</v>
      </c>
      <c r="AX581" s="17"/>
      <c r="AY581" s="17">
        <v>0.19497812147025301</v>
      </c>
      <c r="AZ581" s="17">
        <v>0.27240722717349403</v>
      </c>
      <c r="BA581" s="17">
        <v>0.27654777545452802</v>
      </c>
      <c r="BB581" s="17">
        <v>0.29081403790610499</v>
      </c>
      <c r="BC581" s="17">
        <v>0.35530266661405102</v>
      </c>
      <c r="BD581" s="17">
        <v>0.349069757530935</v>
      </c>
      <c r="BE581" s="17">
        <v>0.35115644570676602</v>
      </c>
      <c r="BF581" s="17">
        <v>0.38039023846493902</v>
      </c>
      <c r="BG581" s="17">
        <v>0.36977584112899498</v>
      </c>
      <c r="BH581" s="17">
        <v>0.39052254669333902</v>
      </c>
      <c r="BI581" s="17">
        <v>0.31939001771894998</v>
      </c>
      <c r="BJ581" s="17">
        <v>0.39026198767497</v>
      </c>
      <c r="BK581" s="17">
        <v>0.40255163696269902</v>
      </c>
      <c r="BL581" s="17">
        <v>0.38887967432384801</v>
      </c>
      <c r="BM581" s="17">
        <v>0.46300501972666602</v>
      </c>
      <c r="BN581" s="17">
        <v>0.342431561196687</v>
      </c>
      <c r="BO581" s="17"/>
      <c r="BP581" s="17">
        <v>0.34790097127999597</v>
      </c>
      <c r="BQ581" s="17">
        <v>0.35690155124994</v>
      </c>
      <c r="BR581" s="17">
        <v>0.33532089203408</v>
      </c>
      <c r="BS581" s="17">
        <v>0.33404529167498898</v>
      </c>
      <c r="BT581" s="17">
        <v>0.31908985548510099</v>
      </c>
      <c r="BU581" s="17">
        <v>0.32296925159716799</v>
      </c>
      <c r="BV581" s="17"/>
      <c r="BW581" s="17">
        <v>0.326864371726172</v>
      </c>
      <c r="BX581" s="17">
        <v>0.34368033674354498</v>
      </c>
      <c r="BY581" s="17">
        <v>0.342186460696283</v>
      </c>
      <c r="BZ581" s="17">
        <v>0.35961446228629101</v>
      </c>
      <c r="CA581" s="17">
        <v>0.38861002987675802</v>
      </c>
      <c r="CB581" s="17">
        <v>0.32383278247969099</v>
      </c>
      <c r="CC581" s="17">
        <v>0.34864633732220801</v>
      </c>
      <c r="CD581" s="17">
        <v>0.27669860370995197</v>
      </c>
      <c r="CE581" s="17"/>
      <c r="CF581" s="17">
        <v>0.35685404257383901</v>
      </c>
      <c r="CG581" s="17">
        <v>0.37526478503252197</v>
      </c>
      <c r="CH581" s="17">
        <v>0.33291617127378798</v>
      </c>
      <c r="CI581" s="17">
        <v>0.30051506768617098</v>
      </c>
      <c r="CJ581" s="17">
        <v>0.224150420083884</v>
      </c>
      <c r="CK581" s="17"/>
      <c r="CL581" s="17">
        <v>0.41491534957503301</v>
      </c>
      <c r="CM581" s="17"/>
      <c r="CN581" s="17">
        <v>0.29992483927302599</v>
      </c>
      <c r="CO581" s="17">
        <v>0.34546292415570101</v>
      </c>
      <c r="CP581" s="17">
        <v>0.43350628320270501</v>
      </c>
    </row>
    <row r="582" spans="2:94" x14ac:dyDescent="0.35">
      <c r="B582" t="s">
        <v>184</v>
      </c>
      <c r="C582" s="17">
        <v>0.31319726857366897</v>
      </c>
      <c r="D582" s="17">
        <v>0.28176939865449402</v>
      </c>
      <c r="E582" s="17">
        <v>0.344749723692166</v>
      </c>
      <c r="F582" s="17"/>
      <c r="G582" s="17">
        <v>0.301003290487032</v>
      </c>
      <c r="H582" s="17">
        <v>0.29308919393393701</v>
      </c>
      <c r="I582" s="17">
        <v>0.31312756771487199</v>
      </c>
      <c r="J582" s="17">
        <v>0.31272599795980699</v>
      </c>
      <c r="K582" s="17">
        <v>0.33283216699186402</v>
      </c>
      <c r="L582" s="17">
        <v>0.32508095211334398</v>
      </c>
      <c r="M582" s="17"/>
      <c r="N582" s="17">
        <v>0.27903654877907602</v>
      </c>
      <c r="O582" s="17">
        <v>0.32650039959302302</v>
      </c>
      <c r="P582" s="17">
        <v>0.32486591867224401</v>
      </c>
      <c r="Q582" s="17">
        <v>0.32912792637820598</v>
      </c>
      <c r="R582" s="17"/>
      <c r="S582" s="17">
        <v>0.27587415997889497</v>
      </c>
      <c r="T582" s="17">
        <v>0.31323016345767002</v>
      </c>
      <c r="U582" s="17">
        <v>0.29976293844899399</v>
      </c>
      <c r="V582" s="17">
        <v>0.30259222775490302</v>
      </c>
      <c r="W582" s="17">
        <v>0.30804602567267803</v>
      </c>
      <c r="X582" s="17">
        <v>0.34379735251757398</v>
      </c>
      <c r="Y582" s="17">
        <v>0.32893644363839702</v>
      </c>
      <c r="Z582" s="17">
        <v>0.33192934979383198</v>
      </c>
      <c r="AA582" s="17">
        <v>0.33602210062145998</v>
      </c>
      <c r="AB582" s="17">
        <v>0.327626552793229</v>
      </c>
      <c r="AC582" s="17">
        <v>0.29395007280513702</v>
      </c>
      <c r="AD582" s="17"/>
      <c r="AE582" s="17">
        <v>0.30496980211041802</v>
      </c>
      <c r="AF582" s="17">
        <v>0.30470486575153399</v>
      </c>
      <c r="AG582" s="17">
        <v>0.34161243971518801</v>
      </c>
      <c r="AH582" s="17"/>
      <c r="AI582" s="17">
        <v>0.29298955219128803</v>
      </c>
      <c r="AJ582" s="17">
        <v>0.30698108417081199</v>
      </c>
      <c r="AK582" s="17">
        <v>0.28238896974418698</v>
      </c>
      <c r="AL582" s="17">
        <v>0.31959768426101398</v>
      </c>
      <c r="AM582" s="17">
        <v>0.35862269891439402</v>
      </c>
      <c r="AN582" s="17"/>
      <c r="AO582" s="17">
        <v>0.28118631948386702</v>
      </c>
      <c r="AP582" s="17">
        <v>0.30696467860179399</v>
      </c>
      <c r="AQ582" s="17">
        <v>0.28810635941062801</v>
      </c>
      <c r="AR582" s="17"/>
      <c r="AS582" s="17">
        <v>0.36648731963291997</v>
      </c>
      <c r="AT582" s="17">
        <v>0.31547533664835498</v>
      </c>
      <c r="AU582" s="17">
        <v>0.31128916054390499</v>
      </c>
      <c r="AV582" s="17">
        <v>0.24486756590704301</v>
      </c>
      <c r="AW582" s="17">
        <v>0.27180445982511298</v>
      </c>
      <c r="AX582" s="17"/>
      <c r="AY582" s="17">
        <v>0.26096320967404502</v>
      </c>
      <c r="AZ582" s="17">
        <v>0.34944226490977498</v>
      </c>
      <c r="BA582" s="17">
        <v>0.36240211468918598</v>
      </c>
      <c r="BB582" s="17">
        <v>0.341186066115231</v>
      </c>
      <c r="BC582" s="17">
        <v>0.30107350113790099</v>
      </c>
      <c r="BD582" s="17">
        <v>0.347923014065872</v>
      </c>
      <c r="BE582" s="17">
        <v>0.31910105832420299</v>
      </c>
      <c r="BF582" s="17">
        <v>0.31362700411142402</v>
      </c>
      <c r="BG582" s="17">
        <v>0.321008359418744</v>
      </c>
      <c r="BH582" s="17">
        <v>0.30616323941642298</v>
      </c>
      <c r="BI582" s="17">
        <v>0.33911925380602498</v>
      </c>
      <c r="BJ582" s="17">
        <v>0.27403806506035799</v>
      </c>
      <c r="BK582" s="17">
        <v>0.283032730504651</v>
      </c>
      <c r="BL582" s="17">
        <v>0.16914902107414201</v>
      </c>
      <c r="BM582" s="17">
        <v>0.165179179843018</v>
      </c>
      <c r="BN582" s="17">
        <v>0.22935150157019801</v>
      </c>
      <c r="BO582" s="17"/>
      <c r="BP582" s="17">
        <v>0.28506949428349798</v>
      </c>
      <c r="BQ582" s="17">
        <v>0.31186056835436299</v>
      </c>
      <c r="BR582" s="17">
        <v>0.31304631061777399</v>
      </c>
      <c r="BS582" s="17">
        <v>0.33197348322875497</v>
      </c>
      <c r="BT582" s="17">
        <v>0.33157853839739998</v>
      </c>
      <c r="BU582" s="17">
        <v>0.33488069536533499</v>
      </c>
      <c r="BV582" s="17"/>
      <c r="BW582" s="17">
        <v>0.25229917210367298</v>
      </c>
      <c r="BX582" s="17">
        <v>0.32886123984642202</v>
      </c>
      <c r="BY582" s="17">
        <v>0.33152844919590702</v>
      </c>
      <c r="BZ582" s="17">
        <v>0.28836628196901098</v>
      </c>
      <c r="CA582" s="17">
        <v>0.28109243094078601</v>
      </c>
      <c r="CB582" s="17">
        <v>0.27547226937082198</v>
      </c>
      <c r="CC582" s="17">
        <v>0.29314844235602699</v>
      </c>
      <c r="CD582" s="17">
        <v>0.35751938311270898</v>
      </c>
      <c r="CE582" s="17"/>
      <c r="CF582" s="17">
        <v>0.28362197285073798</v>
      </c>
      <c r="CG582" s="17">
        <v>0.29173574192607099</v>
      </c>
      <c r="CH582" s="17">
        <v>0.33095226931594401</v>
      </c>
      <c r="CI582" s="17">
        <v>0.33091066454107898</v>
      </c>
      <c r="CJ582" s="17">
        <v>0.339268069435057</v>
      </c>
      <c r="CK582" s="17"/>
      <c r="CL582" s="17">
        <v>0.31175047644588599</v>
      </c>
      <c r="CM582" s="17"/>
      <c r="CN582" s="17">
        <v>0.317552359892386</v>
      </c>
      <c r="CO582" s="17">
        <v>0.35306452876140598</v>
      </c>
      <c r="CP582" s="17">
        <v>0.27151526354363298</v>
      </c>
    </row>
    <row r="583" spans="2:94" x14ac:dyDescent="0.35">
      <c r="B583" t="s">
        <v>185</v>
      </c>
      <c r="C583" s="17">
        <v>7.6715431638367998E-2</v>
      </c>
      <c r="D583" s="17">
        <v>8.5993579647978893E-2</v>
      </c>
      <c r="E583" s="17">
        <v>6.7260577931972501E-2</v>
      </c>
      <c r="F583" s="17"/>
      <c r="G583" s="17">
        <v>8.6210454280740895E-2</v>
      </c>
      <c r="H583" s="17">
        <v>6.4753245123415501E-2</v>
      </c>
      <c r="I583" s="17">
        <v>6.6548173465101904E-2</v>
      </c>
      <c r="J583" s="17">
        <v>7.6073124732007905E-2</v>
      </c>
      <c r="K583" s="17">
        <v>9.7690610148278706E-2</v>
      </c>
      <c r="L583" s="17">
        <v>7.4895292831814994E-2</v>
      </c>
      <c r="M583" s="17"/>
      <c r="N583" s="17">
        <v>7.9872103663423802E-2</v>
      </c>
      <c r="O583" s="17">
        <v>7.9419476985970405E-2</v>
      </c>
      <c r="P583" s="17">
        <v>6.8800977981187006E-2</v>
      </c>
      <c r="Q583" s="17">
        <v>7.5362906825754694E-2</v>
      </c>
      <c r="R583" s="17"/>
      <c r="S583" s="17">
        <v>6.3147835020387802E-2</v>
      </c>
      <c r="T583" s="17">
        <v>9.3789461561882503E-2</v>
      </c>
      <c r="U583" s="17">
        <v>6.9751578027994296E-2</v>
      </c>
      <c r="V583" s="17">
        <v>4.7937338074747503E-2</v>
      </c>
      <c r="W583" s="17">
        <v>0.10208798384647</v>
      </c>
      <c r="X583" s="17">
        <v>8.8703603243609402E-2</v>
      </c>
      <c r="Y583" s="17">
        <v>5.6656318678670103E-2</v>
      </c>
      <c r="Z583" s="17">
        <v>5.6939249253379398E-2</v>
      </c>
      <c r="AA583" s="17">
        <v>7.3191773360559001E-2</v>
      </c>
      <c r="AB583" s="17">
        <v>0.114599757751538</v>
      </c>
      <c r="AC583" s="17">
        <v>6.3597838623652994E-2</v>
      </c>
      <c r="AD583" s="17"/>
      <c r="AE583" s="17">
        <v>7.8667116723648206E-2</v>
      </c>
      <c r="AF583" s="17">
        <v>7.6362720526926206E-2</v>
      </c>
      <c r="AG583" s="17">
        <v>6.7687523483422704E-2</v>
      </c>
      <c r="AH583" s="17"/>
      <c r="AI583" s="17">
        <v>5.9499710217416499E-2</v>
      </c>
      <c r="AJ583" s="17">
        <v>8.5345700016236703E-2</v>
      </c>
      <c r="AK583" s="17">
        <v>8.7254666395831695E-2</v>
      </c>
      <c r="AL583" s="17">
        <v>0.13049615032039999</v>
      </c>
      <c r="AM583" s="17">
        <v>6.3186345429281796E-2</v>
      </c>
      <c r="AN583" s="17"/>
      <c r="AO583" s="17">
        <v>3.9126926814415201E-2</v>
      </c>
      <c r="AP583" s="17">
        <v>8.4923094944510197E-2</v>
      </c>
      <c r="AQ583" s="17">
        <v>7.1344310823151E-2</v>
      </c>
      <c r="AR583" s="17"/>
      <c r="AS583" s="17">
        <v>7.66113640768111E-2</v>
      </c>
      <c r="AT583" s="17">
        <v>7.9294599995887602E-2</v>
      </c>
      <c r="AU583" s="17">
        <v>6.6662768195253505E-2</v>
      </c>
      <c r="AV583" s="17">
        <v>7.6858782291918296E-2</v>
      </c>
      <c r="AW583" s="17">
        <v>0.13244350359844201</v>
      </c>
      <c r="AX583" s="17"/>
      <c r="AY583" s="17">
        <v>0.19701029945592399</v>
      </c>
      <c r="AZ583" s="17">
        <v>8.5277263623988103E-2</v>
      </c>
      <c r="BA583" s="17">
        <v>7.6721443516019602E-2</v>
      </c>
      <c r="BB583" s="17">
        <v>5.5963228998128799E-2</v>
      </c>
      <c r="BC583" s="17">
        <v>7.3848207210593597E-2</v>
      </c>
      <c r="BD583" s="17">
        <v>7.3628798649202895E-2</v>
      </c>
      <c r="BE583" s="17">
        <v>8.5549642189585995E-2</v>
      </c>
      <c r="BF583" s="17">
        <v>5.3953282199351402E-2</v>
      </c>
      <c r="BG583" s="17">
        <v>6.9896913279923201E-2</v>
      </c>
      <c r="BH583" s="17">
        <v>6.0483798437836397E-2</v>
      </c>
      <c r="BI583" s="17">
        <v>9.4779677305554005E-2</v>
      </c>
      <c r="BJ583" s="17">
        <v>8.4756603222536406E-2</v>
      </c>
      <c r="BK583" s="17">
        <v>0.111634234251778</v>
      </c>
      <c r="BL583" s="17">
        <v>0.126529513153705</v>
      </c>
      <c r="BM583" s="17">
        <v>3.89823970138767E-2</v>
      </c>
      <c r="BN583" s="17">
        <v>4.9179852502601998E-2</v>
      </c>
      <c r="BO583" s="17"/>
      <c r="BP583" s="17">
        <v>6.9254450809487195E-2</v>
      </c>
      <c r="BQ583" s="17">
        <v>6.2523110665889503E-2</v>
      </c>
      <c r="BR583" s="17">
        <v>8.0764277239024101E-2</v>
      </c>
      <c r="BS583" s="17">
        <v>8.2383476925573906E-2</v>
      </c>
      <c r="BT583" s="17">
        <v>9.2435443064173395E-2</v>
      </c>
      <c r="BU583" s="17">
        <v>0.118503315613567</v>
      </c>
      <c r="BV583" s="17"/>
      <c r="BW583" s="17">
        <v>9.2934439516990805E-2</v>
      </c>
      <c r="BX583" s="17">
        <v>7.2559161366685193E-2</v>
      </c>
      <c r="BY583" s="17">
        <v>7.3602166252221005E-2</v>
      </c>
      <c r="BZ583" s="17">
        <v>7.4062662195008094E-2</v>
      </c>
      <c r="CA583" s="17">
        <v>9.8079990176022994E-2</v>
      </c>
      <c r="CB583" s="17">
        <v>9.4394898643747505E-2</v>
      </c>
      <c r="CC583" s="17">
        <v>7.9002696706197195E-2</v>
      </c>
      <c r="CD583" s="17">
        <v>6.6830425551580405E-2</v>
      </c>
      <c r="CE583" s="17"/>
      <c r="CF583" s="17">
        <v>5.1038827962040102E-2</v>
      </c>
      <c r="CG583" s="17">
        <v>7.7244661462121306E-2</v>
      </c>
      <c r="CH583" s="17">
        <v>7.0396202563236907E-2</v>
      </c>
      <c r="CI583" s="17">
        <v>9.2551775554772106E-2</v>
      </c>
      <c r="CJ583" s="17">
        <v>0.13412767772124801</v>
      </c>
      <c r="CK583" s="17"/>
      <c r="CL583" s="17">
        <v>4.45313110424733E-2</v>
      </c>
      <c r="CM583" s="17"/>
      <c r="CN583" s="17">
        <v>9.2333363698468604E-2</v>
      </c>
      <c r="CO583" s="17">
        <v>7.9620004879676798E-2</v>
      </c>
      <c r="CP583" s="17">
        <v>3.8712487449822003E-2</v>
      </c>
    </row>
    <row r="584" spans="2:94" x14ac:dyDescent="0.35">
      <c r="B584" t="s">
        <v>186</v>
      </c>
      <c r="C584" s="17">
        <v>3.1284219730090101E-2</v>
      </c>
      <c r="D584" s="17">
        <v>3.4720537051330498E-2</v>
      </c>
      <c r="E584" s="17">
        <v>2.7689185333002801E-2</v>
      </c>
      <c r="F584" s="17"/>
      <c r="G584" s="17">
        <v>2.1222546800145702E-2</v>
      </c>
      <c r="H584" s="17">
        <v>3.1366470803699899E-2</v>
      </c>
      <c r="I584" s="17">
        <v>3.6510093069122E-2</v>
      </c>
      <c r="J584" s="17">
        <v>3.2460705133394302E-2</v>
      </c>
      <c r="K584" s="17">
        <v>4.41407658707242E-2</v>
      </c>
      <c r="L584" s="17">
        <v>2.41071088872905E-2</v>
      </c>
      <c r="M584" s="17"/>
      <c r="N584" s="17">
        <v>3.2207941630752197E-2</v>
      </c>
      <c r="O584" s="17">
        <v>3.5524173465097099E-2</v>
      </c>
      <c r="P584" s="17">
        <v>3.4122966084080997E-2</v>
      </c>
      <c r="Q584" s="17">
        <v>2.0701054218442001E-2</v>
      </c>
      <c r="R584" s="17"/>
      <c r="S584" s="17">
        <v>1.79470944443266E-2</v>
      </c>
      <c r="T584" s="17">
        <v>2.8695523790668399E-2</v>
      </c>
      <c r="U584" s="17">
        <v>3.4973067732042701E-2</v>
      </c>
      <c r="V584" s="17">
        <v>2.4546579633796799E-2</v>
      </c>
      <c r="W584" s="17">
        <v>1.7315223300499599E-2</v>
      </c>
      <c r="X584" s="17">
        <v>3.5668766248318502E-2</v>
      </c>
      <c r="Y584" s="17">
        <v>4.4650793317488599E-2</v>
      </c>
      <c r="Z584" s="17">
        <v>1.6744602015454E-2</v>
      </c>
      <c r="AA584" s="17">
        <v>3.7195498780337899E-2</v>
      </c>
      <c r="AB584" s="17">
        <v>4.6134479302511799E-2</v>
      </c>
      <c r="AC584" s="17">
        <v>4.37949579545764E-2</v>
      </c>
      <c r="AD584" s="17"/>
      <c r="AE584" s="17">
        <v>3.77575921018991E-2</v>
      </c>
      <c r="AF584" s="17">
        <v>3.0916112437031101E-2</v>
      </c>
      <c r="AG584" s="17">
        <v>2.1809986040036901E-2</v>
      </c>
      <c r="AH584" s="17"/>
      <c r="AI584" s="17">
        <v>1.97402623750162E-2</v>
      </c>
      <c r="AJ584" s="17">
        <v>4.0605850545802201E-2</v>
      </c>
      <c r="AK584" s="17">
        <v>3.4790470354524601E-2</v>
      </c>
      <c r="AL584" s="17">
        <v>9.4589224649062206E-2</v>
      </c>
      <c r="AM584" s="17">
        <v>2.8384167311822001E-2</v>
      </c>
      <c r="AN584" s="17"/>
      <c r="AO584" s="17">
        <v>1.27473041780814E-2</v>
      </c>
      <c r="AP584" s="17">
        <v>2.9812375208716699E-2</v>
      </c>
      <c r="AQ584" s="17">
        <v>2.2920202271072901E-2</v>
      </c>
      <c r="AR584" s="17"/>
      <c r="AS584" s="17">
        <v>1.71304872416146E-2</v>
      </c>
      <c r="AT584" s="17">
        <v>3.6185179334039502E-2</v>
      </c>
      <c r="AU584" s="17">
        <v>3.6040764654090202E-2</v>
      </c>
      <c r="AV584" s="17">
        <v>2.5980833091908798E-2</v>
      </c>
      <c r="AW584" s="17">
        <v>4.4971798196739299E-2</v>
      </c>
      <c r="AX584" s="17"/>
      <c r="AY584" s="17">
        <v>9.4454026266974703E-2</v>
      </c>
      <c r="AZ584" s="17">
        <v>3.0105045111430199E-2</v>
      </c>
      <c r="BA584" s="17">
        <v>5.1786873181045003E-2</v>
      </c>
      <c r="BB584" s="17">
        <v>3.6964463211529297E-2</v>
      </c>
      <c r="BC584" s="17">
        <v>2.3585198504154001E-2</v>
      </c>
      <c r="BD584" s="17">
        <v>2.7991374458781401E-2</v>
      </c>
      <c r="BE584" s="17">
        <v>2.8060487086240999E-2</v>
      </c>
      <c r="BF584" s="17">
        <v>2.34813712304335E-2</v>
      </c>
      <c r="BG584" s="17">
        <v>2.3189251610435498E-2</v>
      </c>
      <c r="BH584" s="17">
        <v>2.9999152255357101E-2</v>
      </c>
      <c r="BI584" s="17">
        <v>1.8835321169073799E-2</v>
      </c>
      <c r="BJ584" s="17">
        <v>3.1811112713562698E-2</v>
      </c>
      <c r="BK584" s="17">
        <v>3.3201982179243902E-2</v>
      </c>
      <c r="BL584" s="17">
        <v>8.8437716099267205E-2</v>
      </c>
      <c r="BM584" s="17">
        <v>6.4907577210256098E-2</v>
      </c>
      <c r="BN584" s="17">
        <v>2.46043005287979E-2</v>
      </c>
      <c r="BO584" s="17"/>
      <c r="BP584" s="17">
        <v>2.4430095563356301E-2</v>
      </c>
      <c r="BQ584" s="17">
        <v>3.3761000142628998E-2</v>
      </c>
      <c r="BR584" s="17">
        <v>2.99567046319314E-2</v>
      </c>
      <c r="BS584" s="17">
        <v>3.24865505816666E-2</v>
      </c>
      <c r="BT584" s="17">
        <v>3.83667642006357E-2</v>
      </c>
      <c r="BU584" s="17">
        <v>3.2801728461567398E-2</v>
      </c>
      <c r="BV584" s="17"/>
      <c r="BW584" s="17">
        <v>4.4998602324629697E-2</v>
      </c>
      <c r="BX584" s="17">
        <v>3.1350109471290702E-2</v>
      </c>
      <c r="BY584" s="17">
        <v>3.44386633657967E-2</v>
      </c>
      <c r="BZ584" s="17">
        <v>3.8611334018193701E-2</v>
      </c>
      <c r="CA584" s="17">
        <v>1.83399176992615E-2</v>
      </c>
      <c r="CB584" s="17">
        <v>4.0904261882407499E-2</v>
      </c>
      <c r="CC584" s="17">
        <v>1.08457216091251E-2</v>
      </c>
      <c r="CD584" s="17">
        <v>7.1383810971985401E-3</v>
      </c>
      <c r="CE584" s="17"/>
      <c r="CF584" s="17">
        <v>1.48866232368747E-2</v>
      </c>
      <c r="CG584" s="17">
        <v>2.86490566574285E-2</v>
      </c>
      <c r="CH584" s="17">
        <v>3.2118675721589697E-2</v>
      </c>
      <c r="CI584" s="17">
        <v>3.56632682249143E-2</v>
      </c>
      <c r="CJ584" s="17">
        <v>7.0468183284143698E-2</v>
      </c>
      <c r="CK584" s="17"/>
      <c r="CL584" s="17">
        <v>1.2710112275402001E-2</v>
      </c>
      <c r="CM584" s="17"/>
      <c r="CN584" s="17">
        <v>4.4687129983825902E-2</v>
      </c>
      <c r="CO584" s="17">
        <v>1.7274562762075601E-2</v>
      </c>
      <c r="CP584" s="17">
        <v>1.1804851139651001E-2</v>
      </c>
    </row>
    <row r="585" spans="2:94" x14ac:dyDescent="0.35">
      <c r="B585" t="s">
        <v>133</v>
      </c>
      <c r="C585" s="17">
        <v>0.13454938806257899</v>
      </c>
      <c r="D585" s="17">
        <v>0.10258717032858999</v>
      </c>
      <c r="E585" s="17">
        <v>0.163880869170837</v>
      </c>
      <c r="F585" s="17"/>
      <c r="G585" s="17">
        <v>0.119672403057565</v>
      </c>
      <c r="H585" s="17">
        <v>0.112989184724991</v>
      </c>
      <c r="I585" s="17">
        <v>0.129136494751178</v>
      </c>
      <c r="J585" s="17">
        <v>0.17467964860516499</v>
      </c>
      <c r="K585" s="17">
        <v>0.13602124786613701</v>
      </c>
      <c r="L585" s="17">
        <v>0.13300779815226699</v>
      </c>
      <c r="M585" s="17"/>
      <c r="N585" s="17">
        <v>9.2143101769545904E-2</v>
      </c>
      <c r="O585" s="17">
        <v>0.13144919631257801</v>
      </c>
      <c r="P585" s="17">
        <v>0.143496477988896</v>
      </c>
      <c r="Q585" s="17">
        <v>0.172517159655527</v>
      </c>
      <c r="R585" s="17"/>
      <c r="S585" s="17">
        <v>0.116987496736924</v>
      </c>
      <c r="T585" s="17">
        <v>0.148264305938556</v>
      </c>
      <c r="U585" s="17">
        <v>0.18960172209905801</v>
      </c>
      <c r="V585" s="17">
        <v>0.14665190382939</v>
      </c>
      <c r="W585" s="17">
        <v>0.104466062257392</v>
      </c>
      <c r="X585" s="17">
        <v>0.109179474955442</v>
      </c>
      <c r="Y585" s="17">
        <v>0.154140326987215</v>
      </c>
      <c r="Z585" s="17">
        <v>0.13282471376970101</v>
      </c>
      <c r="AA585" s="17">
        <v>0.11943536431346601</v>
      </c>
      <c r="AB585" s="17">
        <v>0.148120794559991</v>
      </c>
      <c r="AC585" s="17">
        <v>0.10470571186602699</v>
      </c>
      <c r="AD585" s="17"/>
      <c r="AE585" s="17">
        <v>0.134261199790219</v>
      </c>
      <c r="AF585" s="17">
        <v>0.117735602386937</v>
      </c>
      <c r="AG585" s="17">
        <v>0.17133937069827099</v>
      </c>
      <c r="AH585" s="17"/>
      <c r="AI585" s="17">
        <v>0.122294189908459</v>
      </c>
      <c r="AJ585" s="17">
        <v>0.10483645854979901</v>
      </c>
      <c r="AK585" s="17">
        <v>0.113983335381535</v>
      </c>
      <c r="AL585" s="17">
        <v>7.86922841371646E-2</v>
      </c>
      <c r="AM585" s="17">
        <v>0.199475625858412</v>
      </c>
      <c r="AN585" s="17"/>
      <c r="AO585" s="17">
        <v>9.0743491744508603E-2</v>
      </c>
      <c r="AP585" s="17">
        <v>0.11022461076795299</v>
      </c>
      <c r="AQ585" s="17">
        <v>0.12365628791205301</v>
      </c>
      <c r="AR585" s="17"/>
      <c r="AS585" s="17">
        <v>0.17189593315474799</v>
      </c>
      <c r="AT585" s="17">
        <v>0.15564852011474201</v>
      </c>
      <c r="AU585" s="17">
        <v>0.12099975206562399</v>
      </c>
      <c r="AV585" s="17">
        <v>7.9960452199675805E-2</v>
      </c>
      <c r="AW585" s="17">
        <v>0</v>
      </c>
      <c r="AX585" s="17"/>
      <c r="AY585" s="17">
        <v>0.22360651304175</v>
      </c>
      <c r="AZ585" s="17">
        <v>0.161933967205457</v>
      </c>
      <c r="BA585" s="17">
        <v>0.14179947260394801</v>
      </c>
      <c r="BB585" s="17">
        <v>0.18977464784949299</v>
      </c>
      <c r="BC585" s="17">
        <v>0.14296129611511599</v>
      </c>
      <c r="BD585" s="17">
        <v>0.102660197130454</v>
      </c>
      <c r="BE585" s="17">
        <v>0.13047713733982999</v>
      </c>
      <c r="BF585" s="17">
        <v>0.12203061216925799</v>
      </c>
      <c r="BG585" s="17">
        <v>0.12918799881582199</v>
      </c>
      <c r="BH585" s="17">
        <v>0.106008544808271</v>
      </c>
      <c r="BI585" s="17">
        <v>0.13441830815587799</v>
      </c>
      <c r="BJ585" s="17">
        <v>0.10964534125141701</v>
      </c>
      <c r="BK585" s="17">
        <v>8.03195504991778E-2</v>
      </c>
      <c r="BL585" s="17">
        <v>7.7331745597242194E-2</v>
      </c>
      <c r="BM585" s="17">
        <v>0.16048621298033899</v>
      </c>
      <c r="BN585" s="17">
        <v>6.2317336388196198E-2</v>
      </c>
      <c r="BO585" s="17"/>
      <c r="BP585" s="17">
        <v>0.109855336771901</v>
      </c>
      <c r="BQ585" s="17">
        <v>0.138833699386162</v>
      </c>
      <c r="BR585" s="17">
        <v>0.16392017848110099</v>
      </c>
      <c r="BS585" s="17">
        <v>0.13456507417234001</v>
      </c>
      <c r="BT585" s="17">
        <v>0.15084029911854899</v>
      </c>
      <c r="BU585" s="17">
        <v>0.109576849735224</v>
      </c>
      <c r="BV585" s="17"/>
      <c r="BW585" s="17">
        <v>0.134212169654949</v>
      </c>
      <c r="BX585" s="17">
        <v>0.13067543258974201</v>
      </c>
      <c r="BY585" s="17">
        <v>0.122829959750077</v>
      </c>
      <c r="BZ585" s="17">
        <v>0.114017051383643</v>
      </c>
      <c r="CA585" s="17">
        <v>0.122308294215181</v>
      </c>
      <c r="CB585" s="17">
        <v>0.11551371618573</v>
      </c>
      <c r="CC585" s="17">
        <v>0.11375684745495999</v>
      </c>
      <c r="CD585" s="17">
        <v>0.214347193563034</v>
      </c>
      <c r="CE585" s="17"/>
      <c r="CF585" s="17">
        <v>6.7122839464565598E-2</v>
      </c>
      <c r="CG585" s="17">
        <v>0.128539132726808</v>
      </c>
      <c r="CH585" s="17">
        <v>0.148044434155083</v>
      </c>
      <c r="CI585" s="17">
        <v>0.15103761573977101</v>
      </c>
      <c r="CJ585" s="17">
        <v>0.14401346140907001</v>
      </c>
      <c r="CK585" s="17"/>
      <c r="CL585" s="17">
        <v>0.100715564436022</v>
      </c>
      <c r="CM585" s="17"/>
      <c r="CN585" s="17">
        <v>0.15686843841134601</v>
      </c>
      <c r="CO585" s="17">
        <v>0.124478632295574</v>
      </c>
      <c r="CP585" s="17">
        <v>9.15593119647371E-2</v>
      </c>
    </row>
    <row r="586" spans="2:94" x14ac:dyDescent="0.35">
      <c r="B586" t="s">
        <v>187</v>
      </c>
      <c r="C586" s="17">
        <v>0.44425369199529402</v>
      </c>
      <c r="D586" s="17">
        <v>0.49492931431760701</v>
      </c>
      <c r="E586" s="17">
        <v>0.396419643872022</v>
      </c>
      <c r="F586" s="17"/>
      <c r="G586" s="17">
        <v>0.47189130537451701</v>
      </c>
      <c r="H586" s="17">
        <v>0.49780190541395603</v>
      </c>
      <c r="I586" s="17">
        <v>0.454677670999725</v>
      </c>
      <c r="J586" s="17">
        <v>0.40406052356962602</v>
      </c>
      <c r="K586" s="17">
        <v>0.389315209122997</v>
      </c>
      <c r="L586" s="17">
        <v>0.44290884801528402</v>
      </c>
      <c r="M586" s="17"/>
      <c r="N586" s="17">
        <v>0.51674030415720196</v>
      </c>
      <c r="O586" s="17">
        <v>0.42710675364333101</v>
      </c>
      <c r="P586" s="17">
        <v>0.42871365927359201</v>
      </c>
      <c r="Q586" s="17">
        <v>0.40229095292207101</v>
      </c>
      <c r="R586" s="17"/>
      <c r="S586" s="17">
        <v>0.52604341381946695</v>
      </c>
      <c r="T586" s="17">
        <v>0.41602054525122301</v>
      </c>
      <c r="U586" s="17">
        <v>0.40591069369191102</v>
      </c>
      <c r="V586" s="17">
        <v>0.478271950707163</v>
      </c>
      <c r="W586" s="17">
        <v>0.46808470492296</v>
      </c>
      <c r="X586" s="17">
        <v>0.42265080303505598</v>
      </c>
      <c r="Y586" s="17">
        <v>0.41561611737823001</v>
      </c>
      <c r="Z586" s="17">
        <v>0.46156208516763397</v>
      </c>
      <c r="AA586" s="17">
        <v>0.434155262924177</v>
      </c>
      <c r="AB586" s="17">
        <v>0.36351841559273002</v>
      </c>
      <c r="AC586" s="17">
        <v>0.493951418750607</v>
      </c>
      <c r="AD586" s="17"/>
      <c r="AE586" s="17">
        <v>0.44434428927381497</v>
      </c>
      <c r="AF586" s="17">
        <v>0.47028069889757201</v>
      </c>
      <c r="AG586" s="17">
        <v>0.39755068006308097</v>
      </c>
      <c r="AH586" s="17"/>
      <c r="AI586" s="17">
        <v>0.50547628530781996</v>
      </c>
      <c r="AJ586" s="17">
        <v>0.46223090671735001</v>
      </c>
      <c r="AK586" s="17">
        <v>0.48158255812392098</v>
      </c>
      <c r="AL586" s="17">
        <v>0.376624656632359</v>
      </c>
      <c r="AM586" s="17">
        <v>0.35033116248608998</v>
      </c>
      <c r="AN586" s="17"/>
      <c r="AO586" s="17">
        <v>0.57619595777912802</v>
      </c>
      <c r="AP586" s="17">
        <v>0.46807524047702598</v>
      </c>
      <c r="AQ586" s="17">
        <v>0.49397283958309501</v>
      </c>
      <c r="AR586" s="17"/>
      <c r="AS586" s="17">
        <v>0.36787489589390598</v>
      </c>
      <c r="AT586" s="17">
        <v>0.41339636390697598</v>
      </c>
      <c r="AU586" s="17">
        <v>0.46500755454112702</v>
      </c>
      <c r="AV586" s="17">
        <v>0.57233236650945396</v>
      </c>
      <c r="AW586" s="17">
        <v>0.55078023837970602</v>
      </c>
      <c r="AX586" s="17"/>
      <c r="AY586" s="17">
        <v>0.223965951561306</v>
      </c>
      <c r="AZ586" s="17">
        <v>0.37324145914934898</v>
      </c>
      <c r="BA586" s="17">
        <v>0.367290096009801</v>
      </c>
      <c r="BB586" s="17">
        <v>0.37611159382561798</v>
      </c>
      <c r="BC586" s="17">
        <v>0.45853179703223501</v>
      </c>
      <c r="BD586" s="17">
        <v>0.44779661569569001</v>
      </c>
      <c r="BE586" s="17">
        <v>0.43681167506014001</v>
      </c>
      <c r="BF586" s="17">
        <v>0.48690773028953399</v>
      </c>
      <c r="BG586" s="17">
        <v>0.45671747687507602</v>
      </c>
      <c r="BH586" s="17">
        <v>0.49734526508211202</v>
      </c>
      <c r="BI586" s="17">
        <v>0.41284743956346898</v>
      </c>
      <c r="BJ586" s="17">
        <v>0.49974887775212601</v>
      </c>
      <c r="BK586" s="17">
        <v>0.49181150256514999</v>
      </c>
      <c r="BL586" s="17">
        <v>0.53855200407564396</v>
      </c>
      <c r="BM586" s="17">
        <v>0.57044463295251002</v>
      </c>
      <c r="BN586" s="17">
        <v>0.634547009010206</v>
      </c>
      <c r="BO586" s="17"/>
      <c r="BP586" s="17">
        <v>0.51139062257175805</v>
      </c>
      <c r="BQ586" s="17">
        <v>0.45302162145095598</v>
      </c>
      <c r="BR586" s="17">
        <v>0.41231252903017002</v>
      </c>
      <c r="BS586" s="17">
        <v>0.41859141509166398</v>
      </c>
      <c r="BT586" s="17">
        <v>0.38677895521924199</v>
      </c>
      <c r="BU586" s="17">
        <v>0.40423741082430698</v>
      </c>
      <c r="BV586" s="17"/>
      <c r="BW586" s="17">
        <v>0.47555561639975802</v>
      </c>
      <c r="BX586" s="17">
        <v>0.43655405672586001</v>
      </c>
      <c r="BY586" s="17">
        <v>0.43760076143599802</v>
      </c>
      <c r="BZ586" s="17">
        <v>0.48494267043414302</v>
      </c>
      <c r="CA586" s="17">
        <v>0.48017936696874902</v>
      </c>
      <c r="CB586" s="17">
        <v>0.47371485391729301</v>
      </c>
      <c r="CC586" s="17">
        <v>0.50324629187369097</v>
      </c>
      <c r="CD586" s="17">
        <v>0.35416461667547799</v>
      </c>
      <c r="CE586" s="17"/>
      <c r="CF586" s="17">
        <v>0.58332973648578201</v>
      </c>
      <c r="CG586" s="17">
        <v>0.473831407227571</v>
      </c>
      <c r="CH586" s="17">
        <v>0.41848841824414601</v>
      </c>
      <c r="CI586" s="17">
        <v>0.38983667593946397</v>
      </c>
      <c r="CJ586" s="17">
        <v>0.31212260815048198</v>
      </c>
      <c r="CK586" s="17"/>
      <c r="CL586" s="17">
        <v>0.53029253580021696</v>
      </c>
      <c r="CM586" s="17"/>
      <c r="CN586" s="17">
        <v>0.38855870801397302</v>
      </c>
      <c r="CO586" s="17">
        <v>0.425562271301268</v>
      </c>
      <c r="CP586" s="17">
        <v>0.58640808590215698</v>
      </c>
    </row>
    <row r="587" spans="2:94" x14ac:dyDescent="0.35">
      <c r="B587" t="s">
        <v>188</v>
      </c>
      <c r="C587" s="17">
        <v>0.107999651368458</v>
      </c>
      <c r="D587" s="17">
        <v>0.120714116699309</v>
      </c>
      <c r="E587" s="17">
        <v>9.4949763264975298E-2</v>
      </c>
      <c r="F587" s="17"/>
      <c r="G587" s="17">
        <v>0.10743300108088701</v>
      </c>
      <c r="H587" s="17">
        <v>9.6119715927115407E-2</v>
      </c>
      <c r="I587" s="17">
        <v>0.10305826653422399</v>
      </c>
      <c r="J587" s="17">
        <v>0.108533829865402</v>
      </c>
      <c r="K587" s="17">
        <v>0.141831376019003</v>
      </c>
      <c r="L587" s="17">
        <v>9.9002401719105598E-2</v>
      </c>
      <c r="M587" s="17"/>
      <c r="N587" s="17">
        <v>0.11208004529417601</v>
      </c>
      <c r="O587" s="17">
        <v>0.114943650451067</v>
      </c>
      <c r="P587" s="17">
        <v>0.102923944065268</v>
      </c>
      <c r="Q587" s="17">
        <v>9.6063961044196705E-2</v>
      </c>
      <c r="R587" s="17"/>
      <c r="S587" s="17">
        <v>8.1094929464714402E-2</v>
      </c>
      <c r="T587" s="17">
        <v>0.12248498535255101</v>
      </c>
      <c r="U587" s="17">
        <v>0.104724645760037</v>
      </c>
      <c r="V587" s="17">
        <v>7.2483917708544301E-2</v>
      </c>
      <c r="W587" s="17">
        <v>0.11940320714697</v>
      </c>
      <c r="X587" s="17">
        <v>0.12437236949192799</v>
      </c>
      <c r="Y587" s="17">
        <v>0.10130711199615899</v>
      </c>
      <c r="Z587" s="17">
        <v>7.3683851268833506E-2</v>
      </c>
      <c r="AA587" s="17">
        <v>0.110387272140897</v>
      </c>
      <c r="AB587" s="17">
        <v>0.16073423705404999</v>
      </c>
      <c r="AC587" s="17">
        <v>0.10739279657822901</v>
      </c>
      <c r="AD587" s="17"/>
      <c r="AE587" s="17">
        <v>0.11642470882554699</v>
      </c>
      <c r="AF587" s="17">
        <v>0.107278832963957</v>
      </c>
      <c r="AG587" s="17">
        <v>8.9497509523459598E-2</v>
      </c>
      <c r="AH587" s="17"/>
      <c r="AI587" s="17">
        <v>7.9239972592432595E-2</v>
      </c>
      <c r="AJ587" s="17">
        <v>0.12595155056203899</v>
      </c>
      <c r="AK587" s="17">
        <v>0.122045136750356</v>
      </c>
      <c r="AL587" s="17">
        <v>0.22508537496946199</v>
      </c>
      <c r="AM587" s="17">
        <v>9.1570512741103796E-2</v>
      </c>
      <c r="AN587" s="17"/>
      <c r="AO587" s="17">
        <v>5.1874230992496599E-2</v>
      </c>
      <c r="AP587" s="17">
        <v>0.11473547015322701</v>
      </c>
      <c r="AQ587" s="17">
        <v>9.4264513094223901E-2</v>
      </c>
      <c r="AR587" s="17"/>
      <c r="AS587" s="17">
        <v>9.3741851318425704E-2</v>
      </c>
      <c r="AT587" s="17">
        <v>0.11547977932992699</v>
      </c>
      <c r="AU587" s="17">
        <v>0.102703532849344</v>
      </c>
      <c r="AV587" s="17">
        <v>0.10283961538382699</v>
      </c>
      <c r="AW587" s="17">
        <v>0.177415301795181</v>
      </c>
      <c r="AX587" s="17"/>
      <c r="AY587" s="17">
        <v>0.29146432572289899</v>
      </c>
      <c r="AZ587" s="17">
        <v>0.11538230873541799</v>
      </c>
      <c r="BA587" s="17">
        <v>0.128508316697065</v>
      </c>
      <c r="BB587" s="17">
        <v>9.2927692209658103E-2</v>
      </c>
      <c r="BC587" s="17">
        <v>9.7433405714747595E-2</v>
      </c>
      <c r="BD587" s="17">
        <v>0.101620173107984</v>
      </c>
      <c r="BE587" s="17">
        <v>0.113610129275827</v>
      </c>
      <c r="BF587" s="17">
        <v>7.7434653429784797E-2</v>
      </c>
      <c r="BG587" s="17">
        <v>9.3086164890358702E-2</v>
      </c>
      <c r="BH587" s="17">
        <v>9.0482950693193495E-2</v>
      </c>
      <c r="BI587" s="17">
        <v>0.113614998474628</v>
      </c>
      <c r="BJ587" s="17">
        <v>0.11656771593609901</v>
      </c>
      <c r="BK587" s="17">
        <v>0.14483621643102201</v>
      </c>
      <c r="BL587" s="17">
        <v>0.21496722925297199</v>
      </c>
      <c r="BM587" s="17">
        <v>0.103889974224133</v>
      </c>
      <c r="BN587" s="17">
        <v>7.3784153031399805E-2</v>
      </c>
      <c r="BO587" s="17"/>
      <c r="BP587" s="17">
        <v>9.36845463728435E-2</v>
      </c>
      <c r="BQ587" s="17">
        <v>9.6284110808518494E-2</v>
      </c>
      <c r="BR587" s="17">
        <v>0.110720981870956</v>
      </c>
      <c r="BS587" s="17">
        <v>0.114870027507241</v>
      </c>
      <c r="BT587" s="17">
        <v>0.13080220726480901</v>
      </c>
      <c r="BU587" s="17">
        <v>0.15130504407513401</v>
      </c>
      <c r="BV587" s="17"/>
      <c r="BW587" s="17">
        <v>0.137933041841621</v>
      </c>
      <c r="BX587" s="17">
        <v>0.10390927083797601</v>
      </c>
      <c r="BY587" s="17">
        <v>0.108040829618018</v>
      </c>
      <c r="BZ587" s="17">
        <v>0.112673996213202</v>
      </c>
      <c r="CA587" s="17">
        <v>0.116419907875285</v>
      </c>
      <c r="CB587" s="17">
        <v>0.13529916052615501</v>
      </c>
      <c r="CC587" s="17">
        <v>8.9848418315322406E-2</v>
      </c>
      <c r="CD587" s="17">
        <v>7.3968806648778904E-2</v>
      </c>
      <c r="CE587" s="17"/>
      <c r="CF587" s="17">
        <v>6.5925451198914797E-2</v>
      </c>
      <c r="CG587" s="17">
        <v>0.10589371811955001</v>
      </c>
      <c r="CH587" s="17">
        <v>0.102514878284827</v>
      </c>
      <c r="CI587" s="17">
        <v>0.12821504377968601</v>
      </c>
      <c r="CJ587" s="17">
        <v>0.20459586100539201</v>
      </c>
      <c r="CK587" s="17"/>
      <c r="CL587" s="17">
        <v>5.7241423317875302E-2</v>
      </c>
      <c r="CM587" s="17"/>
      <c r="CN587" s="17">
        <v>0.13702049368229499</v>
      </c>
      <c r="CO587" s="17">
        <v>9.6894567641752402E-2</v>
      </c>
      <c r="CP587" s="17">
        <v>5.0517338589473097E-2</v>
      </c>
    </row>
    <row r="588" spans="2:94" x14ac:dyDescent="0.35">
      <c r="B588" t="s">
        <v>147</v>
      </c>
      <c r="C588" s="17">
        <v>0.336254040626836</v>
      </c>
      <c r="D588" s="17">
        <v>0.37421519761829702</v>
      </c>
      <c r="E588" s="17">
        <v>0.30146988060704699</v>
      </c>
      <c r="F588" s="17"/>
      <c r="G588" s="17">
        <v>0.36445830429363002</v>
      </c>
      <c r="H588" s="17">
        <v>0.40168218948684098</v>
      </c>
      <c r="I588" s="17">
        <v>0.351619404465501</v>
      </c>
      <c r="J588" s="17">
        <v>0.29552669370422302</v>
      </c>
      <c r="K588" s="17">
        <v>0.24748383310399399</v>
      </c>
      <c r="L588" s="17">
        <v>0.343906446296178</v>
      </c>
      <c r="M588" s="17"/>
      <c r="N588" s="17">
        <v>0.40466025886302598</v>
      </c>
      <c r="O588" s="17">
        <v>0.31216310319226398</v>
      </c>
      <c r="P588" s="17">
        <v>0.325789715208325</v>
      </c>
      <c r="Q588" s="17">
        <v>0.306226991877874</v>
      </c>
      <c r="R588" s="17"/>
      <c r="S588" s="17">
        <v>0.44494848435475198</v>
      </c>
      <c r="T588" s="17">
        <v>0.29353555989867203</v>
      </c>
      <c r="U588" s="17">
        <v>0.30118604793187398</v>
      </c>
      <c r="V588" s="17">
        <v>0.40578803299861899</v>
      </c>
      <c r="W588" s="17">
        <v>0.348681497775991</v>
      </c>
      <c r="X588" s="17">
        <v>0.298278433543128</v>
      </c>
      <c r="Y588" s="17">
        <v>0.31430900538207102</v>
      </c>
      <c r="Z588" s="17">
        <v>0.3878782338988</v>
      </c>
      <c r="AA588" s="17">
        <v>0.32376799078328</v>
      </c>
      <c r="AB588" s="17">
        <v>0.202784178538681</v>
      </c>
      <c r="AC588" s="17">
        <v>0.38655862217237702</v>
      </c>
      <c r="AD588" s="17"/>
      <c r="AE588" s="17">
        <v>0.32791958044826802</v>
      </c>
      <c r="AF588" s="17">
        <v>0.363001865933614</v>
      </c>
      <c r="AG588" s="17">
        <v>0.308053170539621</v>
      </c>
      <c r="AH588" s="17"/>
      <c r="AI588" s="17">
        <v>0.42623631271538698</v>
      </c>
      <c r="AJ588" s="17">
        <v>0.33627935615531102</v>
      </c>
      <c r="AK588" s="17">
        <v>0.35953742137356498</v>
      </c>
      <c r="AL588" s="17">
        <v>0.15153928166289701</v>
      </c>
      <c r="AM588" s="17">
        <v>0.25876064974498603</v>
      </c>
      <c r="AN588" s="17"/>
      <c r="AO588" s="17">
        <v>0.52432172678663103</v>
      </c>
      <c r="AP588" s="17">
        <v>0.35333977032379899</v>
      </c>
      <c r="AQ588" s="17">
        <v>0.399708326488871</v>
      </c>
      <c r="AR588" s="17"/>
      <c r="AS588" s="17">
        <v>0.27413304457547999</v>
      </c>
      <c r="AT588" s="17">
        <v>0.297916584577049</v>
      </c>
      <c r="AU588" s="17">
        <v>0.362304021691784</v>
      </c>
      <c r="AV588" s="17">
        <v>0.46949275112562699</v>
      </c>
      <c r="AW588" s="17">
        <v>0.37336493658452502</v>
      </c>
      <c r="AX588" s="17"/>
      <c r="AY588" s="17">
        <v>-6.7498374161592295E-2</v>
      </c>
      <c r="AZ588" s="17">
        <v>0.25785915041393098</v>
      </c>
      <c r="BA588" s="17">
        <v>0.238781779312737</v>
      </c>
      <c r="BB588" s="17">
        <v>0.28318390161596002</v>
      </c>
      <c r="BC588" s="17">
        <v>0.361098391317488</v>
      </c>
      <c r="BD588" s="17">
        <v>0.34617644258770502</v>
      </c>
      <c r="BE588" s="17">
        <v>0.32320154578431298</v>
      </c>
      <c r="BF588" s="17">
        <v>0.40947307685974899</v>
      </c>
      <c r="BG588" s="17">
        <v>0.36363131198471699</v>
      </c>
      <c r="BH588" s="17">
        <v>0.40686231438891901</v>
      </c>
      <c r="BI588" s="17">
        <v>0.29923244108884101</v>
      </c>
      <c r="BJ588" s="17">
        <v>0.38318116181602702</v>
      </c>
      <c r="BK588" s="17">
        <v>0.34697528613412798</v>
      </c>
      <c r="BL588" s="17">
        <v>0.32358477482267201</v>
      </c>
      <c r="BM588" s="17">
        <v>0.46655465872837798</v>
      </c>
      <c r="BN588" s="17">
        <v>0.56076285597880604</v>
      </c>
      <c r="BO588" s="17"/>
      <c r="BP588" s="17">
        <v>0.41770607619891398</v>
      </c>
      <c r="BQ588" s="17">
        <v>0.35673751064243803</v>
      </c>
      <c r="BR588" s="17">
        <v>0.30159154715921399</v>
      </c>
      <c r="BS588" s="17">
        <v>0.30372138758442302</v>
      </c>
      <c r="BT588" s="17">
        <v>0.25597674795443298</v>
      </c>
      <c r="BU588" s="17">
        <v>0.25293236674917302</v>
      </c>
      <c r="BV588" s="17"/>
      <c r="BW588" s="17">
        <v>0.33762257455813699</v>
      </c>
      <c r="BX588" s="17">
        <v>0.33264478588788399</v>
      </c>
      <c r="BY588" s="17">
        <v>0.32955993181798099</v>
      </c>
      <c r="BZ588" s="17">
        <v>0.37226867422094201</v>
      </c>
      <c r="CA588" s="17">
        <v>0.36375945909346402</v>
      </c>
      <c r="CB588" s="17">
        <v>0.33841569339113697</v>
      </c>
      <c r="CC588" s="17">
        <v>0.41339787355836799</v>
      </c>
      <c r="CD588" s="17">
        <v>0.28019581002669902</v>
      </c>
      <c r="CE588" s="17"/>
      <c r="CF588" s="17">
        <v>0.51740428528686699</v>
      </c>
      <c r="CG588" s="17">
        <v>0.36793768910802099</v>
      </c>
      <c r="CH588" s="17">
        <v>0.31597353995931998</v>
      </c>
      <c r="CI588" s="17">
        <v>0.26162163215977702</v>
      </c>
      <c r="CJ588" s="17">
        <v>0.10752674714509</v>
      </c>
      <c r="CK588" s="17"/>
      <c r="CL588" s="17">
        <v>0.473051112482342</v>
      </c>
      <c r="CM588" s="17"/>
      <c r="CN588" s="17">
        <v>0.251538214331678</v>
      </c>
      <c r="CO588" s="17">
        <v>0.32866770365951498</v>
      </c>
      <c r="CP588" s="17">
        <v>0.53589074731268405</v>
      </c>
    </row>
    <row r="589" spans="2:94" x14ac:dyDescent="0.35">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c r="BO589" s="17"/>
      <c r="BP589" s="17"/>
      <c r="BQ589" s="17"/>
      <c r="BR589" s="17"/>
      <c r="BS589" s="17"/>
      <c r="BT589" s="17"/>
      <c r="BU589" s="17"/>
      <c r="BV589" s="17"/>
      <c r="BW589" s="17"/>
      <c r="BX589" s="17"/>
      <c r="BY589" s="17"/>
      <c r="BZ589" s="17"/>
      <c r="CA589" s="17"/>
      <c r="CB589" s="17"/>
      <c r="CC589" s="17"/>
      <c r="CD589" s="17"/>
      <c r="CE589" s="17"/>
      <c r="CF589" s="17"/>
      <c r="CG589" s="17"/>
      <c r="CH589" s="17"/>
      <c r="CI589" s="17"/>
      <c r="CJ589" s="17"/>
      <c r="CK589" s="17"/>
      <c r="CL589" s="17"/>
      <c r="CM589" s="17"/>
      <c r="CN589" s="17"/>
      <c r="CO589" s="17"/>
      <c r="CP589" s="17"/>
    </row>
    <row r="590" spans="2:94" x14ac:dyDescent="0.35">
      <c r="B590" s="6" t="s">
        <v>276</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c r="BP590" s="17"/>
      <c r="BQ590" s="17"/>
      <c r="BR590" s="17"/>
      <c r="BS590" s="17"/>
      <c r="BT590" s="17"/>
      <c r="BU590" s="17"/>
      <c r="BV590" s="17"/>
      <c r="BW590" s="17"/>
      <c r="BX590" s="17"/>
      <c r="BY590" s="17"/>
      <c r="BZ590" s="17"/>
      <c r="CA590" s="17"/>
      <c r="CB590" s="17"/>
      <c r="CC590" s="17"/>
      <c r="CD590" s="17"/>
      <c r="CE590" s="17"/>
      <c r="CF590" s="17"/>
      <c r="CG590" s="17"/>
      <c r="CH590" s="17"/>
      <c r="CI590" s="17"/>
      <c r="CJ590" s="17"/>
      <c r="CK590" s="17"/>
      <c r="CL590" s="17"/>
      <c r="CM590" s="17"/>
      <c r="CN590" s="17"/>
      <c r="CO590" s="17"/>
      <c r="CP590" s="17"/>
    </row>
    <row r="591" spans="2:94" x14ac:dyDescent="0.35">
      <c r="B591" s="24" t="s">
        <v>125</v>
      </c>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17"/>
      <c r="BB591" s="17"/>
      <c r="BC591" s="17"/>
      <c r="BD591" s="17"/>
      <c r="BE591" s="17"/>
      <c r="BF591" s="17"/>
      <c r="BG591" s="17"/>
      <c r="BH591" s="17"/>
      <c r="BI591" s="17"/>
      <c r="BJ591" s="17"/>
      <c r="BK591" s="17"/>
      <c r="BL591" s="17"/>
      <c r="BM591" s="17"/>
      <c r="BN591" s="17"/>
      <c r="BO591" s="17"/>
      <c r="BP591" s="17"/>
      <c r="BQ591" s="17"/>
      <c r="BR591" s="17"/>
      <c r="BS591" s="17"/>
      <c r="BT591" s="17"/>
      <c r="BU591" s="17"/>
      <c r="BV591" s="17"/>
      <c r="BW591" s="17"/>
      <c r="BX591" s="17"/>
      <c r="BY591" s="17"/>
      <c r="BZ591" s="17"/>
      <c r="CA591" s="17"/>
      <c r="CB591" s="17"/>
      <c r="CC591" s="17"/>
      <c r="CD591" s="17"/>
      <c r="CE591" s="17"/>
      <c r="CF591" s="17"/>
      <c r="CG591" s="17"/>
      <c r="CH591" s="17"/>
      <c r="CI591" s="17"/>
      <c r="CJ591" s="17"/>
      <c r="CK591" s="17"/>
      <c r="CL591" s="17"/>
      <c r="CM591" s="17"/>
      <c r="CN591" s="17"/>
      <c r="CO591" s="17"/>
      <c r="CP591" s="17"/>
    </row>
    <row r="592" spans="2:94" x14ac:dyDescent="0.35">
      <c r="B592" t="s">
        <v>182</v>
      </c>
      <c r="C592" s="17">
        <v>7.1458595344978004E-2</v>
      </c>
      <c r="D592" s="17">
        <v>9.4247619406514493E-2</v>
      </c>
      <c r="E592" s="17">
        <v>4.9784462867482698E-2</v>
      </c>
      <c r="F592" s="17"/>
      <c r="G592" s="17">
        <v>0.108597762479543</v>
      </c>
      <c r="H592" s="17">
        <v>9.5765239693212906E-2</v>
      </c>
      <c r="I592" s="17">
        <v>6.5528606527487696E-2</v>
      </c>
      <c r="J592" s="17">
        <v>5.6780931854972801E-2</v>
      </c>
      <c r="K592" s="17">
        <v>6.2077162905075797E-2</v>
      </c>
      <c r="L592" s="17">
        <v>4.9765566765174497E-2</v>
      </c>
      <c r="M592" s="17"/>
      <c r="N592" s="17">
        <v>7.5179722366617893E-2</v>
      </c>
      <c r="O592" s="17">
        <v>6.6585056784989993E-2</v>
      </c>
      <c r="P592" s="17">
        <v>8.3285066758587906E-2</v>
      </c>
      <c r="Q592" s="17">
        <v>5.9023680138626702E-2</v>
      </c>
      <c r="R592" s="17"/>
      <c r="S592" s="17">
        <v>0.10552425235313501</v>
      </c>
      <c r="T592" s="17">
        <v>4.9779596066737701E-2</v>
      </c>
      <c r="U592" s="17">
        <v>6.3847480842910601E-2</v>
      </c>
      <c r="V592" s="17">
        <v>7.1259072795379602E-2</v>
      </c>
      <c r="W592" s="17">
        <v>4.7772416993780202E-2</v>
      </c>
      <c r="X592" s="17">
        <v>8.2171034098601797E-2</v>
      </c>
      <c r="Y592" s="17">
        <v>8.6700902328051499E-2</v>
      </c>
      <c r="Z592" s="17">
        <v>9.0902601767008304E-2</v>
      </c>
      <c r="AA592" s="17">
        <v>5.1467300467473498E-2</v>
      </c>
      <c r="AB592" s="17">
        <v>6.1139603436340499E-2</v>
      </c>
      <c r="AC592" s="17">
        <v>8.1561276876869704E-2</v>
      </c>
      <c r="AD592" s="17"/>
      <c r="AE592" s="17">
        <v>8.2689617568484905E-2</v>
      </c>
      <c r="AF592" s="17">
        <v>7.1819369949312803E-2</v>
      </c>
      <c r="AG592" s="17">
        <v>4.5395841166790997E-2</v>
      </c>
      <c r="AH592" s="17"/>
      <c r="AI592" s="17">
        <v>7.6480634948363005E-2</v>
      </c>
      <c r="AJ592" s="17">
        <v>8.5126960429100298E-2</v>
      </c>
      <c r="AK592" s="17">
        <v>7.4123614264121507E-2</v>
      </c>
      <c r="AL592" s="17">
        <v>0.115042753192704</v>
      </c>
      <c r="AM592" s="17">
        <v>5.5886362696087197E-2</v>
      </c>
      <c r="AN592" s="17"/>
      <c r="AO592" s="17">
        <v>7.7007118053757706E-2</v>
      </c>
      <c r="AP592" s="17">
        <v>8.09404637139233E-2</v>
      </c>
      <c r="AQ592" s="17">
        <v>7.6210301619660595E-2</v>
      </c>
      <c r="AR592" s="17"/>
      <c r="AS592" s="17">
        <v>5.9889511796884197E-2</v>
      </c>
      <c r="AT592" s="17">
        <v>6.9382405496376295E-2</v>
      </c>
      <c r="AU592" s="17">
        <v>6.5415588062547297E-2</v>
      </c>
      <c r="AV592" s="17">
        <v>9.0417019389460895E-2</v>
      </c>
      <c r="AW592" s="17">
        <v>0.16476605591170099</v>
      </c>
      <c r="AX592" s="17"/>
      <c r="AY592" s="17">
        <v>0.12875330627800699</v>
      </c>
      <c r="AZ592" s="17">
        <v>8.8510720554409797E-2</v>
      </c>
      <c r="BA592" s="17">
        <v>8.8605075661811306E-2</v>
      </c>
      <c r="BB592" s="17">
        <v>7.0864581216174297E-2</v>
      </c>
      <c r="BC592" s="17">
        <v>6.9021299739054395E-2</v>
      </c>
      <c r="BD592" s="17">
        <v>7.7804220563400694E-2</v>
      </c>
      <c r="BE592" s="17">
        <v>5.15015127371556E-2</v>
      </c>
      <c r="BF592" s="17">
        <v>6.2518561816415297E-2</v>
      </c>
      <c r="BG592" s="17">
        <v>6.20620611421197E-2</v>
      </c>
      <c r="BH592" s="17">
        <v>8.3910558977568994E-2</v>
      </c>
      <c r="BI592" s="17">
        <v>5.1258097390695201E-2</v>
      </c>
      <c r="BJ592" s="17">
        <v>7.6597864394358797E-2</v>
      </c>
      <c r="BK592" s="17">
        <v>5.77427423298114E-2</v>
      </c>
      <c r="BL592" s="17">
        <v>8.62150342606091E-2</v>
      </c>
      <c r="BM592" s="17">
        <v>9.3873180652214699E-2</v>
      </c>
      <c r="BN592" s="17">
        <v>0.162146916062851</v>
      </c>
      <c r="BO592" s="17"/>
      <c r="BP592" s="17">
        <v>0.11267936353892</v>
      </c>
      <c r="BQ592" s="17">
        <v>6.1414022880715402E-2</v>
      </c>
      <c r="BR592" s="17">
        <v>5.9037446742977499E-2</v>
      </c>
      <c r="BS592" s="17">
        <v>5.3582085926845699E-2</v>
      </c>
      <c r="BT592" s="17">
        <v>5.6495858839588797E-2</v>
      </c>
      <c r="BU592" s="17">
        <v>7.6518808898284899E-2</v>
      </c>
      <c r="BV592" s="17"/>
      <c r="BW592" s="17">
        <v>9.4680192344709396E-2</v>
      </c>
      <c r="BX592" s="17">
        <v>7.2042072165865695E-2</v>
      </c>
      <c r="BY592" s="17">
        <v>7.0763765041205906E-2</v>
      </c>
      <c r="BZ592" s="17">
        <v>6.9679813934561505E-2</v>
      </c>
      <c r="CA592" s="17">
        <v>6.3910043592928595E-2</v>
      </c>
      <c r="CB592" s="17">
        <v>0.11706483095609301</v>
      </c>
      <c r="CC592" s="17">
        <v>0.11652768764268499</v>
      </c>
      <c r="CD592" s="17">
        <v>4.4214468701100698E-2</v>
      </c>
      <c r="CE592" s="17"/>
      <c r="CF592" s="17">
        <v>0.18105595833376001</v>
      </c>
      <c r="CG592" s="17">
        <v>5.6021797139835398E-2</v>
      </c>
      <c r="CH592" s="17">
        <v>6.4708986391342496E-2</v>
      </c>
      <c r="CI592" s="17">
        <v>5.6607458743474698E-2</v>
      </c>
      <c r="CJ592" s="17">
        <v>0.10140312812705</v>
      </c>
      <c r="CK592" s="17"/>
      <c r="CL592" s="17">
        <v>9.4273668558049903E-2</v>
      </c>
      <c r="CM592" s="17"/>
      <c r="CN592" s="17">
        <v>6.5346597514540902E-2</v>
      </c>
      <c r="CO592" s="17">
        <v>6.6865823161575397E-2</v>
      </c>
      <c r="CP592" s="17">
        <v>8.9081468766377805E-2</v>
      </c>
    </row>
    <row r="593" spans="2:94" x14ac:dyDescent="0.35">
      <c r="B593" t="s">
        <v>183</v>
      </c>
      <c r="C593" s="17">
        <v>0.211410192207067</v>
      </c>
      <c r="D593" s="17">
        <v>0.23622460616311899</v>
      </c>
      <c r="E593" s="17">
        <v>0.18784121979617799</v>
      </c>
      <c r="F593" s="17"/>
      <c r="G593" s="17">
        <v>0.25351019702369598</v>
      </c>
      <c r="H593" s="17">
        <v>0.246604107368909</v>
      </c>
      <c r="I593" s="17">
        <v>0.236029736090245</v>
      </c>
      <c r="J593" s="17">
        <v>0.19768725976374199</v>
      </c>
      <c r="K593" s="17">
        <v>0.16371496786394099</v>
      </c>
      <c r="L593" s="17">
        <v>0.17754646455075301</v>
      </c>
      <c r="M593" s="17"/>
      <c r="N593" s="17">
        <v>0.22910123021531301</v>
      </c>
      <c r="O593" s="17">
        <v>0.191520490294246</v>
      </c>
      <c r="P593" s="17">
        <v>0.237414285408478</v>
      </c>
      <c r="Q593" s="17">
        <v>0.189781567659533</v>
      </c>
      <c r="R593" s="17"/>
      <c r="S593" s="17">
        <v>0.21945250242174</v>
      </c>
      <c r="T593" s="17">
        <v>0.19508040845976099</v>
      </c>
      <c r="U593" s="17">
        <v>0.202638141973595</v>
      </c>
      <c r="V593" s="17">
        <v>0.21556852724705799</v>
      </c>
      <c r="W593" s="17">
        <v>0.25730772949256198</v>
      </c>
      <c r="X593" s="17">
        <v>0.22291925428830001</v>
      </c>
      <c r="Y593" s="17">
        <v>0.18535128385851801</v>
      </c>
      <c r="Z593" s="17">
        <v>0.180860415849628</v>
      </c>
      <c r="AA593" s="17">
        <v>0.21188499843629299</v>
      </c>
      <c r="AB593" s="17">
        <v>0.23825675993106399</v>
      </c>
      <c r="AC593" s="17">
        <v>0.169693702529879</v>
      </c>
      <c r="AD593" s="17"/>
      <c r="AE593" s="17">
        <v>0.20764238996562601</v>
      </c>
      <c r="AF593" s="17">
        <v>0.21209238242977299</v>
      </c>
      <c r="AG593" s="17">
        <v>0.211869253892013</v>
      </c>
      <c r="AH593" s="17"/>
      <c r="AI593" s="17">
        <v>0.20399148861166699</v>
      </c>
      <c r="AJ593" s="17">
        <v>0.24086958270056599</v>
      </c>
      <c r="AK593" s="17">
        <v>0.22758508563927499</v>
      </c>
      <c r="AL593" s="17">
        <v>0.14109506401542399</v>
      </c>
      <c r="AM593" s="17">
        <v>0.16712482490848901</v>
      </c>
      <c r="AN593" s="17"/>
      <c r="AO593" s="17">
        <v>0.23421576168146699</v>
      </c>
      <c r="AP593" s="17">
        <v>0.226267728172417</v>
      </c>
      <c r="AQ593" s="17">
        <v>0.25742538345504701</v>
      </c>
      <c r="AR593" s="17"/>
      <c r="AS593" s="17">
        <v>0.20065297871274501</v>
      </c>
      <c r="AT593" s="17">
        <v>0.21564938979509399</v>
      </c>
      <c r="AU593" s="17">
        <v>0.218506990887849</v>
      </c>
      <c r="AV593" s="17">
        <v>0.209081465699124</v>
      </c>
      <c r="AW593" s="17">
        <v>0.21915807915431099</v>
      </c>
      <c r="AX593" s="17"/>
      <c r="AY593" s="17">
        <v>0.16253887641877901</v>
      </c>
      <c r="AZ593" s="17">
        <v>0.18958213275399999</v>
      </c>
      <c r="BA593" s="17">
        <v>0.17268583321520001</v>
      </c>
      <c r="BB593" s="17">
        <v>0.19766459973793901</v>
      </c>
      <c r="BC593" s="17">
        <v>0.196372604618478</v>
      </c>
      <c r="BD593" s="17">
        <v>0.23235782892109599</v>
      </c>
      <c r="BE593" s="17">
        <v>0.23106552243574999</v>
      </c>
      <c r="BF593" s="17">
        <v>0.19328618005498299</v>
      </c>
      <c r="BG593" s="17">
        <v>0.21398789415271</v>
      </c>
      <c r="BH593" s="17">
        <v>0.191967557446621</v>
      </c>
      <c r="BI593" s="17">
        <v>0.206903445169904</v>
      </c>
      <c r="BJ593" s="17">
        <v>0.25445693873037301</v>
      </c>
      <c r="BK593" s="17">
        <v>0.242908241786051</v>
      </c>
      <c r="BL593" s="17">
        <v>0.26331138652432601</v>
      </c>
      <c r="BM593" s="17">
        <v>0.26601627669988198</v>
      </c>
      <c r="BN593" s="17">
        <v>0.28306520841705402</v>
      </c>
      <c r="BO593" s="17"/>
      <c r="BP593" s="17">
        <v>0.22246066737352099</v>
      </c>
      <c r="BQ593" s="17">
        <v>0.213625637178262</v>
      </c>
      <c r="BR593" s="17">
        <v>0.22129593909369399</v>
      </c>
      <c r="BS593" s="17">
        <v>0.20745670458202101</v>
      </c>
      <c r="BT593" s="17">
        <v>0.171540140224856</v>
      </c>
      <c r="BU593" s="17">
        <v>0.223435635008256</v>
      </c>
      <c r="BV593" s="17"/>
      <c r="BW593" s="17">
        <v>0.26998125466026801</v>
      </c>
      <c r="BX593" s="17">
        <v>0.203068418336974</v>
      </c>
      <c r="BY593" s="17">
        <v>0.20994190545422101</v>
      </c>
      <c r="BZ593" s="17">
        <v>0.21636128565480101</v>
      </c>
      <c r="CA593" s="17">
        <v>0.24211958749620699</v>
      </c>
      <c r="CB593" s="17">
        <v>0.24090246955137701</v>
      </c>
      <c r="CC593" s="17">
        <v>0.24567093851265201</v>
      </c>
      <c r="CD593" s="17">
        <v>0.13233961595958499</v>
      </c>
      <c r="CE593" s="17"/>
      <c r="CF593" s="17">
        <v>0.27718029126725602</v>
      </c>
      <c r="CG593" s="17">
        <v>0.218593672196432</v>
      </c>
      <c r="CH593" s="17">
        <v>0.198807789261956</v>
      </c>
      <c r="CI593" s="17">
        <v>0.19487142991439099</v>
      </c>
      <c r="CJ593" s="17">
        <v>0.18446328559177</v>
      </c>
      <c r="CK593" s="17"/>
      <c r="CL593" s="17">
        <v>0.20971835639336001</v>
      </c>
      <c r="CM593" s="17"/>
      <c r="CN593" s="17">
        <v>0.195992366644551</v>
      </c>
      <c r="CO593" s="17">
        <v>0.23880357290777199</v>
      </c>
      <c r="CP593" s="17">
        <v>0.22484240067490399</v>
      </c>
    </row>
    <row r="594" spans="2:94" x14ac:dyDescent="0.35">
      <c r="B594" t="s">
        <v>184</v>
      </c>
      <c r="C594" s="17">
        <v>0.36926074331427799</v>
      </c>
      <c r="D594" s="17">
        <v>0.32766095566068099</v>
      </c>
      <c r="E594" s="17">
        <v>0.41082876783419803</v>
      </c>
      <c r="F594" s="17"/>
      <c r="G594" s="17">
        <v>0.349248352130898</v>
      </c>
      <c r="H594" s="17">
        <v>0.33796664920224301</v>
      </c>
      <c r="I594" s="17">
        <v>0.34519440990826</v>
      </c>
      <c r="J594" s="17">
        <v>0.38004534346146701</v>
      </c>
      <c r="K594" s="17">
        <v>0.38767647246024101</v>
      </c>
      <c r="L594" s="17">
        <v>0.40674740691151301</v>
      </c>
      <c r="M594" s="17"/>
      <c r="N594" s="17">
        <v>0.35732552084365199</v>
      </c>
      <c r="O594" s="17">
        <v>0.36474436052294001</v>
      </c>
      <c r="P594" s="17">
        <v>0.370322606435732</v>
      </c>
      <c r="Q594" s="17">
        <v>0.39070272917742899</v>
      </c>
      <c r="R594" s="17"/>
      <c r="S594" s="17">
        <v>0.32344090805716103</v>
      </c>
      <c r="T594" s="17">
        <v>0.39306103282865001</v>
      </c>
      <c r="U594" s="17">
        <v>0.36490056356971201</v>
      </c>
      <c r="V594" s="17">
        <v>0.36500572090986999</v>
      </c>
      <c r="W594" s="17">
        <v>0.39853873969322501</v>
      </c>
      <c r="X594" s="17">
        <v>0.36013126343801199</v>
      </c>
      <c r="Y594" s="17">
        <v>0.37203128958981702</v>
      </c>
      <c r="Z594" s="17">
        <v>0.45680479734247897</v>
      </c>
      <c r="AA594" s="17">
        <v>0.39793381704963798</v>
      </c>
      <c r="AB594" s="17">
        <v>0.33375264943190303</v>
      </c>
      <c r="AC594" s="17">
        <v>0.35194128433668498</v>
      </c>
      <c r="AD594" s="17"/>
      <c r="AE594" s="17">
        <v>0.37498589912229702</v>
      </c>
      <c r="AF594" s="17">
        <v>0.34922677810844799</v>
      </c>
      <c r="AG594" s="17">
        <v>0.40363361788845598</v>
      </c>
      <c r="AH594" s="17"/>
      <c r="AI594" s="17">
        <v>0.37190649483064397</v>
      </c>
      <c r="AJ594" s="17">
        <v>0.34841286477656103</v>
      </c>
      <c r="AK594" s="17">
        <v>0.32328036281603201</v>
      </c>
      <c r="AL594" s="17">
        <v>0.42287179803997299</v>
      </c>
      <c r="AM594" s="17">
        <v>0.40694708727823797</v>
      </c>
      <c r="AN594" s="17"/>
      <c r="AO594" s="17">
        <v>0.35188943210689899</v>
      </c>
      <c r="AP594" s="17">
        <v>0.36283734893031</v>
      </c>
      <c r="AQ594" s="17">
        <v>0.32598249410723001</v>
      </c>
      <c r="AR594" s="17"/>
      <c r="AS594" s="17">
        <v>0.39308340546666998</v>
      </c>
      <c r="AT594" s="17">
        <v>0.35807533101214001</v>
      </c>
      <c r="AU594" s="17">
        <v>0.35938146629580198</v>
      </c>
      <c r="AV594" s="17">
        <v>0.35898583769431802</v>
      </c>
      <c r="AW594" s="17">
        <v>0.42395328710777203</v>
      </c>
      <c r="AX594" s="17"/>
      <c r="AY594" s="17">
        <v>0.160204271961669</v>
      </c>
      <c r="AZ594" s="17">
        <v>0.43444289648948398</v>
      </c>
      <c r="BA594" s="17">
        <v>0.36174221511129201</v>
      </c>
      <c r="BB594" s="17">
        <v>0.38166231047395999</v>
      </c>
      <c r="BC594" s="17">
        <v>0.347719325630786</v>
      </c>
      <c r="BD594" s="17">
        <v>0.36211964778855499</v>
      </c>
      <c r="BE594" s="17">
        <v>0.37484499422553202</v>
      </c>
      <c r="BF594" s="17">
        <v>0.40129234863763202</v>
      </c>
      <c r="BG594" s="17">
        <v>0.407841486142756</v>
      </c>
      <c r="BH594" s="17">
        <v>0.36879834435248499</v>
      </c>
      <c r="BI594" s="17">
        <v>0.35649811372659002</v>
      </c>
      <c r="BJ594" s="17">
        <v>0.365903924291682</v>
      </c>
      <c r="BK594" s="17">
        <v>0.32594946860403201</v>
      </c>
      <c r="BL594" s="17">
        <v>0.260070223150418</v>
      </c>
      <c r="BM594" s="17">
        <v>0.21128195340160699</v>
      </c>
      <c r="BN594" s="17">
        <v>0.29171022990936502</v>
      </c>
      <c r="BO594" s="17"/>
      <c r="BP594" s="17">
        <v>0.33738391754223102</v>
      </c>
      <c r="BQ594" s="17">
        <v>0.35560156585146302</v>
      </c>
      <c r="BR594" s="17">
        <v>0.38189592396349398</v>
      </c>
      <c r="BS594" s="17">
        <v>0.39099653137559198</v>
      </c>
      <c r="BT594" s="17">
        <v>0.39650911260076299</v>
      </c>
      <c r="BU594" s="17">
        <v>0.40575004099738299</v>
      </c>
      <c r="BV594" s="17"/>
      <c r="BW594" s="17">
        <v>0.36027307133826902</v>
      </c>
      <c r="BX594" s="17">
        <v>0.37933459425775601</v>
      </c>
      <c r="BY594" s="17">
        <v>0.385138430585928</v>
      </c>
      <c r="BZ594" s="17">
        <v>0.37116633229954499</v>
      </c>
      <c r="CA594" s="17">
        <v>0.32385606318264898</v>
      </c>
      <c r="CB594" s="17">
        <v>0.35923324478848001</v>
      </c>
      <c r="CC594" s="17">
        <v>0.30328265030866602</v>
      </c>
      <c r="CD594" s="17">
        <v>0.300517132826714</v>
      </c>
      <c r="CE594" s="17"/>
      <c r="CF594" s="17">
        <v>0.27551585340902401</v>
      </c>
      <c r="CG594" s="17">
        <v>0.38759421471816902</v>
      </c>
      <c r="CH594" s="17">
        <v>0.36913134396546898</v>
      </c>
      <c r="CI594" s="17">
        <v>0.38952715073581001</v>
      </c>
      <c r="CJ594" s="17">
        <v>0.32227253574286202</v>
      </c>
      <c r="CK594" s="17"/>
      <c r="CL594" s="17">
        <v>0.38740359882699399</v>
      </c>
      <c r="CM594" s="17"/>
      <c r="CN594" s="17">
        <v>0.37340635227306301</v>
      </c>
      <c r="CO594" s="17">
        <v>0.39722169262853202</v>
      </c>
      <c r="CP594" s="17">
        <v>0.337533419111264</v>
      </c>
    </row>
    <row r="595" spans="2:94" x14ac:dyDescent="0.35">
      <c r="B595" t="s">
        <v>185</v>
      </c>
      <c r="C595" s="17">
        <v>0.15576432194079301</v>
      </c>
      <c r="D595" s="17">
        <v>0.18146437146460501</v>
      </c>
      <c r="E595" s="17">
        <v>0.12992040373375799</v>
      </c>
      <c r="F595" s="17"/>
      <c r="G595" s="17">
        <v>0.144384046147052</v>
      </c>
      <c r="H595" s="17">
        <v>0.14913348853768599</v>
      </c>
      <c r="I595" s="17">
        <v>0.15756470812040399</v>
      </c>
      <c r="J595" s="17">
        <v>0.15918472561739799</v>
      </c>
      <c r="K595" s="17">
        <v>0.15745695567187501</v>
      </c>
      <c r="L595" s="17">
        <v>0.16342261047015599</v>
      </c>
      <c r="M595" s="17"/>
      <c r="N595" s="17">
        <v>0.18674461422739899</v>
      </c>
      <c r="O595" s="17">
        <v>0.17144989660305901</v>
      </c>
      <c r="P595" s="17">
        <v>0.13629694414947699</v>
      </c>
      <c r="Q595" s="17">
        <v>0.12326238796745199</v>
      </c>
      <c r="R595" s="17"/>
      <c r="S595" s="17">
        <v>0.17433330195324001</v>
      </c>
      <c r="T595" s="17">
        <v>0.15254856309175599</v>
      </c>
      <c r="U595" s="17">
        <v>0.14418029742475599</v>
      </c>
      <c r="V595" s="17">
        <v>0.131649461237692</v>
      </c>
      <c r="W595" s="17">
        <v>0.15585603538338</v>
      </c>
      <c r="X595" s="17">
        <v>0.17413127494269701</v>
      </c>
      <c r="Y595" s="17">
        <v>0.15781543481226501</v>
      </c>
      <c r="Z595" s="17">
        <v>0.15862348254362199</v>
      </c>
      <c r="AA595" s="17">
        <v>0.13461127102554599</v>
      </c>
      <c r="AB595" s="17">
        <v>0.15422040132502299</v>
      </c>
      <c r="AC595" s="17">
        <v>0.184720483406833</v>
      </c>
      <c r="AD595" s="17"/>
      <c r="AE595" s="17">
        <v>0.145862974823673</v>
      </c>
      <c r="AF595" s="17">
        <v>0.17773101358590401</v>
      </c>
      <c r="AG595" s="17">
        <v>0.12813044065085399</v>
      </c>
      <c r="AH595" s="17"/>
      <c r="AI595" s="17">
        <v>0.16470028157491701</v>
      </c>
      <c r="AJ595" s="17">
        <v>0.15619651951478999</v>
      </c>
      <c r="AK595" s="17">
        <v>0.20754954732248901</v>
      </c>
      <c r="AL595" s="17">
        <v>0.140471246870434</v>
      </c>
      <c r="AM595" s="17">
        <v>0.132570099703161</v>
      </c>
      <c r="AN595" s="17"/>
      <c r="AO595" s="17">
        <v>0.169808107197504</v>
      </c>
      <c r="AP595" s="17">
        <v>0.15151792697020999</v>
      </c>
      <c r="AQ595" s="17">
        <v>0.17771912076080401</v>
      </c>
      <c r="AR595" s="17"/>
      <c r="AS595" s="17">
        <v>0.12848314537922201</v>
      </c>
      <c r="AT595" s="17">
        <v>0.14827456524281299</v>
      </c>
      <c r="AU595" s="17">
        <v>0.18527354455146999</v>
      </c>
      <c r="AV595" s="17">
        <v>0.172563970363494</v>
      </c>
      <c r="AW595" s="17">
        <v>0.147539495078611</v>
      </c>
      <c r="AX595" s="17"/>
      <c r="AY595" s="17">
        <v>9.3509726075423696E-2</v>
      </c>
      <c r="AZ595" s="17">
        <v>8.9770526407632903E-2</v>
      </c>
      <c r="BA595" s="17">
        <v>0.13972148608673299</v>
      </c>
      <c r="BB595" s="17">
        <v>0.108650476399761</v>
      </c>
      <c r="BC595" s="17">
        <v>0.17571468924717301</v>
      </c>
      <c r="BD595" s="17">
        <v>0.15734410647667399</v>
      </c>
      <c r="BE595" s="17">
        <v>0.16318583936518299</v>
      </c>
      <c r="BF595" s="17">
        <v>0.18015787253899199</v>
      </c>
      <c r="BG595" s="17">
        <v>0.13593228430820301</v>
      </c>
      <c r="BH595" s="17">
        <v>0.193952712094245</v>
      </c>
      <c r="BI595" s="17">
        <v>0.18301292969153399</v>
      </c>
      <c r="BJ595" s="17">
        <v>0.143630709294856</v>
      </c>
      <c r="BK595" s="17">
        <v>0.22435535042768201</v>
      </c>
      <c r="BL595" s="17">
        <v>0.212909505517033</v>
      </c>
      <c r="BM595" s="17">
        <v>0.23968437640523799</v>
      </c>
      <c r="BN595" s="17">
        <v>0.14767748880045201</v>
      </c>
      <c r="BO595" s="17"/>
      <c r="BP595" s="17">
        <v>0.16805107739460301</v>
      </c>
      <c r="BQ595" s="17">
        <v>0.15394344670632601</v>
      </c>
      <c r="BR595" s="17">
        <v>0.147406386023087</v>
      </c>
      <c r="BS595" s="17">
        <v>0.154374205714507</v>
      </c>
      <c r="BT595" s="17">
        <v>0.153923523707516</v>
      </c>
      <c r="BU595" s="17">
        <v>0.14429529273403799</v>
      </c>
      <c r="BV595" s="17"/>
      <c r="BW595" s="17">
        <v>0.11761455381679101</v>
      </c>
      <c r="BX595" s="17">
        <v>0.151911002810244</v>
      </c>
      <c r="BY595" s="17">
        <v>0.151247314083682</v>
      </c>
      <c r="BZ595" s="17">
        <v>0.168609728882015</v>
      </c>
      <c r="CA595" s="17">
        <v>0.18914389981746599</v>
      </c>
      <c r="CB595" s="17">
        <v>0.103881555309393</v>
      </c>
      <c r="CC595" s="17">
        <v>0.16440247262747301</v>
      </c>
      <c r="CD595" s="17">
        <v>0.213098425384873</v>
      </c>
      <c r="CE595" s="17"/>
      <c r="CF595" s="17">
        <v>0.13504728668244301</v>
      </c>
      <c r="CG595" s="17">
        <v>0.16913914446025199</v>
      </c>
      <c r="CH595" s="17">
        <v>0.15973148302106499</v>
      </c>
      <c r="CI595" s="17">
        <v>0.13013165360630399</v>
      </c>
      <c r="CJ595" s="17">
        <v>0.13417165939282899</v>
      </c>
      <c r="CK595" s="17"/>
      <c r="CL595" s="17">
        <v>0.16544856211389999</v>
      </c>
      <c r="CM595" s="17"/>
      <c r="CN595" s="17">
        <v>0.14892583434555201</v>
      </c>
      <c r="CO595" s="17">
        <v>0.134126426068501</v>
      </c>
      <c r="CP595" s="17">
        <v>0.18861324172508501</v>
      </c>
    </row>
    <row r="596" spans="2:94" x14ac:dyDescent="0.35">
      <c r="B596" t="s">
        <v>186</v>
      </c>
      <c r="C596" s="17">
        <v>4.3861036449689798E-2</v>
      </c>
      <c r="D596" s="17">
        <v>5.3632808368606698E-2</v>
      </c>
      <c r="E596" s="17">
        <v>3.4197453913258402E-2</v>
      </c>
      <c r="F596" s="17"/>
      <c r="G596" s="17">
        <v>4.1232915830936197E-2</v>
      </c>
      <c r="H596" s="17">
        <v>4.66470031300096E-2</v>
      </c>
      <c r="I596" s="17">
        <v>5.0371511514554101E-2</v>
      </c>
      <c r="J596" s="17">
        <v>3.6425858313295E-2</v>
      </c>
      <c r="K596" s="17">
        <v>4.8201853328715398E-2</v>
      </c>
      <c r="L596" s="17">
        <v>4.11563877473618E-2</v>
      </c>
      <c r="M596" s="17"/>
      <c r="N596" s="17">
        <v>4.9942866956696599E-2</v>
      </c>
      <c r="O596" s="17">
        <v>5.4273910813680798E-2</v>
      </c>
      <c r="P596" s="17">
        <v>2.7473201822856199E-2</v>
      </c>
      <c r="Q596" s="17">
        <v>4.0476546437411103E-2</v>
      </c>
      <c r="R596" s="17"/>
      <c r="S596" s="17">
        <v>6.5305115590612903E-2</v>
      </c>
      <c r="T596" s="17">
        <v>4.0034348268827402E-2</v>
      </c>
      <c r="U596" s="17">
        <v>4.3843360163720202E-2</v>
      </c>
      <c r="V596" s="17">
        <v>3.51277066883353E-2</v>
      </c>
      <c r="W596" s="17">
        <v>9.5701121353015395E-3</v>
      </c>
      <c r="X596" s="17">
        <v>3.0380458642977601E-2</v>
      </c>
      <c r="Y596" s="17">
        <v>5.6748200077181198E-2</v>
      </c>
      <c r="Z596" s="17">
        <v>2.9836815359585E-2</v>
      </c>
      <c r="AA596" s="17">
        <v>5.8324006809176501E-2</v>
      </c>
      <c r="AB596" s="17">
        <v>4.4386182876252303E-2</v>
      </c>
      <c r="AC596" s="17">
        <v>3.9662274478581103E-2</v>
      </c>
      <c r="AD596" s="17"/>
      <c r="AE596" s="17">
        <v>3.8866303534216599E-2</v>
      </c>
      <c r="AF596" s="17">
        <v>4.6747916024506099E-2</v>
      </c>
      <c r="AG596" s="17">
        <v>4.2836483581338E-2</v>
      </c>
      <c r="AH596" s="17"/>
      <c r="AI596" s="17">
        <v>4.3538483832056503E-2</v>
      </c>
      <c r="AJ596" s="17">
        <v>4.1851793509548998E-2</v>
      </c>
      <c r="AK596" s="17">
        <v>4.5375635609647698E-2</v>
      </c>
      <c r="AL596" s="17">
        <v>4.1998775347997903E-2</v>
      </c>
      <c r="AM596" s="17">
        <v>3.6375608011441199E-2</v>
      </c>
      <c r="AN596" s="17"/>
      <c r="AO596" s="17">
        <v>5.2329591765297702E-2</v>
      </c>
      <c r="AP596" s="17">
        <v>5.1842525479136002E-2</v>
      </c>
      <c r="AQ596" s="17">
        <v>3.8289952219354897E-2</v>
      </c>
      <c r="AR596" s="17"/>
      <c r="AS596" s="17">
        <v>3.1517725809006497E-2</v>
      </c>
      <c r="AT596" s="17">
        <v>3.8928670661791703E-2</v>
      </c>
      <c r="AU596" s="17">
        <v>4.7323999940864697E-2</v>
      </c>
      <c r="AV596" s="17">
        <v>6.6795862331723493E-2</v>
      </c>
      <c r="AW596" s="17">
        <v>0</v>
      </c>
      <c r="AX596" s="17"/>
      <c r="AY596" s="17">
        <v>0.13101322849977301</v>
      </c>
      <c r="AZ596" s="17">
        <v>1.4995002653321699E-2</v>
      </c>
      <c r="BA596" s="17">
        <v>4.8463794560428597E-2</v>
      </c>
      <c r="BB596" s="17">
        <v>4.1226408016061603E-2</v>
      </c>
      <c r="BC596" s="17">
        <v>4.9787353011493701E-2</v>
      </c>
      <c r="BD596" s="17">
        <v>4.9420561389761503E-2</v>
      </c>
      <c r="BE596" s="17">
        <v>4.0903209455910597E-2</v>
      </c>
      <c r="BF596" s="17">
        <v>2.6834706960679699E-2</v>
      </c>
      <c r="BG596" s="17">
        <v>5.9434157650409797E-2</v>
      </c>
      <c r="BH596" s="17">
        <v>2.9169950622445699E-2</v>
      </c>
      <c r="BI596" s="17">
        <v>4.9070906496265401E-2</v>
      </c>
      <c r="BJ596" s="17">
        <v>3.7438252026619802E-2</v>
      </c>
      <c r="BK596" s="17">
        <v>3.9199356566216398E-2</v>
      </c>
      <c r="BL596" s="17">
        <v>7.5143873310132295E-2</v>
      </c>
      <c r="BM596" s="17">
        <v>7.8189562893678094E-2</v>
      </c>
      <c r="BN596" s="17">
        <v>6.6897854123510597E-2</v>
      </c>
      <c r="BO596" s="17"/>
      <c r="BP596" s="17">
        <v>5.7729513260156497E-2</v>
      </c>
      <c r="BQ596" s="17">
        <v>4.8628744571721498E-2</v>
      </c>
      <c r="BR596" s="17">
        <v>3.7580562137920999E-2</v>
      </c>
      <c r="BS596" s="17">
        <v>3.2388551681232398E-2</v>
      </c>
      <c r="BT596" s="17">
        <v>3.3912505527648303E-2</v>
      </c>
      <c r="BU596" s="17">
        <v>3.97050882872187E-2</v>
      </c>
      <c r="BV596" s="17"/>
      <c r="BW596" s="17">
        <v>5.6560787340334498E-2</v>
      </c>
      <c r="BX596" s="17">
        <v>5.0137356052083797E-2</v>
      </c>
      <c r="BY596" s="17">
        <v>3.8455826110943003E-2</v>
      </c>
      <c r="BZ596" s="17">
        <v>4.5892828355609899E-2</v>
      </c>
      <c r="CA596" s="17">
        <v>4.41656288504974E-2</v>
      </c>
      <c r="CB596" s="17">
        <v>3.6238198227601097E-2</v>
      </c>
      <c r="CC596" s="17">
        <v>4.8551971272106503E-2</v>
      </c>
      <c r="CD596" s="17">
        <v>5.1757481669289597E-2</v>
      </c>
      <c r="CE596" s="17"/>
      <c r="CF596" s="17">
        <v>3.2460236441315397E-2</v>
      </c>
      <c r="CG596" s="17">
        <v>4.3895575256981699E-2</v>
      </c>
      <c r="CH596" s="17">
        <v>4.1016085340062902E-2</v>
      </c>
      <c r="CI596" s="17">
        <v>5.2211624615697998E-2</v>
      </c>
      <c r="CJ596" s="17">
        <v>6.6237884832967595E-2</v>
      </c>
      <c r="CK596" s="17"/>
      <c r="CL596" s="17">
        <v>3.2082112555246498E-2</v>
      </c>
      <c r="CM596" s="17"/>
      <c r="CN596" s="17">
        <v>4.6821195444152003E-2</v>
      </c>
      <c r="CO596" s="17">
        <v>2.7838755956444E-2</v>
      </c>
      <c r="CP596" s="17">
        <v>4.9848021291199203E-2</v>
      </c>
    </row>
    <row r="597" spans="2:94" x14ac:dyDescent="0.35">
      <c r="B597" t="s">
        <v>133</v>
      </c>
      <c r="C597" s="17">
        <v>0.14824511074319299</v>
      </c>
      <c r="D597" s="17">
        <v>0.106769638936474</v>
      </c>
      <c r="E597" s="17">
        <v>0.18742769185512501</v>
      </c>
      <c r="F597" s="17"/>
      <c r="G597" s="17">
        <v>0.103026726387875</v>
      </c>
      <c r="H597" s="17">
        <v>0.12388351206794</v>
      </c>
      <c r="I597" s="17">
        <v>0.14531102783904801</v>
      </c>
      <c r="J597" s="17">
        <v>0.16987588098912601</v>
      </c>
      <c r="K597" s="17">
        <v>0.180872587770152</v>
      </c>
      <c r="L597" s="17">
        <v>0.161361563555042</v>
      </c>
      <c r="M597" s="17"/>
      <c r="N597" s="17">
        <v>0.101706045390323</v>
      </c>
      <c r="O597" s="17">
        <v>0.15142628498108399</v>
      </c>
      <c r="P597" s="17">
        <v>0.14520789542487</v>
      </c>
      <c r="Q597" s="17">
        <v>0.19675308861954799</v>
      </c>
      <c r="R597" s="17"/>
      <c r="S597" s="17">
        <v>0.111943919624112</v>
      </c>
      <c r="T597" s="17">
        <v>0.16949605128426901</v>
      </c>
      <c r="U597" s="17">
        <v>0.18059015602530701</v>
      </c>
      <c r="V597" s="17">
        <v>0.18138951112166499</v>
      </c>
      <c r="W597" s="17">
        <v>0.13095496630175199</v>
      </c>
      <c r="X597" s="17">
        <v>0.130266714589412</v>
      </c>
      <c r="Y597" s="17">
        <v>0.14135288933416701</v>
      </c>
      <c r="Z597" s="17">
        <v>8.2971887137677405E-2</v>
      </c>
      <c r="AA597" s="17">
        <v>0.145778606211872</v>
      </c>
      <c r="AB597" s="17">
        <v>0.16824440299941601</v>
      </c>
      <c r="AC597" s="17">
        <v>0.172420978371152</v>
      </c>
      <c r="AD597" s="17"/>
      <c r="AE597" s="17">
        <v>0.14995281498570301</v>
      </c>
      <c r="AF597" s="17">
        <v>0.14238253990205599</v>
      </c>
      <c r="AG597" s="17">
        <v>0.168134362820548</v>
      </c>
      <c r="AH597" s="17"/>
      <c r="AI597" s="17">
        <v>0.13938261620235201</v>
      </c>
      <c r="AJ597" s="17">
        <v>0.12754227906943399</v>
      </c>
      <c r="AK597" s="17">
        <v>0.12208575434843499</v>
      </c>
      <c r="AL597" s="17">
        <v>0.138520362533468</v>
      </c>
      <c r="AM597" s="17">
        <v>0.20109601740258401</v>
      </c>
      <c r="AN597" s="17"/>
      <c r="AO597" s="17">
        <v>0.11474998919507499</v>
      </c>
      <c r="AP597" s="17">
        <v>0.12659400673400301</v>
      </c>
      <c r="AQ597" s="17">
        <v>0.124372747837903</v>
      </c>
      <c r="AR597" s="17"/>
      <c r="AS597" s="17">
        <v>0.186373232835473</v>
      </c>
      <c r="AT597" s="17">
        <v>0.169689637791785</v>
      </c>
      <c r="AU597" s="17">
        <v>0.12409841026146699</v>
      </c>
      <c r="AV597" s="17">
        <v>0.10215584452187999</v>
      </c>
      <c r="AW597" s="17">
        <v>4.4583082747605703E-2</v>
      </c>
      <c r="AX597" s="17"/>
      <c r="AY597" s="17">
        <v>0.323980590766348</v>
      </c>
      <c r="AZ597" s="17">
        <v>0.18269872114115199</v>
      </c>
      <c r="BA597" s="17">
        <v>0.18878159536453501</v>
      </c>
      <c r="BB597" s="17">
        <v>0.19993162415610399</v>
      </c>
      <c r="BC597" s="17">
        <v>0.16138472775301499</v>
      </c>
      <c r="BD597" s="17">
        <v>0.120953634860513</v>
      </c>
      <c r="BE597" s="17">
        <v>0.13849892178046799</v>
      </c>
      <c r="BF597" s="17">
        <v>0.13591032999129701</v>
      </c>
      <c r="BG597" s="17">
        <v>0.12074211660380101</v>
      </c>
      <c r="BH597" s="17">
        <v>0.13220087650663501</v>
      </c>
      <c r="BI597" s="17">
        <v>0.15325650752501099</v>
      </c>
      <c r="BJ597" s="17">
        <v>0.12197231126211</v>
      </c>
      <c r="BK597" s="17">
        <v>0.109844840286207</v>
      </c>
      <c r="BL597" s="17">
        <v>0.102349977237482</v>
      </c>
      <c r="BM597" s="17">
        <v>0.11095464994738</v>
      </c>
      <c r="BN597" s="17">
        <v>4.8502302686766703E-2</v>
      </c>
      <c r="BO597" s="17"/>
      <c r="BP597" s="17">
        <v>0.101695460890568</v>
      </c>
      <c r="BQ597" s="17">
        <v>0.16678658281151201</v>
      </c>
      <c r="BR597" s="17">
        <v>0.152783742038827</v>
      </c>
      <c r="BS597" s="17">
        <v>0.161201920719801</v>
      </c>
      <c r="BT597" s="17">
        <v>0.187618859099628</v>
      </c>
      <c r="BU597" s="17">
        <v>0.110295134074819</v>
      </c>
      <c r="BV597" s="17"/>
      <c r="BW597" s="17">
        <v>0.10089014049962899</v>
      </c>
      <c r="BX597" s="17">
        <v>0.14350655637707699</v>
      </c>
      <c r="BY597" s="17">
        <v>0.14445275872402</v>
      </c>
      <c r="BZ597" s="17">
        <v>0.128290010873468</v>
      </c>
      <c r="CA597" s="17">
        <v>0.13680477706025199</v>
      </c>
      <c r="CB597" s="17">
        <v>0.142679701167056</v>
      </c>
      <c r="CC597" s="17">
        <v>0.121564279636417</v>
      </c>
      <c r="CD597" s="17">
        <v>0.25807287545843799</v>
      </c>
      <c r="CE597" s="17"/>
      <c r="CF597" s="17">
        <v>9.8740373866201894E-2</v>
      </c>
      <c r="CG597" s="17">
        <v>0.12475559622833</v>
      </c>
      <c r="CH597" s="17">
        <v>0.16660431202010501</v>
      </c>
      <c r="CI597" s="17">
        <v>0.17665068238432299</v>
      </c>
      <c r="CJ597" s="17">
        <v>0.191451506312522</v>
      </c>
      <c r="CK597" s="17"/>
      <c r="CL597" s="17">
        <v>0.11107370155245</v>
      </c>
      <c r="CM597" s="17"/>
      <c r="CN597" s="17">
        <v>0.169507653778141</v>
      </c>
      <c r="CO597" s="17">
        <v>0.135143729277175</v>
      </c>
      <c r="CP597" s="17">
        <v>0.11008144843117</v>
      </c>
    </row>
    <row r="598" spans="2:94" x14ac:dyDescent="0.35">
      <c r="B598" t="s">
        <v>187</v>
      </c>
      <c r="C598" s="17">
        <v>0.28286878755204498</v>
      </c>
      <c r="D598" s="17">
        <v>0.33047222556963302</v>
      </c>
      <c r="E598" s="17">
        <v>0.23762568266366099</v>
      </c>
      <c r="F598" s="17"/>
      <c r="G598" s="17">
        <v>0.36210795950323899</v>
      </c>
      <c r="H598" s="17">
        <v>0.34236934706212202</v>
      </c>
      <c r="I598" s="17">
        <v>0.30155834261773301</v>
      </c>
      <c r="J598" s="17">
        <v>0.25446819161871398</v>
      </c>
      <c r="K598" s="17">
        <v>0.225792130769017</v>
      </c>
      <c r="L598" s="17">
        <v>0.227312031315927</v>
      </c>
      <c r="M598" s="17"/>
      <c r="N598" s="17">
        <v>0.30428095258193</v>
      </c>
      <c r="O598" s="17">
        <v>0.258105547079236</v>
      </c>
      <c r="P598" s="17">
        <v>0.32069935216706602</v>
      </c>
      <c r="Q598" s="17">
        <v>0.24880524779815999</v>
      </c>
      <c r="R598" s="17"/>
      <c r="S598" s="17">
        <v>0.32497675477487498</v>
      </c>
      <c r="T598" s="17">
        <v>0.244860004526499</v>
      </c>
      <c r="U598" s="17">
        <v>0.26648562281650601</v>
      </c>
      <c r="V598" s="17">
        <v>0.28682760004243701</v>
      </c>
      <c r="W598" s="17">
        <v>0.30508014648634202</v>
      </c>
      <c r="X598" s="17">
        <v>0.305090288386901</v>
      </c>
      <c r="Y598" s="17">
        <v>0.27205218618657001</v>
      </c>
      <c r="Z598" s="17">
        <v>0.27176301761663602</v>
      </c>
      <c r="AA598" s="17">
        <v>0.26335229890376699</v>
      </c>
      <c r="AB598" s="17">
        <v>0.29939636336740399</v>
      </c>
      <c r="AC598" s="17">
        <v>0.25125497940674901</v>
      </c>
      <c r="AD598" s="17"/>
      <c r="AE598" s="17">
        <v>0.29033200753411098</v>
      </c>
      <c r="AF598" s="17">
        <v>0.283911752379086</v>
      </c>
      <c r="AG598" s="17">
        <v>0.25726509505880402</v>
      </c>
      <c r="AH598" s="17"/>
      <c r="AI598" s="17">
        <v>0.28047212356002998</v>
      </c>
      <c r="AJ598" s="17">
        <v>0.32599654312966603</v>
      </c>
      <c r="AK598" s="17">
        <v>0.30170869990339599</v>
      </c>
      <c r="AL598" s="17">
        <v>0.25613781720812701</v>
      </c>
      <c r="AM598" s="17">
        <v>0.223011187604576</v>
      </c>
      <c r="AN598" s="17"/>
      <c r="AO598" s="17">
        <v>0.311222879735225</v>
      </c>
      <c r="AP598" s="17">
        <v>0.30720819188634102</v>
      </c>
      <c r="AQ598" s="17">
        <v>0.33363568507470798</v>
      </c>
      <c r="AR598" s="17"/>
      <c r="AS598" s="17">
        <v>0.26054249050962902</v>
      </c>
      <c r="AT598" s="17">
        <v>0.28503179529146999</v>
      </c>
      <c r="AU598" s="17">
        <v>0.28392257895039602</v>
      </c>
      <c r="AV598" s="17">
        <v>0.29949848508858501</v>
      </c>
      <c r="AW598" s="17">
        <v>0.38392413506601197</v>
      </c>
      <c r="AX598" s="17"/>
      <c r="AY598" s="17">
        <v>0.29129218269678597</v>
      </c>
      <c r="AZ598" s="17">
        <v>0.27809285330840999</v>
      </c>
      <c r="BA598" s="17">
        <v>0.26129090887701201</v>
      </c>
      <c r="BB598" s="17">
        <v>0.26852918095411299</v>
      </c>
      <c r="BC598" s="17">
        <v>0.26539390435753302</v>
      </c>
      <c r="BD598" s="17">
        <v>0.31016204948449699</v>
      </c>
      <c r="BE598" s="17">
        <v>0.28256703517290599</v>
      </c>
      <c r="BF598" s="17">
        <v>0.25580474187139801</v>
      </c>
      <c r="BG598" s="17">
        <v>0.27604995529483001</v>
      </c>
      <c r="BH598" s="17">
        <v>0.27587811642419002</v>
      </c>
      <c r="BI598" s="17">
        <v>0.25816154256059898</v>
      </c>
      <c r="BJ598" s="17">
        <v>0.33105480312473201</v>
      </c>
      <c r="BK598" s="17">
        <v>0.300650984115862</v>
      </c>
      <c r="BL598" s="17">
        <v>0.34952642078493501</v>
      </c>
      <c r="BM598" s="17">
        <v>0.35988945735209699</v>
      </c>
      <c r="BN598" s="17">
        <v>0.44521212447990499</v>
      </c>
      <c r="BO598" s="17"/>
      <c r="BP598" s="17">
        <v>0.33514003091244099</v>
      </c>
      <c r="BQ598" s="17">
        <v>0.27503966005897801</v>
      </c>
      <c r="BR598" s="17">
        <v>0.280333385836671</v>
      </c>
      <c r="BS598" s="17">
        <v>0.26103879050886702</v>
      </c>
      <c r="BT598" s="17">
        <v>0.22803599906444499</v>
      </c>
      <c r="BU598" s="17">
        <v>0.29995444390654102</v>
      </c>
      <c r="BV598" s="17"/>
      <c r="BW598" s="17">
        <v>0.36466144700497699</v>
      </c>
      <c r="BX598" s="17">
        <v>0.27511049050283998</v>
      </c>
      <c r="BY598" s="17">
        <v>0.280705670495427</v>
      </c>
      <c r="BZ598" s="17">
        <v>0.28604109958936302</v>
      </c>
      <c r="CA598" s="17">
        <v>0.306029631089135</v>
      </c>
      <c r="CB598" s="17">
        <v>0.35796730050747</v>
      </c>
      <c r="CC598" s="17">
        <v>0.36219862615533699</v>
      </c>
      <c r="CD598" s="17">
        <v>0.17655408466068501</v>
      </c>
      <c r="CE598" s="17"/>
      <c r="CF598" s="17">
        <v>0.458236249601016</v>
      </c>
      <c r="CG598" s="17">
        <v>0.27461546933626702</v>
      </c>
      <c r="CH598" s="17">
        <v>0.26351677565329801</v>
      </c>
      <c r="CI598" s="17">
        <v>0.251478888657866</v>
      </c>
      <c r="CJ598" s="17">
        <v>0.28586641371881999</v>
      </c>
      <c r="CK598" s="17"/>
      <c r="CL598" s="17">
        <v>0.30399202495140998</v>
      </c>
      <c r="CM598" s="17"/>
      <c r="CN598" s="17">
        <v>0.26133896415909202</v>
      </c>
      <c r="CO598" s="17">
        <v>0.30566939606934801</v>
      </c>
      <c r="CP598" s="17">
        <v>0.31392386944128098</v>
      </c>
    </row>
    <row r="599" spans="2:94" x14ac:dyDescent="0.35">
      <c r="B599" t="s">
        <v>188</v>
      </c>
      <c r="C599" s="17">
        <v>0.19962535839048301</v>
      </c>
      <c r="D599" s="17">
        <v>0.23509717983321199</v>
      </c>
      <c r="E599" s="17">
        <v>0.164117857647016</v>
      </c>
      <c r="F599" s="17"/>
      <c r="G599" s="17">
        <v>0.18561696197798799</v>
      </c>
      <c r="H599" s="17">
        <v>0.19578049166769601</v>
      </c>
      <c r="I599" s="17">
        <v>0.20793621963495901</v>
      </c>
      <c r="J599" s="17">
        <v>0.195610583930693</v>
      </c>
      <c r="K599" s="17">
        <v>0.20565880900059</v>
      </c>
      <c r="L599" s="17">
        <v>0.20457899821751699</v>
      </c>
      <c r="M599" s="17"/>
      <c r="N599" s="17">
        <v>0.23668748118409499</v>
      </c>
      <c r="O599" s="17">
        <v>0.22572380741674</v>
      </c>
      <c r="P599" s="17">
        <v>0.163770145972333</v>
      </c>
      <c r="Q599" s="17">
        <v>0.16373893440486301</v>
      </c>
      <c r="R599" s="17"/>
      <c r="S599" s="17">
        <v>0.23963841754385301</v>
      </c>
      <c r="T599" s="17">
        <v>0.192582911360583</v>
      </c>
      <c r="U599" s="17">
        <v>0.188023657588476</v>
      </c>
      <c r="V599" s="17">
        <v>0.16677716792602701</v>
      </c>
      <c r="W599" s="17">
        <v>0.16542614751868101</v>
      </c>
      <c r="X599" s="17">
        <v>0.20451173358567501</v>
      </c>
      <c r="Y599" s="17">
        <v>0.21456363488944699</v>
      </c>
      <c r="Z599" s="17">
        <v>0.18846029790320701</v>
      </c>
      <c r="AA599" s="17">
        <v>0.192935277834723</v>
      </c>
      <c r="AB599" s="17">
        <v>0.198606584201276</v>
      </c>
      <c r="AC599" s="17">
        <v>0.22438275788541401</v>
      </c>
      <c r="AD599" s="17"/>
      <c r="AE599" s="17">
        <v>0.18472927835788899</v>
      </c>
      <c r="AF599" s="17">
        <v>0.22447892961040999</v>
      </c>
      <c r="AG599" s="17">
        <v>0.17096692423219201</v>
      </c>
      <c r="AH599" s="17"/>
      <c r="AI599" s="17">
        <v>0.208238765406973</v>
      </c>
      <c r="AJ599" s="17">
        <v>0.19804831302433901</v>
      </c>
      <c r="AK599" s="17">
        <v>0.252925182932137</v>
      </c>
      <c r="AL599" s="17">
        <v>0.182470022218432</v>
      </c>
      <c r="AM599" s="17">
        <v>0.16894570771460199</v>
      </c>
      <c r="AN599" s="17"/>
      <c r="AO599" s="17">
        <v>0.222137698962802</v>
      </c>
      <c r="AP599" s="17">
        <v>0.203360452449346</v>
      </c>
      <c r="AQ599" s="17">
        <v>0.21600907298015901</v>
      </c>
      <c r="AR599" s="17"/>
      <c r="AS599" s="17">
        <v>0.16000087118822801</v>
      </c>
      <c r="AT599" s="17">
        <v>0.187203235904605</v>
      </c>
      <c r="AU599" s="17">
        <v>0.232597544492335</v>
      </c>
      <c r="AV599" s="17">
        <v>0.23935983269521799</v>
      </c>
      <c r="AW599" s="17">
        <v>0.147539495078611</v>
      </c>
      <c r="AX599" s="17"/>
      <c r="AY599" s="17">
        <v>0.224522954575197</v>
      </c>
      <c r="AZ599" s="17">
        <v>0.104765529060955</v>
      </c>
      <c r="BA599" s="17">
        <v>0.188185280647162</v>
      </c>
      <c r="BB599" s="17">
        <v>0.149876884415823</v>
      </c>
      <c r="BC599" s="17">
        <v>0.22550204225866599</v>
      </c>
      <c r="BD599" s="17">
        <v>0.20676466786643599</v>
      </c>
      <c r="BE599" s="17">
        <v>0.20408904882109399</v>
      </c>
      <c r="BF599" s="17">
        <v>0.20699257949967201</v>
      </c>
      <c r="BG599" s="17">
        <v>0.195366441958613</v>
      </c>
      <c r="BH599" s="17">
        <v>0.22312266271669101</v>
      </c>
      <c r="BI599" s="17">
        <v>0.23208383618780001</v>
      </c>
      <c r="BJ599" s="17">
        <v>0.18106896132147601</v>
      </c>
      <c r="BK599" s="17">
        <v>0.26355470699389899</v>
      </c>
      <c r="BL599" s="17">
        <v>0.28805337882716497</v>
      </c>
      <c r="BM599" s="17">
        <v>0.317873939298916</v>
      </c>
      <c r="BN599" s="17">
        <v>0.21457534292396299</v>
      </c>
      <c r="BO599" s="17"/>
      <c r="BP599" s="17">
        <v>0.225780590654759</v>
      </c>
      <c r="BQ599" s="17">
        <v>0.20257219127804699</v>
      </c>
      <c r="BR599" s="17">
        <v>0.184986948161008</v>
      </c>
      <c r="BS599" s="17">
        <v>0.186762757395739</v>
      </c>
      <c r="BT599" s="17">
        <v>0.18783602923516399</v>
      </c>
      <c r="BU599" s="17">
        <v>0.18400038102125699</v>
      </c>
      <c r="BV599" s="17"/>
      <c r="BW599" s="17">
        <v>0.17417534115712599</v>
      </c>
      <c r="BX599" s="17">
        <v>0.202048358862327</v>
      </c>
      <c r="BY599" s="17">
        <v>0.189703140194625</v>
      </c>
      <c r="BZ599" s="17">
        <v>0.21450255723762399</v>
      </c>
      <c r="CA599" s="17">
        <v>0.23330952866796301</v>
      </c>
      <c r="CB599" s="17">
        <v>0.14011975353699399</v>
      </c>
      <c r="CC599" s="17">
        <v>0.21295444389957899</v>
      </c>
      <c r="CD599" s="17">
        <v>0.26485590705416201</v>
      </c>
      <c r="CE599" s="17"/>
      <c r="CF599" s="17">
        <v>0.167507523123758</v>
      </c>
      <c r="CG599" s="17">
        <v>0.21303471971723401</v>
      </c>
      <c r="CH599" s="17">
        <v>0.200747568361128</v>
      </c>
      <c r="CI599" s="17">
        <v>0.182343278222002</v>
      </c>
      <c r="CJ599" s="17">
        <v>0.20040954422579599</v>
      </c>
      <c r="CK599" s="17"/>
      <c r="CL599" s="17">
        <v>0.19753067466914701</v>
      </c>
      <c r="CM599" s="17"/>
      <c r="CN599" s="17">
        <v>0.19574702978970401</v>
      </c>
      <c r="CO599" s="17">
        <v>0.161965182024945</v>
      </c>
      <c r="CP599" s="17">
        <v>0.23846126301628501</v>
      </c>
    </row>
    <row r="600" spans="2:94" x14ac:dyDescent="0.35">
      <c r="B600" t="s">
        <v>147</v>
      </c>
      <c r="C600" s="17">
        <v>8.3243429161561897E-2</v>
      </c>
      <c r="D600" s="17">
        <v>9.5375045736421193E-2</v>
      </c>
      <c r="E600" s="17">
        <v>7.3507825016644601E-2</v>
      </c>
      <c r="F600" s="17"/>
      <c r="G600" s="17">
        <v>0.17649099752525099</v>
      </c>
      <c r="H600" s="17">
        <v>0.14658885539442601</v>
      </c>
      <c r="I600" s="17">
        <v>9.3622122982774295E-2</v>
      </c>
      <c r="J600" s="17">
        <v>5.8857607688021403E-2</v>
      </c>
      <c r="K600" s="17">
        <v>2.01333217684267E-2</v>
      </c>
      <c r="L600" s="17">
        <v>2.2733033098409999E-2</v>
      </c>
      <c r="M600" s="17"/>
      <c r="N600" s="17">
        <v>6.7593471397835198E-2</v>
      </c>
      <c r="O600" s="17">
        <v>3.2381739662496398E-2</v>
      </c>
      <c r="P600" s="17">
        <v>0.156929206194733</v>
      </c>
      <c r="Q600" s="17">
        <v>8.5066313393297205E-2</v>
      </c>
      <c r="R600" s="17"/>
      <c r="S600" s="17">
        <v>8.5338337231022104E-2</v>
      </c>
      <c r="T600" s="17">
        <v>5.2277093165915403E-2</v>
      </c>
      <c r="U600" s="17">
        <v>7.8461965228029798E-2</v>
      </c>
      <c r="V600" s="17">
        <v>0.12005043211641001</v>
      </c>
      <c r="W600" s="17">
        <v>0.13965399896766001</v>
      </c>
      <c r="X600" s="17">
        <v>0.100578554801227</v>
      </c>
      <c r="Y600" s="17">
        <v>5.7488551297122902E-2</v>
      </c>
      <c r="Z600" s="17">
        <v>8.3302719713429105E-2</v>
      </c>
      <c r="AA600" s="17">
        <v>7.0417021069044294E-2</v>
      </c>
      <c r="AB600" s="17">
        <v>0.100789779166129</v>
      </c>
      <c r="AC600" s="17">
        <v>2.68722215213343E-2</v>
      </c>
      <c r="AD600" s="17"/>
      <c r="AE600" s="17">
        <v>0.105602729176222</v>
      </c>
      <c r="AF600" s="17">
        <v>5.9432822768675501E-2</v>
      </c>
      <c r="AG600" s="17">
        <v>8.6298170826612605E-2</v>
      </c>
      <c r="AH600" s="17"/>
      <c r="AI600" s="17">
        <v>7.2233358153056995E-2</v>
      </c>
      <c r="AJ600" s="17">
        <v>0.12794823010532699</v>
      </c>
      <c r="AK600" s="17">
        <v>4.8783516971259197E-2</v>
      </c>
      <c r="AL600" s="17">
        <v>7.3667794989695307E-2</v>
      </c>
      <c r="AM600" s="17">
        <v>5.4065479889974101E-2</v>
      </c>
      <c r="AN600" s="17"/>
      <c r="AO600" s="17">
        <v>8.9085180772423306E-2</v>
      </c>
      <c r="AP600" s="17">
        <v>0.103847739436994</v>
      </c>
      <c r="AQ600" s="17">
        <v>0.117626612094549</v>
      </c>
      <c r="AR600" s="17"/>
      <c r="AS600" s="17">
        <v>0.100541619321401</v>
      </c>
      <c r="AT600" s="17">
        <v>9.7828559386865799E-2</v>
      </c>
      <c r="AU600" s="17">
        <v>5.1325034458061101E-2</v>
      </c>
      <c r="AV600" s="17">
        <v>6.0138652393366798E-2</v>
      </c>
      <c r="AW600" s="17">
        <v>0.236384639987401</v>
      </c>
      <c r="AX600" s="17"/>
      <c r="AY600" s="17">
        <v>6.6769228121589197E-2</v>
      </c>
      <c r="AZ600" s="17">
        <v>0.173327324247456</v>
      </c>
      <c r="BA600" s="17">
        <v>7.3105628229850006E-2</v>
      </c>
      <c r="BB600" s="17">
        <v>0.118652296538291</v>
      </c>
      <c r="BC600" s="17">
        <v>3.9891862098866603E-2</v>
      </c>
      <c r="BD600" s="17">
        <v>0.103397381618061</v>
      </c>
      <c r="BE600" s="17">
        <v>7.8477986351812301E-2</v>
      </c>
      <c r="BF600" s="17">
        <v>4.8812162371726302E-2</v>
      </c>
      <c r="BG600" s="17">
        <v>8.06835133362169E-2</v>
      </c>
      <c r="BH600" s="17">
        <v>5.2755453707498803E-2</v>
      </c>
      <c r="BI600" s="17">
        <v>2.6077706372799301E-2</v>
      </c>
      <c r="BJ600" s="17">
        <v>0.149985841803256</v>
      </c>
      <c r="BK600" s="17">
        <v>3.70962771219632E-2</v>
      </c>
      <c r="BL600" s="17">
        <v>6.1473041957770397E-2</v>
      </c>
      <c r="BM600" s="17">
        <v>4.2015518053181003E-2</v>
      </c>
      <c r="BN600" s="17">
        <v>0.230636781555942</v>
      </c>
      <c r="BO600" s="17"/>
      <c r="BP600" s="17">
        <v>0.109359440257682</v>
      </c>
      <c r="BQ600" s="17">
        <v>7.2467468780930494E-2</v>
      </c>
      <c r="BR600" s="17">
        <v>9.5346437675663601E-2</v>
      </c>
      <c r="BS600" s="17">
        <v>7.4276033113127596E-2</v>
      </c>
      <c r="BT600" s="17">
        <v>4.0199969829280903E-2</v>
      </c>
      <c r="BU600" s="17">
        <v>0.115954062885284</v>
      </c>
      <c r="BV600" s="17"/>
      <c r="BW600" s="17">
        <v>0.190486105847851</v>
      </c>
      <c r="BX600" s="17">
        <v>7.3062131640512396E-2</v>
      </c>
      <c r="BY600" s="17">
        <v>9.1002530300801507E-2</v>
      </c>
      <c r="BZ600" s="17">
        <v>7.1538542351738205E-2</v>
      </c>
      <c r="CA600" s="17">
        <v>7.2720102421171995E-2</v>
      </c>
      <c r="CB600" s="17">
        <v>0.21784754697047601</v>
      </c>
      <c r="CC600" s="17">
        <v>0.149244182255758</v>
      </c>
      <c r="CD600" s="17">
        <v>-8.8301822393477003E-2</v>
      </c>
      <c r="CE600" s="17"/>
      <c r="CF600" s="17">
        <v>0.290728726477258</v>
      </c>
      <c r="CG600" s="17">
        <v>6.1580749619033398E-2</v>
      </c>
      <c r="CH600" s="17">
        <v>6.2769207292170101E-2</v>
      </c>
      <c r="CI600" s="17">
        <v>6.9135610435863498E-2</v>
      </c>
      <c r="CJ600" s="17">
        <v>8.5456869493023599E-2</v>
      </c>
      <c r="CK600" s="17"/>
      <c r="CL600" s="17">
        <v>0.106461350282263</v>
      </c>
      <c r="CM600" s="17"/>
      <c r="CN600" s="17">
        <v>6.55919343693879E-2</v>
      </c>
      <c r="CO600" s="17">
        <v>0.14370421404440201</v>
      </c>
      <c r="CP600" s="17">
        <v>7.5462606424996706E-2</v>
      </c>
    </row>
    <row r="601" spans="2:94" x14ac:dyDescent="0.35">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c r="AX601" s="17"/>
      <c r="AY601" s="17"/>
      <c r="AZ601" s="17"/>
      <c r="BA601" s="17"/>
      <c r="BB601" s="17"/>
      <c r="BC601" s="17"/>
      <c r="BD601" s="17"/>
      <c r="BE601" s="17"/>
      <c r="BF601" s="17"/>
      <c r="BG601" s="17"/>
      <c r="BH601" s="17"/>
      <c r="BI601" s="17"/>
      <c r="BJ601" s="17"/>
      <c r="BK601" s="17"/>
      <c r="BL601" s="17"/>
      <c r="BM601" s="17"/>
      <c r="BN601" s="17"/>
      <c r="BO601" s="17"/>
      <c r="BP601" s="17"/>
      <c r="BQ601" s="17"/>
      <c r="BR601" s="17"/>
      <c r="BS601" s="17"/>
      <c r="BT601" s="17"/>
      <c r="BU601" s="17"/>
      <c r="BV601" s="17"/>
      <c r="BW601" s="17"/>
      <c r="BX601" s="17"/>
      <c r="BY601" s="17"/>
      <c r="BZ601" s="17"/>
      <c r="CA601" s="17"/>
      <c r="CB601" s="17"/>
      <c r="CC601" s="17"/>
      <c r="CD601" s="17"/>
      <c r="CE601" s="17"/>
      <c r="CF601" s="17"/>
      <c r="CG601" s="17"/>
      <c r="CH601" s="17"/>
      <c r="CI601" s="17"/>
      <c r="CJ601" s="17"/>
      <c r="CK601" s="17"/>
      <c r="CL601" s="17"/>
      <c r="CM601" s="17"/>
      <c r="CN601" s="17"/>
      <c r="CO601" s="17"/>
      <c r="CP601" s="17"/>
    </row>
    <row r="602" spans="2:94" x14ac:dyDescent="0.35">
      <c r="B602" s="6" t="s">
        <v>277</v>
      </c>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c r="BP602" s="17"/>
      <c r="BQ602" s="17"/>
      <c r="BR602" s="17"/>
      <c r="BS602" s="17"/>
      <c r="BT602" s="17"/>
      <c r="BU602" s="17"/>
      <c r="BV602" s="17"/>
      <c r="BW602" s="17"/>
      <c r="BX602" s="17"/>
      <c r="BY602" s="17"/>
      <c r="BZ602" s="17"/>
      <c r="CA602" s="17"/>
      <c r="CB602" s="17"/>
      <c r="CC602" s="17"/>
      <c r="CD602" s="17"/>
      <c r="CE602" s="17"/>
      <c r="CF602" s="17"/>
      <c r="CG602" s="17"/>
      <c r="CH602" s="17"/>
      <c r="CI602" s="17"/>
      <c r="CJ602" s="17"/>
      <c r="CK602" s="17"/>
      <c r="CL602" s="17"/>
      <c r="CM602" s="17"/>
      <c r="CN602" s="17"/>
      <c r="CO602" s="17"/>
      <c r="CP602" s="17"/>
    </row>
    <row r="603" spans="2:94" x14ac:dyDescent="0.35">
      <c r="B603" s="24" t="s">
        <v>125</v>
      </c>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c r="BM603" s="17"/>
      <c r="BN603" s="17"/>
      <c r="BO603" s="17"/>
      <c r="BP603" s="17"/>
      <c r="BQ603" s="17"/>
      <c r="BR603" s="17"/>
      <c r="BS603" s="17"/>
      <c r="BT603" s="17"/>
      <c r="BU603" s="17"/>
      <c r="BV603" s="17"/>
      <c r="BW603" s="17"/>
      <c r="BX603" s="17"/>
      <c r="BY603" s="17"/>
      <c r="BZ603" s="17"/>
      <c r="CA603" s="17"/>
      <c r="CB603" s="17"/>
      <c r="CC603" s="17"/>
      <c r="CD603" s="17"/>
      <c r="CE603" s="17"/>
      <c r="CF603" s="17"/>
      <c r="CG603" s="17"/>
      <c r="CH603" s="17"/>
      <c r="CI603" s="17"/>
      <c r="CJ603" s="17"/>
      <c r="CK603" s="17"/>
      <c r="CL603" s="17"/>
      <c r="CM603" s="17"/>
      <c r="CN603" s="17"/>
      <c r="CO603" s="17"/>
      <c r="CP603" s="17"/>
    </row>
    <row r="604" spans="2:94" x14ac:dyDescent="0.35">
      <c r="B604" t="s">
        <v>182</v>
      </c>
      <c r="C604" s="17">
        <v>9.60631513181298E-2</v>
      </c>
      <c r="D604" s="17">
        <v>0.119423135843634</v>
      </c>
      <c r="E604" s="17">
        <v>7.4025933581192693E-2</v>
      </c>
      <c r="F604" s="17"/>
      <c r="G604" s="17">
        <v>0.13062627519363601</v>
      </c>
      <c r="H604" s="17">
        <v>0.13926926289918701</v>
      </c>
      <c r="I604" s="17">
        <v>0.10424290710485901</v>
      </c>
      <c r="J604" s="17">
        <v>7.8065883498980998E-2</v>
      </c>
      <c r="K604" s="17">
        <v>6.3840006987394907E-2</v>
      </c>
      <c r="L604" s="17">
        <v>6.7143264580944204E-2</v>
      </c>
      <c r="M604" s="17"/>
      <c r="N604" s="17">
        <v>0.113778353587961</v>
      </c>
      <c r="O604" s="17">
        <v>9.3102866274734394E-2</v>
      </c>
      <c r="P604" s="17">
        <v>9.8645405629756905E-2</v>
      </c>
      <c r="Q604" s="17">
        <v>7.8987924848921795E-2</v>
      </c>
      <c r="R604" s="17"/>
      <c r="S604" s="17">
        <v>0.149505820736241</v>
      </c>
      <c r="T604" s="17">
        <v>7.1027622184015801E-2</v>
      </c>
      <c r="U604" s="17">
        <v>7.6098387335315598E-2</v>
      </c>
      <c r="V604" s="17">
        <v>0.118554684847391</v>
      </c>
      <c r="W604" s="17">
        <v>8.4684032475566398E-2</v>
      </c>
      <c r="X604" s="17">
        <v>9.1478994416410803E-2</v>
      </c>
      <c r="Y604" s="17">
        <v>8.2602081631633101E-2</v>
      </c>
      <c r="Z604" s="17">
        <v>9.4554154931955403E-2</v>
      </c>
      <c r="AA604" s="17">
        <v>0.110984806378373</v>
      </c>
      <c r="AB604" s="17">
        <v>5.6594410799255E-2</v>
      </c>
      <c r="AC604" s="17">
        <v>8.8169751637704102E-2</v>
      </c>
      <c r="AD604" s="17"/>
      <c r="AE604" s="17">
        <v>9.1741632168345605E-2</v>
      </c>
      <c r="AF604" s="17">
        <v>9.8020313100684306E-2</v>
      </c>
      <c r="AG604" s="17">
        <v>0.101511089655011</v>
      </c>
      <c r="AH604" s="17"/>
      <c r="AI604" s="17">
        <v>9.8200585588627307E-2</v>
      </c>
      <c r="AJ604" s="17">
        <v>0.121357859604802</v>
      </c>
      <c r="AK604" s="17">
        <v>0.111139905039775</v>
      </c>
      <c r="AL604" s="17">
        <v>0.106763640559168</v>
      </c>
      <c r="AM604" s="17">
        <v>7.3912193269046397E-2</v>
      </c>
      <c r="AN604" s="17"/>
      <c r="AO604" s="17">
        <v>0.125371803435225</v>
      </c>
      <c r="AP604" s="17">
        <v>0.107246084766927</v>
      </c>
      <c r="AQ604" s="17">
        <v>0.143716387579334</v>
      </c>
      <c r="AR604" s="17"/>
      <c r="AS604" s="17">
        <v>7.5914176637728495E-2</v>
      </c>
      <c r="AT604" s="17">
        <v>7.6561082707919698E-2</v>
      </c>
      <c r="AU604" s="17">
        <v>0.10871222579262201</v>
      </c>
      <c r="AV604" s="17">
        <v>0.145876520874031</v>
      </c>
      <c r="AW604" s="17">
        <v>0.206097467121894</v>
      </c>
      <c r="AX604" s="17"/>
      <c r="AY604" s="17">
        <v>9.1979295114413107E-2</v>
      </c>
      <c r="AZ604" s="17">
        <v>0.11568449067301299</v>
      </c>
      <c r="BA604" s="17">
        <v>8.7049437099516305E-2</v>
      </c>
      <c r="BB604" s="17">
        <v>7.8176420235961094E-2</v>
      </c>
      <c r="BC604" s="17">
        <v>0.105639543933505</v>
      </c>
      <c r="BD604" s="17">
        <v>9.8420793639592594E-2</v>
      </c>
      <c r="BE604" s="17">
        <v>6.2705941667960105E-2</v>
      </c>
      <c r="BF604" s="17">
        <v>7.4312281532110294E-2</v>
      </c>
      <c r="BG604" s="17">
        <v>8.1652178829586294E-2</v>
      </c>
      <c r="BH604" s="17">
        <v>0.117958436987082</v>
      </c>
      <c r="BI604" s="17">
        <v>8.19239889852727E-2</v>
      </c>
      <c r="BJ604" s="17">
        <v>8.1364885738697407E-2</v>
      </c>
      <c r="BK604" s="17">
        <v>0.105418600815087</v>
      </c>
      <c r="BL604" s="17">
        <v>0.14074935886659301</v>
      </c>
      <c r="BM604" s="17">
        <v>6.5204734178612903E-2</v>
      </c>
      <c r="BN604" s="17">
        <v>0.27172802928284101</v>
      </c>
      <c r="BO604" s="17"/>
      <c r="BP604" s="17">
        <v>0.15498240016458301</v>
      </c>
      <c r="BQ604" s="17">
        <v>9.0386715587615393E-2</v>
      </c>
      <c r="BR604" s="17">
        <v>8.6390248066789799E-2</v>
      </c>
      <c r="BS604" s="17">
        <v>7.6012384595318505E-2</v>
      </c>
      <c r="BT604" s="17">
        <v>5.4364914768563498E-2</v>
      </c>
      <c r="BU604" s="17">
        <v>5.8716076201313402E-2</v>
      </c>
      <c r="BV604" s="17"/>
      <c r="BW604" s="17">
        <v>0.122745568573375</v>
      </c>
      <c r="BX604" s="17">
        <v>9.0726275805016104E-2</v>
      </c>
      <c r="BY604" s="17">
        <v>8.5261835742860906E-2</v>
      </c>
      <c r="BZ604" s="17">
        <v>0.10092421634927</v>
      </c>
      <c r="CA604" s="17">
        <v>0.109512835282007</v>
      </c>
      <c r="CB604" s="17">
        <v>0.16537007904074</v>
      </c>
      <c r="CC604" s="17">
        <v>0.154754553586719</v>
      </c>
      <c r="CD604" s="17">
        <v>6.3455589362077305E-2</v>
      </c>
      <c r="CE604" s="17"/>
      <c r="CF604" s="17">
        <v>0.21009905871999501</v>
      </c>
      <c r="CG604" s="17">
        <v>8.8643888123883796E-2</v>
      </c>
      <c r="CH604" s="17">
        <v>7.9653014294277097E-2</v>
      </c>
      <c r="CI604" s="17">
        <v>9.2735604210231207E-2</v>
      </c>
      <c r="CJ604" s="17">
        <v>8.7818108133818504E-2</v>
      </c>
      <c r="CK604" s="17"/>
      <c r="CL604" s="17">
        <v>0.119703397237337</v>
      </c>
      <c r="CM604" s="17"/>
      <c r="CN604" s="17">
        <v>8.1183436084032903E-2</v>
      </c>
      <c r="CO604" s="17">
        <v>7.39992385459739E-2</v>
      </c>
      <c r="CP604" s="17">
        <v>0.14762754050693699</v>
      </c>
    </row>
    <row r="605" spans="2:94" x14ac:dyDescent="0.35">
      <c r="B605" t="s">
        <v>183</v>
      </c>
      <c r="C605" s="17">
        <v>0.28398914186776902</v>
      </c>
      <c r="D605" s="17">
        <v>0.30392283849596002</v>
      </c>
      <c r="E605" s="17">
        <v>0.26630341752563103</v>
      </c>
      <c r="F605" s="17"/>
      <c r="G605" s="17">
        <v>0.287191431742915</v>
      </c>
      <c r="H605" s="17">
        <v>0.287298834491305</v>
      </c>
      <c r="I605" s="17">
        <v>0.30799149797380598</v>
      </c>
      <c r="J605" s="17">
        <v>0.25661669655399</v>
      </c>
      <c r="K605" s="17">
        <v>0.27070110654615298</v>
      </c>
      <c r="L605" s="17">
        <v>0.290723065907455</v>
      </c>
      <c r="M605" s="17"/>
      <c r="N605" s="17">
        <v>0.294633972495979</v>
      </c>
      <c r="O605" s="17">
        <v>0.30693378672170901</v>
      </c>
      <c r="P605" s="17">
        <v>0.27936390086295099</v>
      </c>
      <c r="Q605" s="17">
        <v>0.25354473229390101</v>
      </c>
      <c r="R605" s="17"/>
      <c r="S605" s="17">
        <v>0.321803466823261</v>
      </c>
      <c r="T605" s="17">
        <v>0.26017269229404599</v>
      </c>
      <c r="U605" s="17">
        <v>0.25961743910138602</v>
      </c>
      <c r="V605" s="17">
        <v>0.27281177149872998</v>
      </c>
      <c r="W605" s="17">
        <v>0.35121411955531401</v>
      </c>
      <c r="X605" s="17">
        <v>0.29263015278721499</v>
      </c>
      <c r="Y605" s="17">
        <v>0.27301210577087598</v>
      </c>
      <c r="Z605" s="17">
        <v>0.291092214612724</v>
      </c>
      <c r="AA605" s="17">
        <v>0.27375225680787502</v>
      </c>
      <c r="AB605" s="17">
        <v>0.26028455777109</v>
      </c>
      <c r="AC605" s="17">
        <v>0.26664664270259802</v>
      </c>
      <c r="AD605" s="17"/>
      <c r="AE605" s="17">
        <v>0.27593844750876001</v>
      </c>
      <c r="AF605" s="17">
        <v>0.29766036383897598</v>
      </c>
      <c r="AG605" s="17">
        <v>0.281237163128223</v>
      </c>
      <c r="AH605" s="17"/>
      <c r="AI605" s="17">
        <v>0.323308529220247</v>
      </c>
      <c r="AJ605" s="17">
        <v>0.26487717891303098</v>
      </c>
      <c r="AK605" s="17">
        <v>0.34414149541006001</v>
      </c>
      <c r="AL605" s="17">
        <v>0.19099224557900901</v>
      </c>
      <c r="AM605" s="17">
        <v>0.25361458680118498</v>
      </c>
      <c r="AN605" s="17"/>
      <c r="AO605" s="17">
        <v>0.38513962797736401</v>
      </c>
      <c r="AP605" s="17">
        <v>0.29128447550173198</v>
      </c>
      <c r="AQ605" s="17">
        <v>0.30694522986189299</v>
      </c>
      <c r="AR605" s="17"/>
      <c r="AS605" s="17">
        <v>0.24274441525250001</v>
      </c>
      <c r="AT605" s="17">
        <v>0.26609643140037098</v>
      </c>
      <c r="AU605" s="17">
        <v>0.30260799467335803</v>
      </c>
      <c r="AV605" s="17">
        <v>0.33630490104532201</v>
      </c>
      <c r="AW605" s="17">
        <v>0.32429214488685998</v>
      </c>
      <c r="AX605" s="17"/>
      <c r="AY605" s="17">
        <v>0.160656079549646</v>
      </c>
      <c r="AZ605" s="17">
        <v>0.221497051316283</v>
      </c>
      <c r="BA605" s="17">
        <v>0.241056501621907</v>
      </c>
      <c r="BB605" s="17">
        <v>0.26287348736447402</v>
      </c>
      <c r="BC605" s="17">
        <v>0.258251491491086</v>
      </c>
      <c r="BD605" s="17">
        <v>0.32866324050377999</v>
      </c>
      <c r="BE605" s="17">
        <v>0.29670818922914699</v>
      </c>
      <c r="BF605" s="17">
        <v>0.29428096337069798</v>
      </c>
      <c r="BG605" s="17">
        <v>0.27030551020534399</v>
      </c>
      <c r="BH605" s="17">
        <v>0.317888019033705</v>
      </c>
      <c r="BI605" s="17">
        <v>0.33242414315362401</v>
      </c>
      <c r="BJ605" s="17">
        <v>0.32628603683802798</v>
      </c>
      <c r="BK605" s="17">
        <v>0.26594795894394602</v>
      </c>
      <c r="BL605" s="17">
        <v>0.28500913775639403</v>
      </c>
      <c r="BM605" s="17">
        <v>0.26951866953060399</v>
      </c>
      <c r="BN605" s="17">
        <v>0.34245970430001199</v>
      </c>
      <c r="BO605" s="17"/>
      <c r="BP605" s="17">
        <v>0.31854328173480001</v>
      </c>
      <c r="BQ605" s="17">
        <v>0.25822516286897501</v>
      </c>
      <c r="BR605" s="17">
        <v>0.29284040670521599</v>
      </c>
      <c r="BS605" s="17">
        <v>0.29509410699225502</v>
      </c>
      <c r="BT605" s="17">
        <v>0.23664312462453199</v>
      </c>
      <c r="BU605" s="17">
        <v>0.30014491852667702</v>
      </c>
      <c r="BV605" s="17"/>
      <c r="BW605" s="17">
        <v>0.33288003410509198</v>
      </c>
      <c r="BX605" s="17">
        <v>0.30004445890114501</v>
      </c>
      <c r="BY605" s="17">
        <v>0.29590015168199202</v>
      </c>
      <c r="BZ605" s="17">
        <v>0.28068363403631202</v>
      </c>
      <c r="CA605" s="17">
        <v>0.284174735358381</v>
      </c>
      <c r="CB605" s="17">
        <v>0.25941571393724799</v>
      </c>
      <c r="CC605" s="17">
        <v>0.237535939248778</v>
      </c>
      <c r="CD605" s="17">
        <v>0.231013954959989</v>
      </c>
      <c r="CE605" s="17"/>
      <c r="CF605" s="17">
        <v>0.31208189995669999</v>
      </c>
      <c r="CG605" s="17">
        <v>0.30477472727760102</v>
      </c>
      <c r="CH605" s="17">
        <v>0.28054925451129797</v>
      </c>
      <c r="CI605" s="17">
        <v>0.24980598742951499</v>
      </c>
      <c r="CJ605" s="17">
        <v>0.18420840783419801</v>
      </c>
      <c r="CK605" s="17"/>
      <c r="CL605" s="17">
        <v>0.36563579198339102</v>
      </c>
      <c r="CM605" s="17"/>
      <c r="CN605" s="17">
        <v>0.22248496401756299</v>
      </c>
      <c r="CO605" s="17">
        <v>0.35540869315843499</v>
      </c>
      <c r="CP605" s="17">
        <v>0.3677019098723</v>
      </c>
    </row>
    <row r="606" spans="2:94" x14ac:dyDescent="0.35">
      <c r="B606" t="s">
        <v>184</v>
      </c>
      <c r="C606" s="17">
        <v>0.27208481856286298</v>
      </c>
      <c r="D606" s="17">
        <v>0.24633686847010799</v>
      </c>
      <c r="E606" s="17">
        <v>0.299355928016307</v>
      </c>
      <c r="F606" s="17"/>
      <c r="G606" s="17">
        <v>0.24248460082054701</v>
      </c>
      <c r="H606" s="17">
        <v>0.26096310778819498</v>
      </c>
      <c r="I606" s="17">
        <v>0.26959694296617998</v>
      </c>
      <c r="J606" s="17">
        <v>0.263920409067321</v>
      </c>
      <c r="K606" s="17">
        <v>0.27940957811311701</v>
      </c>
      <c r="L606" s="17">
        <v>0.30470544418317602</v>
      </c>
      <c r="M606" s="17"/>
      <c r="N606" s="17">
        <v>0.255008396149909</v>
      </c>
      <c r="O606" s="17">
        <v>0.245905764162624</v>
      </c>
      <c r="P606" s="17">
        <v>0.27910646133910499</v>
      </c>
      <c r="Q606" s="17">
        <v>0.31203971071961201</v>
      </c>
      <c r="R606" s="17"/>
      <c r="S606" s="17">
        <v>0.208237098776659</v>
      </c>
      <c r="T606" s="17">
        <v>0.31004469838590898</v>
      </c>
      <c r="U606" s="17">
        <v>0.28158126408747203</v>
      </c>
      <c r="V606" s="17">
        <v>0.26376200037841302</v>
      </c>
      <c r="W606" s="17">
        <v>0.26808765447174299</v>
      </c>
      <c r="X606" s="17">
        <v>0.29349410371773199</v>
      </c>
      <c r="Y606" s="17">
        <v>0.26825180533502002</v>
      </c>
      <c r="Z606" s="17">
        <v>0.30227102056529198</v>
      </c>
      <c r="AA606" s="17">
        <v>0.27120859240814899</v>
      </c>
      <c r="AB606" s="17">
        <v>0.26900420131792502</v>
      </c>
      <c r="AC606" s="17">
        <v>0.30833448332847702</v>
      </c>
      <c r="AD606" s="17"/>
      <c r="AE606" s="17">
        <v>0.28436306963149199</v>
      </c>
      <c r="AF606" s="17">
        <v>0.25418166594478298</v>
      </c>
      <c r="AG606" s="17">
        <v>0.30156856951943201</v>
      </c>
      <c r="AH606" s="17"/>
      <c r="AI606" s="17">
        <v>0.28653279662907299</v>
      </c>
      <c r="AJ606" s="17">
        <v>0.25112207563806899</v>
      </c>
      <c r="AK606" s="17">
        <v>0.242872716480172</v>
      </c>
      <c r="AL606" s="17">
        <v>0.24738575477128599</v>
      </c>
      <c r="AM606" s="17">
        <v>0.30399003594530299</v>
      </c>
      <c r="AN606" s="17"/>
      <c r="AO606" s="17">
        <v>0.277554353466754</v>
      </c>
      <c r="AP606" s="17">
        <v>0.26018085136723701</v>
      </c>
      <c r="AQ606" s="17">
        <v>0.23745684178276599</v>
      </c>
      <c r="AR606" s="17"/>
      <c r="AS606" s="17">
        <v>0.34232772455860999</v>
      </c>
      <c r="AT606" s="17">
        <v>0.283937730855713</v>
      </c>
      <c r="AU606" s="17">
        <v>0.224207613150125</v>
      </c>
      <c r="AV606" s="17">
        <v>0.20844225179171499</v>
      </c>
      <c r="AW606" s="17">
        <v>0.16947577100514799</v>
      </c>
      <c r="AX606" s="17"/>
      <c r="AY606" s="17">
        <v>0.19663236979901999</v>
      </c>
      <c r="AZ606" s="17">
        <v>0.319278878102354</v>
      </c>
      <c r="BA606" s="17">
        <v>0.27758599010872598</v>
      </c>
      <c r="BB606" s="17">
        <v>0.30113887148421897</v>
      </c>
      <c r="BC606" s="17">
        <v>0.29054245204226198</v>
      </c>
      <c r="BD606" s="17">
        <v>0.26015112768194398</v>
      </c>
      <c r="BE606" s="17">
        <v>0.29083039864745402</v>
      </c>
      <c r="BF606" s="17">
        <v>0.30801642032002802</v>
      </c>
      <c r="BG606" s="17">
        <v>0.30151974622015298</v>
      </c>
      <c r="BH606" s="17">
        <v>0.25459949234644602</v>
      </c>
      <c r="BI606" s="17">
        <v>0.25678519860795002</v>
      </c>
      <c r="BJ606" s="17">
        <v>0.23259128655626399</v>
      </c>
      <c r="BK606" s="17">
        <v>0.27829762091245203</v>
      </c>
      <c r="BL606" s="17">
        <v>0.14949524597709801</v>
      </c>
      <c r="BM606" s="17">
        <v>0.23150617155921099</v>
      </c>
      <c r="BN606" s="17">
        <v>0.16685855151644499</v>
      </c>
      <c r="BO606" s="17"/>
      <c r="BP606" s="17">
        <v>0.21820799464526999</v>
      </c>
      <c r="BQ606" s="17">
        <v>0.27866993452094702</v>
      </c>
      <c r="BR606" s="17">
        <v>0.28737931437145597</v>
      </c>
      <c r="BS606" s="17">
        <v>0.29372012755868898</v>
      </c>
      <c r="BT606" s="17">
        <v>0.29855603817731202</v>
      </c>
      <c r="BU606" s="17">
        <v>0.29714848958780299</v>
      </c>
      <c r="BV606" s="17"/>
      <c r="BW606" s="17">
        <v>0.21003961866514601</v>
      </c>
      <c r="BX606" s="17">
        <v>0.27232309671729898</v>
      </c>
      <c r="BY606" s="17">
        <v>0.28649326484611298</v>
      </c>
      <c r="BZ606" s="17">
        <v>0.26195705652546503</v>
      </c>
      <c r="CA606" s="17">
        <v>0.26671693459672002</v>
      </c>
      <c r="CB606" s="17">
        <v>0.24080954177879599</v>
      </c>
      <c r="CC606" s="17">
        <v>0.32585069418493101</v>
      </c>
      <c r="CD606" s="17">
        <v>0.242994634855345</v>
      </c>
      <c r="CE606" s="17"/>
      <c r="CF606" s="17">
        <v>0.23627875867989201</v>
      </c>
      <c r="CG606" s="17">
        <v>0.27531611147617102</v>
      </c>
      <c r="CH606" s="17">
        <v>0.280350247352674</v>
      </c>
      <c r="CI606" s="17">
        <v>0.26313030732417497</v>
      </c>
      <c r="CJ606" s="17">
        <v>0.274317840595805</v>
      </c>
      <c r="CK606" s="17"/>
      <c r="CL606" s="17">
        <v>0.277572887724918</v>
      </c>
      <c r="CM606" s="17"/>
      <c r="CN606" s="17">
        <v>0.26290470307745001</v>
      </c>
      <c r="CO606" s="17">
        <v>0.29554579696537298</v>
      </c>
      <c r="CP606" s="17">
        <v>0.274391854870359</v>
      </c>
    </row>
    <row r="607" spans="2:94" x14ac:dyDescent="0.35">
      <c r="B607" t="s">
        <v>185</v>
      </c>
      <c r="C607" s="17">
        <v>0.16445839261430401</v>
      </c>
      <c r="D607" s="17">
        <v>0.16464125261124299</v>
      </c>
      <c r="E607" s="17">
        <v>0.16209998150475499</v>
      </c>
      <c r="F607" s="17"/>
      <c r="G607" s="17">
        <v>0.179885937028331</v>
      </c>
      <c r="H607" s="17">
        <v>0.15212033841051401</v>
      </c>
      <c r="I607" s="17">
        <v>0.133528732660779</v>
      </c>
      <c r="J607" s="17">
        <v>0.176233705607442</v>
      </c>
      <c r="K607" s="17">
        <v>0.18195048001593001</v>
      </c>
      <c r="L607" s="17">
        <v>0.168144002102185</v>
      </c>
      <c r="M607" s="17"/>
      <c r="N607" s="17">
        <v>0.18062138792447399</v>
      </c>
      <c r="O607" s="17">
        <v>0.16199071749261101</v>
      </c>
      <c r="P607" s="17">
        <v>0.16859259465154899</v>
      </c>
      <c r="Q607" s="17">
        <v>0.14515178515532201</v>
      </c>
      <c r="R607" s="17"/>
      <c r="S607" s="17">
        <v>0.17060249196802801</v>
      </c>
      <c r="T607" s="17">
        <v>0.16425967468864899</v>
      </c>
      <c r="U607" s="17">
        <v>0.166596410973536</v>
      </c>
      <c r="V607" s="17">
        <v>0.181971476488861</v>
      </c>
      <c r="W607" s="17">
        <v>0.16621662190410599</v>
      </c>
      <c r="X607" s="17">
        <v>0.158126158439515</v>
      </c>
      <c r="Y607" s="17">
        <v>0.151208934526564</v>
      </c>
      <c r="Z607" s="17">
        <v>0.146761828696307</v>
      </c>
      <c r="AA607" s="17">
        <v>0.16012167796451299</v>
      </c>
      <c r="AB607" s="17">
        <v>0.18702595652190199</v>
      </c>
      <c r="AC607" s="17">
        <v>0.125998147633785</v>
      </c>
      <c r="AD607" s="17"/>
      <c r="AE607" s="17">
        <v>0.16193002826187999</v>
      </c>
      <c r="AF607" s="17">
        <v>0.1741289140177</v>
      </c>
      <c r="AG607" s="17">
        <v>0.13860655615457401</v>
      </c>
      <c r="AH607" s="17"/>
      <c r="AI607" s="17">
        <v>0.14783264938033799</v>
      </c>
      <c r="AJ607" s="17">
        <v>0.169711817155516</v>
      </c>
      <c r="AK607" s="17">
        <v>0.16409469959363701</v>
      </c>
      <c r="AL607" s="17">
        <v>0.201700934444695</v>
      </c>
      <c r="AM607" s="17">
        <v>0.143666536895763</v>
      </c>
      <c r="AN607" s="17"/>
      <c r="AO607" s="17">
        <v>0.113186274573447</v>
      </c>
      <c r="AP607" s="17">
        <v>0.17084462633963701</v>
      </c>
      <c r="AQ607" s="17">
        <v>0.17970618830424101</v>
      </c>
      <c r="AR607" s="17"/>
      <c r="AS607" s="17">
        <v>0.15579303292668401</v>
      </c>
      <c r="AT607" s="17">
        <v>0.170340581676557</v>
      </c>
      <c r="AU607" s="17">
        <v>0.17010548473241</v>
      </c>
      <c r="AV607" s="17">
        <v>0.16237822948626601</v>
      </c>
      <c r="AW607" s="17">
        <v>0.227499090430902</v>
      </c>
      <c r="AX607" s="17"/>
      <c r="AY607" s="17">
        <v>0.168535863842186</v>
      </c>
      <c r="AZ607" s="17">
        <v>0.14770721610222301</v>
      </c>
      <c r="BA607" s="17">
        <v>0.166893313322829</v>
      </c>
      <c r="BB607" s="17">
        <v>0.13648748114609</v>
      </c>
      <c r="BC607" s="17">
        <v>0.166939948370663</v>
      </c>
      <c r="BD607" s="17">
        <v>0.14900007043661101</v>
      </c>
      <c r="BE607" s="17">
        <v>0.18971536872536299</v>
      </c>
      <c r="BF607" s="17">
        <v>0.155812998347927</v>
      </c>
      <c r="BG607" s="17">
        <v>0.16521813759432899</v>
      </c>
      <c r="BH607" s="17">
        <v>0.14421756644393999</v>
      </c>
      <c r="BI607" s="17">
        <v>0.16120434920141299</v>
      </c>
      <c r="BJ607" s="17">
        <v>0.195833302647135</v>
      </c>
      <c r="BK607" s="17">
        <v>0.174613958313522</v>
      </c>
      <c r="BL607" s="17">
        <v>0.25854223230607798</v>
      </c>
      <c r="BM607" s="17">
        <v>0.184656647065573</v>
      </c>
      <c r="BN607" s="17">
        <v>0.115533279301582</v>
      </c>
      <c r="BO607" s="17"/>
      <c r="BP607" s="17">
        <v>0.152186299878072</v>
      </c>
      <c r="BQ607" s="17">
        <v>0.17379067612708099</v>
      </c>
      <c r="BR607" s="17">
        <v>0.14591371575992099</v>
      </c>
      <c r="BS607" s="17">
        <v>0.156191531273663</v>
      </c>
      <c r="BT607" s="17">
        <v>0.19798991459659601</v>
      </c>
      <c r="BU607" s="17">
        <v>0.177367352947955</v>
      </c>
      <c r="BV607" s="17"/>
      <c r="BW607" s="17">
        <v>0.12495318624200601</v>
      </c>
      <c r="BX607" s="17">
        <v>0.161883425925442</v>
      </c>
      <c r="BY607" s="17">
        <v>0.171453380537441</v>
      </c>
      <c r="BZ607" s="17">
        <v>0.17941413211787499</v>
      </c>
      <c r="CA607" s="17">
        <v>0.16098913947053001</v>
      </c>
      <c r="CB607" s="17">
        <v>0.124070409801103</v>
      </c>
      <c r="CC607" s="17">
        <v>0.12236417192914099</v>
      </c>
      <c r="CD607" s="17">
        <v>0.17112706406105899</v>
      </c>
      <c r="CE607" s="17"/>
      <c r="CF607" s="17">
        <v>0.133126826941383</v>
      </c>
      <c r="CG607" s="17">
        <v>0.17121443040463699</v>
      </c>
      <c r="CH607" s="17">
        <v>0.162719443412708</v>
      </c>
      <c r="CI607" s="17">
        <v>0.17173334783855301</v>
      </c>
      <c r="CJ607" s="17">
        <v>0.158414420099487</v>
      </c>
      <c r="CK607" s="17"/>
      <c r="CL607" s="17">
        <v>0.13036609040820599</v>
      </c>
      <c r="CM607" s="17"/>
      <c r="CN607" s="17">
        <v>0.19548665582097299</v>
      </c>
      <c r="CO607" s="17">
        <v>0.13872598075454901</v>
      </c>
      <c r="CP607" s="17">
        <v>0.114030122597547</v>
      </c>
    </row>
    <row r="608" spans="2:94" x14ac:dyDescent="0.35">
      <c r="B608" t="s">
        <v>186</v>
      </c>
      <c r="C608" s="17">
        <v>9.6564747426063399E-2</v>
      </c>
      <c r="D608" s="17">
        <v>0.107821834413764</v>
      </c>
      <c r="E608" s="17">
        <v>8.3408809448745902E-2</v>
      </c>
      <c r="F608" s="17"/>
      <c r="G608" s="17">
        <v>8.4607752207254597E-2</v>
      </c>
      <c r="H608" s="17">
        <v>7.9442507189070893E-2</v>
      </c>
      <c r="I608" s="17">
        <v>0.106622793014183</v>
      </c>
      <c r="J608" s="17">
        <v>0.121714088452366</v>
      </c>
      <c r="K608" s="17">
        <v>0.112240896785578</v>
      </c>
      <c r="L608" s="17">
        <v>7.9470819745293103E-2</v>
      </c>
      <c r="M608" s="17"/>
      <c r="N608" s="17">
        <v>9.7340859353789499E-2</v>
      </c>
      <c r="O608" s="17">
        <v>0.10902325539287901</v>
      </c>
      <c r="P608" s="17">
        <v>8.2854071827853301E-2</v>
      </c>
      <c r="Q608" s="17">
        <v>9.4957971886222195E-2</v>
      </c>
      <c r="R608" s="17"/>
      <c r="S608" s="17">
        <v>7.5441981805465505E-2</v>
      </c>
      <c r="T608" s="17">
        <v>0.10683961076258799</v>
      </c>
      <c r="U608" s="17">
        <v>0.10238762374478701</v>
      </c>
      <c r="V608" s="17">
        <v>9.0681869933241205E-2</v>
      </c>
      <c r="W608" s="17">
        <v>5.8713671816311597E-2</v>
      </c>
      <c r="X608" s="17">
        <v>7.9628483428438396E-2</v>
      </c>
      <c r="Y608" s="17">
        <v>0.12591729556978101</v>
      </c>
      <c r="Z608" s="17">
        <v>8.4148012616852799E-2</v>
      </c>
      <c r="AA608" s="17">
        <v>0.103450144311775</v>
      </c>
      <c r="AB608" s="17">
        <v>0.124732014649268</v>
      </c>
      <c r="AC608" s="17">
        <v>0.11090555145193</v>
      </c>
      <c r="AD608" s="17"/>
      <c r="AE608" s="17">
        <v>0.107114365145221</v>
      </c>
      <c r="AF608" s="17">
        <v>9.35765676082147E-2</v>
      </c>
      <c r="AG608" s="17">
        <v>6.19888142716888E-2</v>
      </c>
      <c r="AH608" s="17"/>
      <c r="AI608" s="17">
        <v>6.7458851652938898E-2</v>
      </c>
      <c r="AJ608" s="17">
        <v>0.12770414014572001</v>
      </c>
      <c r="AK608" s="17">
        <v>7.3717013626783096E-2</v>
      </c>
      <c r="AL608" s="17">
        <v>0.154831977772806</v>
      </c>
      <c r="AM608" s="17">
        <v>8.8513837404506898E-2</v>
      </c>
      <c r="AN608" s="17"/>
      <c r="AO608" s="17">
        <v>3.3933852586430502E-2</v>
      </c>
      <c r="AP608" s="17">
        <v>0.107575623969805</v>
      </c>
      <c r="AQ608" s="17">
        <v>6.1861372233941697E-2</v>
      </c>
      <c r="AR608" s="17"/>
      <c r="AS608" s="17">
        <v>7.7666591820921796E-2</v>
      </c>
      <c r="AT608" s="17">
        <v>8.9748406584323301E-2</v>
      </c>
      <c r="AU608" s="17">
        <v>0.11697953919182499</v>
      </c>
      <c r="AV608" s="17">
        <v>0.100588071317986</v>
      </c>
      <c r="AW608" s="17">
        <v>7.2635526555195701E-2</v>
      </c>
      <c r="AX608" s="17"/>
      <c r="AY608" s="17">
        <v>0.19058594077684399</v>
      </c>
      <c r="AZ608" s="17">
        <v>8.2414313008235596E-2</v>
      </c>
      <c r="BA608" s="17">
        <v>0.11666998669791601</v>
      </c>
      <c r="BB608" s="17">
        <v>0.10614796347231401</v>
      </c>
      <c r="BC608" s="17">
        <v>9.2619987958050598E-2</v>
      </c>
      <c r="BD608" s="17">
        <v>9.4271799014541593E-2</v>
      </c>
      <c r="BE608" s="17">
        <v>7.2180609197092405E-2</v>
      </c>
      <c r="BF608" s="17">
        <v>0.100112916382797</v>
      </c>
      <c r="BG608" s="17">
        <v>0.109131833635737</v>
      </c>
      <c r="BH608" s="17">
        <v>0.10431115071355999</v>
      </c>
      <c r="BI608" s="17">
        <v>8.8934606297176394E-2</v>
      </c>
      <c r="BJ608" s="17">
        <v>9.9131413778388897E-2</v>
      </c>
      <c r="BK608" s="17">
        <v>0.100380527134317</v>
      </c>
      <c r="BL608" s="17">
        <v>0.11384412137276</v>
      </c>
      <c r="BM608" s="17">
        <v>0.169389388995239</v>
      </c>
      <c r="BN608" s="17">
        <v>8.4996661586430294E-2</v>
      </c>
      <c r="BO608" s="17"/>
      <c r="BP608" s="17">
        <v>8.9823071314347497E-2</v>
      </c>
      <c r="BQ608" s="17">
        <v>0.10614916294653599</v>
      </c>
      <c r="BR608" s="17">
        <v>9.5031673956706905E-2</v>
      </c>
      <c r="BS608" s="17">
        <v>9.0912077770786401E-2</v>
      </c>
      <c r="BT608" s="17">
        <v>0.104234842738646</v>
      </c>
      <c r="BU608" s="17">
        <v>8.7546155253689403E-2</v>
      </c>
      <c r="BV608" s="17"/>
      <c r="BW608" s="17">
        <v>0.11157244740734799</v>
      </c>
      <c r="BX608" s="17">
        <v>9.4508457358203499E-2</v>
      </c>
      <c r="BY608" s="17">
        <v>8.9973828479587598E-2</v>
      </c>
      <c r="BZ608" s="17">
        <v>9.8353839310235003E-2</v>
      </c>
      <c r="CA608" s="17">
        <v>0.109852575373035</v>
      </c>
      <c r="CB608" s="17">
        <v>0.104927798471857</v>
      </c>
      <c r="CC608" s="17">
        <v>7.86190887733383E-2</v>
      </c>
      <c r="CD608" s="17">
        <v>0.121391954812933</v>
      </c>
      <c r="CE608" s="17"/>
      <c r="CF608" s="17">
        <v>4.6967467622269901E-2</v>
      </c>
      <c r="CG608" s="17">
        <v>8.76320575118687E-2</v>
      </c>
      <c r="CH608" s="17">
        <v>9.8579182442496804E-2</v>
      </c>
      <c r="CI608" s="17">
        <v>0.12540238340009499</v>
      </c>
      <c r="CJ608" s="17">
        <v>0.164269546682309</v>
      </c>
      <c r="CK608" s="17"/>
      <c r="CL608" s="17">
        <v>5.8863024290126797E-2</v>
      </c>
      <c r="CM608" s="17"/>
      <c r="CN608" s="17">
        <v>0.13915664120361901</v>
      </c>
      <c r="CO608" s="17">
        <v>5.41390476127687E-2</v>
      </c>
      <c r="CP608" s="17">
        <v>3.2996207308605897E-2</v>
      </c>
    </row>
    <row r="609" spans="2:94" x14ac:dyDescent="0.35">
      <c r="B609" t="s">
        <v>133</v>
      </c>
      <c r="C609" s="17">
        <v>8.6839748210871606E-2</v>
      </c>
      <c r="D609" s="17">
        <v>5.78540701652909E-2</v>
      </c>
      <c r="E609" s="17">
        <v>0.11480592992336799</v>
      </c>
      <c r="F609" s="17"/>
      <c r="G609" s="17">
        <v>7.5204003007316902E-2</v>
      </c>
      <c r="H609" s="17">
        <v>8.0905949221727294E-2</v>
      </c>
      <c r="I609" s="17">
        <v>7.8017126280191598E-2</v>
      </c>
      <c r="J609" s="17">
        <v>0.10344921681990001</v>
      </c>
      <c r="K609" s="17">
        <v>9.1857931551827199E-2</v>
      </c>
      <c r="L609" s="17">
        <v>8.9813403480946505E-2</v>
      </c>
      <c r="M609" s="17"/>
      <c r="N609" s="17">
        <v>5.8617030487888799E-2</v>
      </c>
      <c r="O609" s="17">
        <v>8.3043609955442799E-2</v>
      </c>
      <c r="P609" s="17">
        <v>9.1437565688783806E-2</v>
      </c>
      <c r="Q609" s="17">
        <v>0.115317875096021</v>
      </c>
      <c r="R609" s="17"/>
      <c r="S609" s="17">
        <v>7.4409139890344603E-2</v>
      </c>
      <c r="T609" s="17">
        <v>8.7655701684792503E-2</v>
      </c>
      <c r="U609" s="17">
        <v>0.113718874757504</v>
      </c>
      <c r="V609" s="17">
        <v>7.2218196853363906E-2</v>
      </c>
      <c r="W609" s="17">
        <v>7.1083899776958406E-2</v>
      </c>
      <c r="X609" s="17">
        <v>8.4642107210688905E-2</v>
      </c>
      <c r="Y609" s="17">
        <v>9.9007777166125702E-2</v>
      </c>
      <c r="Z609" s="17">
        <v>8.1172768576870002E-2</v>
      </c>
      <c r="AA609" s="17">
        <v>8.04825221293161E-2</v>
      </c>
      <c r="AB609" s="17">
        <v>0.10235885894056</v>
      </c>
      <c r="AC609" s="17">
        <v>9.9945423245505496E-2</v>
      </c>
      <c r="AD609" s="17"/>
      <c r="AE609" s="17">
        <v>7.8912457284301296E-2</v>
      </c>
      <c r="AF609" s="17">
        <v>8.2432175489641504E-2</v>
      </c>
      <c r="AG609" s="17">
        <v>0.115087807271071</v>
      </c>
      <c r="AH609" s="17"/>
      <c r="AI609" s="17">
        <v>7.6666587528775601E-2</v>
      </c>
      <c r="AJ609" s="17">
        <v>6.5226928542862495E-2</v>
      </c>
      <c r="AK609" s="17">
        <v>6.4034169849572303E-2</v>
      </c>
      <c r="AL609" s="17">
        <v>9.8325446873036598E-2</v>
      </c>
      <c r="AM609" s="17">
        <v>0.136302809684196</v>
      </c>
      <c r="AN609" s="17"/>
      <c r="AO609" s="17">
        <v>6.4814087960778796E-2</v>
      </c>
      <c r="AP609" s="17">
        <v>6.2868338054660994E-2</v>
      </c>
      <c r="AQ609" s="17">
        <v>7.0313980237822996E-2</v>
      </c>
      <c r="AR609" s="17"/>
      <c r="AS609" s="17">
        <v>0.10555405880355601</v>
      </c>
      <c r="AT609" s="17">
        <v>0.113315766775115</v>
      </c>
      <c r="AU609" s="17">
        <v>7.73871424596594E-2</v>
      </c>
      <c r="AV609" s="17">
        <v>4.6410025484680997E-2</v>
      </c>
      <c r="AW609" s="17">
        <v>0</v>
      </c>
      <c r="AX609" s="17"/>
      <c r="AY609" s="17">
        <v>0.191610450917891</v>
      </c>
      <c r="AZ609" s="17">
        <v>0.113418050797891</v>
      </c>
      <c r="BA609" s="17">
        <v>0.110744771149106</v>
      </c>
      <c r="BB609" s="17">
        <v>0.11517577629694099</v>
      </c>
      <c r="BC609" s="17">
        <v>8.6006576204434498E-2</v>
      </c>
      <c r="BD609" s="17">
        <v>6.9492968723531695E-2</v>
      </c>
      <c r="BE609" s="17">
        <v>8.7859492532983696E-2</v>
      </c>
      <c r="BF609" s="17">
        <v>6.7464420046440099E-2</v>
      </c>
      <c r="BG609" s="17">
        <v>7.2172593514850295E-2</v>
      </c>
      <c r="BH609" s="17">
        <v>6.1025334475266202E-2</v>
      </c>
      <c r="BI609" s="17">
        <v>7.8727713754563305E-2</v>
      </c>
      <c r="BJ609" s="17">
        <v>6.4793074441487505E-2</v>
      </c>
      <c r="BK609" s="17">
        <v>7.5341333880675904E-2</v>
      </c>
      <c r="BL609" s="17">
        <v>5.2359903721077503E-2</v>
      </c>
      <c r="BM609" s="17">
        <v>7.9724388670759996E-2</v>
      </c>
      <c r="BN609" s="17">
        <v>1.8423774012690498E-2</v>
      </c>
      <c r="BO609" s="17"/>
      <c r="BP609" s="17">
        <v>6.6256952262927105E-2</v>
      </c>
      <c r="BQ609" s="17">
        <v>9.2778347948845596E-2</v>
      </c>
      <c r="BR609" s="17">
        <v>9.2444641139910896E-2</v>
      </c>
      <c r="BS609" s="17">
        <v>8.8069771809287906E-2</v>
      </c>
      <c r="BT609" s="17">
        <v>0.108211165094351</v>
      </c>
      <c r="BU609" s="17">
        <v>7.9077007482561704E-2</v>
      </c>
      <c r="BV609" s="17"/>
      <c r="BW609" s="17">
        <v>9.78091450070325E-2</v>
      </c>
      <c r="BX609" s="17">
        <v>8.0514285292894297E-2</v>
      </c>
      <c r="BY609" s="17">
        <v>7.0917538712005401E-2</v>
      </c>
      <c r="BZ609" s="17">
        <v>7.8667121660842707E-2</v>
      </c>
      <c r="CA609" s="17">
        <v>6.8753779919327004E-2</v>
      </c>
      <c r="CB609" s="17">
        <v>0.105406456970256</v>
      </c>
      <c r="CC609" s="17">
        <v>8.08755522770917E-2</v>
      </c>
      <c r="CD609" s="17">
        <v>0.170016801948596</v>
      </c>
      <c r="CE609" s="17"/>
      <c r="CF609" s="17">
        <v>6.1445988079760601E-2</v>
      </c>
      <c r="CG609" s="17">
        <v>7.2418785205837999E-2</v>
      </c>
      <c r="CH609" s="17">
        <v>9.8148857986545796E-2</v>
      </c>
      <c r="CI609" s="17">
        <v>9.7192369797430497E-2</v>
      </c>
      <c r="CJ609" s="17">
        <v>0.130971676654383</v>
      </c>
      <c r="CK609" s="17"/>
      <c r="CL609" s="17">
        <v>4.7858808356021201E-2</v>
      </c>
      <c r="CM609" s="17"/>
      <c r="CN609" s="17">
        <v>9.8783599796362795E-2</v>
      </c>
      <c r="CO609" s="17">
        <v>8.2181242962900095E-2</v>
      </c>
      <c r="CP609" s="17">
        <v>6.3252364844252201E-2</v>
      </c>
    </row>
    <row r="610" spans="2:94" x14ac:dyDescent="0.35">
      <c r="B610" t="s">
        <v>187</v>
      </c>
      <c r="C610" s="17">
        <v>0.380052293185899</v>
      </c>
      <c r="D610" s="17">
        <v>0.42334597433959298</v>
      </c>
      <c r="E610" s="17">
        <v>0.340329351106824</v>
      </c>
      <c r="F610" s="17"/>
      <c r="G610" s="17">
        <v>0.41781770693655101</v>
      </c>
      <c r="H610" s="17">
        <v>0.42656809739049301</v>
      </c>
      <c r="I610" s="17">
        <v>0.41223440507866599</v>
      </c>
      <c r="J610" s="17">
        <v>0.33468258005297102</v>
      </c>
      <c r="K610" s="17">
        <v>0.33454111353354798</v>
      </c>
      <c r="L610" s="17">
        <v>0.357866330488399</v>
      </c>
      <c r="M610" s="17"/>
      <c r="N610" s="17">
        <v>0.40841232608393901</v>
      </c>
      <c r="O610" s="17">
        <v>0.40003665299644398</v>
      </c>
      <c r="P610" s="17">
        <v>0.37800930649270797</v>
      </c>
      <c r="Q610" s="17">
        <v>0.33253265714282199</v>
      </c>
      <c r="R610" s="17"/>
      <c r="S610" s="17">
        <v>0.47130928755950302</v>
      </c>
      <c r="T610" s="17">
        <v>0.33120031447806098</v>
      </c>
      <c r="U610" s="17">
        <v>0.335715826436702</v>
      </c>
      <c r="V610" s="17">
        <v>0.39136645634612099</v>
      </c>
      <c r="W610" s="17">
        <v>0.435898152030881</v>
      </c>
      <c r="X610" s="17">
        <v>0.38410914720362599</v>
      </c>
      <c r="Y610" s="17">
        <v>0.355614187402509</v>
      </c>
      <c r="Z610" s="17">
        <v>0.38564636954467901</v>
      </c>
      <c r="AA610" s="17">
        <v>0.38473706318624701</v>
      </c>
      <c r="AB610" s="17">
        <v>0.31687896857034498</v>
      </c>
      <c r="AC610" s="17">
        <v>0.35481639434030199</v>
      </c>
      <c r="AD610" s="17"/>
      <c r="AE610" s="17">
        <v>0.36768007967710598</v>
      </c>
      <c r="AF610" s="17">
        <v>0.39568067693966102</v>
      </c>
      <c r="AG610" s="17">
        <v>0.38274825278323399</v>
      </c>
      <c r="AH610" s="17"/>
      <c r="AI610" s="17">
        <v>0.42150911480887499</v>
      </c>
      <c r="AJ610" s="17">
        <v>0.38623503851783297</v>
      </c>
      <c r="AK610" s="17">
        <v>0.45528140044983501</v>
      </c>
      <c r="AL610" s="17">
        <v>0.297755886138176</v>
      </c>
      <c r="AM610" s="17">
        <v>0.327526780070232</v>
      </c>
      <c r="AN610" s="17"/>
      <c r="AO610" s="17">
        <v>0.51051143141259003</v>
      </c>
      <c r="AP610" s="17">
        <v>0.39853056026865902</v>
      </c>
      <c r="AQ610" s="17">
        <v>0.45066161744122801</v>
      </c>
      <c r="AR610" s="17"/>
      <c r="AS610" s="17">
        <v>0.31865859189022799</v>
      </c>
      <c r="AT610" s="17">
        <v>0.34265751410829098</v>
      </c>
      <c r="AU610" s="17">
        <v>0.41132022046597999</v>
      </c>
      <c r="AV610" s="17">
        <v>0.48218142191935198</v>
      </c>
      <c r="AW610" s="17">
        <v>0.53038961200875401</v>
      </c>
      <c r="AX610" s="17"/>
      <c r="AY610" s="17">
        <v>0.252635374664059</v>
      </c>
      <c r="AZ610" s="17">
        <v>0.33718154198929601</v>
      </c>
      <c r="BA610" s="17">
        <v>0.32810593872142302</v>
      </c>
      <c r="BB610" s="17">
        <v>0.34104990760043502</v>
      </c>
      <c r="BC610" s="17">
        <v>0.36389103542459</v>
      </c>
      <c r="BD610" s="17">
        <v>0.42708403414337198</v>
      </c>
      <c r="BE610" s="17">
        <v>0.359414130897107</v>
      </c>
      <c r="BF610" s="17">
        <v>0.36859324490280898</v>
      </c>
      <c r="BG610" s="17">
        <v>0.35195768903493102</v>
      </c>
      <c r="BH610" s="17">
        <v>0.43584645602078698</v>
      </c>
      <c r="BI610" s="17">
        <v>0.41434813213889699</v>
      </c>
      <c r="BJ610" s="17">
        <v>0.40765092257672503</v>
      </c>
      <c r="BK610" s="17">
        <v>0.37136655975903299</v>
      </c>
      <c r="BL610" s="17">
        <v>0.42575849662298698</v>
      </c>
      <c r="BM610" s="17">
        <v>0.33472340370921699</v>
      </c>
      <c r="BN610" s="17">
        <v>0.61418773358285295</v>
      </c>
      <c r="BO610" s="17"/>
      <c r="BP610" s="17">
        <v>0.47352568189938299</v>
      </c>
      <c r="BQ610" s="17">
        <v>0.34861187845658997</v>
      </c>
      <c r="BR610" s="17">
        <v>0.37923065477200502</v>
      </c>
      <c r="BS610" s="17">
        <v>0.37110649158757397</v>
      </c>
      <c r="BT610" s="17">
        <v>0.291008039393096</v>
      </c>
      <c r="BU610" s="17">
        <v>0.35886099472799099</v>
      </c>
      <c r="BV610" s="17"/>
      <c r="BW610" s="17">
        <v>0.45562560267846702</v>
      </c>
      <c r="BX610" s="17">
        <v>0.39077073470616103</v>
      </c>
      <c r="BY610" s="17">
        <v>0.38116198742485302</v>
      </c>
      <c r="BZ610" s="17">
        <v>0.38160785038558198</v>
      </c>
      <c r="CA610" s="17">
        <v>0.39368757064038801</v>
      </c>
      <c r="CB610" s="17">
        <v>0.42478579297798802</v>
      </c>
      <c r="CC610" s="17">
        <v>0.392290492835497</v>
      </c>
      <c r="CD610" s="17">
        <v>0.29446954432206601</v>
      </c>
      <c r="CE610" s="17"/>
      <c r="CF610" s="17">
        <v>0.52218095867669501</v>
      </c>
      <c r="CG610" s="17">
        <v>0.39341861540148498</v>
      </c>
      <c r="CH610" s="17">
        <v>0.36020226880557499</v>
      </c>
      <c r="CI610" s="17">
        <v>0.34254159163974701</v>
      </c>
      <c r="CJ610" s="17">
        <v>0.27202651596801602</v>
      </c>
      <c r="CK610" s="17"/>
      <c r="CL610" s="17">
        <v>0.485339189220728</v>
      </c>
      <c r="CM610" s="17"/>
      <c r="CN610" s="17">
        <v>0.30366840010159601</v>
      </c>
      <c r="CO610" s="17">
        <v>0.429407931704409</v>
      </c>
      <c r="CP610" s="17">
        <v>0.51532945037923705</v>
      </c>
    </row>
    <row r="611" spans="2:94" x14ac:dyDescent="0.35">
      <c r="B611" t="s">
        <v>188</v>
      </c>
      <c r="C611" s="17">
        <v>0.26102314004036697</v>
      </c>
      <c r="D611" s="17">
        <v>0.27246308702500699</v>
      </c>
      <c r="E611" s="17">
        <v>0.24550879095350001</v>
      </c>
      <c r="F611" s="17"/>
      <c r="G611" s="17">
        <v>0.26449368923558503</v>
      </c>
      <c r="H611" s="17">
        <v>0.23156284559958401</v>
      </c>
      <c r="I611" s="17">
        <v>0.24015152567496301</v>
      </c>
      <c r="J611" s="17">
        <v>0.29794779405980798</v>
      </c>
      <c r="K611" s="17">
        <v>0.29419137680150798</v>
      </c>
      <c r="L611" s="17">
        <v>0.24761482184747799</v>
      </c>
      <c r="M611" s="17"/>
      <c r="N611" s="17">
        <v>0.27796224727826302</v>
      </c>
      <c r="O611" s="17">
        <v>0.27101397288548901</v>
      </c>
      <c r="P611" s="17">
        <v>0.251446666479403</v>
      </c>
      <c r="Q611" s="17">
        <v>0.240109757041545</v>
      </c>
      <c r="R611" s="17"/>
      <c r="S611" s="17">
        <v>0.24604447377349301</v>
      </c>
      <c r="T611" s="17">
        <v>0.27109928545123702</v>
      </c>
      <c r="U611" s="17">
        <v>0.268984034718323</v>
      </c>
      <c r="V611" s="17">
        <v>0.27265334642210198</v>
      </c>
      <c r="W611" s="17">
        <v>0.22493029372041801</v>
      </c>
      <c r="X611" s="17">
        <v>0.237754641867953</v>
      </c>
      <c r="Y611" s="17">
        <v>0.27712623009634502</v>
      </c>
      <c r="Z611" s="17">
        <v>0.230909841313159</v>
      </c>
      <c r="AA611" s="17">
        <v>0.263571822276288</v>
      </c>
      <c r="AB611" s="17">
        <v>0.31175797117116999</v>
      </c>
      <c r="AC611" s="17">
        <v>0.23690369908571501</v>
      </c>
      <c r="AD611" s="17"/>
      <c r="AE611" s="17">
        <v>0.26904439340710101</v>
      </c>
      <c r="AF611" s="17">
        <v>0.26770548162591501</v>
      </c>
      <c r="AG611" s="17">
        <v>0.20059537042626299</v>
      </c>
      <c r="AH611" s="17"/>
      <c r="AI611" s="17">
        <v>0.21529150103327599</v>
      </c>
      <c r="AJ611" s="17">
        <v>0.29741595730123499</v>
      </c>
      <c r="AK611" s="17">
        <v>0.23781171322042</v>
      </c>
      <c r="AL611" s="17">
        <v>0.356532912217501</v>
      </c>
      <c r="AM611" s="17">
        <v>0.232180374300269</v>
      </c>
      <c r="AN611" s="17"/>
      <c r="AO611" s="17">
        <v>0.14712012715987799</v>
      </c>
      <c r="AP611" s="17">
        <v>0.27842025030944201</v>
      </c>
      <c r="AQ611" s="17">
        <v>0.24156756053818301</v>
      </c>
      <c r="AR611" s="17"/>
      <c r="AS611" s="17">
        <v>0.23345962474760601</v>
      </c>
      <c r="AT611" s="17">
        <v>0.26008898826088001</v>
      </c>
      <c r="AU611" s="17">
        <v>0.28708502392423502</v>
      </c>
      <c r="AV611" s="17">
        <v>0.26296630080425198</v>
      </c>
      <c r="AW611" s="17">
        <v>0.300134616986098</v>
      </c>
      <c r="AX611" s="17"/>
      <c r="AY611" s="17">
        <v>0.35912180461903098</v>
      </c>
      <c r="AZ611" s="17">
        <v>0.230121529110458</v>
      </c>
      <c r="BA611" s="17">
        <v>0.28356330002074398</v>
      </c>
      <c r="BB611" s="17">
        <v>0.242635444618405</v>
      </c>
      <c r="BC611" s="17">
        <v>0.25955993632871299</v>
      </c>
      <c r="BD611" s="17">
        <v>0.24327186945115201</v>
      </c>
      <c r="BE611" s="17">
        <v>0.261895977922455</v>
      </c>
      <c r="BF611" s="17">
        <v>0.25592591473072401</v>
      </c>
      <c r="BG611" s="17">
        <v>0.27434997123006599</v>
      </c>
      <c r="BH611" s="17">
        <v>0.2485287171575</v>
      </c>
      <c r="BI611" s="17">
        <v>0.25013895549859</v>
      </c>
      <c r="BJ611" s="17">
        <v>0.29496471642552402</v>
      </c>
      <c r="BK611" s="17">
        <v>0.274994485447839</v>
      </c>
      <c r="BL611" s="17">
        <v>0.37238635367883799</v>
      </c>
      <c r="BM611" s="17">
        <v>0.35404603606081197</v>
      </c>
      <c r="BN611" s="17">
        <v>0.20052994088801199</v>
      </c>
      <c r="BO611" s="17"/>
      <c r="BP611" s="17">
        <v>0.242009371192419</v>
      </c>
      <c r="BQ611" s="17">
        <v>0.27993983907361703</v>
      </c>
      <c r="BR611" s="17">
        <v>0.24094538971662799</v>
      </c>
      <c r="BS611" s="17">
        <v>0.24710360904445</v>
      </c>
      <c r="BT611" s="17">
        <v>0.30222475733524101</v>
      </c>
      <c r="BU611" s="17">
        <v>0.264913508201644</v>
      </c>
      <c r="BV611" s="17"/>
      <c r="BW611" s="17">
        <v>0.236525633649354</v>
      </c>
      <c r="BX611" s="17">
        <v>0.25639188328364598</v>
      </c>
      <c r="BY611" s="17">
        <v>0.26142720901702798</v>
      </c>
      <c r="BZ611" s="17">
        <v>0.27776797142810999</v>
      </c>
      <c r="CA611" s="17">
        <v>0.27084171484356501</v>
      </c>
      <c r="CB611" s="17">
        <v>0.22899820827296</v>
      </c>
      <c r="CC611" s="17">
        <v>0.20098326070247899</v>
      </c>
      <c r="CD611" s="17">
        <v>0.29251901887399201</v>
      </c>
      <c r="CE611" s="17"/>
      <c r="CF611" s="17">
        <v>0.180094294563653</v>
      </c>
      <c r="CG611" s="17">
        <v>0.258846487916506</v>
      </c>
      <c r="CH611" s="17">
        <v>0.26129862585520502</v>
      </c>
      <c r="CI611" s="17">
        <v>0.297135731238648</v>
      </c>
      <c r="CJ611" s="17">
        <v>0.32268396678179601</v>
      </c>
      <c r="CK611" s="17"/>
      <c r="CL611" s="17">
        <v>0.18922911469833301</v>
      </c>
      <c r="CM611" s="17"/>
      <c r="CN611" s="17">
        <v>0.334643297024591</v>
      </c>
      <c r="CO611" s="17">
        <v>0.192865028367318</v>
      </c>
      <c r="CP611" s="17">
        <v>0.147026329906152</v>
      </c>
    </row>
    <row r="612" spans="2:94" x14ac:dyDescent="0.35">
      <c r="B612" t="s">
        <v>147</v>
      </c>
      <c r="C612" s="17">
        <v>0.119029153145532</v>
      </c>
      <c r="D612" s="17">
        <v>0.15088288731458599</v>
      </c>
      <c r="E612" s="17">
        <v>9.4820560153323602E-2</v>
      </c>
      <c r="F612" s="17"/>
      <c r="G612" s="17">
        <v>0.15332401770096499</v>
      </c>
      <c r="H612" s="17">
        <v>0.195005251790908</v>
      </c>
      <c r="I612" s="17">
        <v>0.17208287940370301</v>
      </c>
      <c r="J612" s="17">
        <v>3.6734785993163099E-2</v>
      </c>
      <c r="K612" s="17">
        <v>4.0349736732040703E-2</v>
      </c>
      <c r="L612" s="17">
        <v>0.11025150864092099</v>
      </c>
      <c r="M612" s="17"/>
      <c r="N612" s="17">
        <v>0.130450078805676</v>
      </c>
      <c r="O612" s="17">
        <v>0.129022680110954</v>
      </c>
      <c r="P612" s="17">
        <v>0.126562640013306</v>
      </c>
      <c r="Q612" s="17">
        <v>9.2422900101277794E-2</v>
      </c>
      <c r="R612" s="17"/>
      <c r="S612" s="17">
        <v>0.22526481378600899</v>
      </c>
      <c r="T612" s="17">
        <v>6.0101029026824203E-2</v>
      </c>
      <c r="U612" s="17">
        <v>6.6731791718378702E-2</v>
      </c>
      <c r="V612" s="17">
        <v>0.118713109924019</v>
      </c>
      <c r="W612" s="17">
        <v>0.210967858310463</v>
      </c>
      <c r="X612" s="17">
        <v>0.14635450533567301</v>
      </c>
      <c r="Y612" s="17">
        <v>7.8487957306164494E-2</v>
      </c>
      <c r="Z612" s="17">
        <v>0.15473652823152001</v>
      </c>
      <c r="AA612" s="17">
        <v>0.12116524090996</v>
      </c>
      <c r="AB612" s="17">
        <v>5.1209973991754899E-3</v>
      </c>
      <c r="AC612" s="17">
        <v>0.117912695254587</v>
      </c>
      <c r="AD612" s="17"/>
      <c r="AE612" s="17">
        <v>9.86356862700042E-2</v>
      </c>
      <c r="AF612" s="17">
        <v>0.12797519531374599</v>
      </c>
      <c r="AG612" s="17">
        <v>0.182152882356971</v>
      </c>
      <c r="AH612" s="17"/>
      <c r="AI612" s="17">
        <v>0.206217613775598</v>
      </c>
      <c r="AJ612" s="17">
        <v>8.8819081216598303E-2</v>
      </c>
      <c r="AK612" s="17">
        <v>0.21746968722941401</v>
      </c>
      <c r="AL612" s="17">
        <v>-5.87770260793243E-2</v>
      </c>
      <c r="AM612" s="17">
        <v>9.5346405769962103E-2</v>
      </c>
      <c r="AN612" s="17"/>
      <c r="AO612" s="17">
        <v>0.36339130425271199</v>
      </c>
      <c r="AP612" s="17">
        <v>0.120110309959217</v>
      </c>
      <c r="AQ612" s="17">
        <v>0.209094056903045</v>
      </c>
      <c r="AR612" s="17"/>
      <c r="AS612" s="17">
        <v>8.5198967142622303E-2</v>
      </c>
      <c r="AT612" s="17">
        <v>8.2568525847410701E-2</v>
      </c>
      <c r="AU612" s="17">
        <v>0.124235196541745</v>
      </c>
      <c r="AV612" s="17">
        <v>0.2192151211151</v>
      </c>
      <c r="AW612" s="17">
        <v>0.23025499502265601</v>
      </c>
      <c r="AX612" s="17"/>
      <c r="AY612" s="17">
        <v>-0.106486429954972</v>
      </c>
      <c r="AZ612" s="17">
        <v>0.107060012878838</v>
      </c>
      <c r="BA612" s="17">
        <v>4.4542638700678802E-2</v>
      </c>
      <c r="BB612" s="17">
        <v>9.8414462982030604E-2</v>
      </c>
      <c r="BC612" s="17">
        <v>0.104331099095877</v>
      </c>
      <c r="BD612" s="17">
        <v>0.18381216469222</v>
      </c>
      <c r="BE612" s="17">
        <v>9.7518152974651703E-2</v>
      </c>
      <c r="BF612" s="17">
        <v>0.112667330172085</v>
      </c>
      <c r="BG612" s="17">
        <v>7.7607717804864307E-2</v>
      </c>
      <c r="BH612" s="17">
        <v>0.18731773886328701</v>
      </c>
      <c r="BI612" s="17">
        <v>0.16420917664030699</v>
      </c>
      <c r="BJ612" s="17">
        <v>0.11268620615120201</v>
      </c>
      <c r="BK612" s="17">
        <v>9.6372074311193795E-2</v>
      </c>
      <c r="BL612" s="17">
        <v>5.3372142944148999E-2</v>
      </c>
      <c r="BM612" s="17">
        <v>-1.9322632351594801E-2</v>
      </c>
      <c r="BN612" s="17">
        <v>0.41365779269484099</v>
      </c>
      <c r="BO612" s="17"/>
      <c r="BP612" s="17">
        <v>0.23151631070696399</v>
      </c>
      <c r="BQ612" s="17">
        <v>6.8672039382973393E-2</v>
      </c>
      <c r="BR612" s="17">
        <v>0.138285265055378</v>
      </c>
      <c r="BS612" s="17">
        <v>0.124002882543124</v>
      </c>
      <c r="BT612" s="17">
        <v>-1.12167179421458E-2</v>
      </c>
      <c r="BU612" s="17">
        <v>9.3947486526346602E-2</v>
      </c>
      <c r="BV612" s="17"/>
      <c r="BW612" s="17">
        <v>0.219099969029113</v>
      </c>
      <c r="BX612" s="17">
        <v>0.13437885142251499</v>
      </c>
      <c r="BY612" s="17">
        <v>0.119734778407825</v>
      </c>
      <c r="BZ612" s="17">
        <v>0.103839878957473</v>
      </c>
      <c r="CA612" s="17">
        <v>0.122845855796823</v>
      </c>
      <c r="CB612" s="17">
        <v>0.19578758470502799</v>
      </c>
      <c r="CC612" s="17">
        <v>0.19130723213301801</v>
      </c>
      <c r="CD612" s="17">
        <v>1.95052544807472E-3</v>
      </c>
      <c r="CE612" s="17"/>
      <c r="CF612" s="17">
        <v>0.34208666411304101</v>
      </c>
      <c r="CG612" s="17">
        <v>0.13457212748497899</v>
      </c>
      <c r="CH612" s="17">
        <v>9.8903642950369394E-2</v>
      </c>
      <c r="CI612" s="17">
        <v>4.5405860401098501E-2</v>
      </c>
      <c r="CJ612" s="17">
        <v>-5.0657450813780099E-2</v>
      </c>
      <c r="CK612" s="17"/>
      <c r="CL612" s="17">
        <v>0.29611007452239502</v>
      </c>
      <c r="CM612" s="17"/>
      <c r="CN612" s="17">
        <v>-3.0974896922995401E-2</v>
      </c>
      <c r="CO612" s="17">
        <v>0.23654290333709099</v>
      </c>
      <c r="CP612" s="17">
        <v>0.368303120473084</v>
      </c>
    </row>
    <row r="613" spans="2:94" x14ac:dyDescent="0.35">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c r="AX613" s="17"/>
      <c r="AY613" s="17"/>
      <c r="AZ613" s="17"/>
      <c r="BA613" s="17"/>
      <c r="BB613" s="17"/>
      <c r="BC613" s="17"/>
      <c r="BD613" s="17"/>
      <c r="BE613" s="17"/>
      <c r="BF613" s="17"/>
      <c r="BG613" s="17"/>
      <c r="BH613" s="17"/>
      <c r="BI613" s="17"/>
      <c r="BJ613" s="17"/>
      <c r="BK613" s="17"/>
      <c r="BL613" s="17"/>
      <c r="BM613" s="17"/>
      <c r="BN613" s="17"/>
      <c r="BO613" s="17"/>
      <c r="BP613" s="17"/>
      <c r="BQ613" s="17"/>
      <c r="BR613" s="17"/>
      <c r="BS613" s="17"/>
      <c r="BT613" s="17"/>
      <c r="BU613" s="17"/>
      <c r="BV613" s="17"/>
      <c r="BW613" s="17"/>
      <c r="BX613" s="17"/>
      <c r="BY613" s="17"/>
      <c r="BZ613" s="17"/>
      <c r="CA613" s="17"/>
      <c r="CB613" s="17"/>
      <c r="CC613" s="17"/>
      <c r="CD613" s="17"/>
      <c r="CE613" s="17"/>
      <c r="CF613" s="17"/>
      <c r="CG613" s="17"/>
      <c r="CH613" s="17"/>
      <c r="CI613" s="17"/>
      <c r="CJ613" s="17"/>
      <c r="CK613" s="17"/>
      <c r="CL613" s="17"/>
      <c r="CM613" s="17"/>
      <c r="CN613" s="17"/>
      <c r="CO613" s="17"/>
      <c r="CP613" s="17"/>
    </row>
    <row r="614" spans="2:94" x14ac:dyDescent="0.35">
      <c r="B614" s="6" t="s">
        <v>278</v>
      </c>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17"/>
      <c r="BB614" s="17"/>
      <c r="BC614" s="17"/>
      <c r="BD614" s="17"/>
      <c r="BE614" s="17"/>
      <c r="BF614" s="17"/>
      <c r="BG614" s="17"/>
      <c r="BH614" s="17"/>
      <c r="BI614" s="17"/>
      <c r="BJ614" s="17"/>
      <c r="BK614" s="17"/>
      <c r="BL614" s="17"/>
      <c r="BM614" s="17"/>
      <c r="BN614" s="17"/>
      <c r="BO614" s="17"/>
      <c r="BP614" s="17"/>
      <c r="BQ614" s="17"/>
      <c r="BR614" s="17"/>
      <c r="BS614" s="17"/>
      <c r="BT614" s="17"/>
      <c r="BU614" s="17"/>
      <c r="BV614" s="17"/>
      <c r="BW614" s="17"/>
      <c r="BX614" s="17"/>
      <c r="BY614" s="17"/>
      <c r="BZ614" s="17"/>
      <c r="CA614" s="17"/>
      <c r="CB614" s="17"/>
      <c r="CC614" s="17"/>
      <c r="CD614" s="17"/>
      <c r="CE614" s="17"/>
      <c r="CF614" s="17"/>
      <c r="CG614" s="17"/>
      <c r="CH614" s="17"/>
      <c r="CI614" s="17"/>
      <c r="CJ614" s="17"/>
      <c r="CK614" s="17"/>
      <c r="CL614" s="17"/>
      <c r="CM614" s="17"/>
      <c r="CN614" s="17"/>
      <c r="CO614" s="17"/>
      <c r="CP614" s="17"/>
    </row>
    <row r="615" spans="2:94" x14ac:dyDescent="0.35">
      <c r="B615" s="24" t="s">
        <v>125</v>
      </c>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c r="AV615" s="17"/>
      <c r="AW615" s="17"/>
      <c r="AX615" s="17"/>
      <c r="AY615" s="17"/>
      <c r="AZ615" s="17"/>
      <c r="BA615" s="17"/>
      <c r="BB615" s="17"/>
      <c r="BC615" s="17"/>
      <c r="BD615" s="17"/>
      <c r="BE615" s="17"/>
      <c r="BF615" s="17"/>
      <c r="BG615" s="17"/>
      <c r="BH615" s="17"/>
      <c r="BI615" s="17"/>
      <c r="BJ615" s="17"/>
      <c r="BK615" s="17"/>
      <c r="BL615" s="17"/>
      <c r="BM615" s="17"/>
      <c r="BN615" s="17"/>
      <c r="BO615" s="17"/>
      <c r="BP615" s="17"/>
      <c r="BQ615" s="17"/>
      <c r="BR615" s="17"/>
      <c r="BS615" s="17"/>
      <c r="BT615" s="17"/>
      <c r="BU615" s="17"/>
      <c r="BV615" s="17"/>
      <c r="BW615" s="17"/>
      <c r="BX615" s="17"/>
      <c r="BY615" s="17"/>
      <c r="BZ615" s="17"/>
      <c r="CA615" s="17"/>
      <c r="CB615" s="17"/>
      <c r="CC615" s="17"/>
      <c r="CD615" s="17"/>
      <c r="CE615" s="17"/>
      <c r="CF615" s="17"/>
      <c r="CG615" s="17"/>
      <c r="CH615" s="17"/>
      <c r="CI615" s="17"/>
      <c r="CJ615" s="17"/>
      <c r="CK615" s="17"/>
      <c r="CL615" s="17"/>
      <c r="CM615" s="17"/>
      <c r="CN615" s="17"/>
      <c r="CO615" s="17"/>
      <c r="CP615" s="17"/>
    </row>
    <row r="616" spans="2:94" x14ac:dyDescent="0.35">
      <c r="B616" t="s">
        <v>182</v>
      </c>
      <c r="C616" s="17">
        <v>0.19549437651255799</v>
      </c>
      <c r="D616" s="17">
        <v>0.21710044383195901</v>
      </c>
      <c r="E616" s="17">
        <v>0.171643440198162</v>
      </c>
      <c r="F616" s="17"/>
      <c r="G616" s="17">
        <v>0.21680620027648401</v>
      </c>
      <c r="H616" s="17">
        <v>0.206163040837086</v>
      </c>
      <c r="I616" s="17">
        <v>0.18476958508018601</v>
      </c>
      <c r="J616" s="17">
        <v>0.19747719022418</v>
      </c>
      <c r="K616" s="17">
        <v>0.19312702617067601</v>
      </c>
      <c r="L616" s="17">
        <v>0.18122658318974599</v>
      </c>
      <c r="M616" s="17"/>
      <c r="N616" s="17">
        <v>0.219508837295978</v>
      </c>
      <c r="O616" s="17">
        <v>0.19631502310437501</v>
      </c>
      <c r="P616" s="17">
        <v>0.17445861344673599</v>
      </c>
      <c r="Q616" s="17">
        <v>0.184748054584954</v>
      </c>
      <c r="R616" s="17"/>
      <c r="S616" s="17">
        <v>0.226910038435613</v>
      </c>
      <c r="T616" s="17">
        <v>0.17776607188688501</v>
      </c>
      <c r="U616" s="17">
        <v>0.19459525094626701</v>
      </c>
      <c r="V616" s="17">
        <v>0.18346717558946801</v>
      </c>
      <c r="W616" s="17">
        <v>0.15282730207842599</v>
      </c>
      <c r="X616" s="17">
        <v>0.17275147256041601</v>
      </c>
      <c r="Y616" s="17">
        <v>0.24614139842872401</v>
      </c>
      <c r="Z616" s="17">
        <v>0.17523613335195801</v>
      </c>
      <c r="AA616" s="17">
        <v>0.19843790370619799</v>
      </c>
      <c r="AB616" s="17">
        <v>0.19958909247950199</v>
      </c>
      <c r="AC616" s="17">
        <v>0.19888879581426999</v>
      </c>
      <c r="AD616" s="17"/>
      <c r="AE616" s="17">
        <v>0.20470270281941699</v>
      </c>
      <c r="AF616" s="17">
        <v>0.20216931241243899</v>
      </c>
      <c r="AG616" s="17">
        <v>0.13525751684471499</v>
      </c>
      <c r="AH616" s="17"/>
      <c r="AI616" s="17">
        <v>0.160280705635925</v>
      </c>
      <c r="AJ616" s="17">
        <v>0.26324995847013499</v>
      </c>
      <c r="AK616" s="17">
        <v>0.18132462044327199</v>
      </c>
      <c r="AL616" s="17">
        <v>0.26048810749489498</v>
      </c>
      <c r="AM616" s="17">
        <v>0.13253747084560299</v>
      </c>
      <c r="AN616" s="17"/>
      <c r="AO616" s="17">
        <v>0.12389787718378099</v>
      </c>
      <c r="AP616" s="17">
        <v>0.23187795340763201</v>
      </c>
      <c r="AQ616" s="17">
        <v>0.17623326280152701</v>
      </c>
      <c r="AR616" s="17"/>
      <c r="AS616" s="17">
        <v>0.173761444306929</v>
      </c>
      <c r="AT616" s="17">
        <v>0.15684424851068399</v>
      </c>
      <c r="AU616" s="17">
        <v>0.22353221627504399</v>
      </c>
      <c r="AV616" s="17">
        <v>0.23295078720621001</v>
      </c>
      <c r="AW616" s="17">
        <v>0.31697914035592001</v>
      </c>
      <c r="AX616" s="17"/>
      <c r="AY616" s="17">
        <v>0.158034369764147</v>
      </c>
      <c r="AZ616" s="17">
        <v>0.20457352760223901</v>
      </c>
      <c r="BA616" s="17">
        <v>0.23404054438538999</v>
      </c>
      <c r="BB616" s="17">
        <v>0.177269743267259</v>
      </c>
      <c r="BC616" s="17">
        <v>0.19131204682094299</v>
      </c>
      <c r="BD616" s="17">
        <v>0.17634669372341699</v>
      </c>
      <c r="BE616" s="17">
        <v>0.18526002281965001</v>
      </c>
      <c r="BF616" s="17">
        <v>0.17473016677425399</v>
      </c>
      <c r="BG616" s="17">
        <v>0.20855463433511501</v>
      </c>
      <c r="BH616" s="17">
        <v>0.22630586525627699</v>
      </c>
      <c r="BI616" s="17">
        <v>0.15838175006407501</v>
      </c>
      <c r="BJ616" s="17">
        <v>0.17340505919916399</v>
      </c>
      <c r="BK616" s="17">
        <v>0.174029456147481</v>
      </c>
      <c r="BL616" s="17">
        <v>0.28048014703886898</v>
      </c>
      <c r="BM616" s="17">
        <v>0.251148943919344</v>
      </c>
      <c r="BN616" s="17">
        <v>0.30892440027939899</v>
      </c>
      <c r="BO616" s="17"/>
      <c r="BP616" s="17">
        <v>0.23529734616760101</v>
      </c>
      <c r="BQ616" s="17">
        <v>0.18799706185162501</v>
      </c>
      <c r="BR616" s="17">
        <v>0.185581109853518</v>
      </c>
      <c r="BS616" s="17">
        <v>0.16262856086847899</v>
      </c>
      <c r="BT616" s="17">
        <v>0.20629249419715201</v>
      </c>
      <c r="BU616" s="17">
        <v>0.19124241319114299</v>
      </c>
      <c r="BV616" s="17"/>
      <c r="BW616" s="17">
        <v>0.20210297216285</v>
      </c>
      <c r="BX616" s="17">
        <v>0.19491701051582899</v>
      </c>
      <c r="BY616" s="17">
        <v>0.19721984411139101</v>
      </c>
      <c r="BZ616" s="17">
        <v>0.175488457270955</v>
      </c>
      <c r="CA616" s="17">
        <v>0.225441296387035</v>
      </c>
      <c r="CB616" s="17">
        <v>0.214661491251118</v>
      </c>
      <c r="CC616" s="17">
        <v>0.24660935103944301</v>
      </c>
      <c r="CD616" s="17">
        <v>0.180328919981977</v>
      </c>
      <c r="CE616" s="17"/>
      <c r="CF616" s="17">
        <v>0.25560935087106801</v>
      </c>
      <c r="CG616" s="17">
        <v>0.17943280306126799</v>
      </c>
      <c r="CH616" s="17">
        <v>0.18745274495886699</v>
      </c>
      <c r="CI616" s="17">
        <v>0.20489879578915601</v>
      </c>
      <c r="CJ616" s="17">
        <v>0.26236114092969598</v>
      </c>
      <c r="CK616" s="17"/>
      <c r="CL616" s="17">
        <v>0.17305385577485</v>
      </c>
      <c r="CM616" s="17"/>
      <c r="CN616" s="17">
        <v>0.24135608749510901</v>
      </c>
      <c r="CO616" s="17">
        <v>0.12832856094584499</v>
      </c>
      <c r="CP616" s="17">
        <v>0.144143489713871</v>
      </c>
    </row>
    <row r="617" spans="2:94" x14ac:dyDescent="0.35">
      <c r="B617" t="s">
        <v>183</v>
      </c>
      <c r="C617" s="17">
        <v>0.33770871554235898</v>
      </c>
      <c r="D617" s="17">
        <v>0.35317479292926701</v>
      </c>
      <c r="E617" s="17">
        <v>0.32270578399423699</v>
      </c>
      <c r="F617" s="17"/>
      <c r="G617" s="17">
        <v>0.36629220259302198</v>
      </c>
      <c r="H617" s="17">
        <v>0.343705506991897</v>
      </c>
      <c r="I617" s="17">
        <v>0.35736197834519501</v>
      </c>
      <c r="J617" s="17">
        <v>0.32035906408714299</v>
      </c>
      <c r="K617" s="17">
        <v>0.33612013382399603</v>
      </c>
      <c r="L617" s="17">
        <v>0.31284466803433197</v>
      </c>
      <c r="M617" s="17"/>
      <c r="N617" s="17">
        <v>0.34170416543075399</v>
      </c>
      <c r="O617" s="17">
        <v>0.35298270697023199</v>
      </c>
      <c r="P617" s="17">
        <v>0.33909963345576</v>
      </c>
      <c r="Q617" s="17">
        <v>0.31559828495440301</v>
      </c>
      <c r="R617" s="17"/>
      <c r="S617" s="17">
        <v>0.34474228774169802</v>
      </c>
      <c r="T617" s="17">
        <v>0.34451716737265597</v>
      </c>
      <c r="U617" s="17">
        <v>0.33963304124515398</v>
      </c>
      <c r="V617" s="17">
        <v>0.31441176693039102</v>
      </c>
      <c r="W617" s="17">
        <v>0.41128447174002403</v>
      </c>
      <c r="X617" s="17">
        <v>0.35449378697393502</v>
      </c>
      <c r="Y617" s="17">
        <v>0.28743565395876802</v>
      </c>
      <c r="Z617" s="17">
        <v>0.37576746133560601</v>
      </c>
      <c r="AA617" s="17">
        <v>0.311636210614674</v>
      </c>
      <c r="AB617" s="17">
        <v>0.33989852563870399</v>
      </c>
      <c r="AC617" s="17">
        <v>0.30921163195802998</v>
      </c>
      <c r="AD617" s="17"/>
      <c r="AE617" s="17">
        <v>0.333780852500076</v>
      </c>
      <c r="AF617" s="17">
        <v>0.347002778475274</v>
      </c>
      <c r="AG617" s="17">
        <v>0.30163307652864602</v>
      </c>
      <c r="AH617" s="17"/>
      <c r="AI617" s="17">
        <v>0.33265680469748898</v>
      </c>
      <c r="AJ617" s="17">
        <v>0.36177335898303498</v>
      </c>
      <c r="AK617" s="17">
        <v>0.30678443049639598</v>
      </c>
      <c r="AL617" s="17">
        <v>0.29713233673045097</v>
      </c>
      <c r="AM617" s="17">
        <v>0.30353239561601397</v>
      </c>
      <c r="AN617" s="17"/>
      <c r="AO617" s="17">
        <v>0.33422942822761997</v>
      </c>
      <c r="AP617" s="17">
        <v>0.365417396351919</v>
      </c>
      <c r="AQ617" s="17">
        <v>0.38367118765020303</v>
      </c>
      <c r="AR617" s="17"/>
      <c r="AS617" s="17">
        <v>0.31963954091125402</v>
      </c>
      <c r="AT617" s="17">
        <v>0.33461791710314298</v>
      </c>
      <c r="AU617" s="17">
        <v>0.36163931632748503</v>
      </c>
      <c r="AV617" s="17">
        <v>0.33395857249409</v>
      </c>
      <c r="AW617" s="17">
        <v>0.38586432643634599</v>
      </c>
      <c r="AX617" s="17"/>
      <c r="AY617" s="17">
        <v>0.32846328190870999</v>
      </c>
      <c r="AZ617" s="17">
        <v>0.33357935156895502</v>
      </c>
      <c r="BA617" s="17">
        <v>0.27671301477098498</v>
      </c>
      <c r="BB617" s="17">
        <v>0.32537757210492302</v>
      </c>
      <c r="BC617" s="17">
        <v>0.33488183560127699</v>
      </c>
      <c r="BD617" s="17">
        <v>0.363892513620932</v>
      </c>
      <c r="BE617" s="17">
        <v>0.31523374826686801</v>
      </c>
      <c r="BF617" s="17">
        <v>0.35631153565588902</v>
      </c>
      <c r="BG617" s="17">
        <v>0.34393879374163999</v>
      </c>
      <c r="BH617" s="17">
        <v>0.30052653976201599</v>
      </c>
      <c r="BI617" s="17">
        <v>0.35182866935163098</v>
      </c>
      <c r="BJ617" s="17">
        <v>0.37067292365381299</v>
      </c>
      <c r="BK617" s="17">
        <v>0.35011954467432099</v>
      </c>
      <c r="BL617" s="17">
        <v>0.38038197880538599</v>
      </c>
      <c r="BM617" s="17">
        <v>0.39920830394453799</v>
      </c>
      <c r="BN617" s="17">
        <v>0.36437695485063298</v>
      </c>
      <c r="BO617" s="17"/>
      <c r="BP617" s="17">
        <v>0.32589019888260101</v>
      </c>
      <c r="BQ617" s="17">
        <v>0.34932679255864402</v>
      </c>
      <c r="BR617" s="17">
        <v>0.35285979688734997</v>
      </c>
      <c r="BS617" s="17">
        <v>0.34995466503023098</v>
      </c>
      <c r="BT617" s="17">
        <v>0.30866572574197798</v>
      </c>
      <c r="BU617" s="17">
        <v>0.30519764173981401</v>
      </c>
      <c r="BV617" s="17"/>
      <c r="BW617" s="17">
        <v>0.399376419140684</v>
      </c>
      <c r="BX617" s="17">
        <v>0.34099862762579403</v>
      </c>
      <c r="BY617" s="17">
        <v>0.33511536536615899</v>
      </c>
      <c r="BZ617" s="17">
        <v>0.34802274368983299</v>
      </c>
      <c r="CA617" s="17">
        <v>0.35671266034226101</v>
      </c>
      <c r="CB617" s="17">
        <v>0.311532251430862</v>
      </c>
      <c r="CC617" s="17">
        <v>0.32879165030239399</v>
      </c>
      <c r="CD617" s="17">
        <v>0.31708144179210701</v>
      </c>
      <c r="CE617" s="17"/>
      <c r="CF617" s="17">
        <v>0.36029759905387898</v>
      </c>
      <c r="CG617" s="17">
        <v>0.35094575224852798</v>
      </c>
      <c r="CH617" s="17">
        <v>0.326909570754149</v>
      </c>
      <c r="CI617" s="17">
        <v>0.32978007810696502</v>
      </c>
      <c r="CJ617" s="17">
        <v>0.29676345734243698</v>
      </c>
      <c r="CK617" s="17"/>
      <c r="CL617" s="17">
        <v>0.38318330374863502</v>
      </c>
      <c r="CM617" s="17"/>
      <c r="CN617" s="17">
        <v>0.332811462697859</v>
      </c>
      <c r="CO617" s="17">
        <v>0.36242558869628699</v>
      </c>
      <c r="CP617" s="17">
        <v>0.329228697632173</v>
      </c>
    </row>
    <row r="618" spans="2:94" x14ac:dyDescent="0.35">
      <c r="B618" t="s">
        <v>184</v>
      </c>
      <c r="C618" s="17">
        <v>0.25159169747053201</v>
      </c>
      <c r="D618" s="17">
        <v>0.23971517773562001</v>
      </c>
      <c r="E618" s="17">
        <v>0.265165297228035</v>
      </c>
      <c r="F618" s="17"/>
      <c r="G618" s="17">
        <v>0.24177648592862599</v>
      </c>
      <c r="H618" s="17">
        <v>0.26253883759462499</v>
      </c>
      <c r="I618" s="17">
        <v>0.25106227244292001</v>
      </c>
      <c r="J618" s="17">
        <v>0.24856703945686301</v>
      </c>
      <c r="K618" s="17">
        <v>0.224538282781412</v>
      </c>
      <c r="L618" s="17">
        <v>0.27021587788721901</v>
      </c>
      <c r="M618" s="17"/>
      <c r="N618" s="17">
        <v>0.23479576429957699</v>
      </c>
      <c r="O618" s="17">
        <v>0.24488799863177199</v>
      </c>
      <c r="P618" s="17">
        <v>0.27249708031568798</v>
      </c>
      <c r="Q618" s="17">
        <v>0.26057427548737699</v>
      </c>
      <c r="R618" s="17"/>
      <c r="S618" s="17">
        <v>0.23679891000411701</v>
      </c>
      <c r="T618" s="17">
        <v>0.26695256001880702</v>
      </c>
      <c r="U618" s="17">
        <v>0.228921797447104</v>
      </c>
      <c r="V618" s="17">
        <v>0.25147294273509302</v>
      </c>
      <c r="W618" s="17">
        <v>0.23207667742468699</v>
      </c>
      <c r="X618" s="17">
        <v>0.27591665057909198</v>
      </c>
      <c r="Y618" s="17">
        <v>0.24293581714204501</v>
      </c>
      <c r="Z618" s="17">
        <v>0.25428998946503001</v>
      </c>
      <c r="AA618" s="17">
        <v>0.26206683516921098</v>
      </c>
      <c r="AB618" s="17">
        <v>0.24703346387584799</v>
      </c>
      <c r="AC618" s="17">
        <v>0.269935197470759</v>
      </c>
      <c r="AD618" s="17"/>
      <c r="AE618" s="17">
        <v>0.23492665858016201</v>
      </c>
      <c r="AF618" s="17">
        <v>0.248963051532097</v>
      </c>
      <c r="AG618" s="17">
        <v>0.30398139858328899</v>
      </c>
      <c r="AH618" s="17"/>
      <c r="AI618" s="17">
        <v>0.27019973012182202</v>
      </c>
      <c r="AJ618" s="17">
        <v>0.20506336440110501</v>
      </c>
      <c r="AK618" s="17">
        <v>0.28025770837838099</v>
      </c>
      <c r="AL618" s="17">
        <v>0.23174132276033299</v>
      </c>
      <c r="AM618" s="17">
        <v>0.291407126273388</v>
      </c>
      <c r="AN618" s="17"/>
      <c r="AO618" s="17">
        <v>0.30214724067075899</v>
      </c>
      <c r="AP618" s="17">
        <v>0.23118820753247399</v>
      </c>
      <c r="AQ618" s="17">
        <v>0.218279142392868</v>
      </c>
      <c r="AR618" s="17"/>
      <c r="AS618" s="17">
        <v>0.29156116465028498</v>
      </c>
      <c r="AT618" s="17">
        <v>0.26829051388713299</v>
      </c>
      <c r="AU618" s="17">
        <v>0.21609690365140399</v>
      </c>
      <c r="AV618" s="17">
        <v>0.225262401387572</v>
      </c>
      <c r="AW618" s="17">
        <v>0.25592237047037503</v>
      </c>
      <c r="AX618" s="17"/>
      <c r="AY618" s="17">
        <v>0.21971814831057199</v>
      </c>
      <c r="AZ618" s="17">
        <v>0.26130263010251797</v>
      </c>
      <c r="BA618" s="17">
        <v>0.25915280175072097</v>
      </c>
      <c r="BB618" s="17">
        <v>0.257938188185177</v>
      </c>
      <c r="BC618" s="17">
        <v>0.24613486164950199</v>
      </c>
      <c r="BD618" s="17">
        <v>0.24454528101704601</v>
      </c>
      <c r="BE618" s="17">
        <v>0.30037825640722299</v>
      </c>
      <c r="BF618" s="17">
        <v>0.26428846804869299</v>
      </c>
      <c r="BG618" s="17">
        <v>0.25872654314943899</v>
      </c>
      <c r="BH618" s="17">
        <v>0.277609381297441</v>
      </c>
      <c r="BI618" s="17">
        <v>0.263146429431938</v>
      </c>
      <c r="BJ618" s="17">
        <v>0.224247371816405</v>
      </c>
      <c r="BK618" s="17">
        <v>0.26168549558536403</v>
      </c>
      <c r="BL618" s="17">
        <v>0.12611257935532</v>
      </c>
      <c r="BM618" s="17">
        <v>0.188840810705979</v>
      </c>
      <c r="BN618" s="17">
        <v>0.19603304398685201</v>
      </c>
      <c r="BO618" s="17"/>
      <c r="BP618" s="17">
        <v>0.24963873420222299</v>
      </c>
      <c r="BQ618" s="17">
        <v>0.24494478879074499</v>
      </c>
      <c r="BR618" s="17">
        <v>0.23929152074277199</v>
      </c>
      <c r="BS618" s="17">
        <v>0.25622612590642302</v>
      </c>
      <c r="BT618" s="17">
        <v>0.260451209811142</v>
      </c>
      <c r="BU618" s="17">
        <v>0.28542353293660699</v>
      </c>
      <c r="BV618" s="17"/>
      <c r="BW618" s="17">
        <v>0.21652105900589699</v>
      </c>
      <c r="BX618" s="17">
        <v>0.25223606593803599</v>
      </c>
      <c r="BY618" s="17">
        <v>0.26457016575714998</v>
      </c>
      <c r="BZ618" s="17">
        <v>0.259967046761028</v>
      </c>
      <c r="CA618" s="17">
        <v>0.21385516640992</v>
      </c>
      <c r="CB618" s="17">
        <v>0.24572089265621599</v>
      </c>
      <c r="CC618" s="17">
        <v>0.22297661021586301</v>
      </c>
      <c r="CD618" s="17">
        <v>0.232873910174108</v>
      </c>
      <c r="CE618" s="17"/>
      <c r="CF618" s="17">
        <v>0.23313872437000799</v>
      </c>
      <c r="CG618" s="17">
        <v>0.26156607430530598</v>
      </c>
      <c r="CH618" s="17">
        <v>0.26010641406625101</v>
      </c>
      <c r="CI618" s="17">
        <v>0.21761964959971</v>
      </c>
      <c r="CJ618" s="17">
        <v>0.24598483949032199</v>
      </c>
      <c r="CK618" s="17"/>
      <c r="CL618" s="17">
        <v>0.26971031889559399</v>
      </c>
      <c r="CM618" s="17"/>
      <c r="CN618" s="17">
        <v>0.224151937813553</v>
      </c>
      <c r="CO618" s="17">
        <v>0.286213916741686</v>
      </c>
      <c r="CP618" s="17">
        <v>0.28674406071236802</v>
      </c>
    </row>
    <row r="619" spans="2:94" x14ac:dyDescent="0.35">
      <c r="B619" t="s">
        <v>185</v>
      </c>
      <c r="C619" s="17">
        <v>0.10036208524765999</v>
      </c>
      <c r="D619" s="17">
        <v>0.108042971906316</v>
      </c>
      <c r="E619" s="17">
        <v>9.3658588095804796E-2</v>
      </c>
      <c r="F619" s="17"/>
      <c r="G619" s="17">
        <v>8.50816414656618E-2</v>
      </c>
      <c r="H619" s="17">
        <v>9.9043214491472395E-2</v>
      </c>
      <c r="I619" s="17">
        <v>0.100240533596366</v>
      </c>
      <c r="J619" s="17">
        <v>9.1184175837670994E-2</v>
      </c>
      <c r="K619" s="17">
        <v>0.110041106069398</v>
      </c>
      <c r="L619" s="17">
        <v>0.112703761369709</v>
      </c>
      <c r="M619" s="17"/>
      <c r="N619" s="17">
        <v>0.12834402417909399</v>
      </c>
      <c r="O619" s="17">
        <v>8.8852663263115902E-2</v>
      </c>
      <c r="P619" s="17">
        <v>0.101058745843838</v>
      </c>
      <c r="Q619" s="17">
        <v>8.1857077391754698E-2</v>
      </c>
      <c r="R619" s="17"/>
      <c r="S619" s="17">
        <v>9.8817347183297793E-2</v>
      </c>
      <c r="T619" s="17">
        <v>0.102799751643849</v>
      </c>
      <c r="U619" s="17">
        <v>8.5692433107283805E-2</v>
      </c>
      <c r="V619" s="17">
        <v>0.10828258584467999</v>
      </c>
      <c r="W619" s="17">
        <v>0.101064358802179</v>
      </c>
      <c r="X619" s="17">
        <v>9.1950081771474304E-2</v>
      </c>
      <c r="Y619" s="17">
        <v>0.105872923463614</v>
      </c>
      <c r="Z619" s="17">
        <v>0.110646591068027</v>
      </c>
      <c r="AA619" s="17">
        <v>0.10813711520071501</v>
      </c>
      <c r="AB619" s="17">
        <v>9.7830603408417802E-2</v>
      </c>
      <c r="AC619" s="17">
        <v>9.2146185302744904E-2</v>
      </c>
      <c r="AD619" s="17"/>
      <c r="AE619" s="17">
        <v>0.102652698005119</v>
      </c>
      <c r="AF619" s="17">
        <v>0.107224600362767</v>
      </c>
      <c r="AG619" s="17">
        <v>0.10525372842042401</v>
      </c>
      <c r="AH619" s="17"/>
      <c r="AI619" s="17">
        <v>0.122416717082567</v>
      </c>
      <c r="AJ619" s="17">
        <v>8.8852097643724107E-2</v>
      </c>
      <c r="AK619" s="17">
        <v>0.119544905043037</v>
      </c>
      <c r="AL619" s="17">
        <v>9.9142886861662297E-2</v>
      </c>
      <c r="AM619" s="17">
        <v>8.3631009188424907E-2</v>
      </c>
      <c r="AN619" s="17"/>
      <c r="AO619" s="17">
        <v>0.13561055061561</v>
      </c>
      <c r="AP619" s="17">
        <v>9.3571732733482196E-2</v>
      </c>
      <c r="AQ619" s="17">
        <v>0.11361594750536499</v>
      </c>
      <c r="AR619" s="17"/>
      <c r="AS619" s="17">
        <v>8.1332181777630394E-2</v>
      </c>
      <c r="AT619" s="17">
        <v>8.8748642053084803E-2</v>
      </c>
      <c r="AU619" s="17">
        <v>0.10307423233012999</v>
      </c>
      <c r="AV619" s="17">
        <v>0.13185305270398401</v>
      </c>
      <c r="AW619" s="17">
        <v>2.0501811080036202E-2</v>
      </c>
      <c r="AX619" s="17"/>
      <c r="AY619" s="17">
        <v>0.131539097932548</v>
      </c>
      <c r="AZ619" s="17">
        <v>6.7614009323763699E-2</v>
      </c>
      <c r="BA619" s="17">
        <v>0.10251103699155301</v>
      </c>
      <c r="BB619" s="17">
        <v>7.6697311153054795E-2</v>
      </c>
      <c r="BC619" s="17">
        <v>0.110479106534393</v>
      </c>
      <c r="BD619" s="17">
        <v>0.102316685520788</v>
      </c>
      <c r="BE619" s="17">
        <v>9.23911749129568E-2</v>
      </c>
      <c r="BF619" s="17">
        <v>9.3587251456810697E-2</v>
      </c>
      <c r="BG619" s="17">
        <v>9.3623970111326504E-2</v>
      </c>
      <c r="BH619" s="17">
        <v>0.11730310432145501</v>
      </c>
      <c r="BI619" s="17">
        <v>0.102740015682449</v>
      </c>
      <c r="BJ619" s="17">
        <v>0.14479905618251801</v>
      </c>
      <c r="BK619" s="17">
        <v>0.115784172473456</v>
      </c>
      <c r="BL619" s="17">
        <v>0.123082737440923</v>
      </c>
      <c r="BM619" s="17">
        <v>9.3022773115302396E-2</v>
      </c>
      <c r="BN619" s="17">
        <v>9.3569501020175694E-2</v>
      </c>
      <c r="BO619" s="17"/>
      <c r="BP619" s="17">
        <v>0.10285150905222799</v>
      </c>
      <c r="BQ619" s="17">
        <v>9.2319734532719702E-2</v>
      </c>
      <c r="BR619" s="17">
        <v>0.10319642105317101</v>
      </c>
      <c r="BS619" s="17">
        <v>0.111711971239197</v>
      </c>
      <c r="BT619" s="17">
        <v>0.102465460057139</v>
      </c>
      <c r="BU619" s="17">
        <v>7.8296305334390096E-2</v>
      </c>
      <c r="BV619" s="17"/>
      <c r="BW619" s="17">
        <v>7.0267061545805198E-2</v>
      </c>
      <c r="BX619" s="17">
        <v>0.102306109764709</v>
      </c>
      <c r="BY619" s="17">
        <v>0.104522620986413</v>
      </c>
      <c r="BZ619" s="17">
        <v>9.9435526808195701E-2</v>
      </c>
      <c r="CA619" s="17">
        <v>0.122152607653867</v>
      </c>
      <c r="CB619" s="17">
        <v>0.104491504126051</v>
      </c>
      <c r="CC619" s="17">
        <v>8.1305758771806805E-2</v>
      </c>
      <c r="CD619" s="17">
        <v>0.100962036821738</v>
      </c>
      <c r="CE619" s="17"/>
      <c r="CF619" s="17">
        <v>7.6055260398502897E-2</v>
      </c>
      <c r="CG619" s="17">
        <v>0.106078040759156</v>
      </c>
      <c r="CH619" s="17">
        <v>0.103027998446373</v>
      </c>
      <c r="CI619" s="17">
        <v>9.9586548602651495E-2</v>
      </c>
      <c r="CJ619" s="17">
        <v>7.4796784912142603E-2</v>
      </c>
      <c r="CK619" s="17"/>
      <c r="CL619" s="17">
        <v>0.10020750822663201</v>
      </c>
      <c r="CM619" s="17"/>
      <c r="CN619" s="17">
        <v>7.8428770211158294E-2</v>
      </c>
      <c r="CO619" s="17">
        <v>0.112504461570857</v>
      </c>
      <c r="CP619" s="17">
        <v>0.14082189561542399</v>
      </c>
    </row>
    <row r="620" spans="2:94" x14ac:dyDescent="0.35">
      <c r="B620" t="s">
        <v>186</v>
      </c>
      <c r="C620" s="17">
        <v>1.98938648928716E-2</v>
      </c>
      <c r="D620" s="17">
        <v>2.3247567132633502E-2</v>
      </c>
      <c r="E620" s="17">
        <v>1.67781989845746E-2</v>
      </c>
      <c r="F620" s="17"/>
      <c r="G620" s="17">
        <v>2.3542522762748201E-2</v>
      </c>
      <c r="H620" s="17">
        <v>1.9606726141123101E-2</v>
      </c>
      <c r="I620" s="17">
        <v>1.28805233083345E-2</v>
      </c>
      <c r="J620" s="17">
        <v>2.3222823404333199E-2</v>
      </c>
      <c r="K620" s="17">
        <v>2.4914360121046E-2</v>
      </c>
      <c r="L620" s="17">
        <v>1.7331270336084899E-2</v>
      </c>
      <c r="M620" s="17"/>
      <c r="N620" s="17">
        <v>1.9689779322796599E-2</v>
      </c>
      <c r="O620" s="17">
        <v>2.0525270404195901E-2</v>
      </c>
      <c r="P620" s="17">
        <v>1.9310091938859599E-2</v>
      </c>
      <c r="Q620" s="17">
        <v>2.02290148530644E-2</v>
      </c>
      <c r="R620" s="17"/>
      <c r="S620" s="17">
        <v>1.92854003909557E-2</v>
      </c>
      <c r="T620" s="17">
        <v>2.3296936886251601E-2</v>
      </c>
      <c r="U620" s="17">
        <v>2.0680276813349E-2</v>
      </c>
      <c r="V620" s="17">
        <v>2.29556295524997E-2</v>
      </c>
      <c r="W620" s="17">
        <v>2.0096465573433302E-2</v>
      </c>
      <c r="X620" s="17">
        <v>1.4111791768083699E-2</v>
      </c>
      <c r="Y620" s="17">
        <v>1.41646142071831E-2</v>
      </c>
      <c r="Z620" s="17">
        <v>1.6876029945487599E-2</v>
      </c>
      <c r="AA620" s="17">
        <v>1.7094462906831701E-2</v>
      </c>
      <c r="AB620" s="17">
        <v>2.6856302700253399E-2</v>
      </c>
      <c r="AC620" s="17">
        <v>2.1300594545385802E-2</v>
      </c>
      <c r="AD620" s="17"/>
      <c r="AE620" s="17">
        <v>2.43822901732174E-2</v>
      </c>
      <c r="AF620" s="17">
        <v>1.5931136058081299E-2</v>
      </c>
      <c r="AG620" s="17">
        <v>2.1914031147902399E-2</v>
      </c>
      <c r="AH620" s="17"/>
      <c r="AI620" s="17">
        <v>2.7264118142055899E-2</v>
      </c>
      <c r="AJ620" s="17">
        <v>1.18738302773371E-2</v>
      </c>
      <c r="AK620" s="17">
        <v>1.48204954065384E-2</v>
      </c>
      <c r="AL620" s="17">
        <v>6.8166225657457502E-2</v>
      </c>
      <c r="AM620" s="17">
        <v>2.16676497503667E-2</v>
      </c>
      <c r="AN620" s="17"/>
      <c r="AO620" s="17">
        <v>3.3226666968236403E-2</v>
      </c>
      <c r="AP620" s="17">
        <v>9.8642517582802503E-3</v>
      </c>
      <c r="AQ620" s="17">
        <v>2.1042415540309299E-2</v>
      </c>
      <c r="AR620" s="17"/>
      <c r="AS620" s="17">
        <v>1.3314395743169401E-2</v>
      </c>
      <c r="AT620" s="17">
        <v>2.7297386505181199E-2</v>
      </c>
      <c r="AU620" s="17">
        <v>1.68247816150996E-2</v>
      </c>
      <c r="AV620" s="17">
        <v>3.1368712959775197E-2</v>
      </c>
      <c r="AW620" s="17">
        <v>0</v>
      </c>
      <c r="AX620" s="17"/>
      <c r="AY620" s="17">
        <v>0</v>
      </c>
      <c r="AZ620" s="17">
        <v>1.9960412117528099E-2</v>
      </c>
      <c r="BA620" s="17">
        <v>1.9788410679053001E-2</v>
      </c>
      <c r="BB620" s="17">
        <v>1.78988720238463E-2</v>
      </c>
      <c r="BC620" s="17">
        <v>2.2183271340782299E-2</v>
      </c>
      <c r="BD620" s="17">
        <v>3.14081607063443E-2</v>
      </c>
      <c r="BE620" s="17">
        <v>1.8284384642219698E-2</v>
      </c>
      <c r="BF620" s="17">
        <v>2.2159017098880102E-2</v>
      </c>
      <c r="BG620" s="17">
        <v>1.8371792237128801E-2</v>
      </c>
      <c r="BH620" s="17">
        <v>5.4523405803946403E-3</v>
      </c>
      <c r="BI620" s="17">
        <v>2.5045285670102301E-2</v>
      </c>
      <c r="BJ620" s="17">
        <v>8.6939613704837704E-3</v>
      </c>
      <c r="BK620" s="17">
        <v>2.1989755044112599E-2</v>
      </c>
      <c r="BL620" s="17">
        <v>2.60391978897958E-2</v>
      </c>
      <c r="BM620" s="17">
        <v>1.2568293978309501E-2</v>
      </c>
      <c r="BN620" s="17">
        <v>1.8635304850673402E-2</v>
      </c>
      <c r="BO620" s="17"/>
      <c r="BP620" s="17">
        <v>2.2146340171334999E-2</v>
      </c>
      <c r="BQ620" s="17">
        <v>2.0802984689376001E-2</v>
      </c>
      <c r="BR620" s="17">
        <v>1.6965052851052601E-2</v>
      </c>
      <c r="BS620" s="17">
        <v>1.7997053274401702E-2</v>
      </c>
      <c r="BT620" s="17">
        <v>1.65522560606335E-2</v>
      </c>
      <c r="BU620" s="17">
        <v>2.6657884258957199E-2</v>
      </c>
      <c r="BV620" s="17"/>
      <c r="BW620" s="17">
        <v>4.0756430360015701E-2</v>
      </c>
      <c r="BX620" s="17">
        <v>2.2660029082207201E-2</v>
      </c>
      <c r="BY620" s="17">
        <v>1.78964838277734E-2</v>
      </c>
      <c r="BZ620" s="17">
        <v>1.1523250824620799E-2</v>
      </c>
      <c r="CA620" s="17">
        <v>2.1175720915598599E-2</v>
      </c>
      <c r="CB620" s="17">
        <v>1.7648882694895299E-2</v>
      </c>
      <c r="CC620" s="17">
        <v>3.9033182073358097E-2</v>
      </c>
      <c r="CD620" s="17">
        <v>3.25765485129869E-2</v>
      </c>
      <c r="CE620" s="17"/>
      <c r="CF620" s="17">
        <v>2.02456746145309E-2</v>
      </c>
      <c r="CG620" s="17">
        <v>2.00970023981853E-2</v>
      </c>
      <c r="CH620" s="17">
        <v>1.7145150035105299E-2</v>
      </c>
      <c r="CI620" s="17">
        <v>2.8673925727317799E-2</v>
      </c>
      <c r="CJ620" s="17">
        <v>9.2743346643204792E-3</v>
      </c>
      <c r="CK620" s="17"/>
      <c r="CL620" s="17">
        <v>1.51900145750607E-2</v>
      </c>
      <c r="CM620" s="17"/>
      <c r="CN620" s="17">
        <v>1.7176666570639799E-2</v>
      </c>
      <c r="CO620" s="17">
        <v>1.30531075611442E-2</v>
      </c>
      <c r="CP620" s="17">
        <v>3.1547808711364603E-2</v>
      </c>
    </row>
    <row r="621" spans="2:94" x14ac:dyDescent="0.35">
      <c r="B621" t="s">
        <v>133</v>
      </c>
      <c r="C621" s="17">
        <v>9.4949260334019805E-2</v>
      </c>
      <c r="D621" s="17">
        <v>5.87190464642037E-2</v>
      </c>
      <c r="E621" s="17">
        <v>0.13004869149918699</v>
      </c>
      <c r="F621" s="17"/>
      <c r="G621" s="17">
        <v>6.6500946973457903E-2</v>
      </c>
      <c r="H621" s="17">
        <v>6.89426739437973E-2</v>
      </c>
      <c r="I621" s="17">
        <v>9.3685107226998701E-2</v>
      </c>
      <c r="J621" s="17">
        <v>0.11918970698980901</v>
      </c>
      <c r="K621" s="17">
        <v>0.11125909103347199</v>
      </c>
      <c r="L621" s="17">
        <v>0.105677839182909</v>
      </c>
      <c r="M621" s="17"/>
      <c r="N621" s="17">
        <v>5.5957429471801802E-2</v>
      </c>
      <c r="O621" s="17">
        <v>9.6436337626308904E-2</v>
      </c>
      <c r="P621" s="17">
        <v>9.3575834999119006E-2</v>
      </c>
      <c r="Q621" s="17">
        <v>0.13699329272844599</v>
      </c>
      <c r="R621" s="17"/>
      <c r="S621" s="17">
        <v>7.3446016244318194E-2</v>
      </c>
      <c r="T621" s="17">
        <v>8.4667512191551594E-2</v>
      </c>
      <c r="U621" s="17">
        <v>0.13047720044084299</v>
      </c>
      <c r="V621" s="17">
        <v>0.119409899347868</v>
      </c>
      <c r="W621" s="17">
        <v>8.2650724381250498E-2</v>
      </c>
      <c r="X621" s="17">
        <v>9.0776216346999297E-2</v>
      </c>
      <c r="Y621" s="17">
        <v>0.10344959279966701</v>
      </c>
      <c r="Z621" s="17">
        <v>6.7183794833891503E-2</v>
      </c>
      <c r="AA621" s="17">
        <v>0.10262747240237</v>
      </c>
      <c r="AB621" s="17">
        <v>8.8792011897275702E-2</v>
      </c>
      <c r="AC621" s="17">
        <v>0.10851759490881099</v>
      </c>
      <c r="AD621" s="17"/>
      <c r="AE621" s="17">
        <v>9.95547979220094E-2</v>
      </c>
      <c r="AF621" s="17">
        <v>7.87091211593417E-2</v>
      </c>
      <c r="AG621" s="17">
        <v>0.131960248475023</v>
      </c>
      <c r="AH621" s="17"/>
      <c r="AI621" s="17">
        <v>8.7181924320140006E-2</v>
      </c>
      <c r="AJ621" s="17">
        <v>6.9187390224663498E-2</v>
      </c>
      <c r="AK621" s="17">
        <v>9.7267840232375599E-2</v>
      </c>
      <c r="AL621" s="17">
        <v>4.3329120495201497E-2</v>
      </c>
      <c r="AM621" s="17">
        <v>0.167224348326203</v>
      </c>
      <c r="AN621" s="17"/>
      <c r="AO621" s="17">
        <v>7.0888236333993299E-2</v>
      </c>
      <c r="AP621" s="17">
        <v>6.8080458216212197E-2</v>
      </c>
      <c r="AQ621" s="17">
        <v>8.7158044109728397E-2</v>
      </c>
      <c r="AR621" s="17"/>
      <c r="AS621" s="17">
        <v>0.120391272610732</v>
      </c>
      <c r="AT621" s="17">
        <v>0.12420129194077401</v>
      </c>
      <c r="AU621" s="17">
        <v>7.8832549800837398E-2</v>
      </c>
      <c r="AV621" s="17">
        <v>4.4606473248368798E-2</v>
      </c>
      <c r="AW621" s="17">
        <v>2.0732351657323699E-2</v>
      </c>
      <c r="AX621" s="17"/>
      <c r="AY621" s="17">
        <v>0.16224510208402201</v>
      </c>
      <c r="AZ621" s="17">
        <v>0.112970069284997</v>
      </c>
      <c r="BA621" s="17">
        <v>0.107794191422298</v>
      </c>
      <c r="BB621" s="17">
        <v>0.14481831326573899</v>
      </c>
      <c r="BC621" s="17">
        <v>9.50088780531025E-2</v>
      </c>
      <c r="BD621" s="17">
        <v>8.1490665411472804E-2</v>
      </c>
      <c r="BE621" s="17">
        <v>8.8452412951082193E-2</v>
      </c>
      <c r="BF621" s="17">
        <v>8.8923560965473894E-2</v>
      </c>
      <c r="BG621" s="17">
        <v>7.67842664253508E-2</v>
      </c>
      <c r="BH621" s="17">
        <v>7.2802768782415803E-2</v>
      </c>
      <c r="BI621" s="17">
        <v>9.8857849799805095E-2</v>
      </c>
      <c r="BJ621" s="17">
        <v>7.8181627777616197E-2</v>
      </c>
      <c r="BK621" s="17">
        <v>7.6391576075265505E-2</v>
      </c>
      <c r="BL621" s="17">
        <v>6.39033594697066E-2</v>
      </c>
      <c r="BM621" s="17">
        <v>5.5210874336527202E-2</v>
      </c>
      <c r="BN621" s="17">
        <v>1.8460795012266901E-2</v>
      </c>
      <c r="BO621" s="17"/>
      <c r="BP621" s="17">
        <v>6.4175871524011899E-2</v>
      </c>
      <c r="BQ621" s="17">
        <v>0.10460863757689</v>
      </c>
      <c r="BR621" s="17">
        <v>0.102106098612137</v>
      </c>
      <c r="BS621" s="17">
        <v>0.10148162368126799</v>
      </c>
      <c r="BT621" s="17">
        <v>0.105572854131956</v>
      </c>
      <c r="BU621" s="17">
        <v>0.113182222539088</v>
      </c>
      <c r="BV621" s="17"/>
      <c r="BW621" s="17">
        <v>7.0976057784748706E-2</v>
      </c>
      <c r="BX621" s="17">
        <v>8.6882157073424504E-2</v>
      </c>
      <c r="BY621" s="17">
        <v>8.0675519951113994E-2</v>
      </c>
      <c r="BZ621" s="17">
        <v>0.105562974645367</v>
      </c>
      <c r="CA621" s="17">
        <v>6.0662548291319299E-2</v>
      </c>
      <c r="CB621" s="17">
        <v>0.10594497784085601</v>
      </c>
      <c r="CC621" s="17">
        <v>8.1283447597134503E-2</v>
      </c>
      <c r="CD621" s="17">
        <v>0.136177142717084</v>
      </c>
      <c r="CE621" s="17"/>
      <c r="CF621" s="17">
        <v>5.4653390692011701E-2</v>
      </c>
      <c r="CG621" s="17">
        <v>8.1880327227556504E-2</v>
      </c>
      <c r="CH621" s="17">
        <v>0.105358121739255</v>
      </c>
      <c r="CI621" s="17">
        <v>0.11944100217419901</v>
      </c>
      <c r="CJ621" s="17">
        <v>0.110819442661082</v>
      </c>
      <c r="CK621" s="17"/>
      <c r="CL621" s="17">
        <v>5.8654998779228203E-2</v>
      </c>
      <c r="CM621" s="17"/>
      <c r="CN621" s="17">
        <v>0.106075075211682</v>
      </c>
      <c r="CO621" s="17">
        <v>9.7474364484180606E-2</v>
      </c>
      <c r="CP621" s="17">
        <v>6.7514047614798206E-2</v>
      </c>
    </row>
    <row r="622" spans="2:94" x14ac:dyDescent="0.35">
      <c r="B622" t="s">
        <v>187</v>
      </c>
      <c r="C622" s="17">
        <v>0.533203092054917</v>
      </c>
      <c r="D622" s="17">
        <v>0.57027523676122704</v>
      </c>
      <c r="E622" s="17">
        <v>0.49434922419239902</v>
      </c>
      <c r="F622" s="17"/>
      <c r="G622" s="17">
        <v>0.58309840286950598</v>
      </c>
      <c r="H622" s="17">
        <v>0.54986854782898198</v>
      </c>
      <c r="I622" s="17">
        <v>0.54213156342538005</v>
      </c>
      <c r="J622" s="17">
        <v>0.51783625431132396</v>
      </c>
      <c r="K622" s="17">
        <v>0.52924715999467198</v>
      </c>
      <c r="L622" s="17">
        <v>0.49407125122407802</v>
      </c>
      <c r="M622" s="17"/>
      <c r="N622" s="17">
        <v>0.56121300272673103</v>
      </c>
      <c r="O622" s="17">
        <v>0.54929773007460703</v>
      </c>
      <c r="P622" s="17">
        <v>0.51355824690249596</v>
      </c>
      <c r="Q622" s="17">
        <v>0.50034633953935803</v>
      </c>
      <c r="R622" s="17"/>
      <c r="S622" s="17">
        <v>0.57165232617731099</v>
      </c>
      <c r="T622" s="17">
        <v>0.52228323925954101</v>
      </c>
      <c r="U622" s="17">
        <v>0.53422829219141998</v>
      </c>
      <c r="V622" s="17">
        <v>0.49787894251985898</v>
      </c>
      <c r="W622" s="17">
        <v>0.56411177381845001</v>
      </c>
      <c r="X622" s="17">
        <v>0.52724525953435097</v>
      </c>
      <c r="Y622" s="17">
        <v>0.53357705238749098</v>
      </c>
      <c r="Z622" s="17">
        <v>0.55100359468756399</v>
      </c>
      <c r="AA622" s="17">
        <v>0.51007411432087202</v>
      </c>
      <c r="AB622" s="17">
        <v>0.539487618118206</v>
      </c>
      <c r="AC622" s="17">
        <v>0.50810042777229902</v>
      </c>
      <c r="AD622" s="17"/>
      <c r="AE622" s="17">
        <v>0.53848355531949299</v>
      </c>
      <c r="AF622" s="17">
        <v>0.54917209088771302</v>
      </c>
      <c r="AG622" s="17">
        <v>0.436890593373361</v>
      </c>
      <c r="AH622" s="17"/>
      <c r="AI622" s="17">
        <v>0.49293751033341499</v>
      </c>
      <c r="AJ622" s="17">
        <v>0.62502331745317097</v>
      </c>
      <c r="AK622" s="17">
        <v>0.488109050939668</v>
      </c>
      <c r="AL622" s="17">
        <v>0.55762044422534596</v>
      </c>
      <c r="AM622" s="17">
        <v>0.436069866461617</v>
      </c>
      <c r="AN622" s="17"/>
      <c r="AO622" s="17">
        <v>0.45812730541140201</v>
      </c>
      <c r="AP622" s="17">
        <v>0.59729534975955101</v>
      </c>
      <c r="AQ622" s="17">
        <v>0.55990445045172899</v>
      </c>
      <c r="AR622" s="17"/>
      <c r="AS622" s="17">
        <v>0.49340098521818399</v>
      </c>
      <c r="AT622" s="17">
        <v>0.491462165613827</v>
      </c>
      <c r="AU622" s="17">
        <v>0.58517153260252897</v>
      </c>
      <c r="AV622" s="17">
        <v>0.56690935970029999</v>
      </c>
      <c r="AW622" s="17">
        <v>0.70284346679226495</v>
      </c>
      <c r="AX622" s="17"/>
      <c r="AY622" s="17">
        <v>0.48649765167285702</v>
      </c>
      <c r="AZ622" s="17">
        <v>0.53815287917119403</v>
      </c>
      <c r="BA622" s="17">
        <v>0.51075355915637499</v>
      </c>
      <c r="BB622" s="17">
        <v>0.50264731537218199</v>
      </c>
      <c r="BC622" s="17">
        <v>0.52619388242221998</v>
      </c>
      <c r="BD622" s="17">
        <v>0.54023920734434905</v>
      </c>
      <c r="BE622" s="17">
        <v>0.50049377108651805</v>
      </c>
      <c r="BF622" s="17">
        <v>0.53104170243014204</v>
      </c>
      <c r="BG622" s="17">
        <v>0.55249342807675506</v>
      </c>
      <c r="BH622" s="17">
        <v>0.52683240501829298</v>
      </c>
      <c r="BI622" s="17">
        <v>0.510210419415706</v>
      </c>
      <c r="BJ622" s="17">
        <v>0.54407798285297704</v>
      </c>
      <c r="BK622" s="17">
        <v>0.52414900082180205</v>
      </c>
      <c r="BL622" s="17">
        <v>0.66086212584425497</v>
      </c>
      <c r="BM622" s="17">
        <v>0.65035724786388105</v>
      </c>
      <c r="BN622" s="17">
        <v>0.67330135513003297</v>
      </c>
      <c r="BO622" s="17"/>
      <c r="BP622" s="17">
        <v>0.56118754505020196</v>
      </c>
      <c r="BQ622" s="17">
        <v>0.53732385441026898</v>
      </c>
      <c r="BR622" s="17">
        <v>0.53844090674086698</v>
      </c>
      <c r="BS622" s="17">
        <v>0.51258322589871097</v>
      </c>
      <c r="BT622" s="17">
        <v>0.51495821993913005</v>
      </c>
      <c r="BU622" s="17">
        <v>0.496440054930957</v>
      </c>
      <c r="BV622" s="17"/>
      <c r="BW622" s="17">
        <v>0.60147939130353401</v>
      </c>
      <c r="BX622" s="17">
        <v>0.53591563814162302</v>
      </c>
      <c r="BY622" s="17">
        <v>0.53233520947754998</v>
      </c>
      <c r="BZ622" s="17">
        <v>0.52351120096078896</v>
      </c>
      <c r="CA622" s="17">
        <v>0.58215395672929604</v>
      </c>
      <c r="CB622" s="17">
        <v>0.52619374268198105</v>
      </c>
      <c r="CC622" s="17">
        <v>0.57540100134183803</v>
      </c>
      <c r="CD622" s="17">
        <v>0.49741036177408299</v>
      </c>
      <c r="CE622" s="17"/>
      <c r="CF622" s="17">
        <v>0.61590694992494699</v>
      </c>
      <c r="CG622" s="17">
        <v>0.53037855530979605</v>
      </c>
      <c r="CH622" s="17">
        <v>0.51436231571301605</v>
      </c>
      <c r="CI622" s="17">
        <v>0.53467887389612101</v>
      </c>
      <c r="CJ622" s="17">
        <v>0.55912459827213301</v>
      </c>
      <c r="CK622" s="17"/>
      <c r="CL622" s="17">
        <v>0.55623715952348496</v>
      </c>
      <c r="CM622" s="17"/>
      <c r="CN622" s="17">
        <v>0.57416755019296695</v>
      </c>
      <c r="CO622" s="17">
        <v>0.49075414964213299</v>
      </c>
      <c r="CP622" s="17">
        <v>0.47337218734604403</v>
      </c>
    </row>
    <row r="623" spans="2:94" x14ac:dyDescent="0.35">
      <c r="B623" t="s">
        <v>188</v>
      </c>
      <c r="C623" s="17">
        <v>0.120255950140532</v>
      </c>
      <c r="D623" s="17">
        <v>0.13129053903894899</v>
      </c>
      <c r="E623" s="17">
        <v>0.110436787080379</v>
      </c>
      <c r="F623" s="17"/>
      <c r="G623" s="17">
        <v>0.10862416422840999</v>
      </c>
      <c r="H623" s="17">
        <v>0.118649940632596</v>
      </c>
      <c r="I623" s="17">
        <v>0.11312105690470101</v>
      </c>
      <c r="J623" s="17">
        <v>0.114406999242004</v>
      </c>
      <c r="K623" s="17">
        <v>0.13495546619044399</v>
      </c>
      <c r="L623" s="17">
        <v>0.130035031705794</v>
      </c>
      <c r="M623" s="17"/>
      <c r="N623" s="17">
        <v>0.14803380350188999</v>
      </c>
      <c r="O623" s="17">
        <v>0.10937793366731199</v>
      </c>
      <c r="P623" s="17">
        <v>0.120368837782698</v>
      </c>
      <c r="Q623" s="17">
        <v>0.102086092244819</v>
      </c>
      <c r="R623" s="17"/>
      <c r="S623" s="17">
        <v>0.118102747574253</v>
      </c>
      <c r="T623" s="17">
        <v>0.126096688530101</v>
      </c>
      <c r="U623" s="17">
        <v>0.106372709920633</v>
      </c>
      <c r="V623" s="17">
        <v>0.13123821539718</v>
      </c>
      <c r="W623" s="17">
        <v>0.121160824375612</v>
      </c>
      <c r="X623" s="17">
        <v>0.106061873539558</v>
      </c>
      <c r="Y623" s="17">
        <v>0.120037537670797</v>
      </c>
      <c r="Z623" s="17">
        <v>0.127522621013514</v>
      </c>
      <c r="AA623" s="17">
        <v>0.12523157810754601</v>
      </c>
      <c r="AB623" s="17">
        <v>0.124686906108671</v>
      </c>
      <c r="AC623" s="17">
        <v>0.11344677984813099</v>
      </c>
      <c r="AD623" s="17"/>
      <c r="AE623" s="17">
        <v>0.127034988178336</v>
      </c>
      <c r="AF623" s="17">
        <v>0.123155736420849</v>
      </c>
      <c r="AG623" s="17">
        <v>0.12716775956832699</v>
      </c>
      <c r="AH623" s="17"/>
      <c r="AI623" s="17">
        <v>0.149680835224623</v>
      </c>
      <c r="AJ623" s="17">
        <v>0.100725927921061</v>
      </c>
      <c r="AK623" s="17">
        <v>0.13436540044957601</v>
      </c>
      <c r="AL623" s="17">
        <v>0.16730911251912001</v>
      </c>
      <c r="AM623" s="17">
        <v>0.10529865893879201</v>
      </c>
      <c r="AN623" s="17"/>
      <c r="AO623" s="17">
        <v>0.16883721758384601</v>
      </c>
      <c r="AP623" s="17">
        <v>0.103435984491762</v>
      </c>
      <c r="AQ623" s="17">
        <v>0.134658363045674</v>
      </c>
      <c r="AR623" s="17"/>
      <c r="AS623" s="17">
        <v>9.4646577520799802E-2</v>
      </c>
      <c r="AT623" s="17">
        <v>0.116046028558266</v>
      </c>
      <c r="AU623" s="17">
        <v>0.11989901394523</v>
      </c>
      <c r="AV623" s="17">
        <v>0.16322176566375901</v>
      </c>
      <c r="AW623" s="17">
        <v>2.0501811080036202E-2</v>
      </c>
      <c r="AX623" s="17"/>
      <c r="AY623" s="17">
        <v>0.131539097932548</v>
      </c>
      <c r="AZ623" s="17">
        <v>8.7574421441291794E-2</v>
      </c>
      <c r="BA623" s="17">
        <v>0.12229944767060601</v>
      </c>
      <c r="BB623" s="17">
        <v>9.4596183176901202E-2</v>
      </c>
      <c r="BC623" s="17">
        <v>0.13266237787517501</v>
      </c>
      <c r="BD623" s="17">
        <v>0.13372484622713199</v>
      </c>
      <c r="BE623" s="17">
        <v>0.110675559555176</v>
      </c>
      <c r="BF623" s="17">
        <v>0.11574626855569101</v>
      </c>
      <c r="BG623" s="17">
        <v>0.111995762348455</v>
      </c>
      <c r="BH623" s="17">
        <v>0.12275544490185</v>
      </c>
      <c r="BI623" s="17">
        <v>0.12778530135255101</v>
      </c>
      <c r="BJ623" s="17">
        <v>0.15349301755300199</v>
      </c>
      <c r="BK623" s="17">
        <v>0.13777392751756901</v>
      </c>
      <c r="BL623" s="17">
        <v>0.14912193533071899</v>
      </c>
      <c r="BM623" s="17">
        <v>0.105591067093612</v>
      </c>
      <c r="BN623" s="17">
        <v>0.11220480587084899</v>
      </c>
      <c r="BO623" s="17"/>
      <c r="BP623" s="17">
        <v>0.124997849223563</v>
      </c>
      <c r="BQ623" s="17">
        <v>0.113122719222096</v>
      </c>
      <c r="BR623" s="17">
        <v>0.12016147390422401</v>
      </c>
      <c r="BS623" s="17">
        <v>0.129709024513599</v>
      </c>
      <c r="BT623" s="17">
        <v>0.119017716117772</v>
      </c>
      <c r="BU623" s="17">
        <v>0.104954189593347</v>
      </c>
      <c r="BV623" s="17"/>
      <c r="BW623" s="17">
        <v>0.111023491905821</v>
      </c>
      <c r="BX623" s="17">
        <v>0.124966138846916</v>
      </c>
      <c r="BY623" s="17">
        <v>0.122419104814186</v>
      </c>
      <c r="BZ623" s="17">
        <v>0.110958777632817</v>
      </c>
      <c r="CA623" s="17">
        <v>0.14332832856946501</v>
      </c>
      <c r="CB623" s="17">
        <v>0.12214038682094699</v>
      </c>
      <c r="CC623" s="17">
        <v>0.120338940845165</v>
      </c>
      <c r="CD623" s="17">
        <v>0.13353858533472501</v>
      </c>
      <c r="CE623" s="17"/>
      <c r="CF623" s="17">
        <v>9.6300935013033703E-2</v>
      </c>
      <c r="CG623" s="17">
        <v>0.12617504315734099</v>
      </c>
      <c r="CH623" s="17">
        <v>0.120173148481478</v>
      </c>
      <c r="CI623" s="17">
        <v>0.12826047432996901</v>
      </c>
      <c r="CJ623" s="17">
        <v>8.4071119576463099E-2</v>
      </c>
      <c r="CK623" s="17"/>
      <c r="CL623" s="17">
        <v>0.11539752280169301</v>
      </c>
      <c r="CM623" s="17"/>
      <c r="CN623" s="17">
        <v>9.5605436781798198E-2</v>
      </c>
      <c r="CO623" s="17">
        <v>0.125557569132001</v>
      </c>
      <c r="CP623" s="17">
        <v>0.172369704326789</v>
      </c>
    </row>
    <row r="624" spans="2:94" x14ac:dyDescent="0.35">
      <c r="B624" t="s">
        <v>147</v>
      </c>
      <c r="C624" s="17">
        <v>0.41294714191438497</v>
      </c>
      <c r="D624" s="17">
        <v>0.438984697722277</v>
      </c>
      <c r="E624" s="17">
        <v>0.383912437112019</v>
      </c>
      <c r="F624" s="17"/>
      <c r="G624" s="17">
        <v>0.474474238641096</v>
      </c>
      <c r="H624" s="17">
        <v>0.43121860719638699</v>
      </c>
      <c r="I624" s="17">
        <v>0.42901050652067901</v>
      </c>
      <c r="J624" s="17">
        <v>0.40342925506931998</v>
      </c>
      <c r="K624" s="17">
        <v>0.39429169380422802</v>
      </c>
      <c r="L624" s="17">
        <v>0.36403621951828502</v>
      </c>
      <c r="M624" s="17"/>
      <c r="N624" s="17">
        <v>0.41317919922484098</v>
      </c>
      <c r="O624" s="17">
        <v>0.43991979640729501</v>
      </c>
      <c r="P624" s="17">
        <v>0.39318940911979799</v>
      </c>
      <c r="Q624" s="17">
        <v>0.39826024729453802</v>
      </c>
      <c r="R624" s="17"/>
      <c r="S624" s="17">
        <v>0.453549578603058</v>
      </c>
      <c r="T624" s="17">
        <v>0.39618655072943998</v>
      </c>
      <c r="U624" s="17">
        <v>0.42785558227078802</v>
      </c>
      <c r="V624" s="17">
        <v>0.36664072712267898</v>
      </c>
      <c r="W624" s="17">
        <v>0.44295094944283803</v>
      </c>
      <c r="X624" s="17">
        <v>0.42118338599479199</v>
      </c>
      <c r="Y624" s="17">
        <v>0.41353951471669498</v>
      </c>
      <c r="Z624" s="17">
        <v>0.42348097367404902</v>
      </c>
      <c r="AA624" s="17">
        <v>0.38484253621332598</v>
      </c>
      <c r="AB624" s="17">
        <v>0.414800712009535</v>
      </c>
      <c r="AC624" s="17">
        <v>0.39465364792416902</v>
      </c>
      <c r="AD624" s="17"/>
      <c r="AE624" s="17">
        <v>0.41144856714115702</v>
      </c>
      <c r="AF624" s="17">
        <v>0.42601635446686398</v>
      </c>
      <c r="AG624" s="17">
        <v>0.30972283380503401</v>
      </c>
      <c r="AH624" s="17"/>
      <c r="AI624" s="17">
        <v>0.34325667510879099</v>
      </c>
      <c r="AJ624" s="17">
        <v>0.52429738953210903</v>
      </c>
      <c r="AK624" s="17">
        <v>0.35374365049009199</v>
      </c>
      <c r="AL624" s="17">
        <v>0.390311331706227</v>
      </c>
      <c r="AM624" s="17">
        <v>0.33077120752282602</v>
      </c>
      <c r="AN624" s="17"/>
      <c r="AO624" s="17">
        <v>0.289290087827555</v>
      </c>
      <c r="AP624" s="17">
        <v>0.49385936526778901</v>
      </c>
      <c r="AQ624" s="17">
        <v>0.42524608740605502</v>
      </c>
      <c r="AR624" s="17"/>
      <c r="AS624" s="17">
        <v>0.39875440769738402</v>
      </c>
      <c r="AT624" s="17">
        <v>0.37541613705556098</v>
      </c>
      <c r="AU624" s="17">
        <v>0.46527251865729902</v>
      </c>
      <c r="AV624" s="17">
        <v>0.40368759403654098</v>
      </c>
      <c r="AW624" s="17">
        <v>0.68234165571222904</v>
      </c>
      <c r="AX624" s="17"/>
      <c r="AY624" s="17">
        <v>0.35495855374030899</v>
      </c>
      <c r="AZ624" s="17">
        <v>0.45057845772990202</v>
      </c>
      <c r="BA624" s="17">
        <v>0.38845411148576903</v>
      </c>
      <c r="BB624" s="17">
        <v>0.408051132195281</v>
      </c>
      <c r="BC624" s="17">
        <v>0.393531504547045</v>
      </c>
      <c r="BD624" s="17">
        <v>0.406514361117217</v>
      </c>
      <c r="BE624" s="17">
        <v>0.389818211531342</v>
      </c>
      <c r="BF624" s="17">
        <v>0.415295433874452</v>
      </c>
      <c r="BG624" s="17">
        <v>0.44049766572830001</v>
      </c>
      <c r="BH624" s="17">
        <v>0.40407696011644301</v>
      </c>
      <c r="BI624" s="17">
        <v>0.38242511806315499</v>
      </c>
      <c r="BJ624" s="17">
        <v>0.390584965299975</v>
      </c>
      <c r="BK624" s="17">
        <v>0.38637507330423299</v>
      </c>
      <c r="BL624" s="17">
        <v>0.51174019051353603</v>
      </c>
      <c r="BM624" s="17">
        <v>0.54476618077026895</v>
      </c>
      <c r="BN624" s="17">
        <v>0.56109654925918395</v>
      </c>
      <c r="BO624" s="17"/>
      <c r="BP624" s="17">
        <v>0.43618969582663902</v>
      </c>
      <c r="BQ624" s="17">
        <v>0.42420113518817298</v>
      </c>
      <c r="BR624" s="17">
        <v>0.41827943283664298</v>
      </c>
      <c r="BS624" s="17">
        <v>0.38287420138511202</v>
      </c>
      <c r="BT624" s="17">
        <v>0.39594050382135798</v>
      </c>
      <c r="BU624" s="17">
        <v>0.39148586533760998</v>
      </c>
      <c r="BV624" s="17"/>
      <c r="BW624" s="17">
        <v>0.490455899397713</v>
      </c>
      <c r="BX624" s="17">
        <v>0.41094949929470598</v>
      </c>
      <c r="BY624" s="17">
        <v>0.40991610466336398</v>
      </c>
      <c r="BZ624" s="17">
        <v>0.41255242332797198</v>
      </c>
      <c r="CA624" s="17">
        <v>0.43882562815983001</v>
      </c>
      <c r="CB624" s="17">
        <v>0.40405335586103402</v>
      </c>
      <c r="CC624" s="17">
        <v>0.45506206049667303</v>
      </c>
      <c r="CD624" s="17">
        <v>0.36387177643935897</v>
      </c>
      <c r="CE624" s="17"/>
      <c r="CF624" s="17">
        <v>0.51960601491191305</v>
      </c>
      <c r="CG624" s="17">
        <v>0.40420351215245498</v>
      </c>
      <c r="CH624" s="17">
        <v>0.39418916723153802</v>
      </c>
      <c r="CI624" s="17">
        <v>0.406418399566151</v>
      </c>
      <c r="CJ624" s="17">
        <v>0.47505347869567</v>
      </c>
      <c r="CK624" s="17"/>
      <c r="CL624" s="17">
        <v>0.44083963672179199</v>
      </c>
      <c r="CM624" s="17"/>
      <c r="CN624" s="17">
        <v>0.478562113411169</v>
      </c>
      <c r="CO624" s="17">
        <v>0.36519658051013199</v>
      </c>
      <c r="CP624" s="17">
        <v>0.30100248301925497</v>
      </c>
    </row>
    <row r="625" spans="2:94" x14ac:dyDescent="0.35">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c r="BK625" s="17"/>
      <c r="BL625" s="17"/>
      <c r="BM625" s="17"/>
      <c r="BN625" s="17"/>
      <c r="BO625" s="17"/>
      <c r="BP625" s="17"/>
      <c r="BQ625" s="17"/>
      <c r="BR625" s="17"/>
      <c r="BS625" s="17"/>
      <c r="BT625" s="17"/>
      <c r="BU625" s="17"/>
      <c r="BV625" s="17"/>
      <c r="BW625" s="17"/>
      <c r="BX625" s="17"/>
      <c r="BY625" s="17"/>
      <c r="BZ625" s="17"/>
      <c r="CA625" s="17"/>
      <c r="CB625" s="17"/>
      <c r="CC625" s="17"/>
      <c r="CD625" s="17"/>
      <c r="CE625" s="17"/>
      <c r="CF625" s="17"/>
      <c r="CG625" s="17"/>
      <c r="CH625" s="17"/>
      <c r="CI625" s="17"/>
      <c r="CJ625" s="17"/>
      <c r="CK625" s="17"/>
      <c r="CL625" s="17"/>
      <c r="CM625" s="17"/>
      <c r="CN625" s="17"/>
      <c r="CO625" s="17"/>
      <c r="CP625" s="17"/>
    </row>
    <row r="626" spans="2:94" x14ac:dyDescent="0.35">
      <c r="B626" s="6" t="s">
        <v>279</v>
      </c>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c r="AJ626" s="17"/>
      <c r="AK626" s="17"/>
      <c r="AL626" s="17"/>
      <c r="AM626" s="17"/>
      <c r="AN626" s="17"/>
      <c r="AO626" s="17"/>
      <c r="AP626" s="17"/>
      <c r="AQ626" s="17"/>
      <c r="AR626" s="17"/>
      <c r="AS626" s="17"/>
      <c r="AT626" s="17"/>
      <c r="AU626" s="17"/>
      <c r="AV626" s="17"/>
      <c r="AW626" s="17"/>
      <c r="AX626" s="17"/>
      <c r="AY626" s="17"/>
      <c r="AZ626" s="17"/>
      <c r="BA626" s="17"/>
      <c r="BB626" s="17"/>
      <c r="BC626" s="17"/>
      <c r="BD626" s="17"/>
      <c r="BE626" s="17"/>
      <c r="BF626" s="17"/>
      <c r="BG626" s="17"/>
      <c r="BH626" s="17"/>
      <c r="BI626" s="17"/>
      <c r="BJ626" s="17"/>
      <c r="BK626" s="17"/>
      <c r="BL626" s="17"/>
      <c r="BM626" s="17"/>
      <c r="BN626" s="17"/>
      <c r="BO626" s="17"/>
      <c r="BP626" s="17"/>
      <c r="BQ626" s="17"/>
      <c r="BR626" s="17"/>
      <c r="BS626" s="17"/>
      <c r="BT626" s="17"/>
      <c r="BU626" s="17"/>
      <c r="BV626" s="17"/>
      <c r="BW626" s="17"/>
      <c r="BX626" s="17"/>
      <c r="BY626" s="17"/>
      <c r="BZ626" s="17"/>
      <c r="CA626" s="17"/>
      <c r="CB626" s="17"/>
      <c r="CC626" s="17"/>
      <c r="CD626" s="17"/>
      <c r="CE626" s="17"/>
      <c r="CF626" s="17"/>
      <c r="CG626" s="17"/>
      <c r="CH626" s="17"/>
      <c r="CI626" s="17"/>
      <c r="CJ626" s="17"/>
      <c r="CK626" s="17"/>
      <c r="CL626" s="17"/>
      <c r="CM626" s="17"/>
      <c r="CN626" s="17"/>
      <c r="CO626" s="17"/>
      <c r="CP626" s="17"/>
    </row>
    <row r="627" spans="2:94" x14ac:dyDescent="0.35">
      <c r="B627" s="24" t="s">
        <v>125</v>
      </c>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c r="AV627" s="17"/>
      <c r="AW627" s="17"/>
      <c r="AX627" s="17"/>
      <c r="AY627" s="17"/>
      <c r="AZ627" s="17"/>
      <c r="BA627" s="17"/>
      <c r="BB627" s="17"/>
      <c r="BC627" s="17"/>
      <c r="BD627" s="17"/>
      <c r="BE627" s="17"/>
      <c r="BF627" s="17"/>
      <c r="BG627" s="17"/>
      <c r="BH627" s="17"/>
      <c r="BI627" s="17"/>
      <c r="BJ627" s="17"/>
      <c r="BK627" s="17"/>
      <c r="BL627" s="17"/>
      <c r="BM627" s="17"/>
      <c r="BN627" s="17"/>
      <c r="BO627" s="17"/>
      <c r="BP627" s="17"/>
      <c r="BQ627" s="17"/>
      <c r="BR627" s="17"/>
      <c r="BS627" s="17"/>
      <c r="BT627" s="17"/>
      <c r="BU627" s="17"/>
      <c r="BV627" s="17"/>
      <c r="BW627" s="17"/>
      <c r="BX627" s="17"/>
      <c r="BY627" s="17"/>
      <c r="BZ627" s="17"/>
      <c r="CA627" s="17"/>
      <c r="CB627" s="17"/>
      <c r="CC627" s="17"/>
      <c r="CD627" s="17"/>
      <c r="CE627" s="17"/>
      <c r="CF627" s="17"/>
      <c r="CG627" s="17"/>
      <c r="CH627" s="17"/>
      <c r="CI627" s="17"/>
      <c r="CJ627" s="17"/>
      <c r="CK627" s="17"/>
      <c r="CL627" s="17"/>
      <c r="CM627" s="17"/>
      <c r="CN627" s="17"/>
      <c r="CO627" s="17"/>
      <c r="CP627" s="17"/>
    </row>
    <row r="628" spans="2:94" x14ac:dyDescent="0.35">
      <c r="B628" t="s">
        <v>182</v>
      </c>
      <c r="C628" s="17">
        <v>0.15751872962153601</v>
      </c>
      <c r="D628" s="17">
        <v>0.192917957528143</v>
      </c>
      <c r="E628" s="17">
        <v>0.124218221424731</v>
      </c>
      <c r="F628" s="17"/>
      <c r="G628" s="17">
        <v>0.13596192592195899</v>
      </c>
      <c r="H628" s="17">
        <v>0.165284725305862</v>
      </c>
      <c r="I628" s="17">
        <v>0.16194290992181701</v>
      </c>
      <c r="J628" s="17">
        <v>0.14733015144210501</v>
      </c>
      <c r="K628" s="17">
        <v>0.15348648314511201</v>
      </c>
      <c r="L628" s="17">
        <v>0.17293069281543999</v>
      </c>
      <c r="M628" s="17"/>
      <c r="N628" s="17">
        <v>0.18652978054518099</v>
      </c>
      <c r="O628" s="17">
        <v>0.150080987997911</v>
      </c>
      <c r="P628" s="17">
        <v>0.15639718212404299</v>
      </c>
      <c r="Q628" s="17">
        <v>0.13504197378080501</v>
      </c>
      <c r="R628" s="17"/>
      <c r="S628" s="17">
        <v>0.19858766226459601</v>
      </c>
      <c r="T628" s="17">
        <v>0.13908130963399501</v>
      </c>
      <c r="U628" s="17">
        <v>0.137756968738386</v>
      </c>
      <c r="V628" s="17">
        <v>0.14275669523010301</v>
      </c>
      <c r="W628" s="17">
        <v>0.170063720761432</v>
      </c>
      <c r="X628" s="17">
        <v>0.17319149206561199</v>
      </c>
      <c r="Y628" s="17">
        <v>0.147830271999744</v>
      </c>
      <c r="Z628" s="17">
        <v>0.11860381405446099</v>
      </c>
      <c r="AA628" s="17">
        <v>0.16634018134491099</v>
      </c>
      <c r="AB628" s="17">
        <v>0.13554962079962901</v>
      </c>
      <c r="AC628" s="17">
        <v>0.169776105164538</v>
      </c>
      <c r="AD628" s="17"/>
      <c r="AE628" s="17">
        <v>0.166890936530665</v>
      </c>
      <c r="AF628" s="17">
        <v>0.16561299862700599</v>
      </c>
      <c r="AG628" s="17">
        <v>0.13765919535304</v>
      </c>
      <c r="AH628" s="17"/>
      <c r="AI628" s="17">
        <v>0.200746079488928</v>
      </c>
      <c r="AJ628" s="17">
        <v>0.153871369844927</v>
      </c>
      <c r="AK628" s="17">
        <v>0.182615419879394</v>
      </c>
      <c r="AL628" s="17">
        <v>0.103346292067824</v>
      </c>
      <c r="AM628" s="17">
        <v>0.11930256682198299</v>
      </c>
      <c r="AN628" s="17"/>
      <c r="AO628" s="17">
        <v>0.23010747428999501</v>
      </c>
      <c r="AP628" s="17">
        <v>0.153479114022639</v>
      </c>
      <c r="AQ628" s="17">
        <v>0.17472911001438701</v>
      </c>
      <c r="AR628" s="17"/>
      <c r="AS628" s="17">
        <v>0.14166185677161</v>
      </c>
      <c r="AT628" s="17">
        <v>0.12502825958040201</v>
      </c>
      <c r="AU628" s="17">
        <v>0.149162007566429</v>
      </c>
      <c r="AV628" s="17">
        <v>0.235552165104082</v>
      </c>
      <c r="AW628" s="17">
        <v>0.17266108458649199</v>
      </c>
      <c r="AX628" s="17"/>
      <c r="AY628" s="17">
        <v>6.1706419441936902E-2</v>
      </c>
      <c r="AZ628" s="17">
        <v>0.10582076488818</v>
      </c>
      <c r="BA628" s="17">
        <v>0.14757484626458001</v>
      </c>
      <c r="BB628" s="17">
        <v>0.145205579996459</v>
      </c>
      <c r="BC628" s="17">
        <v>0.140526461399029</v>
      </c>
      <c r="BD628" s="17">
        <v>0.15149962606425699</v>
      </c>
      <c r="BE628" s="17">
        <v>0.15376804835358299</v>
      </c>
      <c r="BF628" s="17">
        <v>0.152266344664029</v>
      </c>
      <c r="BG628" s="17">
        <v>0.16497596505397299</v>
      </c>
      <c r="BH628" s="17">
        <v>0.17449024072799699</v>
      </c>
      <c r="BI628" s="17">
        <v>0.16333174536415401</v>
      </c>
      <c r="BJ628" s="17">
        <v>0.11844659272138799</v>
      </c>
      <c r="BK628" s="17">
        <v>0.20851102079286599</v>
      </c>
      <c r="BL628" s="17">
        <v>0.23704578225387701</v>
      </c>
      <c r="BM628" s="17">
        <v>0.12270027642058901</v>
      </c>
      <c r="BN628" s="17">
        <v>0.34860530595143502</v>
      </c>
      <c r="BO628" s="17"/>
      <c r="BP628" s="17">
        <v>0.20479366045188699</v>
      </c>
      <c r="BQ628" s="17">
        <v>0.14260017477651199</v>
      </c>
      <c r="BR628" s="17">
        <v>0.13583298683323</v>
      </c>
      <c r="BS628" s="17">
        <v>0.14786173842785699</v>
      </c>
      <c r="BT628" s="17">
        <v>0.13431667362163799</v>
      </c>
      <c r="BU628" s="17">
        <v>0.170158985512563</v>
      </c>
      <c r="BV628" s="17"/>
      <c r="BW628" s="17">
        <v>0.17353346612878601</v>
      </c>
      <c r="BX628" s="17">
        <v>0.15779122253136599</v>
      </c>
      <c r="BY628" s="17">
        <v>0.153587869028386</v>
      </c>
      <c r="BZ628" s="17">
        <v>0.182064200043251</v>
      </c>
      <c r="CA628" s="17">
        <v>0.139642410003539</v>
      </c>
      <c r="CB628" s="17">
        <v>0.21551183096562701</v>
      </c>
      <c r="CC628" s="17">
        <v>0.22703010771312701</v>
      </c>
      <c r="CD628" s="17">
        <v>9.8684544780577005E-2</v>
      </c>
      <c r="CE628" s="17"/>
      <c r="CF628" s="17">
        <v>0.28283420724969699</v>
      </c>
      <c r="CG628" s="17">
        <v>0.16218581356502099</v>
      </c>
      <c r="CH628" s="17">
        <v>0.135505634619039</v>
      </c>
      <c r="CI628" s="17">
        <v>0.13988757372487401</v>
      </c>
      <c r="CJ628" s="17">
        <v>0.118610614218441</v>
      </c>
      <c r="CK628" s="17"/>
      <c r="CL628" s="17">
        <v>0.20921823443307599</v>
      </c>
      <c r="CM628" s="17"/>
      <c r="CN628" s="17">
        <v>0.12496945945957801</v>
      </c>
      <c r="CO628" s="17">
        <v>0.136193854025634</v>
      </c>
      <c r="CP628" s="17">
        <v>0.24887471956063401</v>
      </c>
    </row>
    <row r="629" spans="2:94" x14ac:dyDescent="0.35">
      <c r="B629" t="s">
        <v>183</v>
      </c>
      <c r="C629" s="17">
        <v>0.39194302563725802</v>
      </c>
      <c r="D629" s="17">
        <v>0.38484628549648497</v>
      </c>
      <c r="E629" s="17">
        <v>0.39996631753249101</v>
      </c>
      <c r="F629" s="17"/>
      <c r="G629" s="17">
        <v>0.33591094034769298</v>
      </c>
      <c r="H629" s="17">
        <v>0.38267209611048197</v>
      </c>
      <c r="I629" s="17">
        <v>0.38307277694872499</v>
      </c>
      <c r="J629" s="17">
        <v>0.37783991491602198</v>
      </c>
      <c r="K629" s="17">
        <v>0.40082050332762198</v>
      </c>
      <c r="L629" s="17">
        <v>0.44967900783142001</v>
      </c>
      <c r="M629" s="17"/>
      <c r="N629" s="17">
        <v>0.43451306618511598</v>
      </c>
      <c r="O629" s="17">
        <v>0.38011774658269798</v>
      </c>
      <c r="P629" s="17">
        <v>0.39906339912336303</v>
      </c>
      <c r="Q629" s="17">
        <v>0.35404782256478501</v>
      </c>
      <c r="R629" s="17"/>
      <c r="S629" s="17">
        <v>0.39951486151558102</v>
      </c>
      <c r="T629" s="17">
        <v>0.38291610235267298</v>
      </c>
      <c r="U629" s="17">
        <v>0.38473588086092197</v>
      </c>
      <c r="V629" s="17">
        <v>0.40401080076599799</v>
      </c>
      <c r="W629" s="17">
        <v>0.40667980832466599</v>
      </c>
      <c r="X629" s="17">
        <v>0.39979264983716201</v>
      </c>
      <c r="Y629" s="17">
        <v>0.38356664131977197</v>
      </c>
      <c r="Z629" s="17">
        <v>0.45183537581452798</v>
      </c>
      <c r="AA629" s="17">
        <v>0.34769223252734299</v>
      </c>
      <c r="AB629" s="17">
        <v>0.41100667073223501</v>
      </c>
      <c r="AC629" s="17">
        <v>0.37775813229099298</v>
      </c>
      <c r="AD629" s="17"/>
      <c r="AE629" s="17">
        <v>0.40685618101518201</v>
      </c>
      <c r="AF629" s="17">
        <v>0.40754837258543303</v>
      </c>
      <c r="AG629" s="17">
        <v>0.378582784934056</v>
      </c>
      <c r="AH629" s="17"/>
      <c r="AI629" s="17">
        <v>0.44641530034537003</v>
      </c>
      <c r="AJ629" s="17">
        <v>0.36906431851952098</v>
      </c>
      <c r="AK629" s="17">
        <v>0.45032316529415001</v>
      </c>
      <c r="AL629" s="17">
        <v>0.35379431413620799</v>
      </c>
      <c r="AM629" s="17">
        <v>0.36827389700400098</v>
      </c>
      <c r="AN629" s="17"/>
      <c r="AO629" s="17">
        <v>0.487015201553476</v>
      </c>
      <c r="AP629" s="17">
        <v>0.390758399597462</v>
      </c>
      <c r="AQ629" s="17">
        <v>0.42711048341312002</v>
      </c>
      <c r="AR629" s="17"/>
      <c r="AS629" s="17">
        <v>0.366519873756457</v>
      </c>
      <c r="AT629" s="17">
        <v>0.369170284459025</v>
      </c>
      <c r="AU629" s="17">
        <v>0.42096459409333098</v>
      </c>
      <c r="AV629" s="17">
        <v>0.41124994779388702</v>
      </c>
      <c r="AW629" s="17">
        <v>0.36232239337274402</v>
      </c>
      <c r="AX629" s="17"/>
      <c r="AY629" s="17">
        <v>0.39132444096715202</v>
      </c>
      <c r="AZ629" s="17">
        <v>0.31778014697343698</v>
      </c>
      <c r="BA629" s="17">
        <v>0.35724996823088301</v>
      </c>
      <c r="BB629" s="17">
        <v>0.37796184033158797</v>
      </c>
      <c r="BC629" s="17">
        <v>0.38724200531560099</v>
      </c>
      <c r="BD629" s="17">
        <v>0.43296863559411602</v>
      </c>
      <c r="BE629" s="17">
        <v>0.39259260864307799</v>
      </c>
      <c r="BF629" s="17">
        <v>0.38363346611185301</v>
      </c>
      <c r="BG629" s="17">
        <v>0.35917174179599998</v>
      </c>
      <c r="BH629" s="17">
        <v>0.38527140734602799</v>
      </c>
      <c r="BI629" s="17">
        <v>0.40385787662393402</v>
      </c>
      <c r="BJ629" s="17">
        <v>0.484182060791505</v>
      </c>
      <c r="BK629" s="17">
        <v>0.434694491563967</v>
      </c>
      <c r="BL629" s="17">
        <v>0.43738001088693601</v>
      </c>
      <c r="BM629" s="17">
        <v>0.456630309259277</v>
      </c>
      <c r="BN629" s="17">
        <v>0.36351169661925298</v>
      </c>
      <c r="BO629" s="17"/>
      <c r="BP629" s="17">
        <v>0.36765791749186599</v>
      </c>
      <c r="BQ629" s="17">
        <v>0.41281993706985498</v>
      </c>
      <c r="BR629" s="17">
        <v>0.37696335558052901</v>
      </c>
      <c r="BS629" s="17">
        <v>0.38216780890222601</v>
      </c>
      <c r="BT629" s="17">
        <v>0.41640997494785398</v>
      </c>
      <c r="BU629" s="17">
        <v>0.41749213153875298</v>
      </c>
      <c r="BV629" s="17"/>
      <c r="BW629" s="17">
        <v>0.38356705727562102</v>
      </c>
      <c r="BX629" s="17">
        <v>0.373705596041216</v>
      </c>
      <c r="BY629" s="17">
        <v>0.42450805109874501</v>
      </c>
      <c r="BZ629" s="17">
        <v>0.394669370273037</v>
      </c>
      <c r="CA629" s="17">
        <v>0.42408216190992198</v>
      </c>
      <c r="CB629" s="17">
        <v>0.37107549780417298</v>
      </c>
      <c r="CC629" s="17">
        <v>0.38564468842159999</v>
      </c>
      <c r="CD629" s="17">
        <v>0.31463085010397401</v>
      </c>
      <c r="CE629" s="17"/>
      <c r="CF629" s="17">
        <v>0.37912650970372003</v>
      </c>
      <c r="CG629" s="17">
        <v>0.43682646713467399</v>
      </c>
      <c r="CH629" s="17">
        <v>0.38924899971816701</v>
      </c>
      <c r="CI629" s="17">
        <v>0.321615287095944</v>
      </c>
      <c r="CJ629" s="17">
        <v>0.28824392154746697</v>
      </c>
      <c r="CK629" s="17"/>
      <c r="CL629" s="17">
        <v>0.46849901631720198</v>
      </c>
      <c r="CM629" s="17"/>
      <c r="CN629" s="17">
        <v>0.34450724307930303</v>
      </c>
      <c r="CO629" s="17">
        <v>0.43563841384817298</v>
      </c>
      <c r="CP629" s="17">
        <v>0.465570665765559</v>
      </c>
    </row>
    <row r="630" spans="2:94" x14ac:dyDescent="0.35">
      <c r="B630" t="s">
        <v>184</v>
      </c>
      <c r="C630" s="17">
        <v>0.25859750713934399</v>
      </c>
      <c r="D630" s="17">
        <v>0.24431359832911601</v>
      </c>
      <c r="E630" s="17">
        <v>0.27353480661533303</v>
      </c>
      <c r="F630" s="17"/>
      <c r="G630" s="17">
        <v>0.247152189892098</v>
      </c>
      <c r="H630" s="17">
        <v>0.26074956965979001</v>
      </c>
      <c r="I630" s="17">
        <v>0.27736752075641002</v>
      </c>
      <c r="J630" s="17">
        <v>0.27862954529456702</v>
      </c>
      <c r="K630" s="17">
        <v>0.26343738696180102</v>
      </c>
      <c r="L630" s="17">
        <v>0.22970552930604199</v>
      </c>
      <c r="M630" s="17"/>
      <c r="N630" s="17">
        <v>0.22026719817490401</v>
      </c>
      <c r="O630" s="17">
        <v>0.26877798283132298</v>
      </c>
      <c r="P630" s="17">
        <v>0.27612029571226099</v>
      </c>
      <c r="Q630" s="17">
        <v>0.27329403147489001</v>
      </c>
      <c r="R630" s="17"/>
      <c r="S630" s="17">
        <v>0.25050322812108899</v>
      </c>
      <c r="T630" s="17">
        <v>0.27852151727691898</v>
      </c>
      <c r="U630" s="17">
        <v>0.23644269085522901</v>
      </c>
      <c r="V630" s="17">
        <v>0.27006976612496703</v>
      </c>
      <c r="W630" s="17">
        <v>0.260284586364744</v>
      </c>
      <c r="X630" s="17">
        <v>0.23829294267536899</v>
      </c>
      <c r="Y630" s="17">
        <v>0.241802931816852</v>
      </c>
      <c r="Z630" s="17">
        <v>0.264884344892726</v>
      </c>
      <c r="AA630" s="17">
        <v>0.30741447936816402</v>
      </c>
      <c r="AB630" s="17">
        <v>0.22945063788109399</v>
      </c>
      <c r="AC630" s="17">
        <v>0.245269259250121</v>
      </c>
      <c r="AD630" s="17"/>
      <c r="AE630" s="17">
        <v>0.25402603964606701</v>
      </c>
      <c r="AF630" s="17">
        <v>0.24628022895428101</v>
      </c>
      <c r="AG630" s="17">
        <v>0.29019525133320601</v>
      </c>
      <c r="AH630" s="17"/>
      <c r="AI630" s="17">
        <v>0.22750281309687601</v>
      </c>
      <c r="AJ630" s="17">
        <v>0.24970962667091001</v>
      </c>
      <c r="AK630" s="17">
        <v>0.24445665141317499</v>
      </c>
      <c r="AL630" s="17">
        <v>0.28269673863706102</v>
      </c>
      <c r="AM630" s="17">
        <v>0.28656877824426202</v>
      </c>
      <c r="AN630" s="17"/>
      <c r="AO630" s="17">
        <v>0.19234167535431401</v>
      </c>
      <c r="AP630" s="17">
        <v>0.25170992675861098</v>
      </c>
      <c r="AQ630" s="17">
        <v>0.27890388087177098</v>
      </c>
      <c r="AR630" s="17"/>
      <c r="AS630" s="17">
        <v>0.30954547602434501</v>
      </c>
      <c r="AT630" s="17">
        <v>0.283626288258159</v>
      </c>
      <c r="AU630" s="17">
        <v>0.23199474871144299</v>
      </c>
      <c r="AV630" s="17">
        <v>0.21462950418530599</v>
      </c>
      <c r="AW630" s="17">
        <v>0.25011937425630698</v>
      </c>
      <c r="AX630" s="17"/>
      <c r="AY630" s="17">
        <v>0.15702544929425899</v>
      </c>
      <c r="AZ630" s="17">
        <v>0.32675230869262301</v>
      </c>
      <c r="BA630" s="17">
        <v>0.27523880081539398</v>
      </c>
      <c r="BB630" s="17">
        <v>0.26361261451810197</v>
      </c>
      <c r="BC630" s="17">
        <v>0.27940379613070099</v>
      </c>
      <c r="BD630" s="17">
        <v>0.263566766027994</v>
      </c>
      <c r="BE630" s="17">
        <v>0.24954343995582501</v>
      </c>
      <c r="BF630" s="17">
        <v>0.27399493636718902</v>
      </c>
      <c r="BG630" s="17">
        <v>0.31224793500200698</v>
      </c>
      <c r="BH630" s="17">
        <v>0.25136017982082698</v>
      </c>
      <c r="BI630" s="17">
        <v>0.22609567317795801</v>
      </c>
      <c r="BJ630" s="17">
        <v>0.24217758404960901</v>
      </c>
      <c r="BK630" s="17">
        <v>0.20904408985422199</v>
      </c>
      <c r="BL630" s="17">
        <v>0.123574206486529</v>
      </c>
      <c r="BM630" s="17">
        <v>0.15627422968653701</v>
      </c>
      <c r="BN630" s="17">
        <v>0.158502641977707</v>
      </c>
      <c r="BO630" s="17"/>
      <c r="BP630" s="17">
        <v>0.24740482988367801</v>
      </c>
      <c r="BQ630" s="17">
        <v>0.242088163583491</v>
      </c>
      <c r="BR630" s="17">
        <v>0.29485535245463601</v>
      </c>
      <c r="BS630" s="17">
        <v>0.26915499644420898</v>
      </c>
      <c r="BT630" s="17">
        <v>0.27044571130464801</v>
      </c>
      <c r="BU630" s="17">
        <v>0.235655536638814</v>
      </c>
      <c r="BV630" s="17"/>
      <c r="BW630" s="17">
        <v>0.24937783745314701</v>
      </c>
      <c r="BX630" s="17">
        <v>0.283714417797993</v>
      </c>
      <c r="BY630" s="17">
        <v>0.25257598964415201</v>
      </c>
      <c r="BZ630" s="17">
        <v>0.24460524180950199</v>
      </c>
      <c r="CA630" s="17">
        <v>0.22109631589457901</v>
      </c>
      <c r="CB630" s="17">
        <v>0.20658190955459699</v>
      </c>
      <c r="CC630" s="17">
        <v>0.260072483065244</v>
      </c>
      <c r="CD630" s="17">
        <v>0.28196875995287601</v>
      </c>
      <c r="CE630" s="17"/>
      <c r="CF630" s="17">
        <v>0.22658872887987999</v>
      </c>
      <c r="CG630" s="17">
        <v>0.23660354006089701</v>
      </c>
      <c r="CH630" s="17">
        <v>0.265460416562673</v>
      </c>
      <c r="CI630" s="17">
        <v>0.30612475590184501</v>
      </c>
      <c r="CJ630" s="17">
        <v>0.28675201041564802</v>
      </c>
      <c r="CK630" s="17"/>
      <c r="CL630" s="17">
        <v>0.23009289267966401</v>
      </c>
      <c r="CM630" s="17"/>
      <c r="CN630" s="17">
        <v>0.28270998249863399</v>
      </c>
      <c r="CO630" s="17">
        <v>0.28150623159740401</v>
      </c>
      <c r="CP630" s="17">
        <v>0.18526136070389099</v>
      </c>
    </row>
    <row r="631" spans="2:94" x14ac:dyDescent="0.35">
      <c r="B631" t="s">
        <v>185</v>
      </c>
      <c r="C631" s="17">
        <v>8.2670257413937603E-2</v>
      </c>
      <c r="D631" s="17">
        <v>8.0300121282956702E-2</v>
      </c>
      <c r="E631" s="17">
        <v>8.2722056604317695E-2</v>
      </c>
      <c r="F631" s="17"/>
      <c r="G631" s="17">
        <v>0.15405231714644399</v>
      </c>
      <c r="H631" s="17">
        <v>8.6779726916595704E-2</v>
      </c>
      <c r="I631" s="17">
        <v>7.4616578705717002E-2</v>
      </c>
      <c r="J631" s="17">
        <v>7.3746244194978494E-2</v>
      </c>
      <c r="K631" s="17">
        <v>6.4920912927298902E-2</v>
      </c>
      <c r="L631" s="17">
        <v>5.7314089596607699E-2</v>
      </c>
      <c r="M631" s="17"/>
      <c r="N631" s="17">
        <v>8.9886564939283306E-2</v>
      </c>
      <c r="O631" s="17">
        <v>7.5858542165055998E-2</v>
      </c>
      <c r="P631" s="17">
        <v>7.5719157128677703E-2</v>
      </c>
      <c r="Q631" s="17">
        <v>8.7223388529339196E-2</v>
      </c>
      <c r="R631" s="17"/>
      <c r="S631" s="17">
        <v>8.0227886535266704E-2</v>
      </c>
      <c r="T631" s="17">
        <v>8.4414638749388898E-2</v>
      </c>
      <c r="U631" s="17">
        <v>6.9537199626974203E-2</v>
      </c>
      <c r="V631" s="17">
        <v>7.4663682760019098E-2</v>
      </c>
      <c r="W631" s="17">
        <v>8.1050607038594E-2</v>
      </c>
      <c r="X631" s="17">
        <v>8.5769891484034202E-2</v>
      </c>
      <c r="Y631" s="17">
        <v>9.4550175521210006E-2</v>
      </c>
      <c r="Z631" s="17">
        <v>9.4236234999298493E-2</v>
      </c>
      <c r="AA631" s="17">
        <v>7.52070854469057E-2</v>
      </c>
      <c r="AB631" s="17">
        <v>9.2441910627654306E-2</v>
      </c>
      <c r="AC631" s="17">
        <v>8.7708656087198605E-2</v>
      </c>
      <c r="AD631" s="17"/>
      <c r="AE631" s="17">
        <v>7.6855176015893506E-2</v>
      </c>
      <c r="AF631" s="17">
        <v>7.7274615143856806E-2</v>
      </c>
      <c r="AG631" s="17">
        <v>6.2070672424354399E-2</v>
      </c>
      <c r="AH631" s="17"/>
      <c r="AI631" s="17">
        <v>5.1932841034524099E-2</v>
      </c>
      <c r="AJ631" s="17">
        <v>0.11685339338933801</v>
      </c>
      <c r="AK631" s="17">
        <v>6.0377696018051999E-2</v>
      </c>
      <c r="AL631" s="17">
        <v>0.15665329983572401</v>
      </c>
      <c r="AM631" s="17">
        <v>5.1757165000868001E-2</v>
      </c>
      <c r="AN631" s="17"/>
      <c r="AO631" s="17">
        <v>3.9566971774866101E-2</v>
      </c>
      <c r="AP631" s="17">
        <v>0.10867961161756901</v>
      </c>
      <c r="AQ631" s="17">
        <v>4.2075998348256698E-2</v>
      </c>
      <c r="AR631" s="17"/>
      <c r="AS631" s="17">
        <v>6.5195386189254606E-2</v>
      </c>
      <c r="AT631" s="17">
        <v>9.8591342621378794E-2</v>
      </c>
      <c r="AU631" s="17">
        <v>9.3839481871718103E-2</v>
      </c>
      <c r="AV631" s="17">
        <v>7.2522815890779802E-2</v>
      </c>
      <c r="AW631" s="17">
        <v>0.103522885939827</v>
      </c>
      <c r="AX631" s="17"/>
      <c r="AY631" s="17">
        <v>9.2712090755299806E-2</v>
      </c>
      <c r="AZ631" s="17">
        <v>9.4096878877417897E-2</v>
      </c>
      <c r="BA631" s="17">
        <v>9.3468540768668798E-2</v>
      </c>
      <c r="BB631" s="17">
        <v>8.2186827915191496E-2</v>
      </c>
      <c r="BC631" s="17">
        <v>8.3809228568617597E-2</v>
      </c>
      <c r="BD631" s="17">
        <v>6.4930878371548803E-2</v>
      </c>
      <c r="BE631" s="17">
        <v>8.6483601013280897E-2</v>
      </c>
      <c r="BF631" s="17">
        <v>7.4385984535698002E-2</v>
      </c>
      <c r="BG631" s="17">
        <v>7.9874947904610097E-2</v>
      </c>
      <c r="BH631" s="17">
        <v>8.69145961116157E-2</v>
      </c>
      <c r="BI631" s="17">
        <v>0.100940148187321</v>
      </c>
      <c r="BJ631" s="17">
        <v>8.8828979081803094E-2</v>
      </c>
      <c r="BK631" s="17">
        <v>8.0964248971618205E-2</v>
      </c>
      <c r="BL631" s="17">
        <v>0.110092365218876</v>
      </c>
      <c r="BM631" s="17">
        <v>0.11617802079751501</v>
      </c>
      <c r="BN631" s="17">
        <v>7.2960085704977598E-2</v>
      </c>
      <c r="BO631" s="17"/>
      <c r="BP631" s="17">
        <v>9.4777933482429397E-2</v>
      </c>
      <c r="BQ631" s="17">
        <v>8.7182565160444994E-2</v>
      </c>
      <c r="BR631" s="17">
        <v>8.1000848024370506E-2</v>
      </c>
      <c r="BS631" s="17">
        <v>7.1833024591795303E-2</v>
      </c>
      <c r="BT631" s="17">
        <v>7.1315599918320205E-2</v>
      </c>
      <c r="BU631" s="17">
        <v>7.2479196130344203E-2</v>
      </c>
      <c r="BV631" s="17"/>
      <c r="BW631" s="17">
        <v>8.4231085580892803E-2</v>
      </c>
      <c r="BX631" s="17">
        <v>7.8533457842637697E-2</v>
      </c>
      <c r="BY631" s="17">
        <v>7.1366492016452204E-2</v>
      </c>
      <c r="BZ631" s="17">
        <v>7.7788988174616297E-2</v>
      </c>
      <c r="CA631" s="17">
        <v>0.10828168755826199</v>
      </c>
      <c r="CB631" s="17">
        <v>0.106504883728366</v>
      </c>
      <c r="CC631" s="17">
        <v>3.6050996537151901E-2</v>
      </c>
      <c r="CD631" s="17">
        <v>0.12398420388861101</v>
      </c>
      <c r="CE631" s="17"/>
      <c r="CF631" s="17">
        <v>4.79814734557623E-2</v>
      </c>
      <c r="CG631" s="17">
        <v>8.0332086741043598E-2</v>
      </c>
      <c r="CH631" s="17">
        <v>8.4766409492399997E-2</v>
      </c>
      <c r="CI631" s="17">
        <v>9.7273630244338799E-2</v>
      </c>
      <c r="CJ631" s="17">
        <v>0.105986607427996</v>
      </c>
      <c r="CK631" s="17"/>
      <c r="CL631" s="17">
        <v>5.0872960819602901E-2</v>
      </c>
      <c r="CM631" s="17"/>
      <c r="CN631" s="17">
        <v>0.105594802242717</v>
      </c>
      <c r="CO631" s="17">
        <v>6.2709349192723196E-2</v>
      </c>
      <c r="CP631" s="17">
        <v>4.6167802722310601E-2</v>
      </c>
    </row>
    <row r="632" spans="2:94" x14ac:dyDescent="0.35">
      <c r="B632" t="s">
        <v>186</v>
      </c>
      <c r="C632" s="17">
        <v>3.4565746455340302E-2</v>
      </c>
      <c r="D632" s="17">
        <v>4.1878242286315197E-2</v>
      </c>
      <c r="E632" s="17">
        <v>2.72290114517399E-2</v>
      </c>
      <c r="F632" s="17"/>
      <c r="G632" s="17">
        <v>5.0445350022405397E-2</v>
      </c>
      <c r="H632" s="17">
        <v>3.2994798814489801E-2</v>
      </c>
      <c r="I632" s="17">
        <v>3.5245306194021497E-2</v>
      </c>
      <c r="J632" s="17">
        <v>3.6793039555755497E-2</v>
      </c>
      <c r="K632" s="17">
        <v>4.2870973310801301E-2</v>
      </c>
      <c r="L632" s="17">
        <v>1.73115945338259E-2</v>
      </c>
      <c r="M632" s="17"/>
      <c r="N632" s="17">
        <v>3.5822893249851599E-2</v>
      </c>
      <c r="O632" s="17">
        <v>4.4102331371689403E-2</v>
      </c>
      <c r="P632" s="17">
        <v>2.4679461570545898E-2</v>
      </c>
      <c r="Q632" s="17">
        <v>3.0397736347723199E-2</v>
      </c>
      <c r="R632" s="17"/>
      <c r="S632" s="17">
        <v>2.3082700099019499E-2</v>
      </c>
      <c r="T632" s="17">
        <v>3.1687746645317802E-2</v>
      </c>
      <c r="U632" s="17">
        <v>4.2046605175566701E-2</v>
      </c>
      <c r="V632" s="17">
        <v>3.9740677332025701E-2</v>
      </c>
      <c r="W632" s="17">
        <v>2.0491236606267799E-2</v>
      </c>
      <c r="X632" s="17">
        <v>3.4221542519747003E-2</v>
      </c>
      <c r="Y632" s="17">
        <v>5.6048999737130401E-2</v>
      </c>
      <c r="Z632" s="17">
        <v>1.7793965017487399E-2</v>
      </c>
      <c r="AA632" s="17">
        <v>3.3231842151741103E-2</v>
      </c>
      <c r="AB632" s="17">
        <v>4.9174798301070098E-2</v>
      </c>
      <c r="AC632" s="17">
        <v>2.8964136161199899E-2</v>
      </c>
      <c r="AD632" s="17"/>
      <c r="AE632" s="17">
        <v>2.79817445692063E-2</v>
      </c>
      <c r="AF632" s="17">
        <v>3.6678339066956799E-2</v>
      </c>
      <c r="AG632" s="17">
        <v>3.3405494322654002E-2</v>
      </c>
      <c r="AH632" s="17"/>
      <c r="AI632" s="17">
        <v>1.84326107191321E-2</v>
      </c>
      <c r="AJ632" s="17">
        <v>4.9104044080676597E-2</v>
      </c>
      <c r="AK632" s="17">
        <v>2.37249973851008E-2</v>
      </c>
      <c r="AL632" s="17">
        <v>7.8323646273394706E-2</v>
      </c>
      <c r="AM632" s="17">
        <v>3.4546020024430697E-2</v>
      </c>
      <c r="AN632" s="17"/>
      <c r="AO632" s="17">
        <v>1.3513355414685E-3</v>
      </c>
      <c r="AP632" s="17">
        <v>3.8688999574377499E-2</v>
      </c>
      <c r="AQ632" s="17">
        <v>2.7182399514064402E-2</v>
      </c>
      <c r="AR632" s="17"/>
      <c r="AS632" s="17">
        <v>2.6495816084804901E-2</v>
      </c>
      <c r="AT632" s="17">
        <v>3.6098536289396202E-2</v>
      </c>
      <c r="AU632" s="17">
        <v>4.33522662476181E-2</v>
      </c>
      <c r="AV632" s="17">
        <v>2.4474821295578798E-2</v>
      </c>
      <c r="AW632" s="17">
        <v>6.5529805388590295E-2</v>
      </c>
      <c r="AX632" s="17"/>
      <c r="AY632" s="17">
        <v>9.9065266437375593E-2</v>
      </c>
      <c r="AZ632" s="17">
        <v>4.59989850100046E-2</v>
      </c>
      <c r="BA632" s="17">
        <v>3.7595718430905298E-2</v>
      </c>
      <c r="BB632" s="17">
        <v>4.8433367732622599E-2</v>
      </c>
      <c r="BC632" s="17">
        <v>2.9313153113190601E-2</v>
      </c>
      <c r="BD632" s="17">
        <v>2.73918078156082E-2</v>
      </c>
      <c r="BE632" s="17">
        <v>2.57520976325793E-2</v>
      </c>
      <c r="BF632" s="17">
        <v>4.0600849862183E-2</v>
      </c>
      <c r="BG632" s="17">
        <v>1.8352004833690799E-2</v>
      </c>
      <c r="BH632" s="17">
        <v>3.8533417811899E-2</v>
      </c>
      <c r="BI632" s="17">
        <v>3.2674812540394102E-2</v>
      </c>
      <c r="BJ632" s="17">
        <v>3.5474208607642499E-2</v>
      </c>
      <c r="BK632" s="17">
        <v>2.7636924435816199E-2</v>
      </c>
      <c r="BL632" s="17">
        <v>5.2221750533904002E-2</v>
      </c>
      <c r="BM632" s="17">
        <v>7.8640603809882498E-2</v>
      </c>
      <c r="BN632" s="17">
        <v>3.7417980766020702E-2</v>
      </c>
      <c r="BO632" s="17"/>
      <c r="BP632" s="17">
        <v>3.3331486714911499E-2</v>
      </c>
      <c r="BQ632" s="17">
        <v>3.1555869890986597E-2</v>
      </c>
      <c r="BR632" s="17">
        <v>4.0658868378176602E-2</v>
      </c>
      <c r="BS632" s="17">
        <v>3.5163461503857199E-2</v>
      </c>
      <c r="BT632" s="17">
        <v>3.3282646411048201E-2</v>
      </c>
      <c r="BU632" s="17">
        <v>4.0613595794514901E-2</v>
      </c>
      <c r="BV632" s="17"/>
      <c r="BW632" s="17">
        <v>4.4449245754497602E-2</v>
      </c>
      <c r="BX632" s="17">
        <v>3.8205247253297998E-2</v>
      </c>
      <c r="BY632" s="17">
        <v>3.5318900154233501E-2</v>
      </c>
      <c r="BZ632" s="17">
        <v>3.2140532387345801E-2</v>
      </c>
      <c r="CA632" s="17">
        <v>2.98139067643182E-2</v>
      </c>
      <c r="CB632" s="17">
        <v>3.7171905069491799E-2</v>
      </c>
      <c r="CC632" s="17">
        <v>1.9851462319099199E-2</v>
      </c>
      <c r="CD632" s="17">
        <v>3.9755734457416599E-2</v>
      </c>
      <c r="CE632" s="17"/>
      <c r="CF632" s="17">
        <v>2.6686895625626501E-2</v>
      </c>
      <c r="CG632" s="17">
        <v>3.0715081551507602E-2</v>
      </c>
      <c r="CH632" s="17">
        <v>3.86338986163655E-2</v>
      </c>
      <c r="CI632" s="17">
        <v>3.3489323052968402E-2</v>
      </c>
      <c r="CJ632" s="17">
        <v>5.4020552783210302E-2</v>
      </c>
      <c r="CK632" s="17"/>
      <c r="CL632" s="17">
        <v>1.84693853110863E-2</v>
      </c>
      <c r="CM632" s="17"/>
      <c r="CN632" s="17">
        <v>5.1798130654268602E-2</v>
      </c>
      <c r="CO632" s="17">
        <v>1.9807530194821701E-2</v>
      </c>
      <c r="CP632" s="17">
        <v>6.9307396629734296E-3</v>
      </c>
    </row>
    <row r="633" spans="2:94" x14ac:dyDescent="0.35">
      <c r="B633" t="s">
        <v>133</v>
      </c>
      <c r="C633" s="17">
        <v>7.47047337325836E-2</v>
      </c>
      <c r="D633" s="17">
        <v>5.57437950769843E-2</v>
      </c>
      <c r="E633" s="17">
        <v>9.2329586371386593E-2</v>
      </c>
      <c r="F633" s="17"/>
      <c r="G633" s="17">
        <v>7.6477276669399602E-2</v>
      </c>
      <c r="H633" s="17">
        <v>7.1519083192780303E-2</v>
      </c>
      <c r="I633" s="17">
        <v>6.7754907473308507E-2</v>
      </c>
      <c r="J633" s="17">
        <v>8.5661104596572002E-2</v>
      </c>
      <c r="K633" s="17">
        <v>7.4463740327364206E-2</v>
      </c>
      <c r="L633" s="17">
        <v>7.3059085916663893E-2</v>
      </c>
      <c r="M633" s="17"/>
      <c r="N633" s="17">
        <v>3.2980496905663903E-2</v>
      </c>
      <c r="O633" s="17">
        <v>8.1062409051322004E-2</v>
      </c>
      <c r="P633" s="17">
        <v>6.8020504341109594E-2</v>
      </c>
      <c r="Q633" s="17">
        <v>0.119995047302458</v>
      </c>
      <c r="R633" s="17"/>
      <c r="S633" s="17">
        <v>4.8083661464448098E-2</v>
      </c>
      <c r="T633" s="17">
        <v>8.3378685341706796E-2</v>
      </c>
      <c r="U633" s="17">
        <v>0.129480654742922</v>
      </c>
      <c r="V633" s="17">
        <v>6.8758377786886801E-2</v>
      </c>
      <c r="W633" s="17">
        <v>6.14300409042959E-2</v>
      </c>
      <c r="X633" s="17">
        <v>6.8731481418075294E-2</v>
      </c>
      <c r="Y633" s="17">
        <v>7.6200979605292096E-2</v>
      </c>
      <c r="Z633" s="17">
        <v>5.2646265221499199E-2</v>
      </c>
      <c r="AA633" s="17">
        <v>7.0114179160935805E-2</v>
      </c>
      <c r="AB633" s="17">
        <v>8.2376361658316799E-2</v>
      </c>
      <c r="AC633" s="17">
        <v>9.0523711045949695E-2</v>
      </c>
      <c r="AD633" s="17"/>
      <c r="AE633" s="17">
        <v>6.7389922222985593E-2</v>
      </c>
      <c r="AF633" s="17">
        <v>6.66054456224663E-2</v>
      </c>
      <c r="AG633" s="17">
        <v>9.8086601632688994E-2</v>
      </c>
      <c r="AH633" s="17"/>
      <c r="AI633" s="17">
        <v>5.4970355315169202E-2</v>
      </c>
      <c r="AJ633" s="17">
        <v>6.1397247494628097E-2</v>
      </c>
      <c r="AK633" s="17">
        <v>3.85020700101288E-2</v>
      </c>
      <c r="AL633" s="17">
        <v>2.51857090497884E-2</v>
      </c>
      <c r="AM633" s="17">
        <v>0.13955157290445599</v>
      </c>
      <c r="AN633" s="17"/>
      <c r="AO633" s="17">
        <v>4.9617341485880199E-2</v>
      </c>
      <c r="AP633" s="17">
        <v>5.6683948429341803E-2</v>
      </c>
      <c r="AQ633" s="17">
        <v>4.9998127838401497E-2</v>
      </c>
      <c r="AR633" s="17"/>
      <c r="AS633" s="17">
        <v>9.0581591173528903E-2</v>
      </c>
      <c r="AT633" s="17">
        <v>8.7485288791639901E-2</v>
      </c>
      <c r="AU633" s="17">
        <v>6.0686901509460697E-2</v>
      </c>
      <c r="AV633" s="17">
        <v>4.1570745730366301E-2</v>
      </c>
      <c r="AW633" s="17">
        <v>4.5844456456039698E-2</v>
      </c>
      <c r="AX633" s="17"/>
      <c r="AY633" s="17">
        <v>0.19816633310397699</v>
      </c>
      <c r="AZ633" s="17">
        <v>0.109550915558336</v>
      </c>
      <c r="BA633" s="17">
        <v>8.8872125489568493E-2</v>
      </c>
      <c r="BB633" s="17">
        <v>8.2599769506036896E-2</v>
      </c>
      <c r="BC633" s="17">
        <v>7.9705355472860298E-2</v>
      </c>
      <c r="BD633" s="17">
        <v>5.9642286126475701E-2</v>
      </c>
      <c r="BE633" s="17">
        <v>9.1860204401653503E-2</v>
      </c>
      <c r="BF633" s="17">
        <v>7.5118418459047404E-2</v>
      </c>
      <c r="BG633" s="17">
        <v>6.5377405409719203E-2</v>
      </c>
      <c r="BH633" s="17">
        <v>6.3430158181632099E-2</v>
      </c>
      <c r="BI633" s="17">
        <v>7.3099744106239498E-2</v>
      </c>
      <c r="BJ633" s="17">
        <v>3.0890574748052301E-2</v>
      </c>
      <c r="BK633" s="17">
        <v>3.9149224381510903E-2</v>
      </c>
      <c r="BL633" s="17">
        <v>3.9685884619879E-2</v>
      </c>
      <c r="BM633" s="17">
        <v>6.9576560026199594E-2</v>
      </c>
      <c r="BN633" s="17">
        <v>1.9002288980605901E-2</v>
      </c>
      <c r="BO633" s="17"/>
      <c r="BP633" s="17">
        <v>5.20341719752287E-2</v>
      </c>
      <c r="BQ633" s="17">
        <v>8.37532895187105E-2</v>
      </c>
      <c r="BR633" s="17">
        <v>7.0688588729058796E-2</v>
      </c>
      <c r="BS633" s="17">
        <v>9.3818970130055204E-2</v>
      </c>
      <c r="BT633" s="17">
        <v>7.4229393796491197E-2</v>
      </c>
      <c r="BU633" s="17">
        <v>6.3600554385011096E-2</v>
      </c>
      <c r="BV633" s="17"/>
      <c r="BW633" s="17">
        <v>6.4841307807055396E-2</v>
      </c>
      <c r="BX633" s="17">
        <v>6.8050058533489596E-2</v>
      </c>
      <c r="BY633" s="17">
        <v>6.2642698058031202E-2</v>
      </c>
      <c r="BZ633" s="17">
        <v>6.8731667312247793E-2</v>
      </c>
      <c r="CA633" s="17">
        <v>7.7083517869379795E-2</v>
      </c>
      <c r="CB633" s="17">
        <v>6.3153972877745407E-2</v>
      </c>
      <c r="CC633" s="17">
        <v>7.1350261943778207E-2</v>
      </c>
      <c r="CD633" s="17">
        <v>0.14097590681654501</v>
      </c>
      <c r="CE633" s="17"/>
      <c r="CF633" s="17">
        <v>3.6782185085314098E-2</v>
      </c>
      <c r="CG633" s="17">
        <v>5.3337010946855903E-2</v>
      </c>
      <c r="CH633" s="17">
        <v>8.6384640991354802E-2</v>
      </c>
      <c r="CI633" s="17">
        <v>0.10160942998003</v>
      </c>
      <c r="CJ633" s="17">
        <v>0.14638629360723701</v>
      </c>
      <c r="CK633" s="17"/>
      <c r="CL633" s="17">
        <v>2.2847510439368401E-2</v>
      </c>
      <c r="CM633" s="17"/>
      <c r="CN633" s="17">
        <v>9.0420382065497698E-2</v>
      </c>
      <c r="CO633" s="17">
        <v>6.4144621141244001E-2</v>
      </c>
      <c r="CP633" s="17">
        <v>4.71947115846316E-2</v>
      </c>
    </row>
    <row r="634" spans="2:94" x14ac:dyDescent="0.35">
      <c r="B634" t="s">
        <v>187</v>
      </c>
      <c r="C634" s="17">
        <v>0.54946175525879404</v>
      </c>
      <c r="D634" s="17">
        <v>0.57776424302462803</v>
      </c>
      <c r="E634" s="17">
        <v>0.52418453895722295</v>
      </c>
      <c r="F634" s="17"/>
      <c r="G634" s="17">
        <v>0.47187286626965302</v>
      </c>
      <c r="H634" s="17">
        <v>0.54795682141634405</v>
      </c>
      <c r="I634" s="17">
        <v>0.54501568687054303</v>
      </c>
      <c r="J634" s="17">
        <v>0.52517006635812702</v>
      </c>
      <c r="K634" s="17">
        <v>0.55430698647273402</v>
      </c>
      <c r="L634" s="17">
        <v>0.62260970064686105</v>
      </c>
      <c r="M634" s="17"/>
      <c r="N634" s="17">
        <v>0.62104284673029697</v>
      </c>
      <c r="O634" s="17">
        <v>0.53019873458060995</v>
      </c>
      <c r="P634" s="17">
        <v>0.55546058124740605</v>
      </c>
      <c r="Q634" s="17">
        <v>0.48908979634559002</v>
      </c>
      <c r="R634" s="17"/>
      <c r="S634" s="17">
        <v>0.59810252378017703</v>
      </c>
      <c r="T634" s="17">
        <v>0.52199741198666705</v>
      </c>
      <c r="U634" s="17">
        <v>0.52249284959930797</v>
      </c>
      <c r="V634" s="17">
        <v>0.54676749599610197</v>
      </c>
      <c r="W634" s="17">
        <v>0.57674352908609805</v>
      </c>
      <c r="X634" s="17">
        <v>0.57298414190277502</v>
      </c>
      <c r="Y634" s="17">
        <v>0.531396913319516</v>
      </c>
      <c r="Z634" s="17">
        <v>0.57043918986898901</v>
      </c>
      <c r="AA634" s="17">
        <v>0.51403241387225396</v>
      </c>
      <c r="AB634" s="17">
        <v>0.54655629153186402</v>
      </c>
      <c r="AC634" s="17">
        <v>0.54753423745553098</v>
      </c>
      <c r="AD634" s="17"/>
      <c r="AE634" s="17">
        <v>0.57374711754584695</v>
      </c>
      <c r="AF634" s="17">
        <v>0.57316137121243904</v>
      </c>
      <c r="AG634" s="17">
        <v>0.516241980287096</v>
      </c>
      <c r="AH634" s="17"/>
      <c r="AI634" s="17">
        <v>0.647161379834299</v>
      </c>
      <c r="AJ634" s="17">
        <v>0.52293568836444804</v>
      </c>
      <c r="AK634" s="17">
        <v>0.63293858517354395</v>
      </c>
      <c r="AL634" s="17">
        <v>0.45714060620403202</v>
      </c>
      <c r="AM634" s="17">
        <v>0.48757646382598302</v>
      </c>
      <c r="AN634" s="17"/>
      <c r="AO634" s="17">
        <v>0.717122675843471</v>
      </c>
      <c r="AP634" s="17">
        <v>0.54423751362010098</v>
      </c>
      <c r="AQ634" s="17">
        <v>0.60183959342750704</v>
      </c>
      <c r="AR634" s="17"/>
      <c r="AS634" s="17">
        <v>0.50818173052806703</v>
      </c>
      <c r="AT634" s="17">
        <v>0.49419854403942698</v>
      </c>
      <c r="AU634" s="17">
        <v>0.57012660165976004</v>
      </c>
      <c r="AV634" s="17">
        <v>0.64680211289796896</v>
      </c>
      <c r="AW634" s="17">
        <v>0.53498347795923595</v>
      </c>
      <c r="AX634" s="17"/>
      <c r="AY634" s="17">
        <v>0.45303086040908902</v>
      </c>
      <c r="AZ634" s="17">
        <v>0.42360091186161802</v>
      </c>
      <c r="BA634" s="17">
        <v>0.50482481449546301</v>
      </c>
      <c r="BB634" s="17">
        <v>0.52316742032804697</v>
      </c>
      <c r="BC634" s="17">
        <v>0.52776846671462996</v>
      </c>
      <c r="BD634" s="17">
        <v>0.58446826165837396</v>
      </c>
      <c r="BE634" s="17">
        <v>0.54636065699666103</v>
      </c>
      <c r="BF634" s="17">
        <v>0.535899810775882</v>
      </c>
      <c r="BG634" s="17">
        <v>0.52414770684997303</v>
      </c>
      <c r="BH634" s="17">
        <v>0.55976164807402595</v>
      </c>
      <c r="BI634" s="17">
        <v>0.56718962198808798</v>
      </c>
      <c r="BJ634" s="17">
        <v>0.60262865351289296</v>
      </c>
      <c r="BK634" s="17">
        <v>0.64320551235683299</v>
      </c>
      <c r="BL634" s="17">
        <v>0.67442579314081197</v>
      </c>
      <c r="BM634" s="17">
        <v>0.57933058567986595</v>
      </c>
      <c r="BN634" s="17">
        <v>0.712117002570689</v>
      </c>
      <c r="BO634" s="17"/>
      <c r="BP634" s="17">
        <v>0.57245157794375301</v>
      </c>
      <c r="BQ634" s="17">
        <v>0.55542011184636697</v>
      </c>
      <c r="BR634" s="17">
        <v>0.51279634241375904</v>
      </c>
      <c r="BS634" s="17">
        <v>0.53002954733008401</v>
      </c>
      <c r="BT634" s="17">
        <v>0.55072664856949205</v>
      </c>
      <c r="BU634" s="17">
        <v>0.58765111705131601</v>
      </c>
      <c r="BV634" s="17"/>
      <c r="BW634" s="17">
        <v>0.55710052340440697</v>
      </c>
      <c r="BX634" s="17">
        <v>0.53149681857258202</v>
      </c>
      <c r="BY634" s="17">
        <v>0.57809592012713096</v>
      </c>
      <c r="BZ634" s="17">
        <v>0.57673357031628802</v>
      </c>
      <c r="CA634" s="17">
        <v>0.56372457191346204</v>
      </c>
      <c r="CB634" s="17">
        <v>0.58658732876979902</v>
      </c>
      <c r="CC634" s="17">
        <v>0.61267479613472597</v>
      </c>
      <c r="CD634" s="17">
        <v>0.41331539488455099</v>
      </c>
      <c r="CE634" s="17"/>
      <c r="CF634" s="17">
        <v>0.66196071695341696</v>
      </c>
      <c r="CG634" s="17">
        <v>0.59901228069969503</v>
      </c>
      <c r="CH634" s="17">
        <v>0.52475463433720604</v>
      </c>
      <c r="CI634" s="17">
        <v>0.46150286082081798</v>
      </c>
      <c r="CJ634" s="17">
        <v>0.40685453576590802</v>
      </c>
      <c r="CK634" s="17"/>
      <c r="CL634" s="17">
        <v>0.677717250750278</v>
      </c>
      <c r="CM634" s="17"/>
      <c r="CN634" s="17">
        <v>0.46947670253888202</v>
      </c>
      <c r="CO634" s="17">
        <v>0.57183226787380703</v>
      </c>
      <c r="CP634" s="17">
        <v>0.71444538532619295</v>
      </c>
    </row>
    <row r="635" spans="2:94" x14ac:dyDescent="0.35">
      <c r="B635" t="s">
        <v>188</v>
      </c>
      <c r="C635" s="17">
        <v>0.117236003869278</v>
      </c>
      <c r="D635" s="17">
        <v>0.122178363569272</v>
      </c>
      <c r="E635" s="17">
        <v>0.109951068056058</v>
      </c>
      <c r="F635" s="17"/>
      <c r="G635" s="17">
        <v>0.20449766716884901</v>
      </c>
      <c r="H635" s="17">
        <v>0.119774525731085</v>
      </c>
      <c r="I635" s="17">
        <v>0.109861884899739</v>
      </c>
      <c r="J635" s="17">
        <v>0.110539283750734</v>
      </c>
      <c r="K635" s="17">
        <v>0.1077918862381</v>
      </c>
      <c r="L635" s="17">
        <v>7.4625684130433606E-2</v>
      </c>
      <c r="M635" s="17"/>
      <c r="N635" s="17">
        <v>0.12570945818913501</v>
      </c>
      <c r="O635" s="17">
        <v>0.11996087353674501</v>
      </c>
      <c r="P635" s="17">
        <v>0.10039861869922399</v>
      </c>
      <c r="Q635" s="17">
        <v>0.117621124877062</v>
      </c>
      <c r="R635" s="17"/>
      <c r="S635" s="17">
        <v>0.10331058663428599</v>
      </c>
      <c r="T635" s="17">
        <v>0.11610238539470701</v>
      </c>
      <c r="U635" s="17">
        <v>0.111583804802541</v>
      </c>
      <c r="V635" s="17">
        <v>0.11440436009204499</v>
      </c>
      <c r="W635" s="17">
        <v>0.101541843644862</v>
      </c>
      <c r="X635" s="17">
        <v>0.119991434003781</v>
      </c>
      <c r="Y635" s="17">
        <v>0.15059917525833999</v>
      </c>
      <c r="Z635" s="17">
        <v>0.112030200016786</v>
      </c>
      <c r="AA635" s="17">
        <v>0.108438927598647</v>
      </c>
      <c r="AB635" s="17">
        <v>0.14161670892872399</v>
      </c>
      <c r="AC635" s="17">
        <v>0.11667279224839899</v>
      </c>
      <c r="AD635" s="17"/>
      <c r="AE635" s="17">
        <v>0.1048369205851</v>
      </c>
      <c r="AF635" s="17">
        <v>0.113952954210814</v>
      </c>
      <c r="AG635" s="17">
        <v>9.5476166747008401E-2</v>
      </c>
      <c r="AH635" s="17"/>
      <c r="AI635" s="17">
        <v>7.0365451753656105E-2</v>
      </c>
      <c r="AJ635" s="17">
        <v>0.16595743747001401</v>
      </c>
      <c r="AK635" s="17">
        <v>8.4102693403152795E-2</v>
      </c>
      <c r="AL635" s="17">
        <v>0.23497694610911901</v>
      </c>
      <c r="AM635" s="17">
        <v>8.6303185025298698E-2</v>
      </c>
      <c r="AN635" s="17"/>
      <c r="AO635" s="17">
        <v>4.0918307316334598E-2</v>
      </c>
      <c r="AP635" s="17">
        <v>0.147368611191946</v>
      </c>
      <c r="AQ635" s="17">
        <v>6.9258397862321103E-2</v>
      </c>
      <c r="AR635" s="17"/>
      <c r="AS635" s="17">
        <v>9.16912022740594E-2</v>
      </c>
      <c r="AT635" s="17">
        <v>0.134689878910775</v>
      </c>
      <c r="AU635" s="17">
        <v>0.13719174811933599</v>
      </c>
      <c r="AV635" s="17">
        <v>9.6997637186358607E-2</v>
      </c>
      <c r="AW635" s="17">
        <v>0.16905269132841799</v>
      </c>
      <c r="AX635" s="17"/>
      <c r="AY635" s="17">
        <v>0.191777357192675</v>
      </c>
      <c r="AZ635" s="17">
        <v>0.14009586388742201</v>
      </c>
      <c r="BA635" s="17">
        <v>0.13106425919957401</v>
      </c>
      <c r="BB635" s="17">
        <v>0.13062019564781399</v>
      </c>
      <c r="BC635" s="17">
        <v>0.11312238168180801</v>
      </c>
      <c r="BD635" s="17">
        <v>9.2322686187156902E-2</v>
      </c>
      <c r="BE635" s="17">
        <v>0.11223569864586</v>
      </c>
      <c r="BF635" s="17">
        <v>0.114986834397881</v>
      </c>
      <c r="BG635" s="17">
        <v>9.8226952738300899E-2</v>
      </c>
      <c r="BH635" s="17">
        <v>0.12544801392351501</v>
      </c>
      <c r="BI635" s="17">
        <v>0.133614960727715</v>
      </c>
      <c r="BJ635" s="17">
        <v>0.124303187689446</v>
      </c>
      <c r="BK635" s="17">
        <v>0.108601173407434</v>
      </c>
      <c r="BL635" s="17">
        <v>0.16231411575277899</v>
      </c>
      <c r="BM635" s="17">
        <v>0.19481862460739799</v>
      </c>
      <c r="BN635" s="17">
        <v>0.110378066470998</v>
      </c>
      <c r="BO635" s="17"/>
      <c r="BP635" s="17">
        <v>0.12810942019734101</v>
      </c>
      <c r="BQ635" s="17">
        <v>0.118738435051432</v>
      </c>
      <c r="BR635" s="17">
        <v>0.121659716402547</v>
      </c>
      <c r="BS635" s="17">
        <v>0.106996486095653</v>
      </c>
      <c r="BT635" s="17">
        <v>0.104598246329368</v>
      </c>
      <c r="BU635" s="17">
        <v>0.11309279192485901</v>
      </c>
      <c r="BV635" s="17"/>
      <c r="BW635" s="17">
        <v>0.12868033133539</v>
      </c>
      <c r="BX635" s="17">
        <v>0.11673870509593599</v>
      </c>
      <c r="BY635" s="17">
        <v>0.106685392170686</v>
      </c>
      <c r="BZ635" s="17">
        <v>0.10992952056196199</v>
      </c>
      <c r="CA635" s="17">
        <v>0.13809559432258001</v>
      </c>
      <c r="CB635" s="17">
        <v>0.143676788797858</v>
      </c>
      <c r="CC635" s="17">
        <v>5.5902458856251003E-2</v>
      </c>
      <c r="CD635" s="17">
        <v>0.16373993834602699</v>
      </c>
      <c r="CE635" s="17"/>
      <c r="CF635" s="17">
        <v>7.4668369081388894E-2</v>
      </c>
      <c r="CG635" s="17">
        <v>0.111047168292551</v>
      </c>
      <c r="CH635" s="17">
        <v>0.123400308108766</v>
      </c>
      <c r="CI635" s="17">
        <v>0.130762953297307</v>
      </c>
      <c r="CJ635" s="17">
        <v>0.16000716021120701</v>
      </c>
      <c r="CK635" s="17"/>
      <c r="CL635" s="17">
        <v>6.9342346130689195E-2</v>
      </c>
      <c r="CM635" s="17"/>
      <c r="CN635" s="17">
        <v>0.157392932896986</v>
      </c>
      <c r="CO635" s="17">
        <v>8.25168793875449E-2</v>
      </c>
      <c r="CP635" s="17">
        <v>5.3098542385283998E-2</v>
      </c>
    </row>
    <row r="636" spans="2:94" x14ac:dyDescent="0.35">
      <c r="B636" t="s">
        <v>147</v>
      </c>
      <c r="C636" s="17">
        <v>0.43222575138951602</v>
      </c>
      <c r="D636" s="17">
        <v>0.455585879455356</v>
      </c>
      <c r="E636" s="17">
        <v>0.41423347090116502</v>
      </c>
      <c r="F636" s="17"/>
      <c r="G636" s="17">
        <v>0.26737519910080298</v>
      </c>
      <c r="H636" s="17">
        <v>0.42818229568525901</v>
      </c>
      <c r="I636" s="17">
        <v>0.435153801970804</v>
      </c>
      <c r="J636" s="17">
        <v>0.414630782607393</v>
      </c>
      <c r="K636" s="17">
        <v>0.44651510023463398</v>
      </c>
      <c r="L636" s="17">
        <v>0.54798401651642703</v>
      </c>
      <c r="M636" s="17"/>
      <c r="N636" s="17">
        <v>0.49533338854116199</v>
      </c>
      <c r="O636" s="17">
        <v>0.410237861043864</v>
      </c>
      <c r="P636" s="17">
        <v>0.45506196254818199</v>
      </c>
      <c r="Q636" s="17">
        <v>0.37146867146852702</v>
      </c>
      <c r="R636" s="17"/>
      <c r="S636" s="17">
        <v>0.49479193714588998</v>
      </c>
      <c r="T636" s="17">
        <v>0.40589502659196097</v>
      </c>
      <c r="U636" s="17">
        <v>0.41090904479676699</v>
      </c>
      <c r="V636" s="17">
        <v>0.43236313590405701</v>
      </c>
      <c r="W636" s="17">
        <v>0.47520168544123598</v>
      </c>
      <c r="X636" s="17">
        <v>0.45299270789899299</v>
      </c>
      <c r="Y636" s="17">
        <v>0.38079773806117501</v>
      </c>
      <c r="Z636" s="17">
        <v>0.45840898985220302</v>
      </c>
      <c r="AA636" s="17">
        <v>0.40559348627360697</v>
      </c>
      <c r="AB636" s="17">
        <v>0.40493958260314</v>
      </c>
      <c r="AC636" s="17">
        <v>0.43086144520713199</v>
      </c>
      <c r="AD636" s="17"/>
      <c r="AE636" s="17">
        <v>0.46891019696074698</v>
      </c>
      <c r="AF636" s="17">
        <v>0.45920841700162601</v>
      </c>
      <c r="AG636" s="17">
        <v>0.42076581354008802</v>
      </c>
      <c r="AH636" s="17"/>
      <c r="AI636" s="17">
        <v>0.57679592808064295</v>
      </c>
      <c r="AJ636" s="17">
        <v>0.35697825089443402</v>
      </c>
      <c r="AK636" s="17">
        <v>0.54883589177039105</v>
      </c>
      <c r="AL636" s="17">
        <v>0.22216366009491301</v>
      </c>
      <c r="AM636" s="17">
        <v>0.40127327880068497</v>
      </c>
      <c r="AN636" s="17"/>
      <c r="AO636" s="17">
        <v>0.67620436852713595</v>
      </c>
      <c r="AP636" s="17">
        <v>0.39686890242815498</v>
      </c>
      <c r="AQ636" s="17">
        <v>0.53258119556518602</v>
      </c>
      <c r="AR636" s="17"/>
      <c r="AS636" s="17">
        <v>0.41649052825400701</v>
      </c>
      <c r="AT636" s="17">
        <v>0.35950866512865198</v>
      </c>
      <c r="AU636" s="17">
        <v>0.43293485354042399</v>
      </c>
      <c r="AV636" s="17">
        <v>0.54980447571161095</v>
      </c>
      <c r="AW636" s="17">
        <v>0.36593078663081802</v>
      </c>
      <c r="AX636" s="17"/>
      <c r="AY636" s="17">
        <v>0.261253503216413</v>
      </c>
      <c r="AZ636" s="17">
        <v>0.28350504797419501</v>
      </c>
      <c r="BA636" s="17">
        <v>0.37376055529588897</v>
      </c>
      <c r="BB636" s="17">
        <v>0.39254722468023301</v>
      </c>
      <c r="BC636" s="17">
        <v>0.41464608503282202</v>
      </c>
      <c r="BD636" s="17">
        <v>0.49214557547121701</v>
      </c>
      <c r="BE636" s="17">
        <v>0.434124958350801</v>
      </c>
      <c r="BF636" s="17">
        <v>0.42091297637800101</v>
      </c>
      <c r="BG636" s="17">
        <v>0.42592075411167202</v>
      </c>
      <c r="BH636" s="17">
        <v>0.434313634150511</v>
      </c>
      <c r="BI636" s="17">
        <v>0.43357466126037297</v>
      </c>
      <c r="BJ636" s="17">
        <v>0.47832546582344698</v>
      </c>
      <c r="BK636" s="17">
        <v>0.53460433894939796</v>
      </c>
      <c r="BL636" s="17">
        <v>0.51211167738803298</v>
      </c>
      <c r="BM636" s="17">
        <v>0.38451196107246799</v>
      </c>
      <c r="BN636" s="17">
        <v>0.60173893609969098</v>
      </c>
      <c r="BO636" s="17"/>
      <c r="BP636" s="17">
        <v>0.444342157746412</v>
      </c>
      <c r="BQ636" s="17">
        <v>0.43668167679493503</v>
      </c>
      <c r="BR636" s="17">
        <v>0.39113662601121202</v>
      </c>
      <c r="BS636" s="17">
        <v>0.42303306123443102</v>
      </c>
      <c r="BT636" s="17">
        <v>0.44612840224012401</v>
      </c>
      <c r="BU636" s="17">
        <v>0.47455832512645701</v>
      </c>
      <c r="BV636" s="17"/>
      <c r="BW636" s="17">
        <v>0.42842019206901699</v>
      </c>
      <c r="BX636" s="17">
        <v>0.41475811347664598</v>
      </c>
      <c r="BY636" s="17">
        <v>0.471410527956445</v>
      </c>
      <c r="BZ636" s="17">
        <v>0.46680404975432599</v>
      </c>
      <c r="CA636" s="17">
        <v>0.42562897759088197</v>
      </c>
      <c r="CB636" s="17">
        <v>0.44291053997194102</v>
      </c>
      <c r="CC636" s="17">
        <v>0.55677233727847497</v>
      </c>
      <c r="CD636" s="17">
        <v>0.249575456538524</v>
      </c>
      <c r="CE636" s="17"/>
      <c r="CF636" s="17">
        <v>0.587292347872028</v>
      </c>
      <c r="CG636" s="17">
        <v>0.48796511240714402</v>
      </c>
      <c r="CH636" s="17">
        <v>0.40135432622844103</v>
      </c>
      <c r="CI636" s="17">
        <v>0.33073990752351101</v>
      </c>
      <c r="CJ636" s="17">
        <v>0.24684737555470199</v>
      </c>
      <c r="CK636" s="17"/>
      <c r="CL636" s="17">
        <v>0.60837490461958899</v>
      </c>
      <c r="CM636" s="17"/>
      <c r="CN636" s="17">
        <v>0.31208376964189599</v>
      </c>
      <c r="CO636" s="17">
        <v>0.48931538848626299</v>
      </c>
      <c r="CP636" s="17">
        <v>0.66134684294090895</v>
      </c>
    </row>
    <row r="637" spans="2:94" x14ac:dyDescent="0.35">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c r="BH637" s="17"/>
      <c r="BI637" s="17"/>
      <c r="BJ637" s="17"/>
      <c r="BK637" s="17"/>
      <c r="BL637" s="17"/>
      <c r="BM637" s="17"/>
      <c r="BN637" s="17"/>
      <c r="BO637" s="17"/>
      <c r="BP637" s="17"/>
      <c r="BQ637" s="17"/>
      <c r="BR637" s="17"/>
      <c r="BS637" s="17"/>
      <c r="BT637" s="17"/>
      <c r="BU637" s="17"/>
      <c r="BV637" s="17"/>
      <c r="BW637" s="17"/>
      <c r="BX637" s="17"/>
      <c r="BY637" s="17"/>
      <c r="BZ637" s="17"/>
      <c r="CA637" s="17"/>
      <c r="CB637" s="17"/>
      <c r="CC637" s="17"/>
      <c r="CD637" s="17"/>
      <c r="CE637" s="17"/>
      <c r="CF637" s="17"/>
      <c r="CG637" s="17"/>
      <c r="CH637" s="17"/>
      <c r="CI637" s="17"/>
      <c r="CJ637" s="17"/>
      <c r="CK637" s="17"/>
      <c r="CL637" s="17"/>
      <c r="CM637" s="17"/>
      <c r="CN637" s="17"/>
      <c r="CO637" s="17"/>
      <c r="CP637" s="17"/>
    </row>
    <row r="638" spans="2:94" x14ac:dyDescent="0.35">
      <c r="B638" s="6" t="s">
        <v>280</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c r="BL638" s="17"/>
      <c r="BM638" s="17"/>
      <c r="BN638" s="17"/>
      <c r="BO638" s="17"/>
      <c r="BP638" s="17"/>
      <c r="BQ638" s="17"/>
      <c r="BR638" s="17"/>
      <c r="BS638" s="17"/>
      <c r="BT638" s="17"/>
      <c r="BU638" s="17"/>
      <c r="BV638" s="17"/>
      <c r="BW638" s="17"/>
      <c r="BX638" s="17"/>
      <c r="BY638" s="17"/>
      <c r="BZ638" s="17"/>
      <c r="CA638" s="17"/>
      <c r="CB638" s="17"/>
      <c r="CC638" s="17"/>
      <c r="CD638" s="17"/>
      <c r="CE638" s="17"/>
      <c r="CF638" s="17"/>
      <c r="CG638" s="17"/>
      <c r="CH638" s="17"/>
      <c r="CI638" s="17"/>
      <c r="CJ638" s="17"/>
      <c r="CK638" s="17"/>
      <c r="CL638" s="17"/>
      <c r="CM638" s="17"/>
      <c r="CN638" s="17"/>
      <c r="CO638" s="17"/>
      <c r="CP638" s="17"/>
    </row>
    <row r="639" spans="2:94" x14ac:dyDescent="0.35">
      <c r="B639" s="24" t="s">
        <v>125</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c r="BL639" s="17"/>
      <c r="BM639" s="17"/>
      <c r="BN639" s="17"/>
      <c r="BO639" s="17"/>
      <c r="BP639" s="17"/>
      <c r="BQ639" s="17"/>
      <c r="BR639" s="17"/>
      <c r="BS639" s="17"/>
      <c r="BT639" s="17"/>
      <c r="BU639" s="17"/>
      <c r="BV639" s="17"/>
      <c r="BW639" s="17"/>
      <c r="BX639" s="17"/>
      <c r="BY639" s="17"/>
      <c r="BZ639" s="17"/>
      <c r="CA639" s="17"/>
      <c r="CB639" s="17"/>
      <c r="CC639" s="17"/>
      <c r="CD639" s="17"/>
      <c r="CE639" s="17"/>
      <c r="CF639" s="17"/>
      <c r="CG639" s="17"/>
      <c r="CH639" s="17"/>
      <c r="CI639" s="17"/>
      <c r="CJ639" s="17"/>
      <c r="CK639" s="17"/>
      <c r="CL639" s="17"/>
      <c r="CM639" s="17"/>
      <c r="CN639" s="17"/>
      <c r="CO639" s="17"/>
      <c r="CP639" s="17"/>
    </row>
    <row r="640" spans="2:94" x14ac:dyDescent="0.35">
      <c r="B640" t="s">
        <v>182</v>
      </c>
      <c r="C640" s="17">
        <v>0.166135505897476</v>
      </c>
      <c r="D640" s="17">
        <v>0.183989362500178</v>
      </c>
      <c r="E640" s="17">
        <v>0.147052361450037</v>
      </c>
      <c r="F640" s="17"/>
      <c r="G640" s="17">
        <v>0.17626322031331301</v>
      </c>
      <c r="H640" s="17">
        <v>0.19621445155655101</v>
      </c>
      <c r="I640" s="17">
        <v>0.16354912245566999</v>
      </c>
      <c r="J640" s="17">
        <v>0.146995967186584</v>
      </c>
      <c r="K640" s="17">
        <v>0.171672326562372</v>
      </c>
      <c r="L640" s="17">
        <v>0.148653214413181</v>
      </c>
      <c r="M640" s="17"/>
      <c r="N640" s="17">
        <v>0.197013731624928</v>
      </c>
      <c r="O640" s="17">
        <v>0.152442106719166</v>
      </c>
      <c r="P640" s="17">
        <v>0.15060371867924699</v>
      </c>
      <c r="Q640" s="17">
        <v>0.15868768721378801</v>
      </c>
      <c r="R640" s="17"/>
      <c r="S640" s="17">
        <v>0.19357456588644001</v>
      </c>
      <c r="T640" s="17">
        <v>0.175881719091663</v>
      </c>
      <c r="U640" s="17">
        <v>0.14896371584353499</v>
      </c>
      <c r="V640" s="17">
        <v>0.170899845411286</v>
      </c>
      <c r="W640" s="17">
        <v>0.12581593610567299</v>
      </c>
      <c r="X640" s="17">
        <v>0.16048427721296299</v>
      </c>
      <c r="Y640" s="17">
        <v>0.18780069380025399</v>
      </c>
      <c r="Z640" s="17">
        <v>0.16370145387044199</v>
      </c>
      <c r="AA640" s="17">
        <v>0.15568882123945499</v>
      </c>
      <c r="AB640" s="17">
        <v>0.15710941201470499</v>
      </c>
      <c r="AC640" s="17">
        <v>0.156079412687504</v>
      </c>
      <c r="AD640" s="17"/>
      <c r="AE640" s="17">
        <v>0.177406176932075</v>
      </c>
      <c r="AF640" s="17">
        <v>0.165914330890995</v>
      </c>
      <c r="AG640" s="17">
        <v>0.12810947426941399</v>
      </c>
      <c r="AH640" s="17"/>
      <c r="AI640" s="17">
        <v>0.14725397982407401</v>
      </c>
      <c r="AJ640" s="17">
        <v>0.22518261705752199</v>
      </c>
      <c r="AK640" s="17">
        <v>0.113784116712028</v>
      </c>
      <c r="AL640" s="17">
        <v>0.213289074032011</v>
      </c>
      <c r="AM640" s="17">
        <v>0.117051993841227</v>
      </c>
      <c r="AN640" s="17"/>
      <c r="AO640" s="17">
        <v>0.128268177974978</v>
      </c>
      <c r="AP640" s="17">
        <v>0.193705988652734</v>
      </c>
      <c r="AQ640" s="17">
        <v>0.149839371904228</v>
      </c>
      <c r="AR640" s="17"/>
      <c r="AS640" s="17">
        <v>0.135114338619855</v>
      </c>
      <c r="AT640" s="17">
        <v>0.15035853908246</v>
      </c>
      <c r="AU640" s="17">
        <v>0.188893016285547</v>
      </c>
      <c r="AV640" s="17">
        <v>0.19294362145148</v>
      </c>
      <c r="AW640" s="17">
        <v>0.24523973371118499</v>
      </c>
      <c r="AX640" s="17"/>
      <c r="AY640" s="17">
        <v>0.16730839337189701</v>
      </c>
      <c r="AZ640" s="17">
        <v>0.19854682834406001</v>
      </c>
      <c r="BA640" s="17">
        <v>0.19992515902602001</v>
      </c>
      <c r="BB640" s="17">
        <v>0.137122823479466</v>
      </c>
      <c r="BC640" s="17">
        <v>0.18321411434870599</v>
      </c>
      <c r="BD640" s="17">
        <v>0.14732457645650299</v>
      </c>
      <c r="BE640" s="17">
        <v>0.13976031031136801</v>
      </c>
      <c r="BF640" s="17">
        <v>0.18258880461073601</v>
      </c>
      <c r="BG640" s="17">
        <v>0.19390638445341199</v>
      </c>
      <c r="BH640" s="17">
        <v>0.18736002325283599</v>
      </c>
      <c r="BI640" s="17">
        <v>0.132326057901613</v>
      </c>
      <c r="BJ640" s="17">
        <v>0.12952777115425901</v>
      </c>
      <c r="BK640" s="17">
        <v>0.13886998489476701</v>
      </c>
      <c r="BL640" s="17">
        <v>0.32465376217167702</v>
      </c>
      <c r="BM640" s="17">
        <v>0.23435659404928</v>
      </c>
      <c r="BN640" s="17">
        <v>0.22780019083214101</v>
      </c>
      <c r="BO640" s="17"/>
      <c r="BP640" s="17">
        <v>0.19811041713337199</v>
      </c>
      <c r="BQ640" s="17">
        <v>0.17224146100750301</v>
      </c>
      <c r="BR640" s="17">
        <v>0.151263195220283</v>
      </c>
      <c r="BS640" s="17">
        <v>0.14086957342032499</v>
      </c>
      <c r="BT640" s="17">
        <v>0.14388698513291101</v>
      </c>
      <c r="BU640" s="17">
        <v>0.17680917707027399</v>
      </c>
      <c r="BV640" s="17"/>
      <c r="BW640" s="17">
        <v>0.19565353675108699</v>
      </c>
      <c r="BX640" s="17">
        <v>0.173454151171375</v>
      </c>
      <c r="BY640" s="17">
        <v>0.14994277072845</v>
      </c>
      <c r="BZ640" s="17">
        <v>0.169564045122468</v>
      </c>
      <c r="CA640" s="17">
        <v>0.18029658984900901</v>
      </c>
      <c r="CB640" s="17">
        <v>0.22087962120749099</v>
      </c>
      <c r="CC640" s="17">
        <v>0.18725021570221201</v>
      </c>
      <c r="CD640" s="17">
        <v>0.175662657506401</v>
      </c>
      <c r="CE640" s="17"/>
      <c r="CF640" s="17">
        <v>0.21343509250107801</v>
      </c>
      <c r="CG640" s="17">
        <v>0.17127496304463999</v>
      </c>
      <c r="CH640" s="17">
        <v>0.155572226711745</v>
      </c>
      <c r="CI640" s="17">
        <v>0.14179170846588399</v>
      </c>
      <c r="CJ640" s="17">
        <v>0.216056039921001</v>
      </c>
      <c r="CK640" s="17"/>
      <c r="CL640" s="17">
        <v>0.15129862704955399</v>
      </c>
      <c r="CM640" s="17"/>
      <c r="CN640" s="17">
        <v>0.19548576040887999</v>
      </c>
      <c r="CO640" s="17">
        <v>0.109214890198158</v>
      </c>
      <c r="CP640" s="17">
        <v>0.14436391300889001</v>
      </c>
    </row>
    <row r="641" spans="2:94" x14ac:dyDescent="0.35">
      <c r="B641" t="s">
        <v>183</v>
      </c>
      <c r="C641" s="17">
        <v>0.29085441811411999</v>
      </c>
      <c r="D641" s="17">
        <v>0.29130903137661401</v>
      </c>
      <c r="E641" s="17">
        <v>0.28972580401353998</v>
      </c>
      <c r="F641" s="17"/>
      <c r="G641" s="17">
        <v>0.34204580068295698</v>
      </c>
      <c r="H641" s="17">
        <v>0.30665699351604597</v>
      </c>
      <c r="I641" s="17">
        <v>0.28788698297676502</v>
      </c>
      <c r="J641" s="17">
        <v>0.29078747152652901</v>
      </c>
      <c r="K641" s="17">
        <v>0.27770530050006997</v>
      </c>
      <c r="L641" s="17">
        <v>0.25499997409403402</v>
      </c>
      <c r="M641" s="17"/>
      <c r="N641" s="17">
        <v>0.28487740383737797</v>
      </c>
      <c r="O641" s="17">
        <v>0.29851331880523402</v>
      </c>
      <c r="P641" s="17">
        <v>0.31879531119695897</v>
      </c>
      <c r="Q641" s="17">
        <v>0.26379973659540101</v>
      </c>
      <c r="R641" s="17"/>
      <c r="S641" s="17">
        <v>0.32217354986265201</v>
      </c>
      <c r="T641" s="17">
        <v>0.29144557763513801</v>
      </c>
      <c r="U641" s="17">
        <v>0.22239937133502499</v>
      </c>
      <c r="V641" s="17">
        <v>0.26542485377838398</v>
      </c>
      <c r="W641" s="17">
        <v>0.329451228382169</v>
      </c>
      <c r="X641" s="17">
        <v>0.301631610659361</v>
      </c>
      <c r="Y641" s="17">
        <v>0.28007452628998503</v>
      </c>
      <c r="Z641" s="17">
        <v>0.252252076347392</v>
      </c>
      <c r="AA641" s="17">
        <v>0.33106551943013002</v>
      </c>
      <c r="AB641" s="17">
        <v>0.26859562108600599</v>
      </c>
      <c r="AC641" s="17">
        <v>0.28339437363562398</v>
      </c>
      <c r="AD641" s="17"/>
      <c r="AE641" s="17">
        <v>0.26923656125266998</v>
      </c>
      <c r="AF641" s="17">
        <v>0.30934173399811299</v>
      </c>
      <c r="AG641" s="17">
        <v>0.27270155884476399</v>
      </c>
      <c r="AH641" s="17"/>
      <c r="AI641" s="17">
        <v>0.27541109407152198</v>
      </c>
      <c r="AJ641" s="17">
        <v>0.31118268788355402</v>
      </c>
      <c r="AK641" s="17">
        <v>0.320309030780489</v>
      </c>
      <c r="AL641" s="17">
        <v>0.26640545931447901</v>
      </c>
      <c r="AM641" s="17">
        <v>0.25280797322852699</v>
      </c>
      <c r="AN641" s="17"/>
      <c r="AO641" s="17">
        <v>0.30011689913996398</v>
      </c>
      <c r="AP641" s="17">
        <v>0.31620961333701803</v>
      </c>
      <c r="AQ641" s="17">
        <v>0.33776005775177798</v>
      </c>
      <c r="AR641" s="17"/>
      <c r="AS641" s="17">
        <v>0.26808264904517398</v>
      </c>
      <c r="AT641" s="17">
        <v>0.31779534184033698</v>
      </c>
      <c r="AU641" s="17">
        <v>0.28657519547254601</v>
      </c>
      <c r="AV641" s="17">
        <v>0.32127967655947498</v>
      </c>
      <c r="AW641" s="17">
        <v>0.347139716865556</v>
      </c>
      <c r="AX641" s="17"/>
      <c r="AY641" s="17">
        <v>0.26073584949689899</v>
      </c>
      <c r="AZ641" s="17">
        <v>0.26945690032602698</v>
      </c>
      <c r="BA641" s="17">
        <v>0.22665708601550499</v>
      </c>
      <c r="BB641" s="17">
        <v>0.34034101420895002</v>
      </c>
      <c r="BC641" s="17">
        <v>0.31322513362885002</v>
      </c>
      <c r="BD641" s="17">
        <v>0.26120925438326398</v>
      </c>
      <c r="BE641" s="17">
        <v>0.27480592441726398</v>
      </c>
      <c r="BF641" s="17">
        <v>0.28934948685746198</v>
      </c>
      <c r="BG641" s="17">
        <v>0.26426995337363002</v>
      </c>
      <c r="BH641" s="17">
        <v>0.238977871705324</v>
      </c>
      <c r="BI641" s="17">
        <v>0.28524629855002698</v>
      </c>
      <c r="BJ641" s="17">
        <v>0.38993238417044801</v>
      </c>
      <c r="BK641" s="17">
        <v>0.33597266169141898</v>
      </c>
      <c r="BL641" s="17">
        <v>0.25180918399313401</v>
      </c>
      <c r="BM641" s="17">
        <v>0.322344488005748</v>
      </c>
      <c r="BN641" s="17">
        <v>0.37885129125719103</v>
      </c>
      <c r="BO641" s="17"/>
      <c r="BP641" s="17">
        <v>0.31079616791563103</v>
      </c>
      <c r="BQ641" s="17">
        <v>0.29441595797484099</v>
      </c>
      <c r="BR641" s="17">
        <v>0.300435096027657</v>
      </c>
      <c r="BS641" s="17">
        <v>0.29521484708613099</v>
      </c>
      <c r="BT641" s="17">
        <v>0.24826085537700901</v>
      </c>
      <c r="BU641" s="17">
        <v>0.23106044420528701</v>
      </c>
      <c r="BV641" s="17"/>
      <c r="BW641" s="17">
        <v>0.36265083107931301</v>
      </c>
      <c r="BX641" s="17">
        <v>0.298549411134923</v>
      </c>
      <c r="BY641" s="17">
        <v>0.28506076742384201</v>
      </c>
      <c r="BZ641" s="17">
        <v>0.28230987071930402</v>
      </c>
      <c r="CA641" s="17">
        <v>0.294753471849656</v>
      </c>
      <c r="CB641" s="17">
        <v>0.27331896335148598</v>
      </c>
      <c r="CC641" s="17">
        <v>0.32179123140657201</v>
      </c>
      <c r="CD641" s="17">
        <v>0.28875917744402702</v>
      </c>
      <c r="CE641" s="17"/>
      <c r="CF641" s="17">
        <v>0.35768485655108401</v>
      </c>
      <c r="CG641" s="17">
        <v>0.27469820224170599</v>
      </c>
      <c r="CH641" s="17">
        <v>0.29730338546345098</v>
      </c>
      <c r="CI641" s="17">
        <v>0.28798222824018499</v>
      </c>
      <c r="CJ641" s="17">
        <v>0.23851716446683199</v>
      </c>
      <c r="CK641" s="17"/>
      <c r="CL641" s="17">
        <v>0.32198468598660801</v>
      </c>
      <c r="CM641" s="17"/>
      <c r="CN641" s="17">
        <v>0.28304257628040802</v>
      </c>
      <c r="CO641" s="17">
        <v>0.30390883842998201</v>
      </c>
      <c r="CP641" s="17">
        <v>0.29831691128136101</v>
      </c>
    </row>
    <row r="642" spans="2:94" x14ac:dyDescent="0.35">
      <c r="B642" t="s">
        <v>184</v>
      </c>
      <c r="C642" s="17">
        <v>0.29996643042576199</v>
      </c>
      <c r="D642" s="17">
        <v>0.28306292938539501</v>
      </c>
      <c r="E642" s="17">
        <v>0.31882695245567599</v>
      </c>
      <c r="F642" s="17"/>
      <c r="G642" s="17">
        <v>0.24811342858852301</v>
      </c>
      <c r="H642" s="17">
        <v>0.28648981912665</v>
      </c>
      <c r="I642" s="17">
        <v>0.30942922305570197</v>
      </c>
      <c r="J642" s="17">
        <v>0.32119223428806398</v>
      </c>
      <c r="K642" s="17">
        <v>0.289481389133245</v>
      </c>
      <c r="L642" s="17">
        <v>0.32775863729854499</v>
      </c>
      <c r="M642" s="17"/>
      <c r="N642" s="17">
        <v>0.29446027514214101</v>
      </c>
      <c r="O642" s="17">
        <v>0.30526626314495803</v>
      </c>
      <c r="P642" s="17">
        <v>0.286873302765</v>
      </c>
      <c r="Q642" s="17">
        <v>0.313611361342779</v>
      </c>
      <c r="R642" s="17"/>
      <c r="S642" s="17">
        <v>0.267809113391416</v>
      </c>
      <c r="T642" s="17">
        <v>0.290662578695421</v>
      </c>
      <c r="U642" s="17">
        <v>0.35473317314021402</v>
      </c>
      <c r="V642" s="17">
        <v>0.29530761759463903</v>
      </c>
      <c r="W642" s="17">
        <v>0.30530978130897302</v>
      </c>
      <c r="X642" s="17">
        <v>0.291604569776172</v>
      </c>
      <c r="Y642" s="17">
        <v>0.31713883803774001</v>
      </c>
      <c r="Z642" s="17">
        <v>0.33800105120332202</v>
      </c>
      <c r="AA642" s="17">
        <v>0.26862287396583201</v>
      </c>
      <c r="AB642" s="17">
        <v>0.32184028554775401</v>
      </c>
      <c r="AC642" s="17">
        <v>0.314114119511747</v>
      </c>
      <c r="AD642" s="17"/>
      <c r="AE642" s="17">
        <v>0.3071506278974</v>
      </c>
      <c r="AF642" s="17">
        <v>0.296884909031843</v>
      </c>
      <c r="AG642" s="17">
        <v>0.31327513228568199</v>
      </c>
      <c r="AH642" s="17"/>
      <c r="AI642" s="17">
        <v>0.303268461656025</v>
      </c>
      <c r="AJ642" s="17">
        <v>0.273545253588936</v>
      </c>
      <c r="AK642" s="17">
        <v>0.33848971981151899</v>
      </c>
      <c r="AL642" s="17">
        <v>0.33424478067807301</v>
      </c>
      <c r="AM642" s="17">
        <v>0.33716607389707498</v>
      </c>
      <c r="AN642" s="17"/>
      <c r="AO642" s="17">
        <v>0.29238593581523398</v>
      </c>
      <c r="AP642" s="17">
        <v>0.29268115555235402</v>
      </c>
      <c r="AQ642" s="17">
        <v>0.279843230505329</v>
      </c>
      <c r="AR642" s="17"/>
      <c r="AS642" s="17">
        <v>0.345720726179718</v>
      </c>
      <c r="AT642" s="17">
        <v>0.28463412232262603</v>
      </c>
      <c r="AU642" s="17">
        <v>0.28496726035077202</v>
      </c>
      <c r="AV642" s="17">
        <v>0.24491381107772101</v>
      </c>
      <c r="AW642" s="17">
        <v>0.27668782646870699</v>
      </c>
      <c r="AX642" s="17"/>
      <c r="AY642" s="17">
        <v>0.189577016893623</v>
      </c>
      <c r="AZ642" s="17">
        <v>0.332745194061629</v>
      </c>
      <c r="BA642" s="17">
        <v>0.34426586296745998</v>
      </c>
      <c r="BB642" s="17">
        <v>0.25231740437467598</v>
      </c>
      <c r="BC642" s="17">
        <v>0.273044051456308</v>
      </c>
      <c r="BD642" s="17">
        <v>0.31426646825138399</v>
      </c>
      <c r="BE642" s="17">
        <v>0.32101008536966602</v>
      </c>
      <c r="BF642" s="17">
        <v>0.305908676684644</v>
      </c>
      <c r="BG642" s="17">
        <v>0.33161483113380202</v>
      </c>
      <c r="BH642" s="17">
        <v>0.34047217249106898</v>
      </c>
      <c r="BI642" s="17">
        <v>0.33171305138051799</v>
      </c>
      <c r="BJ642" s="17">
        <v>0.26726670742827102</v>
      </c>
      <c r="BK642" s="17">
        <v>0.31057994410982498</v>
      </c>
      <c r="BL642" s="17">
        <v>0.195396469504485</v>
      </c>
      <c r="BM642" s="17">
        <v>0.21927566727689801</v>
      </c>
      <c r="BN642" s="17">
        <v>0.156208606232553</v>
      </c>
      <c r="BO642" s="17"/>
      <c r="BP642" s="17">
        <v>0.26503171109677098</v>
      </c>
      <c r="BQ642" s="17">
        <v>0.29722588913098102</v>
      </c>
      <c r="BR642" s="17">
        <v>0.29285715927755401</v>
      </c>
      <c r="BS642" s="17">
        <v>0.32570078906169603</v>
      </c>
      <c r="BT642" s="17">
        <v>0.32649044231316998</v>
      </c>
      <c r="BU642" s="17">
        <v>0.33208896702131302</v>
      </c>
      <c r="BV642" s="17"/>
      <c r="BW642" s="17">
        <v>0.26343028738777702</v>
      </c>
      <c r="BX642" s="17">
        <v>0.28389122697231001</v>
      </c>
      <c r="BY642" s="17">
        <v>0.31423967791940499</v>
      </c>
      <c r="BZ642" s="17">
        <v>0.31757430189376401</v>
      </c>
      <c r="CA642" s="17">
        <v>0.29672358994819598</v>
      </c>
      <c r="CB642" s="17">
        <v>0.239100371241287</v>
      </c>
      <c r="CC642" s="17">
        <v>0.23563928891741101</v>
      </c>
      <c r="CD642" s="17">
        <v>0.27675259064719598</v>
      </c>
      <c r="CE642" s="17"/>
      <c r="CF642" s="17">
        <v>0.23016488045681499</v>
      </c>
      <c r="CG642" s="17">
        <v>0.314293155843128</v>
      </c>
      <c r="CH642" s="17">
        <v>0.30511990326252902</v>
      </c>
      <c r="CI642" s="17">
        <v>0.29799602790908902</v>
      </c>
      <c r="CJ642" s="17">
        <v>0.27391786317869599</v>
      </c>
      <c r="CK642" s="17"/>
      <c r="CL642" s="17">
        <v>0.30185927999029299</v>
      </c>
      <c r="CM642" s="17"/>
      <c r="CN642" s="17">
        <v>0.28632989461642999</v>
      </c>
      <c r="CO642" s="17">
        <v>0.357182307807826</v>
      </c>
      <c r="CP642" s="17">
        <v>0.28559287078705298</v>
      </c>
    </row>
    <row r="643" spans="2:94" x14ac:dyDescent="0.35">
      <c r="B643" t="s">
        <v>185</v>
      </c>
      <c r="C643" s="17">
        <v>0.13349384734358499</v>
      </c>
      <c r="D643" s="17">
        <v>0.154748601339388</v>
      </c>
      <c r="E643" s="17">
        <v>0.11380616067384799</v>
      </c>
      <c r="F643" s="17"/>
      <c r="G643" s="17">
        <v>0.120672843007298</v>
      </c>
      <c r="H643" s="17">
        <v>0.10605402228166901</v>
      </c>
      <c r="I643" s="17">
        <v>0.123563533848622</v>
      </c>
      <c r="J643" s="17">
        <v>0.12724268148923801</v>
      </c>
      <c r="K643" s="17">
        <v>0.152946859184553</v>
      </c>
      <c r="L643" s="17">
        <v>0.164638417553163</v>
      </c>
      <c r="M643" s="17"/>
      <c r="N643" s="17">
        <v>0.151350683502815</v>
      </c>
      <c r="O643" s="17">
        <v>0.14159296106396599</v>
      </c>
      <c r="P643" s="17">
        <v>0.14049395516086199</v>
      </c>
      <c r="Q643" s="17">
        <v>0.10043964552494999</v>
      </c>
      <c r="R643" s="17"/>
      <c r="S643" s="17">
        <v>0.107957402461654</v>
      </c>
      <c r="T643" s="17">
        <v>0.14093236620644101</v>
      </c>
      <c r="U643" s="17">
        <v>0.115684545335922</v>
      </c>
      <c r="V643" s="17">
        <v>0.16458455228187699</v>
      </c>
      <c r="W643" s="17">
        <v>0.12035151204384301</v>
      </c>
      <c r="X643" s="17">
        <v>0.14889376160197501</v>
      </c>
      <c r="Y643" s="17">
        <v>0.122827686640195</v>
      </c>
      <c r="Z643" s="17">
        <v>0.15286727365939801</v>
      </c>
      <c r="AA643" s="17">
        <v>0.15525382008920199</v>
      </c>
      <c r="AB643" s="17">
        <v>0.118134448297566</v>
      </c>
      <c r="AC643" s="17">
        <v>0.13013516108992401</v>
      </c>
      <c r="AD643" s="17"/>
      <c r="AE643" s="17">
        <v>0.144235056091608</v>
      </c>
      <c r="AF643" s="17">
        <v>0.13228154479923601</v>
      </c>
      <c r="AG643" s="17">
        <v>0.11917807556994101</v>
      </c>
      <c r="AH643" s="17"/>
      <c r="AI643" s="17">
        <v>0.174999214901084</v>
      </c>
      <c r="AJ643" s="17">
        <v>0.108751126918256</v>
      </c>
      <c r="AK643" s="17">
        <v>0.120463004228532</v>
      </c>
      <c r="AL643" s="17">
        <v>9.9486229688735606E-2</v>
      </c>
      <c r="AM643" s="17">
        <v>0.120014320425511</v>
      </c>
      <c r="AN643" s="17"/>
      <c r="AO643" s="17">
        <v>0.19083288894938999</v>
      </c>
      <c r="AP643" s="17">
        <v>0.11378703850102399</v>
      </c>
      <c r="AQ643" s="17">
        <v>0.124036625760859</v>
      </c>
      <c r="AR643" s="17"/>
      <c r="AS643" s="17">
        <v>0.121094643681832</v>
      </c>
      <c r="AT643" s="17">
        <v>0.125066003748218</v>
      </c>
      <c r="AU643" s="17">
        <v>0.15082165371859901</v>
      </c>
      <c r="AV643" s="17">
        <v>0.136352166817793</v>
      </c>
      <c r="AW643" s="17">
        <v>8.5088266498511395E-2</v>
      </c>
      <c r="AX643" s="17"/>
      <c r="AY643" s="17">
        <v>9.3173588582363298E-2</v>
      </c>
      <c r="AZ643" s="17">
        <v>7.4666972396013498E-2</v>
      </c>
      <c r="BA643" s="17">
        <v>0.103056713918194</v>
      </c>
      <c r="BB643" s="17">
        <v>0.12260242061462601</v>
      </c>
      <c r="BC643" s="17">
        <v>0.105932318019656</v>
      </c>
      <c r="BD643" s="17">
        <v>0.15765841804987499</v>
      </c>
      <c r="BE643" s="17">
        <v>0.140896867564829</v>
      </c>
      <c r="BF643" s="17">
        <v>0.14147269767439299</v>
      </c>
      <c r="BG643" s="17">
        <v>0.12473461144032801</v>
      </c>
      <c r="BH643" s="17">
        <v>0.15586158868345701</v>
      </c>
      <c r="BI643" s="17">
        <v>0.169294685066226</v>
      </c>
      <c r="BJ643" s="17">
        <v>0.15478135523043299</v>
      </c>
      <c r="BK643" s="17">
        <v>0.150820822716659</v>
      </c>
      <c r="BL643" s="17">
        <v>0.134873017573547</v>
      </c>
      <c r="BM643" s="17">
        <v>0.13027232506846001</v>
      </c>
      <c r="BN643" s="17">
        <v>0.17594199636993901</v>
      </c>
      <c r="BO643" s="17"/>
      <c r="BP643" s="17">
        <v>0.118695065159806</v>
      </c>
      <c r="BQ643" s="17">
        <v>0.128107261178944</v>
      </c>
      <c r="BR643" s="17">
        <v>0.15435817011529701</v>
      </c>
      <c r="BS643" s="17">
        <v>0.13182000004507899</v>
      </c>
      <c r="BT643" s="17">
        <v>0.15796834960168801</v>
      </c>
      <c r="BU643" s="17">
        <v>0.13236969362881101</v>
      </c>
      <c r="BV643" s="17"/>
      <c r="BW643" s="17">
        <v>4.9829065464733799E-2</v>
      </c>
      <c r="BX643" s="17">
        <v>0.13138526734141101</v>
      </c>
      <c r="BY643" s="17">
        <v>0.15989534836531299</v>
      </c>
      <c r="BZ643" s="17">
        <v>0.12811100294639099</v>
      </c>
      <c r="CA643" s="17">
        <v>0.14874236968594401</v>
      </c>
      <c r="CB643" s="17">
        <v>0.13211780553479199</v>
      </c>
      <c r="CC643" s="17">
        <v>0.13556286781261701</v>
      </c>
      <c r="CD643" s="17">
        <v>8.5548176881272101E-2</v>
      </c>
      <c r="CE643" s="17"/>
      <c r="CF643" s="17">
        <v>0.116307720086953</v>
      </c>
      <c r="CG643" s="17">
        <v>0.15818200969538601</v>
      </c>
      <c r="CH643" s="17">
        <v>0.13035953955222601</v>
      </c>
      <c r="CI643" s="17">
        <v>0.10255440843324599</v>
      </c>
      <c r="CJ643" s="17">
        <v>8.5860841775475899E-2</v>
      </c>
      <c r="CK643" s="17"/>
      <c r="CL643" s="17">
        <v>0.14747800773012501</v>
      </c>
      <c r="CM643" s="17"/>
      <c r="CN643" s="17">
        <v>0.110111844657434</v>
      </c>
      <c r="CO643" s="17">
        <v>0.13003367708825</v>
      </c>
      <c r="CP643" s="17">
        <v>0.189682010884929</v>
      </c>
    </row>
    <row r="644" spans="2:94" x14ac:dyDescent="0.35">
      <c r="B644" t="s">
        <v>186</v>
      </c>
      <c r="C644" s="17">
        <v>3.0467511576292201E-2</v>
      </c>
      <c r="D644" s="17">
        <v>3.5050071038562197E-2</v>
      </c>
      <c r="E644" s="17">
        <v>2.5302660704087401E-2</v>
      </c>
      <c r="F644" s="17"/>
      <c r="G644" s="17">
        <v>2.7131993294087199E-2</v>
      </c>
      <c r="H644" s="17">
        <v>3.93850732228559E-2</v>
      </c>
      <c r="I644" s="17">
        <v>3.0607003740993701E-2</v>
      </c>
      <c r="J644" s="17">
        <v>2.60052418738284E-2</v>
      </c>
      <c r="K644" s="17">
        <v>2.3498002197107699E-2</v>
      </c>
      <c r="L644" s="17">
        <v>3.3574358229130699E-2</v>
      </c>
      <c r="M644" s="17"/>
      <c r="N644" s="17">
        <v>3.8336945946024402E-2</v>
      </c>
      <c r="O644" s="17">
        <v>2.6429946415388102E-2</v>
      </c>
      <c r="P644" s="17">
        <v>2.6240416536282299E-2</v>
      </c>
      <c r="Q644" s="17">
        <v>2.9333017076956E-2</v>
      </c>
      <c r="R644" s="17"/>
      <c r="S644" s="17">
        <v>4.70366722716117E-2</v>
      </c>
      <c r="T644" s="17">
        <v>2.4727551060549701E-2</v>
      </c>
      <c r="U644" s="17">
        <v>2.8094561397384799E-2</v>
      </c>
      <c r="V644" s="17">
        <v>2.7730874525080201E-2</v>
      </c>
      <c r="W644" s="17">
        <v>4.4351427641921098E-2</v>
      </c>
      <c r="X644" s="17">
        <v>2.43268012255272E-2</v>
      </c>
      <c r="Y644" s="17">
        <v>2.0812313817334602E-2</v>
      </c>
      <c r="Z644" s="17">
        <v>2.3616668703074901E-2</v>
      </c>
      <c r="AA644" s="17">
        <v>2.0469677302300801E-2</v>
      </c>
      <c r="AB644" s="17">
        <v>3.3715855265887398E-2</v>
      </c>
      <c r="AC644" s="17">
        <v>3.6446063613086603E-2</v>
      </c>
      <c r="AD644" s="17"/>
      <c r="AE644" s="17">
        <v>3.0944637118793202E-2</v>
      </c>
      <c r="AF644" s="17">
        <v>3.2723043616301503E-2</v>
      </c>
      <c r="AG644" s="17">
        <v>3.4300066259921901E-2</v>
      </c>
      <c r="AH644" s="17"/>
      <c r="AI644" s="17">
        <v>3.8221906359228397E-2</v>
      </c>
      <c r="AJ644" s="17">
        <v>2.54453485450814E-2</v>
      </c>
      <c r="AK644" s="17">
        <v>4.6353075193691202E-2</v>
      </c>
      <c r="AL644" s="17">
        <v>4.63297808533999E-2</v>
      </c>
      <c r="AM644" s="17">
        <v>2.12155037576016E-2</v>
      </c>
      <c r="AN644" s="17"/>
      <c r="AO644" s="17">
        <v>3.8929042067156999E-2</v>
      </c>
      <c r="AP644" s="17">
        <v>2.86780007476868E-2</v>
      </c>
      <c r="AQ644" s="17">
        <v>3.7896186998565499E-2</v>
      </c>
      <c r="AR644" s="17"/>
      <c r="AS644" s="17">
        <v>2.0664063488153799E-2</v>
      </c>
      <c r="AT644" s="17">
        <v>2.4114330383278201E-2</v>
      </c>
      <c r="AU644" s="17">
        <v>3.4477693331338398E-2</v>
      </c>
      <c r="AV644" s="17">
        <v>5.6182282464870899E-2</v>
      </c>
      <c r="AW644" s="17">
        <v>2.5112104798715999E-2</v>
      </c>
      <c r="AX644" s="17"/>
      <c r="AY644" s="17">
        <v>0</v>
      </c>
      <c r="AZ644" s="17">
        <v>1.14233666153926E-2</v>
      </c>
      <c r="BA644" s="17">
        <v>2.4459018265571501E-2</v>
      </c>
      <c r="BB644" s="17">
        <v>3.5623508137511799E-2</v>
      </c>
      <c r="BC644" s="17">
        <v>4.1649787351187899E-2</v>
      </c>
      <c r="BD644" s="17">
        <v>4.2640582466144203E-2</v>
      </c>
      <c r="BE644" s="17">
        <v>2.85616249586115E-2</v>
      </c>
      <c r="BF644" s="17">
        <v>2.0736678946427601E-2</v>
      </c>
      <c r="BG644" s="17">
        <v>1.51069820809012E-2</v>
      </c>
      <c r="BH644" s="17">
        <v>3.1221079351129399E-2</v>
      </c>
      <c r="BI644" s="17">
        <v>2.20538441860679E-2</v>
      </c>
      <c r="BJ644" s="17">
        <v>1.37899197616664E-2</v>
      </c>
      <c r="BK644" s="17">
        <v>3.5289793007291501E-2</v>
      </c>
      <c r="BL644" s="17">
        <v>7.6419239555289495E-2</v>
      </c>
      <c r="BM644" s="17">
        <v>3.9450519149963698E-2</v>
      </c>
      <c r="BN644" s="17">
        <v>5.54039681859494E-2</v>
      </c>
      <c r="BO644" s="17"/>
      <c r="BP644" s="17">
        <v>3.9284886379938398E-2</v>
      </c>
      <c r="BQ644" s="17">
        <v>3.8885645314099403E-2</v>
      </c>
      <c r="BR644" s="17">
        <v>1.84114558907266E-2</v>
      </c>
      <c r="BS644" s="17">
        <v>2.1665813026150699E-2</v>
      </c>
      <c r="BT644" s="17">
        <v>2.04191864837075E-2</v>
      </c>
      <c r="BU644" s="17">
        <v>3.29889414562409E-2</v>
      </c>
      <c r="BV644" s="17"/>
      <c r="BW644" s="17">
        <v>2.5064856622696401E-2</v>
      </c>
      <c r="BX644" s="17">
        <v>3.96243355136199E-2</v>
      </c>
      <c r="BY644" s="17">
        <v>2.2844169258726298E-2</v>
      </c>
      <c r="BZ644" s="17">
        <v>2.7423789698935101E-2</v>
      </c>
      <c r="CA644" s="17">
        <v>3.1463125314874003E-2</v>
      </c>
      <c r="CB644" s="17">
        <v>7.2392105687154207E-2</v>
      </c>
      <c r="CC644" s="17">
        <v>5.0604366331634898E-2</v>
      </c>
      <c r="CD644" s="17">
        <v>2.2212435290168399E-2</v>
      </c>
      <c r="CE644" s="17"/>
      <c r="CF644" s="17">
        <v>3.62162279299044E-2</v>
      </c>
      <c r="CG644" s="17">
        <v>2.5831255429467698E-2</v>
      </c>
      <c r="CH644" s="17">
        <v>2.9216918777767699E-2</v>
      </c>
      <c r="CI644" s="17">
        <v>3.6220826991386103E-2</v>
      </c>
      <c r="CJ644" s="17">
        <v>5.3372363215244398E-2</v>
      </c>
      <c r="CK644" s="17"/>
      <c r="CL644" s="17">
        <v>2.9789710383960302E-2</v>
      </c>
      <c r="CM644" s="17"/>
      <c r="CN644" s="17">
        <v>2.9504462411269802E-2</v>
      </c>
      <c r="CO644" s="17">
        <v>2.16203973229891E-2</v>
      </c>
      <c r="CP644" s="17">
        <v>3.9709555908389302E-2</v>
      </c>
    </row>
    <row r="645" spans="2:94" x14ac:dyDescent="0.35">
      <c r="B645" t="s">
        <v>133</v>
      </c>
      <c r="C645" s="17">
        <v>7.9082286642765204E-2</v>
      </c>
      <c r="D645" s="17">
        <v>5.1840004359861601E-2</v>
      </c>
      <c r="E645" s="17">
        <v>0.105286060702811</v>
      </c>
      <c r="F645" s="17"/>
      <c r="G645" s="17">
        <v>8.5772714113821494E-2</v>
      </c>
      <c r="H645" s="17">
        <v>6.5199640296228004E-2</v>
      </c>
      <c r="I645" s="17">
        <v>8.4964133922247595E-2</v>
      </c>
      <c r="J645" s="17">
        <v>8.7776403635757103E-2</v>
      </c>
      <c r="K645" s="17">
        <v>8.4696122422651399E-2</v>
      </c>
      <c r="L645" s="17">
        <v>7.0375398411946996E-2</v>
      </c>
      <c r="M645" s="17"/>
      <c r="N645" s="17">
        <v>3.3960959946713297E-2</v>
      </c>
      <c r="O645" s="17">
        <v>7.5755403851287498E-2</v>
      </c>
      <c r="P645" s="17">
        <v>7.6993295661649003E-2</v>
      </c>
      <c r="Q645" s="17">
        <v>0.13412855224612599</v>
      </c>
      <c r="R645" s="17"/>
      <c r="S645" s="17">
        <v>6.1448696126226603E-2</v>
      </c>
      <c r="T645" s="17">
        <v>7.6350207310786899E-2</v>
      </c>
      <c r="U645" s="17">
        <v>0.13012463294791801</v>
      </c>
      <c r="V645" s="17">
        <v>7.6052256408733906E-2</v>
      </c>
      <c r="W645" s="17">
        <v>7.4720114517420805E-2</v>
      </c>
      <c r="X645" s="17">
        <v>7.3058979524002296E-2</v>
      </c>
      <c r="Y645" s="17">
        <v>7.1345941414491104E-2</v>
      </c>
      <c r="Z645" s="17">
        <v>6.9561476216370599E-2</v>
      </c>
      <c r="AA645" s="17">
        <v>6.8899287973079704E-2</v>
      </c>
      <c r="AB645" s="17">
        <v>0.100604377788082</v>
      </c>
      <c r="AC645" s="17">
        <v>7.9830869462114804E-2</v>
      </c>
      <c r="AD645" s="17"/>
      <c r="AE645" s="17">
        <v>7.1026940707453703E-2</v>
      </c>
      <c r="AF645" s="17">
        <v>6.2854437663511897E-2</v>
      </c>
      <c r="AG645" s="17">
        <v>0.132435692770277</v>
      </c>
      <c r="AH645" s="17"/>
      <c r="AI645" s="17">
        <v>6.0845343188066801E-2</v>
      </c>
      <c r="AJ645" s="17">
        <v>5.5892966006651598E-2</v>
      </c>
      <c r="AK645" s="17">
        <v>6.0601053273740303E-2</v>
      </c>
      <c r="AL645" s="17">
        <v>4.0244675433301701E-2</v>
      </c>
      <c r="AM645" s="17">
        <v>0.151744134850058</v>
      </c>
      <c r="AN645" s="17"/>
      <c r="AO645" s="17">
        <v>4.9467056053276802E-2</v>
      </c>
      <c r="AP645" s="17">
        <v>5.4938203209183897E-2</v>
      </c>
      <c r="AQ645" s="17">
        <v>7.0624527079239802E-2</v>
      </c>
      <c r="AR645" s="17"/>
      <c r="AS645" s="17">
        <v>0.109323578985267</v>
      </c>
      <c r="AT645" s="17">
        <v>9.8031662623081703E-2</v>
      </c>
      <c r="AU645" s="17">
        <v>5.4265180841198003E-2</v>
      </c>
      <c r="AV645" s="17">
        <v>4.8328441628660103E-2</v>
      </c>
      <c r="AW645" s="17">
        <v>2.0732351657323699E-2</v>
      </c>
      <c r="AX645" s="17"/>
      <c r="AY645" s="17">
        <v>0.28920515165521699</v>
      </c>
      <c r="AZ645" s="17">
        <v>0.113160738256878</v>
      </c>
      <c r="BA645" s="17">
        <v>0.10163615980725001</v>
      </c>
      <c r="BB645" s="17">
        <v>0.11199282918477001</v>
      </c>
      <c r="BC645" s="17">
        <v>8.2934595195292907E-2</v>
      </c>
      <c r="BD645" s="17">
        <v>7.6900700392830298E-2</v>
      </c>
      <c r="BE645" s="17">
        <v>9.4965187378261498E-2</v>
      </c>
      <c r="BF645" s="17">
        <v>5.9943655226336198E-2</v>
      </c>
      <c r="BG645" s="17">
        <v>7.0367237517927506E-2</v>
      </c>
      <c r="BH645" s="17">
        <v>4.6107264516184798E-2</v>
      </c>
      <c r="BI645" s="17">
        <v>5.93660629155481E-2</v>
      </c>
      <c r="BJ645" s="17">
        <v>4.4701862254922502E-2</v>
      </c>
      <c r="BK645" s="17">
        <v>2.8466793580038102E-2</v>
      </c>
      <c r="BL645" s="17">
        <v>1.6848327201868098E-2</v>
      </c>
      <c r="BM645" s="17">
        <v>5.4300406449649299E-2</v>
      </c>
      <c r="BN645" s="17">
        <v>5.7939471222274701E-3</v>
      </c>
      <c r="BO645" s="17"/>
      <c r="BP645" s="17">
        <v>6.8081752314481894E-2</v>
      </c>
      <c r="BQ645" s="17">
        <v>6.9123785393630996E-2</v>
      </c>
      <c r="BR645" s="17">
        <v>8.2674923468483902E-2</v>
      </c>
      <c r="BS645" s="17">
        <v>8.4728977360618005E-2</v>
      </c>
      <c r="BT645" s="17">
        <v>0.102974181091515</v>
      </c>
      <c r="BU645" s="17">
        <v>9.4682776618074796E-2</v>
      </c>
      <c r="BV645" s="17"/>
      <c r="BW645" s="17">
        <v>0.10337142269439301</v>
      </c>
      <c r="BX645" s="17">
        <v>7.3095607866361503E-2</v>
      </c>
      <c r="BY645" s="17">
        <v>6.8017266304263205E-2</v>
      </c>
      <c r="BZ645" s="17">
        <v>7.5016989619138205E-2</v>
      </c>
      <c r="CA645" s="17">
        <v>4.8020853352320703E-2</v>
      </c>
      <c r="CB645" s="17">
        <v>6.21911329777904E-2</v>
      </c>
      <c r="CC645" s="17">
        <v>6.9152029829554498E-2</v>
      </c>
      <c r="CD645" s="17">
        <v>0.15106496223093599</v>
      </c>
      <c r="CE645" s="17"/>
      <c r="CF645" s="17">
        <v>4.6191222474165697E-2</v>
      </c>
      <c r="CG645" s="17">
        <v>5.5720413745671403E-2</v>
      </c>
      <c r="CH645" s="17">
        <v>8.2428026232280599E-2</v>
      </c>
      <c r="CI645" s="17">
        <v>0.13345479996020901</v>
      </c>
      <c r="CJ645" s="17">
        <v>0.13227572744275001</v>
      </c>
      <c r="CK645" s="17"/>
      <c r="CL645" s="17">
        <v>4.7589688859460202E-2</v>
      </c>
      <c r="CM645" s="17"/>
      <c r="CN645" s="17">
        <v>9.5525461625579094E-2</v>
      </c>
      <c r="CO645" s="17">
        <v>7.8039889152795E-2</v>
      </c>
      <c r="CP645" s="17">
        <v>4.2334738129377603E-2</v>
      </c>
    </row>
    <row r="646" spans="2:94" x14ac:dyDescent="0.35">
      <c r="B646" t="s">
        <v>187</v>
      </c>
      <c r="C646" s="17">
        <v>0.45698992401159599</v>
      </c>
      <c r="D646" s="17">
        <v>0.47529839387679201</v>
      </c>
      <c r="E646" s="17">
        <v>0.43677816546357801</v>
      </c>
      <c r="F646" s="17"/>
      <c r="G646" s="17">
        <v>0.51830902099626996</v>
      </c>
      <c r="H646" s="17">
        <v>0.50287144507259796</v>
      </c>
      <c r="I646" s="17">
        <v>0.45143610543243501</v>
      </c>
      <c r="J646" s="17">
        <v>0.43778343871311198</v>
      </c>
      <c r="K646" s="17">
        <v>0.449377627062443</v>
      </c>
      <c r="L646" s="17">
        <v>0.40365318850721499</v>
      </c>
      <c r="M646" s="17"/>
      <c r="N646" s="17">
        <v>0.481891135462306</v>
      </c>
      <c r="O646" s="17">
        <v>0.45095542552439999</v>
      </c>
      <c r="P646" s="17">
        <v>0.46939902987620602</v>
      </c>
      <c r="Q646" s="17">
        <v>0.42248742380918902</v>
      </c>
      <c r="R646" s="17"/>
      <c r="S646" s="17">
        <v>0.51574811574909196</v>
      </c>
      <c r="T646" s="17">
        <v>0.46732729672680201</v>
      </c>
      <c r="U646" s="17">
        <v>0.37136308717855998</v>
      </c>
      <c r="V646" s="17">
        <v>0.43632469918966998</v>
      </c>
      <c r="W646" s="17">
        <v>0.45526716448784199</v>
      </c>
      <c r="X646" s="17">
        <v>0.46211588787232299</v>
      </c>
      <c r="Y646" s="17">
        <v>0.46787522009023902</v>
      </c>
      <c r="Z646" s="17">
        <v>0.41595353021783399</v>
      </c>
      <c r="AA646" s="17">
        <v>0.48675434066958501</v>
      </c>
      <c r="AB646" s="17">
        <v>0.42570503310071001</v>
      </c>
      <c r="AC646" s="17">
        <v>0.439473786323128</v>
      </c>
      <c r="AD646" s="17"/>
      <c r="AE646" s="17">
        <v>0.44664273818474398</v>
      </c>
      <c r="AF646" s="17">
        <v>0.47525606488910799</v>
      </c>
      <c r="AG646" s="17">
        <v>0.40081103311417798</v>
      </c>
      <c r="AH646" s="17"/>
      <c r="AI646" s="17">
        <v>0.42266507389559599</v>
      </c>
      <c r="AJ646" s="17">
        <v>0.53636530494107604</v>
      </c>
      <c r="AK646" s="17">
        <v>0.43409314749251698</v>
      </c>
      <c r="AL646" s="17">
        <v>0.47969453334648998</v>
      </c>
      <c r="AM646" s="17">
        <v>0.36985996706975399</v>
      </c>
      <c r="AN646" s="17"/>
      <c r="AO646" s="17">
        <v>0.428385077114942</v>
      </c>
      <c r="AP646" s="17">
        <v>0.50991560198975205</v>
      </c>
      <c r="AQ646" s="17">
        <v>0.487599429656006</v>
      </c>
      <c r="AR646" s="17"/>
      <c r="AS646" s="17">
        <v>0.40319698766502898</v>
      </c>
      <c r="AT646" s="17">
        <v>0.46815388092279703</v>
      </c>
      <c r="AU646" s="17">
        <v>0.47546821175809201</v>
      </c>
      <c r="AV646" s="17">
        <v>0.51422329801095601</v>
      </c>
      <c r="AW646" s="17">
        <v>0.59237945057674102</v>
      </c>
      <c r="AX646" s="17"/>
      <c r="AY646" s="17">
        <v>0.428044242868796</v>
      </c>
      <c r="AZ646" s="17">
        <v>0.46800372867008699</v>
      </c>
      <c r="BA646" s="17">
        <v>0.42658224504152498</v>
      </c>
      <c r="BB646" s="17">
        <v>0.47746383768841599</v>
      </c>
      <c r="BC646" s="17">
        <v>0.49643924797755601</v>
      </c>
      <c r="BD646" s="17">
        <v>0.40853383083976702</v>
      </c>
      <c r="BE646" s="17">
        <v>0.41456623472863202</v>
      </c>
      <c r="BF646" s="17">
        <v>0.47193829146819899</v>
      </c>
      <c r="BG646" s="17">
        <v>0.45817633782704198</v>
      </c>
      <c r="BH646" s="17">
        <v>0.42633789495815999</v>
      </c>
      <c r="BI646" s="17">
        <v>0.41757235645163998</v>
      </c>
      <c r="BJ646" s="17">
        <v>0.51946015532470702</v>
      </c>
      <c r="BK646" s="17">
        <v>0.47484264658618702</v>
      </c>
      <c r="BL646" s="17">
        <v>0.57646294616481097</v>
      </c>
      <c r="BM646" s="17">
        <v>0.556701082055029</v>
      </c>
      <c r="BN646" s="17">
        <v>0.60665148208933195</v>
      </c>
      <c r="BO646" s="17"/>
      <c r="BP646" s="17">
        <v>0.50890658504900299</v>
      </c>
      <c r="BQ646" s="17">
        <v>0.46665741898234397</v>
      </c>
      <c r="BR646" s="17">
        <v>0.45169829124793898</v>
      </c>
      <c r="BS646" s="17">
        <v>0.43608442050645602</v>
      </c>
      <c r="BT646" s="17">
        <v>0.39214784050992002</v>
      </c>
      <c r="BU646" s="17">
        <v>0.40786962127556098</v>
      </c>
      <c r="BV646" s="17"/>
      <c r="BW646" s="17">
        <v>0.55830436783040005</v>
      </c>
      <c r="BX646" s="17">
        <v>0.47200356230629797</v>
      </c>
      <c r="BY646" s="17">
        <v>0.43500353815229298</v>
      </c>
      <c r="BZ646" s="17">
        <v>0.451873915841772</v>
      </c>
      <c r="CA646" s="17">
        <v>0.47505006169866498</v>
      </c>
      <c r="CB646" s="17">
        <v>0.49419858455897703</v>
      </c>
      <c r="CC646" s="17">
        <v>0.50904144710878296</v>
      </c>
      <c r="CD646" s="17">
        <v>0.46442183495042799</v>
      </c>
      <c r="CE646" s="17"/>
      <c r="CF646" s="17">
        <v>0.57111994905216201</v>
      </c>
      <c r="CG646" s="17">
        <v>0.44597316528634701</v>
      </c>
      <c r="CH646" s="17">
        <v>0.45287561217519601</v>
      </c>
      <c r="CI646" s="17">
        <v>0.42977393670607</v>
      </c>
      <c r="CJ646" s="17">
        <v>0.454573204387834</v>
      </c>
      <c r="CK646" s="17"/>
      <c r="CL646" s="17">
        <v>0.473283313036162</v>
      </c>
      <c r="CM646" s="17"/>
      <c r="CN646" s="17">
        <v>0.47852833668928801</v>
      </c>
      <c r="CO646" s="17">
        <v>0.41312372862814001</v>
      </c>
      <c r="CP646" s="17">
        <v>0.44268082429025102</v>
      </c>
    </row>
    <row r="647" spans="2:94" x14ac:dyDescent="0.35">
      <c r="B647" t="s">
        <v>188</v>
      </c>
      <c r="C647" s="17">
        <v>0.16396135891987701</v>
      </c>
      <c r="D647" s="17">
        <v>0.18979867237795101</v>
      </c>
      <c r="E647" s="17">
        <v>0.13910882137793601</v>
      </c>
      <c r="F647" s="17"/>
      <c r="G647" s="17">
        <v>0.147804836301385</v>
      </c>
      <c r="H647" s="17">
        <v>0.145439095504525</v>
      </c>
      <c r="I647" s="17">
        <v>0.15417053758961599</v>
      </c>
      <c r="J647" s="17">
        <v>0.153247923363067</v>
      </c>
      <c r="K647" s="17">
        <v>0.17644486138166099</v>
      </c>
      <c r="L647" s="17">
        <v>0.19821277578229299</v>
      </c>
      <c r="M647" s="17"/>
      <c r="N647" s="17">
        <v>0.18968762944883999</v>
      </c>
      <c r="O647" s="17">
        <v>0.168022907479354</v>
      </c>
      <c r="P647" s="17">
        <v>0.166734371697145</v>
      </c>
      <c r="Q647" s="17">
        <v>0.12977266260190601</v>
      </c>
      <c r="R647" s="17"/>
      <c r="S647" s="17">
        <v>0.15499407473326501</v>
      </c>
      <c r="T647" s="17">
        <v>0.165659917266991</v>
      </c>
      <c r="U647" s="17">
        <v>0.14377910673330699</v>
      </c>
      <c r="V647" s="17">
        <v>0.19231542680695701</v>
      </c>
      <c r="W647" s="17">
        <v>0.16470293968576399</v>
      </c>
      <c r="X647" s="17">
        <v>0.17322056282750201</v>
      </c>
      <c r="Y647" s="17">
        <v>0.14364000045753</v>
      </c>
      <c r="Z647" s="17">
        <v>0.176483942362473</v>
      </c>
      <c r="AA647" s="17">
        <v>0.175723497391503</v>
      </c>
      <c r="AB647" s="17">
        <v>0.151850303563454</v>
      </c>
      <c r="AC647" s="17">
        <v>0.16658122470301001</v>
      </c>
      <c r="AD647" s="17"/>
      <c r="AE647" s="17">
        <v>0.175179693210402</v>
      </c>
      <c r="AF647" s="17">
        <v>0.165004588415537</v>
      </c>
      <c r="AG647" s="17">
        <v>0.153478141829863</v>
      </c>
      <c r="AH647" s="17"/>
      <c r="AI647" s="17">
        <v>0.21322112126031201</v>
      </c>
      <c r="AJ647" s="17">
        <v>0.13419647546333699</v>
      </c>
      <c r="AK647" s="17">
        <v>0.16681607942222301</v>
      </c>
      <c r="AL647" s="17">
        <v>0.145816010542135</v>
      </c>
      <c r="AM647" s="17">
        <v>0.141229824183112</v>
      </c>
      <c r="AN647" s="17"/>
      <c r="AO647" s="17">
        <v>0.22976193101654699</v>
      </c>
      <c r="AP647" s="17">
        <v>0.14246503924871001</v>
      </c>
      <c r="AQ647" s="17">
        <v>0.161932812759425</v>
      </c>
      <c r="AR647" s="17"/>
      <c r="AS647" s="17">
        <v>0.14175870716998601</v>
      </c>
      <c r="AT647" s="17">
        <v>0.14918033413149601</v>
      </c>
      <c r="AU647" s="17">
        <v>0.185299347049937</v>
      </c>
      <c r="AV647" s="17">
        <v>0.192534449282664</v>
      </c>
      <c r="AW647" s="17">
        <v>0.110200371297227</v>
      </c>
      <c r="AX647" s="17"/>
      <c r="AY647" s="17">
        <v>9.3173588582363298E-2</v>
      </c>
      <c r="AZ647" s="17">
        <v>8.60903390114061E-2</v>
      </c>
      <c r="BA647" s="17">
        <v>0.127515732183765</v>
      </c>
      <c r="BB647" s="17">
        <v>0.15822592875213801</v>
      </c>
      <c r="BC647" s="17">
        <v>0.14758210537084401</v>
      </c>
      <c r="BD647" s="17">
        <v>0.20029900051601901</v>
      </c>
      <c r="BE647" s="17">
        <v>0.169458492523441</v>
      </c>
      <c r="BF647" s="17">
        <v>0.16220937662082099</v>
      </c>
      <c r="BG647" s="17">
        <v>0.13984159352122899</v>
      </c>
      <c r="BH647" s="17">
        <v>0.18708266803458701</v>
      </c>
      <c r="BI647" s="17">
        <v>0.19134852925229401</v>
      </c>
      <c r="BJ647" s="17">
        <v>0.16857127499210001</v>
      </c>
      <c r="BK647" s="17">
        <v>0.18611061572394999</v>
      </c>
      <c r="BL647" s="17">
        <v>0.21129225712883601</v>
      </c>
      <c r="BM647" s="17">
        <v>0.16972284421842401</v>
      </c>
      <c r="BN647" s="17">
        <v>0.23134596455588799</v>
      </c>
      <c r="BO647" s="17"/>
      <c r="BP647" s="17">
        <v>0.15797995153974401</v>
      </c>
      <c r="BQ647" s="17">
        <v>0.16699290649304399</v>
      </c>
      <c r="BR647" s="17">
        <v>0.172769626006023</v>
      </c>
      <c r="BS647" s="17">
        <v>0.15348581307122899</v>
      </c>
      <c r="BT647" s="17">
        <v>0.17838753608539501</v>
      </c>
      <c r="BU647" s="17">
        <v>0.165358635085051</v>
      </c>
      <c r="BV647" s="17"/>
      <c r="BW647" s="17">
        <v>7.4893922087430204E-2</v>
      </c>
      <c r="BX647" s="17">
        <v>0.171009602855031</v>
      </c>
      <c r="BY647" s="17">
        <v>0.18273951762403901</v>
      </c>
      <c r="BZ647" s="17">
        <v>0.15553479264532599</v>
      </c>
      <c r="CA647" s="17">
        <v>0.18020549500081801</v>
      </c>
      <c r="CB647" s="17">
        <v>0.20450991122194601</v>
      </c>
      <c r="CC647" s="17">
        <v>0.18616723414425099</v>
      </c>
      <c r="CD647" s="17">
        <v>0.10776061217144001</v>
      </c>
      <c r="CE647" s="17"/>
      <c r="CF647" s="17">
        <v>0.15252394801685801</v>
      </c>
      <c r="CG647" s="17">
        <v>0.184013265124854</v>
      </c>
      <c r="CH647" s="17">
        <v>0.15957645832999401</v>
      </c>
      <c r="CI647" s="17">
        <v>0.13877523542463199</v>
      </c>
      <c r="CJ647" s="17">
        <v>0.13923320499072001</v>
      </c>
      <c r="CK647" s="17"/>
      <c r="CL647" s="17">
        <v>0.17726771811408501</v>
      </c>
      <c r="CM647" s="17"/>
      <c r="CN647" s="17">
        <v>0.13961630706870301</v>
      </c>
      <c r="CO647" s="17">
        <v>0.15165407441123899</v>
      </c>
      <c r="CP647" s="17">
        <v>0.22939156679331801</v>
      </c>
    </row>
    <row r="648" spans="2:94" x14ac:dyDescent="0.35">
      <c r="B648" t="s">
        <v>147</v>
      </c>
      <c r="C648" s="17">
        <v>0.29302856509171799</v>
      </c>
      <c r="D648" s="17">
        <v>0.28549972149884201</v>
      </c>
      <c r="E648" s="17">
        <v>0.297669344085642</v>
      </c>
      <c r="F648" s="17"/>
      <c r="G648" s="17">
        <v>0.370504184694884</v>
      </c>
      <c r="H648" s="17">
        <v>0.35743234956807302</v>
      </c>
      <c r="I648" s="17">
        <v>0.29726556784281899</v>
      </c>
      <c r="J648" s="17">
        <v>0.28453551535004601</v>
      </c>
      <c r="K648" s="17">
        <v>0.27293276568078201</v>
      </c>
      <c r="L648" s="17">
        <v>0.205440412724921</v>
      </c>
      <c r="M648" s="17"/>
      <c r="N648" s="17">
        <v>0.29220350601346601</v>
      </c>
      <c r="O648" s="17">
        <v>0.28293251804504599</v>
      </c>
      <c r="P648" s="17">
        <v>0.30266465817906102</v>
      </c>
      <c r="Q648" s="17">
        <v>0.29271476120728401</v>
      </c>
      <c r="R648" s="17"/>
      <c r="S648" s="17">
        <v>0.36075404101582698</v>
      </c>
      <c r="T648" s="17">
        <v>0.30166737945981098</v>
      </c>
      <c r="U648" s="17">
        <v>0.22758398044525299</v>
      </c>
      <c r="V648" s="17">
        <v>0.244009272382713</v>
      </c>
      <c r="W648" s="17">
        <v>0.290564224802078</v>
      </c>
      <c r="X648" s="17">
        <v>0.28889532504482102</v>
      </c>
      <c r="Y648" s="17">
        <v>0.32423521963270902</v>
      </c>
      <c r="Z648" s="17">
        <v>0.23946958785536099</v>
      </c>
      <c r="AA648" s="17">
        <v>0.311030843278083</v>
      </c>
      <c r="AB648" s="17">
        <v>0.27385472953725698</v>
      </c>
      <c r="AC648" s="17">
        <v>0.27289256162011799</v>
      </c>
      <c r="AD648" s="17"/>
      <c r="AE648" s="17">
        <v>0.27146304497434298</v>
      </c>
      <c r="AF648" s="17">
        <v>0.31025147647357099</v>
      </c>
      <c r="AG648" s="17">
        <v>0.24733289128431599</v>
      </c>
      <c r="AH648" s="17"/>
      <c r="AI648" s="17">
        <v>0.20944395263528401</v>
      </c>
      <c r="AJ648" s="17">
        <v>0.40216882947773902</v>
      </c>
      <c r="AK648" s="17">
        <v>0.267277068070293</v>
      </c>
      <c r="AL648" s="17">
        <v>0.33387852280435498</v>
      </c>
      <c r="AM648" s="17">
        <v>0.22863014288664199</v>
      </c>
      <c r="AN648" s="17"/>
      <c r="AO648" s="17">
        <v>0.19862314609839499</v>
      </c>
      <c r="AP648" s="17">
        <v>0.36745056274104199</v>
      </c>
      <c r="AQ648" s="17">
        <v>0.325666616896581</v>
      </c>
      <c r="AR648" s="17"/>
      <c r="AS648" s="17">
        <v>0.26143828049504297</v>
      </c>
      <c r="AT648" s="17">
        <v>0.31897354679130102</v>
      </c>
      <c r="AU648" s="17">
        <v>0.29016886470815501</v>
      </c>
      <c r="AV648" s="17">
        <v>0.32168884872829201</v>
      </c>
      <c r="AW648" s="17">
        <v>0.48217907927951398</v>
      </c>
      <c r="AX648" s="17"/>
      <c r="AY648" s="17">
        <v>0.33487065428643298</v>
      </c>
      <c r="AZ648" s="17">
        <v>0.38191338965868099</v>
      </c>
      <c r="BA648" s="17">
        <v>0.29906651285775998</v>
      </c>
      <c r="BB648" s="17">
        <v>0.31923790893627801</v>
      </c>
      <c r="BC648" s="17">
        <v>0.34885714260671202</v>
      </c>
      <c r="BD648" s="17">
        <v>0.20823483032374801</v>
      </c>
      <c r="BE648" s="17">
        <v>0.24510774220519099</v>
      </c>
      <c r="BF648" s="17">
        <v>0.30972891484737702</v>
      </c>
      <c r="BG648" s="17">
        <v>0.31833474430581299</v>
      </c>
      <c r="BH648" s="17">
        <v>0.23925522692357301</v>
      </c>
      <c r="BI648" s="17">
        <v>0.226223827199346</v>
      </c>
      <c r="BJ648" s="17">
        <v>0.35088888033260701</v>
      </c>
      <c r="BK648" s="17">
        <v>0.28873203086223598</v>
      </c>
      <c r="BL648" s="17">
        <v>0.36517068903597399</v>
      </c>
      <c r="BM648" s="17">
        <v>0.38697823783660501</v>
      </c>
      <c r="BN648" s="17">
        <v>0.37530551753344399</v>
      </c>
      <c r="BO648" s="17"/>
      <c r="BP648" s="17">
        <v>0.35092663350925901</v>
      </c>
      <c r="BQ648" s="17">
        <v>0.29966451248929998</v>
      </c>
      <c r="BR648" s="17">
        <v>0.27892866524191601</v>
      </c>
      <c r="BS648" s="17">
        <v>0.28259860743522702</v>
      </c>
      <c r="BT648" s="17">
        <v>0.21376030442452401</v>
      </c>
      <c r="BU648" s="17">
        <v>0.24251098619051001</v>
      </c>
      <c r="BV648" s="17"/>
      <c r="BW648" s="17">
        <v>0.48341044574296899</v>
      </c>
      <c r="BX648" s="17">
        <v>0.300993959451268</v>
      </c>
      <c r="BY648" s="17">
        <v>0.25226402052825397</v>
      </c>
      <c r="BZ648" s="17">
        <v>0.29633912319644601</v>
      </c>
      <c r="CA648" s="17">
        <v>0.29484456669784698</v>
      </c>
      <c r="CB648" s="17">
        <v>0.28968867333703002</v>
      </c>
      <c r="CC648" s="17">
        <v>0.322874212964532</v>
      </c>
      <c r="CD648" s="17">
        <v>0.35666122277898799</v>
      </c>
      <c r="CE648" s="17"/>
      <c r="CF648" s="17">
        <v>0.41859600103530498</v>
      </c>
      <c r="CG648" s="17">
        <v>0.26195990016149301</v>
      </c>
      <c r="CH648" s="17">
        <v>0.293299153845202</v>
      </c>
      <c r="CI648" s="17">
        <v>0.29099870128143801</v>
      </c>
      <c r="CJ648" s="17">
        <v>0.31533999939711299</v>
      </c>
      <c r="CK648" s="17"/>
      <c r="CL648" s="17">
        <v>0.29601559492207702</v>
      </c>
      <c r="CM648" s="17"/>
      <c r="CN648" s="17">
        <v>0.33891202962058398</v>
      </c>
      <c r="CO648" s="17">
        <v>0.26146965421690099</v>
      </c>
      <c r="CP648" s="17">
        <v>0.213289257496933</v>
      </c>
    </row>
    <row r="649" spans="2:94" x14ac:dyDescent="0.35">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c r="AV649" s="17"/>
      <c r="AW649" s="17"/>
      <c r="AX649" s="17"/>
      <c r="AY649" s="17"/>
      <c r="AZ649" s="17"/>
      <c r="BA649" s="17"/>
      <c r="BB649" s="17"/>
      <c r="BC649" s="17"/>
      <c r="BD649" s="17"/>
      <c r="BE649" s="17"/>
      <c r="BF649" s="17"/>
      <c r="BG649" s="17"/>
      <c r="BH649" s="17"/>
      <c r="BI649" s="17"/>
      <c r="BJ649" s="17"/>
      <c r="BK649" s="17"/>
      <c r="BL649" s="17"/>
      <c r="BM649" s="17"/>
      <c r="BN649" s="17"/>
      <c r="BO649" s="17"/>
      <c r="BP649" s="17"/>
      <c r="BQ649" s="17"/>
      <c r="BR649" s="17"/>
      <c r="BS649" s="17"/>
      <c r="BT649" s="17"/>
      <c r="BU649" s="17"/>
      <c r="BV649" s="17"/>
      <c r="BW649" s="17"/>
      <c r="BX649" s="17"/>
      <c r="BY649" s="17"/>
      <c r="BZ649" s="17"/>
      <c r="CA649" s="17"/>
      <c r="CB649" s="17"/>
      <c r="CC649" s="17"/>
      <c r="CD649" s="17"/>
      <c r="CE649" s="17"/>
      <c r="CF649" s="17"/>
      <c r="CG649" s="17"/>
      <c r="CH649" s="17"/>
      <c r="CI649" s="17"/>
      <c r="CJ649" s="17"/>
      <c r="CK649" s="17"/>
      <c r="CL649" s="17"/>
      <c r="CM649" s="17"/>
      <c r="CN649" s="17"/>
      <c r="CO649" s="17"/>
      <c r="CP649" s="17"/>
    </row>
    <row r="650" spans="2:94" x14ac:dyDescent="0.35">
      <c r="B650" s="6" t="s">
        <v>281</v>
      </c>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c r="AC650" s="17"/>
      <c r="AD650" s="17"/>
      <c r="AE650" s="17"/>
      <c r="AF650" s="17"/>
      <c r="AG650" s="17"/>
      <c r="AH650" s="17"/>
      <c r="AI650" s="17"/>
      <c r="AJ650" s="17"/>
      <c r="AK650" s="17"/>
      <c r="AL650" s="17"/>
      <c r="AM650" s="17"/>
      <c r="AN650" s="17"/>
      <c r="AO650" s="17"/>
      <c r="AP650" s="17"/>
      <c r="AQ650" s="17"/>
      <c r="AR650" s="17"/>
      <c r="AS650" s="17"/>
      <c r="AT650" s="17"/>
      <c r="AU650" s="17"/>
      <c r="AV650" s="17"/>
      <c r="AW650" s="17"/>
      <c r="AX650" s="17"/>
      <c r="AY650" s="17"/>
      <c r="AZ650" s="17"/>
      <c r="BA650" s="17"/>
      <c r="BB650" s="17"/>
      <c r="BC650" s="17"/>
      <c r="BD650" s="17"/>
      <c r="BE650" s="17"/>
      <c r="BF650" s="17"/>
      <c r="BG650" s="17"/>
      <c r="BH650" s="17"/>
      <c r="BI650" s="17"/>
      <c r="BJ650" s="17"/>
      <c r="BK650" s="17"/>
      <c r="BL650" s="17"/>
      <c r="BM650" s="17"/>
      <c r="BN650" s="17"/>
      <c r="BO650" s="17"/>
      <c r="BP650" s="17"/>
      <c r="BQ650" s="17"/>
      <c r="BR650" s="17"/>
      <c r="BS650" s="17"/>
      <c r="BT650" s="17"/>
      <c r="BU650" s="17"/>
      <c r="BV650" s="17"/>
      <c r="BW650" s="17"/>
      <c r="BX650" s="17"/>
      <c r="BY650" s="17"/>
      <c r="BZ650" s="17"/>
      <c r="CA650" s="17"/>
      <c r="CB650" s="17"/>
      <c r="CC650" s="17"/>
      <c r="CD650" s="17"/>
      <c r="CE650" s="17"/>
      <c r="CF650" s="17"/>
      <c r="CG650" s="17"/>
      <c r="CH650" s="17"/>
      <c r="CI650" s="17"/>
      <c r="CJ650" s="17"/>
      <c r="CK650" s="17"/>
      <c r="CL650" s="17"/>
      <c r="CM650" s="17"/>
      <c r="CN650" s="17"/>
      <c r="CO650" s="17"/>
      <c r="CP650" s="17"/>
    </row>
    <row r="651" spans="2:94" x14ac:dyDescent="0.35">
      <c r="B651" s="24" t="s">
        <v>125</v>
      </c>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c r="BL651" s="17"/>
      <c r="BM651" s="17"/>
      <c r="BN651" s="17"/>
      <c r="BO651" s="17"/>
      <c r="BP651" s="17"/>
      <c r="BQ651" s="17"/>
      <c r="BR651" s="17"/>
      <c r="BS651" s="17"/>
      <c r="BT651" s="17"/>
      <c r="BU651" s="17"/>
      <c r="BV651" s="17"/>
      <c r="BW651" s="17"/>
      <c r="BX651" s="17"/>
      <c r="BY651" s="17"/>
      <c r="BZ651" s="17"/>
      <c r="CA651" s="17"/>
      <c r="CB651" s="17"/>
      <c r="CC651" s="17"/>
      <c r="CD651" s="17"/>
      <c r="CE651" s="17"/>
      <c r="CF651" s="17"/>
      <c r="CG651" s="17"/>
      <c r="CH651" s="17"/>
      <c r="CI651" s="17"/>
      <c r="CJ651" s="17"/>
      <c r="CK651" s="17"/>
      <c r="CL651" s="17"/>
      <c r="CM651" s="17"/>
      <c r="CN651" s="17"/>
      <c r="CO651" s="17"/>
      <c r="CP651" s="17"/>
    </row>
    <row r="652" spans="2:94" x14ac:dyDescent="0.35">
      <c r="B652" t="s">
        <v>182</v>
      </c>
      <c r="C652" s="17">
        <v>0.15351818628687</v>
      </c>
      <c r="D652" s="17">
        <v>0.18462463982017999</v>
      </c>
      <c r="E652" s="17">
        <v>0.12386565506687</v>
      </c>
      <c r="F652" s="17"/>
      <c r="G652" s="17">
        <v>0.13994173740786101</v>
      </c>
      <c r="H652" s="17">
        <v>0.18146209550884301</v>
      </c>
      <c r="I652" s="17">
        <v>0.12865547946482001</v>
      </c>
      <c r="J652" s="17">
        <v>0.149152612517159</v>
      </c>
      <c r="K652" s="17">
        <v>0.137603449523825</v>
      </c>
      <c r="L652" s="17">
        <v>0.174157078570879</v>
      </c>
      <c r="M652" s="17"/>
      <c r="N652" s="17">
        <v>0.17312999775851801</v>
      </c>
      <c r="O652" s="17">
        <v>0.13893707957946999</v>
      </c>
      <c r="P652" s="17">
        <v>0.154099263925421</v>
      </c>
      <c r="Q652" s="17">
        <v>0.146144306360664</v>
      </c>
      <c r="R652" s="17"/>
      <c r="S652" s="17">
        <v>0.196362579851007</v>
      </c>
      <c r="T652" s="17">
        <v>0.108474108002216</v>
      </c>
      <c r="U652" s="17">
        <v>0.122695500373421</v>
      </c>
      <c r="V652" s="17">
        <v>0.14079021510307799</v>
      </c>
      <c r="W652" s="17">
        <v>0.143661832149059</v>
      </c>
      <c r="X652" s="17">
        <v>0.18005381924772801</v>
      </c>
      <c r="Y652" s="17">
        <v>0.16977829250954601</v>
      </c>
      <c r="Z652" s="17">
        <v>0.132919480915835</v>
      </c>
      <c r="AA652" s="17">
        <v>0.18257190084347599</v>
      </c>
      <c r="AB652" s="17">
        <v>0.135914083332108</v>
      </c>
      <c r="AC652" s="17">
        <v>0.14733902466136101</v>
      </c>
      <c r="AD652" s="17"/>
      <c r="AE652" s="17">
        <v>0.16860993351207301</v>
      </c>
      <c r="AF652" s="17">
        <v>0.15728720703183</v>
      </c>
      <c r="AG652" s="17">
        <v>0.13870602499787299</v>
      </c>
      <c r="AH652" s="17"/>
      <c r="AI652" s="17">
        <v>0.184499429421804</v>
      </c>
      <c r="AJ652" s="17">
        <v>0.15679475645441299</v>
      </c>
      <c r="AK652" s="17">
        <v>0.17223818549757799</v>
      </c>
      <c r="AL652" s="17">
        <v>0.121308779813585</v>
      </c>
      <c r="AM652" s="17">
        <v>0.119476738849196</v>
      </c>
      <c r="AN652" s="17"/>
      <c r="AO652" s="17">
        <v>0.20319073092706999</v>
      </c>
      <c r="AP652" s="17">
        <v>0.159321995635508</v>
      </c>
      <c r="AQ652" s="17">
        <v>0.17853740397551299</v>
      </c>
      <c r="AR652" s="17"/>
      <c r="AS652" s="17">
        <v>0.14812346836829501</v>
      </c>
      <c r="AT652" s="17">
        <v>0.129344259491431</v>
      </c>
      <c r="AU652" s="17">
        <v>0.150655873434583</v>
      </c>
      <c r="AV652" s="17">
        <v>0.214591971416356</v>
      </c>
      <c r="AW652" s="17">
        <v>0.12877178040309201</v>
      </c>
      <c r="AX652" s="17"/>
      <c r="AY652" s="17">
        <v>9.6727963188051796E-2</v>
      </c>
      <c r="AZ652" s="17">
        <v>0.131525146459568</v>
      </c>
      <c r="BA652" s="17">
        <v>0.16627021214569301</v>
      </c>
      <c r="BB652" s="17">
        <v>0.15433161588656499</v>
      </c>
      <c r="BC652" s="17">
        <v>0.12848190899277001</v>
      </c>
      <c r="BD652" s="17">
        <v>0.16483524918024001</v>
      </c>
      <c r="BE652" s="17">
        <v>0.15726973022749</v>
      </c>
      <c r="BF652" s="17">
        <v>0.12104582007376399</v>
      </c>
      <c r="BG652" s="17">
        <v>0.120628085657613</v>
      </c>
      <c r="BH652" s="17">
        <v>0.146809938015803</v>
      </c>
      <c r="BI652" s="17">
        <v>0.16379332932975199</v>
      </c>
      <c r="BJ652" s="17">
        <v>0.130017907688283</v>
      </c>
      <c r="BK652" s="17">
        <v>0.20214310231416099</v>
      </c>
      <c r="BL652" s="17">
        <v>0.19964025908868899</v>
      </c>
      <c r="BM652" s="17">
        <v>0.16331942543199701</v>
      </c>
      <c r="BN652" s="17">
        <v>0.30525365466211302</v>
      </c>
      <c r="BO652" s="17"/>
      <c r="BP652" s="17">
        <v>0.20061037567598899</v>
      </c>
      <c r="BQ652" s="17">
        <v>0.14226377986431599</v>
      </c>
      <c r="BR652" s="17">
        <v>0.14056231609186601</v>
      </c>
      <c r="BS652" s="17">
        <v>0.130512501433725</v>
      </c>
      <c r="BT652" s="17">
        <v>0.137764664918885</v>
      </c>
      <c r="BU652" s="17">
        <v>0.16294415796542799</v>
      </c>
      <c r="BV652" s="17"/>
      <c r="BW652" s="17">
        <v>0.20119456601333099</v>
      </c>
      <c r="BX652" s="17">
        <v>0.15325043575147301</v>
      </c>
      <c r="BY652" s="17">
        <v>0.14870957420755401</v>
      </c>
      <c r="BZ652" s="17">
        <v>0.17027479627028</v>
      </c>
      <c r="CA652" s="17">
        <v>0.14013508244473299</v>
      </c>
      <c r="CB652" s="17">
        <v>0.21185260322128899</v>
      </c>
      <c r="CC652" s="17">
        <v>0.194737114712248</v>
      </c>
      <c r="CD652" s="17">
        <v>0.118261346309185</v>
      </c>
      <c r="CE652" s="17"/>
      <c r="CF652" s="17">
        <v>0.25367919346391099</v>
      </c>
      <c r="CG652" s="17">
        <v>0.151774088160093</v>
      </c>
      <c r="CH652" s="17">
        <v>0.14092760735992099</v>
      </c>
      <c r="CI652" s="17">
        <v>0.140743789257185</v>
      </c>
      <c r="CJ652" s="17">
        <v>0.119316289813337</v>
      </c>
      <c r="CK652" s="17"/>
      <c r="CL652" s="17">
        <v>0.18786089255205801</v>
      </c>
      <c r="CM652" s="17"/>
      <c r="CN652" s="17">
        <v>0.12932387211087301</v>
      </c>
      <c r="CO652" s="17">
        <v>0.13811552293568899</v>
      </c>
      <c r="CP652" s="17">
        <v>0.22106745728229699</v>
      </c>
    </row>
    <row r="653" spans="2:94" x14ac:dyDescent="0.35">
      <c r="B653" t="s">
        <v>183</v>
      </c>
      <c r="C653" s="17">
        <v>0.34357132623435499</v>
      </c>
      <c r="D653" s="17">
        <v>0.35322754947065399</v>
      </c>
      <c r="E653" s="17">
        <v>0.336388468332463</v>
      </c>
      <c r="F653" s="17"/>
      <c r="G653" s="17">
        <v>0.288239583250116</v>
      </c>
      <c r="H653" s="17">
        <v>0.30488911106210698</v>
      </c>
      <c r="I653" s="17">
        <v>0.38249876170987901</v>
      </c>
      <c r="J653" s="17">
        <v>0.33124960664960901</v>
      </c>
      <c r="K653" s="17">
        <v>0.33208709610248999</v>
      </c>
      <c r="L653" s="17">
        <v>0.39823577571937302</v>
      </c>
      <c r="M653" s="17"/>
      <c r="N653" s="17">
        <v>0.382940226163894</v>
      </c>
      <c r="O653" s="17">
        <v>0.32340722102231501</v>
      </c>
      <c r="P653" s="17">
        <v>0.360239045890687</v>
      </c>
      <c r="Q653" s="17">
        <v>0.31064652784147101</v>
      </c>
      <c r="R653" s="17"/>
      <c r="S653" s="17">
        <v>0.32529394390599398</v>
      </c>
      <c r="T653" s="17">
        <v>0.35032386525296599</v>
      </c>
      <c r="U653" s="17">
        <v>0.308007965452536</v>
      </c>
      <c r="V653" s="17">
        <v>0.40421474897617898</v>
      </c>
      <c r="W653" s="17">
        <v>0.38931385199517698</v>
      </c>
      <c r="X653" s="17">
        <v>0.34831846599952798</v>
      </c>
      <c r="Y653" s="17">
        <v>0.34165502570304201</v>
      </c>
      <c r="Z653" s="17">
        <v>0.36687657195847401</v>
      </c>
      <c r="AA653" s="17">
        <v>0.30421160004534897</v>
      </c>
      <c r="AB653" s="17">
        <v>0.327469894622817</v>
      </c>
      <c r="AC653" s="17">
        <v>0.35243101124551401</v>
      </c>
      <c r="AD653" s="17"/>
      <c r="AE653" s="17">
        <v>0.37226229984467502</v>
      </c>
      <c r="AF653" s="17">
        <v>0.34624862596241202</v>
      </c>
      <c r="AG653" s="17">
        <v>0.31093323155644198</v>
      </c>
      <c r="AH653" s="17"/>
      <c r="AI653" s="17">
        <v>0.41031964813176702</v>
      </c>
      <c r="AJ653" s="17">
        <v>0.31026012997250002</v>
      </c>
      <c r="AK653" s="17">
        <v>0.402682711737261</v>
      </c>
      <c r="AL653" s="17">
        <v>0.27369606716750899</v>
      </c>
      <c r="AM653" s="17">
        <v>0.30577274924013498</v>
      </c>
      <c r="AN653" s="17"/>
      <c r="AO653" s="17">
        <v>0.46710921279918899</v>
      </c>
      <c r="AP653" s="17">
        <v>0.32068176969567302</v>
      </c>
      <c r="AQ653" s="17">
        <v>0.371511125804105</v>
      </c>
      <c r="AR653" s="17"/>
      <c r="AS653" s="17">
        <v>0.33465608076245001</v>
      </c>
      <c r="AT653" s="17">
        <v>0.31550871510544498</v>
      </c>
      <c r="AU653" s="17">
        <v>0.35113106989045501</v>
      </c>
      <c r="AV653" s="17">
        <v>0.33877383554762802</v>
      </c>
      <c r="AW653" s="17">
        <v>0.36233301151221903</v>
      </c>
      <c r="AX653" s="17"/>
      <c r="AY653" s="17">
        <v>0.223576068878968</v>
      </c>
      <c r="AZ653" s="17">
        <v>0.30950289140919302</v>
      </c>
      <c r="BA653" s="17">
        <v>0.30843203680965497</v>
      </c>
      <c r="BB653" s="17">
        <v>0.33584634405637398</v>
      </c>
      <c r="BC653" s="17">
        <v>0.34863836155532801</v>
      </c>
      <c r="BD653" s="17">
        <v>0.38511018015512699</v>
      </c>
      <c r="BE653" s="17">
        <v>0.32565429397463302</v>
      </c>
      <c r="BF653" s="17">
        <v>0.365167513787445</v>
      </c>
      <c r="BG653" s="17">
        <v>0.303414575380896</v>
      </c>
      <c r="BH653" s="17">
        <v>0.33861090026136897</v>
      </c>
      <c r="BI653" s="17">
        <v>0.32826330264307602</v>
      </c>
      <c r="BJ653" s="17">
        <v>0.43483225278986898</v>
      </c>
      <c r="BK653" s="17">
        <v>0.35897670234689699</v>
      </c>
      <c r="BL653" s="17">
        <v>0.38790390445255102</v>
      </c>
      <c r="BM653" s="17">
        <v>0.37303217093462998</v>
      </c>
      <c r="BN653" s="17">
        <v>0.36629200771381698</v>
      </c>
      <c r="BO653" s="17"/>
      <c r="BP653" s="17">
        <v>0.31642864675139898</v>
      </c>
      <c r="BQ653" s="17">
        <v>0.34244884444850798</v>
      </c>
      <c r="BR653" s="17">
        <v>0.33255470509996998</v>
      </c>
      <c r="BS653" s="17">
        <v>0.37022266473725701</v>
      </c>
      <c r="BT653" s="17">
        <v>0.360317748620264</v>
      </c>
      <c r="BU653" s="17">
        <v>0.360409525514791</v>
      </c>
      <c r="BV653" s="17"/>
      <c r="BW653" s="17">
        <v>0.29047167124631201</v>
      </c>
      <c r="BX653" s="17">
        <v>0.338935332419319</v>
      </c>
      <c r="BY653" s="17">
        <v>0.36336313690493899</v>
      </c>
      <c r="BZ653" s="17">
        <v>0.354176697932438</v>
      </c>
      <c r="CA653" s="17">
        <v>0.38992624783678598</v>
      </c>
      <c r="CB653" s="17">
        <v>0.34576385640194801</v>
      </c>
      <c r="CC653" s="17">
        <v>0.355874414597593</v>
      </c>
      <c r="CD653" s="17">
        <v>0.223705586407804</v>
      </c>
      <c r="CE653" s="17"/>
      <c r="CF653" s="17">
        <v>0.35547036893670803</v>
      </c>
      <c r="CG653" s="17">
        <v>0.37856165779531997</v>
      </c>
      <c r="CH653" s="17">
        <v>0.33281320666026998</v>
      </c>
      <c r="CI653" s="17">
        <v>0.30555167237465602</v>
      </c>
      <c r="CJ653" s="17">
        <v>0.23172104591012899</v>
      </c>
      <c r="CK653" s="17"/>
      <c r="CL653" s="17">
        <v>0.43192855332118202</v>
      </c>
      <c r="CM653" s="17"/>
      <c r="CN653" s="17">
        <v>0.28667641043646402</v>
      </c>
      <c r="CO653" s="17">
        <v>0.37617616855077701</v>
      </c>
      <c r="CP653" s="17">
        <v>0.44764239007027301</v>
      </c>
    </row>
    <row r="654" spans="2:94" x14ac:dyDescent="0.35">
      <c r="B654" t="s">
        <v>184</v>
      </c>
      <c r="C654" s="17">
        <v>0.28208188589765298</v>
      </c>
      <c r="D654" s="17">
        <v>0.27203058938546198</v>
      </c>
      <c r="E654" s="17">
        <v>0.29364076148152901</v>
      </c>
      <c r="F654" s="17"/>
      <c r="G654" s="17">
        <v>0.27565043136240702</v>
      </c>
      <c r="H654" s="17">
        <v>0.29042566978902801</v>
      </c>
      <c r="I654" s="17">
        <v>0.25796008298685302</v>
      </c>
      <c r="J654" s="17">
        <v>0.30376585479006102</v>
      </c>
      <c r="K654" s="17">
        <v>0.30186158466741497</v>
      </c>
      <c r="L654" s="17">
        <v>0.26831891806675401</v>
      </c>
      <c r="M654" s="17"/>
      <c r="N654" s="17">
        <v>0.24617135490261599</v>
      </c>
      <c r="O654" s="17">
        <v>0.29768745117513501</v>
      </c>
      <c r="P654" s="17">
        <v>0.27881881886728699</v>
      </c>
      <c r="Q654" s="17">
        <v>0.30922366301267501</v>
      </c>
      <c r="R654" s="17"/>
      <c r="S654" s="17">
        <v>0.27817034446946898</v>
      </c>
      <c r="T654" s="17">
        <v>0.30513096361672898</v>
      </c>
      <c r="U654" s="17">
        <v>0.30954413231691902</v>
      </c>
      <c r="V654" s="17">
        <v>0.25923763663924498</v>
      </c>
      <c r="W654" s="17">
        <v>0.28822944810636902</v>
      </c>
      <c r="X654" s="17">
        <v>0.27148453742054102</v>
      </c>
      <c r="Y654" s="17">
        <v>0.254621879232586</v>
      </c>
      <c r="Z654" s="17">
        <v>0.29568719348111799</v>
      </c>
      <c r="AA654" s="17">
        <v>0.29304230203791098</v>
      </c>
      <c r="AB654" s="17">
        <v>0.27646480459404599</v>
      </c>
      <c r="AC654" s="17">
        <v>0.25960357434384901</v>
      </c>
      <c r="AD654" s="17"/>
      <c r="AE654" s="17">
        <v>0.26589927488528198</v>
      </c>
      <c r="AF654" s="17">
        <v>0.279345793688137</v>
      </c>
      <c r="AG654" s="17">
        <v>0.32812996487658902</v>
      </c>
      <c r="AH654" s="17"/>
      <c r="AI654" s="17">
        <v>0.2476067000112</v>
      </c>
      <c r="AJ654" s="17">
        <v>0.28635288234609702</v>
      </c>
      <c r="AK654" s="17">
        <v>0.25856966990328101</v>
      </c>
      <c r="AL654" s="17">
        <v>0.29932477167931598</v>
      </c>
      <c r="AM654" s="17">
        <v>0.331019941073535</v>
      </c>
      <c r="AN654" s="17"/>
      <c r="AO654" s="17">
        <v>0.19935383209495899</v>
      </c>
      <c r="AP654" s="17">
        <v>0.29117859909660998</v>
      </c>
      <c r="AQ654" s="17">
        <v>0.28982253081880299</v>
      </c>
      <c r="AR654" s="17"/>
      <c r="AS654" s="17">
        <v>0.314161842927278</v>
      </c>
      <c r="AT654" s="17">
        <v>0.31120803202434999</v>
      </c>
      <c r="AU654" s="17">
        <v>0.26919887951167998</v>
      </c>
      <c r="AV654" s="17">
        <v>0.23130391171413001</v>
      </c>
      <c r="AW654" s="17">
        <v>0.29323755820942099</v>
      </c>
      <c r="AX654" s="17"/>
      <c r="AY654" s="17">
        <v>0.26029717055321999</v>
      </c>
      <c r="AZ654" s="17">
        <v>0.33452302453801702</v>
      </c>
      <c r="BA654" s="17">
        <v>0.311571468631682</v>
      </c>
      <c r="BB654" s="17">
        <v>0.26926953162827899</v>
      </c>
      <c r="BC654" s="17">
        <v>0.27746830599362499</v>
      </c>
      <c r="BD654" s="17">
        <v>0.26018073701773198</v>
      </c>
      <c r="BE654" s="17">
        <v>0.31279962111398701</v>
      </c>
      <c r="BF654" s="17">
        <v>0.31557103399136799</v>
      </c>
      <c r="BG654" s="17">
        <v>0.34195491241105302</v>
      </c>
      <c r="BH654" s="17">
        <v>0.34414535005545999</v>
      </c>
      <c r="BI654" s="17">
        <v>0.277120980236709</v>
      </c>
      <c r="BJ654" s="17">
        <v>0.22643415753166499</v>
      </c>
      <c r="BK654" s="17">
        <v>0.21619725182188099</v>
      </c>
      <c r="BL654" s="17">
        <v>0.16258885391750699</v>
      </c>
      <c r="BM654" s="17">
        <v>0.21281818520516599</v>
      </c>
      <c r="BN654" s="17">
        <v>0.15158690715564499</v>
      </c>
      <c r="BO654" s="17"/>
      <c r="BP654" s="17">
        <v>0.27061491104746499</v>
      </c>
      <c r="BQ654" s="17">
        <v>0.29599145545266498</v>
      </c>
      <c r="BR654" s="17">
        <v>0.28319223753470002</v>
      </c>
      <c r="BS654" s="17">
        <v>0.27927071632942602</v>
      </c>
      <c r="BT654" s="17">
        <v>0.29257602757170198</v>
      </c>
      <c r="BU654" s="17">
        <v>0.25050974195673598</v>
      </c>
      <c r="BV654" s="17"/>
      <c r="BW654" s="17">
        <v>0.25110330539945402</v>
      </c>
      <c r="BX654" s="17">
        <v>0.287927213245456</v>
      </c>
      <c r="BY654" s="17">
        <v>0.29298224881822299</v>
      </c>
      <c r="BZ654" s="17">
        <v>0.26888408548348097</v>
      </c>
      <c r="CA654" s="17">
        <v>0.24886930219662801</v>
      </c>
      <c r="CB654" s="17">
        <v>0.25502988287835299</v>
      </c>
      <c r="CC654" s="17">
        <v>0.26494349353626001</v>
      </c>
      <c r="CD654" s="17">
        <v>0.28312398494296298</v>
      </c>
      <c r="CE654" s="17"/>
      <c r="CF654" s="17">
        <v>0.22985768326091799</v>
      </c>
      <c r="CG654" s="17">
        <v>0.27346416928485701</v>
      </c>
      <c r="CH654" s="17">
        <v>0.29285068159074001</v>
      </c>
      <c r="CI654" s="17">
        <v>0.29727080019589602</v>
      </c>
      <c r="CJ654" s="17">
        <v>0.31655246043109198</v>
      </c>
      <c r="CK654" s="17"/>
      <c r="CL654" s="17">
        <v>0.26160752199737702</v>
      </c>
      <c r="CM654" s="17"/>
      <c r="CN654" s="17">
        <v>0.30057139545016198</v>
      </c>
      <c r="CO654" s="17">
        <v>0.328250724897586</v>
      </c>
      <c r="CP654" s="17">
        <v>0.20308357520300699</v>
      </c>
    </row>
    <row r="655" spans="2:94" x14ac:dyDescent="0.35">
      <c r="B655" t="s">
        <v>185</v>
      </c>
      <c r="C655" s="17">
        <v>9.6796008330193598E-2</v>
      </c>
      <c r="D655" s="17">
        <v>9.4180395945786102E-2</v>
      </c>
      <c r="E655" s="17">
        <v>9.7067310759521297E-2</v>
      </c>
      <c r="F655" s="17"/>
      <c r="G655" s="17">
        <v>0.15695200090055</v>
      </c>
      <c r="H655" s="17">
        <v>0.10115819422206</v>
      </c>
      <c r="I655" s="17">
        <v>9.8101383499013206E-2</v>
      </c>
      <c r="J655" s="17">
        <v>9.0429867758567206E-2</v>
      </c>
      <c r="K655" s="17">
        <v>8.1801586771919593E-2</v>
      </c>
      <c r="L655" s="17">
        <v>6.7192294140863196E-2</v>
      </c>
      <c r="M655" s="17"/>
      <c r="N655" s="17">
        <v>0.105299165248639</v>
      </c>
      <c r="O655" s="17">
        <v>0.100251934558408</v>
      </c>
      <c r="P655" s="17">
        <v>9.7911594604163293E-2</v>
      </c>
      <c r="Q655" s="17">
        <v>8.0368073582309005E-2</v>
      </c>
      <c r="R655" s="17"/>
      <c r="S655" s="17">
        <v>9.2631465089737394E-2</v>
      </c>
      <c r="T655" s="17">
        <v>0.102498679518503</v>
      </c>
      <c r="U655" s="17">
        <v>8.26240052065733E-2</v>
      </c>
      <c r="V655" s="17">
        <v>8.4021648230192897E-2</v>
      </c>
      <c r="W655" s="17">
        <v>0.10173028834528899</v>
      </c>
      <c r="X655" s="17">
        <v>8.7991280733388105E-2</v>
      </c>
      <c r="Y655" s="17">
        <v>0.108596858475056</v>
      </c>
      <c r="Z655" s="17">
        <v>9.8040749133426003E-2</v>
      </c>
      <c r="AA655" s="17">
        <v>9.9192469775980396E-2</v>
      </c>
      <c r="AB655" s="17">
        <v>0.112091092452568</v>
      </c>
      <c r="AC655" s="17">
        <v>9.5612897991212295E-2</v>
      </c>
      <c r="AD655" s="17"/>
      <c r="AE655" s="17">
        <v>8.8325617791233504E-2</v>
      </c>
      <c r="AF655" s="17">
        <v>9.5847768777476E-2</v>
      </c>
      <c r="AG655" s="17">
        <v>7.3568848496280301E-2</v>
      </c>
      <c r="AH655" s="17"/>
      <c r="AI655" s="17">
        <v>7.3461421630277399E-2</v>
      </c>
      <c r="AJ655" s="17">
        <v>0.115472024057754</v>
      </c>
      <c r="AK655" s="17">
        <v>7.4622453316729995E-2</v>
      </c>
      <c r="AL655" s="17">
        <v>0.14051029961898401</v>
      </c>
      <c r="AM655" s="17">
        <v>7.8239989701517604E-2</v>
      </c>
      <c r="AN655" s="17"/>
      <c r="AO655" s="17">
        <v>6.4421791254798896E-2</v>
      </c>
      <c r="AP655" s="17">
        <v>0.11656599615589</v>
      </c>
      <c r="AQ655" s="17">
        <v>5.3074833582139998E-2</v>
      </c>
      <c r="AR655" s="17"/>
      <c r="AS655" s="17">
        <v>7.1382597867669595E-2</v>
      </c>
      <c r="AT655" s="17">
        <v>0.107300108227962</v>
      </c>
      <c r="AU655" s="17">
        <v>0.11008512624709101</v>
      </c>
      <c r="AV655" s="17">
        <v>0.11094940539378</v>
      </c>
      <c r="AW655" s="17">
        <v>0.13509499420339</v>
      </c>
      <c r="AX655" s="17"/>
      <c r="AY655" s="17">
        <v>0.131592952259735</v>
      </c>
      <c r="AZ655" s="17">
        <v>9.0773053963584399E-2</v>
      </c>
      <c r="BA655" s="17">
        <v>7.1364789745322704E-2</v>
      </c>
      <c r="BB655" s="17">
        <v>9.4739825730127999E-2</v>
      </c>
      <c r="BC655" s="17">
        <v>0.10277821206728099</v>
      </c>
      <c r="BD655" s="17">
        <v>7.7181130222002597E-2</v>
      </c>
      <c r="BE655" s="17">
        <v>7.5166818819706799E-2</v>
      </c>
      <c r="BF655" s="17">
        <v>0.103092732396259</v>
      </c>
      <c r="BG655" s="17">
        <v>0.120878746574701</v>
      </c>
      <c r="BH655" s="17">
        <v>7.6422332379514304E-2</v>
      </c>
      <c r="BI655" s="17">
        <v>0.107251041604213</v>
      </c>
      <c r="BJ655" s="17">
        <v>0.12565579891551501</v>
      </c>
      <c r="BK655" s="17">
        <v>0.132884018182991</v>
      </c>
      <c r="BL655" s="17">
        <v>0.133763331026996</v>
      </c>
      <c r="BM655" s="17">
        <v>9.2295695031215305E-2</v>
      </c>
      <c r="BN655" s="17">
        <v>0.103375974829141</v>
      </c>
      <c r="BO655" s="17"/>
      <c r="BP655" s="17">
        <v>9.66623918182581E-2</v>
      </c>
      <c r="BQ655" s="17">
        <v>8.9309081776556207E-2</v>
      </c>
      <c r="BR655" s="17">
        <v>0.107571412457185</v>
      </c>
      <c r="BS655" s="17">
        <v>0.10343648936633</v>
      </c>
      <c r="BT655" s="17">
        <v>7.5829898861322104E-2</v>
      </c>
      <c r="BU655" s="17">
        <v>0.12082069726825</v>
      </c>
      <c r="BV655" s="17"/>
      <c r="BW655" s="17">
        <v>0.131008434797761</v>
      </c>
      <c r="BX655" s="17">
        <v>9.0093573271297106E-2</v>
      </c>
      <c r="BY655" s="17">
        <v>8.9248450436031995E-2</v>
      </c>
      <c r="BZ655" s="17">
        <v>0.100787229459673</v>
      </c>
      <c r="CA655" s="17">
        <v>0.11093307468656401</v>
      </c>
      <c r="CB655" s="17">
        <v>7.6457895811967394E-2</v>
      </c>
      <c r="CC655" s="17">
        <v>5.5294048931922003E-2</v>
      </c>
      <c r="CD655" s="17">
        <v>0.15783196457482301</v>
      </c>
      <c r="CE655" s="17"/>
      <c r="CF655" s="17">
        <v>8.1381415318428199E-2</v>
      </c>
      <c r="CG655" s="17">
        <v>9.4379671161831297E-2</v>
      </c>
      <c r="CH655" s="17">
        <v>0.103663820572441</v>
      </c>
      <c r="CI655" s="17">
        <v>9.1708108977117495E-2</v>
      </c>
      <c r="CJ655" s="17">
        <v>0.106564168466947</v>
      </c>
      <c r="CK655" s="17"/>
      <c r="CL655" s="17">
        <v>6.4315417086067694E-2</v>
      </c>
      <c r="CM655" s="17"/>
      <c r="CN655" s="17">
        <v>0.119083278003175</v>
      </c>
      <c r="CO655" s="17">
        <v>6.8457736620047602E-2</v>
      </c>
      <c r="CP655" s="17">
        <v>6.8417251218561903E-2</v>
      </c>
    </row>
    <row r="656" spans="2:94" x14ac:dyDescent="0.35">
      <c r="B656" t="s">
        <v>186</v>
      </c>
      <c r="C656" s="17">
        <v>4.7496586878680802E-2</v>
      </c>
      <c r="D656" s="17">
        <v>4.7375972106079502E-2</v>
      </c>
      <c r="E656" s="17">
        <v>4.5556945077564803E-2</v>
      </c>
      <c r="F656" s="17"/>
      <c r="G656" s="17">
        <v>6.0238728408640703E-2</v>
      </c>
      <c r="H656" s="17">
        <v>5.7083326881071497E-2</v>
      </c>
      <c r="I656" s="17">
        <v>5.22163029069612E-2</v>
      </c>
      <c r="J656" s="17">
        <v>4.6828579102612303E-2</v>
      </c>
      <c r="K656" s="17">
        <v>5.1040694379357397E-2</v>
      </c>
      <c r="L656" s="17">
        <v>2.5454697810370502E-2</v>
      </c>
      <c r="M656" s="17"/>
      <c r="N656" s="17">
        <v>5.1717218398251497E-2</v>
      </c>
      <c r="O656" s="17">
        <v>5.68714626574853E-2</v>
      </c>
      <c r="P656" s="17">
        <v>3.3697339764693197E-2</v>
      </c>
      <c r="Q656" s="17">
        <v>4.3904855312211298E-2</v>
      </c>
      <c r="R656" s="17"/>
      <c r="S656" s="17">
        <v>3.6819595010818301E-2</v>
      </c>
      <c r="T656" s="17">
        <v>5.0530184278677899E-2</v>
      </c>
      <c r="U656" s="17">
        <v>6.0052356152871099E-2</v>
      </c>
      <c r="V656" s="17">
        <v>4.4875098625383698E-2</v>
      </c>
      <c r="W656" s="17">
        <v>2.2758113677561601E-2</v>
      </c>
      <c r="X656" s="17">
        <v>3.7141593966799502E-2</v>
      </c>
      <c r="Y656" s="17">
        <v>5.5919600845431697E-2</v>
      </c>
      <c r="Z656" s="17">
        <v>3.5927882523086298E-2</v>
      </c>
      <c r="AA656" s="17">
        <v>6.0420938134011698E-2</v>
      </c>
      <c r="AB656" s="17">
        <v>5.78439874930856E-2</v>
      </c>
      <c r="AC656" s="17">
        <v>5.6109026459192697E-2</v>
      </c>
      <c r="AD656" s="17"/>
      <c r="AE656" s="17">
        <v>3.6846224061663803E-2</v>
      </c>
      <c r="AF656" s="17">
        <v>5.3169788477213299E-2</v>
      </c>
      <c r="AG656" s="17">
        <v>3.7383535434536201E-2</v>
      </c>
      <c r="AH656" s="17"/>
      <c r="AI656" s="17">
        <v>1.95489921974869E-2</v>
      </c>
      <c r="AJ656" s="17">
        <v>7.8876740576639001E-2</v>
      </c>
      <c r="AK656" s="17">
        <v>3.9406980667374102E-2</v>
      </c>
      <c r="AL656" s="17">
        <v>8.1145893066329397E-2</v>
      </c>
      <c r="AM656" s="17">
        <v>3.3444607195420903E-2</v>
      </c>
      <c r="AN656" s="17"/>
      <c r="AO656" s="17">
        <v>1.04352249615752E-2</v>
      </c>
      <c r="AP656" s="17">
        <v>6.0052669149205998E-2</v>
      </c>
      <c r="AQ656" s="17">
        <v>3.5585855283786501E-2</v>
      </c>
      <c r="AR656" s="17"/>
      <c r="AS656" s="17">
        <v>3.1400593197960097E-2</v>
      </c>
      <c r="AT656" s="17">
        <v>4.9514065367716603E-2</v>
      </c>
      <c r="AU656" s="17">
        <v>5.8454111156889803E-2</v>
      </c>
      <c r="AV656" s="17">
        <v>4.8258250889702599E-2</v>
      </c>
      <c r="AW656" s="17">
        <v>5.9830304014554601E-2</v>
      </c>
      <c r="AX656" s="17"/>
      <c r="AY656" s="17">
        <v>9.7142264898548006E-2</v>
      </c>
      <c r="AZ656" s="17">
        <v>4.0619167590803799E-2</v>
      </c>
      <c r="BA656" s="17">
        <v>5.3871963196507597E-2</v>
      </c>
      <c r="BB656" s="17">
        <v>5.2157116900365903E-2</v>
      </c>
      <c r="BC656" s="17">
        <v>5.2523249569994497E-2</v>
      </c>
      <c r="BD656" s="17">
        <v>4.0738997329174298E-2</v>
      </c>
      <c r="BE656" s="17">
        <v>4.4048519421874897E-2</v>
      </c>
      <c r="BF656" s="17">
        <v>4.7044469993750997E-2</v>
      </c>
      <c r="BG656" s="17">
        <v>4.2087472303517497E-2</v>
      </c>
      <c r="BH656" s="17">
        <v>4.7327121869431103E-2</v>
      </c>
      <c r="BI656" s="17">
        <v>6.0587891107731801E-2</v>
      </c>
      <c r="BJ656" s="17">
        <v>2.72233268593545E-2</v>
      </c>
      <c r="BK656" s="17">
        <v>5.49537197788297E-2</v>
      </c>
      <c r="BL656" s="17">
        <v>7.6393190644917605E-2</v>
      </c>
      <c r="BM656" s="17">
        <v>9.0306102306366806E-2</v>
      </c>
      <c r="BN656" s="17">
        <v>3.05145353618714E-2</v>
      </c>
      <c r="BO656" s="17"/>
      <c r="BP656" s="17">
        <v>5.4424905370103499E-2</v>
      </c>
      <c r="BQ656" s="17">
        <v>4.5239051360863203E-2</v>
      </c>
      <c r="BR656" s="17">
        <v>4.9469397898669103E-2</v>
      </c>
      <c r="BS656" s="17">
        <v>4.26437354028395E-2</v>
      </c>
      <c r="BT656" s="17">
        <v>5.4949879758096003E-2</v>
      </c>
      <c r="BU656" s="17">
        <v>2.96724195414967E-2</v>
      </c>
      <c r="BV656" s="17"/>
      <c r="BW656" s="17">
        <v>5.0709401987422298E-2</v>
      </c>
      <c r="BX656" s="17">
        <v>5.6893816497352402E-2</v>
      </c>
      <c r="BY656" s="17">
        <v>4.2278007178646097E-2</v>
      </c>
      <c r="BZ656" s="17">
        <v>4.2376870437091901E-2</v>
      </c>
      <c r="CA656" s="17">
        <v>5.4231220582789501E-2</v>
      </c>
      <c r="CB656" s="17">
        <v>2.98842642494964E-2</v>
      </c>
      <c r="CC656" s="17">
        <v>4.8102106479879503E-2</v>
      </c>
      <c r="CD656" s="17">
        <v>4.5837363132781E-2</v>
      </c>
      <c r="CE656" s="17"/>
      <c r="CF656" s="17">
        <v>4.2439311816133897E-2</v>
      </c>
      <c r="CG656" s="17">
        <v>4.4420050267958498E-2</v>
      </c>
      <c r="CH656" s="17">
        <v>4.5800794984643498E-2</v>
      </c>
      <c r="CI656" s="17">
        <v>4.9073755878429201E-2</v>
      </c>
      <c r="CJ656" s="17">
        <v>0.102976411103208</v>
      </c>
      <c r="CK656" s="17"/>
      <c r="CL656" s="17">
        <v>1.8565294535580701E-2</v>
      </c>
      <c r="CM656" s="17"/>
      <c r="CN656" s="17">
        <v>7.3266486812014905E-2</v>
      </c>
      <c r="CO656" s="17">
        <v>2.0789066606522199E-2</v>
      </c>
      <c r="CP656" s="17">
        <v>9.8611864754801892E-3</v>
      </c>
    </row>
    <row r="657" spans="2:94" x14ac:dyDescent="0.35">
      <c r="B657" t="s">
        <v>133</v>
      </c>
      <c r="C657" s="17">
        <v>7.65360063722475E-2</v>
      </c>
      <c r="D657" s="17">
        <v>4.8560853271838497E-2</v>
      </c>
      <c r="E657" s="17">
        <v>0.103480859282052</v>
      </c>
      <c r="F657" s="17"/>
      <c r="G657" s="17">
        <v>7.8977518670425198E-2</v>
      </c>
      <c r="H657" s="17">
        <v>6.4981602536890504E-2</v>
      </c>
      <c r="I657" s="17">
        <v>8.0567989432474493E-2</v>
      </c>
      <c r="J657" s="17">
        <v>7.8573479181991299E-2</v>
      </c>
      <c r="K657" s="17">
        <v>9.5605588554993404E-2</v>
      </c>
      <c r="L657" s="17">
        <v>6.6641235691759906E-2</v>
      </c>
      <c r="M657" s="17"/>
      <c r="N657" s="17">
        <v>4.0742037528082399E-2</v>
      </c>
      <c r="O657" s="17">
        <v>8.2844851007186193E-2</v>
      </c>
      <c r="P657" s="17">
        <v>7.52339369477487E-2</v>
      </c>
      <c r="Q657" s="17">
        <v>0.109712573890669</v>
      </c>
      <c r="R657" s="17"/>
      <c r="S657" s="17">
        <v>7.0722071672973494E-2</v>
      </c>
      <c r="T657" s="17">
        <v>8.3042199330907396E-2</v>
      </c>
      <c r="U657" s="17">
        <v>0.117076040497681</v>
      </c>
      <c r="V657" s="17">
        <v>6.6860652425921693E-2</v>
      </c>
      <c r="W657" s="17">
        <v>5.4306465726543997E-2</v>
      </c>
      <c r="X657" s="17">
        <v>7.5010302632015094E-2</v>
      </c>
      <c r="Y657" s="17">
        <v>6.9428343234338594E-2</v>
      </c>
      <c r="Z657" s="17">
        <v>7.0548121988060805E-2</v>
      </c>
      <c r="AA657" s="17">
        <v>6.0560789163270699E-2</v>
      </c>
      <c r="AB657" s="17">
        <v>9.0216137505376104E-2</v>
      </c>
      <c r="AC657" s="17">
        <v>8.8904465298871596E-2</v>
      </c>
      <c r="AD657" s="17"/>
      <c r="AE657" s="17">
        <v>6.8056649905072805E-2</v>
      </c>
      <c r="AF657" s="17">
        <v>6.8100816062931502E-2</v>
      </c>
      <c r="AG657" s="17">
        <v>0.111278394638279</v>
      </c>
      <c r="AH657" s="17"/>
      <c r="AI657" s="17">
        <v>6.4563808607464607E-2</v>
      </c>
      <c r="AJ657" s="17">
        <v>5.2243466592596197E-2</v>
      </c>
      <c r="AK657" s="17">
        <v>5.2479998877775297E-2</v>
      </c>
      <c r="AL657" s="17">
        <v>8.4014188654275498E-2</v>
      </c>
      <c r="AM657" s="17">
        <v>0.13204597394019599</v>
      </c>
      <c r="AN657" s="17"/>
      <c r="AO657" s="17">
        <v>5.5489207962407E-2</v>
      </c>
      <c r="AP657" s="17">
        <v>5.2198970267112399E-2</v>
      </c>
      <c r="AQ657" s="17">
        <v>7.1468250535652894E-2</v>
      </c>
      <c r="AR657" s="17"/>
      <c r="AS657" s="17">
        <v>0.100275416876347</v>
      </c>
      <c r="AT657" s="17">
        <v>8.7124819783094998E-2</v>
      </c>
      <c r="AU657" s="17">
        <v>6.0474939759301502E-2</v>
      </c>
      <c r="AV657" s="17">
        <v>5.6122625038403297E-2</v>
      </c>
      <c r="AW657" s="17">
        <v>2.0732351657323699E-2</v>
      </c>
      <c r="AX657" s="17"/>
      <c r="AY657" s="17">
        <v>0.190663580221477</v>
      </c>
      <c r="AZ657" s="17">
        <v>9.3056716038833795E-2</v>
      </c>
      <c r="BA657" s="17">
        <v>8.8489529471139597E-2</v>
      </c>
      <c r="BB657" s="17">
        <v>9.3655565798288098E-2</v>
      </c>
      <c r="BC657" s="17">
        <v>9.0109961821001797E-2</v>
      </c>
      <c r="BD657" s="17">
        <v>7.1953706095723297E-2</v>
      </c>
      <c r="BE657" s="17">
        <v>8.5061016442308193E-2</v>
      </c>
      <c r="BF657" s="17">
        <v>4.8078429757411799E-2</v>
      </c>
      <c r="BG657" s="17">
        <v>7.1036207672219506E-2</v>
      </c>
      <c r="BH657" s="17">
        <v>4.66843574184235E-2</v>
      </c>
      <c r="BI657" s="17">
        <v>6.2983455078518005E-2</v>
      </c>
      <c r="BJ657" s="17">
        <v>5.5836556215313603E-2</v>
      </c>
      <c r="BK657" s="17">
        <v>3.48452055552411E-2</v>
      </c>
      <c r="BL657" s="17">
        <v>3.97104608693385E-2</v>
      </c>
      <c r="BM657" s="17">
        <v>6.8228421090625394E-2</v>
      </c>
      <c r="BN657" s="17">
        <v>4.2976920277411998E-2</v>
      </c>
      <c r="BO657" s="17"/>
      <c r="BP657" s="17">
        <v>6.1258769336785097E-2</v>
      </c>
      <c r="BQ657" s="17">
        <v>8.4747787097091798E-2</v>
      </c>
      <c r="BR657" s="17">
        <v>8.6649930917611098E-2</v>
      </c>
      <c r="BS657" s="17">
        <v>7.3913892730422107E-2</v>
      </c>
      <c r="BT657" s="17">
        <v>7.8561780269729695E-2</v>
      </c>
      <c r="BU657" s="17">
        <v>7.5643457753299198E-2</v>
      </c>
      <c r="BV657" s="17"/>
      <c r="BW657" s="17">
        <v>7.55126205557205E-2</v>
      </c>
      <c r="BX657" s="17">
        <v>7.2899628815102605E-2</v>
      </c>
      <c r="BY657" s="17">
        <v>6.3418582454606506E-2</v>
      </c>
      <c r="BZ657" s="17">
        <v>6.3500320417036404E-2</v>
      </c>
      <c r="CA657" s="17">
        <v>5.5905072252499702E-2</v>
      </c>
      <c r="CB657" s="17">
        <v>8.1011497436945995E-2</v>
      </c>
      <c r="CC657" s="17">
        <v>8.1048821742097196E-2</v>
      </c>
      <c r="CD657" s="17">
        <v>0.17123975463244401</v>
      </c>
      <c r="CE657" s="17"/>
      <c r="CF657" s="17">
        <v>3.7172027203901899E-2</v>
      </c>
      <c r="CG657" s="17">
        <v>5.7400363329940203E-2</v>
      </c>
      <c r="CH657" s="17">
        <v>8.3943888831983907E-2</v>
      </c>
      <c r="CI657" s="17">
        <v>0.115651873316716</v>
      </c>
      <c r="CJ657" s="17">
        <v>0.122869624275288</v>
      </c>
      <c r="CK657" s="17"/>
      <c r="CL657" s="17">
        <v>3.5722320507734703E-2</v>
      </c>
      <c r="CM657" s="17"/>
      <c r="CN657" s="17">
        <v>9.1078557187311296E-2</v>
      </c>
      <c r="CO657" s="17">
        <v>6.8210780389377904E-2</v>
      </c>
      <c r="CP657" s="17">
        <v>4.9928139750380698E-2</v>
      </c>
    </row>
    <row r="658" spans="2:94" x14ac:dyDescent="0.35">
      <c r="B658" t="s">
        <v>187</v>
      </c>
      <c r="C658" s="17">
        <v>0.49708951252122502</v>
      </c>
      <c r="D658" s="17">
        <v>0.537852189290834</v>
      </c>
      <c r="E658" s="17">
        <v>0.46025412339933303</v>
      </c>
      <c r="F658" s="17"/>
      <c r="G658" s="17">
        <v>0.42818132065797698</v>
      </c>
      <c r="H658" s="17">
        <v>0.48635120657095099</v>
      </c>
      <c r="I658" s="17">
        <v>0.51115424117469899</v>
      </c>
      <c r="J658" s="17">
        <v>0.48040221916676801</v>
      </c>
      <c r="K658" s="17">
        <v>0.46969054562631501</v>
      </c>
      <c r="L658" s="17">
        <v>0.572392854290252</v>
      </c>
      <c r="M658" s="17"/>
      <c r="N658" s="17">
        <v>0.55607022392241201</v>
      </c>
      <c r="O658" s="17">
        <v>0.462344300601785</v>
      </c>
      <c r="P658" s="17">
        <v>0.51433830981610795</v>
      </c>
      <c r="Q658" s="17">
        <v>0.45679083420213501</v>
      </c>
      <c r="R658" s="17"/>
      <c r="S658" s="17">
        <v>0.521656523757001</v>
      </c>
      <c r="T658" s="17">
        <v>0.45879797325518201</v>
      </c>
      <c r="U658" s="17">
        <v>0.43070346582595598</v>
      </c>
      <c r="V658" s="17">
        <v>0.54500496407925703</v>
      </c>
      <c r="W658" s="17">
        <v>0.53297568414423602</v>
      </c>
      <c r="X658" s="17">
        <v>0.52837228524725599</v>
      </c>
      <c r="Y658" s="17">
        <v>0.51143331821258797</v>
      </c>
      <c r="Z658" s="17">
        <v>0.499796052874309</v>
      </c>
      <c r="AA658" s="17">
        <v>0.48678350088882599</v>
      </c>
      <c r="AB658" s="17">
        <v>0.46338397795492398</v>
      </c>
      <c r="AC658" s="17">
        <v>0.49977003590687502</v>
      </c>
      <c r="AD658" s="17"/>
      <c r="AE658" s="17">
        <v>0.54087223335674794</v>
      </c>
      <c r="AF658" s="17">
        <v>0.50353583299424198</v>
      </c>
      <c r="AG658" s="17">
        <v>0.44963925655431503</v>
      </c>
      <c r="AH658" s="17"/>
      <c r="AI658" s="17">
        <v>0.594819077553571</v>
      </c>
      <c r="AJ658" s="17">
        <v>0.46705488642691301</v>
      </c>
      <c r="AK658" s="17">
        <v>0.57492089723483997</v>
      </c>
      <c r="AL658" s="17">
        <v>0.395004846981095</v>
      </c>
      <c r="AM658" s="17">
        <v>0.425249488089331</v>
      </c>
      <c r="AN658" s="17"/>
      <c r="AO658" s="17">
        <v>0.67029994372626001</v>
      </c>
      <c r="AP658" s="17">
        <v>0.480003765331181</v>
      </c>
      <c r="AQ658" s="17">
        <v>0.55004852977961805</v>
      </c>
      <c r="AR658" s="17"/>
      <c r="AS658" s="17">
        <v>0.482779549130745</v>
      </c>
      <c r="AT658" s="17">
        <v>0.444852974596877</v>
      </c>
      <c r="AU658" s="17">
        <v>0.50178694332503804</v>
      </c>
      <c r="AV658" s="17">
        <v>0.55336580696398396</v>
      </c>
      <c r="AW658" s="17">
        <v>0.49110479191530998</v>
      </c>
      <c r="AX658" s="17"/>
      <c r="AY658" s="17">
        <v>0.32030403206702002</v>
      </c>
      <c r="AZ658" s="17">
        <v>0.44102803786876099</v>
      </c>
      <c r="BA658" s="17">
        <v>0.47470224895534802</v>
      </c>
      <c r="BB658" s="17">
        <v>0.490177959942939</v>
      </c>
      <c r="BC658" s="17">
        <v>0.47712027054809802</v>
      </c>
      <c r="BD658" s="17">
        <v>0.54994542933536705</v>
      </c>
      <c r="BE658" s="17">
        <v>0.48292402420212299</v>
      </c>
      <c r="BF658" s="17">
        <v>0.48621333386121002</v>
      </c>
      <c r="BG658" s="17">
        <v>0.42404266103850902</v>
      </c>
      <c r="BH658" s="17">
        <v>0.48542083827717197</v>
      </c>
      <c r="BI658" s="17">
        <v>0.49205663197282801</v>
      </c>
      <c r="BJ658" s="17">
        <v>0.56485016047815195</v>
      </c>
      <c r="BK658" s="17">
        <v>0.56111980466105804</v>
      </c>
      <c r="BL658" s="17">
        <v>0.58754416354123995</v>
      </c>
      <c r="BM658" s="17">
        <v>0.53635159636662699</v>
      </c>
      <c r="BN658" s="17">
        <v>0.67154566237593005</v>
      </c>
      <c r="BO658" s="17"/>
      <c r="BP658" s="17">
        <v>0.51703902242738897</v>
      </c>
      <c r="BQ658" s="17">
        <v>0.48471262431282303</v>
      </c>
      <c r="BR658" s="17">
        <v>0.47311702119183502</v>
      </c>
      <c r="BS658" s="17">
        <v>0.50073516617098202</v>
      </c>
      <c r="BT658" s="17">
        <v>0.49808241353915</v>
      </c>
      <c r="BU658" s="17">
        <v>0.52335368348021905</v>
      </c>
      <c r="BV658" s="17"/>
      <c r="BW658" s="17">
        <v>0.49166623725964298</v>
      </c>
      <c r="BX658" s="17">
        <v>0.49218576817079202</v>
      </c>
      <c r="BY658" s="17">
        <v>0.51207271111249197</v>
      </c>
      <c r="BZ658" s="17">
        <v>0.52445149420271797</v>
      </c>
      <c r="CA658" s="17">
        <v>0.53006133028151903</v>
      </c>
      <c r="CB658" s="17">
        <v>0.55761645962323703</v>
      </c>
      <c r="CC658" s="17">
        <v>0.55061152930984103</v>
      </c>
      <c r="CD658" s="17">
        <v>0.34196693271698902</v>
      </c>
      <c r="CE658" s="17"/>
      <c r="CF658" s="17">
        <v>0.60914956240061802</v>
      </c>
      <c r="CG658" s="17">
        <v>0.530335745955413</v>
      </c>
      <c r="CH658" s="17">
        <v>0.47374081402019103</v>
      </c>
      <c r="CI658" s="17">
        <v>0.44629546163184097</v>
      </c>
      <c r="CJ658" s="17">
        <v>0.35103733572346502</v>
      </c>
      <c r="CK658" s="17"/>
      <c r="CL658" s="17">
        <v>0.61978944587324003</v>
      </c>
      <c r="CM658" s="17"/>
      <c r="CN658" s="17">
        <v>0.41600028254733701</v>
      </c>
      <c r="CO658" s="17">
        <v>0.51429169148646603</v>
      </c>
      <c r="CP658" s="17">
        <v>0.66870984735257</v>
      </c>
    </row>
    <row r="659" spans="2:94" x14ac:dyDescent="0.35">
      <c r="B659" t="s">
        <v>188</v>
      </c>
      <c r="C659" s="17">
        <v>0.144292595208874</v>
      </c>
      <c r="D659" s="17">
        <v>0.141556368051866</v>
      </c>
      <c r="E659" s="17">
        <v>0.14262425583708599</v>
      </c>
      <c r="F659" s="17"/>
      <c r="G659" s="17">
        <v>0.21719072930919101</v>
      </c>
      <c r="H659" s="17">
        <v>0.158241521103131</v>
      </c>
      <c r="I659" s="17">
        <v>0.15031768640597401</v>
      </c>
      <c r="J659" s="17">
        <v>0.13725844686117999</v>
      </c>
      <c r="K659" s="17">
        <v>0.132842281151277</v>
      </c>
      <c r="L659" s="17">
        <v>9.2646991951233701E-2</v>
      </c>
      <c r="M659" s="17"/>
      <c r="N659" s="17">
        <v>0.15701638364689</v>
      </c>
      <c r="O659" s="17">
        <v>0.157123397215894</v>
      </c>
      <c r="P659" s="17">
        <v>0.13160893436885601</v>
      </c>
      <c r="Q659" s="17">
        <v>0.12427292889452</v>
      </c>
      <c r="R659" s="17"/>
      <c r="S659" s="17">
        <v>0.12945106010055599</v>
      </c>
      <c r="T659" s="17">
        <v>0.153028863797181</v>
      </c>
      <c r="U659" s="17">
        <v>0.142676361359444</v>
      </c>
      <c r="V659" s="17">
        <v>0.128896746855577</v>
      </c>
      <c r="W659" s="17">
        <v>0.124488402022851</v>
      </c>
      <c r="X659" s="17">
        <v>0.125132874700188</v>
      </c>
      <c r="Y659" s="17">
        <v>0.164516459320487</v>
      </c>
      <c r="Z659" s="17">
        <v>0.13396863165651199</v>
      </c>
      <c r="AA659" s="17">
        <v>0.15961340790999201</v>
      </c>
      <c r="AB659" s="17">
        <v>0.16993507994565299</v>
      </c>
      <c r="AC659" s="17">
        <v>0.151721924450405</v>
      </c>
      <c r="AD659" s="17"/>
      <c r="AE659" s="17">
        <v>0.12517184185289701</v>
      </c>
      <c r="AF659" s="17">
        <v>0.14901755725468899</v>
      </c>
      <c r="AG659" s="17">
        <v>0.11095238393081699</v>
      </c>
      <c r="AH659" s="17"/>
      <c r="AI659" s="17">
        <v>9.3010413827764399E-2</v>
      </c>
      <c r="AJ659" s="17">
        <v>0.19434876463439299</v>
      </c>
      <c r="AK659" s="17">
        <v>0.11402943398410401</v>
      </c>
      <c r="AL659" s="17">
        <v>0.221656192685314</v>
      </c>
      <c r="AM659" s="17">
        <v>0.11168459689693799</v>
      </c>
      <c r="AN659" s="17"/>
      <c r="AO659" s="17">
        <v>7.4857016216374098E-2</v>
      </c>
      <c r="AP659" s="17">
        <v>0.17661866530509601</v>
      </c>
      <c r="AQ659" s="17">
        <v>8.8660688865926499E-2</v>
      </c>
      <c r="AR659" s="17"/>
      <c r="AS659" s="17">
        <v>0.10278319106563</v>
      </c>
      <c r="AT659" s="17">
        <v>0.15681417359567901</v>
      </c>
      <c r="AU659" s="17">
        <v>0.168539237403981</v>
      </c>
      <c r="AV659" s="17">
        <v>0.15920765628348299</v>
      </c>
      <c r="AW659" s="17">
        <v>0.19492529821794499</v>
      </c>
      <c r="AX659" s="17"/>
      <c r="AY659" s="17">
        <v>0.22873521715828299</v>
      </c>
      <c r="AZ659" s="17">
        <v>0.13139222155438801</v>
      </c>
      <c r="BA659" s="17">
        <v>0.12523675294183001</v>
      </c>
      <c r="BB659" s="17">
        <v>0.14689694263049399</v>
      </c>
      <c r="BC659" s="17">
        <v>0.15530146163727501</v>
      </c>
      <c r="BD659" s="17">
        <v>0.11792012755117701</v>
      </c>
      <c r="BE659" s="17">
        <v>0.11921533824158199</v>
      </c>
      <c r="BF659" s="17">
        <v>0.15013720239000999</v>
      </c>
      <c r="BG659" s="17">
        <v>0.16296621887821899</v>
      </c>
      <c r="BH659" s="17">
        <v>0.123749454248945</v>
      </c>
      <c r="BI659" s="17">
        <v>0.167838932711945</v>
      </c>
      <c r="BJ659" s="17">
        <v>0.15287912577487001</v>
      </c>
      <c r="BK659" s="17">
        <v>0.18783773796182099</v>
      </c>
      <c r="BL659" s="17">
        <v>0.21015652167191401</v>
      </c>
      <c r="BM659" s="17">
        <v>0.182601797337582</v>
      </c>
      <c r="BN659" s="17">
        <v>0.133890510191013</v>
      </c>
      <c r="BO659" s="17"/>
      <c r="BP659" s="17">
        <v>0.151087297188362</v>
      </c>
      <c r="BQ659" s="17">
        <v>0.13454813313741901</v>
      </c>
      <c r="BR659" s="17">
        <v>0.15704081035585399</v>
      </c>
      <c r="BS659" s="17">
        <v>0.14608022476916899</v>
      </c>
      <c r="BT659" s="17">
        <v>0.130779778619418</v>
      </c>
      <c r="BU659" s="17">
        <v>0.150493116809746</v>
      </c>
      <c r="BV659" s="17"/>
      <c r="BW659" s="17">
        <v>0.181717836785183</v>
      </c>
      <c r="BX659" s="17">
        <v>0.146987389768649</v>
      </c>
      <c r="BY659" s="17">
        <v>0.13152645761467799</v>
      </c>
      <c r="BZ659" s="17">
        <v>0.14316409989676501</v>
      </c>
      <c r="CA659" s="17">
        <v>0.165164295269354</v>
      </c>
      <c r="CB659" s="17">
        <v>0.10634216006146401</v>
      </c>
      <c r="CC659" s="17">
        <v>0.103396155411802</v>
      </c>
      <c r="CD659" s="17">
        <v>0.20366932770760399</v>
      </c>
      <c r="CE659" s="17"/>
      <c r="CF659" s="17">
        <v>0.12382072713456201</v>
      </c>
      <c r="CG659" s="17">
        <v>0.13879972142979</v>
      </c>
      <c r="CH659" s="17">
        <v>0.14946461555708501</v>
      </c>
      <c r="CI659" s="17">
        <v>0.140781864855547</v>
      </c>
      <c r="CJ659" s="17">
        <v>0.20954057957015501</v>
      </c>
      <c r="CK659" s="17"/>
      <c r="CL659" s="17">
        <v>8.2880711621648506E-2</v>
      </c>
      <c r="CM659" s="17"/>
      <c r="CN659" s="17">
        <v>0.19234976481519001</v>
      </c>
      <c r="CO659" s="17">
        <v>8.9246803226569804E-2</v>
      </c>
      <c r="CP659" s="17">
        <v>7.8278437694042094E-2</v>
      </c>
    </row>
    <row r="660" spans="2:94" x14ac:dyDescent="0.35">
      <c r="B660" t="s">
        <v>147</v>
      </c>
      <c r="C660" s="17">
        <v>0.35279691731235002</v>
      </c>
      <c r="D660" s="17">
        <v>0.396295821238968</v>
      </c>
      <c r="E660" s="17">
        <v>0.31762986756224598</v>
      </c>
      <c r="F660" s="17"/>
      <c r="G660" s="17">
        <v>0.21099059134878601</v>
      </c>
      <c r="H660" s="17">
        <v>0.32810968546781899</v>
      </c>
      <c r="I660" s="17">
        <v>0.360836554768724</v>
      </c>
      <c r="J660" s="17">
        <v>0.34314377230558901</v>
      </c>
      <c r="K660" s="17">
        <v>0.33684826447503802</v>
      </c>
      <c r="L660" s="17">
        <v>0.479745862339019</v>
      </c>
      <c r="M660" s="17"/>
      <c r="N660" s="17">
        <v>0.39905384027552099</v>
      </c>
      <c r="O660" s="17">
        <v>0.30522090338589097</v>
      </c>
      <c r="P660" s="17">
        <v>0.382729375447252</v>
      </c>
      <c r="Q660" s="17">
        <v>0.33251790530761499</v>
      </c>
      <c r="R660" s="17"/>
      <c r="S660" s="17">
        <v>0.39220546365644599</v>
      </c>
      <c r="T660" s="17">
        <v>0.30576910945800101</v>
      </c>
      <c r="U660" s="17">
        <v>0.28802710446651197</v>
      </c>
      <c r="V660" s="17">
        <v>0.41610821722368002</v>
      </c>
      <c r="W660" s="17">
        <v>0.40848728212138602</v>
      </c>
      <c r="X660" s="17">
        <v>0.40323941054706902</v>
      </c>
      <c r="Y660" s="17">
        <v>0.3469168588921</v>
      </c>
      <c r="Z660" s="17">
        <v>0.36582742121779599</v>
      </c>
      <c r="AA660" s="17">
        <v>0.32717009297883398</v>
      </c>
      <c r="AB660" s="17">
        <v>0.29344889800927099</v>
      </c>
      <c r="AC660" s="17">
        <v>0.34804811145647002</v>
      </c>
      <c r="AD660" s="17"/>
      <c r="AE660" s="17">
        <v>0.41570039150385002</v>
      </c>
      <c r="AF660" s="17">
        <v>0.35451827573955302</v>
      </c>
      <c r="AG660" s="17">
        <v>0.338686872623499</v>
      </c>
      <c r="AH660" s="17"/>
      <c r="AI660" s="17">
        <v>0.50180866372580701</v>
      </c>
      <c r="AJ660" s="17">
        <v>0.27270612179252002</v>
      </c>
      <c r="AK660" s="17">
        <v>0.46089146325073499</v>
      </c>
      <c r="AL660" s="17">
        <v>0.173348654295781</v>
      </c>
      <c r="AM660" s="17">
        <v>0.313564891192392</v>
      </c>
      <c r="AN660" s="17"/>
      <c r="AO660" s="17">
        <v>0.59544292750988503</v>
      </c>
      <c r="AP660" s="17">
        <v>0.30338510002608499</v>
      </c>
      <c r="AQ660" s="17">
        <v>0.46138784091369101</v>
      </c>
      <c r="AR660" s="17"/>
      <c r="AS660" s="17">
        <v>0.379996358065116</v>
      </c>
      <c r="AT660" s="17">
        <v>0.288038801001198</v>
      </c>
      <c r="AU660" s="17">
        <v>0.33324770592105701</v>
      </c>
      <c r="AV660" s="17">
        <v>0.39415815068050197</v>
      </c>
      <c r="AW660" s="17">
        <v>0.29617949369736601</v>
      </c>
      <c r="AX660" s="17"/>
      <c r="AY660" s="17">
        <v>9.1568814908736695E-2</v>
      </c>
      <c r="AZ660" s="17">
        <v>0.30963581631437298</v>
      </c>
      <c r="BA660" s="17">
        <v>0.34946549601351801</v>
      </c>
      <c r="BB660" s="17">
        <v>0.34328101731244498</v>
      </c>
      <c r="BC660" s="17">
        <v>0.32181880891082298</v>
      </c>
      <c r="BD660" s="17">
        <v>0.43202530178419002</v>
      </c>
      <c r="BE660" s="17">
        <v>0.36370868596054201</v>
      </c>
      <c r="BF660" s="17">
        <v>0.33607613147119902</v>
      </c>
      <c r="BG660" s="17">
        <v>0.26107644216029002</v>
      </c>
      <c r="BH660" s="17">
        <v>0.36167138402822602</v>
      </c>
      <c r="BI660" s="17">
        <v>0.32421769926088301</v>
      </c>
      <c r="BJ660" s="17">
        <v>0.411971034703282</v>
      </c>
      <c r="BK660" s="17">
        <v>0.37328206669923703</v>
      </c>
      <c r="BL660" s="17">
        <v>0.377387641869327</v>
      </c>
      <c r="BM660" s="17">
        <v>0.35374979902904402</v>
      </c>
      <c r="BN660" s="17">
        <v>0.537655152184917</v>
      </c>
      <c r="BO660" s="17"/>
      <c r="BP660" s="17">
        <v>0.36595172523902703</v>
      </c>
      <c r="BQ660" s="17">
        <v>0.35016449117540399</v>
      </c>
      <c r="BR660" s="17">
        <v>0.31607621083598197</v>
      </c>
      <c r="BS660" s="17">
        <v>0.35465494140181297</v>
      </c>
      <c r="BT660" s="17">
        <v>0.36730263491973197</v>
      </c>
      <c r="BU660" s="17">
        <v>0.37286056667047202</v>
      </c>
      <c r="BV660" s="17"/>
      <c r="BW660" s="17">
        <v>0.30994840047445998</v>
      </c>
      <c r="BX660" s="17">
        <v>0.34519837840214201</v>
      </c>
      <c r="BY660" s="17">
        <v>0.38054625349781401</v>
      </c>
      <c r="BZ660" s="17">
        <v>0.38128739430595299</v>
      </c>
      <c r="CA660" s="17">
        <v>0.36489703501216603</v>
      </c>
      <c r="CB660" s="17">
        <v>0.45127429956177401</v>
      </c>
      <c r="CC660" s="17">
        <v>0.44721537389804</v>
      </c>
      <c r="CD660" s="17">
        <v>0.13829760500938401</v>
      </c>
      <c r="CE660" s="17"/>
      <c r="CF660" s="17">
        <v>0.48532883526605602</v>
      </c>
      <c r="CG660" s="17">
        <v>0.39153602452562303</v>
      </c>
      <c r="CH660" s="17">
        <v>0.32427619846310601</v>
      </c>
      <c r="CI660" s="17">
        <v>0.30551359677629403</v>
      </c>
      <c r="CJ660" s="17">
        <v>0.14149675615331</v>
      </c>
      <c r="CK660" s="17"/>
      <c r="CL660" s="17">
        <v>0.53690873425159102</v>
      </c>
      <c r="CM660" s="17"/>
      <c r="CN660" s="17">
        <v>0.223650517732147</v>
      </c>
      <c r="CO660" s="17">
        <v>0.425044888259896</v>
      </c>
      <c r="CP660" s="17">
        <v>0.59043140965852803</v>
      </c>
    </row>
    <row r="661" spans="2:94" x14ac:dyDescent="0.35">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c r="AC661" s="17"/>
      <c r="AD661" s="17"/>
      <c r="AE661" s="17"/>
      <c r="AF661" s="17"/>
      <c r="AG661" s="17"/>
      <c r="AH661" s="17"/>
      <c r="AI661" s="17"/>
      <c r="AJ661" s="17"/>
      <c r="AK661" s="17"/>
      <c r="AL661" s="17"/>
      <c r="AM661" s="17"/>
      <c r="AN661" s="17"/>
      <c r="AO661" s="17"/>
      <c r="AP661" s="17"/>
      <c r="AQ661" s="17"/>
      <c r="AR661" s="17"/>
      <c r="AS661" s="17"/>
      <c r="AT661" s="17"/>
      <c r="AU661" s="17"/>
      <c r="AV661" s="17"/>
      <c r="AW661" s="17"/>
      <c r="AX661" s="17"/>
      <c r="AY661" s="17"/>
      <c r="AZ661" s="17"/>
      <c r="BA661" s="17"/>
      <c r="BB661" s="17"/>
      <c r="BC661" s="17"/>
      <c r="BD661" s="17"/>
      <c r="BE661" s="17"/>
      <c r="BF661" s="17"/>
      <c r="BG661" s="17"/>
      <c r="BH661" s="17"/>
      <c r="BI661" s="17"/>
      <c r="BJ661" s="17"/>
      <c r="BK661" s="17"/>
      <c r="BL661" s="17"/>
      <c r="BM661" s="17"/>
      <c r="BN661" s="17"/>
      <c r="BO661" s="17"/>
      <c r="BP661" s="17"/>
      <c r="BQ661" s="17"/>
      <c r="BR661" s="17"/>
      <c r="BS661" s="17"/>
      <c r="BT661" s="17"/>
      <c r="BU661" s="17"/>
      <c r="BV661" s="17"/>
      <c r="BW661" s="17"/>
      <c r="BX661" s="17"/>
      <c r="BY661" s="17"/>
      <c r="BZ661" s="17"/>
      <c r="CA661" s="17"/>
      <c r="CB661" s="17"/>
      <c r="CC661" s="17"/>
      <c r="CD661" s="17"/>
      <c r="CE661" s="17"/>
      <c r="CF661" s="17"/>
      <c r="CG661" s="17"/>
      <c r="CH661" s="17"/>
      <c r="CI661" s="17"/>
      <c r="CJ661" s="17"/>
      <c r="CK661" s="17"/>
      <c r="CL661" s="17"/>
      <c r="CM661" s="17"/>
      <c r="CN661" s="17"/>
      <c r="CO661" s="17"/>
      <c r="CP661" s="17"/>
    </row>
    <row r="662" spans="2:94" x14ac:dyDescent="0.35">
      <c r="B662" s="6" t="s">
        <v>294</v>
      </c>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c r="AC662" s="17"/>
      <c r="AD662" s="17"/>
      <c r="AE662" s="17"/>
      <c r="AF662" s="17"/>
      <c r="AG662" s="17"/>
      <c r="AH662" s="17"/>
      <c r="AI662" s="17"/>
      <c r="AJ662" s="17"/>
      <c r="AK662" s="17"/>
      <c r="AL662" s="17"/>
      <c r="AM662" s="17"/>
      <c r="AN662" s="17"/>
      <c r="AO662" s="17"/>
      <c r="AP662" s="17"/>
      <c r="AQ662" s="17"/>
      <c r="AR662" s="17"/>
      <c r="AS662" s="17"/>
      <c r="AT662" s="17"/>
      <c r="AU662" s="17"/>
      <c r="AV662" s="17"/>
      <c r="AW662" s="17"/>
      <c r="AX662" s="17"/>
      <c r="AY662" s="17"/>
      <c r="AZ662" s="17"/>
      <c r="BA662" s="17"/>
      <c r="BB662" s="17"/>
      <c r="BC662" s="17"/>
      <c r="BD662" s="17"/>
      <c r="BE662" s="17"/>
      <c r="BF662" s="17"/>
      <c r="BG662" s="17"/>
      <c r="BH662" s="17"/>
      <c r="BI662" s="17"/>
      <c r="BJ662" s="17"/>
      <c r="BK662" s="17"/>
      <c r="BL662" s="17"/>
      <c r="BM662" s="17"/>
      <c r="BN662" s="17"/>
      <c r="BO662" s="17"/>
      <c r="BP662" s="17"/>
      <c r="BQ662" s="17"/>
      <c r="BR662" s="17"/>
      <c r="BS662" s="17"/>
      <c r="BT662" s="17"/>
      <c r="BU662" s="17"/>
      <c r="BV662" s="17"/>
      <c r="BW662" s="17"/>
      <c r="BX662" s="17"/>
      <c r="BY662" s="17"/>
      <c r="BZ662" s="17"/>
      <c r="CA662" s="17"/>
      <c r="CB662" s="17"/>
      <c r="CC662" s="17"/>
      <c r="CD662" s="17"/>
      <c r="CE662" s="17"/>
      <c r="CF662" s="17"/>
      <c r="CG662" s="17"/>
      <c r="CH662" s="17"/>
      <c r="CI662" s="17"/>
      <c r="CJ662" s="17"/>
      <c r="CK662" s="17"/>
      <c r="CL662" s="17"/>
      <c r="CM662" s="17"/>
      <c r="CN662" s="17"/>
      <c r="CO662" s="17"/>
      <c r="CP662" s="17"/>
    </row>
    <row r="663" spans="2:94" x14ac:dyDescent="0.35">
      <c r="B663" s="24" t="s">
        <v>125</v>
      </c>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c r="AC663" s="17"/>
      <c r="AD663" s="17"/>
      <c r="AE663" s="17"/>
      <c r="AF663" s="17"/>
      <c r="AG663" s="17"/>
      <c r="AH663" s="17"/>
      <c r="AI663" s="17"/>
      <c r="AJ663" s="17"/>
      <c r="AK663" s="17"/>
      <c r="AL663" s="17"/>
      <c r="AM663" s="17"/>
      <c r="AN663" s="17"/>
      <c r="AO663" s="17"/>
      <c r="AP663" s="17"/>
      <c r="AQ663" s="17"/>
      <c r="AR663" s="17"/>
      <c r="AS663" s="17"/>
      <c r="AT663" s="17"/>
      <c r="AU663" s="17"/>
      <c r="AV663" s="17"/>
      <c r="AW663" s="17"/>
      <c r="AX663" s="17"/>
      <c r="AY663" s="17"/>
      <c r="AZ663" s="17"/>
      <c r="BA663" s="17"/>
      <c r="BB663" s="17"/>
      <c r="BC663" s="17"/>
      <c r="BD663" s="17"/>
      <c r="BE663" s="17"/>
      <c r="BF663" s="17"/>
      <c r="BG663" s="17"/>
      <c r="BH663" s="17"/>
      <c r="BI663" s="17"/>
      <c r="BJ663" s="17"/>
      <c r="BK663" s="17"/>
      <c r="BL663" s="17"/>
      <c r="BM663" s="17"/>
      <c r="BN663" s="17"/>
      <c r="BO663" s="17"/>
      <c r="BP663" s="17"/>
      <c r="BQ663" s="17"/>
      <c r="BR663" s="17"/>
      <c r="BS663" s="17"/>
      <c r="BT663" s="17"/>
      <c r="BU663" s="17"/>
      <c r="BV663" s="17"/>
      <c r="BW663" s="17"/>
      <c r="BX663" s="17"/>
      <c r="BY663" s="17"/>
      <c r="BZ663" s="17"/>
      <c r="CA663" s="17"/>
      <c r="CB663" s="17"/>
      <c r="CC663" s="17"/>
      <c r="CD663" s="17"/>
      <c r="CE663" s="17"/>
      <c r="CF663" s="17"/>
      <c r="CG663" s="17"/>
      <c r="CH663" s="17"/>
      <c r="CI663" s="17"/>
      <c r="CJ663" s="17"/>
      <c r="CK663" s="17"/>
      <c r="CL663" s="17"/>
      <c r="CM663" s="17"/>
      <c r="CN663" s="17"/>
      <c r="CO663" s="17"/>
      <c r="CP663" s="17"/>
    </row>
    <row r="664" spans="2:94" x14ac:dyDescent="0.35">
      <c r="B664" t="s">
        <v>290</v>
      </c>
      <c r="C664" s="17">
        <v>0.122130782836361</v>
      </c>
      <c r="D664" s="17">
        <v>0.10916511369611601</v>
      </c>
      <c r="E664" s="17">
        <v>0.134787116954251</v>
      </c>
      <c r="F664" s="17"/>
      <c r="G664" s="17">
        <v>0.15850098660939099</v>
      </c>
      <c r="H664" s="17">
        <v>0.14016897513210499</v>
      </c>
      <c r="I664" s="17">
        <v>0.13020627939555601</v>
      </c>
      <c r="J664" s="17">
        <v>0.116763907227902</v>
      </c>
      <c r="K664" s="17">
        <v>9.2772796934729798E-2</v>
      </c>
      <c r="L664" s="17">
        <v>0.10053202493694301</v>
      </c>
      <c r="M664" s="17"/>
      <c r="N664" s="17">
        <v>0.105189897402256</v>
      </c>
      <c r="O664" s="17">
        <v>0.11628809975705701</v>
      </c>
      <c r="P664" s="17">
        <v>0.115533269954721</v>
      </c>
      <c r="Q664" s="17">
        <v>0.15295834960670701</v>
      </c>
      <c r="R664" s="17"/>
      <c r="S664" s="17">
        <v>0.14249149718866899</v>
      </c>
      <c r="T664" s="17">
        <v>0.119267244144465</v>
      </c>
      <c r="U664" s="17">
        <v>0.137051025527406</v>
      </c>
      <c r="V664" s="17">
        <v>0.101418742026224</v>
      </c>
      <c r="W664" s="17">
        <v>0.12819117965785401</v>
      </c>
      <c r="X664" s="17">
        <v>0.13086640483523301</v>
      </c>
      <c r="Y664" s="17">
        <v>0.127223709252025</v>
      </c>
      <c r="Z664" s="17">
        <v>0.113046855924298</v>
      </c>
      <c r="AA664" s="17">
        <v>0.11337308990711401</v>
      </c>
      <c r="AB664" s="17">
        <v>8.7024491125053893E-2</v>
      </c>
      <c r="AC664" s="17">
        <v>0.14337802848587999</v>
      </c>
      <c r="AD664" s="17"/>
      <c r="AE664" s="17">
        <v>0.123484015697819</v>
      </c>
      <c r="AF664" s="17">
        <v>0.108340248677305</v>
      </c>
      <c r="AG664" s="17">
        <v>0.13198227902372101</v>
      </c>
      <c r="AH664" s="17"/>
      <c r="AI664" s="17">
        <v>0.11179271517801199</v>
      </c>
      <c r="AJ664" s="17">
        <v>0.14224908468901301</v>
      </c>
      <c r="AK664" s="17">
        <v>0.104223876124796</v>
      </c>
      <c r="AL664" s="17">
        <v>0.11052235443599499</v>
      </c>
      <c r="AM664" s="17">
        <v>0.111395995179094</v>
      </c>
      <c r="AN664" s="17"/>
      <c r="AO664" s="17">
        <v>0.13111278603394599</v>
      </c>
      <c r="AP664" s="17">
        <v>0.13092432653601199</v>
      </c>
      <c r="AQ664" s="17">
        <v>0.133813911148562</v>
      </c>
      <c r="AR664" s="17"/>
      <c r="AS664" s="17">
        <v>0.13100329799445301</v>
      </c>
      <c r="AT664" s="17">
        <v>0.115596804091798</v>
      </c>
      <c r="AU664" s="17">
        <v>0.11100181637781301</v>
      </c>
      <c r="AV664" s="17">
        <v>0.135310699724742</v>
      </c>
      <c r="AW664" s="17">
        <v>0.20112677667977799</v>
      </c>
      <c r="AX664" s="17"/>
      <c r="AY664" s="17">
        <v>0.16366888587574499</v>
      </c>
      <c r="AZ664" s="17">
        <v>0.14152142807439899</v>
      </c>
      <c r="BA664" s="17">
        <v>0.13210975159472099</v>
      </c>
      <c r="BB664" s="17">
        <v>0.133835674535937</v>
      </c>
      <c r="BC664" s="17">
        <v>0.12984311155202899</v>
      </c>
      <c r="BD664" s="17">
        <v>0.109698495343273</v>
      </c>
      <c r="BE664" s="17">
        <v>0.12624273009727199</v>
      </c>
      <c r="BF664" s="17">
        <v>0.115239751048136</v>
      </c>
      <c r="BG664" s="17">
        <v>0.112284867073418</v>
      </c>
      <c r="BH664" s="17">
        <v>9.0902274388151502E-2</v>
      </c>
      <c r="BI664" s="17">
        <v>0.11470686271969099</v>
      </c>
      <c r="BJ664" s="17">
        <v>9.8459567236056394E-2</v>
      </c>
      <c r="BK664" s="17">
        <v>0.13714663425937201</v>
      </c>
      <c r="BL664" s="17">
        <v>0.107699311710909</v>
      </c>
      <c r="BM664" s="17">
        <v>0.132802929279109</v>
      </c>
      <c r="BN664" s="17">
        <v>0.18078512839135299</v>
      </c>
      <c r="BO664" s="17"/>
      <c r="BP664" s="17">
        <v>0.15628072405864599</v>
      </c>
      <c r="BQ664" s="17">
        <v>0.11456971235039599</v>
      </c>
      <c r="BR664" s="17">
        <v>0.12239414706579101</v>
      </c>
      <c r="BS664" s="17">
        <v>0.106303164710319</v>
      </c>
      <c r="BT664" s="17">
        <v>9.7494545474903299E-2</v>
      </c>
      <c r="BU664" s="17">
        <v>0.124828758804271</v>
      </c>
      <c r="BV664" s="17"/>
      <c r="BW664" s="17">
        <v>0.166352447148328</v>
      </c>
      <c r="BX664" s="17">
        <v>0.122311618756898</v>
      </c>
      <c r="BY664" s="17">
        <v>0.11961817893741</v>
      </c>
      <c r="BZ664" s="17">
        <v>0.107820351227348</v>
      </c>
      <c r="CA664" s="17">
        <v>0.136021628402277</v>
      </c>
      <c r="CB664" s="17">
        <v>0.176814042991771</v>
      </c>
      <c r="CC664" s="17">
        <v>0.14277955291192301</v>
      </c>
      <c r="CD664" s="17">
        <v>0.122618403070462</v>
      </c>
      <c r="CE664" s="17"/>
      <c r="CF664" s="17">
        <v>0.1764349028512</v>
      </c>
      <c r="CG664" s="17">
        <v>0.104119274601239</v>
      </c>
      <c r="CH664" s="17">
        <v>0.115425032682013</v>
      </c>
      <c r="CI664" s="17">
        <v>0.13962538508827901</v>
      </c>
      <c r="CJ664" s="17">
        <v>0.174380697557033</v>
      </c>
      <c r="CK664" s="17"/>
      <c r="CL664" s="17">
        <v>0.112953347243434</v>
      </c>
      <c r="CM664" s="17"/>
      <c r="CN664" s="17">
        <v>0.11877557391367601</v>
      </c>
      <c r="CO664" s="17">
        <v>0.11853102885446699</v>
      </c>
      <c r="CP664" s="17">
        <v>0.13266331676130799</v>
      </c>
    </row>
    <row r="665" spans="2:94" x14ac:dyDescent="0.35">
      <c r="B665" t="s">
        <v>291</v>
      </c>
      <c r="C665" s="17">
        <v>0.30559454777647699</v>
      </c>
      <c r="D665" s="17">
        <v>0.292165999977063</v>
      </c>
      <c r="E665" s="17">
        <v>0.31811704524974699</v>
      </c>
      <c r="F665" s="17"/>
      <c r="G665" s="17">
        <v>0.40602731581443902</v>
      </c>
      <c r="H665" s="17">
        <v>0.38556823023062597</v>
      </c>
      <c r="I665" s="17">
        <v>0.36298618044116499</v>
      </c>
      <c r="J665" s="17">
        <v>0.260056279794872</v>
      </c>
      <c r="K665" s="17">
        <v>0.244479415672612</v>
      </c>
      <c r="L665" s="17">
        <v>0.20422163015418099</v>
      </c>
      <c r="M665" s="17"/>
      <c r="N665" s="17">
        <v>0.31531570396585401</v>
      </c>
      <c r="O665" s="17">
        <v>0.30622848550859399</v>
      </c>
      <c r="P665" s="17">
        <v>0.30846588689184801</v>
      </c>
      <c r="Q665" s="17">
        <v>0.29267694944967598</v>
      </c>
      <c r="R665" s="17"/>
      <c r="S665" s="17">
        <v>0.386044577243707</v>
      </c>
      <c r="T665" s="17">
        <v>0.28287071301477601</v>
      </c>
      <c r="U665" s="17">
        <v>0.28705667420349001</v>
      </c>
      <c r="V665" s="17">
        <v>0.28966316104274398</v>
      </c>
      <c r="W665" s="17">
        <v>0.31980680930306199</v>
      </c>
      <c r="X665" s="17">
        <v>0.31121710274812803</v>
      </c>
      <c r="Y665" s="17">
        <v>0.32772975812337801</v>
      </c>
      <c r="Z665" s="17">
        <v>0.32555655897213998</v>
      </c>
      <c r="AA665" s="17">
        <v>0.28387936327623198</v>
      </c>
      <c r="AB665" s="17">
        <v>0.22393324158606601</v>
      </c>
      <c r="AC665" s="17">
        <v>0.31129484105656902</v>
      </c>
      <c r="AD665" s="17"/>
      <c r="AE665" s="17">
        <v>0.26410678702003099</v>
      </c>
      <c r="AF665" s="17">
        <v>0.302760377780876</v>
      </c>
      <c r="AG665" s="17">
        <v>0.344054905501537</v>
      </c>
      <c r="AH665" s="17"/>
      <c r="AI665" s="17">
        <v>0.27617877154729098</v>
      </c>
      <c r="AJ665" s="17">
        <v>0.34549762597122302</v>
      </c>
      <c r="AK665" s="17">
        <v>0.29186544877494702</v>
      </c>
      <c r="AL665" s="17">
        <v>0.238501719953057</v>
      </c>
      <c r="AM665" s="17">
        <v>0.28290845382097901</v>
      </c>
      <c r="AN665" s="17"/>
      <c r="AO665" s="17">
        <v>0.31296134411715698</v>
      </c>
      <c r="AP665" s="17">
        <v>0.348272905348123</v>
      </c>
      <c r="AQ665" s="17">
        <v>0.306578622845808</v>
      </c>
      <c r="AR665" s="17"/>
      <c r="AS665" s="17">
        <v>0.25729006041374602</v>
      </c>
      <c r="AT665" s="17">
        <v>0.32544031839204501</v>
      </c>
      <c r="AU665" s="17">
        <v>0.30423420736015</v>
      </c>
      <c r="AV665" s="17">
        <v>0.38532306067949101</v>
      </c>
      <c r="AW665" s="17">
        <v>0.32972898324259298</v>
      </c>
      <c r="AX665" s="17"/>
      <c r="AY665" s="17">
        <v>0.28750718478635801</v>
      </c>
      <c r="AZ665" s="17">
        <v>0.31751435490221902</v>
      </c>
      <c r="BA665" s="17">
        <v>0.28554464785653799</v>
      </c>
      <c r="BB665" s="17">
        <v>0.30693408211066397</v>
      </c>
      <c r="BC665" s="17">
        <v>0.29209088918385501</v>
      </c>
      <c r="BD665" s="17">
        <v>0.30365713372738801</v>
      </c>
      <c r="BE665" s="17">
        <v>0.27712943929172701</v>
      </c>
      <c r="BF665" s="17">
        <v>0.284084446854242</v>
      </c>
      <c r="BG665" s="17">
        <v>0.34941897644845998</v>
      </c>
      <c r="BH665" s="17">
        <v>0.32595281268012499</v>
      </c>
      <c r="BI665" s="17">
        <v>0.313047125812834</v>
      </c>
      <c r="BJ665" s="17">
        <v>0.28000015499888598</v>
      </c>
      <c r="BK665" s="17">
        <v>0.330675212331483</v>
      </c>
      <c r="BL665" s="17">
        <v>0.38906011641295402</v>
      </c>
      <c r="BM665" s="17">
        <v>0.31997863407112298</v>
      </c>
      <c r="BN665" s="17">
        <v>0.35851749480451101</v>
      </c>
      <c r="BO665" s="17"/>
      <c r="BP665" s="17">
        <v>0.38514144871511602</v>
      </c>
      <c r="BQ665" s="17">
        <v>0.29152308193605903</v>
      </c>
      <c r="BR665" s="17">
        <v>0.31084845892625601</v>
      </c>
      <c r="BS665" s="17">
        <v>0.28374746679702001</v>
      </c>
      <c r="BT665" s="17">
        <v>0.23657120689275801</v>
      </c>
      <c r="BU665" s="17">
        <v>0.24549276958420199</v>
      </c>
      <c r="BV665" s="17"/>
      <c r="BW665" s="17">
        <v>0.323988983648686</v>
      </c>
      <c r="BX665" s="17">
        <v>0.31107598744413301</v>
      </c>
      <c r="BY665" s="17">
        <v>0.30292516929595997</v>
      </c>
      <c r="BZ665" s="17">
        <v>0.29737420715133001</v>
      </c>
      <c r="CA665" s="17">
        <v>0.33139786358068501</v>
      </c>
      <c r="CB665" s="17">
        <v>0.280778092703519</v>
      </c>
      <c r="CC665" s="17">
        <v>0.287955445344034</v>
      </c>
      <c r="CD665" s="17">
        <v>0.40594700348191198</v>
      </c>
      <c r="CE665" s="17"/>
      <c r="CF665" s="17">
        <v>0.35146050951330499</v>
      </c>
      <c r="CG665" s="17">
        <v>0.28602936769887999</v>
      </c>
      <c r="CH665" s="17">
        <v>0.32307930701708898</v>
      </c>
      <c r="CI665" s="17">
        <v>0.29251245875333998</v>
      </c>
      <c r="CJ665" s="17">
        <v>0.26351672455428898</v>
      </c>
      <c r="CK665" s="17"/>
      <c r="CL665" s="17">
        <v>0.32743720536091098</v>
      </c>
      <c r="CM665" s="17"/>
      <c r="CN665" s="17">
        <v>0.28216173981537701</v>
      </c>
      <c r="CO665" s="17">
        <v>0.37691036435525799</v>
      </c>
      <c r="CP665" s="17">
        <v>0.302386345123202</v>
      </c>
    </row>
    <row r="666" spans="2:94" x14ac:dyDescent="0.35">
      <c r="B666" t="s">
        <v>292</v>
      </c>
      <c r="C666" s="17">
        <v>0.437743998095735</v>
      </c>
      <c r="D666" s="17">
        <v>0.50805514486925496</v>
      </c>
      <c r="E666" s="17">
        <v>0.36961293546643098</v>
      </c>
      <c r="F666" s="17"/>
      <c r="G666" s="17">
        <v>0.33593242621161501</v>
      </c>
      <c r="H666" s="17">
        <v>0.34677877869236901</v>
      </c>
      <c r="I666" s="17">
        <v>0.35951575359461002</v>
      </c>
      <c r="J666" s="17">
        <v>0.454808168274903</v>
      </c>
      <c r="K666" s="17">
        <v>0.55108642211418002</v>
      </c>
      <c r="L666" s="17">
        <v>0.55406723492665499</v>
      </c>
      <c r="M666" s="17"/>
      <c r="N666" s="17">
        <v>0.492121747237176</v>
      </c>
      <c r="O666" s="17">
        <v>0.45892772963363698</v>
      </c>
      <c r="P666" s="17">
        <v>0.41887828516210901</v>
      </c>
      <c r="Q666" s="17">
        <v>0.3723388182588</v>
      </c>
      <c r="R666" s="17"/>
      <c r="S666" s="17">
        <v>0.36446166475229202</v>
      </c>
      <c r="T666" s="17">
        <v>0.47419106247361698</v>
      </c>
      <c r="U666" s="17">
        <v>0.42219221364161502</v>
      </c>
      <c r="V666" s="17">
        <v>0.45108975000630902</v>
      </c>
      <c r="W666" s="17">
        <v>0.429719360123407</v>
      </c>
      <c r="X666" s="17">
        <v>0.412529579338483</v>
      </c>
      <c r="Y666" s="17">
        <v>0.40878587039179398</v>
      </c>
      <c r="Z666" s="17">
        <v>0.44425720629880999</v>
      </c>
      <c r="AA666" s="17">
        <v>0.45553886568605501</v>
      </c>
      <c r="AB666" s="17">
        <v>0.53779183758123095</v>
      </c>
      <c r="AC666" s="17">
        <v>0.42738613290918198</v>
      </c>
      <c r="AD666" s="17"/>
      <c r="AE666" s="17">
        <v>0.48545684507206699</v>
      </c>
      <c r="AF666" s="17">
        <v>0.46633045226478098</v>
      </c>
      <c r="AG666" s="17">
        <v>0.32630639731529598</v>
      </c>
      <c r="AH666" s="17"/>
      <c r="AI666" s="17">
        <v>0.50213128270275098</v>
      </c>
      <c r="AJ666" s="17">
        <v>0.39331639797426199</v>
      </c>
      <c r="AK666" s="17">
        <v>0.51137055093540196</v>
      </c>
      <c r="AL666" s="17">
        <v>0.53954115131962799</v>
      </c>
      <c r="AM666" s="17">
        <v>0.36374582796974497</v>
      </c>
      <c r="AN666" s="17"/>
      <c r="AO666" s="17">
        <v>0.45351391909838501</v>
      </c>
      <c r="AP666" s="17">
        <v>0.41804676200471003</v>
      </c>
      <c r="AQ666" s="17">
        <v>0.46084716759717498</v>
      </c>
      <c r="AR666" s="17"/>
      <c r="AS666" s="17">
        <v>0.43709766402226902</v>
      </c>
      <c r="AT666" s="17">
        <v>0.423261216040766</v>
      </c>
      <c r="AU666" s="17">
        <v>0.463290890118502</v>
      </c>
      <c r="AV666" s="17">
        <v>0.38092866841057299</v>
      </c>
      <c r="AW666" s="17">
        <v>0.40202238787255601</v>
      </c>
      <c r="AX666" s="17"/>
      <c r="AY666" s="17">
        <v>0.384621388911627</v>
      </c>
      <c r="AZ666" s="17">
        <v>0.34004199238277399</v>
      </c>
      <c r="BA666" s="17">
        <v>0.43622406728408603</v>
      </c>
      <c r="BB666" s="17">
        <v>0.40449898747459201</v>
      </c>
      <c r="BC666" s="17">
        <v>0.42480320080474898</v>
      </c>
      <c r="BD666" s="17">
        <v>0.43912085980645998</v>
      </c>
      <c r="BE666" s="17">
        <v>0.46422877870832102</v>
      </c>
      <c r="BF666" s="17">
        <v>0.46798773214691802</v>
      </c>
      <c r="BG666" s="17">
        <v>0.397847730406443</v>
      </c>
      <c r="BH666" s="17">
        <v>0.46130881340721702</v>
      </c>
      <c r="BI666" s="17">
        <v>0.45184055038093102</v>
      </c>
      <c r="BJ666" s="17">
        <v>0.53332395552141898</v>
      </c>
      <c r="BK666" s="17">
        <v>0.46555234416463998</v>
      </c>
      <c r="BL666" s="17">
        <v>0.40521043512704302</v>
      </c>
      <c r="BM666" s="17">
        <v>0.50566915628886699</v>
      </c>
      <c r="BN666" s="17">
        <v>0.44198138119656699</v>
      </c>
      <c r="BO666" s="17"/>
      <c r="BP666" s="17">
        <v>0.344993489406342</v>
      </c>
      <c r="BQ666" s="17">
        <v>0.461362439778225</v>
      </c>
      <c r="BR666" s="17">
        <v>0.429294743632747</v>
      </c>
      <c r="BS666" s="17">
        <v>0.46744284965587402</v>
      </c>
      <c r="BT666" s="17">
        <v>0.49674463124874901</v>
      </c>
      <c r="BU666" s="17">
        <v>0.50524890738192496</v>
      </c>
      <c r="BV666" s="17"/>
      <c r="BW666" s="17">
        <v>0.37108580938143598</v>
      </c>
      <c r="BX666" s="17">
        <v>0.433453579935769</v>
      </c>
      <c r="BY666" s="17">
        <v>0.447291796300886</v>
      </c>
      <c r="BZ666" s="17">
        <v>0.45887987033773397</v>
      </c>
      <c r="CA666" s="17">
        <v>0.44805422259220101</v>
      </c>
      <c r="CB666" s="17">
        <v>0.44492818822762598</v>
      </c>
      <c r="CC666" s="17">
        <v>0.42945627935134101</v>
      </c>
      <c r="CD666" s="17">
        <v>0.31864653105212498</v>
      </c>
      <c r="CE666" s="17"/>
      <c r="CF666" s="17">
        <v>0.38294334645433298</v>
      </c>
      <c r="CG666" s="17">
        <v>0.49954740478668502</v>
      </c>
      <c r="CH666" s="17">
        <v>0.422882966274432</v>
      </c>
      <c r="CI666" s="17">
        <v>0.37301525722214701</v>
      </c>
      <c r="CJ666" s="17">
        <v>0.36848753721940403</v>
      </c>
      <c r="CK666" s="17"/>
      <c r="CL666" s="17">
        <v>0.451992026794859</v>
      </c>
      <c r="CM666" s="17"/>
      <c r="CN666" s="17">
        <v>0.44564979556793699</v>
      </c>
      <c r="CO666" s="17">
        <v>0.36724437831489798</v>
      </c>
      <c r="CP666" s="17">
        <v>0.47578608978273201</v>
      </c>
    </row>
    <row r="667" spans="2:94" x14ac:dyDescent="0.35">
      <c r="B667" t="s">
        <v>133</v>
      </c>
      <c r="C667" s="17">
        <v>0.13453067129142701</v>
      </c>
      <c r="D667" s="17">
        <v>9.0613741457567301E-2</v>
      </c>
      <c r="E667" s="17">
        <v>0.17748290232957101</v>
      </c>
      <c r="F667" s="17"/>
      <c r="G667" s="17">
        <v>9.9539271364555204E-2</v>
      </c>
      <c r="H667" s="17">
        <v>0.1274840159449</v>
      </c>
      <c r="I667" s="17">
        <v>0.14729178656866801</v>
      </c>
      <c r="J667" s="17">
        <v>0.16837164470232399</v>
      </c>
      <c r="K667" s="17">
        <v>0.111661365278478</v>
      </c>
      <c r="L667" s="17">
        <v>0.141179109982221</v>
      </c>
      <c r="M667" s="17"/>
      <c r="N667" s="17">
        <v>8.7372651394713702E-2</v>
      </c>
      <c r="O667" s="17">
        <v>0.118555685100712</v>
      </c>
      <c r="P667" s="17">
        <v>0.15712255799132199</v>
      </c>
      <c r="Q667" s="17">
        <v>0.18202588268481701</v>
      </c>
      <c r="R667" s="17"/>
      <c r="S667" s="17">
        <v>0.107002260815332</v>
      </c>
      <c r="T667" s="17">
        <v>0.123670980367142</v>
      </c>
      <c r="U667" s="17">
        <v>0.15370008662748899</v>
      </c>
      <c r="V667" s="17">
        <v>0.157828346924724</v>
      </c>
      <c r="W667" s="17">
        <v>0.122282650915678</v>
      </c>
      <c r="X667" s="17">
        <v>0.14538691307815599</v>
      </c>
      <c r="Y667" s="17">
        <v>0.136260662232803</v>
      </c>
      <c r="Z667" s="17">
        <v>0.117139378804752</v>
      </c>
      <c r="AA667" s="17">
        <v>0.14720868113059801</v>
      </c>
      <c r="AB667" s="17">
        <v>0.15125042970764899</v>
      </c>
      <c r="AC667" s="17">
        <v>0.11794099754836899</v>
      </c>
      <c r="AD667" s="17"/>
      <c r="AE667" s="17">
        <v>0.126952352210083</v>
      </c>
      <c r="AF667" s="17">
        <v>0.122568921277038</v>
      </c>
      <c r="AG667" s="17">
        <v>0.19765641815944701</v>
      </c>
      <c r="AH667" s="17"/>
      <c r="AI667" s="17">
        <v>0.109897230571945</v>
      </c>
      <c r="AJ667" s="17">
        <v>0.11893689136550201</v>
      </c>
      <c r="AK667" s="17">
        <v>9.2540124164855006E-2</v>
      </c>
      <c r="AL667" s="17">
        <v>0.11143477429132</v>
      </c>
      <c r="AM667" s="17">
        <v>0.241949723030183</v>
      </c>
      <c r="AN667" s="17"/>
      <c r="AO667" s="17">
        <v>0.102411950750512</v>
      </c>
      <c r="AP667" s="17">
        <v>0.102756006111155</v>
      </c>
      <c r="AQ667" s="17">
        <v>9.8760298408454697E-2</v>
      </c>
      <c r="AR667" s="17"/>
      <c r="AS667" s="17">
        <v>0.174608977569532</v>
      </c>
      <c r="AT667" s="17">
        <v>0.13570166147539101</v>
      </c>
      <c r="AU667" s="17">
        <v>0.121473086143535</v>
      </c>
      <c r="AV667" s="17">
        <v>9.8437571185194001E-2</v>
      </c>
      <c r="AW667" s="17">
        <v>6.7121852205073093E-2</v>
      </c>
      <c r="AX667" s="17"/>
      <c r="AY667" s="17">
        <v>0.16420254042627</v>
      </c>
      <c r="AZ667" s="17">
        <v>0.20092222464060799</v>
      </c>
      <c r="BA667" s="17">
        <v>0.14612153326465399</v>
      </c>
      <c r="BB667" s="17">
        <v>0.15473125587880801</v>
      </c>
      <c r="BC667" s="17">
        <v>0.153262798459366</v>
      </c>
      <c r="BD667" s="17">
        <v>0.14752351112287801</v>
      </c>
      <c r="BE667" s="17">
        <v>0.13239905190268</v>
      </c>
      <c r="BF667" s="17">
        <v>0.13268806995070401</v>
      </c>
      <c r="BG667" s="17">
        <v>0.14044842607167901</v>
      </c>
      <c r="BH667" s="17">
        <v>0.121836099524506</v>
      </c>
      <c r="BI667" s="17">
        <v>0.120405461086544</v>
      </c>
      <c r="BJ667" s="17">
        <v>8.8216322243639206E-2</v>
      </c>
      <c r="BK667" s="17">
        <v>6.6625809244504605E-2</v>
      </c>
      <c r="BL667" s="17">
        <v>9.8030136749094998E-2</v>
      </c>
      <c r="BM667" s="17">
        <v>4.1549280360900602E-2</v>
      </c>
      <c r="BN667" s="17">
        <v>1.8715995607569601E-2</v>
      </c>
      <c r="BO667" s="17"/>
      <c r="BP667" s="17">
        <v>0.113584337819897</v>
      </c>
      <c r="BQ667" s="17">
        <v>0.13254476593532</v>
      </c>
      <c r="BR667" s="17">
        <v>0.137462650375205</v>
      </c>
      <c r="BS667" s="17">
        <v>0.142506518836787</v>
      </c>
      <c r="BT667" s="17">
        <v>0.16918961638359001</v>
      </c>
      <c r="BU667" s="17">
        <v>0.124429564229603</v>
      </c>
      <c r="BV667" s="17"/>
      <c r="BW667" s="17">
        <v>0.13857275982155001</v>
      </c>
      <c r="BX667" s="17">
        <v>0.1331588138632</v>
      </c>
      <c r="BY667" s="17">
        <v>0.13016485546574399</v>
      </c>
      <c r="BZ667" s="17">
        <v>0.13592557128358801</v>
      </c>
      <c r="CA667" s="17">
        <v>8.4526285424837005E-2</v>
      </c>
      <c r="CB667" s="17">
        <v>9.7479676077084201E-2</v>
      </c>
      <c r="CC667" s="17">
        <v>0.13980872239270201</v>
      </c>
      <c r="CD667" s="17">
        <v>0.152788062395501</v>
      </c>
      <c r="CE667" s="17"/>
      <c r="CF667" s="17">
        <v>8.9161241181161796E-2</v>
      </c>
      <c r="CG667" s="17">
        <v>0.110303952913196</v>
      </c>
      <c r="CH667" s="17">
        <v>0.138612694026467</v>
      </c>
      <c r="CI667" s="17">
        <v>0.194846898936234</v>
      </c>
      <c r="CJ667" s="17">
        <v>0.19361504066927401</v>
      </c>
      <c r="CK667" s="17"/>
      <c r="CL667" s="17">
        <v>0.107617420600796</v>
      </c>
      <c r="CM667" s="17"/>
      <c r="CN667" s="17">
        <v>0.15341289070301001</v>
      </c>
      <c r="CO667" s="17">
        <v>0.137314228475377</v>
      </c>
      <c r="CP667" s="17">
        <v>8.91642483327581E-2</v>
      </c>
    </row>
    <row r="668" spans="2:94" x14ac:dyDescent="0.35">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c r="AC668" s="17"/>
      <c r="AD668" s="17"/>
      <c r="AE668" s="17"/>
      <c r="AF668" s="17"/>
      <c r="AG668" s="17"/>
      <c r="AH668" s="17"/>
      <c r="AI668" s="17"/>
      <c r="AJ668" s="17"/>
      <c r="AK668" s="17"/>
      <c r="AL668" s="17"/>
      <c r="AM668" s="17"/>
      <c r="AN668" s="17"/>
      <c r="AO668" s="17"/>
      <c r="AP668" s="17"/>
      <c r="AQ668" s="17"/>
      <c r="AR668" s="17"/>
      <c r="AS668" s="17"/>
      <c r="AT668" s="17"/>
      <c r="AU668" s="17"/>
      <c r="AV668" s="17"/>
      <c r="AW668" s="17"/>
      <c r="AX668" s="17"/>
      <c r="AY668" s="17"/>
      <c r="AZ668" s="17"/>
      <c r="BA668" s="17"/>
      <c r="BB668" s="17"/>
      <c r="BC668" s="17"/>
      <c r="BD668" s="17"/>
      <c r="BE668" s="17"/>
      <c r="BF668" s="17"/>
      <c r="BG668" s="17"/>
      <c r="BH668" s="17"/>
      <c r="BI668" s="17"/>
      <c r="BJ668" s="17"/>
      <c r="BK668" s="17"/>
      <c r="BL668" s="17"/>
      <c r="BM668" s="17"/>
      <c r="BN668" s="17"/>
      <c r="BO668" s="17"/>
      <c r="BP668" s="17"/>
      <c r="BQ668" s="17"/>
      <c r="BR668" s="17"/>
      <c r="BS668" s="17"/>
      <c r="BT668" s="17"/>
      <c r="BU668" s="17"/>
      <c r="BV668" s="17"/>
      <c r="BW668" s="17"/>
      <c r="BX668" s="17"/>
      <c r="BY668" s="17"/>
      <c r="BZ668" s="17"/>
      <c r="CA668" s="17"/>
      <c r="CB668" s="17"/>
      <c r="CC668" s="17"/>
      <c r="CD668" s="17"/>
      <c r="CE668" s="17"/>
      <c r="CF668" s="17"/>
      <c r="CG668" s="17"/>
      <c r="CH668" s="17"/>
      <c r="CI668" s="17"/>
      <c r="CJ668" s="17"/>
      <c r="CK668" s="17"/>
      <c r="CL668" s="17"/>
      <c r="CM668" s="17"/>
      <c r="CN668" s="17"/>
      <c r="CO668" s="17"/>
      <c r="CP668" s="17"/>
    </row>
    <row r="669" spans="2:94" x14ac:dyDescent="0.35">
      <c r="B669" s="6" t="s">
        <v>295</v>
      </c>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c r="AY669" s="17"/>
      <c r="AZ669" s="17"/>
      <c r="BA669" s="17"/>
      <c r="BB669" s="17"/>
      <c r="BC669" s="17"/>
      <c r="BD669" s="17"/>
      <c r="BE669" s="17"/>
      <c r="BF669" s="17"/>
      <c r="BG669" s="17"/>
      <c r="BH669" s="17"/>
      <c r="BI669" s="17"/>
      <c r="BJ669" s="17"/>
      <c r="BK669" s="17"/>
      <c r="BL669" s="17"/>
      <c r="BM669" s="17"/>
      <c r="BN669" s="17"/>
      <c r="BO669" s="17"/>
      <c r="BP669" s="17"/>
      <c r="BQ669" s="17"/>
      <c r="BR669" s="17"/>
      <c r="BS669" s="17"/>
      <c r="BT669" s="17"/>
      <c r="BU669" s="17"/>
      <c r="BV669" s="17"/>
      <c r="BW669" s="17"/>
      <c r="BX669" s="17"/>
      <c r="BY669" s="17"/>
      <c r="BZ669" s="17"/>
      <c r="CA669" s="17"/>
      <c r="CB669" s="17"/>
      <c r="CC669" s="17"/>
      <c r="CD669" s="17"/>
      <c r="CE669" s="17"/>
      <c r="CF669" s="17"/>
      <c r="CG669" s="17"/>
      <c r="CH669" s="17"/>
      <c r="CI669" s="17"/>
      <c r="CJ669" s="17"/>
      <c r="CK669" s="17"/>
      <c r="CL669" s="17"/>
      <c r="CM669" s="17"/>
      <c r="CN669" s="17"/>
      <c r="CO669" s="17"/>
      <c r="CP669" s="17"/>
    </row>
    <row r="670" spans="2:94" x14ac:dyDescent="0.35">
      <c r="B670" s="24" t="s">
        <v>125</v>
      </c>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c r="AV670" s="17"/>
      <c r="AW670" s="17"/>
      <c r="AX670" s="17"/>
      <c r="AY670" s="17"/>
      <c r="AZ670" s="17"/>
      <c r="BA670" s="17"/>
      <c r="BB670" s="17"/>
      <c r="BC670" s="17"/>
      <c r="BD670" s="17"/>
      <c r="BE670" s="17"/>
      <c r="BF670" s="17"/>
      <c r="BG670" s="17"/>
      <c r="BH670" s="17"/>
      <c r="BI670" s="17"/>
      <c r="BJ670" s="17"/>
      <c r="BK670" s="17"/>
      <c r="BL670" s="17"/>
      <c r="BM670" s="17"/>
      <c r="BN670" s="17"/>
      <c r="BO670" s="17"/>
      <c r="BP670" s="17"/>
      <c r="BQ670" s="17"/>
      <c r="BR670" s="17"/>
      <c r="BS670" s="17"/>
      <c r="BT670" s="17"/>
      <c r="BU670" s="17"/>
      <c r="BV670" s="17"/>
      <c r="BW670" s="17"/>
      <c r="BX670" s="17"/>
      <c r="BY670" s="17"/>
      <c r="BZ670" s="17"/>
      <c r="CA670" s="17"/>
      <c r="CB670" s="17"/>
      <c r="CC670" s="17"/>
      <c r="CD670" s="17"/>
      <c r="CE670" s="17"/>
      <c r="CF670" s="17"/>
      <c r="CG670" s="17"/>
      <c r="CH670" s="17"/>
      <c r="CI670" s="17"/>
      <c r="CJ670" s="17"/>
      <c r="CK670" s="17"/>
      <c r="CL670" s="17"/>
      <c r="CM670" s="17"/>
      <c r="CN670" s="17"/>
      <c r="CO670" s="17"/>
      <c r="CP670" s="17"/>
    </row>
    <row r="671" spans="2:94" x14ac:dyDescent="0.35">
      <c r="B671" t="s">
        <v>290</v>
      </c>
      <c r="C671" s="17">
        <v>0.54256567842427705</v>
      </c>
      <c r="D671" s="17">
        <v>0.55763432755791997</v>
      </c>
      <c r="E671" s="17">
        <v>0.52619206957906905</v>
      </c>
      <c r="F671" s="17"/>
      <c r="G671" s="17">
        <v>0.42852434051314697</v>
      </c>
      <c r="H671" s="17">
        <v>0.43962101350265997</v>
      </c>
      <c r="I671" s="17">
        <v>0.52031184587159096</v>
      </c>
      <c r="J671" s="17">
        <v>0.56275712951144696</v>
      </c>
      <c r="K671" s="17">
        <v>0.60896597261969398</v>
      </c>
      <c r="L671" s="17">
        <v>0.66026227295736595</v>
      </c>
      <c r="M671" s="17"/>
      <c r="N671" s="17">
        <v>0.52287916673350598</v>
      </c>
      <c r="O671" s="17">
        <v>0.56641332174127401</v>
      </c>
      <c r="P671" s="17">
        <v>0.54466737741751803</v>
      </c>
      <c r="Q671" s="17">
        <v>0.53731570987065502</v>
      </c>
      <c r="R671" s="17"/>
      <c r="S671" s="17">
        <v>0.50934740210808005</v>
      </c>
      <c r="T671" s="17">
        <v>0.54432501971619296</v>
      </c>
      <c r="U671" s="17">
        <v>0.561872539344347</v>
      </c>
      <c r="V671" s="17">
        <v>0.55050663949021605</v>
      </c>
      <c r="W671" s="17">
        <v>0.46254562852362102</v>
      </c>
      <c r="X671" s="17">
        <v>0.51594650837423695</v>
      </c>
      <c r="Y671" s="17">
        <v>0.53067253479105903</v>
      </c>
      <c r="Z671" s="17">
        <v>0.52131368361756503</v>
      </c>
      <c r="AA671" s="17">
        <v>0.55966855037402596</v>
      </c>
      <c r="AB671" s="17">
        <v>0.62995032258057404</v>
      </c>
      <c r="AC671" s="17">
        <v>0.58680036443040995</v>
      </c>
      <c r="AD671" s="17"/>
      <c r="AE671" s="17">
        <v>0.57457420419652805</v>
      </c>
      <c r="AF671" s="17">
        <v>0.58223492274646804</v>
      </c>
      <c r="AG671" s="17">
        <v>0.41074428138264402</v>
      </c>
      <c r="AH671" s="17"/>
      <c r="AI671" s="17">
        <v>0.54386658260504905</v>
      </c>
      <c r="AJ671" s="17">
        <v>0.57001795479858897</v>
      </c>
      <c r="AK671" s="17">
        <v>0.579445416755205</v>
      </c>
      <c r="AL671" s="17">
        <v>0.51572558678851799</v>
      </c>
      <c r="AM671" s="17">
        <v>0.46843650019421701</v>
      </c>
      <c r="AN671" s="17"/>
      <c r="AO671" s="17">
        <v>0.49932224844771</v>
      </c>
      <c r="AP671" s="17">
        <v>0.57933322000800702</v>
      </c>
      <c r="AQ671" s="17">
        <v>0.51397900262013196</v>
      </c>
      <c r="AR671" s="17"/>
      <c r="AS671" s="17">
        <v>0.538491512615482</v>
      </c>
      <c r="AT671" s="17">
        <v>0.53404189236769495</v>
      </c>
      <c r="AU671" s="17">
        <v>0.54321281318695602</v>
      </c>
      <c r="AV671" s="17">
        <v>0.51591601401236298</v>
      </c>
      <c r="AW671" s="17">
        <v>0.43445621999502998</v>
      </c>
      <c r="AX671" s="17"/>
      <c r="AY671" s="17">
        <v>0.51407269683450296</v>
      </c>
      <c r="AZ671" s="17">
        <v>0.51132496697620999</v>
      </c>
      <c r="BA671" s="17">
        <v>0.57322266202893002</v>
      </c>
      <c r="BB671" s="17">
        <v>0.53383110220307906</v>
      </c>
      <c r="BC671" s="17">
        <v>0.52850222918416001</v>
      </c>
      <c r="BD671" s="17">
        <v>0.565606235906572</v>
      </c>
      <c r="BE671" s="17">
        <v>0.53795194701543003</v>
      </c>
      <c r="BF671" s="17">
        <v>0.57349430918043698</v>
      </c>
      <c r="BG671" s="17">
        <v>0.54313384752855598</v>
      </c>
      <c r="BH671" s="17">
        <v>0.50807089310439402</v>
      </c>
      <c r="BI671" s="17">
        <v>0.508557370124473</v>
      </c>
      <c r="BJ671" s="17">
        <v>0.60645211433407697</v>
      </c>
      <c r="BK671" s="17">
        <v>0.60386592702309105</v>
      </c>
      <c r="BL671" s="17">
        <v>0.48314266634276698</v>
      </c>
      <c r="BM671" s="17">
        <v>0.60340371361556699</v>
      </c>
      <c r="BN671" s="17">
        <v>0.44618825727657502</v>
      </c>
      <c r="BO671" s="17"/>
      <c r="BP671" s="17">
        <v>0.48739989804008299</v>
      </c>
      <c r="BQ671" s="17">
        <v>0.56506150333437899</v>
      </c>
      <c r="BR671" s="17">
        <v>0.54171898889742698</v>
      </c>
      <c r="BS671" s="17">
        <v>0.54202435471050003</v>
      </c>
      <c r="BT671" s="17">
        <v>0.59568973262788705</v>
      </c>
      <c r="BU671" s="17">
        <v>0.55686809947464699</v>
      </c>
      <c r="BV671" s="17"/>
      <c r="BW671" s="17">
        <v>0.42104692342741801</v>
      </c>
      <c r="BX671" s="17">
        <v>0.56026651131302996</v>
      </c>
      <c r="BY671" s="17">
        <v>0.56667608511548695</v>
      </c>
      <c r="BZ671" s="17">
        <v>0.56482606904397703</v>
      </c>
      <c r="CA671" s="17">
        <v>0.52547685423719104</v>
      </c>
      <c r="CB671" s="17">
        <v>0.47812610499062802</v>
      </c>
      <c r="CC671" s="17">
        <v>0.48602227349571703</v>
      </c>
      <c r="CD671" s="17">
        <v>0.47924723371414901</v>
      </c>
      <c r="CE671" s="17"/>
      <c r="CF671" s="17">
        <v>0.45750170523905798</v>
      </c>
      <c r="CG671" s="17">
        <v>0.57099862512170796</v>
      </c>
      <c r="CH671" s="17">
        <v>0.54966981830371497</v>
      </c>
      <c r="CI671" s="17">
        <v>0.50601455312639199</v>
      </c>
      <c r="CJ671" s="17">
        <v>0.53392806979262597</v>
      </c>
      <c r="CK671" s="17"/>
      <c r="CL671" s="17">
        <v>0.548617528760589</v>
      </c>
      <c r="CM671" s="17"/>
      <c r="CN671" s="17">
        <v>0.59372322157512503</v>
      </c>
      <c r="CO671" s="17">
        <v>0.46648982507060699</v>
      </c>
      <c r="CP671" s="17">
        <v>0.48620365343997601</v>
      </c>
    </row>
    <row r="672" spans="2:94" x14ac:dyDescent="0.35">
      <c r="B672" t="s">
        <v>291</v>
      </c>
      <c r="C672" s="17">
        <v>0.32394204943894001</v>
      </c>
      <c r="D672" s="17">
        <v>0.32214376284591201</v>
      </c>
      <c r="E672" s="17">
        <v>0.32775627018998699</v>
      </c>
      <c r="F672" s="17"/>
      <c r="G672" s="17">
        <v>0.40467759147824101</v>
      </c>
      <c r="H672" s="17">
        <v>0.39074225211830599</v>
      </c>
      <c r="I672" s="17">
        <v>0.33834134070149102</v>
      </c>
      <c r="J672" s="17">
        <v>0.30353918757892501</v>
      </c>
      <c r="K672" s="17">
        <v>0.27728463827922301</v>
      </c>
      <c r="L672" s="17">
        <v>0.25142144169768599</v>
      </c>
      <c r="M672" s="17"/>
      <c r="N672" s="17">
        <v>0.38052204421924102</v>
      </c>
      <c r="O672" s="17">
        <v>0.30315884556440398</v>
      </c>
      <c r="P672" s="17">
        <v>0.31441687313873501</v>
      </c>
      <c r="Q672" s="17">
        <v>0.29415181276310698</v>
      </c>
      <c r="R672" s="17"/>
      <c r="S672" s="17">
        <v>0.37638061351301799</v>
      </c>
      <c r="T672" s="17">
        <v>0.32157845508863198</v>
      </c>
      <c r="U672" s="17">
        <v>0.28039546737485399</v>
      </c>
      <c r="V672" s="17">
        <v>0.32902317165699402</v>
      </c>
      <c r="W672" s="17">
        <v>0.396650871019812</v>
      </c>
      <c r="X672" s="17">
        <v>0.35008978722690598</v>
      </c>
      <c r="Y672" s="17">
        <v>0.34055486316398298</v>
      </c>
      <c r="Z672" s="17">
        <v>0.337038871225324</v>
      </c>
      <c r="AA672" s="17">
        <v>0.29180627254321001</v>
      </c>
      <c r="AB672" s="17">
        <v>0.250348029173732</v>
      </c>
      <c r="AC672" s="17">
        <v>0.26119519117665202</v>
      </c>
      <c r="AD672" s="17"/>
      <c r="AE672" s="17">
        <v>0.29851612814701201</v>
      </c>
      <c r="AF672" s="17">
        <v>0.31114939816245901</v>
      </c>
      <c r="AG672" s="17">
        <v>0.38088019023610797</v>
      </c>
      <c r="AH672" s="17"/>
      <c r="AI672" s="17">
        <v>0.342524667726256</v>
      </c>
      <c r="AJ672" s="17">
        <v>0.30486687443154398</v>
      </c>
      <c r="AK672" s="17">
        <v>0.345071367168715</v>
      </c>
      <c r="AL672" s="17">
        <v>0.27260658939911098</v>
      </c>
      <c r="AM672" s="17">
        <v>0.31941264928962299</v>
      </c>
      <c r="AN672" s="17"/>
      <c r="AO672" s="17">
        <v>0.40132708077469298</v>
      </c>
      <c r="AP672" s="17">
        <v>0.30869404912856102</v>
      </c>
      <c r="AQ672" s="17">
        <v>0.36210884583410502</v>
      </c>
      <c r="AR672" s="17"/>
      <c r="AS672" s="17">
        <v>0.30679275020574698</v>
      </c>
      <c r="AT672" s="17">
        <v>0.32647352358680998</v>
      </c>
      <c r="AU672" s="17">
        <v>0.343637243856523</v>
      </c>
      <c r="AV672" s="17">
        <v>0.37387096436568301</v>
      </c>
      <c r="AW672" s="17">
        <v>0.392899121667033</v>
      </c>
      <c r="AX672" s="17"/>
      <c r="AY672" s="17">
        <v>0.29358801823804798</v>
      </c>
      <c r="AZ672" s="17">
        <v>0.293297981803886</v>
      </c>
      <c r="BA672" s="17">
        <v>0.26827285183930499</v>
      </c>
      <c r="BB672" s="17">
        <v>0.30424941900014102</v>
      </c>
      <c r="BC672" s="17">
        <v>0.31044906896373797</v>
      </c>
      <c r="BD672" s="17">
        <v>0.31083569195030503</v>
      </c>
      <c r="BE672" s="17">
        <v>0.31665424819640903</v>
      </c>
      <c r="BF672" s="17">
        <v>0.253958438391515</v>
      </c>
      <c r="BG672" s="17">
        <v>0.35962129788631603</v>
      </c>
      <c r="BH672" s="17">
        <v>0.37728524131969998</v>
      </c>
      <c r="BI672" s="17">
        <v>0.344227060372576</v>
      </c>
      <c r="BJ672" s="17">
        <v>0.33038533232849399</v>
      </c>
      <c r="BK672" s="17">
        <v>0.32688179916848997</v>
      </c>
      <c r="BL672" s="17">
        <v>0.43116795036344702</v>
      </c>
      <c r="BM672" s="17">
        <v>0.28813984195207998</v>
      </c>
      <c r="BN672" s="17">
        <v>0.46595142744023998</v>
      </c>
      <c r="BO672" s="17"/>
      <c r="BP672" s="17">
        <v>0.380530292587138</v>
      </c>
      <c r="BQ672" s="17">
        <v>0.30859821221905598</v>
      </c>
      <c r="BR672" s="17">
        <v>0.31317142554057298</v>
      </c>
      <c r="BS672" s="17">
        <v>0.310440560850685</v>
      </c>
      <c r="BT672" s="17">
        <v>0.27979425022270299</v>
      </c>
      <c r="BU672" s="17">
        <v>0.32967838969490798</v>
      </c>
      <c r="BV672" s="17"/>
      <c r="BW672" s="17">
        <v>0.36415042284403298</v>
      </c>
      <c r="BX672" s="17">
        <v>0.30308510496218199</v>
      </c>
      <c r="BY672" s="17">
        <v>0.32114180092890998</v>
      </c>
      <c r="BZ672" s="17">
        <v>0.31632538216539402</v>
      </c>
      <c r="CA672" s="17">
        <v>0.34574351997906799</v>
      </c>
      <c r="CB672" s="17">
        <v>0.37847001136421299</v>
      </c>
      <c r="CC672" s="17">
        <v>0.40662797545199802</v>
      </c>
      <c r="CD672" s="17">
        <v>0.36303608193835502</v>
      </c>
      <c r="CE672" s="17"/>
      <c r="CF672" s="17">
        <v>0.40061976491264101</v>
      </c>
      <c r="CG672" s="17">
        <v>0.31782057292481097</v>
      </c>
      <c r="CH672" s="17">
        <v>0.322744482548041</v>
      </c>
      <c r="CI672" s="17">
        <v>0.31556742727125198</v>
      </c>
      <c r="CJ672" s="17">
        <v>0.25017395036194701</v>
      </c>
      <c r="CK672" s="17"/>
      <c r="CL672" s="17">
        <v>0.36087903412572198</v>
      </c>
      <c r="CM672" s="17"/>
      <c r="CN672" s="17">
        <v>0.26414305777635599</v>
      </c>
      <c r="CO672" s="17">
        <v>0.38687792512254998</v>
      </c>
      <c r="CP672" s="17">
        <v>0.41050995919745598</v>
      </c>
    </row>
    <row r="673" spans="2:94" x14ac:dyDescent="0.35">
      <c r="B673" t="s">
        <v>292</v>
      </c>
      <c r="C673" s="17">
        <v>6.06486533721304E-2</v>
      </c>
      <c r="D673" s="17">
        <v>6.5135816309411496E-2</v>
      </c>
      <c r="E673" s="17">
        <v>5.6278319014299902E-2</v>
      </c>
      <c r="F673" s="17"/>
      <c r="G673" s="17">
        <v>0.111460281491743</v>
      </c>
      <c r="H673" s="17">
        <v>8.7831811601150694E-2</v>
      </c>
      <c r="I673" s="17">
        <v>4.64757887118636E-2</v>
      </c>
      <c r="J673" s="17">
        <v>5.55268729025932E-2</v>
      </c>
      <c r="K673" s="17">
        <v>4.24972396671911E-2</v>
      </c>
      <c r="L673" s="17">
        <v>3.2304343235842199E-2</v>
      </c>
      <c r="M673" s="17"/>
      <c r="N673" s="17">
        <v>5.4928418797041897E-2</v>
      </c>
      <c r="O673" s="17">
        <v>5.76413623974113E-2</v>
      </c>
      <c r="P673" s="17">
        <v>6.5763446562785502E-2</v>
      </c>
      <c r="Q673" s="17">
        <v>6.5190331941620494E-2</v>
      </c>
      <c r="R673" s="17"/>
      <c r="S673" s="17">
        <v>6.6926387381434194E-2</v>
      </c>
      <c r="T673" s="17">
        <v>5.01757358837202E-2</v>
      </c>
      <c r="U673" s="17">
        <v>5.9699083185355897E-2</v>
      </c>
      <c r="V673" s="17">
        <v>5.2902371506700401E-2</v>
      </c>
      <c r="W673" s="17">
        <v>5.9293338845093101E-2</v>
      </c>
      <c r="X673" s="17">
        <v>6.9739895706661406E-2</v>
      </c>
      <c r="Y673" s="17">
        <v>6.6175224683213296E-2</v>
      </c>
      <c r="Z673" s="17">
        <v>7.6260610568453804E-2</v>
      </c>
      <c r="AA673" s="17">
        <v>5.4211632063550903E-2</v>
      </c>
      <c r="AB673" s="17">
        <v>5.3017758708271703E-2</v>
      </c>
      <c r="AC673" s="17">
        <v>7.7894746140251603E-2</v>
      </c>
      <c r="AD673" s="17"/>
      <c r="AE673" s="17">
        <v>6.5440964523200806E-2</v>
      </c>
      <c r="AF673" s="17">
        <v>4.8375272791009401E-2</v>
      </c>
      <c r="AG673" s="17">
        <v>6.6548759550886696E-2</v>
      </c>
      <c r="AH673" s="17"/>
      <c r="AI673" s="17">
        <v>5.8648765011692097E-2</v>
      </c>
      <c r="AJ673" s="17">
        <v>6.3020779343687897E-2</v>
      </c>
      <c r="AK673" s="17">
        <v>4.1941039484574401E-2</v>
      </c>
      <c r="AL673" s="17">
        <v>0.132418542853034</v>
      </c>
      <c r="AM673" s="17">
        <v>5.9235263761888299E-2</v>
      </c>
      <c r="AN673" s="17"/>
      <c r="AO673" s="17">
        <v>5.5404902657353199E-2</v>
      </c>
      <c r="AP673" s="17">
        <v>5.8737626196581703E-2</v>
      </c>
      <c r="AQ673" s="17">
        <v>7.1645689377849001E-2</v>
      </c>
      <c r="AR673" s="17"/>
      <c r="AS673" s="17">
        <v>6.9716584918648794E-2</v>
      </c>
      <c r="AT673" s="17">
        <v>5.6147522343454097E-2</v>
      </c>
      <c r="AU673" s="17">
        <v>4.5229295866107098E-2</v>
      </c>
      <c r="AV673" s="17">
        <v>6.5702610382121607E-2</v>
      </c>
      <c r="AW673" s="17">
        <v>0.12850840683522899</v>
      </c>
      <c r="AX673" s="17"/>
      <c r="AY673" s="17">
        <v>0.124994055402024</v>
      </c>
      <c r="AZ673" s="17">
        <v>6.5359323905926095E-2</v>
      </c>
      <c r="BA673" s="17">
        <v>5.4746297112410199E-2</v>
      </c>
      <c r="BB673" s="17">
        <v>5.1777937215648703E-2</v>
      </c>
      <c r="BC673" s="17">
        <v>7.7618080673859502E-2</v>
      </c>
      <c r="BD673" s="17">
        <v>6.3851761172591601E-2</v>
      </c>
      <c r="BE673" s="17">
        <v>6.4465271088976595E-2</v>
      </c>
      <c r="BF673" s="17">
        <v>8.3444469938759494E-2</v>
      </c>
      <c r="BG673" s="17">
        <v>4.3071468826904297E-2</v>
      </c>
      <c r="BH673" s="17">
        <v>6.9924030904625498E-2</v>
      </c>
      <c r="BI673" s="17">
        <v>6.1459942519134898E-2</v>
      </c>
      <c r="BJ673" s="17">
        <v>3.2012508109777599E-2</v>
      </c>
      <c r="BK673" s="17">
        <v>3.3901402706913802E-2</v>
      </c>
      <c r="BL673" s="17">
        <v>7.3862124709838703E-2</v>
      </c>
      <c r="BM673" s="17">
        <v>6.7122945419505406E-2</v>
      </c>
      <c r="BN673" s="17">
        <v>8.1617490710461593E-2</v>
      </c>
      <c r="BO673" s="17"/>
      <c r="BP673" s="17">
        <v>6.9132475874006699E-2</v>
      </c>
      <c r="BQ673" s="17">
        <v>5.2414692486145401E-2</v>
      </c>
      <c r="BR673" s="17">
        <v>5.6302128799651699E-2</v>
      </c>
      <c r="BS673" s="17">
        <v>6.8637154784749702E-2</v>
      </c>
      <c r="BT673" s="17">
        <v>5.7664495722867401E-2</v>
      </c>
      <c r="BU673" s="17">
        <v>5.3773641700606299E-2</v>
      </c>
      <c r="BV673" s="17"/>
      <c r="BW673" s="17">
        <v>0.109576296781886</v>
      </c>
      <c r="BX673" s="17">
        <v>6.06253862169817E-2</v>
      </c>
      <c r="BY673" s="17">
        <v>5.1670655499099299E-2</v>
      </c>
      <c r="BZ673" s="17">
        <v>5.9606429463934303E-2</v>
      </c>
      <c r="CA673" s="17">
        <v>8.3078460769153206E-2</v>
      </c>
      <c r="CB673" s="17">
        <v>8.2301131087143098E-2</v>
      </c>
      <c r="CC673" s="17">
        <v>1.7625602510188101E-2</v>
      </c>
      <c r="CD673" s="17">
        <v>6.6553018826037105E-2</v>
      </c>
      <c r="CE673" s="17"/>
      <c r="CF673" s="17">
        <v>0.109944409462973</v>
      </c>
      <c r="CG673" s="17">
        <v>5.4899735259089498E-2</v>
      </c>
      <c r="CH673" s="17">
        <v>5.29376647892622E-2</v>
      </c>
      <c r="CI673" s="17">
        <v>6.4170687052346104E-2</v>
      </c>
      <c r="CJ673" s="17">
        <v>6.8849069827856602E-2</v>
      </c>
      <c r="CK673" s="17"/>
      <c r="CL673" s="17">
        <v>3.8248844484707299E-2</v>
      </c>
      <c r="CM673" s="17"/>
      <c r="CN673" s="17">
        <v>5.4092491451523901E-2</v>
      </c>
      <c r="CO673" s="17">
        <v>7.5491969614719698E-2</v>
      </c>
      <c r="CP673" s="17">
        <v>6.38178325608076E-2</v>
      </c>
    </row>
    <row r="674" spans="2:94" x14ac:dyDescent="0.35">
      <c r="B674" t="s">
        <v>133</v>
      </c>
      <c r="C674" s="17">
        <v>7.2843618764652701E-2</v>
      </c>
      <c r="D674" s="17">
        <v>5.5086093286757003E-2</v>
      </c>
      <c r="E674" s="17">
        <v>8.9773341216643501E-2</v>
      </c>
      <c r="F674" s="17"/>
      <c r="G674" s="17">
        <v>5.5337786516869603E-2</v>
      </c>
      <c r="H674" s="17">
        <v>8.1804922777883898E-2</v>
      </c>
      <c r="I674" s="17">
        <v>9.4871024715054694E-2</v>
      </c>
      <c r="J674" s="17">
        <v>7.8176810007035205E-2</v>
      </c>
      <c r="K674" s="17">
        <v>7.1252149433892201E-2</v>
      </c>
      <c r="L674" s="17">
        <v>5.6011942109105997E-2</v>
      </c>
      <c r="M674" s="17"/>
      <c r="N674" s="17">
        <v>4.1670370250211197E-2</v>
      </c>
      <c r="O674" s="17">
        <v>7.2786470296910405E-2</v>
      </c>
      <c r="P674" s="17">
        <v>7.5152302880961502E-2</v>
      </c>
      <c r="Q674" s="17">
        <v>0.103342145424617</v>
      </c>
      <c r="R674" s="17"/>
      <c r="S674" s="17">
        <v>4.73455969974678E-2</v>
      </c>
      <c r="T674" s="17">
        <v>8.3920789311454594E-2</v>
      </c>
      <c r="U674" s="17">
        <v>9.8032910095442904E-2</v>
      </c>
      <c r="V674" s="17">
        <v>6.7567817346088702E-2</v>
      </c>
      <c r="W674" s="17">
        <v>8.1510161611473397E-2</v>
      </c>
      <c r="X674" s="17">
        <v>6.4223808692195905E-2</v>
      </c>
      <c r="Y674" s="17">
        <v>6.2597377361744394E-2</v>
      </c>
      <c r="Z674" s="17">
        <v>6.5386834588656906E-2</v>
      </c>
      <c r="AA674" s="17">
        <v>9.4313545019213199E-2</v>
      </c>
      <c r="AB674" s="17">
        <v>6.66838895374227E-2</v>
      </c>
      <c r="AC674" s="17">
        <v>7.4109698252686707E-2</v>
      </c>
      <c r="AD674" s="17"/>
      <c r="AE674" s="17">
        <v>6.1468703133258397E-2</v>
      </c>
      <c r="AF674" s="17">
        <v>5.8240406300062698E-2</v>
      </c>
      <c r="AG674" s="17">
        <v>0.14182676883036199</v>
      </c>
      <c r="AH674" s="17"/>
      <c r="AI674" s="17">
        <v>5.4959984657003198E-2</v>
      </c>
      <c r="AJ674" s="17">
        <v>6.2094391426178903E-2</v>
      </c>
      <c r="AK674" s="17">
        <v>3.35421765915054E-2</v>
      </c>
      <c r="AL674" s="17">
        <v>7.9249280959338003E-2</v>
      </c>
      <c r="AM674" s="17">
        <v>0.152915586754272</v>
      </c>
      <c r="AN674" s="17"/>
      <c r="AO674" s="17">
        <v>4.3945768120244699E-2</v>
      </c>
      <c r="AP674" s="17">
        <v>5.3235104666850303E-2</v>
      </c>
      <c r="AQ674" s="17">
        <v>5.2266462167913599E-2</v>
      </c>
      <c r="AR674" s="17"/>
      <c r="AS674" s="17">
        <v>8.4999152260121599E-2</v>
      </c>
      <c r="AT674" s="17">
        <v>8.3337061702041498E-2</v>
      </c>
      <c r="AU674" s="17">
        <v>6.7920647090414704E-2</v>
      </c>
      <c r="AV674" s="17">
        <v>4.4510411239832598E-2</v>
      </c>
      <c r="AW674" s="17">
        <v>4.4136251502708598E-2</v>
      </c>
      <c r="AX674" s="17"/>
      <c r="AY674" s="17">
        <v>6.7345229525425002E-2</v>
      </c>
      <c r="AZ674" s="17">
        <v>0.13001772731397801</v>
      </c>
      <c r="BA674" s="17">
        <v>0.10375818901935401</v>
      </c>
      <c r="BB674" s="17">
        <v>0.110141541581132</v>
      </c>
      <c r="BC674" s="17">
        <v>8.3430621178241807E-2</v>
      </c>
      <c r="BD674" s="17">
        <v>5.9706310970531799E-2</v>
      </c>
      <c r="BE674" s="17">
        <v>8.0928533699184999E-2</v>
      </c>
      <c r="BF674" s="17">
        <v>8.9102782489288906E-2</v>
      </c>
      <c r="BG674" s="17">
        <v>5.4173385758224002E-2</v>
      </c>
      <c r="BH674" s="17">
        <v>4.4719834671280601E-2</v>
      </c>
      <c r="BI674" s="17">
        <v>8.5755626983815503E-2</v>
      </c>
      <c r="BJ674" s="17">
        <v>3.11500452276521E-2</v>
      </c>
      <c r="BK674" s="17">
        <v>3.5350871101505602E-2</v>
      </c>
      <c r="BL674" s="17">
        <v>1.18272585839472E-2</v>
      </c>
      <c r="BM674" s="17">
        <v>4.1333499012847198E-2</v>
      </c>
      <c r="BN674" s="17">
        <v>6.2428245727235198E-3</v>
      </c>
      <c r="BO674" s="17"/>
      <c r="BP674" s="17">
        <v>6.2937333498771397E-2</v>
      </c>
      <c r="BQ674" s="17">
        <v>7.3925591960420298E-2</v>
      </c>
      <c r="BR674" s="17">
        <v>8.8807456762347997E-2</v>
      </c>
      <c r="BS674" s="17">
        <v>7.8897929654065196E-2</v>
      </c>
      <c r="BT674" s="17">
        <v>6.6851521426542396E-2</v>
      </c>
      <c r="BU674" s="17">
        <v>5.9679869129838602E-2</v>
      </c>
      <c r="BV674" s="17"/>
      <c r="BW674" s="17">
        <v>0.105226356946663</v>
      </c>
      <c r="BX674" s="17">
        <v>7.6022997507806001E-2</v>
      </c>
      <c r="BY674" s="17">
        <v>6.0511458456504297E-2</v>
      </c>
      <c r="BZ674" s="17">
        <v>5.9242119326695597E-2</v>
      </c>
      <c r="CA674" s="17">
        <v>4.5701165014588201E-2</v>
      </c>
      <c r="CB674" s="17">
        <v>6.1102752558015901E-2</v>
      </c>
      <c r="CC674" s="17">
        <v>8.9724148542097107E-2</v>
      </c>
      <c r="CD674" s="17">
        <v>9.1163665521459006E-2</v>
      </c>
      <c r="CE674" s="17"/>
      <c r="CF674" s="17">
        <v>3.1934120385328502E-2</v>
      </c>
      <c r="CG674" s="17">
        <v>5.6281066694390897E-2</v>
      </c>
      <c r="CH674" s="17">
        <v>7.4648034358981194E-2</v>
      </c>
      <c r="CI674" s="17">
        <v>0.11424733255001</v>
      </c>
      <c r="CJ674" s="17">
        <v>0.14704891001757101</v>
      </c>
      <c r="CK674" s="17"/>
      <c r="CL674" s="17">
        <v>5.2254592628981501E-2</v>
      </c>
      <c r="CM674" s="17"/>
      <c r="CN674" s="17">
        <v>8.8041229196995197E-2</v>
      </c>
      <c r="CO674" s="17">
        <v>7.1140280192123095E-2</v>
      </c>
      <c r="CP674" s="17">
        <v>3.9468554801760501E-2</v>
      </c>
    </row>
    <row r="675" spans="2:94" x14ac:dyDescent="0.35">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c r="AC675" s="17"/>
      <c r="AD675" s="17"/>
      <c r="AE675" s="17"/>
      <c r="AF675" s="17"/>
      <c r="AG675" s="17"/>
      <c r="AH675" s="17"/>
      <c r="AI675" s="17"/>
      <c r="AJ675" s="17"/>
      <c r="AK675" s="17"/>
      <c r="AL675" s="17"/>
      <c r="AM675" s="17"/>
      <c r="AN675" s="17"/>
      <c r="AO675" s="17"/>
      <c r="AP675" s="17"/>
      <c r="AQ675" s="17"/>
      <c r="AR675" s="17"/>
      <c r="AS675" s="17"/>
      <c r="AT675" s="17"/>
      <c r="AU675" s="17"/>
      <c r="AV675" s="17"/>
      <c r="AW675" s="17"/>
      <c r="AX675" s="17"/>
      <c r="AY675" s="17"/>
      <c r="AZ675" s="17"/>
      <c r="BA675" s="17"/>
      <c r="BB675" s="17"/>
      <c r="BC675" s="17"/>
      <c r="BD675" s="17"/>
      <c r="BE675" s="17"/>
      <c r="BF675" s="17"/>
      <c r="BG675" s="17"/>
      <c r="BH675" s="17"/>
      <c r="BI675" s="17"/>
      <c r="BJ675" s="17"/>
      <c r="BK675" s="17"/>
      <c r="BL675" s="17"/>
      <c r="BM675" s="17"/>
      <c r="BN675" s="17"/>
      <c r="BO675" s="17"/>
      <c r="BP675" s="17"/>
      <c r="BQ675" s="17"/>
      <c r="BR675" s="17"/>
      <c r="BS675" s="17"/>
      <c r="BT675" s="17"/>
      <c r="BU675" s="17"/>
      <c r="BV675" s="17"/>
      <c r="BW675" s="17"/>
      <c r="BX675" s="17"/>
      <c r="BY675" s="17"/>
      <c r="BZ675" s="17"/>
      <c r="CA675" s="17"/>
      <c r="CB675" s="17"/>
      <c r="CC675" s="17"/>
      <c r="CD675" s="17"/>
      <c r="CE675" s="17"/>
      <c r="CF675" s="17"/>
      <c r="CG675" s="17"/>
      <c r="CH675" s="17"/>
      <c r="CI675" s="17"/>
      <c r="CJ675" s="17"/>
      <c r="CK675" s="17"/>
      <c r="CL675" s="17"/>
      <c r="CM675" s="17"/>
      <c r="CN675" s="17"/>
      <c r="CO675" s="17"/>
      <c r="CP675" s="17"/>
    </row>
    <row r="676" spans="2:94" x14ac:dyDescent="0.35">
      <c r="B676" s="6" t="s">
        <v>296</v>
      </c>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c r="AC676" s="17"/>
      <c r="AD676" s="17"/>
      <c r="AE676" s="17"/>
      <c r="AF676" s="17"/>
      <c r="AG676" s="17"/>
      <c r="AH676" s="17"/>
      <c r="AI676" s="17"/>
      <c r="AJ676" s="17"/>
      <c r="AK676" s="17"/>
      <c r="AL676" s="17"/>
      <c r="AM676" s="17"/>
      <c r="AN676" s="17"/>
      <c r="AO676" s="17"/>
      <c r="AP676" s="17"/>
      <c r="AQ676" s="17"/>
      <c r="AR676" s="17"/>
      <c r="AS676" s="17"/>
      <c r="AT676" s="17"/>
      <c r="AU676" s="17"/>
      <c r="AV676" s="17"/>
      <c r="AW676" s="17"/>
      <c r="AX676" s="17"/>
      <c r="AY676" s="17"/>
      <c r="AZ676" s="17"/>
      <c r="BA676" s="17"/>
      <c r="BB676" s="17"/>
      <c r="BC676" s="17"/>
      <c r="BD676" s="17"/>
      <c r="BE676" s="17"/>
      <c r="BF676" s="17"/>
      <c r="BG676" s="17"/>
      <c r="BH676" s="17"/>
      <c r="BI676" s="17"/>
      <c r="BJ676" s="17"/>
      <c r="BK676" s="17"/>
      <c r="BL676" s="17"/>
      <c r="BM676" s="17"/>
      <c r="BN676" s="17"/>
      <c r="BO676" s="17"/>
      <c r="BP676" s="17"/>
      <c r="BQ676" s="17"/>
      <c r="BR676" s="17"/>
      <c r="BS676" s="17"/>
      <c r="BT676" s="17"/>
      <c r="BU676" s="17"/>
      <c r="BV676" s="17"/>
      <c r="BW676" s="17"/>
      <c r="BX676" s="17"/>
      <c r="BY676" s="17"/>
      <c r="BZ676" s="17"/>
      <c r="CA676" s="17"/>
      <c r="CB676" s="17"/>
      <c r="CC676" s="17"/>
      <c r="CD676" s="17"/>
      <c r="CE676" s="17"/>
      <c r="CF676" s="17"/>
      <c r="CG676" s="17"/>
      <c r="CH676" s="17"/>
      <c r="CI676" s="17"/>
      <c r="CJ676" s="17"/>
      <c r="CK676" s="17"/>
      <c r="CL676" s="17"/>
      <c r="CM676" s="17"/>
      <c r="CN676" s="17"/>
      <c r="CO676" s="17"/>
      <c r="CP676" s="17"/>
    </row>
    <row r="677" spans="2:94" x14ac:dyDescent="0.35">
      <c r="B677" s="24" t="s">
        <v>125</v>
      </c>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c r="AC677" s="17"/>
      <c r="AD677" s="17"/>
      <c r="AE677" s="17"/>
      <c r="AF677" s="17"/>
      <c r="AG677" s="17"/>
      <c r="AH677" s="17"/>
      <c r="AI677" s="17"/>
      <c r="AJ677" s="17"/>
      <c r="AK677" s="17"/>
      <c r="AL677" s="17"/>
      <c r="AM677" s="17"/>
      <c r="AN677" s="17"/>
      <c r="AO677" s="17"/>
      <c r="AP677" s="17"/>
      <c r="AQ677" s="17"/>
      <c r="AR677" s="17"/>
      <c r="AS677" s="17"/>
      <c r="AT677" s="17"/>
      <c r="AU677" s="17"/>
      <c r="AV677" s="17"/>
      <c r="AW677" s="17"/>
      <c r="AX677" s="17"/>
      <c r="AY677" s="17"/>
      <c r="AZ677" s="17"/>
      <c r="BA677" s="17"/>
      <c r="BB677" s="17"/>
      <c r="BC677" s="17"/>
      <c r="BD677" s="17"/>
      <c r="BE677" s="17"/>
      <c r="BF677" s="17"/>
      <c r="BG677" s="17"/>
      <c r="BH677" s="17"/>
      <c r="BI677" s="17"/>
      <c r="BJ677" s="17"/>
      <c r="BK677" s="17"/>
      <c r="BL677" s="17"/>
      <c r="BM677" s="17"/>
      <c r="BN677" s="17"/>
      <c r="BO677" s="17"/>
      <c r="BP677" s="17"/>
      <c r="BQ677" s="17"/>
      <c r="BR677" s="17"/>
      <c r="BS677" s="17"/>
      <c r="BT677" s="17"/>
      <c r="BU677" s="17"/>
      <c r="BV677" s="17"/>
      <c r="BW677" s="17"/>
      <c r="BX677" s="17"/>
      <c r="BY677" s="17"/>
      <c r="BZ677" s="17"/>
      <c r="CA677" s="17"/>
      <c r="CB677" s="17"/>
      <c r="CC677" s="17"/>
      <c r="CD677" s="17"/>
      <c r="CE677" s="17"/>
      <c r="CF677" s="17"/>
      <c r="CG677" s="17"/>
      <c r="CH677" s="17"/>
      <c r="CI677" s="17"/>
      <c r="CJ677" s="17"/>
      <c r="CK677" s="17"/>
      <c r="CL677" s="17"/>
      <c r="CM677" s="17"/>
      <c r="CN677" s="17"/>
      <c r="CO677" s="17"/>
      <c r="CP677" s="17"/>
    </row>
    <row r="678" spans="2:94" x14ac:dyDescent="0.35">
      <c r="B678" t="s">
        <v>290</v>
      </c>
      <c r="C678" s="17">
        <v>0.52691940161046202</v>
      </c>
      <c r="D678" s="17">
        <v>0.53403413074039396</v>
      </c>
      <c r="E678" s="17">
        <v>0.51770496830185397</v>
      </c>
      <c r="F678" s="17"/>
      <c r="G678" s="17">
        <v>0.43917349875058898</v>
      </c>
      <c r="H678" s="17">
        <v>0.43603066803479901</v>
      </c>
      <c r="I678" s="17">
        <v>0.50330581304674704</v>
      </c>
      <c r="J678" s="17">
        <v>0.55479044115385401</v>
      </c>
      <c r="K678" s="17">
        <v>0.57483462755327797</v>
      </c>
      <c r="L678" s="17">
        <v>0.62444963454490798</v>
      </c>
      <c r="M678" s="17"/>
      <c r="N678" s="17">
        <v>0.50830418171929603</v>
      </c>
      <c r="O678" s="17">
        <v>0.52772338656023199</v>
      </c>
      <c r="P678" s="17">
        <v>0.54547320212848904</v>
      </c>
      <c r="Q678" s="17">
        <v>0.52875548343350698</v>
      </c>
      <c r="R678" s="17"/>
      <c r="S678" s="17">
        <v>0.48961728014662997</v>
      </c>
      <c r="T678" s="17">
        <v>0.51664933658668999</v>
      </c>
      <c r="U678" s="17">
        <v>0.50807667631886</v>
      </c>
      <c r="V678" s="17">
        <v>0.54429837539956005</v>
      </c>
      <c r="W678" s="17">
        <v>0.51040166282186805</v>
      </c>
      <c r="X678" s="17">
        <v>0.463973719238432</v>
      </c>
      <c r="Y678" s="17">
        <v>0.54016277528220902</v>
      </c>
      <c r="Z678" s="17">
        <v>0.57005545299528604</v>
      </c>
      <c r="AA678" s="17">
        <v>0.51595323025794304</v>
      </c>
      <c r="AB678" s="17">
        <v>0.63480224565924903</v>
      </c>
      <c r="AC678" s="17">
        <v>0.56767354948785798</v>
      </c>
      <c r="AD678" s="17"/>
      <c r="AE678" s="17">
        <v>0.54747351368535702</v>
      </c>
      <c r="AF678" s="17">
        <v>0.55497512620064005</v>
      </c>
      <c r="AG678" s="17">
        <v>0.42355041159301099</v>
      </c>
      <c r="AH678" s="17"/>
      <c r="AI678" s="17">
        <v>0.51218929647613898</v>
      </c>
      <c r="AJ678" s="17">
        <v>0.57307890250766602</v>
      </c>
      <c r="AK678" s="17">
        <v>0.48485073612484397</v>
      </c>
      <c r="AL678" s="17">
        <v>0.50874726452531205</v>
      </c>
      <c r="AM678" s="17">
        <v>0.45717525048042801</v>
      </c>
      <c r="AN678" s="17"/>
      <c r="AO678" s="17">
        <v>0.46470387829097498</v>
      </c>
      <c r="AP678" s="17">
        <v>0.56594095077986994</v>
      </c>
      <c r="AQ678" s="17">
        <v>0.46154473079492703</v>
      </c>
      <c r="AR678" s="17"/>
      <c r="AS678" s="17">
        <v>0.52986830938025298</v>
      </c>
      <c r="AT678" s="17">
        <v>0.52714743804241404</v>
      </c>
      <c r="AU678" s="17">
        <v>0.50091323608539295</v>
      </c>
      <c r="AV678" s="17">
        <v>0.50734861583007895</v>
      </c>
      <c r="AW678" s="17">
        <v>0.44440773000359701</v>
      </c>
      <c r="AX678" s="17"/>
      <c r="AY678" s="17">
        <v>0.38325850975794201</v>
      </c>
      <c r="AZ678" s="17">
        <v>0.454818544809106</v>
      </c>
      <c r="BA678" s="17">
        <v>0.58822712193564397</v>
      </c>
      <c r="BB678" s="17">
        <v>0.54603634789941902</v>
      </c>
      <c r="BC678" s="17">
        <v>0.52675496596929505</v>
      </c>
      <c r="BD678" s="17">
        <v>0.556953399236367</v>
      </c>
      <c r="BE678" s="17">
        <v>0.55407960604933004</v>
      </c>
      <c r="BF678" s="17">
        <v>0.55249785638885196</v>
      </c>
      <c r="BG678" s="17">
        <v>0.48408069701087397</v>
      </c>
      <c r="BH678" s="17">
        <v>0.49922938391327698</v>
      </c>
      <c r="BI678" s="17">
        <v>0.55016811790321596</v>
      </c>
      <c r="BJ678" s="17">
        <v>0.53048883905445399</v>
      </c>
      <c r="BK678" s="17">
        <v>0.51083225134490395</v>
      </c>
      <c r="BL678" s="17">
        <v>0.42807215003735</v>
      </c>
      <c r="BM678" s="17">
        <v>0.53158959406216799</v>
      </c>
      <c r="BN678" s="17">
        <v>0.44848049427456799</v>
      </c>
      <c r="BO678" s="17"/>
      <c r="BP678" s="17">
        <v>0.47028148305768602</v>
      </c>
      <c r="BQ678" s="17">
        <v>0.54572406783355099</v>
      </c>
      <c r="BR678" s="17">
        <v>0.50098683122153798</v>
      </c>
      <c r="BS678" s="17">
        <v>0.556062440134374</v>
      </c>
      <c r="BT678" s="17">
        <v>0.58081681687620701</v>
      </c>
      <c r="BU678" s="17">
        <v>0.51963310181566003</v>
      </c>
      <c r="BV678" s="17"/>
      <c r="BW678" s="17">
        <v>0.45719605515414202</v>
      </c>
      <c r="BX678" s="17">
        <v>0.54094271930279902</v>
      </c>
      <c r="BY678" s="17">
        <v>0.55138509592134599</v>
      </c>
      <c r="BZ678" s="17">
        <v>0.535170689845754</v>
      </c>
      <c r="CA678" s="17">
        <v>0.52498193562525597</v>
      </c>
      <c r="CB678" s="17">
        <v>0.51261975779350299</v>
      </c>
      <c r="CC678" s="17">
        <v>0.44440486666092399</v>
      </c>
      <c r="CD678" s="17">
        <v>0.46708864810582301</v>
      </c>
      <c r="CE678" s="17"/>
      <c r="CF678" s="17">
        <v>0.45516583664385601</v>
      </c>
      <c r="CG678" s="17">
        <v>0.52816916502022304</v>
      </c>
      <c r="CH678" s="17">
        <v>0.52571434613340795</v>
      </c>
      <c r="CI678" s="17">
        <v>0.55498887361988802</v>
      </c>
      <c r="CJ678" s="17">
        <v>0.58121664113326699</v>
      </c>
      <c r="CK678" s="17"/>
      <c r="CL678" s="17">
        <v>0.51982649172566597</v>
      </c>
      <c r="CM678" s="17"/>
      <c r="CN678" s="17">
        <v>0.58014153264586799</v>
      </c>
      <c r="CO678" s="17">
        <v>0.46122757591557501</v>
      </c>
      <c r="CP678" s="17">
        <v>0.457574820287041</v>
      </c>
    </row>
    <row r="679" spans="2:94" x14ac:dyDescent="0.35">
      <c r="B679" t="s">
        <v>291</v>
      </c>
      <c r="C679" s="17">
        <v>0.34548149895658897</v>
      </c>
      <c r="D679" s="17">
        <v>0.35111927326706599</v>
      </c>
      <c r="E679" s="17">
        <v>0.34171557732978702</v>
      </c>
      <c r="F679" s="17"/>
      <c r="G679" s="17">
        <v>0.405816760269746</v>
      </c>
      <c r="H679" s="17">
        <v>0.42184880822131798</v>
      </c>
      <c r="I679" s="17">
        <v>0.34292446914833002</v>
      </c>
      <c r="J679" s="17">
        <v>0.30595019604007601</v>
      </c>
      <c r="K679" s="17">
        <v>0.33437632796713701</v>
      </c>
      <c r="L679" s="17">
        <v>0.28422743320007499</v>
      </c>
      <c r="M679" s="17"/>
      <c r="N679" s="17">
        <v>0.38685371300423799</v>
      </c>
      <c r="O679" s="17">
        <v>0.35046621948260998</v>
      </c>
      <c r="P679" s="17">
        <v>0.329280612916106</v>
      </c>
      <c r="Q679" s="17">
        <v>0.31129031719114197</v>
      </c>
      <c r="R679" s="17"/>
      <c r="S679" s="17">
        <v>0.39632756524707602</v>
      </c>
      <c r="T679" s="17">
        <v>0.35110093186680602</v>
      </c>
      <c r="U679" s="17">
        <v>0.34389104462724801</v>
      </c>
      <c r="V679" s="17">
        <v>0.34267253823389499</v>
      </c>
      <c r="W679" s="17">
        <v>0.37086762013861801</v>
      </c>
      <c r="X679" s="17">
        <v>0.38172091022984</v>
      </c>
      <c r="Y679" s="17">
        <v>0.33671810424867699</v>
      </c>
      <c r="Z679" s="17">
        <v>0.277337671512982</v>
      </c>
      <c r="AA679" s="17">
        <v>0.35059736659744001</v>
      </c>
      <c r="AB679" s="17">
        <v>0.25713152023846197</v>
      </c>
      <c r="AC679" s="17">
        <v>0.31169508520859501</v>
      </c>
      <c r="AD679" s="17"/>
      <c r="AE679" s="17">
        <v>0.33117470488057399</v>
      </c>
      <c r="AF679" s="17">
        <v>0.32809685480034301</v>
      </c>
      <c r="AG679" s="17">
        <v>0.40708839453106399</v>
      </c>
      <c r="AH679" s="17"/>
      <c r="AI679" s="17">
        <v>0.378313442683817</v>
      </c>
      <c r="AJ679" s="17">
        <v>0.29903493857621999</v>
      </c>
      <c r="AK679" s="17">
        <v>0.42497910824346702</v>
      </c>
      <c r="AL679" s="17">
        <v>0.30924702743114002</v>
      </c>
      <c r="AM679" s="17">
        <v>0.35274462616852098</v>
      </c>
      <c r="AN679" s="17"/>
      <c r="AO679" s="17">
        <v>0.433191217293735</v>
      </c>
      <c r="AP679" s="17">
        <v>0.312962278421346</v>
      </c>
      <c r="AQ679" s="17">
        <v>0.426124846549022</v>
      </c>
      <c r="AR679" s="17"/>
      <c r="AS679" s="17">
        <v>0.30870487515837602</v>
      </c>
      <c r="AT679" s="17">
        <v>0.35783273317749997</v>
      </c>
      <c r="AU679" s="17">
        <v>0.37276597006858098</v>
      </c>
      <c r="AV679" s="17">
        <v>0.38835240783696801</v>
      </c>
      <c r="AW679" s="17">
        <v>0.38461746903637301</v>
      </c>
      <c r="AX679" s="17"/>
      <c r="AY679" s="17">
        <v>0.44706734287949201</v>
      </c>
      <c r="AZ679" s="17">
        <v>0.33251007221962797</v>
      </c>
      <c r="BA679" s="17">
        <v>0.29275222754025199</v>
      </c>
      <c r="BB679" s="17">
        <v>0.30908910084091701</v>
      </c>
      <c r="BC679" s="17">
        <v>0.31623250787831902</v>
      </c>
      <c r="BD679" s="17">
        <v>0.30986233290145698</v>
      </c>
      <c r="BE679" s="17">
        <v>0.344369988178376</v>
      </c>
      <c r="BF679" s="17">
        <v>0.30333490339969499</v>
      </c>
      <c r="BG679" s="17">
        <v>0.38344103256512202</v>
      </c>
      <c r="BH679" s="17">
        <v>0.38177975867931901</v>
      </c>
      <c r="BI679" s="17">
        <v>0.33214411514549302</v>
      </c>
      <c r="BJ679" s="17">
        <v>0.40194891304841102</v>
      </c>
      <c r="BK679" s="17">
        <v>0.40268225020360199</v>
      </c>
      <c r="BL679" s="17">
        <v>0.42535417230969802</v>
      </c>
      <c r="BM679" s="17">
        <v>0.34807260388983602</v>
      </c>
      <c r="BN679" s="17">
        <v>0.48202440222624499</v>
      </c>
      <c r="BO679" s="17"/>
      <c r="BP679" s="17">
        <v>0.38529843493281601</v>
      </c>
      <c r="BQ679" s="17">
        <v>0.33589940365099502</v>
      </c>
      <c r="BR679" s="17">
        <v>0.379282713301068</v>
      </c>
      <c r="BS679" s="17">
        <v>0.308555816305214</v>
      </c>
      <c r="BT679" s="17">
        <v>0.30012665742337002</v>
      </c>
      <c r="BU679" s="17">
        <v>0.37406110825155903</v>
      </c>
      <c r="BV679" s="17"/>
      <c r="BW679" s="17">
        <v>0.39100570144819902</v>
      </c>
      <c r="BX679" s="17">
        <v>0.33205706224641202</v>
      </c>
      <c r="BY679" s="17">
        <v>0.33981409256001399</v>
      </c>
      <c r="BZ679" s="17">
        <v>0.34289090638634001</v>
      </c>
      <c r="CA679" s="17">
        <v>0.35406997813413899</v>
      </c>
      <c r="CB679" s="17">
        <v>0.36435135267859398</v>
      </c>
      <c r="CC679" s="17">
        <v>0.41260797523054699</v>
      </c>
      <c r="CD679" s="17">
        <v>0.36273609599867801</v>
      </c>
      <c r="CE679" s="17"/>
      <c r="CF679" s="17">
        <v>0.40344863093929501</v>
      </c>
      <c r="CG679" s="17">
        <v>0.35620322494488599</v>
      </c>
      <c r="CH679" s="17">
        <v>0.34517904287156997</v>
      </c>
      <c r="CI679" s="17">
        <v>0.31098295587031999</v>
      </c>
      <c r="CJ679" s="17">
        <v>0.244721697986543</v>
      </c>
      <c r="CK679" s="17"/>
      <c r="CL679" s="17">
        <v>0.381469523930131</v>
      </c>
      <c r="CM679" s="17"/>
      <c r="CN679" s="17">
        <v>0.28440644347486899</v>
      </c>
      <c r="CO679" s="17">
        <v>0.40240495199204901</v>
      </c>
      <c r="CP679" s="17">
        <v>0.43975071228086199</v>
      </c>
    </row>
    <row r="680" spans="2:94" x14ac:dyDescent="0.35">
      <c r="B680" t="s">
        <v>292</v>
      </c>
      <c r="C680" s="17">
        <v>6.5410048489192393E-2</v>
      </c>
      <c r="D680" s="17">
        <v>7.1621786542598903E-2</v>
      </c>
      <c r="E680" s="17">
        <v>5.9394411776493003E-2</v>
      </c>
      <c r="F680" s="17"/>
      <c r="G680" s="17">
        <v>0.111099454967325</v>
      </c>
      <c r="H680" s="17">
        <v>7.9183623773679102E-2</v>
      </c>
      <c r="I680" s="17">
        <v>6.1055159369855803E-2</v>
      </c>
      <c r="J680" s="17">
        <v>6.4074351376497599E-2</v>
      </c>
      <c r="K680" s="17">
        <v>3.4818294282521797E-2</v>
      </c>
      <c r="L680" s="17">
        <v>4.8752447993436199E-2</v>
      </c>
      <c r="M680" s="17"/>
      <c r="N680" s="17">
        <v>6.6027478960468997E-2</v>
      </c>
      <c r="O680" s="17">
        <v>6.6540443401580801E-2</v>
      </c>
      <c r="P680" s="17">
        <v>6.3498808449850799E-2</v>
      </c>
      <c r="Q680" s="17">
        <v>6.5087934065811801E-2</v>
      </c>
      <c r="R680" s="17"/>
      <c r="S680" s="17">
        <v>7.9065139481799704E-2</v>
      </c>
      <c r="T680" s="17">
        <v>5.7287439397887698E-2</v>
      </c>
      <c r="U680" s="17">
        <v>6.4494957166199698E-2</v>
      </c>
      <c r="V680" s="17">
        <v>4.5915650347046602E-2</v>
      </c>
      <c r="W680" s="17">
        <v>6.8262393483534106E-2</v>
      </c>
      <c r="X680" s="17">
        <v>9.3383829101665497E-2</v>
      </c>
      <c r="Y680" s="17">
        <v>6.58569383117725E-2</v>
      </c>
      <c r="Z680" s="17">
        <v>8.8766190828139094E-2</v>
      </c>
      <c r="AA680" s="17">
        <v>5.1866292814026702E-2</v>
      </c>
      <c r="AB680" s="17">
        <v>5.6621306444883703E-2</v>
      </c>
      <c r="AC680" s="17">
        <v>5.6712552016073399E-2</v>
      </c>
      <c r="AD680" s="17"/>
      <c r="AE680" s="17">
        <v>6.9140469162488102E-2</v>
      </c>
      <c r="AF680" s="17">
        <v>6.4123418674259705E-2</v>
      </c>
      <c r="AG680" s="17">
        <v>5.4382409261900001E-2</v>
      </c>
      <c r="AH680" s="17"/>
      <c r="AI680" s="17">
        <v>6.4061652942051406E-2</v>
      </c>
      <c r="AJ680" s="17">
        <v>7.4940082543136305E-2</v>
      </c>
      <c r="AK680" s="17">
        <v>5.1113902870801801E-2</v>
      </c>
      <c r="AL680" s="17">
        <v>0.116154938901412</v>
      </c>
      <c r="AM680" s="17">
        <v>5.5619370138267503E-2</v>
      </c>
      <c r="AN680" s="17"/>
      <c r="AO680" s="17">
        <v>6.4561940163083295E-2</v>
      </c>
      <c r="AP680" s="17">
        <v>6.8514844096995306E-2</v>
      </c>
      <c r="AQ680" s="17">
        <v>8.4216968923362903E-2</v>
      </c>
      <c r="AR680" s="17"/>
      <c r="AS680" s="17">
        <v>7.5387200071413696E-2</v>
      </c>
      <c r="AT680" s="17">
        <v>4.6568067968737699E-2</v>
      </c>
      <c r="AU680" s="17">
        <v>6.6556240637203598E-2</v>
      </c>
      <c r="AV680" s="17">
        <v>6.5550972257764906E-2</v>
      </c>
      <c r="AW680" s="17">
        <v>0.131218302598714</v>
      </c>
      <c r="AX680" s="17"/>
      <c r="AY680" s="17">
        <v>0.135718910511781</v>
      </c>
      <c r="AZ680" s="17">
        <v>0.107124671759801</v>
      </c>
      <c r="BA680" s="17">
        <v>5.49012990254873E-2</v>
      </c>
      <c r="BB680" s="17">
        <v>5.4143265385251903E-2</v>
      </c>
      <c r="BC680" s="17">
        <v>7.7930193692420394E-2</v>
      </c>
      <c r="BD680" s="17">
        <v>7.0700607527300702E-2</v>
      </c>
      <c r="BE680" s="17">
        <v>4.4325212056902402E-2</v>
      </c>
      <c r="BF680" s="17">
        <v>7.0669237917431502E-2</v>
      </c>
      <c r="BG680" s="17">
        <v>6.9623207885641802E-2</v>
      </c>
      <c r="BH680" s="17">
        <v>7.5366217521706705E-2</v>
      </c>
      <c r="BI680" s="17">
        <v>5.9318587482521098E-2</v>
      </c>
      <c r="BJ680" s="17">
        <v>4.0493420223051503E-2</v>
      </c>
      <c r="BK680" s="17">
        <v>6.3174144496530901E-2</v>
      </c>
      <c r="BL680" s="17">
        <v>9.9333193752541404E-2</v>
      </c>
      <c r="BM680" s="17">
        <v>8.0972220605047301E-2</v>
      </c>
      <c r="BN680" s="17">
        <v>6.9495103499187E-2</v>
      </c>
      <c r="BO680" s="17"/>
      <c r="BP680" s="17">
        <v>8.9614455496371107E-2</v>
      </c>
      <c r="BQ680" s="17">
        <v>5.2610170553129901E-2</v>
      </c>
      <c r="BR680" s="17">
        <v>5.0540555775091499E-2</v>
      </c>
      <c r="BS680" s="17">
        <v>6.8918619160783096E-2</v>
      </c>
      <c r="BT680" s="17">
        <v>6.3545822522124304E-2</v>
      </c>
      <c r="BU680" s="17">
        <v>5.6167506399495602E-2</v>
      </c>
      <c r="BV680" s="17"/>
      <c r="BW680" s="17">
        <v>7.5402308928957607E-2</v>
      </c>
      <c r="BX680" s="17">
        <v>6.4370141154687296E-2</v>
      </c>
      <c r="BY680" s="17">
        <v>6.20110637599708E-2</v>
      </c>
      <c r="BZ680" s="17">
        <v>7.0707122964499006E-2</v>
      </c>
      <c r="CA680" s="17">
        <v>6.4827585028655793E-2</v>
      </c>
      <c r="CB680" s="17">
        <v>7.4486079356694906E-2</v>
      </c>
      <c r="CC680" s="17">
        <v>8.4752318648804906E-2</v>
      </c>
      <c r="CD680" s="17">
        <v>8.6042823021979603E-2</v>
      </c>
      <c r="CE680" s="17"/>
      <c r="CF680" s="17">
        <v>0.10935710391906101</v>
      </c>
      <c r="CG680" s="17">
        <v>6.8591127369068805E-2</v>
      </c>
      <c r="CH680" s="17">
        <v>6.1060914294111798E-2</v>
      </c>
      <c r="CI680" s="17">
        <v>4.2617183809081902E-2</v>
      </c>
      <c r="CJ680" s="17">
        <v>7.0083497521082297E-2</v>
      </c>
      <c r="CK680" s="17"/>
      <c r="CL680" s="17">
        <v>5.0265256331678602E-2</v>
      </c>
      <c r="CM680" s="17"/>
      <c r="CN680" s="17">
        <v>6.1589122855873903E-2</v>
      </c>
      <c r="CO680" s="17">
        <v>6.8508926540953502E-2</v>
      </c>
      <c r="CP680" s="17">
        <v>7.1675587370820901E-2</v>
      </c>
    </row>
    <row r="681" spans="2:94" x14ac:dyDescent="0.35">
      <c r="B681" t="s">
        <v>133</v>
      </c>
      <c r="C681" s="17">
        <v>6.2189050943756097E-2</v>
      </c>
      <c r="D681" s="17">
        <v>4.32248094499409E-2</v>
      </c>
      <c r="E681" s="17">
        <v>8.1185042591865306E-2</v>
      </c>
      <c r="F681" s="17"/>
      <c r="G681" s="17">
        <v>4.3910286012339803E-2</v>
      </c>
      <c r="H681" s="17">
        <v>6.2936899970204199E-2</v>
      </c>
      <c r="I681" s="17">
        <v>9.2714558435067401E-2</v>
      </c>
      <c r="J681" s="17">
        <v>7.5185011429572304E-2</v>
      </c>
      <c r="K681" s="17">
        <v>5.59707501970634E-2</v>
      </c>
      <c r="L681" s="17">
        <v>4.2570484261580999E-2</v>
      </c>
      <c r="M681" s="17"/>
      <c r="N681" s="17">
        <v>3.8814626315996303E-2</v>
      </c>
      <c r="O681" s="17">
        <v>5.5269950555576201E-2</v>
      </c>
      <c r="P681" s="17">
        <v>6.1747376505554098E-2</v>
      </c>
      <c r="Q681" s="17">
        <v>9.4866265309539399E-2</v>
      </c>
      <c r="R681" s="17"/>
      <c r="S681" s="17">
        <v>3.4990015124493498E-2</v>
      </c>
      <c r="T681" s="17">
        <v>7.49622921486158E-2</v>
      </c>
      <c r="U681" s="17">
        <v>8.3537321887692598E-2</v>
      </c>
      <c r="V681" s="17">
        <v>6.7113436019498499E-2</v>
      </c>
      <c r="W681" s="17">
        <v>5.0468323555979799E-2</v>
      </c>
      <c r="X681" s="17">
        <v>6.0921541430063099E-2</v>
      </c>
      <c r="Y681" s="17">
        <v>5.7262182157341197E-2</v>
      </c>
      <c r="Z681" s="17">
        <v>6.3840684663592495E-2</v>
      </c>
      <c r="AA681" s="17">
        <v>8.158311033059E-2</v>
      </c>
      <c r="AB681" s="17">
        <v>5.1444927657405402E-2</v>
      </c>
      <c r="AC681" s="17">
        <v>6.3918813287473494E-2</v>
      </c>
      <c r="AD681" s="17"/>
      <c r="AE681" s="17">
        <v>5.2211312271581101E-2</v>
      </c>
      <c r="AF681" s="17">
        <v>5.2804600324757402E-2</v>
      </c>
      <c r="AG681" s="17">
        <v>0.114978784614025</v>
      </c>
      <c r="AH681" s="17"/>
      <c r="AI681" s="17">
        <v>4.54356078979926E-2</v>
      </c>
      <c r="AJ681" s="17">
        <v>5.2946076372977498E-2</v>
      </c>
      <c r="AK681" s="17">
        <v>3.9056252760887901E-2</v>
      </c>
      <c r="AL681" s="17">
        <v>6.5850769142135404E-2</v>
      </c>
      <c r="AM681" s="17">
        <v>0.134460753212784</v>
      </c>
      <c r="AN681" s="17"/>
      <c r="AO681" s="17">
        <v>3.7542964252207399E-2</v>
      </c>
      <c r="AP681" s="17">
        <v>5.2581926701789003E-2</v>
      </c>
      <c r="AQ681" s="17">
        <v>2.81134537326884E-2</v>
      </c>
      <c r="AR681" s="17"/>
      <c r="AS681" s="17">
        <v>8.6039615389957094E-2</v>
      </c>
      <c r="AT681" s="17">
        <v>6.8451760811348197E-2</v>
      </c>
      <c r="AU681" s="17">
        <v>5.9764553208822201E-2</v>
      </c>
      <c r="AV681" s="17">
        <v>3.8748004075188698E-2</v>
      </c>
      <c r="AW681" s="17">
        <v>3.9756498361316298E-2</v>
      </c>
      <c r="AX681" s="17"/>
      <c r="AY681" s="17">
        <v>3.3955236850783999E-2</v>
      </c>
      <c r="AZ681" s="17">
        <v>0.105546711211465</v>
      </c>
      <c r="BA681" s="17">
        <v>6.4119351498616695E-2</v>
      </c>
      <c r="BB681" s="17">
        <v>9.0731285874411399E-2</v>
      </c>
      <c r="BC681" s="17">
        <v>7.9082332459965807E-2</v>
      </c>
      <c r="BD681" s="17">
        <v>6.2483660334874798E-2</v>
      </c>
      <c r="BE681" s="17">
        <v>5.7225193715391302E-2</v>
      </c>
      <c r="BF681" s="17">
        <v>7.3498002294021494E-2</v>
      </c>
      <c r="BG681" s="17">
        <v>6.2855062538362205E-2</v>
      </c>
      <c r="BH681" s="17">
        <v>4.3624639885697702E-2</v>
      </c>
      <c r="BI681" s="17">
        <v>5.8369179468770002E-2</v>
      </c>
      <c r="BJ681" s="17">
        <v>2.70688276740833E-2</v>
      </c>
      <c r="BK681" s="17">
        <v>2.3311353954962599E-2</v>
      </c>
      <c r="BL681" s="17">
        <v>4.72404839004106E-2</v>
      </c>
      <c r="BM681" s="17">
        <v>3.9365581442949001E-2</v>
      </c>
      <c r="BN681" s="17">
        <v>0</v>
      </c>
      <c r="BO681" s="17"/>
      <c r="BP681" s="17">
        <v>5.4805626513126302E-2</v>
      </c>
      <c r="BQ681" s="17">
        <v>6.5766357962324301E-2</v>
      </c>
      <c r="BR681" s="17">
        <v>6.9189899702302396E-2</v>
      </c>
      <c r="BS681" s="17">
        <v>6.64631243996293E-2</v>
      </c>
      <c r="BT681" s="17">
        <v>5.5510703178298898E-2</v>
      </c>
      <c r="BU681" s="17">
        <v>5.0138283533285498E-2</v>
      </c>
      <c r="BV681" s="17"/>
      <c r="BW681" s="17">
        <v>7.6395934468701798E-2</v>
      </c>
      <c r="BX681" s="17">
        <v>6.2630077296101705E-2</v>
      </c>
      <c r="BY681" s="17">
        <v>4.6789747758668898E-2</v>
      </c>
      <c r="BZ681" s="17">
        <v>5.1231280803406498E-2</v>
      </c>
      <c r="CA681" s="17">
        <v>5.6120501211949197E-2</v>
      </c>
      <c r="CB681" s="17">
        <v>4.8542810171207901E-2</v>
      </c>
      <c r="CC681" s="17">
        <v>5.8234839459724498E-2</v>
      </c>
      <c r="CD681" s="17">
        <v>8.4132432873519306E-2</v>
      </c>
      <c r="CE681" s="17"/>
      <c r="CF681" s="17">
        <v>3.2028428497787399E-2</v>
      </c>
      <c r="CG681" s="17">
        <v>4.70364826658227E-2</v>
      </c>
      <c r="CH681" s="17">
        <v>6.8045696700910097E-2</v>
      </c>
      <c r="CI681" s="17">
        <v>9.1410986700709906E-2</v>
      </c>
      <c r="CJ681" s="17">
        <v>0.10397816335910801</v>
      </c>
      <c r="CK681" s="17"/>
      <c r="CL681" s="17">
        <v>4.8438728012525002E-2</v>
      </c>
      <c r="CM681" s="17"/>
      <c r="CN681" s="17">
        <v>7.3862901023389896E-2</v>
      </c>
      <c r="CO681" s="17">
        <v>6.7858545551422803E-2</v>
      </c>
      <c r="CP681" s="17">
        <v>3.0998880061276199E-2</v>
      </c>
    </row>
    <row r="682" spans="2:94" x14ac:dyDescent="0.35">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c r="AK682" s="17"/>
      <c r="AL682" s="17"/>
      <c r="AM682" s="17"/>
      <c r="AN682" s="17"/>
      <c r="AO682" s="17"/>
      <c r="AP682" s="17"/>
      <c r="AQ682" s="17"/>
      <c r="AR682" s="17"/>
      <c r="AS682" s="17"/>
      <c r="AT682" s="17"/>
      <c r="AU682" s="17"/>
      <c r="AV682" s="17"/>
      <c r="AW682" s="17"/>
      <c r="AX682" s="17"/>
      <c r="AY682" s="17"/>
      <c r="AZ682" s="17"/>
      <c r="BA682" s="17"/>
      <c r="BB682" s="17"/>
      <c r="BC682" s="17"/>
      <c r="BD682" s="17"/>
      <c r="BE682" s="17"/>
      <c r="BF682" s="17"/>
      <c r="BG682" s="17"/>
      <c r="BH682" s="17"/>
      <c r="BI682" s="17"/>
      <c r="BJ682" s="17"/>
      <c r="BK682" s="17"/>
      <c r="BL682" s="17"/>
      <c r="BM682" s="17"/>
      <c r="BN682" s="17"/>
      <c r="BO682" s="17"/>
      <c r="BP682" s="17"/>
      <c r="BQ682" s="17"/>
      <c r="BR682" s="17"/>
      <c r="BS682" s="17"/>
      <c r="BT682" s="17"/>
      <c r="BU682" s="17"/>
      <c r="BV682" s="17"/>
      <c r="BW682" s="17"/>
      <c r="BX682" s="17"/>
      <c r="BY682" s="17"/>
      <c r="BZ682" s="17"/>
      <c r="CA682" s="17"/>
      <c r="CB682" s="17"/>
      <c r="CC682" s="17"/>
      <c r="CD682" s="17"/>
      <c r="CE682" s="17"/>
      <c r="CF682" s="17"/>
      <c r="CG682" s="17"/>
      <c r="CH682" s="17"/>
      <c r="CI682" s="17"/>
      <c r="CJ682" s="17"/>
      <c r="CK682" s="17"/>
      <c r="CL682" s="17"/>
      <c r="CM682" s="17"/>
      <c r="CN682" s="17"/>
      <c r="CO682" s="17"/>
      <c r="CP682" s="17"/>
    </row>
    <row r="683" spans="2:94" x14ac:dyDescent="0.35">
      <c r="B683" s="6" t="s">
        <v>297</v>
      </c>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c r="AN683" s="17"/>
      <c r="AO683" s="17"/>
      <c r="AP683" s="17"/>
      <c r="AQ683" s="17"/>
      <c r="AR683" s="17"/>
      <c r="AS683" s="17"/>
      <c r="AT683" s="17"/>
      <c r="AU683" s="17"/>
      <c r="AV683" s="17"/>
      <c r="AW683" s="17"/>
      <c r="AX683" s="17"/>
      <c r="AY683" s="17"/>
      <c r="AZ683" s="17"/>
      <c r="BA683" s="17"/>
      <c r="BB683" s="17"/>
      <c r="BC683" s="17"/>
      <c r="BD683" s="17"/>
      <c r="BE683" s="17"/>
      <c r="BF683" s="17"/>
      <c r="BG683" s="17"/>
      <c r="BH683" s="17"/>
      <c r="BI683" s="17"/>
      <c r="BJ683" s="17"/>
      <c r="BK683" s="17"/>
      <c r="BL683" s="17"/>
      <c r="BM683" s="17"/>
      <c r="BN683" s="17"/>
      <c r="BO683" s="17"/>
      <c r="BP683" s="17"/>
      <c r="BQ683" s="17"/>
      <c r="BR683" s="17"/>
      <c r="BS683" s="17"/>
      <c r="BT683" s="17"/>
      <c r="BU683" s="17"/>
      <c r="BV683" s="17"/>
      <c r="BW683" s="17"/>
      <c r="BX683" s="17"/>
      <c r="BY683" s="17"/>
      <c r="BZ683" s="17"/>
      <c r="CA683" s="17"/>
      <c r="CB683" s="17"/>
      <c r="CC683" s="17"/>
      <c r="CD683" s="17"/>
      <c r="CE683" s="17"/>
      <c r="CF683" s="17"/>
      <c r="CG683" s="17"/>
      <c r="CH683" s="17"/>
      <c r="CI683" s="17"/>
      <c r="CJ683" s="17"/>
      <c r="CK683" s="17"/>
      <c r="CL683" s="17"/>
      <c r="CM683" s="17"/>
      <c r="CN683" s="17"/>
      <c r="CO683" s="17"/>
      <c r="CP683" s="17"/>
    </row>
    <row r="684" spans="2:94" x14ac:dyDescent="0.35">
      <c r="B684" s="24" t="s">
        <v>125</v>
      </c>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c r="AC684" s="17"/>
      <c r="AD684" s="17"/>
      <c r="AE684" s="17"/>
      <c r="AF684" s="17"/>
      <c r="AG684" s="17"/>
      <c r="AH684" s="17"/>
      <c r="AI684" s="17"/>
      <c r="AJ684" s="17"/>
      <c r="AK684" s="17"/>
      <c r="AL684" s="17"/>
      <c r="AM684" s="17"/>
      <c r="AN684" s="17"/>
      <c r="AO684" s="17"/>
      <c r="AP684" s="17"/>
      <c r="AQ684" s="17"/>
      <c r="AR684" s="17"/>
      <c r="AS684" s="17"/>
      <c r="AT684" s="17"/>
      <c r="AU684" s="17"/>
      <c r="AV684" s="17"/>
      <c r="AW684" s="17"/>
      <c r="AX684" s="17"/>
      <c r="AY684" s="17"/>
      <c r="AZ684" s="17"/>
      <c r="BA684" s="17"/>
      <c r="BB684" s="17"/>
      <c r="BC684" s="17"/>
      <c r="BD684" s="17"/>
      <c r="BE684" s="17"/>
      <c r="BF684" s="17"/>
      <c r="BG684" s="17"/>
      <c r="BH684" s="17"/>
      <c r="BI684" s="17"/>
      <c r="BJ684" s="17"/>
      <c r="BK684" s="17"/>
      <c r="BL684" s="17"/>
      <c r="BM684" s="17"/>
      <c r="BN684" s="17"/>
      <c r="BO684" s="17"/>
      <c r="BP684" s="17"/>
      <c r="BQ684" s="17"/>
      <c r="BR684" s="17"/>
      <c r="BS684" s="17"/>
      <c r="BT684" s="17"/>
      <c r="BU684" s="17"/>
      <c r="BV684" s="17"/>
      <c r="BW684" s="17"/>
      <c r="BX684" s="17"/>
      <c r="BY684" s="17"/>
      <c r="BZ684" s="17"/>
      <c r="CA684" s="17"/>
      <c r="CB684" s="17"/>
      <c r="CC684" s="17"/>
      <c r="CD684" s="17"/>
      <c r="CE684" s="17"/>
      <c r="CF684" s="17"/>
      <c r="CG684" s="17"/>
      <c r="CH684" s="17"/>
      <c r="CI684" s="17"/>
      <c r="CJ684" s="17"/>
      <c r="CK684" s="17"/>
      <c r="CL684" s="17"/>
      <c r="CM684" s="17"/>
      <c r="CN684" s="17"/>
      <c r="CO684" s="17"/>
      <c r="CP684" s="17"/>
    </row>
    <row r="685" spans="2:94" x14ac:dyDescent="0.35">
      <c r="B685" t="s">
        <v>290</v>
      </c>
      <c r="C685" s="17">
        <v>0.37394031303014702</v>
      </c>
      <c r="D685" s="17">
        <v>0.39415647612810301</v>
      </c>
      <c r="E685" s="17">
        <v>0.35029794357531002</v>
      </c>
      <c r="F685" s="17"/>
      <c r="G685" s="17">
        <v>0.32001095730132501</v>
      </c>
      <c r="H685" s="17">
        <v>0.32969686564869299</v>
      </c>
      <c r="I685" s="17">
        <v>0.330728497524307</v>
      </c>
      <c r="J685" s="17">
        <v>0.39206195964961799</v>
      </c>
      <c r="K685" s="17">
        <v>0.41966950939315001</v>
      </c>
      <c r="L685" s="17">
        <v>0.43600235060336601</v>
      </c>
      <c r="M685" s="17"/>
      <c r="N685" s="17">
        <v>0.34757173249128598</v>
      </c>
      <c r="O685" s="17">
        <v>0.37723579441553901</v>
      </c>
      <c r="P685" s="17">
        <v>0.38157349531389101</v>
      </c>
      <c r="Q685" s="17">
        <v>0.39208429030909098</v>
      </c>
      <c r="R685" s="17"/>
      <c r="S685" s="17">
        <v>0.36153773035932901</v>
      </c>
      <c r="T685" s="17">
        <v>0.36991065310548998</v>
      </c>
      <c r="U685" s="17">
        <v>0.38813818830485802</v>
      </c>
      <c r="V685" s="17">
        <v>0.38799451176514599</v>
      </c>
      <c r="W685" s="17">
        <v>0.33805800341417502</v>
      </c>
      <c r="X685" s="17">
        <v>0.34270527631171899</v>
      </c>
      <c r="Y685" s="17">
        <v>0.39180725590070598</v>
      </c>
      <c r="Z685" s="17">
        <v>0.40262466140682901</v>
      </c>
      <c r="AA685" s="17">
        <v>0.347297201866474</v>
      </c>
      <c r="AB685" s="17">
        <v>0.40399324249201402</v>
      </c>
      <c r="AC685" s="17">
        <v>0.43061550206279497</v>
      </c>
      <c r="AD685" s="17"/>
      <c r="AE685" s="17">
        <v>0.39954055464468902</v>
      </c>
      <c r="AF685" s="17">
        <v>0.39081579954048001</v>
      </c>
      <c r="AG685" s="17">
        <v>0.27909862849252298</v>
      </c>
      <c r="AH685" s="17"/>
      <c r="AI685" s="17">
        <v>0.34310348772247401</v>
      </c>
      <c r="AJ685" s="17">
        <v>0.42959171399276902</v>
      </c>
      <c r="AK685" s="17">
        <v>0.37534780518208599</v>
      </c>
      <c r="AL685" s="17">
        <v>0.47253658642113699</v>
      </c>
      <c r="AM685" s="17">
        <v>0.30810990234866198</v>
      </c>
      <c r="AN685" s="17"/>
      <c r="AO685" s="17">
        <v>0.29225759859605599</v>
      </c>
      <c r="AP685" s="17">
        <v>0.41580660977115402</v>
      </c>
      <c r="AQ685" s="17">
        <v>0.331499844610667</v>
      </c>
      <c r="AR685" s="17"/>
      <c r="AS685" s="17">
        <v>0.39334854953216403</v>
      </c>
      <c r="AT685" s="17">
        <v>0.352003019157963</v>
      </c>
      <c r="AU685" s="17">
        <v>0.36784904319211797</v>
      </c>
      <c r="AV685" s="17">
        <v>0.35952776414524301</v>
      </c>
      <c r="AW685" s="17">
        <v>0.237027152697247</v>
      </c>
      <c r="AX685" s="17"/>
      <c r="AY685" s="17">
        <v>0.41646618888975501</v>
      </c>
      <c r="AZ685" s="17">
        <v>0.3606968695476</v>
      </c>
      <c r="BA685" s="17">
        <v>0.39453581124438403</v>
      </c>
      <c r="BB685" s="17">
        <v>0.408892001002781</v>
      </c>
      <c r="BC685" s="17">
        <v>0.382936798169906</v>
      </c>
      <c r="BD685" s="17">
        <v>0.36928104973978199</v>
      </c>
      <c r="BE685" s="17">
        <v>0.39547624084208799</v>
      </c>
      <c r="BF685" s="17">
        <v>0.385690233971065</v>
      </c>
      <c r="BG685" s="17">
        <v>0.37484342497923501</v>
      </c>
      <c r="BH685" s="17">
        <v>0.35075231544961799</v>
      </c>
      <c r="BI685" s="17">
        <v>0.35653418936579101</v>
      </c>
      <c r="BJ685" s="17">
        <v>0.36150096990297498</v>
      </c>
      <c r="BK685" s="17">
        <v>0.35455423244553502</v>
      </c>
      <c r="BL685" s="17">
        <v>0.32536595949068498</v>
      </c>
      <c r="BM685" s="17">
        <v>0.38948572289188299</v>
      </c>
      <c r="BN685" s="17">
        <v>0.33330660793840799</v>
      </c>
      <c r="BO685" s="17"/>
      <c r="BP685" s="17">
        <v>0.36813770777596799</v>
      </c>
      <c r="BQ685" s="17">
        <v>0.38594448360601202</v>
      </c>
      <c r="BR685" s="17">
        <v>0.35673789032884601</v>
      </c>
      <c r="BS685" s="17">
        <v>0.36989442948453</v>
      </c>
      <c r="BT685" s="17">
        <v>0.38526351872697101</v>
      </c>
      <c r="BU685" s="17">
        <v>0.36679797999799901</v>
      </c>
      <c r="BV685" s="17"/>
      <c r="BW685" s="17">
        <v>0.328960783152841</v>
      </c>
      <c r="BX685" s="17">
        <v>0.37801868505470798</v>
      </c>
      <c r="BY685" s="17">
        <v>0.37141528901909099</v>
      </c>
      <c r="BZ685" s="17">
        <v>0.38839228259337399</v>
      </c>
      <c r="CA685" s="17">
        <v>0.38859097427442801</v>
      </c>
      <c r="CB685" s="17">
        <v>0.368012112428938</v>
      </c>
      <c r="CC685" s="17">
        <v>0.381032164764876</v>
      </c>
      <c r="CD685" s="17">
        <v>0.35216345568244001</v>
      </c>
      <c r="CE685" s="17"/>
      <c r="CF685" s="17">
        <v>0.40401626027847598</v>
      </c>
      <c r="CG685" s="17">
        <v>0.36238945097168201</v>
      </c>
      <c r="CH685" s="17">
        <v>0.36912248005874099</v>
      </c>
      <c r="CI685" s="17">
        <v>0.39088970000025303</v>
      </c>
      <c r="CJ685" s="17">
        <v>0.40016603386809102</v>
      </c>
      <c r="CK685" s="17"/>
      <c r="CL685" s="17">
        <v>0.34280798158113301</v>
      </c>
      <c r="CM685" s="17"/>
      <c r="CN685" s="17">
        <v>0.42980385428372198</v>
      </c>
      <c r="CO685" s="17">
        <v>0.30121759899138401</v>
      </c>
      <c r="CP685" s="17">
        <v>0.30415510493818099</v>
      </c>
    </row>
    <row r="686" spans="2:94" x14ac:dyDescent="0.35">
      <c r="B686" t="s">
        <v>291</v>
      </c>
      <c r="C686" s="17">
        <v>0.397107683001026</v>
      </c>
      <c r="D686" s="17">
        <v>0.39363953982669397</v>
      </c>
      <c r="E686" s="17">
        <v>0.40260136220204401</v>
      </c>
      <c r="F686" s="17"/>
      <c r="G686" s="17">
        <v>0.41865499056641697</v>
      </c>
      <c r="H686" s="17">
        <v>0.45715427464921499</v>
      </c>
      <c r="I686" s="17">
        <v>0.43515976790371003</v>
      </c>
      <c r="J686" s="17">
        <v>0.38886141404861102</v>
      </c>
      <c r="K686" s="17">
        <v>0.34993858427257801</v>
      </c>
      <c r="L686" s="17">
        <v>0.34089180151814302</v>
      </c>
      <c r="M686" s="17"/>
      <c r="N686" s="17">
        <v>0.43789191381794501</v>
      </c>
      <c r="O686" s="17">
        <v>0.40715296502968101</v>
      </c>
      <c r="P686" s="17">
        <v>0.39072336898368398</v>
      </c>
      <c r="Q686" s="17">
        <v>0.347593504272592</v>
      </c>
      <c r="R686" s="17"/>
      <c r="S686" s="17">
        <v>0.430641098517759</v>
      </c>
      <c r="T686" s="17">
        <v>0.39240213731065099</v>
      </c>
      <c r="U686" s="17">
        <v>0.34486586158194898</v>
      </c>
      <c r="V686" s="17">
        <v>0.38918781637369898</v>
      </c>
      <c r="W686" s="17">
        <v>0.44437452108887199</v>
      </c>
      <c r="X686" s="17">
        <v>0.40956537611025901</v>
      </c>
      <c r="Y686" s="17">
        <v>0.375657135992567</v>
      </c>
      <c r="Z686" s="17">
        <v>0.43129414618427903</v>
      </c>
      <c r="AA686" s="17">
        <v>0.416711237239697</v>
      </c>
      <c r="AB686" s="17">
        <v>0.34295819782285197</v>
      </c>
      <c r="AC686" s="17">
        <v>0.38605007014881898</v>
      </c>
      <c r="AD686" s="17"/>
      <c r="AE686" s="17">
        <v>0.36454936022696399</v>
      </c>
      <c r="AF686" s="17">
        <v>0.40491297823523997</v>
      </c>
      <c r="AG686" s="17">
        <v>0.448479628378537</v>
      </c>
      <c r="AH686" s="17"/>
      <c r="AI686" s="17">
        <v>0.40740237225152798</v>
      </c>
      <c r="AJ686" s="17">
        <v>0.383164088085796</v>
      </c>
      <c r="AK686" s="17">
        <v>0.43990718157584602</v>
      </c>
      <c r="AL686" s="17">
        <v>0.29678208531764999</v>
      </c>
      <c r="AM686" s="17">
        <v>0.40164659595578101</v>
      </c>
      <c r="AN686" s="17"/>
      <c r="AO686" s="17">
        <v>0.45295005152141499</v>
      </c>
      <c r="AP686" s="17">
        <v>0.40515109939538702</v>
      </c>
      <c r="AQ686" s="17">
        <v>0.41756039473090401</v>
      </c>
      <c r="AR686" s="17"/>
      <c r="AS686" s="17">
        <v>0.34701431756916801</v>
      </c>
      <c r="AT686" s="17">
        <v>0.41186829006656001</v>
      </c>
      <c r="AU686" s="17">
        <v>0.409007491333651</v>
      </c>
      <c r="AV686" s="17">
        <v>0.48298879167071002</v>
      </c>
      <c r="AW686" s="17">
        <v>0.528222622988053</v>
      </c>
      <c r="AX686" s="17"/>
      <c r="AY686" s="17">
        <v>0.41730545182663897</v>
      </c>
      <c r="AZ686" s="17">
        <v>0.37625138043231898</v>
      </c>
      <c r="BA686" s="17">
        <v>0.34710996066626698</v>
      </c>
      <c r="BB686" s="17">
        <v>0.32835055143538699</v>
      </c>
      <c r="BC686" s="17">
        <v>0.36296734125434998</v>
      </c>
      <c r="BD686" s="17">
        <v>0.42214649757503597</v>
      </c>
      <c r="BE686" s="17">
        <v>0.39207137487208799</v>
      </c>
      <c r="BF686" s="17">
        <v>0.385910333568036</v>
      </c>
      <c r="BG686" s="17">
        <v>0.416060360312552</v>
      </c>
      <c r="BH686" s="17">
        <v>0.445147838596059</v>
      </c>
      <c r="BI686" s="17">
        <v>0.38860653091166503</v>
      </c>
      <c r="BJ686" s="17">
        <v>0.40815209787815698</v>
      </c>
      <c r="BK686" s="17">
        <v>0.46040115088302502</v>
      </c>
      <c r="BL686" s="17">
        <v>0.41150683958651701</v>
      </c>
      <c r="BM686" s="17">
        <v>0.412085789643449</v>
      </c>
      <c r="BN686" s="17">
        <v>0.51854289923198305</v>
      </c>
      <c r="BO686" s="17"/>
      <c r="BP686" s="17">
        <v>0.42034947981510601</v>
      </c>
      <c r="BQ686" s="17">
        <v>0.382568920829572</v>
      </c>
      <c r="BR686" s="17">
        <v>0.40718194848428102</v>
      </c>
      <c r="BS686" s="17">
        <v>0.39462165898571699</v>
      </c>
      <c r="BT686" s="17">
        <v>0.38553362592013701</v>
      </c>
      <c r="BU686" s="17">
        <v>0.38447242068733301</v>
      </c>
      <c r="BV686" s="17"/>
      <c r="BW686" s="17">
        <v>0.433596452413188</v>
      </c>
      <c r="BX686" s="17">
        <v>0.40155366571613399</v>
      </c>
      <c r="BY686" s="17">
        <v>0.414396610837582</v>
      </c>
      <c r="BZ686" s="17">
        <v>0.37007322380019803</v>
      </c>
      <c r="CA686" s="17">
        <v>0.397727943096087</v>
      </c>
      <c r="CB686" s="17">
        <v>0.44975858716727202</v>
      </c>
      <c r="CC686" s="17">
        <v>0.39148486054326098</v>
      </c>
      <c r="CD686" s="17">
        <v>0.35787659602112498</v>
      </c>
      <c r="CE686" s="17"/>
      <c r="CF686" s="17">
        <v>0.345126386409562</v>
      </c>
      <c r="CG686" s="17">
        <v>0.40932013616979401</v>
      </c>
      <c r="CH686" s="17">
        <v>0.41412880862325802</v>
      </c>
      <c r="CI686" s="17">
        <v>0.37472559662011401</v>
      </c>
      <c r="CJ686" s="17">
        <v>0.30862318824583401</v>
      </c>
      <c r="CK686" s="17"/>
      <c r="CL686" s="17">
        <v>0.46168983233175998</v>
      </c>
      <c r="CM686" s="17"/>
      <c r="CN686" s="17">
        <v>0.348136568885546</v>
      </c>
      <c r="CO686" s="17">
        <v>0.46070438693594701</v>
      </c>
      <c r="CP686" s="17">
        <v>0.458404982487571</v>
      </c>
    </row>
    <row r="687" spans="2:94" x14ac:dyDescent="0.35">
      <c r="B687" t="s">
        <v>292</v>
      </c>
      <c r="C687" s="17">
        <v>0.13784565259570999</v>
      </c>
      <c r="D687" s="17">
        <v>0.15139440114529701</v>
      </c>
      <c r="E687" s="17">
        <v>0.12571188370116901</v>
      </c>
      <c r="F687" s="17"/>
      <c r="G687" s="17">
        <v>0.167049759526602</v>
      </c>
      <c r="H687" s="17">
        <v>0.11891597818437399</v>
      </c>
      <c r="I687" s="17">
        <v>0.11001807734833199</v>
      </c>
      <c r="J687" s="17">
        <v>0.129501587458525</v>
      </c>
      <c r="K687" s="17">
        <v>0.142414262842257</v>
      </c>
      <c r="L687" s="17">
        <v>0.1601922458159</v>
      </c>
      <c r="M687" s="17"/>
      <c r="N687" s="17">
        <v>0.152209261151693</v>
      </c>
      <c r="O687" s="17">
        <v>0.13477814727769599</v>
      </c>
      <c r="P687" s="17">
        <v>0.13887616788687601</v>
      </c>
      <c r="Q687" s="17">
        <v>0.12640755438814799</v>
      </c>
      <c r="R687" s="17"/>
      <c r="S687" s="17">
        <v>0.141711367441304</v>
      </c>
      <c r="T687" s="17">
        <v>0.141809982764843</v>
      </c>
      <c r="U687" s="17">
        <v>0.14718021172717799</v>
      </c>
      <c r="V687" s="17">
        <v>0.13636667948504899</v>
      </c>
      <c r="W687" s="17">
        <v>0.126177404846955</v>
      </c>
      <c r="X687" s="17">
        <v>0.153919520039385</v>
      </c>
      <c r="Y687" s="17">
        <v>0.14767882391029299</v>
      </c>
      <c r="Z687" s="17">
        <v>9.4570566409382301E-2</v>
      </c>
      <c r="AA687" s="17">
        <v>0.130135796547698</v>
      </c>
      <c r="AB687" s="17">
        <v>0.156004676514688</v>
      </c>
      <c r="AC687" s="17">
        <v>9.5017366750190499E-2</v>
      </c>
      <c r="AD687" s="17"/>
      <c r="AE687" s="17">
        <v>0.15172461206944399</v>
      </c>
      <c r="AF687" s="17">
        <v>0.137902263700282</v>
      </c>
      <c r="AG687" s="17">
        <v>0.101728981711645</v>
      </c>
      <c r="AH687" s="17"/>
      <c r="AI687" s="17">
        <v>0.17789164215581399</v>
      </c>
      <c r="AJ687" s="17">
        <v>0.111690120321586</v>
      </c>
      <c r="AK687" s="17">
        <v>0.146483514704663</v>
      </c>
      <c r="AL687" s="17">
        <v>0.157445610941088</v>
      </c>
      <c r="AM687" s="17">
        <v>9.6405997978185401E-2</v>
      </c>
      <c r="AN687" s="17"/>
      <c r="AO687" s="17">
        <v>0.189212158674046</v>
      </c>
      <c r="AP687" s="17">
        <v>0.11193314262620099</v>
      </c>
      <c r="AQ687" s="17">
        <v>0.19448138931599401</v>
      </c>
      <c r="AR687" s="17"/>
      <c r="AS687" s="17">
        <v>0.153414050524323</v>
      </c>
      <c r="AT687" s="17">
        <v>0.13510269597439201</v>
      </c>
      <c r="AU687" s="17">
        <v>0.12781337884299701</v>
      </c>
      <c r="AV687" s="17">
        <v>9.8084671544762997E-2</v>
      </c>
      <c r="AW687" s="17">
        <v>0.17266091914756601</v>
      </c>
      <c r="AX687" s="17"/>
      <c r="AY687" s="17">
        <v>6.6871572185379605E-2</v>
      </c>
      <c r="AZ687" s="17">
        <v>0.129357424111711</v>
      </c>
      <c r="BA687" s="17">
        <v>0.14560593585909301</v>
      </c>
      <c r="BB687" s="17">
        <v>0.126171027542158</v>
      </c>
      <c r="BC687" s="17">
        <v>0.13984321487947499</v>
      </c>
      <c r="BD687" s="17">
        <v>0.132084455222338</v>
      </c>
      <c r="BE687" s="17">
        <v>0.11369864421652499</v>
      </c>
      <c r="BF687" s="17">
        <v>0.15693011468924301</v>
      </c>
      <c r="BG687" s="17">
        <v>0.12941359913120801</v>
      </c>
      <c r="BH687" s="17">
        <v>0.13336352791987699</v>
      </c>
      <c r="BI687" s="17">
        <v>0.16055330297150899</v>
      </c>
      <c r="BJ687" s="17">
        <v>0.171095226797598</v>
      </c>
      <c r="BK687" s="17">
        <v>0.13256867022239199</v>
      </c>
      <c r="BL687" s="17">
        <v>0.202564196402723</v>
      </c>
      <c r="BM687" s="17">
        <v>0.13175187002348099</v>
      </c>
      <c r="BN687" s="17">
        <v>0.14815049282960899</v>
      </c>
      <c r="BO687" s="17"/>
      <c r="BP687" s="17">
        <v>0.13052847548933399</v>
      </c>
      <c r="BQ687" s="17">
        <v>0.13504762393195299</v>
      </c>
      <c r="BR687" s="17">
        <v>0.12680823378956901</v>
      </c>
      <c r="BS687" s="17">
        <v>0.15512677047495199</v>
      </c>
      <c r="BT687" s="17">
        <v>0.130260285540412</v>
      </c>
      <c r="BU687" s="17">
        <v>0.160225354544698</v>
      </c>
      <c r="BV687" s="17"/>
      <c r="BW687" s="17">
        <v>0.16051125375172701</v>
      </c>
      <c r="BX687" s="17">
        <v>0.121784299372344</v>
      </c>
      <c r="BY687" s="17">
        <v>0.144352933610292</v>
      </c>
      <c r="BZ687" s="17">
        <v>0.15766147294764199</v>
      </c>
      <c r="CA687" s="17">
        <v>0.136458715557712</v>
      </c>
      <c r="CB687" s="17">
        <v>0.116177593331942</v>
      </c>
      <c r="CC687" s="17">
        <v>0.14906383620708899</v>
      </c>
      <c r="CD687" s="17">
        <v>0.13455795479820501</v>
      </c>
      <c r="CE687" s="17"/>
      <c r="CF687" s="17">
        <v>0.21000471354863001</v>
      </c>
      <c r="CG687" s="17">
        <v>0.160533491028714</v>
      </c>
      <c r="CH687" s="17">
        <v>0.116583331383737</v>
      </c>
      <c r="CI687" s="17">
        <v>9.8523868959576294E-2</v>
      </c>
      <c r="CJ687" s="17">
        <v>0.12578080803248301</v>
      </c>
      <c r="CK687" s="17"/>
      <c r="CL687" s="17">
        <v>0.13477725716748801</v>
      </c>
      <c r="CM687" s="17"/>
      <c r="CN687" s="17">
        <v>0.113333570111552</v>
      </c>
      <c r="CO687" s="17">
        <v>0.145274112064294</v>
      </c>
      <c r="CP687" s="17">
        <v>0.187950351324737</v>
      </c>
    </row>
    <row r="688" spans="2:94" x14ac:dyDescent="0.35">
      <c r="B688" t="s">
        <v>133</v>
      </c>
      <c r="C688" s="17">
        <v>9.1106351373116998E-2</v>
      </c>
      <c r="D688" s="17">
        <v>6.0809582899905699E-2</v>
      </c>
      <c r="E688" s="17">
        <v>0.121388810521477</v>
      </c>
      <c r="F688" s="17"/>
      <c r="G688" s="17">
        <v>9.4284292605656003E-2</v>
      </c>
      <c r="H688" s="17">
        <v>9.4232881517717401E-2</v>
      </c>
      <c r="I688" s="17">
        <v>0.124093657223651</v>
      </c>
      <c r="J688" s="17">
        <v>8.9575038843246399E-2</v>
      </c>
      <c r="K688" s="17">
        <v>8.7977643492014798E-2</v>
      </c>
      <c r="L688" s="17">
        <v>6.2913602062590404E-2</v>
      </c>
      <c r="M688" s="17"/>
      <c r="N688" s="17">
        <v>6.2327092539076701E-2</v>
      </c>
      <c r="O688" s="17">
        <v>8.0833093277083906E-2</v>
      </c>
      <c r="P688" s="17">
        <v>8.8826967815548802E-2</v>
      </c>
      <c r="Q688" s="17">
        <v>0.133914651030168</v>
      </c>
      <c r="R688" s="17"/>
      <c r="S688" s="17">
        <v>6.6109803681607696E-2</v>
      </c>
      <c r="T688" s="17">
        <v>9.5877226819016004E-2</v>
      </c>
      <c r="U688" s="17">
        <v>0.119815738386015</v>
      </c>
      <c r="V688" s="17">
        <v>8.6450992376105498E-2</v>
      </c>
      <c r="W688" s="17">
        <v>9.1390070649997907E-2</v>
      </c>
      <c r="X688" s="17">
        <v>9.3809827538637799E-2</v>
      </c>
      <c r="Y688" s="17">
        <v>8.4856784196433999E-2</v>
      </c>
      <c r="Z688" s="17">
        <v>7.15106259995094E-2</v>
      </c>
      <c r="AA688" s="17">
        <v>0.10585576434613</v>
      </c>
      <c r="AB688" s="17">
        <v>9.7043883170445905E-2</v>
      </c>
      <c r="AC688" s="17">
        <v>8.8317061038195394E-2</v>
      </c>
      <c r="AD688" s="17"/>
      <c r="AE688" s="17">
        <v>8.4185473058903296E-2</v>
      </c>
      <c r="AF688" s="17">
        <v>6.6368958523998503E-2</v>
      </c>
      <c r="AG688" s="17">
        <v>0.170692761417295</v>
      </c>
      <c r="AH688" s="17"/>
      <c r="AI688" s="17">
        <v>7.1602497870184106E-2</v>
      </c>
      <c r="AJ688" s="17">
        <v>7.5554077599848599E-2</v>
      </c>
      <c r="AK688" s="17">
        <v>3.8261498537404903E-2</v>
      </c>
      <c r="AL688" s="17">
        <v>7.3235717320125196E-2</v>
      </c>
      <c r="AM688" s="17">
        <v>0.19383750371737099</v>
      </c>
      <c r="AN688" s="17"/>
      <c r="AO688" s="17">
        <v>6.5580191208483796E-2</v>
      </c>
      <c r="AP688" s="17">
        <v>6.7109148207259106E-2</v>
      </c>
      <c r="AQ688" s="17">
        <v>5.6458371342435101E-2</v>
      </c>
      <c r="AR688" s="17"/>
      <c r="AS688" s="17">
        <v>0.106223082374345</v>
      </c>
      <c r="AT688" s="17">
        <v>0.101025994801086</v>
      </c>
      <c r="AU688" s="17">
        <v>9.5330086631233601E-2</v>
      </c>
      <c r="AV688" s="17">
        <v>5.9398772639284503E-2</v>
      </c>
      <c r="AW688" s="17">
        <v>6.2089305167134498E-2</v>
      </c>
      <c r="AX688" s="17"/>
      <c r="AY688" s="17">
        <v>9.9356787098226998E-2</v>
      </c>
      <c r="AZ688" s="17">
        <v>0.13369432590836999</v>
      </c>
      <c r="BA688" s="17">
        <v>0.11274829223025599</v>
      </c>
      <c r="BB688" s="17">
        <v>0.136586420019674</v>
      </c>
      <c r="BC688" s="17">
        <v>0.114252645696269</v>
      </c>
      <c r="BD688" s="17">
        <v>7.6487997462843196E-2</v>
      </c>
      <c r="BE688" s="17">
        <v>9.8753740069298504E-2</v>
      </c>
      <c r="BF688" s="17">
        <v>7.1469317771655605E-2</v>
      </c>
      <c r="BG688" s="17">
        <v>7.9682615577005095E-2</v>
      </c>
      <c r="BH688" s="17">
        <v>7.0736318034445703E-2</v>
      </c>
      <c r="BI688" s="17">
        <v>9.4305976751034706E-2</v>
      </c>
      <c r="BJ688" s="17">
        <v>5.9251705421269202E-2</v>
      </c>
      <c r="BK688" s="17">
        <v>5.2475946449047503E-2</v>
      </c>
      <c r="BL688" s="17">
        <v>6.0563004520074598E-2</v>
      </c>
      <c r="BM688" s="17">
        <v>6.6676617441187302E-2</v>
      </c>
      <c r="BN688" s="17">
        <v>0</v>
      </c>
      <c r="BO688" s="17"/>
      <c r="BP688" s="17">
        <v>8.0984336919592906E-2</v>
      </c>
      <c r="BQ688" s="17">
        <v>9.6438971632462595E-2</v>
      </c>
      <c r="BR688" s="17">
        <v>0.109271927397304</v>
      </c>
      <c r="BS688" s="17">
        <v>8.0357141054800907E-2</v>
      </c>
      <c r="BT688" s="17">
        <v>9.8942569812480397E-2</v>
      </c>
      <c r="BU688" s="17">
        <v>8.8504244769969403E-2</v>
      </c>
      <c r="BV688" s="17"/>
      <c r="BW688" s="17">
        <v>7.6931510682244603E-2</v>
      </c>
      <c r="BX688" s="17">
        <v>9.8643349856812806E-2</v>
      </c>
      <c r="BY688" s="17">
        <v>6.9835166533034995E-2</v>
      </c>
      <c r="BZ688" s="17">
        <v>8.3873020658785699E-2</v>
      </c>
      <c r="CA688" s="17">
        <v>7.7222367071773407E-2</v>
      </c>
      <c r="CB688" s="17">
        <v>6.6051707071848806E-2</v>
      </c>
      <c r="CC688" s="17">
        <v>7.8419138484773401E-2</v>
      </c>
      <c r="CD688" s="17">
        <v>0.15540199349823</v>
      </c>
      <c r="CE688" s="17"/>
      <c r="CF688" s="17">
        <v>4.0852639763331901E-2</v>
      </c>
      <c r="CG688" s="17">
        <v>6.7756921829809996E-2</v>
      </c>
      <c r="CH688" s="17">
        <v>0.100165379934264</v>
      </c>
      <c r="CI688" s="17">
        <v>0.135860834420057</v>
      </c>
      <c r="CJ688" s="17">
        <v>0.16542996985359201</v>
      </c>
      <c r="CK688" s="17"/>
      <c r="CL688" s="17">
        <v>6.07249289196196E-2</v>
      </c>
      <c r="CM688" s="17"/>
      <c r="CN688" s="17">
        <v>0.10872600671917999</v>
      </c>
      <c r="CO688" s="17">
        <v>9.2803902008374906E-2</v>
      </c>
      <c r="CP688" s="17">
        <v>4.9489561249510601E-2</v>
      </c>
    </row>
    <row r="689" spans="2:94" x14ac:dyDescent="0.35">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c r="BM689" s="17"/>
      <c r="BN689" s="17"/>
      <c r="BO689" s="17"/>
      <c r="BP689" s="17"/>
      <c r="BQ689" s="17"/>
      <c r="BR689" s="17"/>
      <c r="BS689" s="17"/>
      <c r="BT689" s="17"/>
      <c r="BU689" s="17"/>
      <c r="BV689" s="17"/>
      <c r="BW689" s="17"/>
      <c r="BX689" s="17"/>
      <c r="BY689" s="17"/>
      <c r="BZ689" s="17"/>
      <c r="CA689" s="17"/>
      <c r="CB689" s="17"/>
      <c r="CC689" s="17"/>
      <c r="CD689" s="17"/>
      <c r="CE689" s="17"/>
      <c r="CF689" s="17"/>
      <c r="CG689" s="17"/>
      <c r="CH689" s="17"/>
      <c r="CI689" s="17"/>
      <c r="CJ689" s="17"/>
      <c r="CK689" s="17"/>
      <c r="CL689" s="17"/>
      <c r="CM689" s="17"/>
      <c r="CN689" s="17"/>
      <c r="CO689" s="17"/>
      <c r="CP689" s="17"/>
    </row>
    <row r="690" spans="2:94" x14ac:dyDescent="0.35">
      <c r="B690" s="6" t="s">
        <v>298</v>
      </c>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c r="AC690" s="17"/>
      <c r="AD690" s="17"/>
      <c r="AE690" s="17"/>
      <c r="AF690" s="17"/>
      <c r="AG690" s="17"/>
      <c r="AH690" s="17"/>
      <c r="AI690" s="17"/>
      <c r="AJ690" s="17"/>
      <c r="AK690" s="17"/>
      <c r="AL690" s="17"/>
      <c r="AM690" s="17"/>
      <c r="AN690" s="17"/>
      <c r="AO690" s="17"/>
      <c r="AP690" s="17"/>
      <c r="AQ690" s="17"/>
      <c r="AR690" s="17"/>
      <c r="AS690" s="17"/>
      <c r="AT690" s="17"/>
      <c r="AU690" s="17"/>
      <c r="AV690" s="17"/>
      <c r="AW690" s="17"/>
      <c r="AX690" s="17"/>
      <c r="AY690" s="17"/>
      <c r="AZ690" s="17"/>
      <c r="BA690" s="17"/>
      <c r="BB690" s="17"/>
      <c r="BC690" s="17"/>
      <c r="BD690" s="17"/>
      <c r="BE690" s="17"/>
      <c r="BF690" s="17"/>
      <c r="BG690" s="17"/>
      <c r="BH690" s="17"/>
      <c r="BI690" s="17"/>
      <c r="BJ690" s="17"/>
      <c r="BK690" s="17"/>
      <c r="BL690" s="17"/>
      <c r="BM690" s="17"/>
      <c r="BN690" s="17"/>
      <c r="BO690" s="17"/>
      <c r="BP690" s="17"/>
      <c r="BQ690" s="17"/>
      <c r="BR690" s="17"/>
      <c r="BS690" s="17"/>
      <c r="BT690" s="17"/>
      <c r="BU690" s="17"/>
      <c r="BV690" s="17"/>
      <c r="BW690" s="17"/>
      <c r="BX690" s="17"/>
      <c r="BY690" s="17"/>
      <c r="BZ690" s="17"/>
      <c r="CA690" s="17"/>
      <c r="CB690" s="17"/>
      <c r="CC690" s="17"/>
      <c r="CD690" s="17"/>
      <c r="CE690" s="17"/>
      <c r="CF690" s="17"/>
      <c r="CG690" s="17"/>
      <c r="CH690" s="17"/>
      <c r="CI690" s="17"/>
      <c r="CJ690" s="17"/>
      <c r="CK690" s="17"/>
      <c r="CL690" s="17"/>
      <c r="CM690" s="17"/>
      <c r="CN690" s="17"/>
      <c r="CO690" s="17"/>
      <c r="CP690" s="17"/>
    </row>
    <row r="691" spans="2:94" x14ac:dyDescent="0.35">
      <c r="B691" s="24" t="s">
        <v>125</v>
      </c>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17"/>
      <c r="BB691" s="17"/>
      <c r="BC691" s="17"/>
      <c r="BD691" s="17"/>
      <c r="BE691" s="17"/>
      <c r="BF691" s="17"/>
      <c r="BG691" s="17"/>
      <c r="BH691" s="17"/>
      <c r="BI691" s="17"/>
      <c r="BJ691" s="17"/>
      <c r="BK691" s="17"/>
      <c r="BL691" s="17"/>
      <c r="BM691" s="17"/>
      <c r="BN691" s="17"/>
      <c r="BO691" s="17"/>
      <c r="BP691" s="17"/>
      <c r="BQ691" s="17"/>
      <c r="BR691" s="17"/>
      <c r="BS691" s="17"/>
      <c r="BT691" s="17"/>
      <c r="BU691" s="17"/>
      <c r="BV691" s="17"/>
      <c r="BW691" s="17"/>
      <c r="BX691" s="17"/>
      <c r="BY691" s="17"/>
      <c r="BZ691" s="17"/>
      <c r="CA691" s="17"/>
      <c r="CB691" s="17"/>
      <c r="CC691" s="17"/>
      <c r="CD691" s="17"/>
      <c r="CE691" s="17"/>
      <c r="CF691" s="17"/>
      <c r="CG691" s="17"/>
      <c r="CH691" s="17"/>
      <c r="CI691" s="17"/>
      <c r="CJ691" s="17"/>
      <c r="CK691" s="17"/>
      <c r="CL691" s="17"/>
      <c r="CM691" s="17"/>
      <c r="CN691" s="17"/>
      <c r="CO691" s="17"/>
      <c r="CP691" s="17"/>
    </row>
    <row r="692" spans="2:94" x14ac:dyDescent="0.35">
      <c r="B692" t="s">
        <v>290</v>
      </c>
      <c r="C692" s="17">
        <v>0.464658305952793</v>
      </c>
      <c r="D692" s="17">
        <v>0.49585687373415099</v>
      </c>
      <c r="E692" s="17">
        <v>0.43098148914773599</v>
      </c>
      <c r="F692" s="17"/>
      <c r="G692" s="17">
        <v>0.38340174110319802</v>
      </c>
      <c r="H692" s="17">
        <v>0.38041001590163198</v>
      </c>
      <c r="I692" s="17">
        <v>0.41958977142234</v>
      </c>
      <c r="J692" s="17">
        <v>0.48290419538579499</v>
      </c>
      <c r="K692" s="17">
        <v>0.56309076418925497</v>
      </c>
      <c r="L692" s="17">
        <v>0.54379964951550297</v>
      </c>
      <c r="M692" s="17"/>
      <c r="N692" s="17">
        <v>0.48873541026922201</v>
      </c>
      <c r="O692" s="17">
        <v>0.475171492682671</v>
      </c>
      <c r="P692" s="17">
        <v>0.45695297325911299</v>
      </c>
      <c r="Q692" s="17">
        <v>0.434416869808537</v>
      </c>
      <c r="R692" s="17"/>
      <c r="S692" s="17">
        <v>0.461385238700317</v>
      </c>
      <c r="T692" s="17">
        <v>0.491446211503481</v>
      </c>
      <c r="U692" s="17">
        <v>0.43899387832826697</v>
      </c>
      <c r="V692" s="17">
        <v>0.47291418320977302</v>
      </c>
      <c r="W692" s="17">
        <v>0.424859898438532</v>
      </c>
      <c r="X692" s="17">
        <v>0.43906548764397002</v>
      </c>
      <c r="Y692" s="17">
        <v>0.46165360409122003</v>
      </c>
      <c r="Z692" s="17">
        <v>0.495347761913983</v>
      </c>
      <c r="AA692" s="17">
        <v>0.40572999800450199</v>
      </c>
      <c r="AB692" s="17">
        <v>0.54332698879200203</v>
      </c>
      <c r="AC692" s="17">
        <v>0.50051545028171796</v>
      </c>
      <c r="AD692" s="17"/>
      <c r="AE692" s="17">
        <v>0.48047340533077598</v>
      </c>
      <c r="AF692" s="17">
        <v>0.49825750439411498</v>
      </c>
      <c r="AG692" s="17">
        <v>0.36076637660697602</v>
      </c>
      <c r="AH692" s="17"/>
      <c r="AI692" s="17">
        <v>0.44087207835398001</v>
      </c>
      <c r="AJ692" s="17">
        <v>0.50980045848931299</v>
      </c>
      <c r="AK692" s="17">
        <v>0.47140883786466298</v>
      </c>
      <c r="AL692" s="17">
        <v>0.57800644429770598</v>
      </c>
      <c r="AM692" s="17">
        <v>0.39096323405671501</v>
      </c>
      <c r="AN692" s="17"/>
      <c r="AO692" s="17">
        <v>0.35864253818492497</v>
      </c>
      <c r="AP692" s="17">
        <v>0.50609470421738201</v>
      </c>
      <c r="AQ692" s="17">
        <v>0.45781771786944903</v>
      </c>
      <c r="AR692" s="17"/>
      <c r="AS692" s="17">
        <v>0.45187036839969802</v>
      </c>
      <c r="AT692" s="17">
        <v>0.42722952239601603</v>
      </c>
      <c r="AU692" s="17">
        <v>0.49458772249508498</v>
      </c>
      <c r="AV692" s="17">
        <v>0.48612197713049898</v>
      </c>
      <c r="AW692" s="17">
        <v>0.46925807691703703</v>
      </c>
      <c r="AX692" s="17"/>
      <c r="AY692" s="17">
        <v>0.41699100084145102</v>
      </c>
      <c r="AZ692" s="17">
        <v>0.41243145660566599</v>
      </c>
      <c r="BA692" s="17">
        <v>0.489800956324146</v>
      </c>
      <c r="BB692" s="17">
        <v>0.45200649469690701</v>
      </c>
      <c r="BC692" s="17">
        <v>0.47673191413386301</v>
      </c>
      <c r="BD692" s="17">
        <v>0.47070136024007198</v>
      </c>
      <c r="BE692" s="17">
        <v>0.43305292208836199</v>
      </c>
      <c r="BF692" s="17">
        <v>0.47214081113627898</v>
      </c>
      <c r="BG692" s="17">
        <v>0.438262678060508</v>
      </c>
      <c r="BH692" s="17">
        <v>0.40796717788256798</v>
      </c>
      <c r="BI692" s="17">
        <v>0.441441883235551</v>
      </c>
      <c r="BJ692" s="17">
        <v>0.54006648785954603</v>
      </c>
      <c r="BK692" s="17">
        <v>0.57096192928016498</v>
      </c>
      <c r="BL692" s="17">
        <v>0.51601083437545203</v>
      </c>
      <c r="BM692" s="17">
        <v>0.56468745825676003</v>
      </c>
      <c r="BN692" s="17">
        <v>0.47964441039865502</v>
      </c>
      <c r="BO692" s="17"/>
      <c r="BP692" s="17">
        <v>0.45687589061976902</v>
      </c>
      <c r="BQ692" s="17">
        <v>0.48294158483650601</v>
      </c>
      <c r="BR692" s="17">
        <v>0.425815448557813</v>
      </c>
      <c r="BS692" s="17">
        <v>0.47873509162737499</v>
      </c>
      <c r="BT692" s="17">
        <v>0.474802674126582</v>
      </c>
      <c r="BU692" s="17">
        <v>0.422232396018481</v>
      </c>
      <c r="BV692" s="17"/>
      <c r="BW692" s="17">
        <v>0.41976777259767201</v>
      </c>
      <c r="BX692" s="17">
        <v>0.47784867862123698</v>
      </c>
      <c r="BY692" s="17">
        <v>0.47200939191347502</v>
      </c>
      <c r="BZ692" s="17">
        <v>0.46470106892224999</v>
      </c>
      <c r="CA692" s="17">
        <v>0.489082912334456</v>
      </c>
      <c r="CB692" s="17">
        <v>0.43821308956420901</v>
      </c>
      <c r="CC692" s="17">
        <v>0.45724940587575702</v>
      </c>
      <c r="CD692" s="17">
        <v>0.41528204127836998</v>
      </c>
      <c r="CE692" s="17"/>
      <c r="CF692" s="17">
        <v>0.43070229759488299</v>
      </c>
      <c r="CG692" s="17">
        <v>0.47746272003516899</v>
      </c>
      <c r="CH692" s="17">
        <v>0.45962577552871198</v>
      </c>
      <c r="CI692" s="17">
        <v>0.48159801621018</v>
      </c>
      <c r="CJ692" s="17">
        <v>0.39708841686618601</v>
      </c>
      <c r="CK692" s="17"/>
      <c r="CL692" s="17">
        <v>0.438634964696685</v>
      </c>
      <c r="CM692" s="17"/>
      <c r="CN692" s="17">
        <v>0.52838894502846101</v>
      </c>
      <c r="CO692" s="17">
        <v>0.398313745456844</v>
      </c>
      <c r="CP692" s="17">
        <v>0.37181839565410801</v>
      </c>
    </row>
    <row r="693" spans="2:94" x14ac:dyDescent="0.35">
      <c r="B693" t="s">
        <v>291</v>
      </c>
      <c r="C693" s="17">
        <v>0.32627100141802501</v>
      </c>
      <c r="D693" s="17">
        <v>0.31902102630421297</v>
      </c>
      <c r="E693" s="17">
        <v>0.33492955002616698</v>
      </c>
      <c r="F693" s="17"/>
      <c r="G693" s="17">
        <v>0.37517742720848202</v>
      </c>
      <c r="H693" s="17">
        <v>0.38876911749662202</v>
      </c>
      <c r="I693" s="17">
        <v>0.36728768913852899</v>
      </c>
      <c r="J693" s="17">
        <v>0.308456688415638</v>
      </c>
      <c r="K693" s="17">
        <v>0.241784670912567</v>
      </c>
      <c r="L693" s="17">
        <v>0.28014979895355702</v>
      </c>
      <c r="M693" s="17"/>
      <c r="N693" s="17">
        <v>0.33886039130511703</v>
      </c>
      <c r="O693" s="17">
        <v>0.329352474821904</v>
      </c>
      <c r="P693" s="17">
        <v>0.332529284317018</v>
      </c>
      <c r="Q693" s="17">
        <v>0.30531971533284302</v>
      </c>
      <c r="R693" s="17"/>
      <c r="S693" s="17">
        <v>0.37524264374655197</v>
      </c>
      <c r="T693" s="17">
        <v>0.31181599527529502</v>
      </c>
      <c r="U693" s="17">
        <v>0.32798257084842802</v>
      </c>
      <c r="V693" s="17">
        <v>0.31808996237353199</v>
      </c>
      <c r="W693" s="17">
        <v>0.352372663778516</v>
      </c>
      <c r="X693" s="17">
        <v>0.32583711300518098</v>
      </c>
      <c r="Y693" s="17">
        <v>0.32823198501652601</v>
      </c>
      <c r="Z693" s="17">
        <v>0.31814519029957999</v>
      </c>
      <c r="AA693" s="17">
        <v>0.35687107367135801</v>
      </c>
      <c r="AB693" s="17">
        <v>0.26022341959050099</v>
      </c>
      <c r="AC693" s="17">
        <v>0.25786612683067001</v>
      </c>
      <c r="AD693" s="17"/>
      <c r="AE693" s="17">
        <v>0.30646055731345301</v>
      </c>
      <c r="AF693" s="17">
        <v>0.31784948733319202</v>
      </c>
      <c r="AG693" s="17">
        <v>0.37151612169895298</v>
      </c>
      <c r="AH693" s="17"/>
      <c r="AI693" s="17">
        <v>0.35849638692642699</v>
      </c>
      <c r="AJ693" s="17">
        <v>0.30079438768597799</v>
      </c>
      <c r="AK693" s="17">
        <v>0.33738797867689502</v>
      </c>
      <c r="AL693" s="17">
        <v>0.20615238635979</v>
      </c>
      <c r="AM693" s="17">
        <v>0.32408337876355298</v>
      </c>
      <c r="AN693" s="17"/>
      <c r="AO693" s="17">
        <v>0.41188197156397799</v>
      </c>
      <c r="AP693" s="17">
        <v>0.31281216096468201</v>
      </c>
      <c r="AQ693" s="17">
        <v>0.375263356283834</v>
      </c>
      <c r="AR693" s="17"/>
      <c r="AS693" s="17">
        <v>0.30840849861792602</v>
      </c>
      <c r="AT693" s="17">
        <v>0.34203779121851502</v>
      </c>
      <c r="AU693" s="17">
        <v>0.321812803544265</v>
      </c>
      <c r="AV693" s="17">
        <v>0.35214721910834901</v>
      </c>
      <c r="AW693" s="17">
        <v>0.31766135582913002</v>
      </c>
      <c r="AX693" s="17"/>
      <c r="AY693" s="17">
        <v>0.25877510550356603</v>
      </c>
      <c r="AZ693" s="17">
        <v>0.31310239090820402</v>
      </c>
      <c r="BA693" s="17">
        <v>0.25853454603134302</v>
      </c>
      <c r="BB693" s="17">
        <v>0.27066727476578301</v>
      </c>
      <c r="BC693" s="17">
        <v>0.32919009980485398</v>
      </c>
      <c r="BD693" s="17">
        <v>0.31287922319607703</v>
      </c>
      <c r="BE693" s="17">
        <v>0.35351481610660601</v>
      </c>
      <c r="BF693" s="17">
        <v>0.32192999465391298</v>
      </c>
      <c r="BG693" s="17">
        <v>0.37637156808695699</v>
      </c>
      <c r="BH693" s="17">
        <v>0.42051022512637998</v>
      </c>
      <c r="BI693" s="17">
        <v>0.33633938659770402</v>
      </c>
      <c r="BJ693" s="17">
        <v>0.27482665711068799</v>
      </c>
      <c r="BK693" s="17">
        <v>0.30423019698489201</v>
      </c>
      <c r="BL693" s="17">
        <v>0.322612680019284</v>
      </c>
      <c r="BM693" s="17">
        <v>0.25373433511036497</v>
      </c>
      <c r="BN693" s="17">
        <v>0.397169955545641</v>
      </c>
      <c r="BO693" s="17"/>
      <c r="BP693" s="17">
        <v>0.34033734971688101</v>
      </c>
      <c r="BQ693" s="17">
        <v>0.31261528443738601</v>
      </c>
      <c r="BR693" s="17">
        <v>0.35738186487510298</v>
      </c>
      <c r="BS693" s="17">
        <v>0.30106668614346899</v>
      </c>
      <c r="BT693" s="17">
        <v>0.30738357741171801</v>
      </c>
      <c r="BU693" s="17">
        <v>0.39408542646141898</v>
      </c>
      <c r="BV693" s="17"/>
      <c r="BW693" s="17">
        <v>0.35981013328607803</v>
      </c>
      <c r="BX693" s="17">
        <v>0.316221759500533</v>
      </c>
      <c r="BY693" s="17">
        <v>0.33519548608623601</v>
      </c>
      <c r="BZ693" s="17">
        <v>0.324557075862557</v>
      </c>
      <c r="CA693" s="17">
        <v>0.339638937822133</v>
      </c>
      <c r="CB693" s="17">
        <v>0.30457896021279601</v>
      </c>
      <c r="CC693" s="17">
        <v>0.35063619904751098</v>
      </c>
      <c r="CD693" s="17">
        <v>0.31039359323260302</v>
      </c>
      <c r="CE693" s="17"/>
      <c r="CF693" s="17">
        <v>0.35476734045639002</v>
      </c>
      <c r="CG693" s="17">
        <v>0.33270219795940098</v>
      </c>
      <c r="CH693" s="17">
        <v>0.33343722699592698</v>
      </c>
      <c r="CI693" s="17">
        <v>0.285095245912318</v>
      </c>
      <c r="CJ693" s="17">
        <v>0.28882756102851798</v>
      </c>
      <c r="CK693" s="17"/>
      <c r="CL693" s="17">
        <v>0.406192018099096</v>
      </c>
      <c r="CM693" s="17"/>
      <c r="CN693" s="17">
        <v>0.26868050560917001</v>
      </c>
      <c r="CO693" s="17">
        <v>0.39499703958603799</v>
      </c>
      <c r="CP693" s="17">
        <v>0.40318363616038599</v>
      </c>
    </row>
    <row r="694" spans="2:94" x14ac:dyDescent="0.35">
      <c r="B694" t="s">
        <v>292</v>
      </c>
      <c r="C694" s="17">
        <v>0.120614611623067</v>
      </c>
      <c r="D694" s="17">
        <v>0.125460891819133</v>
      </c>
      <c r="E694" s="17">
        <v>0.116836888235774</v>
      </c>
      <c r="F694" s="17"/>
      <c r="G694" s="17">
        <v>0.16418206644002201</v>
      </c>
      <c r="H694" s="17">
        <v>0.12307429228098</v>
      </c>
      <c r="I694" s="17">
        <v>9.8107089335280798E-2</v>
      </c>
      <c r="J694" s="17">
        <v>0.12001573850455299</v>
      </c>
      <c r="K694" s="17">
        <v>0.10696533275884799</v>
      </c>
      <c r="L694" s="17">
        <v>0.117453397832154</v>
      </c>
      <c r="M694" s="17"/>
      <c r="N694" s="17">
        <v>0.119387710258486</v>
      </c>
      <c r="O694" s="17">
        <v>0.108222024758807</v>
      </c>
      <c r="P694" s="17">
        <v>0.125153738522567</v>
      </c>
      <c r="Q694" s="17">
        <v>0.13030292891099801</v>
      </c>
      <c r="R694" s="17"/>
      <c r="S694" s="17">
        <v>0.11080996270016399</v>
      </c>
      <c r="T694" s="17">
        <v>0.104292992051934</v>
      </c>
      <c r="U694" s="17">
        <v>0.120328047683048</v>
      </c>
      <c r="V694" s="17">
        <v>0.11789918967139</v>
      </c>
      <c r="W694" s="17">
        <v>0.14394123714127999</v>
      </c>
      <c r="X694" s="17">
        <v>0.14890397000018901</v>
      </c>
      <c r="Y694" s="17">
        <v>0.11893264175372099</v>
      </c>
      <c r="Z694" s="17">
        <v>0.115819961423687</v>
      </c>
      <c r="AA694" s="17">
        <v>0.13688726950601701</v>
      </c>
      <c r="AB694" s="17">
        <v>9.5353435687722796E-2</v>
      </c>
      <c r="AC694" s="17">
        <v>0.12848001116858301</v>
      </c>
      <c r="AD694" s="17"/>
      <c r="AE694" s="17">
        <v>0.135901109992242</v>
      </c>
      <c r="AF694" s="17">
        <v>0.111680301769393</v>
      </c>
      <c r="AG694" s="17">
        <v>0.104683014706207</v>
      </c>
      <c r="AH694" s="17"/>
      <c r="AI694" s="17">
        <v>0.13278845704535699</v>
      </c>
      <c r="AJ694" s="17">
        <v>0.114737912923821</v>
      </c>
      <c r="AK694" s="17">
        <v>0.14706949671177599</v>
      </c>
      <c r="AL694" s="17">
        <v>0.13784069275413999</v>
      </c>
      <c r="AM694" s="17">
        <v>0.103259293947518</v>
      </c>
      <c r="AN694" s="17"/>
      <c r="AO694" s="17">
        <v>0.166885664625574</v>
      </c>
      <c r="AP694" s="17">
        <v>0.114826205724029</v>
      </c>
      <c r="AQ694" s="17">
        <v>0.12138031433579401</v>
      </c>
      <c r="AR694" s="17"/>
      <c r="AS694" s="17">
        <v>0.13618789617121599</v>
      </c>
      <c r="AT694" s="17">
        <v>0.13368141823518701</v>
      </c>
      <c r="AU694" s="17">
        <v>9.52824573220971E-2</v>
      </c>
      <c r="AV694" s="17">
        <v>0.10531800531904</v>
      </c>
      <c r="AW694" s="17">
        <v>0.12587915728798199</v>
      </c>
      <c r="AX694" s="17"/>
      <c r="AY694" s="17">
        <v>0.23005964412895699</v>
      </c>
      <c r="AZ694" s="17">
        <v>0.144821451965849</v>
      </c>
      <c r="BA694" s="17">
        <v>0.149779129786657</v>
      </c>
      <c r="BB694" s="17">
        <v>0.13046578991368801</v>
      </c>
      <c r="BC694" s="17">
        <v>9.5066202419902004E-2</v>
      </c>
      <c r="BD694" s="17">
        <v>0.13455661107608599</v>
      </c>
      <c r="BE694" s="17">
        <v>0.108085477951678</v>
      </c>
      <c r="BF694" s="17">
        <v>0.13219330814934899</v>
      </c>
      <c r="BG694" s="17">
        <v>0.104075540781978</v>
      </c>
      <c r="BH694" s="17">
        <v>0.110031965035902</v>
      </c>
      <c r="BI694" s="17">
        <v>0.13424953070787299</v>
      </c>
      <c r="BJ694" s="17">
        <v>0.13621641563574199</v>
      </c>
      <c r="BK694" s="17">
        <v>8.4442875283730595E-2</v>
      </c>
      <c r="BL694" s="17">
        <v>0.11330869461259099</v>
      </c>
      <c r="BM694" s="17">
        <v>0.130227469289555</v>
      </c>
      <c r="BN694" s="17">
        <v>0.116942809482981</v>
      </c>
      <c r="BO694" s="17"/>
      <c r="BP694" s="17">
        <v>0.121479955921713</v>
      </c>
      <c r="BQ694" s="17">
        <v>0.112207082165231</v>
      </c>
      <c r="BR694" s="17">
        <v>0.117769877273526</v>
      </c>
      <c r="BS694" s="17">
        <v>0.136649884736743</v>
      </c>
      <c r="BT694" s="17">
        <v>0.124793487263977</v>
      </c>
      <c r="BU694" s="17">
        <v>9.9596416129569904E-2</v>
      </c>
      <c r="BV694" s="17"/>
      <c r="BW694" s="17">
        <v>0.136684646181124</v>
      </c>
      <c r="BX694" s="17">
        <v>0.111450952171323</v>
      </c>
      <c r="BY694" s="17">
        <v>0.12255521964334699</v>
      </c>
      <c r="BZ694" s="17">
        <v>0.121262540216601</v>
      </c>
      <c r="CA694" s="17">
        <v>0.114285132895694</v>
      </c>
      <c r="CB694" s="17">
        <v>0.176876532293089</v>
      </c>
      <c r="CC694" s="17">
        <v>9.2551407620506995E-2</v>
      </c>
      <c r="CD694" s="17">
        <v>0.158016323457663</v>
      </c>
      <c r="CE694" s="17"/>
      <c r="CF694" s="17">
        <v>0.17667302916609101</v>
      </c>
      <c r="CG694" s="17">
        <v>0.12563320342340401</v>
      </c>
      <c r="CH694" s="17">
        <v>0.106691874383987</v>
      </c>
      <c r="CI694" s="17">
        <v>0.10898221543764799</v>
      </c>
      <c r="CJ694" s="17">
        <v>0.13282229465581899</v>
      </c>
      <c r="CK694" s="17"/>
      <c r="CL694" s="17">
        <v>9.5440618452225304E-2</v>
      </c>
      <c r="CM694" s="17"/>
      <c r="CN694" s="17">
        <v>9.9701776509844894E-2</v>
      </c>
      <c r="CO694" s="17">
        <v>0.11271808836949999</v>
      </c>
      <c r="CP694" s="17">
        <v>0.174690839733567</v>
      </c>
    </row>
    <row r="695" spans="2:94" x14ac:dyDescent="0.35">
      <c r="B695" t="s">
        <v>133</v>
      </c>
      <c r="C695" s="17">
        <v>8.84560810061151E-2</v>
      </c>
      <c r="D695" s="17">
        <v>5.9661208142503003E-2</v>
      </c>
      <c r="E695" s="17">
        <v>0.117252072590323</v>
      </c>
      <c r="F695" s="17"/>
      <c r="G695" s="17">
        <v>7.7238765248298299E-2</v>
      </c>
      <c r="H695" s="17">
        <v>0.10774657432076599</v>
      </c>
      <c r="I695" s="17">
        <v>0.11501545010385</v>
      </c>
      <c r="J695" s="17">
        <v>8.8623377694014405E-2</v>
      </c>
      <c r="K695" s="17">
        <v>8.8159232139330607E-2</v>
      </c>
      <c r="L695" s="17">
        <v>5.8597153698786202E-2</v>
      </c>
      <c r="M695" s="17"/>
      <c r="N695" s="17">
        <v>5.3016488167175198E-2</v>
      </c>
      <c r="O695" s="17">
        <v>8.72540077366179E-2</v>
      </c>
      <c r="P695" s="17">
        <v>8.5364003901302193E-2</v>
      </c>
      <c r="Q695" s="17">
        <v>0.12996048594762299</v>
      </c>
      <c r="R695" s="17"/>
      <c r="S695" s="17">
        <v>5.25621548529661E-2</v>
      </c>
      <c r="T695" s="17">
        <v>9.24448011692902E-2</v>
      </c>
      <c r="U695" s="17">
        <v>0.112695503140258</v>
      </c>
      <c r="V695" s="17">
        <v>9.1096664745305297E-2</v>
      </c>
      <c r="W695" s="17">
        <v>7.8826200641671298E-2</v>
      </c>
      <c r="X695" s="17">
        <v>8.6193429350660003E-2</v>
      </c>
      <c r="Y695" s="17">
        <v>9.1181769138533403E-2</v>
      </c>
      <c r="Z695" s="17">
        <v>7.0687086362749604E-2</v>
      </c>
      <c r="AA695" s="17">
        <v>0.100511658818122</v>
      </c>
      <c r="AB695" s="17">
        <v>0.101096155929775</v>
      </c>
      <c r="AC695" s="17">
        <v>0.113138411719029</v>
      </c>
      <c r="AD695" s="17"/>
      <c r="AE695" s="17">
        <v>7.7164927363529104E-2</v>
      </c>
      <c r="AF695" s="17">
        <v>7.22127065033005E-2</v>
      </c>
      <c r="AG695" s="17">
        <v>0.16303448698786499</v>
      </c>
      <c r="AH695" s="17"/>
      <c r="AI695" s="17">
        <v>6.7843077674236293E-2</v>
      </c>
      <c r="AJ695" s="17">
        <v>7.4667240900887999E-2</v>
      </c>
      <c r="AK695" s="17">
        <v>4.4133686746666498E-2</v>
      </c>
      <c r="AL695" s="17">
        <v>7.80004765883653E-2</v>
      </c>
      <c r="AM695" s="17">
        <v>0.181694093232214</v>
      </c>
      <c r="AN695" s="17"/>
      <c r="AO695" s="17">
        <v>6.2589825625522302E-2</v>
      </c>
      <c r="AP695" s="17">
        <v>6.6266929093906898E-2</v>
      </c>
      <c r="AQ695" s="17">
        <v>4.5538611510923102E-2</v>
      </c>
      <c r="AR695" s="17"/>
      <c r="AS695" s="17">
        <v>0.10353323681116</v>
      </c>
      <c r="AT695" s="17">
        <v>9.7051268150282102E-2</v>
      </c>
      <c r="AU695" s="17">
        <v>8.8317016638553E-2</v>
      </c>
      <c r="AV695" s="17">
        <v>5.6412798442112097E-2</v>
      </c>
      <c r="AW695" s="17">
        <v>8.7201409965850504E-2</v>
      </c>
      <c r="AX695" s="17"/>
      <c r="AY695" s="17">
        <v>9.4174249526026002E-2</v>
      </c>
      <c r="AZ695" s="17">
        <v>0.12964470052028099</v>
      </c>
      <c r="BA695" s="17">
        <v>0.101885367857854</v>
      </c>
      <c r="BB695" s="17">
        <v>0.146860440623622</v>
      </c>
      <c r="BC695" s="17">
        <v>9.9011783641380705E-2</v>
      </c>
      <c r="BD695" s="17">
        <v>8.1862805487764798E-2</v>
      </c>
      <c r="BE695" s="17">
        <v>0.105346783853354</v>
      </c>
      <c r="BF695" s="17">
        <v>7.3735886060458805E-2</v>
      </c>
      <c r="BG695" s="17">
        <v>8.1290213070556602E-2</v>
      </c>
      <c r="BH695" s="17">
        <v>6.1490631955149901E-2</v>
      </c>
      <c r="BI695" s="17">
        <v>8.79691994588718E-2</v>
      </c>
      <c r="BJ695" s="17">
        <v>4.8890439394024203E-2</v>
      </c>
      <c r="BK695" s="17">
        <v>4.0364998451213101E-2</v>
      </c>
      <c r="BL695" s="17">
        <v>4.8067790992672901E-2</v>
      </c>
      <c r="BM695" s="17">
        <v>5.13507373433192E-2</v>
      </c>
      <c r="BN695" s="17">
        <v>6.2428245727235198E-3</v>
      </c>
      <c r="BO695" s="17"/>
      <c r="BP695" s="17">
        <v>8.1306803741638095E-2</v>
      </c>
      <c r="BQ695" s="17">
        <v>9.2236048560877096E-2</v>
      </c>
      <c r="BR695" s="17">
        <v>9.90328092935579E-2</v>
      </c>
      <c r="BS695" s="17">
        <v>8.3548337492413097E-2</v>
      </c>
      <c r="BT695" s="17">
        <v>9.3020261197722803E-2</v>
      </c>
      <c r="BU695" s="17">
        <v>8.4085761390530506E-2</v>
      </c>
      <c r="BV695" s="17"/>
      <c r="BW695" s="17">
        <v>8.3737447935125497E-2</v>
      </c>
      <c r="BX695" s="17">
        <v>9.4478609706907801E-2</v>
      </c>
      <c r="BY695" s="17">
        <v>7.0239902356941206E-2</v>
      </c>
      <c r="BZ695" s="17">
        <v>8.9479314998591894E-2</v>
      </c>
      <c r="CA695" s="17">
        <v>5.6993016947717398E-2</v>
      </c>
      <c r="CB695" s="17">
        <v>8.0331417929906598E-2</v>
      </c>
      <c r="CC695" s="17">
        <v>9.9562987456224605E-2</v>
      </c>
      <c r="CD695" s="17">
        <v>0.11630804203136499</v>
      </c>
      <c r="CE695" s="17"/>
      <c r="CF695" s="17">
        <v>3.7857332782635401E-2</v>
      </c>
      <c r="CG695" s="17">
        <v>6.4201878582026306E-2</v>
      </c>
      <c r="CH695" s="17">
        <v>0.100245123091374</v>
      </c>
      <c r="CI695" s="17">
        <v>0.12432452243985399</v>
      </c>
      <c r="CJ695" s="17">
        <v>0.18126172744947699</v>
      </c>
      <c r="CK695" s="17"/>
      <c r="CL695" s="17">
        <v>5.9732398751993702E-2</v>
      </c>
      <c r="CM695" s="17"/>
      <c r="CN695" s="17">
        <v>0.10322877285252401</v>
      </c>
      <c r="CO695" s="17">
        <v>9.3971126587618706E-2</v>
      </c>
      <c r="CP695" s="17">
        <v>5.0307128451939298E-2</v>
      </c>
    </row>
    <row r="696" spans="2:94" x14ac:dyDescent="0.35">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c r="BL696" s="17"/>
      <c r="BM696" s="17"/>
      <c r="BN696" s="17"/>
      <c r="BO696" s="17"/>
      <c r="BP696" s="17"/>
      <c r="BQ696" s="17"/>
      <c r="BR696" s="17"/>
      <c r="BS696" s="17"/>
      <c r="BT696" s="17"/>
      <c r="BU696" s="17"/>
      <c r="BV696" s="17"/>
      <c r="BW696" s="17"/>
      <c r="BX696" s="17"/>
      <c r="BY696" s="17"/>
      <c r="BZ696" s="17"/>
      <c r="CA696" s="17"/>
      <c r="CB696" s="17"/>
      <c r="CC696" s="17"/>
      <c r="CD696" s="17"/>
      <c r="CE696" s="17"/>
      <c r="CF696" s="17"/>
      <c r="CG696" s="17"/>
      <c r="CH696" s="17"/>
      <c r="CI696" s="17"/>
      <c r="CJ696" s="17"/>
      <c r="CK696" s="17"/>
      <c r="CL696" s="17"/>
      <c r="CM696" s="17"/>
      <c r="CN696" s="17"/>
      <c r="CO696" s="17"/>
      <c r="CP696" s="17"/>
    </row>
    <row r="697" spans="2:94" x14ac:dyDescent="0.35">
      <c r="B697" s="6" t="s">
        <v>299</v>
      </c>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c r="BK697" s="17"/>
      <c r="BL697" s="17"/>
      <c r="BM697" s="17"/>
      <c r="BN697" s="17"/>
      <c r="BO697" s="17"/>
      <c r="BP697" s="17"/>
      <c r="BQ697" s="17"/>
      <c r="BR697" s="17"/>
      <c r="BS697" s="17"/>
      <c r="BT697" s="17"/>
      <c r="BU697" s="17"/>
      <c r="BV697" s="17"/>
      <c r="BW697" s="17"/>
      <c r="BX697" s="17"/>
      <c r="BY697" s="17"/>
      <c r="BZ697" s="17"/>
      <c r="CA697" s="17"/>
      <c r="CB697" s="17"/>
      <c r="CC697" s="17"/>
      <c r="CD697" s="17"/>
      <c r="CE697" s="17"/>
      <c r="CF697" s="17"/>
      <c r="CG697" s="17"/>
      <c r="CH697" s="17"/>
      <c r="CI697" s="17"/>
      <c r="CJ697" s="17"/>
      <c r="CK697" s="17"/>
      <c r="CL697" s="17"/>
      <c r="CM697" s="17"/>
      <c r="CN697" s="17"/>
      <c r="CO697" s="17"/>
      <c r="CP697" s="17"/>
    </row>
    <row r="698" spans="2:94" x14ac:dyDescent="0.35">
      <c r="B698" s="24" t="s">
        <v>125</v>
      </c>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c r="AC698" s="17"/>
      <c r="AD698" s="17"/>
      <c r="AE698" s="17"/>
      <c r="AF698" s="17"/>
      <c r="AG698" s="17"/>
      <c r="AH698" s="17"/>
      <c r="AI698" s="17"/>
      <c r="AJ698" s="17"/>
      <c r="AK698" s="17"/>
      <c r="AL698" s="17"/>
      <c r="AM698" s="17"/>
      <c r="AN698" s="17"/>
      <c r="AO698" s="17"/>
      <c r="AP698" s="17"/>
      <c r="AQ698" s="17"/>
      <c r="AR698" s="17"/>
      <c r="AS698" s="17"/>
      <c r="AT698" s="17"/>
      <c r="AU698" s="17"/>
      <c r="AV698" s="17"/>
      <c r="AW698" s="17"/>
      <c r="AX698" s="17"/>
      <c r="AY698" s="17"/>
      <c r="AZ698" s="17"/>
      <c r="BA698" s="17"/>
      <c r="BB698" s="17"/>
      <c r="BC698" s="17"/>
      <c r="BD698" s="17"/>
      <c r="BE698" s="17"/>
      <c r="BF698" s="17"/>
      <c r="BG698" s="17"/>
      <c r="BH698" s="17"/>
      <c r="BI698" s="17"/>
      <c r="BJ698" s="17"/>
      <c r="BK698" s="17"/>
      <c r="BL698" s="17"/>
      <c r="BM698" s="17"/>
      <c r="BN698" s="17"/>
      <c r="BO698" s="17"/>
      <c r="BP698" s="17"/>
      <c r="BQ698" s="17"/>
      <c r="BR698" s="17"/>
      <c r="BS698" s="17"/>
      <c r="BT698" s="17"/>
      <c r="BU698" s="17"/>
      <c r="BV698" s="17"/>
      <c r="BW698" s="17"/>
      <c r="BX698" s="17"/>
      <c r="BY698" s="17"/>
      <c r="BZ698" s="17"/>
      <c r="CA698" s="17"/>
      <c r="CB698" s="17"/>
      <c r="CC698" s="17"/>
      <c r="CD698" s="17"/>
      <c r="CE698" s="17"/>
      <c r="CF698" s="17"/>
      <c r="CG698" s="17"/>
      <c r="CH698" s="17"/>
      <c r="CI698" s="17"/>
      <c r="CJ698" s="17"/>
      <c r="CK698" s="17"/>
      <c r="CL698" s="17"/>
      <c r="CM698" s="17"/>
      <c r="CN698" s="17"/>
      <c r="CO698" s="17"/>
      <c r="CP698" s="17"/>
    </row>
    <row r="699" spans="2:94" x14ac:dyDescent="0.35">
      <c r="B699" t="s">
        <v>290</v>
      </c>
      <c r="C699" s="17">
        <v>0.349446344512225</v>
      </c>
      <c r="D699" s="17">
        <v>0.37395880882709498</v>
      </c>
      <c r="E699" s="17">
        <v>0.322851522576177</v>
      </c>
      <c r="F699" s="17"/>
      <c r="G699" s="17">
        <v>0.30742590280286403</v>
      </c>
      <c r="H699" s="17">
        <v>0.305899426860336</v>
      </c>
      <c r="I699" s="17">
        <v>0.32638875923115201</v>
      </c>
      <c r="J699" s="17">
        <v>0.37782954013650699</v>
      </c>
      <c r="K699" s="17">
        <v>0.38826193102679102</v>
      </c>
      <c r="L699" s="17">
        <v>0.38288927209705098</v>
      </c>
      <c r="M699" s="17"/>
      <c r="N699" s="17">
        <v>0.35202241548831298</v>
      </c>
      <c r="O699" s="17">
        <v>0.35378974764649401</v>
      </c>
      <c r="P699" s="17">
        <v>0.35138752003156098</v>
      </c>
      <c r="Q699" s="17">
        <v>0.33993182774646602</v>
      </c>
      <c r="R699" s="17"/>
      <c r="S699" s="17">
        <v>0.35368722148085002</v>
      </c>
      <c r="T699" s="17">
        <v>0.35153318302389103</v>
      </c>
      <c r="U699" s="17">
        <v>0.30831062580223001</v>
      </c>
      <c r="V699" s="17">
        <v>0.347109801266066</v>
      </c>
      <c r="W699" s="17">
        <v>0.28909457884122303</v>
      </c>
      <c r="X699" s="17">
        <v>0.35930563946201599</v>
      </c>
      <c r="Y699" s="17">
        <v>0.36381297702558701</v>
      </c>
      <c r="Z699" s="17">
        <v>0.32531710688283799</v>
      </c>
      <c r="AA699" s="17">
        <v>0.347906875258856</v>
      </c>
      <c r="AB699" s="17">
        <v>0.37684766967830702</v>
      </c>
      <c r="AC699" s="17">
        <v>0.419493237914839</v>
      </c>
      <c r="AD699" s="17"/>
      <c r="AE699" s="17">
        <v>0.36581753184132398</v>
      </c>
      <c r="AF699" s="17">
        <v>0.36446533890936</v>
      </c>
      <c r="AG699" s="17">
        <v>0.28275438592359597</v>
      </c>
      <c r="AH699" s="17"/>
      <c r="AI699" s="17">
        <v>0.31679435784050602</v>
      </c>
      <c r="AJ699" s="17">
        <v>0.41351170909361801</v>
      </c>
      <c r="AK699" s="17">
        <v>0.302100126224081</v>
      </c>
      <c r="AL699" s="17">
        <v>0.375407982129565</v>
      </c>
      <c r="AM699" s="17">
        <v>0.28965834892842901</v>
      </c>
      <c r="AN699" s="17"/>
      <c r="AO699" s="17">
        <v>0.285466728012856</v>
      </c>
      <c r="AP699" s="17">
        <v>0.39611198567768202</v>
      </c>
      <c r="AQ699" s="17">
        <v>0.30270074067274599</v>
      </c>
      <c r="AR699" s="17"/>
      <c r="AS699" s="17">
        <v>0.37107162928019</v>
      </c>
      <c r="AT699" s="17">
        <v>0.312450557004048</v>
      </c>
      <c r="AU699" s="17">
        <v>0.35403760626978498</v>
      </c>
      <c r="AV699" s="17">
        <v>0.34708076499597901</v>
      </c>
      <c r="AW699" s="17">
        <v>0.24363139724657801</v>
      </c>
      <c r="AX699" s="17"/>
      <c r="AY699" s="17">
        <v>0.37486787157402601</v>
      </c>
      <c r="AZ699" s="17">
        <v>0.30261798232870102</v>
      </c>
      <c r="BA699" s="17">
        <v>0.36131590671925801</v>
      </c>
      <c r="BB699" s="17">
        <v>0.39746932322633599</v>
      </c>
      <c r="BC699" s="17">
        <v>0.38884626996871702</v>
      </c>
      <c r="BD699" s="17">
        <v>0.33045339337426499</v>
      </c>
      <c r="BE699" s="17">
        <v>0.352146865177065</v>
      </c>
      <c r="BF699" s="17">
        <v>0.33203073437400399</v>
      </c>
      <c r="BG699" s="17">
        <v>0.36229335332282298</v>
      </c>
      <c r="BH699" s="17">
        <v>0.30600584753624199</v>
      </c>
      <c r="BI699" s="17">
        <v>0.36418060479978998</v>
      </c>
      <c r="BJ699" s="17">
        <v>0.31665051724627602</v>
      </c>
      <c r="BK699" s="17">
        <v>0.34074747060772997</v>
      </c>
      <c r="BL699" s="17">
        <v>0.36456254999287602</v>
      </c>
      <c r="BM699" s="17">
        <v>0.432962515209461</v>
      </c>
      <c r="BN699" s="17">
        <v>0.34616315005725001</v>
      </c>
      <c r="BO699" s="17"/>
      <c r="BP699" s="17">
        <v>0.34686180314140302</v>
      </c>
      <c r="BQ699" s="17">
        <v>0.35791929596002098</v>
      </c>
      <c r="BR699" s="17">
        <v>0.353920318293589</v>
      </c>
      <c r="BS699" s="17">
        <v>0.34389951688001602</v>
      </c>
      <c r="BT699" s="17">
        <v>0.33708736149244201</v>
      </c>
      <c r="BU699" s="17">
        <v>0.34494436436375397</v>
      </c>
      <c r="BV699" s="17"/>
      <c r="BW699" s="17">
        <v>0.33408840348875302</v>
      </c>
      <c r="BX699" s="17">
        <v>0.37176746996667398</v>
      </c>
      <c r="BY699" s="17">
        <v>0.33680122368443799</v>
      </c>
      <c r="BZ699" s="17">
        <v>0.345699376709169</v>
      </c>
      <c r="CA699" s="17">
        <v>0.38934051035732498</v>
      </c>
      <c r="CB699" s="17">
        <v>0.34025205987065998</v>
      </c>
      <c r="CC699" s="17">
        <v>0.35549620705290202</v>
      </c>
      <c r="CD699" s="17">
        <v>0.289665663740374</v>
      </c>
      <c r="CE699" s="17"/>
      <c r="CF699" s="17">
        <v>0.38133040941318003</v>
      </c>
      <c r="CG699" s="17">
        <v>0.328519904380908</v>
      </c>
      <c r="CH699" s="17">
        <v>0.34956439556976798</v>
      </c>
      <c r="CI699" s="17">
        <v>0.37786350941379099</v>
      </c>
      <c r="CJ699" s="17">
        <v>0.36601433637351</v>
      </c>
      <c r="CK699" s="17"/>
      <c r="CL699" s="17">
        <v>0.33625683797551298</v>
      </c>
      <c r="CM699" s="17"/>
      <c r="CN699" s="17">
        <v>0.404909550045985</v>
      </c>
      <c r="CO699" s="17">
        <v>0.27521678983436998</v>
      </c>
      <c r="CP699" s="17">
        <v>0.28177527287833198</v>
      </c>
    </row>
    <row r="700" spans="2:94" x14ac:dyDescent="0.35">
      <c r="B700" t="s">
        <v>291</v>
      </c>
      <c r="C700" s="17">
        <v>0.43640550581683202</v>
      </c>
      <c r="D700" s="17">
        <v>0.42387245691609499</v>
      </c>
      <c r="E700" s="17">
        <v>0.44962164975986002</v>
      </c>
      <c r="F700" s="17"/>
      <c r="G700" s="17">
        <v>0.47354671413038502</v>
      </c>
      <c r="H700" s="17">
        <v>0.45556102320048197</v>
      </c>
      <c r="I700" s="17">
        <v>0.452519812294437</v>
      </c>
      <c r="J700" s="17">
        <v>0.415139519210866</v>
      </c>
      <c r="K700" s="17">
        <v>0.40865187187358898</v>
      </c>
      <c r="L700" s="17">
        <v>0.41865607575329</v>
      </c>
      <c r="M700" s="17"/>
      <c r="N700" s="17">
        <v>0.45764250984140198</v>
      </c>
      <c r="O700" s="17">
        <v>0.435783522941662</v>
      </c>
      <c r="P700" s="17">
        <v>0.43878302844433698</v>
      </c>
      <c r="Q700" s="17">
        <v>0.41172304505201601</v>
      </c>
      <c r="R700" s="17"/>
      <c r="S700" s="17">
        <v>0.43767907843144199</v>
      </c>
      <c r="T700" s="17">
        <v>0.41908857880226502</v>
      </c>
      <c r="U700" s="17">
        <v>0.448538027641735</v>
      </c>
      <c r="V700" s="17">
        <v>0.44218028082886002</v>
      </c>
      <c r="W700" s="17">
        <v>0.50123173273677202</v>
      </c>
      <c r="X700" s="17">
        <v>0.42797685802838298</v>
      </c>
      <c r="Y700" s="17">
        <v>0.439988041364129</v>
      </c>
      <c r="Z700" s="17">
        <v>0.49955151897819899</v>
      </c>
      <c r="AA700" s="17">
        <v>0.43138922507468402</v>
      </c>
      <c r="AB700" s="17">
        <v>0.41465469873559102</v>
      </c>
      <c r="AC700" s="17">
        <v>0.36630650518368901</v>
      </c>
      <c r="AD700" s="17"/>
      <c r="AE700" s="17">
        <v>0.42075189398034202</v>
      </c>
      <c r="AF700" s="17">
        <v>0.43784903955980897</v>
      </c>
      <c r="AG700" s="17">
        <v>0.46011006052138798</v>
      </c>
      <c r="AH700" s="17"/>
      <c r="AI700" s="17">
        <v>0.46584675468588499</v>
      </c>
      <c r="AJ700" s="17">
        <v>0.40493954263825199</v>
      </c>
      <c r="AK700" s="17">
        <v>0.50248537628501599</v>
      </c>
      <c r="AL700" s="17">
        <v>0.34855036574207798</v>
      </c>
      <c r="AM700" s="17">
        <v>0.42669297998886502</v>
      </c>
      <c r="AN700" s="17"/>
      <c r="AO700" s="17">
        <v>0.491556721283331</v>
      </c>
      <c r="AP700" s="17">
        <v>0.42861142794401602</v>
      </c>
      <c r="AQ700" s="17">
        <v>0.49759341477926</v>
      </c>
      <c r="AR700" s="17"/>
      <c r="AS700" s="17">
        <v>0.38889494933149199</v>
      </c>
      <c r="AT700" s="17">
        <v>0.45903343223470999</v>
      </c>
      <c r="AU700" s="17">
        <v>0.439035347260811</v>
      </c>
      <c r="AV700" s="17">
        <v>0.47125798654770501</v>
      </c>
      <c r="AW700" s="17">
        <v>0.52474696435596802</v>
      </c>
      <c r="AX700" s="17"/>
      <c r="AY700" s="17">
        <v>0.35436372800176402</v>
      </c>
      <c r="AZ700" s="17">
        <v>0.39163580920402802</v>
      </c>
      <c r="BA700" s="17">
        <v>0.408032815566441</v>
      </c>
      <c r="BB700" s="17">
        <v>0.35914881528111497</v>
      </c>
      <c r="BC700" s="17">
        <v>0.408680290485604</v>
      </c>
      <c r="BD700" s="17">
        <v>0.46584505882968202</v>
      </c>
      <c r="BE700" s="17">
        <v>0.45997399520478999</v>
      </c>
      <c r="BF700" s="17">
        <v>0.465646618370606</v>
      </c>
      <c r="BG700" s="17">
        <v>0.47043208046423901</v>
      </c>
      <c r="BH700" s="17">
        <v>0.44437342318157802</v>
      </c>
      <c r="BI700" s="17">
        <v>0.401448872591118</v>
      </c>
      <c r="BJ700" s="17">
        <v>0.45448890654315999</v>
      </c>
      <c r="BK700" s="17">
        <v>0.50939876447214105</v>
      </c>
      <c r="BL700" s="17">
        <v>0.47375992620283902</v>
      </c>
      <c r="BM700" s="17">
        <v>0.39911682027326401</v>
      </c>
      <c r="BN700" s="17">
        <v>0.464386143949929</v>
      </c>
      <c r="BO700" s="17"/>
      <c r="BP700" s="17">
        <v>0.43724613281140901</v>
      </c>
      <c r="BQ700" s="17">
        <v>0.42547660909237101</v>
      </c>
      <c r="BR700" s="17">
        <v>0.45393066907952201</v>
      </c>
      <c r="BS700" s="17">
        <v>0.44221676720084402</v>
      </c>
      <c r="BT700" s="17">
        <v>0.42556724897430398</v>
      </c>
      <c r="BU700" s="17">
        <v>0.44863267601138501</v>
      </c>
      <c r="BV700" s="17"/>
      <c r="BW700" s="17">
        <v>0.422520128979259</v>
      </c>
      <c r="BX700" s="17">
        <v>0.42450168419476297</v>
      </c>
      <c r="BY700" s="17">
        <v>0.47318858804128899</v>
      </c>
      <c r="BZ700" s="17">
        <v>0.41579884857113902</v>
      </c>
      <c r="CA700" s="17">
        <v>0.42900992290914802</v>
      </c>
      <c r="CB700" s="17">
        <v>0.44365516448109399</v>
      </c>
      <c r="CC700" s="17">
        <v>0.42938119221365201</v>
      </c>
      <c r="CD700" s="17">
        <v>0.45431392481251798</v>
      </c>
      <c r="CE700" s="17"/>
      <c r="CF700" s="17">
        <v>0.36972324513695198</v>
      </c>
      <c r="CG700" s="17">
        <v>0.47153872139701503</v>
      </c>
      <c r="CH700" s="17">
        <v>0.43796645287858099</v>
      </c>
      <c r="CI700" s="17">
        <v>0.40180415957497601</v>
      </c>
      <c r="CJ700" s="17">
        <v>0.36576014043629501</v>
      </c>
      <c r="CK700" s="17"/>
      <c r="CL700" s="17">
        <v>0.501825541383638</v>
      </c>
      <c r="CM700" s="17"/>
      <c r="CN700" s="17">
        <v>0.38835574113626098</v>
      </c>
      <c r="CO700" s="17">
        <v>0.49882608631414399</v>
      </c>
      <c r="CP700" s="17">
        <v>0.49653331824813701</v>
      </c>
    </row>
    <row r="701" spans="2:94" x14ac:dyDescent="0.35">
      <c r="B701" t="s">
        <v>292</v>
      </c>
      <c r="C701" s="17">
        <v>0.113483416082825</v>
      </c>
      <c r="D701" s="17">
        <v>0.13861750547479601</v>
      </c>
      <c r="E701" s="17">
        <v>8.9852408641462503E-2</v>
      </c>
      <c r="F701" s="17"/>
      <c r="G701" s="17">
        <v>0.12597213081862099</v>
      </c>
      <c r="H701" s="17">
        <v>0.12858774459325101</v>
      </c>
      <c r="I701" s="17">
        <v>9.1760759885635201E-2</v>
      </c>
      <c r="J701" s="17">
        <v>9.81821882581871E-2</v>
      </c>
      <c r="K701" s="17">
        <v>0.103374338119213</v>
      </c>
      <c r="L701" s="17">
        <v>0.129645027665447</v>
      </c>
      <c r="M701" s="17"/>
      <c r="N701" s="17">
        <v>0.120897765999993</v>
      </c>
      <c r="O701" s="17">
        <v>0.110092896023134</v>
      </c>
      <c r="P701" s="17">
        <v>0.116669364120675</v>
      </c>
      <c r="Q701" s="17">
        <v>0.106665151602722</v>
      </c>
      <c r="R701" s="17"/>
      <c r="S701" s="17">
        <v>0.13433316330108</v>
      </c>
      <c r="T701" s="17">
        <v>0.119491842067051</v>
      </c>
      <c r="U701" s="17">
        <v>0.10772521472612399</v>
      </c>
      <c r="V701" s="17">
        <v>0.124451070181648</v>
      </c>
      <c r="W701" s="17">
        <v>0.12773059624195601</v>
      </c>
      <c r="X701" s="17">
        <v>0.12054124225437</v>
      </c>
      <c r="Y701" s="17">
        <v>9.6483783157853095E-2</v>
      </c>
      <c r="Z701" s="17">
        <v>7.4989021443101794E-2</v>
      </c>
      <c r="AA701" s="17">
        <v>0.10373918068242099</v>
      </c>
      <c r="AB701" s="17">
        <v>9.6561015086484597E-2</v>
      </c>
      <c r="AC701" s="17">
        <v>0.10622595924729</v>
      </c>
      <c r="AD701" s="17"/>
      <c r="AE701" s="17">
        <v>0.12818689684117701</v>
      </c>
      <c r="AF701" s="17">
        <v>0.109938758659349</v>
      </c>
      <c r="AG701" s="17">
        <v>8.3924636359592006E-2</v>
      </c>
      <c r="AH701" s="17"/>
      <c r="AI701" s="17">
        <v>0.14003178852621001</v>
      </c>
      <c r="AJ701" s="17">
        <v>9.7086901277839505E-2</v>
      </c>
      <c r="AK701" s="17">
        <v>0.127521593772562</v>
      </c>
      <c r="AL701" s="17">
        <v>0.176343554000116</v>
      </c>
      <c r="AM701" s="17">
        <v>8.6908749280954101E-2</v>
      </c>
      <c r="AN701" s="17"/>
      <c r="AO701" s="17">
        <v>0.15135086103171599</v>
      </c>
      <c r="AP701" s="17">
        <v>9.9359984375182106E-2</v>
      </c>
      <c r="AQ701" s="17">
        <v>0.12479701198623699</v>
      </c>
      <c r="AR701" s="17"/>
      <c r="AS701" s="17">
        <v>0.11976080369186801</v>
      </c>
      <c r="AT701" s="17">
        <v>0.106995250706424</v>
      </c>
      <c r="AU701" s="17">
        <v>0.11181890876954501</v>
      </c>
      <c r="AV701" s="17">
        <v>0.108440375814837</v>
      </c>
      <c r="AW701" s="17">
        <v>0.16953233323031999</v>
      </c>
      <c r="AX701" s="17"/>
      <c r="AY701" s="17">
        <v>0.13696885098147499</v>
      </c>
      <c r="AZ701" s="17">
        <v>0.115639620408199</v>
      </c>
      <c r="BA701" s="17">
        <v>0.12656907199458101</v>
      </c>
      <c r="BB701" s="17">
        <v>9.6754710940859398E-2</v>
      </c>
      <c r="BC701" s="17">
        <v>9.57864091385109E-2</v>
      </c>
      <c r="BD701" s="17">
        <v>0.101207405542987</v>
      </c>
      <c r="BE701" s="17">
        <v>7.6191312772184897E-2</v>
      </c>
      <c r="BF701" s="17">
        <v>0.11569750394513</v>
      </c>
      <c r="BG701" s="17">
        <v>9.4907608725178103E-2</v>
      </c>
      <c r="BH701" s="17">
        <v>0.16026506596385601</v>
      </c>
      <c r="BI701" s="17">
        <v>0.13650284020956999</v>
      </c>
      <c r="BJ701" s="17">
        <v>0.16829554269258101</v>
      </c>
      <c r="BK701" s="17">
        <v>9.1745742781274398E-2</v>
      </c>
      <c r="BL701" s="17">
        <v>0.126848548140988</v>
      </c>
      <c r="BM701" s="17">
        <v>9.0757375070411997E-2</v>
      </c>
      <c r="BN701" s="17">
        <v>0.171383446576337</v>
      </c>
      <c r="BO701" s="17"/>
      <c r="BP701" s="17">
        <v>0.113596858874568</v>
      </c>
      <c r="BQ701" s="17">
        <v>0.121978798328311</v>
      </c>
      <c r="BR701" s="17">
        <v>8.8501971047664593E-2</v>
      </c>
      <c r="BS701" s="17">
        <v>0.111775850592297</v>
      </c>
      <c r="BT701" s="17">
        <v>0.124071629010606</v>
      </c>
      <c r="BU701" s="17">
        <v>0.117873616578709</v>
      </c>
      <c r="BV701" s="17"/>
      <c r="BW701" s="17">
        <v>0.12960709033482101</v>
      </c>
      <c r="BX701" s="17">
        <v>0.103913267314886</v>
      </c>
      <c r="BY701" s="17">
        <v>0.108733795704663</v>
      </c>
      <c r="BZ701" s="17">
        <v>0.13425238580572299</v>
      </c>
      <c r="CA701" s="17">
        <v>0.11523728069860301</v>
      </c>
      <c r="CB701" s="17">
        <v>0.13712331397114</v>
      </c>
      <c r="CC701" s="17">
        <v>0.113699406175925</v>
      </c>
      <c r="CD701" s="17">
        <v>0.12448585353320001</v>
      </c>
      <c r="CE701" s="17"/>
      <c r="CF701" s="17">
        <v>0.19400413830701099</v>
      </c>
      <c r="CG701" s="17">
        <v>0.12352183119325701</v>
      </c>
      <c r="CH701" s="17">
        <v>0.100189833227622</v>
      </c>
      <c r="CI701" s="17">
        <v>8.6205392429697006E-2</v>
      </c>
      <c r="CJ701" s="17">
        <v>7.4533806408101297E-2</v>
      </c>
      <c r="CK701" s="17"/>
      <c r="CL701" s="17">
        <v>9.5459367369021206E-2</v>
      </c>
      <c r="CM701" s="17"/>
      <c r="CN701" s="17">
        <v>8.9622154679915605E-2</v>
      </c>
      <c r="CO701" s="17">
        <v>0.117597918927515</v>
      </c>
      <c r="CP701" s="17">
        <v>0.16473831105578801</v>
      </c>
    </row>
    <row r="702" spans="2:94" x14ac:dyDescent="0.35">
      <c r="B702" t="s">
        <v>133</v>
      </c>
      <c r="C702" s="17">
        <v>0.100664733588118</v>
      </c>
      <c r="D702" s="17">
        <v>6.3551228782013996E-2</v>
      </c>
      <c r="E702" s="17">
        <v>0.13767441902249999</v>
      </c>
      <c r="F702" s="17"/>
      <c r="G702" s="17">
        <v>9.3055252248130702E-2</v>
      </c>
      <c r="H702" s="17">
        <v>0.10995180534593001</v>
      </c>
      <c r="I702" s="17">
        <v>0.12933066858877701</v>
      </c>
      <c r="J702" s="17">
        <v>0.10884875239444</v>
      </c>
      <c r="K702" s="17">
        <v>9.9711858980407395E-2</v>
      </c>
      <c r="L702" s="17">
        <v>6.8809624484212004E-2</v>
      </c>
      <c r="M702" s="17"/>
      <c r="N702" s="17">
        <v>6.9437308670292103E-2</v>
      </c>
      <c r="O702" s="17">
        <v>0.10033383338871001</v>
      </c>
      <c r="P702" s="17">
        <v>9.3160087403426795E-2</v>
      </c>
      <c r="Q702" s="17">
        <v>0.141679975598796</v>
      </c>
      <c r="R702" s="17"/>
      <c r="S702" s="17">
        <v>7.43005367866275E-2</v>
      </c>
      <c r="T702" s="17">
        <v>0.109886396106793</v>
      </c>
      <c r="U702" s="17">
        <v>0.13542613182991201</v>
      </c>
      <c r="V702" s="17">
        <v>8.6258847723425999E-2</v>
      </c>
      <c r="W702" s="17">
        <v>8.1943092180049595E-2</v>
      </c>
      <c r="X702" s="17">
        <v>9.2176260255230999E-2</v>
      </c>
      <c r="Y702" s="17">
        <v>9.9715198452430806E-2</v>
      </c>
      <c r="Z702" s="17">
        <v>0.100142352695861</v>
      </c>
      <c r="AA702" s="17">
        <v>0.116964718984039</v>
      </c>
      <c r="AB702" s="17">
        <v>0.111936616499617</v>
      </c>
      <c r="AC702" s="17">
        <v>0.107974297654182</v>
      </c>
      <c r="AD702" s="17"/>
      <c r="AE702" s="17">
        <v>8.5243677337157403E-2</v>
      </c>
      <c r="AF702" s="17">
        <v>8.7746862871481507E-2</v>
      </c>
      <c r="AG702" s="17">
        <v>0.173210917195424</v>
      </c>
      <c r="AH702" s="17"/>
      <c r="AI702" s="17">
        <v>7.7327098947399295E-2</v>
      </c>
      <c r="AJ702" s="17">
        <v>8.4461846990289802E-2</v>
      </c>
      <c r="AK702" s="17">
        <v>6.7892903718341696E-2</v>
      </c>
      <c r="AL702" s="17">
        <v>9.9698098128241999E-2</v>
      </c>
      <c r="AM702" s="17">
        <v>0.19673992180175301</v>
      </c>
      <c r="AN702" s="17"/>
      <c r="AO702" s="17">
        <v>7.1625689672095996E-2</v>
      </c>
      <c r="AP702" s="17">
        <v>7.5916602003120101E-2</v>
      </c>
      <c r="AQ702" s="17">
        <v>7.4908832561757996E-2</v>
      </c>
      <c r="AR702" s="17"/>
      <c r="AS702" s="17">
        <v>0.12027261769644999</v>
      </c>
      <c r="AT702" s="17">
        <v>0.121520760054818</v>
      </c>
      <c r="AU702" s="17">
        <v>9.5108137699859194E-2</v>
      </c>
      <c r="AV702" s="17">
        <v>7.3220872641478904E-2</v>
      </c>
      <c r="AW702" s="17">
        <v>6.2089305167134498E-2</v>
      </c>
      <c r="AX702" s="17"/>
      <c r="AY702" s="17">
        <v>0.133799549442736</v>
      </c>
      <c r="AZ702" s="17">
        <v>0.19010658805907099</v>
      </c>
      <c r="BA702" s="17">
        <v>0.104082205719721</v>
      </c>
      <c r="BB702" s="17">
        <v>0.14662715055168901</v>
      </c>
      <c r="BC702" s="17">
        <v>0.106687030407168</v>
      </c>
      <c r="BD702" s="17">
        <v>0.102494142253066</v>
      </c>
      <c r="BE702" s="17">
        <v>0.11168782684596</v>
      </c>
      <c r="BF702" s="17">
        <v>8.6625143310259806E-2</v>
      </c>
      <c r="BG702" s="17">
        <v>7.2366957487759107E-2</v>
      </c>
      <c r="BH702" s="17">
        <v>8.9355663318324202E-2</v>
      </c>
      <c r="BI702" s="17">
        <v>9.7867682399521594E-2</v>
      </c>
      <c r="BJ702" s="17">
        <v>6.0565033517983702E-2</v>
      </c>
      <c r="BK702" s="17">
        <v>5.8108022138854597E-2</v>
      </c>
      <c r="BL702" s="17">
        <v>3.4828975663297602E-2</v>
      </c>
      <c r="BM702" s="17">
        <v>7.7163289446863306E-2</v>
      </c>
      <c r="BN702" s="17">
        <v>1.8067259416484401E-2</v>
      </c>
      <c r="BO702" s="17"/>
      <c r="BP702" s="17">
        <v>0.102295205172619</v>
      </c>
      <c r="BQ702" s="17">
        <v>9.46252966192975E-2</v>
      </c>
      <c r="BR702" s="17">
        <v>0.103647041579225</v>
      </c>
      <c r="BS702" s="17">
        <v>0.102107865326843</v>
      </c>
      <c r="BT702" s="17">
        <v>0.113273760522647</v>
      </c>
      <c r="BU702" s="17">
        <v>8.8549343046150794E-2</v>
      </c>
      <c r="BV702" s="17"/>
      <c r="BW702" s="17">
        <v>0.113784377197166</v>
      </c>
      <c r="BX702" s="17">
        <v>9.9817578523677605E-2</v>
      </c>
      <c r="BY702" s="17">
        <v>8.1276392569610403E-2</v>
      </c>
      <c r="BZ702" s="17">
        <v>0.104249388913969</v>
      </c>
      <c r="CA702" s="17">
        <v>6.6412286034923704E-2</v>
      </c>
      <c r="CB702" s="17">
        <v>7.8969461677105293E-2</v>
      </c>
      <c r="CC702" s="17">
        <v>0.101423194557521</v>
      </c>
      <c r="CD702" s="17">
        <v>0.131534557913908</v>
      </c>
      <c r="CE702" s="17"/>
      <c r="CF702" s="17">
        <v>5.4942207142856303E-2</v>
      </c>
      <c r="CG702" s="17">
        <v>7.6419543028819703E-2</v>
      </c>
      <c r="CH702" s="17">
        <v>0.112279318324028</v>
      </c>
      <c r="CI702" s="17">
        <v>0.13412693858153699</v>
      </c>
      <c r="CJ702" s="17">
        <v>0.19369171678209299</v>
      </c>
      <c r="CK702" s="17"/>
      <c r="CL702" s="17">
        <v>6.6458253271827902E-2</v>
      </c>
      <c r="CM702" s="17"/>
      <c r="CN702" s="17">
        <v>0.117112554137838</v>
      </c>
      <c r="CO702" s="17">
        <v>0.108359204923971</v>
      </c>
      <c r="CP702" s="17">
        <v>5.6953097817743402E-2</v>
      </c>
    </row>
    <row r="703" spans="2:94" x14ac:dyDescent="0.35">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c r="BP703" s="17"/>
      <c r="BQ703" s="17"/>
      <c r="BR703" s="17"/>
      <c r="BS703" s="17"/>
      <c r="BT703" s="17"/>
      <c r="BU703" s="17"/>
      <c r="BV703" s="17"/>
      <c r="BW703" s="17"/>
      <c r="BX703" s="17"/>
      <c r="BY703" s="17"/>
      <c r="BZ703" s="17"/>
      <c r="CA703" s="17"/>
      <c r="CB703" s="17"/>
      <c r="CC703" s="17"/>
      <c r="CD703" s="17"/>
      <c r="CE703" s="17"/>
      <c r="CF703" s="17"/>
      <c r="CG703" s="17"/>
      <c r="CH703" s="17"/>
      <c r="CI703" s="17"/>
      <c r="CJ703" s="17"/>
      <c r="CK703" s="17"/>
      <c r="CL703" s="17"/>
      <c r="CM703" s="17"/>
      <c r="CN703" s="17"/>
      <c r="CO703" s="17"/>
      <c r="CP703" s="17"/>
    </row>
    <row r="704" spans="2:94" x14ac:dyDescent="0.35">
      <c r="B704" s="6" t="s">
        <v>300</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c r="BO704" s="17"/>
      <c r="BP704" s="17"/>
      <c r="BQ704" s="17"/>
      <c r="BR704" s="17"/>
      <c r="BS704" s="17"/>
      <c r="BT704" s="17"/>
      <c r="BU704" s="17"/>
      <c r="BV704" s="17"/>
      <c r="BW704" s="17"/>
      <c r="BX704" s="17"/>
      <c r="BY704" s="17"/>
      <c r="BZ704" s="17"/>
      <c r="CA704" s="17"/>
      <c r="CB704" s="17"/>
      <c r="CC704" s="17"/>
      <c r="CD704" s="17"/>
      <c r="CE704" s="17"/>
      <c r="CF704" s="17"/>
      <c r="CG704" s="17"/>
      <c r="CH704" s="17"/>
      <c r="CI704" s="17"/>
      <c r="CJ704" s="17"/>
      <c r="CK704" s="17"/>
      <c r="CL704" s="17"/>
      <c r="CM704" s="17"/>
      <c r="CN704" s="17"/>
      <c r="CO704" s="17"/>
      <c r="CP704" s="17"/>
    </row>
    <row r="705" spans="2:94" x14ac:dyDescent="0.35">
      <c r="B705" s="24" t="s">
        <v>125</v>
      </c>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c r="BN705" s="17"/>
      <c r="BO705" s="17"/>
      <c r="BP705" s="17"/>
      <c r="BQ705" s="17"/>
      <c r="BR705" s="17"/>
      <c r="BS705" s="17"/>
      <c r="BT705" s="17"/>
      <c r="BU705" s="17"/>
      <c r="BV705" s="17"/>
      <c r="BW705" s="17"/>
      <c r="BX705" s="17"/>
      <c r="BY705" s="17"/>
      <c r="BZ705" s="17"/>
      <c r="CA705" s="17"/>
      <c r="CB705" s="17"/>
      <c r="CC705" s="17"/>
      <c r="CD705" s="17"/>
      <c r="CE705" s="17"/>
      <c r="CF705" s="17"/>
      <c r="CG705" s="17"/>
      <c r="CH705" s="17"/>
      <c r="CI705" s="17"/>
      <c r="CJ705" s="17"/>
      <c r="CK705" s="17"/>
      <c r="CL705" s="17"/>
      <c r="CM705" s="17"/>
      <c r="CN705" s="17"/>
      <c r="CO705" s="17"/>
      <c r="CP705" s="17"/>
    </row>
    <row r="706" spans="2:94" x14ac:dyDescent="0.35">
      <c r="B706" t="s">
        <v>290</v>
      </c>
      <c r="C706" s="17">
        <v>0.386231038985348</v>
      </c>
      <c r="D706" s="17">
        <v>0.38204110109787898</v>
      </c>
      <c r="E706" s="17">
        <v>0.38644663295926601</v>
      </c>
      <c r="F706" s="17"/>
      <c r="G706" s="17">
        <v>0.38667152900017698</v>
      </c>
      <c r="H706" s="17">
        <v>0.38305695907186199</v>
      </c>
      <c r="I706" s="17">
        <v>0.38667246461085603</v>
      </c>
      <c r="J706" s="17">
        <v>0.40609497635436997</v>
      </c>
      <c r="K706" s="17">
        <v>0.39559360150621398</v>
      </c>
      <c r="L706" s="17">
        <v>0.36578109053787899</v>
      </c>
      <c r="M706" s="17"/>
      <c r="N706" s="17">
        <v>0.39767116322531099</v>
      </c>
      <c r="O706" s="17">
        <v>0.40521656186777999</v>
      </c>
      <c r="P706" s="17">
        <v>0.39836584657527002</v>
      </c>
      <c r="Q706" s="17">
        <v>0.34345553690318997</v>
      </c>
      <c r="R706" s="17"/>
      <c r="S706" s="17">
        <v>0.419728065328828</v>
      </c>
      <c r="T706" s="17">
        <v>0.38797291772950498</v>
      </c>
      <c r="U706" s="17">
        <v>0.37807799087122701</v>
      </c>
      <c r="V706" s="17">
        <v>0.35529481427468002</v>
      </c>
      <c r="W706" s="17">
        <v>0.303728540620333</v>
      </c>
      <c r="X706" s="17">
        <v>0.392694390274889</v>
      </c>
      <c r="Y706" s="17">
        <v>0.40370798481790399</v>
      </c>
      <c r="Z706" s="17">
        <v>0.34703171506629599</v>
      </c>
      <c r="AA706" s="17">
        <v>0.35624405046456098</v>
      </c>
      <c r="AB706" s="17">
        <v>0.45549408792757401</v>
      </c>
      <c r="AC706" s="17">
        <v>0.40534661708369102</v>
      </c>
      <c r="AD706" s="17"/>
      <c r="AE706" s="17">
        <v>0.37153969453103902</v>
      </c>
      <c r="AF706" s="17">
        <v>0.41428200122968101</v>
      </c>
      <c r="AG706" s="17">
        <v>0.32164466130944003</v>
      </c>
      <c r="AH706" s="17"/>
      <c r="AI706" s="17">
        <v>0.33540118626134402</v>
      </c>
      <c r="AJ706" s="17">
        <v>0.44826792780416802</v>
      </c>
      <c r="AK706" s="17">
        <v>0.36558584523122301</v>
      </c>
      <c r="AL706" s="17">
        <v>0.42688315669791199</v>
      </c>
      <c r="AM706" s="17">
        <v>0.34899512325187398</v>
      </c>
      <c r="AN706" s="17"/>
      <c r="AO706" s="17">
        <v>0.30251458397419101</v>
      </c>
      <c r="AP706" s="17">
        <v>0.43180190402693602</v>
      </c>
      <c r="AQ706" s="17">
        <v>0.33974712899529502</v>
      </c>
      <c r="AR706" s="17"/>
      <c r="AS706" s="17">
        <v>0.36116417740574802</v>
      </c>
      <c r="AT706" s="17">
        <v>0.35829591535074801</v>
      </c>
      <c r="AU706" s="17">
        <v>0.43677014767107902</v>
      </c>
      <c r="AV706" s="17">
        <v>0.392031077085496</v>
      </c>
      <c r="AW706" s="17">
        <v>0.262598805382386</v>
      </c>
      <c r="AX706" s="17"/>
      <c r="AY706" s="17">
        <v>0.51506633269467295</v>
      </c>
      <c r="AZ706" s="17">
        <v>0.34989807791033201</v>
      </c>
      <c r="BA706" s="17">
        <v>0.382309921006317</v>
      </c>
      <c r="BB706" s="17">
        <v>0.389388135683156</v>
      </c>
      <c r="BC706" s="17">
        <v>0.369379783251848</v>
      </c>
      <c r="BD706" s="17">
        <v>0.37818718067065898</v>
      </c>
      <c r="BE706" s="17">
        <v>0.38779276223389297</v>
      </c>
      <c r="BF706" s="17">
        <v>0.34683653699716699</v>
      </c>
      <c r="BG706" s="17">
        <v>0.38200215598892101</v>
      </c>
      <c r="BH706" s="17">
        <v>0.37126746490859702</v>
      </c>
      <c r="BI706" s="17">
        <v>0.40088988762017702</v>
      </c>
      <c r="BJ706" s="17">
        <v>0.39976269875649401</v>
      </c>
      <c r="BK706" s="17">
        <v>0.45447544520792499</v>
      </c>
      <c r="BL706" s="17">
        <v>0.39911944618532003</v>
      </c>
      <c r="BM706" s="17">
        <v>0.48192098974587599</v>
      </c>
      <c r="BN706" s="17">
        <v>0.41507129616979199</v>
      </c>
      <c r="BO706" s="17"/>
      <c r="BP706" s="17">
        <v>0.42149984060217799</v>
      </c>
      <c r="BQ706" s="17">
        <v>0.39025807861358802</v>
      </c>
      <c r="BR706" s="17">
        <v>0.36036272937837199</v>
      </c>
      <c r="BS706" s="17">
        <v>0.38470418089594999</v>
      </c>
      <c r="BT706" s="17">
        <v>0.34896800912005999</v>
      </c>
      <c r="BU706" s="17">
        <v>0.35318002076093902</v>
      </c>
      <c r="BV706" s="17"/>
      <c r="BW706" s="17">
        <v>0.32098056764282201</v>
      </c>
      <c r="BX706" s="17">
        <v>0.38349666467916899</v>
      </c>
      <c r="BY706" s="17">
        <v>0.396161918685212</v>
      </c>
      <c r="BZ706" s="17">
        <v>0.367140525921967</v>
      </c>
      <c r="CA706" s="17">
        <v>0.40972920874875002</v>
      </c>
      <c r="CB706" s="17">
        <v>0.41745672693406699</v>
      </c>
      <c r="CC706" s="17">
        <v>0.42545749479672001</v>
      </c>
      <c r="CD706" s="17">
        <v>0.39946784597498403</v>
      </c>
      <c r="CE706" s="17"/>
      <c r="CF706" s="17">
        <v>0.37338313951507501</v>
      </c>
      <c r="CG706" s="17">
        <v>0.36893126601944698</v>
      </c>
      <c r="CH706" s="17">
        <v>0.39631135746509599</v>
      </c>
      <c r="CI706" s="17">
        <v>0.392303639223191</v>
      </c>
      <c r="CJ706" s="17">
        <v>0.46111159195240797</v>
      </c>
      <c r="CK706" s="17"/>
      <c r="CL706" s="17">
        <v>0.35560504467585802</v>
      </c>
      <c r="CM706" s="17"/>
      <c r="CN706" s="17">
        <v>0.451020044418104</v>
      </c>
      <c r="CO706" s="17">
        <v>0.29902919640694198</v>
      </c>
      <c r="CP706" s="17">
        <v>0.30757229714619999</v>
      </c>
    </row>
    <row r="707" spans="2:94" x14ac:dyDescent="0.35">
      <c r="B707" t="s">
        <v>291</v>
      </c>
      <c r="C707" s="17">
        <v>0.413661017584872</v>
      </c>
      <c r="D707" s="17">
        <v>0.42185372059086201</v>
      </c>
      <c r="E707" s="17">
        <v>0.40796117651330999</v>
      </c>
      <c r="F707" s="17"/>
      <c r="G707" s="17">
        <v>0.41338931550512198</v>
      </c>
      <c r="H707" s="17">
        <v>0.416712148396092</v>
      </c>
      <c r="I707" s="17">
        <v>0.42695234352529399</v>
      </c>
      <c r="J707" s="17">
        <v>0.39830234885709598</v>
      </c>
      <c r="K707" s="17">
        <v>0.38545479947713301</v>
      </c>
      <c r="L707" s="17">
        <v>0.43190628170627499</v>
      </c>
      <c r="M707" s="17"/>
      <c r="N707" s="17">
        <v>0.44124183876637602</v>
      </c>
      <c r="O707" s="17">
        <v>0.41883146676740801</v>
      </c>
      <c r="P707" s="17">
        <v>0.38381441654064602</v>
      </c>
      <c r="Q707" s="17">
        <v>0.40626054344125201</v>
      </c>
      <c r="R707" s="17"/>
      <c r="S707" s="17">
        <v>0.44455204606047399</v>
      </c>
      <c r="T707" s="17">
        <v>0.40653924934527402</v>
      </c>
      <c r="U707" s="17">
        <v>0.40626583144077799</v>
      </c>
      <c r="V707" s="17">
        <v>0.44240242044681799</v>
      </c>
      <c r="W707" s="17">
        <v>0.45036092232883501</v>
      </c>
      <c r="X707" s="17">
        <v>0.40126025410609301</v>
      </c>
      <c r="Y707" s="17">
        <v>0.40084173175902899</v>
      </c>
      <c r="Z707" s="17">
        <v>0.45836801963434798</v>
      </c>
      <c r="AA707" s="17">
        <v>0.40993236753359602</v>
      </c>
      <c r="AB707" s="17">
        <v>0.34615790086475301</v>
      </c>
      <c r="AC707" s="17">
        <v>0.391131737330704</v>
      </c>
      <c r="AD707" s="17"/>
      <c r="AE707" s="17">
        <v>0.40936632739969397</v>
      </c>
      <c r="AF707" s="17">
        <v>0.418752524027315</v>
      </c>
      <c r="AG707" s="17">
        <v>0.438895140238172</v>
      </c>
      <c r="AH707" s="17"/>
      <c r="AI707" s="17">
        <v>0.458193803502009</v>
      </c>
      <c r="AJ707" s="17">
        <v>0.38218121066781102</v>
      </c>
      <c r="AK707" s="17">
        <v>0.490181489403061</v>
      </c>
      <c r="AL707" s="17">
        <v>0.30479642920973898</v>
      </c>
      <c r="AM707" s="17">
        <v>0.38011664984776999</v>
      </c>
      <c r="AN707" s="17"/>
      <c r="AO707" s="17">
        <v>0.49591022827502501</v>
      </c>
      <c r="AP707" s="17">
        <v>0.40579747076331901</v>
      </c>
      <c r="AQ707" s="17">
        <v>0.47382772633278503</v>
      </c>
      <c r="AR707" s="17"/>
      <c r="AS707" s="17">
        <v>0.370066300276925</v>
      </c>
      <c r="AT707" s="17">
        <v>0.44245960506724502</v>
      </c>
      <c r="AU707" s="17">
        <v>0.39290843381794499</v>
      </c>
      <c r="AV707" s="17">
        <v>0.45101210612960502</v>
      </c>
      <c r="AW707" s="17">
        <v>0.52592957024335696</v>
      </c>
      <c r="AX707" s="17"/>
      <c r="AY707" s="17">
        <v>0.39140847240656301</v>
      </c>
      <c r="AZ707" s="17">
        <v>0.38088939162628599</v>
      </c>
      <c r="BA707" s="17">
        <v>0.36990270266979902</v>
      </c>
      <c r="BB707" s="17">
        <v>0.36333299897115801</v>
      </c>
      <c r="BC707" s="17">
        <v>0.43006415839115197</v>
      </c>
      <c r="BD707" s="17">
        <v>0.39082742394000403</v>
      </c>
      <c r="BE707" s="17">
        <v>0.424675728904505</v>
      </c>
      <c r="BF707" s="17">
        <v>0.46728361788200901</v>
      </c>
      <c r="BG707" s="17">
        <v>0.43782597921183097</v>
      </c>
      <c r="BH707" s="17">
        <v>0.45243338220685703</v>
      </c>
      <c r="BI707" s="17">
        <v>0.41551006001780899</v>
      </c>
      <c r="BJ707" s="17">
        <v>0.42689521498789601</v>
      </c>
      <c r="BK707" s="17">
        <v>0.40726037995481801</v>
      </c>
      <c r="BL707" s="17">
        <v>0.415702189413032</v>
      </c>
      <c r="BM707" s="17">
        <v>0.39612097447449401</v>
      </c>
      <c r="BN707" s="17">
        <v>0.44285453343849501</v>
      </c>
      <c r="BO707" s="17"/>
      <c r="BP707" s="17">
        <v>0.41319935697793397</v>
      </c>
      <c r="BQ707" s="17">
        <v>0.40297905098694498</v>
      </c>
      <c r="BR707" s="17">
        <v>0.44206485002568902</v>
      </c>
      <c r="BS707" s="17">
        <v>0.39950953373034798</v>
      </c>
      <c r="BT707" s="17">
        <v>0.431458372873468</v>
      </c>
      <c r="BU707" s="17">
        <v>0.42325506564897603</v>
      </c>
      <c r="BV707" s="17"/>
      <c r="BW707" s="17">
        <v>0.43899223257546499</v>
      </c>
      <c r="BX707" s="17">
        <v>0.411214015816881</v>
      </c>
      <c r="BY707" s="17">
        <v>0.41923396182108502</v>
      </c>
      <c r="BZ707" s="17">
        <v>0.42475151860835297</v>
      </c>
      <c r="CA707" s="17">
        <v>0.44867495274987901</v>
      </c>
      <c r="CB707" s="17">
        <v>0.36432742398174001</v>
      </c>
      <c r="CC707" s="17">
        <v>0.38028856788319099</v>
      </c>
      <c r="CD707" s="17">
        <v>0.39733318036950699</v>
      </c>
      <c r="CE707" s="17"/>
      <c r="CF707" s="17">
        <v>0.43198003658908901</v>
      </c>
      <c r="CG707" s="17">
        <v>0.42759648050556098</v>
      </c>
      <c r="CH707" s="17">
        <v>0.40528893294011198</v>
      </c>
      <c r="CI707" s="17">
        <v>0.40341833268914801</v>
      </c>
      <c r="CJ707" s="17">
        <v>0.35952301168699102</v>
      </c>
      <c r="CK707" s="17"/>
      <c r="CL707" s="17">
        <v>0.48878508592579401</v>
      </c>
      <c r="CM707" s="17"/>
      <c r="CN707" s="17">
        <v>0.35293419286088701</v>
      </c>
      <c r="CO707" s="17">
        <v>0.48684853928760602</v>
      </c>
      <c r="CP707" s="17">
        <v>0.494190233749353</v>
      </c>
    </row>
    <row r="708" spans="2:94" x14ac:dyDescent="0.35">
      <c r="B708" t="s">
        <v>292</v>
      </c>
      <c r="C708" s="17">
        <v>0.114849437563333</v>
      </c>
      <c r="D708" s="17">
        <v>0.135864262308386</v>
      </c>
      <c r="E708" s="17">
        <v>9.5248822168304603E-2</v>
      </c>
      <c r="F708" s="17"/>
      <c r="G708" s="17">
        <v>0.127395066927629</v>
      </c>
      <c r="H708" s="17">
        <v>9.92624340828306E-2</v>
      </c>
      <c r="I708" s="17">
        <v>7.9023346494019306E-2</v>
      </c>
      <c r="J708" s="17">
        <v>0.107103390230329</v>
      </c>
      <c r="K708" s="17">
        <v>0.14392459098977201</v>
      </c>
      <c r="L708" s="17">
        <v>0.13517460854716701</v>
      </c>
      <c r="M708" s="17"/>
      <c r="N708" s="17">
        <v>0.11083860495553401</v>
      </c>
      <c r="O708" s="17">
        <v>9.4141468265130396E-2</v>
      </c>
      <c r="P708" s="17">
        <v>0.13793080829224599</v>
      </c>
      <c r="Q708" s="17">
        <v>0.118761057498668</v>
      </c>
      <c r="R708" s="17"/>
      <c r="S708" s="17">
        <v>7.8192158104890705E-2</v>
      </c>
      <c r="T708" s="17">
        <v>0.102921572344324</v>
      </c>
      <c r="U708" s="17">
        <v>0.111191808078576</v>
      </c>
      <c r="V708" s="17">
        <v>9.5706237847886594E-2</v>
      </c>
      <c r="W708" s="17">
        <v>0.168740904153317</v>
      </c>
      <c r="X708" s="17">
        <v>0.114364521847082</v>
      </c>
      <c r="Y708" s="17">
        <v>0.12671863216701701</v>
      </c>
      <c r="Z708" s="17">
        <v>0.121978480289265</v>
      </c>
      <c r="AA708" s="17">
        <v>0.133585737591459</v>
      </c>
      <c r="AB708" s="17">
        <v>0.130743968260427</v>
      </c>
      <c r="AC708" s="17">
        <v>0.119749257169923</v>
      </c>
      <c r="AD708" s="17"/>
      <c r="AE708" s="17">
        <v>0.14202364954423599</v>
      </c>
      <c r="AF708" s="17">
        <v>9.8176156490916294E-2</v>
      </c>
      <c r="AG708" s="17">
        <v>9.4063979272030598E-2</v>
      </c>
      <c r="AH708" s="17"/>
      <c r="AI708" s="17">
        <v>0.139011767902915</v>
      </c>
      <c r="AJ708" s="17">
        <v>0.10229499474399099</v>
      </c>
      <c r="AK708" s="17">
        <v>0.10687200224545</v>
      </c>
      <c r="AL708" s="17">
        <v>0.20007061468363599</v>
      </c>
      <c r="AM708" s="17">
        <v>9.7168468833695801E-2</v>
      </c>
      <c r="AN708" s="17"/>
      <c r="AO708" s="17">
        <v>0.142144124129362</v>
      </c>
      <c r="AP708" s="17">
        <v>0.100217866029272</v>
      </c>
      <c r="AQ708" s="17">
        <v>0.137079436023991</v>
      </c>
      <c r="AR708" s="17"/>
      <c r="AS708" s="17">
        <v>0.16084375042674401</v>
      </c>
      <c r="AT708" s="17">
        <v>0.100203844350753</v>
      </c>
      <c r="AU708" s="17">
        <v>8.2251250516265806E-2</v>
      </c>
      <c r="AV708" s="17">
        <v>0.107801957016963</v>
      </c>
      <c r="AW708" s="17">
        <v>0.17011467086444601</v>
      </c>
      <c r="AX708" s="17"/>
      <c r="AY708" s="17">
        <v>3.1864825031250599E-2</v>
      </c>
      <c r="AZ708" s="17">
        <v>0.13234750017990601</v>
      </c>
      <c r="BA708" s="17">
        <v>0.150958183507407</v>
      </c>
      <c r="BB708" s="17">
        <v>0.12117094111018201</v>
      </c>
      <c r="BC708" s="17">
        <v>9.1869238484902499E-2</v>
      </c>
      <c r="BD708" s="17">
        <v>0.14224246784418401</v>
      </c>
      <c r="BE708" s="17">
        <v>9.2955354925481001E-2</v>
      </c>
      <c r="BF708" s="17">
        <v>0.110195527718995</v>
      </c>
      <c r="BG708" s="17">
        <v>0.114919997430596</v>
      </c>
      <c r="BH708" s="17">
        <v>0.12058823629463</v>
      </c>
      <c r="BI708" s="17">
        <v>0.11312111452013</v>
      </c>
      <c r="BJ708" s="17">
        <v>0.124293868281773</v>
      </c>
      <c r="BK708" s="17">
        <v>9.8189769242623195E-2</v>
      </c>
      <c r="BL708" s="17">
        <v>0.15034938873835099</v>
      </c>
      <c r="BM708" s="17">
        <v>6.9843258453422305E-2</v>
      </c>
      <c r="BN708" s="17">
        <v>0.124034444077618</v>
      </c>
      <c r="BO708" s="17"/>
      <c r="BP708" s="17">
        <v>9.4731540775936193E-2</v>
      </c>
      <c r="BQ708" s="17">
        <v>0.11646520601497801</v>
      </c>
      <c r="BR708" s="17">
        <v>0.11201434066745999</v>
      </c>
      <c r="BS708" s="17">
        <v>0.12399356690181</v>
      </c>
      <c r="BT708" s="17">
        <v>0.114979007738282</v>
      </c>
      <c r="BU708" s="17">
        <v>0.16366904835871801</v>
      </c>
      <c r="BV708" s="17"/>
      <c r="BW708" s="17">
        <v>0.131157424571268</v>
      </c>
      <c r="BX708" s="17">
        <v>0.108314464445178</v>
      </c>
      <c r="BY708" s="17">
        <v>0.11966676836454899</v>
      </c>
      <c r="BZ708" s="17">
        <v>0.134452109773677</v>
      </c>
      <c r="CA708" s="17">
        <v>8.3005014900468105E-2</v>
      </c>
      <c r="CB708" s="17">
        <v>0.13673498818139199</v>
      </c>
      <c r="CC708" s="17">
        <v>7.5211521620464905E-2</v>
      </c>
      <c r="CD708" s="17">
        <v>0.133449380563644</v>
      </c>
      <c r="CE708" s="17"/>
      <c r="CF708" s="17">
        <v>0.15665347599945001</v>
      </c>
      <c r="CG708" s="17">
        <v>0.13133001372729</v>
      </c>
      <c r="CH708" s="17">
        <v>0.104279974874134</v>
      </c>
      <c r="CI708" s="17">
        <v>8.8990433358558302E-2</v>
      </c>
      <c r="CJ708" s="17">
        <v>6.7728315248190299E-2</v>
      </c>
      <c r="CK708" s="17"/>
      <c r="CL708" s="17">
        <v>0.10118421672927499</v>
      </c>
      <c r="CM708" s="17"/>
      <c r="CN708" s="17">
        <v>0.100423084536198</v>
      </c>
      <c r="CO708" s="17">
        <v>0.111570711106948</v>
      </c>
      <c r="CP708" s="17">
        <v>0.15042707642461101</v>
      </c>
    </row>
    <row r="709" spans="2:94" x14ac:dyDescent="0.35">
      <c r="B709" t="s">
        <v>133</v>
      </c>
      <c r="C709" s="17">
        <v>8.5258505866447301E-2</v>
      </c>
      <c r="D709" s="17">
        <v>6.0240916002873603E-2</v>
      </c>
      <c r="E709" s="17">
        <v>0.110343368359119</v>
      </c>
      <c r="F709" s="17"/>
      <c r="G709" s="17">
        <v>7.2544088567071299E-2</v>
      </c>
      <c r="H709" s="17">
        <v>0.100968458449215</v>
      </c>
      <c r="I709" s="17">
        <v>0.10735184536983</v>
      </c>
      <c r="J709" s="17">
        <v>8.8499284558205396E-2</v>
      </c>
      <c r="K709" s="17">
        <v>7.5027008026880906E-2</v>
      </c>
      <c r="L709" s="17">
        <v>6.7138019208678998E-2</v>
      </c>
      <c r="M709" s="17"/>
      <c r="N709" s="17">
        <v>5.0248393052778999E-2</v>
      </c>
      <c r="O709" s="17">
        <v>8.1810503099681298E-2</v>
      </c>
      <c r="P709" s="17">
        <v>7.9888928591838299E-2</v>
      </c>
      <c r="Q709" s="17">
        <v>0.13152286215689099</v>
      </c>
      <c r="R709" s="17"/>
      <c r="S709" s="17">
        <v>5.7527730505807E-2</v>
      </c>
      <c r="T709" s="17">
        <v>0.102566260580897</v>
      </c>
      <c r="U709" s="17">
        <v>0.104464369609419</v>
      </c>
      <c r="V709" s="17">
        <v>0.106596527430616</v>
      </c>
      <c r="W709" s="17">
        <v>7.7169632897514495E-2</v>
      </c>
      <c r="X709" s="17">
        <v>9.1680833771935602E-2</v>
      </c>
      <c r="Y709" s="17">
        <v>6.8731651256049603E-2</v>
      </c>
      <c r="Z709" s="17">
        <v>7.2621785010090797E-2</v>
      </c>
      <c r="AA709" s="17">
        <v>0.100237844410384</v>
      </c>
      <c r="AB709" s="17">
        <v>6.7604042947245604E-2</v>
      </c>
      <c r="AC709" s="17">
        <v>8.3772388415682297E-2</v>
      </c>
      <c r="AD709" s="17"/>
      <c r="AE709" s="17">
        <v>7.7070328525030804E-2</v>
      </c>
      <c r="AF709" s="17">
        <v>6.87893182520882E-2</v>
      </c>
      <c r="AG709" s="17">
        <v>0.145396219180357</v>
      </c>
      <c r="AH709" s="17"/>
      <c r="AI709" s="17">
        <v>6.7393242333731701E-2</v>
      </c>
      <c r="AJ709" s="17">
        <v>6.7255866784030394E-2</v>
      </c>
      <c r="AK709" s="17">
        <v>3.7360663120266098E-2</v>
      </c>
      <c r="AL709" s="17">
        <v>6.8249799408713105E-2</v>
      </c>
      <c r="AM709" s="17">
        <v>0.17371975806665901</v>
      </c>
      <c r="AN709" s="17"/>
      <c r="AO709" s="17">
        <v>5.9431063621422302E-2</v>
      </c>
      <c r="AP709" s="17">
        <v>6.21827591804738E-2</v>
      </c>
      <c r="AQ709" s="17">
        <v>4.9345708647929198E-2</v>
      </c>
      <c r="AR709" s="17"/>
      <c r="AS709" s="17">
        <v>0.107925771890583</v>
      </c>
      <c r="AT709" s="17">
        <v>9.9040635231253504E-2</v>
      </c>
      <c r="AU709" s="17">
        <v>8.8070167994709597E-2</v>
      </c>
      <c r="AV709" s="17">
        <v>4.91548597679363E-2</v>
      </c>
      <c r="AW709" s="17">
        <v>4.13569535098108E-2</v>
      </c>
      <c r="AX709" s="17"/>
      <c r="AY709" s="17">
        <v>6.1660369867513498E-2</v>
      </c>
      <c r="AZ709" s="17">
        <v>0.13686503028347599</v>
      </c>
      <c r="BA709" s="17">
        <v>9.6829192816477505E-2</v>
      </c>
      <c r="BB709" s="17">
        <v>0.12610792423550299</v>
      </c>
      <c r="BC709" s="17">
        <v>0.10868681987209799</v>
      </c>
      <c r="BD709" s="17">
        <v>8.8742927545153893E-2</v>
      </c>
      <c r="BE709" s="17">
        <v>9.4576153936120205E-2</v>
      </c>
      <c r="BF709" s="17">
        <v>7.5684317401828197E-2</v>
      </c>
      <c r="BG709" s="17">
        <v>6.5251867368652502E-2</v>
      </c>
      <c r="BH709" s="17">
        <v>5.5710916589916101E-2</v>
      </c>
      <c r="BI709" s="17">
        <v>7.0478937841882805E-2</v>
      </c>
      <c r="BJ709" s="17">
        <v>4.90482179738361E-2</v>
      </c>
      <c r="BK709" s="17">
        <v>4.0074405594634599E-2</v>
      </c>
      <c r="BL709" s="17">
        <v>3.4828975663297602E-2</v>
      </c>
      <c r="BM709" s="17">
        <v>5.2114777326207902E-2</v>
      </c>
      <c r="BN709" s="17">
        <v>1.8039726314094701E-2</v>
      </c>
      <c r="BO709" s="17"/>
      <c r="BP709" s="17">
        <v>7.0569261643951706E-2</v>
      </c>
      <c r="BQ709" s="17">
        <v>9.0297664384489107E-2</v>
      </c>
      <c r="BR709" s="17">
        <v>8.5558079928479594E-2</v>
      </c>
      <c r="BS709" s="17">
        <v>9.1792718471891493E-2</v>
      </c>
      <c r="BT709" s="17">
        <v>0.10459461026819</v>
      </c>
      <c r="BU709" s="17">
        <v>5.9895865231367099E-2</v>
      </c>
      <c r="BV709" s="17"/>
      <c r="BW709" s="17">
        <v>0.108869775210444</v>
      </c>
      <c r="BX709" s="17">
        <v>9.6974855058772194E-2</v>
      </c>
      <c r="BY709" s="17">
        <v>6.4937351129154205E-2</v>
      </c>
      <c r="BZ709" s="17">
        <v>7.3655845696002795E-2</v>
      </c>
      <c r="CA709" s="17">
        <v>5.85908236009023E-2</v>
      </c>
      <c r="CB709" s="17">
        <v>8.1480860902801197E-2</v>
      </c>
      <c r="CC709" s="17">
        <v>0.119042415699624</v>
      </c>
      <c r="CD709" s="17">
        <v>6.9749593091865403E-2</v>
      </c>
      <c r="CE709" s="17"/>
      <c r="CF709" s="17">
        <v>3.7983347896386001E-2</v>
      </c>
      <c r="CG709" s="17">
        <v>7.2142239747701606E-2</v>
      </c>
      <c r="CH709" s="17">
        <v>9.4119734720658599E-2</v>
      </c>
      <c r="CI709" s="17">
        <v>0.11528759472910199</v>
      </c>
      <c r="CJ709" s="17">
        <v>0.111637081112411</v>
      </c>
      <c r="CK709" s="17"/>
      <c r="CL709" s="17">
        <v>5.4425652669072101E-2</v>
      </c>
      <c r="CM709" s="17"/>
      <c r="CN709" s="17">
        <v>9.5622678184811599E-2</v>
      </c>
      <c r="CO709" s="17">
        <v>0.10255155319850499</v>
      </c>
      <c r="CP709" s="17">
        <v>4.7810392679836597E-2</v>
      </c>
    </row>
    <row r="710" spans="2:94" x14ac:dyDescent="0.35">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c r="AV710" s="17"/>
      <c r="AW710" s="17"/>
      <c r="AX710" s="17"/>
      <c r="AY710" s="17"/>
      <c r="AZ710" s="17"/>
      <c r="BA710" s="17"/>
      <c r="BB710" s="17"/>
      <c r="BC710" s="17"/>
      <c r="BD710" s="17"/>
      <c r="BE710" s="17"/>
      <c r="BF710" s="17"/>
      <c r="BG710" s="17"/>
      <c r="BH710" s="17"/>
      <c r="BI710" s="17"/>
      <c r="BJ710" s="17"/>
      <c r="BK710" s="17"/>
      <c r="BL710" s="17"/>
      <c r="BM710" s="17"/>
      <c r="BN710" s="17"/>
      <c r="BO710" s="17"/>
      <c r="BP710" s="17"/>
      <c r="BQ710" s="17"/>
      <c r="BR710" s="17"/>
      <c r="BS710" s="17"/>
      <c r="BT710" s="17"/>
      <c r="BU710" s="17"/>
      <c r="BV710" s="17"/>
      <c r="BW710" s="17"/>
      <c r="BX710" s="17"/>
      <c r="BY710" s="17"/>
      <c r="BZ710" s="17"/>
      <c r="CA710" s="17"/>
      <c r="CB710" s="17"/>
      <c r="CC710" s="17"/>
      <c r="CD710" s="17"/>
      <c r="CE710" s="17"/>
      <c r="CF710" s="17"/>
      <c r="CG710" s="17"/>
      <c r="CH710" s="17"/>
      <c r="CI710" s="17"/>
      <c r="CJ710" s="17"/>
      <c r="CK710" s="17"/>
      <c r="CL710" s="17"/>
      <c r="CM710" s="17"/>
      <c r="CN710" s="17"/>
      <c r="CO710" s="17"/>
      <c r="CP710" s="17"/>
    </row>
    <row r="711" spans="2:94" x14ac:dyDescent="0.35">
      <c r="B711" s="6" t="s">
        <v>301</v>
      </c>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c r="BO711" s="17"/>
      <c r="BP711" s="17"/>
      <c r="BQ711" s="17"/>
      <c r="BR711" s="17"/>
      <c r="BS711" s="17"/>
      <c r="BT711" s="17"/>
      <c r="BU711" s="17"/>
      <c r="BV711" s="17"/>
      <c r="BW711" s="17"/>
      <c r="BX711" s="17"/>
      <c r="BY711" s="17"/>
      <c r="BZ711" s="17"/>
      <c r="CA711" s="17"/>
      <c r="CB711" s="17"/>
      <c r="CC711" s="17"/>
      <c r="CD711" s="17"/>
      <c r="CE711" s="17"/>
      <c r="CF711" s="17"/>
      <c r="CG711" s="17"/>
      <c r="CH711" s="17"/>
      <c r="CI711" s="17"/>
      <c r="CJ711" s="17"/>
      <c r="CK711" s="17"/>
      <c r="CL711" s="17"/>
      <c r="CM711" s="17"/>
      <c r="CN711" s="17"/>
      <c r="CO711" s="17"/>
      <c r="CP711" s="17"/>
    </row>
    <row r="712" spans="2:94" x14ac:dyDescent="0.35">
      <c r="B712" s="24" t="s">
        <v>125</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c r="BN712" s="17"/>
      <c r="BO712" s="17"/>
      <c r="BP712" s="17"/>
      <c r="BQ712" s="17"/>
      <c r="BR712" s="17"/>
      <c r="BS712" s="17"/>
      <c r="BT712" s="17"/>
      <c r="BU712" s="17"/>
      <c r="BV712" s="17"/>
      <c r="BW712" s="17"/>
      <c r="BX712" s="17"/>
      <c r="BY712" s="17"/>
      <c r="BZ712" s="17"/>
      <c r="CA712" s="17"/>
      <c r="CB712" s="17"/>
      <c r="CC712" s="17"/>
      <c r="CD712" s="17"/>
      <c r="CE712" s="17"/>
      <c r="CF712" s="17"/>
      <c r="CG712" s="17"/>
      <c r="CH712" s="17"/>
      <c r="CI712" s="17"/>
      <c r="CJ712" s="17"/>
      <c r="CK712" s="17"/>
      <c r="CL712" s="17"/>
      <c r="CM712" s="17"/>
      <c r="CN712" s="17"/>
      <c r="CO712" s="17"/>
      <c r="CP712" s="17"/>
    </row>
    <row r="713" spans="2:94" x14ac:dyDescent="0.35">
      <c r="B713" t="s">
        <v>290</v>
      </c>
      <c r="C713" s="17">
        <v>0.63138379026406899</v>
      </c>
      <c r="D713" s="17">
        <v>0.65744798935710702</v>
      </c>
      <c r="E713" s="17">
        <v>0.60349672277780297</v>
      </c>
      <c r="F713" s="17"/>
      <c r="G713" s="17">
        <v>0.53159629431535005</v>
      </c>
      <c r="H713" s="17">
        <v>0.56397363932885303</v>
      </c>
      <c r="I713" s="17">
        <v>0.60371139976733301</v>
      </c>
      <c r="J713" s="17">
        <v>0.642175113459165</v>
      </c>
      <c r="K713" s="17">
        <v>0.684868383823238</v>
      </c>
      <c r="L713" s="17">
        <v>0.73115477043842203</v>
      </c>
      <c r="M713" s="17"/>
      <c r="N713" s="17">
        <v>0.66819509015647405</v>
      </c>
      <c r="O713" s="17">
        <v>0.63388955599653496</v>
      </c>
      <c r="P713" s="17">
        <v>0.62632768681857298</v>
      </c>
      <c r="Q713" s="17">
        <v>0.591519263158648</v>
      </c>
      <c r="R713" s="17"/>
      <c r="S713" s="17">
        <v>0.61837531145202496</v>
      </c>
      <c r="T713" s="17">
        <v>0.63911670107640495</v>
      </c>
      <c r="U713" s="17">
        <v>0.67391423678990203</v>
      </c>
      <c r="V713" s="17">
        <v>0.62966598954172104</v>
      </c>
      <c r="W713" s="17">
        <v>0.59769922797233099</v>
      </c>
      <c r="X713" s="17">
        <v>0.56808485825362298</v>
      </c>
      <c r="Y713" s="17">
        <v>0.63582764616305798</v>
      </c>
      <c r="Z713" s="17">
        <v>0.57036593354269205</v>
      </c>
      <c r="AA713" s="17">
        <v>0.62221145325611504</v>
      </c>
      <c r="AB713" s="17">
        <v>0.692681399470916</v>
      </c>
      <c r="AC713" s="17">
        <v>0.69543226915870904</v>
      </c>
      <c r="AD713" s="17"/>
      <c r="AE713" s="17">
        <v>0.65362852907727098</v>
      </c>
      <c r="AF713" s="17">
        <v>0.64949911019325901</v>
      </c>
      <c r="AG713" s="17">
        <v>0.56119392544448399</v>
      </c>
      <c r="AH713" s="17"/>
      <c r="AI713" s="17">
        <v>0.62840101627331701</v>
      </c>
      <c r="AJ713" s="17">
        <v>0.64648065733139903</v>
      </c>
      <c r="AK713" s="17">
        <v>0.65553973455464998</v>
      </c>
      <c r="AL713" s="17">
        <v>0.65635787441755</v>
      </c>
      <c r="AM713" s="17">
        <v>0.610121646194554</v>
      </c>
      <c r="AN713" s="17"/>
      <c r="AO713" s="17">
        <v>0.58462597112497205</v>
      </c>
      <c r="AP713" s="17">
        <v>0.66399653632658795</v>
      </c>
      <c r="AQ713" s="17">
        <v>0.60934314255406996</v>
      </c>
      <c r="AR713" s="17"/>
      <c r="AS713" s="17">
        <v>0.61022769677925703</v>
      </c>
      <c r="AT713" s="17">
        <v>0.61065130706676796</v>
      </c>
      <c r="AU713" s="17">
        <v>0.65945562190091001</v>
      </c>
      <c r="AV713" s="17">
        <v>0.625946316733624</v>
      </c>
      <c r="AW713" s="17">
        <v>0.64260258258542902</v>
      </c>
      <c r="AX713" s="17"/>
      <c r="AY713" s="17">
        <v>0.48429475985086701</v>
      </c>
      <c r="AZ713" s="17">
        <v>0.51588002319260595</v>
      </c>
      <c r="BA713" s="17">
        <v>0.65285449285030905</v>
      </c>
      <c r="BB713" s="17">
        <v>0.63082097534645298</v>
      </c>
      <c r="BC713" s="17">
        <v>0.60640445137569099</v>
      </c>
      <c r="BD713" s="17">
        <v>0.67333416741112195</v>
      </c>
      <c r="BE713" s="17">
        <v>0.63662520891792995</v>
      </c>
      <c r="BF713" s="17">
        <v>0.61993164685227198</v>
      </c>
      <c r="BG713" s="17">
        <v>0.65020983556135703</v>
      </c>
      <c r="BH713" s="17">
        <v>0.65329125826833301</v>
      </c>
      <c r="BI713" s="17">
        <v>0.59971069884401196</v>
      </c>
      <c r="BJ713" s="17">
        <v>0.68982379850565501</v>
      </c>
      <c r="BK713" s="17">
        <v>0.65740915620273499</v>
      </c>
      <c r="BL713" s="17">
        <v>0.63515786683691899</v>
      </c>
      <c r="BM713" s="17">
        <v>0.64032191210052203</v>
      </c>
      <c r="BN713" s="17">
        <v>0.62329884885257703</v>
      </c>
      <c r="BO713" s="17"/>
      <c r="BP713" s="17">
        <v>0.60988510660610196</v>
      </c>
      <c r="BQ713" s="17">
        <v>0.62378843759665104</v>
      </c>
      <c r="BR713" s="17">
        <v>0.63272709582718101</v>
      </c>
      <c r="BS713" s="17">
        <v>0.64434283588099195</v>
      </c>
      <c r="BT713" s="17">
        <v>0.65917975917817695</v>
      </c>
      <c r="BU713" s="17">
        <v>0.65049764058901705</v>
      </c>
      <c r="BV713" s="17"/>
      <c r="BW713" s="17">
        <v>0.55663090641624202</v>
      </c>
      <c r="BX713" s="17">
        <v>0.63135407509585195</v>
      </c>
      <c r="BY713" s="17">
        <v>0.660091324129504</v>
      </c>
      <c r="BZ713" s="17">
        <v>0.63466405454888697</v>
      </c>
      <c r="CA713" s="17">
        <v>0.62922175548708204</v>
      </c>
      <c r="CB713" s="17">
        <v>0.59832589172716399</v>
      </c>
      <c r="CC713" s="17">
        <v>0.63986437825741405</v>
      </c>
      <c r="CD713" s="17">
        <v>0.56435091778340596</v>
      </c>
      <c r="CE713" s="17"/>
      <c r="CF713" s="17">
        <v>0.60944831853959203</v>
      </c>
      <c r="CG713" s="17">
        <v>0.63591307273817299</v>
      </c>
      <c r="CH713" s="17">
        <v>0.63849301100220401</v>
      </c>
      <c r="CI713" s="17">
        <v>0.62309204689801601</v>
      </c>
      <c r="CJ713" s="17">
        <v>0.59636879104657303</v>
      </c>
      <c r="CK713" s="17"/>
      <c r="CL713" s="17">
        <v>0.62329269438358803</v>
      </c>
      <c r="CM713" s="17"/>
      <c r="CN713" s="17">
        <v>0.66839643239700497</v>
      </c>
      <c r="CO713" s="17">
        <v>0.58141949155848405</v>
      </c>
      <c r="CP713" s="17">
        <v>0.586565167314965</v>
      </c>
    </row>
    <row r="714" spans="2:94" x14ac:dyDescent="0.35">
      <c r="B714" t="s">
        <v>291</v>
      </c>
      <c r="C714" s="17">
        <v>0.23598491873387001</v>
      </c>
      <c r="D714" s="17">
        <v>0.23394534216412199</v>
      </c>
      <c r="E714" s="17">
        <v>0.239836440004739</v>
      </c>
      <c r="F714" s="17"/>
      <c r="G714" s="17">
        <v>0.315895704608045</v>
      </c>
      <c r="H714" s="17">
        <v>0.27834399769168</v>
      </c>
      <c r="I714" s="17">
        <v>0.250154738237573</v>
      </c>
      <c r="J714" s="17">
        <v>0.21449910009787301</v>
      </c>
      <c r="K714" s="17">
        <v>0.20957031755026601</v>
      </c>
      <c r="L714" s="17">
        <v>0.17151924953950801</v>
      </c>
      <c r="M714" s="17"/>
      <c r="N714" s="17">
        <v>0.234713742939435</v>
      </c>
      <c r="O714" s="17">
        <v>0.23263201183079801</v>
      </c>
      <c r="P714" s="17">
        <v>0.24361563851568899</v>
      </c>
      <c r="Q714" s="17">
        <v>0.235322197485968</v>
      </c>
      <c r="R714" s="17"/>
      <c r="S714" s="17">
        <v>0.26715578458120798</v>
      </c>
      <c r="T714" s="17">
        <v>0.248114213631039</v>
      </c>
      <c r="U714" s="17">
        <v>0.17820995596866801</v>
      </c>
      <c r="V714" s="17">
        <v>0.238684207500451</v>
      </c>
      <c r="W714" s="17">
        <v>0.27195176715222602</v>
      </c>
      <c r="X714" s="17">
        <v>0.28933319321197098</v>
      </c>
      <c r="Y714" s="17">
        <v>0.233174519991867</v>
      </c>
      <c r="Z714" s="17">
        <v>0.27064252224596203</v>
      </c>
      <c r="AA714" s="17">
        <v>0.22660576529687601</v>
      </c>
      <c r="AB714" s="17">
        <v>0.16208340944831401</v>
      </c>
      <c r="AC714" s="17">
        <v>0.18884968171204999</v>
      </c>
      <c r="AD714" s="17"/>
      <c r="AE714" s="17">
        <v>0.219161377932649</v>
      </c>
      <c r="AF714" s="17">
        <v>0.23929026266520401</v>
      </c>
      <c r="AG714" s="17">
        <v>0.24002318165386599</v>
      </c>
      <c r="AH714" s="17"/>
      <c r="AI714" s="17">
        <v>0.25985177432696699</v>
      </c>
      <c r="AJ714" s="17">
        <v>0.23570954305005401</v>
      </c>
      <c r="AK714" s="17">
        <v>0.25258438022785901</v>
      </c>
      <c r="AL714" s="17">
        <v>0.172463579039807</v>
      </c>
      <c r="AM714" s="17">
        <v>0.181810403491938</v>
      </c>
      <c r="AN714" s="17"/>
      <c r="AO714" s="17">
        <v>0.30454361198247498</v>
      </c>
      <c r="AP714" s="17">
        <v>0.221292320273733</v>
      </c>
      <c r="AQ714" s="17">
        <v>0.25944152533847697</v>
      </c>
      <c r="AR714" s="17"/>
      <c r="AS714" s="17">
        <v>0.236573124492787</v>
      </c>
      <c r="AT714" s="17">
        <v>0.24142190410289399</v>
      </c>
      <c r="AU714" s="17">
        <v>0.21886666610735001</v>
      </c>
      <c r="AV714" s="17">
        <v>0.27816686519842998</v>
      </c>
      <c r="AW714" s="17">
        <v>0.27732303085982002</v>
      </c>
      <c r="AX714" s="17"/>
      <c r="AY714" s="17">
        <v>0.25603676288466498</v>
      </c>
      <c r="AZ714" s="17">
        <v>0.28760074608337499</v>
      </c>
      <c r="BA714" s="17">
        <v>0.20119200930398101</v>
      </c>
      <c r="BB714" s="17">
        <v>0.19849072661143699</v>
      </c>
      <c r="BC714" s="17">
        <v>0.237345727545447</v>
      </c>
      <c r="BD714" s="17">
        <v>0.19740927851718601</v>
      </c>
      <c r="BE714" s="17">
        <v>0.22612981848907099</v>
      </c>
      <c r="BF714" s="17">
        <v>0.23213110261422401</v>
      </c>
      <c r="BG714" s="17">
        <v>0.230701205479654</v>
      </c>
      <c r="BH714" s="17">
        <v>0.24168214765911999</v>
      </c>
      <c r="BI714" s="17">
        <v>0.26342819839349302</v>
      </c>
      <c r="BJ714" s="17">
        <v>0.24699442104987199</v>
      </c>
      <c r="BK714" s="17">
        <v>0.239847131308522</v>
      </c>
      <c r="BL714" s="17">
        <v>0.263133626606184</v>
      </c>
      <c r="BM714" s="17">
        <v>0.26499176211744202</v>
      </c>
      <c r="BN714" s="17">
        <v>0.31177853814437601</v>
      </c>
      <c r="BO714" s="17"/>
      <c r="BP714" s="17">
        <v>0.254460649683104</v>
      </c>
      <c r="BQ714" s="17">
        <v>0.24331577204362601</v>
      </c>
      <c r="BR714" s="17">
        <v>0.24230171275969001</v>
      </c>
      <c r="BS714" s="17">
        <v>0.222598420207541</v>
      </c>
      <c r="BT714" s="17">
        <v>0.206178403966395</v>
      </c>
      <c r="BU714" s="17">
        <v>0.216430407281237</v>
      </c>
      <c r="BV714" s="17"/>
      <c r="BW714" s="17">
        <v>0.242112365928115</v>
      </c>
      <c r="BX714" s="17">
        <v>0.22271865006858399</v>
      </c>
      <c r="BY714" s="17">
        <v>0.227121283759221</v>
      </c>
      <c r="BZ714" s="17">
        <v>0.239021886395788</v>
      </c>
      <c r="CA714" s="17">
        <v>0.26361345648464002</v>
      </c>
      <c r="CB714" s="17">
        <v>0.273563427063019</v>
      </c>
      <c r="CC714" s="17">
        <v>0.217996524006665</v>
      </c>
      <c r="CD714" s="17">
        <v>0.30124296238679399</v>
      </c>
      <c r="CE714" s="17"/>
      <c r="CF714" s="17">
        <v>0.26760004385123198</v>
      </c>
      <c r="CG714" s="17">
        <v>0.24733016908300501</v>
      </c>
      <c r="CH714" s="17">
        <v>0.22709579805556801</v>
      </c>
      <c r="CI714" s="17">
        <v>0.21556264057951999</v>
      </c>
      <c r="CJ714" s="17">
        <v>0.22519571819484999</v>
      </c>
      <c r="CK714" s="17"/>
      <c r="CL714" s="17">
        <v>0.27416240652150897</v>
      </c>
      <c r="CM714" s="17"/>
      <c r="CN714" s="17">
        <v>0.189780762013329</v>
      </c>
      <c r="CO714" s="17">
        <v>0.28073647016061398</v>
      </c>
      <c r="CP714" s="17">
        <v>0.305957379985901</v>
      </c>
    </row>
    <row r="715" spans="2:94" x14ac:dyDescent="0.35">
      <c r="B715" t="s">
        <v>292</v>
      </c>
      <c r="C715" s="17">
        <v>5.2547730839315299E-2</v>
      </c>
      <c r="D715" s="17">
        <v>5.58415196086978E-2</v>
      </c>
      <c r="E715" s="17">
        <v>4.9748079780978602E-2</v>
      </c>
      <c r="F715" s="17"/>
      <c r="G715" s="17">
        <v>8.1321733907885801E-2</v>
      </c>
      <c r="H715" s="17">
        <v>6.2388467937366403E-2</v>
      </c>
      <c r="I715" s="17">
        <v>4.7284219734715797E-2</v>
      </c>
      <c r="J715" s="17">
        <v>5.4564768806828E-2</v>
      </c>
      <c r="K715" s="17">
        <v>3.7919494527557503E-2</v>
      </c>
      <c r="L715" s="17">
        <v>3.7723945561793398E-2</v>
      </c>
      <c r="M715" s="17"/>
      <c r="N715" s="17">
        <v>4.5543663738980597E-2</v>
      </c>
      <c r="O715" s="17">
        <v>5.4210719678193603E-2</v>
      </c>
      <c r="P715" s="17">
        <v>4.4277332980269701E-2</v>
      </c>
      <c r="Q715" s="17">
        <v>6.6335063421332496E-2</v>
      </c>
      <c r="R715" s="17"/>
      <c r="S715" s="17">
        <v>5.9551402306769301E-2</v>
      </c>
      <c r="T715" s="17">
        <v>3.95104193927227E-2</v>
      </c>
      <c r="U715" s="17">
        <v>5.11817116938839E-2</v>
      </c>
      <c r="V715" s="17">
        <v>4.72473923274472E-2</v>
      </c>
      <c r="W715" s="17">
        <v>5.93567061151987E-2</v>
      </c>
      <c r="X715" s="17">
        <v>5.9093622586955101E-2</v>
      </c>
      <c r="Y715" s="17">
        <v>5.7651389625891197E-2</v>
      </c>
      <c r="Z715" s="17">
        <v>4.0623089190635897E-2</v>
      </c>
      <c r="AA715" s="17">
        <v>5.6891410019547603E-2</v>
      </c>
      <c r="AB715" s="17">
        <v>5.35721201661239E-2</v>
      </c>
      <c r="AC715" s="17">
        <v>4.7263948521275197E-2</v>
      </c>
      <c r="AD715" s="17"/>
      <c r="AE715" s="17">
        <v>5.7098683040015398E-2</v>
      </c>
      <c r="AF715" s="17">
        <v>4.30104589368994E-2</v>
      </c>
      <c r="AG715" s="17">
        <v>6.4158929192562997E-2</v>
      </c>
      <c r="AH715" s="17"/>
      <c r="AI715" s="17">
        <v>5.27115428466845E-2</v>
      </c>
      <c r="AJ715" s="17">
        <v>5.55454128199998E-2</v>
      </c>
      <c r="AK715" s="17">
        <v>4.9385454929976702E-2</v>
      </c>
      <c r="AL715" s="17">
        <v>7.0109115023795202E-2</v>
      </c>
      <c r="AM715" s="17">
        <v>4.1290392198285397E-2</v>
      </c>
      <c r="AN715" s="17"/>
      <c r="AO715" s="17">
        <v>5.5198621865503603E-2</v>
      </c>
      <c r="AP715" s="17">
        <v>5.6155878331952902E-2</v>
      </c>
      <c r="AQ715" s="17">
        <v>5.7813140718364103E-2</v>
      </c>
      <c r="AR715" s="17"/>
      <c r="AS715" s="17">
        <v>6.3891785122477202E-2</v>
      </c>
      <c r="AT715" s="17">
        <v>5.2542673282289898E-2</v>
      </c>
      <c r="AU715" s="17">
        <v>4.0295021754270098E-2</v>
      </c>
      <c r="AV715" s="17">
        <v>4.2996563437216397E-2</v>
      </c>
      <c r="AW715" s="17">
        <v>1.95788473048801E-2</v>
      </c>
      <c r="AX715" s="17"/>
      <c r="AY715" s="17">
        <v>9.4807891973088004E-2</v>
      </c>
      <c r="AZ715" s="17">
        <v>8.6414909755099203E-2</v>
      </c>
      <c r="BA715" s="17">
        <v>4.9192565341542697E-2</v>
      </c>
      <c r="BB715" s="17">
        <v>6.5284339700163799E-2</v>
      </c>
      <c r="BC715" s="17">
        <v>5.8826762130677598E-2</v>
      </c>
      <c r="BD715" s="17">
        <v>5.45489419881552E-2</v>
      </c>
      <c r="BE715" s="17">
        <v>4.3993680110399301E-2</v>
      </c>
      <c r="BF715" s="17">
        <v>5.7288138437795497E-2</v>
      </c>
      <c r="BG715" s="17">
        <v>4.2772615965409197E-2</v>
      </c>
      <c r="BH715" s="17">
        <v>5.1725750046528698E-2</v>
      </c>
      <c r="BI715" s="17">
        <v>6.4822908158367304E-2</v>
      </c>
      <c r="BJ715" s="17">
        <v>3.07284376175588E-2</v>
      </c>
      <c r="BK715" s="17">
        <v>4.5638953537004201E-2</v>
      </c>
      <c r="BL715" s="17">
        <v>6.4675590647746806E-2</v>
      </c>
      <c r="BM715" s="17">
        <v>2.7456393604670799E-2</v>
      </c>
      <c r="BN715" s="17">
        <v>5.8679788430323898E-2</v>
      </c>
      <c r="BO715" s="17"/>
      <c r="BP715" s="17">
        <v>5.9328897011424298E-2</v>
      </c>
      <c r="BQ715" s="17">
        <v>5.0739509220997597E-2</v>
      </c>
      <c r="BR715" s="17">
        <v>4.6919591567582401E-2</v>
      </c>
      <c r="BS715" s="17">
        <v>4.9897482844920502E-2</v>
      </c>
      <c r="BT715" s="17">
        <v>5.65854919285202E-2</v>
      </c>
      <c r="BU715" s="17">
        <v>4.9719571576879298E-2</v>
      </c>
      <c r="BV715" s="17"/>
      <c r="BW715" s="17">
        <v>7.9740985024710206E-2</v>
      </c>
      <c r="BX715" s="17">
        <v>6.1091705939503797E-2</v>
      </c>
      <c r="BY715" s="17">
        <v>4.5443804776805298E-2</v>
      </c>
      <c r="BZ715" s="17">
        <v>4.9598841858951997E-2</v>
      </c>
      <c r="CA715" s="17">
        <v>5.2613738650730102E-2</v>
      </c>
      <c r="CB715" s="17">
        <v>6.7740091773228706E-2</v>
      </c>
      <c r="CC715" s="17">
        <v>6.4186940312946306E-2</v>
      </c>
      <c r="CD715" s="17">
        <v>3.4922717810046897E-2</v>
      </c>
      <c r="CE715" s="17"/>
      <c r="CF715" s="17">
        <v>8.8272056797908394E-2</v>
      </c>
      <c r="CG715" s="17">
        <v>5.4139377711577702E-2</v>
      </c>
      <c r="CH715" s="17">
        <v>4.4637536604100199E-2</v>
      </c>
      <c r="CI715" s="17">
        <v>4.9380634401905002E-2</v>
      </c>
      <c r="CJ715" s="17">
        <v>4.8480155345230001E-2</v>
      </c>
      <c r="CK715" s="17"/>
      <c r="CL715" s="17">
        <v>5.2654021755887598E-2</v>
      </c>
      <c r="CM715" s="17"/>
      <c r="CN715" s="17">
        <v>4.9602801365230403E-2</v>
      </c>
      <c r="CO715" s="17">
        <v>5.1196505767202201E-2</v>
      </c>
      <c r="CP715" s="17">
        <v>6.0353111697917801E-2</v>
      </c>
    </row>
    <row r="716" spans="2:94" x14ac:dyDescent="0.35">
      <c r="B716" t="s">
        <v>133</v>
      </c>
      <c r="C716" s="17">
        <v>8.0083560162745399E-2</v>
      </c>
      <c r="D716" s="17">
        <v>5.2765148870073803E-2</v>
      </c>
      <c r="E716" s="17">
        <v>0.10691875743647899</v>
      </c>
      <c r="F716" s="17"/>
      <c r="G716" s="17">
        <v>7.11862671687193E-2</v>
      </c>
      <c r="H716" s="17">
        <v>9.5293895042100493E-2</v>
      </c>
      <c r="I716" s="17">
        <v>9.88496422603789E-2</v>
      </c>
      <c r="J716" s="17">
        <v>8.8761017636134198E-2</v>
      </c>
      <c r="K716" s="17">
        <v>6.7641804098937997E-2</v>
      </c>
      <c r="L716" s="17">
        <v>5.9602034460276898E-2</v>
      </c>
      <c r="M716" s="17"/>
      <c r="N716" s="17">
        <v>5.1547503165110101E-2</v>
      </c>
      <c r="O716" s="17">
        <v>7.9267712494473397E-2</v>
      </c>
      <c r="P716" s="17">
        <v>8.5779341685467705E-2</v>
      </c>
      <c r="Q716" s="17">
        <v>0.106823475934052</v>
      </c>
      <c r="R716" s="17"/>
      <c r="S716" s="17">
        <v>5.4917501659997599E-2</v>
      </c>
      <c r="T716" s="17">
        <v>7.3258665899833694E-2</v>
      </c>
      <c r="U716" s="17">
        <v>9.66940955475456E-2</v>
      </c>
      <c r="V716" s="17">
        <v>8.4402410630380606E-2</v>
      </c>
      <c r="W716" s="17">
        <v>7.0992298760244196E-2</v>
      </c>
      <c r="X716" s="17">
        <v>8.3488325947451397E-2</v>
      </c>
      <c r="Y716" s="17">
        <v>7.3346444219183293E-2</v>
      </c>
      <c r="Z716" s="17">
        <v>0.11836845502071</v>
      </c>
      <c r="AA716" s="17">
        <v>9.4291371427461204E-2</v>
      </c>
      <c r="AB716" s="17">
        <v>9.16630709146459E-2</v>
      </c>
      <c r="AC716" s="17">
        <v>6.8454100607966098E-2</v>
      </c>
      <c r="AD716" s="17"/>
      <c r="AE716" s="17">
        <v>7.0111409950065304E-2</v>
      </c>
      <c r="AF716" s="17">
        <v>6.8200168204637895E-2</v>
      </c>
      <c r="AG716" s="17">
        <v>0.134623963709087</v>
      </c>
      <c r="AH716" s="17"/>
      <c r="AI716" s="17">
        <v>5.9035666553030601E-2</v>
      </c>
      <c r="AJ716" s="17">
        <v>6.22643867985469E-2</v>
      </c>
      <c r="AK716" s="17">
        <v>4.2490430287514702E-2</v>
      </c>
      <c r="AL716" s="17">
        <v>0.10106943151884799</v>
      </c>
      <c r="AM716" s="17">
        <v>0.16677755811522299</v>
      </c>
      <c r="AN716" s="17"/>
      <c r="AO716" s="17">
        <v>5.5631795027049499E-2</v>
      </c>
      <c r="AP716" s="17">
        <v>5.8555265067725702E-2</v>
      </c>
      <c r="AQ716" s="17">
        <v>7.3402191389088906E-2</v>
      </c>
      <c r="AR716" s="17"/>
      <c r="AS716" s="17">
        <v>8.9307393605478805E-2</v>
      </c>
      <c r="AT716" s="17">
        <v>9.5384115548048196E-2</v>
      </c>
      <c r="AU716" s="17">
        <v>8.1382690237469399E-2</v>
      </c>
      <c r="AV716" s="17">
        <v>5.2890254630729397E-2</v>
      </c>
      <c r="AW716" s="17">
        <v>6.0495539249870903E-2</v>
      </c>
      <c r="AX716" s="17"/>
      <c r="AY716" s="17">
        <v>0.16486058529137901</v>
      </c>
      <c r="AZ716" s="17">
        <v>0.11010432096892001</v>
      </c>
      <c r="BA716" s="17">
        <v>9.6760932504167493E-2</v>
      </c>
      <c r="BB716" s="17">
        <v>0.10540395834194601</v>
      </c>
      <c r="BC716" s="17">
        <v>9.7423058948184704E-2</v>
      </c>
      <c r="BD716" s="17">
        <v>7.4707612083536296E-2</v>
      </c>
      <c r="BE716" s="17">
        <v>9.3251292482599196E-2</v>
      </c>
      <c r="BF716" s="17">
        <v>9.0649112095708598E-2</v>
      </c>
      <c r="BG716" s="17">
        <v>7.6316342993580394E-2</v>
      </c>
      <c r="BH716" s="17">
        <v>5.3300844026018E-2</v>
      </c>
      <c r="BI716" s="17">
        <v>7.2038194604127803E-2</v>
      </c>
      <c r="BJ716" s="17">
        <v>3.2453342826914498E-2</v>
      </c>
      <c r="BK716" s="17">
        <v>5.7104758951738603E-2</v>
      </c>
      <c r="BL716" s="17">
        <v>3.70329159091497E-2</v>
      </c>
      <c r="BM716" s="17">
        <v>6.7229932177365503E-2</v>
      </c>
      <c r="BN716" s="17">
        <v>6.2428245727235198E-3</v>
      </c>
      <c r="BO716" s="17"/>
      <c r="BP716" s="17">
        <v>7.6325346699369995E-2</v>
      </c>
      <c r="BQ716" s="17">
        <v>8.2156281138725501E-2</v>
      </c>
      <c r="BR716" s="17">
        <v>7.8051599845546799E-2</v>
      </c>
      <c r="BS716" s="17">
        <v>8.3161261066546102E-2</v>
      </c>
      <c r="BT716" s="17">
        <v>7.8056344926908106E-2</v>
      </c>
      <c r="BU716" s="17">
        <v>8.3352380552865799E-2</v>
      </c>
      <c r="BV716" s="17"/>
      <c r="BW716" s="17">
        <v>0.121515742630933</v>
      </c>
      <c r="BX716" s="17">
        <v>8.4835568896059504E-2</v>
      </c>
      <c r="BY716" s="17">
        <v>6.7343587334469796E-2</v>
      </c>
      <c r="BZ716" s="17">
        <v>7.67152171963736E-2</v>
      </c>
      <c r="CA716" s="17">
        <v>5.4551049377547997E-2</v>
      </c>
      <c r="CB716" s="17">
        <v>6.0370589436588101E-2</v>
      </c>
      <c r="CC716" s="17">
        <v>7.7952157422974205E-2</v>
      </c>
      <c r="CD716" s="17">
        <v>9.9483402019753794E-2</v>
      </c>
      <c r="CE716" s="17"/>
      <c r="CF716" s="17">
        <v>3.4679580811267201E-2</v>
      </c>
      <c r="CG716" s="17">
        <v>6.2617380467243897E-2</v>
      </c>
      <c r="CH716" s="17">
        <v>8.97736543381282E-2</v>
      </c>
      <c r="CI716" s="17">
        <v>0.11196467812055901</v>
      </c>
      <c r="CJ716" s="17">
        <v>0.129955335413348</v>
      </c>
      <c r="CK716" s="17"/>
      <c r="CL716" s="17">
        <v>4.9890877339015101E-2</v>
      </c>
      <c r="CM716" s="17"/>
      <c r="CN716" s="17">
        <v>9.2220004224435603E-2</v>
      </c>
      <c r="CO716" s="17">
        <v>8.6647532513699194E-2</v>
      </c>
      <c r="CP716" s="17">
        <v>4.7124341001216603E-2</v>
      </c>
    </row>
    <row r="717" spans="2:94" x14ac:dyDescent="0.35">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c r="BA717" s="17"/>
      <c r="BB717" s="17"/>
      <c r="BC717" s="17"/>
      <c r="BD717" s="17"/>
      <c r="BE717" s="17"/>
      <c r="BF717" s="17"/>
      <c r="BG717" s="17"/>
      <c r="BH717" s="17"/>
      <c r="BI717" s="17"/>
      <c r="BJ717" s="17"/>
      <c r="BK717" s="17"/>
      <c r="BL717" s="17"/>
      <c r="BM717" s="17"/>
      <c r="BN717" s="17"/>
      <c r="BO717" s="17"/>
      <c r="BP717" s="17"/>
      <c r="BQ717" s="17"/>
      <c r="BR717" s="17"/>
      <c r="BS717" s="17"/>
      <c r="BT717" s="17"/>
      <c r="BU717" s="17"/>
      <c r="BV717" s="17"/>
      <c r="BW717" s="17"/>
      <c r="BX717" s="17"/>
      <c r="BY717" s="17"/>
      <c r="BZ717" s="17"/>
      <c r="CA717" s="17"/>
      <c r="CB717" s="17"/>
      <c r="CC717" s="17"/>
      <c r="CD717" s="17"/>
      <c r="CE717" s="17"/>
      <c r="CF717" s="17"/>
      <c r="CG717" s="17"/>
      <c r="CH717" s="17"/>
      <c r="CI717" s="17"/>
      <c r="CJ717" s="17"/>
      <c r="CK717" s="17"/>
      <c r="CL717" s="17"/>
      <c r="CM717" s="17"/>
      <c r="CN717" s="17"/>
      <c r="CO717" s="17"/>
      <c r="CP717" s="17"/>
    </row>
    <row r="718" spans="2:94" x14ac:dyDescent="0.35">
      <c r="B718" s="6" t="s">
        <v>264</v>
      </c>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c r="AV718" s="17"/>
      <c r="AW718" s="17"/>
      <c r="AX718" s="17"/>
      <c r="AY718" s="17"/>
      <c r="AZ718" s="17"/>
      <c r="BA718" s="17"/>
      <c r="BB718" s="17"/>
      <c r="BC718" s="17"/>
      <c r="BD718" s="17"/>
      <c r="BE718" s="17"/>
      <c r="BF718" s="17"/>
      <c r="BG718" s="17"/>
      <c r="BH718" s="17"/>
      <c r="BI718" s="17"/>
      <c r="BJ718" s="17"/>
      <c r="BK718" s="17"/>
      <c r="BL718" s="17"/>
      <c r="BM718" s="17"/>
      <c r="BN718" s="17"/>
      <c r="BO718" s="17"/>
      <c r="BP718" s="17"/>
      <c r="BQ718" s="17"/>
      <c r="BR718" s="17"/>
      <c r="BS718" s="17"/>
      <c r="BT718" s="17"/>
      <c r="BU718" s="17"/>
      <c r="BV718" s="17"/>
      <c r="BW718" s="17"/>
      <c r="BX718" s="17"/>
      <c r="BY718" s="17"/>
      <c r="BZ718" s="17"/>
      <c r="CA718" s="17"/>
      <c r="CB718" s="17"/>
      <c r="CC718" s="17"/>
      <c r="CD718" s="17"/>
      <c r="CE718" s="17"/>
      <c r="CF718" s="17"/>
      <c r="CG718" s="17"/>
      <c r="CH718" s="17"/>
      <c r="CI718" s="17"/>
      <c r="CJ718" s="17"/>
      <c r="CK718" s="17"/>
      <c r="CL718" s="17"/>
      <c r="CM718" s="17"/>
      <c r="CN718" s="17"/>
      <c r="CO718" s="17"/>
      <c r="CP718" s="17"/>
    </row>
    <row r="719" spans="2:94" x14ac:dyDescent="0.35">
      <c r="B719" s="24" t="s">
        <v>125</v>
      </c>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c r="BM719" s="17"/>
      <c r="BN719" s="17"/>
      <c r="BO719" s="17"/>
      <c r="BP719" s="17"/>
      <c r="BQ719" s="17"/>
      <c r="BR719" s="17"/>
      <c r="BS719" s="17"/>
      <c r="BT719" s="17"/>
      <c r="BU719" s="17"/>
      <c r="BV719" s="17"/>
      <c r="BW719" s="17"/>
      <c r="BX719" s="17"/>
      <c r="BY719" s="17"/>
      <c r="BZ719" s="17"/>
      <c r="CA719" s="17"/>
      <c r="CB719" s="17"/>
      <c r="CC719" s="17"/>
      <c r="CD719" s="17"/>
      <c r="CE719" s="17"/>
      <c r="CF719" s="17"/>
      <c r="CG719" s="17"/>
      <c r="CH719" s="17"/>
      <c r="CI719" s="17"/>
      <c r="CJ719" s="17"/>
      <c r="CK719" s="17"/>
      <c r="CL719" s="17"/>
      <c r="CM719" s="17"/>
      <c r="CN719" s="17"/>
      <c r="CO719" s="17"/>
      <c r="CP719" s="17"/>
    </row>
    <row r="720" spans="2:94" x14ac:dyDescent="0.35">
      <c r="B720" t="s">
        <v>302</v>
      </c>
      <c r="C720" s="17">
        <v>9.9188039009680595E-2</v>
      </c>
      <c r="D720" s="17">
        <v>0.10282678449351799</v>
      </c>
      <c r="E720" s="17">
        <v>9.3994349590196896E-2</v>
      </c>
      <c r="F720" s="17"/>
      <c r="G720" s="17">
        <v>0.10928392329785599</v>
      </c>
      <c r="H720" s="17">
        <v>8.7828516500410597E-2</v>
      </c>
      <c r="I720" s="17">
        <v>0.11349383518108599</v>
      </c>
      <c r="J720" s="17">
        <v>9.0493959821247E-2</v>
      </c>
      <c r="K720" s="17">
        <v>0.10607695506942599</v>
      </c>
      <c r="L720" s="17">
        <v>9.2534471623530304E-2</v>
      </c>
      <c r="M720" s="17"/>
      <c r="N720" s="17">
        <v>9.3097030082365903E-2</v>
      </c>
      <c r="O720" s="17">
        <v>0.10241010761850999</v>
      </c>
      <c r="P720" s="17">
        <v>0.100393839062769</v>
      </c>
      <c r="Q720" s="17">
        <v>0.101727924170172</v>
      </c>
      <c r="R720" s="17"/>
      <c r="S720" s="17">
        <v>7.5060221715043507E-2</v>
      </c>
      <c r="T720" s="17">
        <v>8.2611366042700099E-2</v>
      </c>
      <c r="U720" s="17">
        <v>8.9487531565965006E-2</v>
      </c>
      <c r="V720" s="17">
        <v>0.14285611212584801</v>
      </c>
      <c r="W720" s="17">
        <v>0.10148166894941001</v>
      </c>
      <c r="X720" s="17">
        <v>8.57833259203378E-2</v>
      </c>
      <c r="Y720" s="17">
        <v>8.9353503701703502E-2</v>
      </c>
      <c r="Z720" s="17">
        <v>8.5509350104519696E-2</v>
      </c>
      <c r="AA720" s="17">
        <v>9.4536908393153901E-2</v>
      </c>
      <c r="AB720" s="17">
        <v>0.14580037123563599</v>
      </c>
      <c r="AC720" s="17">
        <v>0.12073690966105501</v>
      </c>
      <c r="AD720" s="17"/>
      <c r="AE720" s="17">
        <v>0.12458360488527501</v>
      </c>
      <c r="AF720" s="17">
        <v>8.3590616311086594E-2</v>
      </c>
      <c r="AG720" s="17">
        <v>8.1282705381897399E-2</v>
      </c>
      <c r="AH720" s="17"/>
      <c r="AI720" s="17">
        <v>0.115272709068874</v>
      </c>
      <c r="AJ720" s="17">
        <v>8.2139182891401194E-2</v>
      </c>
      <c r="AK720" s="17">
        <v>6.5546074854557407E-2</v>
      </c>
      <c r="AL720" s="17">
        <v>0.20587324824334699</v>
      </c>
      <c r="AM720" s="17">
        <v>8.5282275875046498E-2</v>
      </c>
      <c r="AN720" s="17"/>
      <c r="AO720" s="17">
        <v>0.12311052694326</v>
      </c>
      <c r="AP720" s="17">
        <v>5.2805805597604297E-2</v>
      </c>
      <c r="AQ720" s="17">
        <v>8.2629646318329003E-2</v>
      </c>
      <c r="AR720" s="17"/>
      <c r="AS720" s="17">
        <v>7.8058315483639701E-2</v>
      </c>
      <c r="AT720" s="17">
        <v>0.10836437708315499</v>
      </c>
      <c r="AU720" s="17">
        <v>9.7892590389029796E-2</v>
      </c>
      <c r="AV720" s="17">
        <v>9.9413715470622097E-2</v>
      </c>
      <c r="AW720" s="17">
        <v>0.17390884830563499</v>
      </c>
      <c r="AX720" s="17"/>
      <c r="AY720" s="17">
        <v>5.9805796560330297E-2</v>
      </c>
      <c r="AZ720" s="17">
        <v>0.111228749818851</v>
      </c>
      <c r="BA720" s="17">
        <v>0.10716387561884499</v>
      </c>
      <c r="BB720" s="17">
        <v>9.9767115191333397E-2</v>
      </c>
      <c r="BC720" s="17">
        <v>8.7938139920194697E-2</v>
      </c>
      <c r="BD720" s="17">
        <v>0.110611501276178</v>
      </c>
      <c r="BE720" s="17">
        <v>0.15708299990706301</v>
      </c>
      <c r="BF720" s="17">
        <v>6.23343195915066E-2</v>
      </c>
      <c r="BG720" s="17">
        <v>8.9952662808481507E-2</v>
      </c>
      <c r="BH720" s="17">
        <v>8.8856155733836498E-2</v>
      </c>
      <c r="BI720" s="17">
        <v>9.1175452314043198E-2</v>
      </c>
      <c r="BJ720" s="17">
        <v>9.6361109281203297E-2</v>
      </c>
      <c r="BK720" s="17">
        <v>8.9932507576220802E-2</v>
      </c>
      <c r="BL720" s="17">
        <v>0.13926660874845301</v>
      </c>
      <c r="BM720" s="17">
        <v>0.13297951794007801</v>
      </c>
      <c r="BN720" s="17">
        <v>6.7932747931221296E-2</v>
      </c>
      <c r="BO720" s="17"/>
      <c r="BP720" s="17">
        <v>9.0238683768521205E-2</v>
      </c>
      <c r="BQ720" s="17">
        <v>9.4917792138624904E-2</v>
      </c>
      <c r="BR720" s="17">
        <v>9.6638192058148401E-2</v>
      </c>
      <c r="BS720" s="17">
        <v>0.106801249978853</v>
      </c>
      <c r="BT720" s="17">
        <v>0.11269215205569599</v>
      </c>
      <c r="BU720" s="17">
        <v>0.110651592219932</v>
      </c>
      <c r="BV720" s="17"/>
      <c r="BW720" s="17">
        <v>8.0635974449352693E-2</v>
      </c>
      <c r="BX720" s="17">
        <v>9.3720065608251704E-2</v>
      </c>
      <c r="BY720" s="17">
        <v>8.9399585980994706E-2</v>
      </c>
      <c r="BZ720" s="17">
        <v>0.11055750737586199</v>
      </c>
      <c r="CA720" s="17">
        <v>0.12790165145797899</v>
      </c>
      <c r="CB720" s="17">
        <v>9.4258227230977903E-2</v>
      </c>
      <c r="CC720" s="17">
        <v>0.10522980793138099</v>
      </c>
      <c r="CD720" s="17">
        <v>8.0480335976411202E-2</v>
      </c>
      <c r="CE720" s="17"/>
      <c r="CF720" s="17">
        <v>0.131392037514791</v>
      </c>
      <c r="CG720" s="17">
        <v>9.2390121320794896E-2</v>
      </c>
      <c r="CH720" s="17">
        <v>8.9479868303415394E-2</v>
      </c>
      <c r="CI720" s="17">
        <v>0.11726236554733201</v>
      </c>
      <c r="CJ720" s="17">
        <v>0.119211241821845</v>
      </c>
      <c r="CK720" s="17"/>
      <c r="CL720" s="17">
        <v>5.7478424007752903E-2</v>
      </c>
      <c r="CM720" s="17"/>
      <c r="CN720" s="17">
        <v>9.6868816911666197E-2</v>
      </c>
      <c r="CO720" s="17">
        <v>8.4064608982421907E-2</v>
      </c>
      <c r="CP720" s="17">
        <v>0.116524484628657</v>
      </c>
    </row>
    <row r="721" spans="2:94" x14ac:dyDescent="0.35">
      <c r="B721" t="s">
        <v>303</v>
      </c>
      <c r="C721" s="17">
        <v>0.33776703813353998</v>
      </c>
      <c r="D721" s="17">
        <v>0.36416376016777102</v>
      </c>
      <c r="E721" s="17">
        <v>0.31265677430458799</v>
      </c>
      <c r="F721" s="17"/>
      <c r="G721" s="17">
        <v>0.44171103370557102</v>
      </c>
      <c r="H721" s="17">
        <v>0.41327989794940501</v>
      </c>
      <c r="I721" s="17">
        <v>0.36893123139086698</v>
      </c>
      <c r="J721" s="17">
        <v>0.32437671515310101</v>
      </c>
      <c r="K721" s="17">
        <v>0.27802482117722799</v>
      </c>
      <c r="L721" s="17">
        <v>0.232046880484063</v>
      </c>
      <c r="M721" s="17"/>
      <c r="N721" s="17">
        <v>0.35502611017947699</v>
      </c>
      <c r="O721" s="17">
        <v>0.34108401969751401</v>
      </c>
      <c r="P721" s="17">
        <v>0.36071688869308599</v>
      </c>
      <c r="Q721" s="17">
        <v>0.29589371817164001</v>
      </c>
      <c r="R721" s="17"/>
      <c r="S721" s="17">
        <v>0.45796286054589602</v>
      </c>
      <c r="T721" s="17">
        <v>0.29802121633338502</v>
      </c>
      <c r="U721" s="17">
        <v>0.27904673644469402</v>
      </c>
      <c r="V721" s="17">
        <v>0.27230526266925797</v>
      </c>
      <c r="W721" s="17">
        <v>0.34879921016302801</v>
      </c>
      <c r="X721" s="17">
        <v>0.30345654058044602</v>
      </c>
      <c r="Y721" s="17">
        <v>0.34478599719703901</v>
      </c>
      <c r="Z721" s="17">
        <v>0.39234194094029201</v>
      </c>
      <c r="AA721" s="17">
        <v>0.33727472947286602</v>
      </c>
      <c r="AB721" s="17">
        <v>0.31081740823141402</v>
      </c>
      <c r="AC721" s="17">
        <v>0.357614397036642</v>
      </c>
      <c r="AD721" s="17"/>
      <c r="AE721" s="17">
        <v>0.239121233961577</v>
      </c>
      <c r="AF721" s="17">
        <v>0.43401130387808401</v>
      </c>
      <c r="AG721" s="17">
        <v>0.29957633885906199</v>
      </c>
      <c r="AH721" s="17"/>
      <c r="AI721" s="17">
        <v>0.18388505399199601</v>
      </c>
      <c r="AJ721" s="17">
        <v>0.62033276392035297</v>
      </c>
      <c r="AK721" s="17">
        <v>0.40855258415322798</v>
      </c>
      <c r="AL721" s="17">
        <v>0.15025579796597499</v>
      </c>
      <c r="AM721" s="17">
        <v>0.19323545335044801</v>
      </c>
      <c r="AN721" s="17"/>
      <c r="AO721" s="17">
        <v>0.167862298654675</v>
      </c>
      <c r="AP721" s="17">
        <v>0.65409884915769401</v>
      </c>
      <c r="AQ721" s="17">
        <v>0.32816121966412098</v>
      </c>
      <c r="AR721" s="17"/>
      <c r="AS721" s="17">
        <v>0.26634752586835497</v>
      </c>
      <c r="AT721" s="17">
        <v>0.31036500113133503</v>
      </c>
      <c r="AU721" s="17">
        <v>0.39015866959440998</v>
      </c>
      <c r="AV721" s="17">
        <v>0.43348423281911103</v>
      </c>
      <c r="AW721" s="17">
        <v>0.50823820992093705</v>
      </c>
      <c r="AX721" s="17"/>
      <c r="AY721" s="17">
        <v>0.230151171987515</v>
      </c>
      <c r="AZ721" s="17">
        <v>0.279625780032775</v>
      </c>
      <c r="BA721" s="17">
        <v>0.29786400627738302</v>
      </c>
      <c r="BB721" s="17">
        <v>0.337433813441048</v>
      </c>
      <c r="BC721" s="17">
        <v>0.37616556760616898</v>
      </c>
      <c r="BD721" s="17">
        <v>0.31955225867261999</v>
      </c>
      <c r="BE721" s="17">
        <v>0.315511726910366</v>
      </c>
      <c r="BF721" s="17">
        <v>0.36672759858387299</v>
      </c>
      <c r="BG721" s="17">
        <v>0.36689046130178099</v>
      </c>
      <c r="BH721" s="17">
        <v>0.35524812309027598</v>
      </c>
      <c r="BI721" s="17">
        <v>0.36761094399647798</v>
      </c>
      <c r="BJ721" s="17">
        <v>0.382945748278817</v>
      </c>
      <c r="BK721" s="17">
        <v>0.31954900267365999</v>
      </c>
      <c r="BL721" s="17">
        <v>0.27234266605528201</v>
      </c>
      <c r="BM721" s="17">
        <v>0.283211578294017</v>
      </c>
      <c r="BN721" s="17">
        <v>0.52058898979411905</v>
      </c>
      <c r="BO721" s="17"/>
      <c r="BP721" s="17">
        <v>0.456544247062737</v>
      </c>
      <c r="BQ721" s="17">
        <v>0.307198930408493</v>
      </c>
      <c r="BR721" s="17">
        <v>0.34054084869900098</v>
      </c>
      <c r="BS721" s="17">
        <v>0.31449457086839799</v>
      </c>
      <c r="BT721" s="17">
        <v>0.25386324948856998</v>
      </c>
      <c r="BU721" s="17">
        <v>0.241963475653864</v>
      </c>
      <c r="BV721" s="17"/>
      <c r="BW721" s="17">
        <v>0.32259955041379101</v>
      </c>
      <c r="BX721" s="17">
        <v>0.35157379106574199</v>
      </c>
      <c r="BY721" s="17">
        <v>0.35237170709648302</v>
      </c>
      <c r="BZ721" s="17">
        <v>0.33803621212817198</v>
      </c>
      <c r="CA721" s="17">
        <v>0.325337147134861</v>
      </c>
      <c r="CB721" s="17">
        <v>0.369749975115505</v>
      </c>
      <c r="CC721" s="17">
        <v>0.35131850414069699</v>
      </c>
      <c r="CD721" s="17">
        <v>0.29745341651312601</v>
      </c>
      <c r="CE721" s="17"/>
      <c r="CF721" s="17">
        <v>0.43217644865751897</v>
      </c>
      <c r="CG721" s="17">
        <v>0.33105580995080203</v>
      </c>
      <c r="CH721" s="17">
        <v>0.32991557913109598</v>
      </c>
      <c r="CI721" s="17">
        <v>0.31702449058801202</v>
      </c>
      <c r="CJ721" s="17">
        <v>0.35141841493631398</v>
      </c>
      <c r="CK721" s="17"/>
      <c r="CL721" s="17">
        <v>0.42503819912316498</v>
      </c>
      <c r="CM721" s="17"/>
      <c r="CN721" s="17">
        <v>0.40450464804414799</v>
      </c>
      <c r="CO721" s="17">
        <v>0.29021995077738799</v>
      </c>
      <c r="CP721" s="17">
        <v>0.223094902034707</v>
      </c>
    </row>
    <row r="722" spans="2:94" x14ac:dyDescent="0.35">
      <c r="B722" t="s">
        <v>304</v>
      </c>
      <c r="C722" s="17">
        <v>0.192089753587773</v>
      </c>
      <c r="D722" s="17">
        <v>0.230331405128678</v>
      </c>
      <c r="E722" s="17">
        <v>0.156288253135593</v>
      </c>
      <c r="F722" s="17"/>
      <c r="G722" s="17">
        <v>0.110514119241141</v>
      </c>
      <c r="H722" s="17">
        <v>0.14675300756710699</v>
      </c>
      <c r="I722" s="17">
        <v>0.15876147573979901</v>
      </c>
      <c r="J722" s="17">
        <v>0.18795370424798799</v>
      </c>
      <c r="K722" s="17">
        <v>0.23067658642313399</v>
      </c>
      <c r="L722" s="17">
        <v>0.28832231083049797</v>
      </c>
      <c r="M722" s="17"/>
      <c r="N722" s="17">
        <v>0.23260987227916599</v>
      </c>
      <c r="O722" s="17">
        <v>0.16828026228593301</v>
      </c>
      <c r="P722" s="17">
        <v>0.18111990702821601</v>
      </c>
      <c r="Q722" s="17">
        <v>0.18310006718925001</v>
      </c>
      <c r="R722" s="17"/>
      <c r="S722" s="17">
        <v>0.18465463855577399</v>
      </c>
      <c r="T722" s="17">
        <v>0.19661164156937</v>
      </c>
      <c r="U722" s="17">
        <v>0.20886567251224</v>
      </c>
      <c r="V722" s="17">
        <v>0.20218407863280299</v>
      </c>
      <c r="W722" s="17">
        <v>0.19790248804802099</v>
      </c>
      <c r="X722" s="17">
        <v>0.18897220660345199</v>
      </c>
      <c r="Y722" s="17">
        <v>0.20140094280945101</v>
      </c>
      <c r="Z722" s="17">
        <v>0.20108591169850801</v>
      </c>
      <c r="AA722" s="17">
        <v>0.213146392622592</v>
      </c>
      <c r="AB722" s="17">
        <v>0.15370865313530699</v>
      </c>
      <c r="AC722" s="17">
        <v>0.154186787391244</v>
      </c>
      <c r="AD722" s="17"/>
      <c r="AE722" s="17">
        <v>0.27592135738106099</v>
      </c>
      <c r="AF722" s="17">
        <v>0.164741091943442</v>
      </c>
      <c r="AG722" s="17">
        <v>0.114377599418621</v>
      </c>
      <c r="AH722" s="17"/>
      <c r="AI722" s="17">
        <v>0.33795905353799999</v>
      </c>
      <c r="AJ722" s="17">
        <v>8.1709987140846999E-2</v>
      </c>
      <c r="AK722" s="17">
        <v>0.191537538700537</v>
      </c>
      <c r="AL722" s="17">
        <v>0.33002192743304798</v>
      </c>
      <c r="AM722" s="17">
        <v>0.10562907733995899</v>
      </c>
      <c r="AN722" s="17"/>
      <c r="AO722" s="17">
        <v>0.38714577993267602</v>
      </c>
      <c r="AP722" s="17">
        <v>7.9332025288098504E-2</v>
      </c>
      <c r="AQ722" s="17">
        <v>0.18899311748368</v>
      </c>
      <c r="AR722" s="17"/>
      <c r="AS722" s="17">
        <v>0.201322539979122</v>
      </c>
      <c r="AT722" s="17">
        <v>0.180889182203023</v>
      </c>
      <c r="AU722" s="17">
        <v>0.173069085887195</v>
      </c>
      <c r="AV722" s="17">
        <v>0.19004833411331701</v>
      </c>
      <c r="AW722" s="17">
        <v>0.130054653262589</v>
      </c>
      <c r="AX722" s="17"/>
      <c r="AY722" s="17">
        <v>0.12988289970691</v>
      </c>
      <c r="AZ722" s="17">
        <v>0.161329297164786</v>
      </c>
      <c r="BA722" s="17">
        <v>0.188656604969966</v>
      </c>
      <c r="BB722" s="17">
        <v>0.143196201308008</v>
      </c>
      <c r="BC722" s="17">
        <v>0.162684005207928</v>
      </c>
      <c r="BD722" s="17">
        <v>0.23605845903012301</v>
      </c>
      <c r="BE722" s="17">
        <v>0.18919899432176801</v>
      </c>
      <c r="BF722" s="17">
        <v>0.19911665495910399</v>
      </c>
      <c r="BG722" s="17">
        <v>0.17483875849483899</v>
      </c>
      <c r="BH722" s="17">
        <v>0.18409247050161401</v>
      </c>
      <c r="BI722" s="17">
        <v>0.18797356265996201</v>
      </c>
      <c r="BJ722" s="17">
        <v>0.222013441917535</v>
      </c>
      <c r="BK722" s="17">
        <v>0.22806167767715699</v>
      </c>
      <c r="BL722" s="17">
        <v>0.210199116382844</v>
      </c>
      <c r="BM722" s="17">
        <v>0.207113152911231</v>
      </c>
      <c r="BN722" s="17">
        <v>0.219133413238941</v>
      </c>
      <c r="BO722" s="17"/>
      <c r="BP722" s="17">
        <v>0.13948653065665401</v>
      </c>
      <c r="BQ722" s="17">
        <v>0.20629653779125301</v>
      </c>
      <c r="BR722" s="17">
        <v>0.18097933007730899</v>
      </c>
      <c r="BS722" s="17">
        <v>0.20114259670397899</v>
      </c>
      <c r="BT722" s="17">
        <v>0.226840878970791</v>
      </c>
      <c r="BU722" s="17">
        <v>0.26739625886695201</v>
      </c>
      <c r="BV722" s="17"/>
      <c r="BW722" s="17">
        <v>0.18953200644703599</v>
      </c>
      <c r="BX722" s="17">
        <v>0.18030476222995401</v>
      </c>
      <c r="BY722" s="17">
        <v>0.19162078236368599</v>
      </c>
      <c r="BZ722" s="17">
        <v>0.20839885375988099</v>
      </c>
      <c r="CA722" s="17">
        <v>0.24441099584224599</v>
      </c>
      <c r="CB722" s="17">
        <v>0.21943622181983499</v>
      </c>
      <c r="CC722" s="17">
        <v>0.19430947450619601</v>
      </c>
      <c r="CD722" s="17">
        <v>0.107583442992879</v>
      </c>
      <c r="CE722" s="17"/>
      <c r="CF722" s="17">
        <v>0.18288539109927299</v>
      </c>
      <c r="CG722" s="17">
        <v>0.223743881150157</v>
      </c>
      <c r="CH722" s="17">
        <v>0.17836334178054999</v>
      </c>
      <c r="CI722" s="17">
        <v>0.16359070076019</v>
      </c>
      <c r="CJ722" s="17">
        <v>0.15714329603784399</v>
      </c>
      <c r="CK722" s="17"/>
      <c r="CL722" s="17">
        <v>0.165395606469083</v>
      </c>
      <c r="CM722" s="17"/>
      <c r="CN722" s="17">
        <v>0.11378935325268399</v>
      </c>
      <c r="CO722" s="17">
        <v>0.20904524738916999</v>
      </c>
      <c r="CP722" s="17">
        <v>0.357533178155991</v>
      </c>
    </row>
    <row r="723" spans="2:94" x14ac:dyDescent="0.35">
      <c r="B723" t="s">
        <v>203</v>
      </c>
      <c r="C723" s="17">
        <v>0.37095516926900701</v>
      </c>
      <c r="D723" s="17">
        <v>0.30267805021003302</v>
      </c>
      <c r="E723" s="17">
        <v>0.437060622969623</v>
      </c>
      <c r="F723" s="17"/>
      <c r="G723" s="17">
        <v>0.33849092375543199</v>
      </c>
      <c r="H723" s="17">
        <v>0.35213857798307802</v>
      </c>
      <c r="I723" s="17">
        <v>0.35881345768824802</v>
      </c>
      <c r="J723" s="17">
        <v>0.397175620777664</v>
      </c>
      <c r="K723" s="17">
        <v>0.38522163733021197</v>
      </c>
      <c r="L723" s="17">
        <v>0.38709633706190899</v>
      </c>
      <c r="M723" s="17"/>
      <c r="N723" s="17">
        <v>0.31926698745899101</v>
      </c>
      <c r="O723" s="17">
        <v>0.38822561039804299</v>
      </c>
      <c r="P723" s="17">
        <v>0.357769365215929</v>
      </c>
      <c r="Q723" s="17">
        <v>0.419278290468938</v>
      </c>
      <c r="R723" s="17"/>
      <c r="S723" s="17">
        <v>0.28232227918328701</v>
      </c>
      <c r="T723" s="17">
        <v>0.42275577605454501</v>
      </c>
      <c r="U723" s="17">
        <v>0.422600059477101</v>
      </c>
      <c r="V723" s="17">
        <v>0.38265454657209103</v>
      </c>
      <c r="W723" s="17">
        <v>0.35181663283954101</v>
      </c>
      <c r="X723" s="17">
        <v>0.421787926895764</v>
      </c>
      <c r="Y723" s="17">
        <v>0.36445955629180599</v>
      </c>
      <c r="Z723" s="17">
        <v>0.32106279725668002</v>
      </c>
      <c r="AA723" s="17">
        <v>0.355041969511388</v>
      </c>
      <c r="AB723" s="17">
        <v>0.38967356739764297</v>
      </c>
      <c r="AC723" s="17">
        <v>0.36746190591105798</v>
      </c>
      <c r="AD723" s="17"/>
      <c r="AE723" s="17">
        <v>0.360373803772087</v>
      </c>
      <c r="AF723" s="17">
        <v>0.317656987867388</v>
      </c>
      <c r="AG723" s="17">
        <v>0.50476335634041902</v>
      </c>
      <c r="AH723" s="17"/>
      <c r="AI723" s="17">
        <v>0.36288318340112902</v>
      </c>
      <c r="AJ723" s="17">
        <v>0.215818066047399</v>
      </c>
      <c r="AK723" s="17">
        <v>0.334363802291677</v>
      </c>
      <c r="AL723" s="17">
        <v>0.31384902635763001</v>
      </c>
      <c r="AM723" s="17">
        <v>0.61585319343454603</v>
      </c>
      <c r="AN723" s="17"/>
      <c r="AO723" s="17">
        <v>0.32188139446938902</v>
      </c>
      <c r="AP723" s="17">
        <v>0.213763319956603</v>
      </c>
      <c r="AQ723" s="17">
        <v>0.40021601653386901</v>
      </c>
      <c r="AR723" s="17"/>
      <c r="AS723" s="17">
        <v>0.45427161866888299</v>
      </c>
      <c r="AT723" s="17">
        <v>0.40038143958248701</v>
      </c>
      <c r="AU723" s="17">
        <v>0.33887965412936499</v>
      </c>
      <c r="AV723" s="17">
        <v>0.27705371759695002</v>
      </c>
      <c r="AW723" s="17">
        <v>0.18779828851083899</v>
      </c>
      <c r="AX723" s="17"/>
      <c r="AY723" s="17">
        <v>0.58016013174524494</v>
      </c>
      <c r="AZ723" s="17">
        <v>0.447816172983589</v>
      </c>
      <c r="BA723" s="17">
        <v>0.40631551313380598</v>
      </c>
      <c r="BB723" s="17">
        <v>0.419602870059611</v>
      </c>
      <c r="BC723" s="17">
        <v>0.37321228726570799</v>
      </c>
      <c r="BD723" s="17">
        <v>0.33377778102107802</v>
      </c>
      <c r="BE723" s="17">
        <v>0.33820627886080301</v>
      </c>
      <c r="BF723" s="17">
        <v>0.371821426865517</v>
      </c>
      <c r="BG723" s="17">
        <v>0.368318117394898</v>
      </c>
      <c r="BH723" s="17">
        <v>0.371803250674274</v>
      </c>
      <c r="BI723" s="17">
        <v>0.353240041029517</v>
      </c>
      <c r="BJ723" s="17">
        <v>0.29867970052244502</v>
      </c>
      <c r="BK723" s="17">
        <v>0.36245681207296199</v>
      </c>
      <c r="BL723" s="17">
        <v>0.37819160881342101</v>
      </c>
      <c r="BM723" s="17">
        <v>0.37669575085467399</v>
      </c>
      <c r="BN723" s="17">
        <v>0.192344849035718</v>
      </c>
      <c r="BO723" s="17"/>
      <c r="BP723" s="17">
        <v>0.31373053851208799</v>
      </c>
      <c r="BQ723" s="17">
        <v>0.39158673966162799</v>
      </c>
      <c r="BR723" s="17">
        <v>0.38184162916554099</v>
      </c>
      <c r="BS723" s="17">
        <v>0.37756158244877103</v>
      </c>
      <c r="BT723" s="17">
        <v>0.406603719484943</v>
      </c>
      <c r="BU723" s="17">
        <v>0.37998867325925201</v>
      </c>
      <c r="BV723" s="17"/>
      <c r="BW723" s="17">
        <v>0.40723246868981999</v>
      </c>
      <c r="BX723" s="17">
        <v>0.37440138109605298</v>
      </c>
      <c r="BY723" s="17">
        <v>0.36660792455883601</v>
      </c>
      <c r="BZ723" s="17">
        <v>0.34300742673608597</v>
      </c>
      <c r="CA723" s="17">
        <v>0.30235020556491399</v>
      </c>
      <c r="CB723" s="17">
        <v>0.31655557583368299</v>
      </c>
      <c r="CC723" s="17">
        <v>0.34914221342172602</v>
      </c>
      <c r="CD723" s="17">
        <v>0.51448280451758299</v>
      </c>
      <c r="CE723" s="17"/>
      <c r="CF723" s="17">
        <v>0.25354612272841698</v>
      </c>
      <c r="CG723" s="17">
        <v>0.352810187578246</v>
      </c>
      <c r="CH723" s="17">
        <v>0.40224121078493902</v>
      </c>
      <c r="CI723" s="17">
        <v>0.40212244310446499</v>
      </c>
      <c r="CJ723" s="17">
        <v>0.37222704720399702</v>
      </c>
      <c r="CK723" s="17"/>
      <c r="CL723" s="17">
        <v>0.352087770399999</v>
      </c>
      <c r="CM723" s="17"/>
      <c r="CN723" s="17">
        <v>0.384837181791502</v>
      </c>
      <c r="CO723" s="17">
        <v>0.41667019285102003</v>
      </c>
      <c r="CP723" s="17">
        <v>0.302847435180645</v>
      </c>
    </row>
    <row r="724" spans="2:94" x14ac:dyDescent="0.35">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c r="AV724" s="17"/>
      <c r="AW724" s="17"/>
      <c r="AX724" s="17"/>
      <c r="AY724" s="17"/>
      <c r="AZ724" s="17"/>
      <c r="BA724" s="17"/>
      <c r="BB724" s="17"/>
      <c r="BC724" s="17"/>
      <c r="BD724" s="17"/>
      <c r="BE724" s="17"/>
      <c r="BF724" s="17"/>
      <c r="BG724" s="17"/>
      <c r="BH724" s="17"/>
      <c r="BI724" s="17"/>
      <c r="BJ724" s="17"/>
      <c r="BK724" s="17"/>
      <c r="BL724" s="17"/>
      <c r="BM724" s="17"/>
      <c r="BN724" s="17"/>
      <c r="BO724" s="17"/>
      <c r="BP724" s="17"/>
      <c r="BQ724" s="17"/>
      <c r="BR724" s="17"/>
      <c r="BS724" s="17"/>
      <c r="BT724" s="17"/>
      <c r="BU724" s="17"/>
      <c r="BV724" s="17"/>
      <c r="BW724" s="17"/>
      <c r="BX724" s="17"/>
      <c r="BY724" s="17"/>
      <c r="BZ724" s="17"/>
      <c r="CA724" s="17"/>
      <c r="CB724" s="17"/>
      <c r="CC724" s="17"/>
      <c r="CD724" s="17"/>
      <c r="CE724" s="17"/>
      <c r="CF724" s="17"/>
      <c r="CG724" s="17"/>
      <c r="CH724" s="17"/>
      <c r="CI724" s="17"/>
      <c r="CJ724" s="17"/>
      <c r="CK724" s="17"/>
      <c r="CL724" s="17"/>
      <c r="CM724" s="17"/>
      <c r="CN724" s="17"/>
      <c r="CO724" s="17"/>
      <c r="CP724" s="17"/>
    </row>
    <row r="725" spans="2:94" x14ac:dyDescent="0.35">
      <c r="B725" s="6" t="s">
        <v>264</v>
      </c>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c r="AY725" s="17"/>
      <c r="AZ725" s="17"/>
      <c r="BA725" s="17"/>
      <c r="BB725" s="17"/>
      <c r="BC725" s="17"/>
      <c r="BD725" s="17"/>
      <c r="BE725" s="17"/>
      <c r="BF725" s="17"/>
      <c r="BG725" s="17"/>
      <c r="BH725" s="17"/>
      <c r="BI725" s="17"/>
      <c r="BJ725" s="17"/>
      <c r="BK725" s="17"/>
      <c r="BL725" s="17"/>
      <c r="BM725" s="17"/>
      <c r="BN725" s="17"/>
      <c r="BO725" s="17"/>
      <c r="BP725" s="17"/>
      <c r="BQ725" s="17"/>
      <c r="BR725" s="17"/>
      <c r="BS725" s="17"/>
      <c r="BT725" s="17"/>
      <c r="BU725" s="17"/>
      <c r="BV725" s="17"/>
      <c r="BW725" s="17"/>
      <c r="BX725" s="17"/>
      <c r="BY725" s="17"/>
      <c r="BZ725" s="17"/>
      <c r="CA725" s="17"/>
      <c r="CB725" s="17"/>
      <c r="CC725" s="17"/>
      <c r="CD725" s="17"/>
      <c r="CE725" s="17"/>
      <c r="CF725" s="17"/>
      <c r="CG725" s="17"/>
      <c r="CH725" s="17"/>
      <c r="CI725" s="17"/>
      <c r="CJ725" s="17"/>
      <c r="CK725" s="17"/>
      <c r="CL725" s="17"/>
      <c r="CM725" s="17"/>
      <c r="CN725" s="17"/>
      <c r="CO725" s="17"/>
      <c r="CP725" s="17"/>
    </row>
    <row r="726" spans="2:94" x14ac:dyDescent="0.35">
      <c r="B726" s="24" t="s">
        <v>125</v>
      </c>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c r="AV726" s="17"/>
      <c r="AW726" s="17"/>
      <c r="AX726" s="17"/>
      <c r="AY726" s="17"/>
      <c r="AZ726" s="17"/>
      <c r="BA726" s="17"/>
      <c r="BB726" s="17"/>
      <c r="BC726" s="17"/>
      <c r="BD726" s="17"/>
      <c r="BE726" s="17"/>
      <c r="BF726" s="17"/>
      <c r="BG726" s="17"/>
      <c r="BH726" s="17"/>
      <c r="BI726" s="17"/>
      <c r="BJ726" s="17"/>
      <c r="BK726" s="17"/>
      <c r="BL726" s="17"/>
      <c r="BM726" s="17"/>
      <c r="BN726" s="17"/>
      <c r="BO726" s="17"/>
      <c r="BP726" s="17"/>
      <c r="BQ726" s="17"/>
      <c r="BR726" s="17"/>
      <c r="BS726" s="17"/>
      <c r="BT726" s="17"/>
      <c r="BU726" s="17"/>
      <c r="BV726" s="17"/>
      <c r="BW726" s="17"/>
      <c r="BX726" s="17"/>
      <c r="BY726" s="17"/>
      <c r="BZ726" s="17"/>
      <c r="CA726" s="17"/>
      <c r="CB726" s="17"/>
      <c r="CC726" s="17"/>
      <c r="CD726" s="17"/>
      <c r="CE726" s="17"/>
      <c r="CF726" s="17"/>
      <c r="CG726" s="17"/>
      <c r="CH726" s="17"/>
      <c r="CI726" s="17"/>
      <c r="CJ726" s="17"/>
      <c r="CK726" s="17"/>
      <c r="CL726" s="17"/>
      <c r="CM726" s="17"/>
      <c r="CN726" s="17"/>
      <c r="CO726" s="17"/>
      <c r="CP726" s="17"/>
    </row>
    <row r="727" spans="2:94" x14ac:dyDescent="0.35">
      <c r="B727" t="s">
        <v>305</v>
      </c>
      <c r="C727" s="17">
        <v>0.37703627934711298</v>
      </c>
      <c r="D727" s="17">
        <v>0.418759512748546</v>
      </c>
      <c r="E727" s="17">
        <v>0.33191824969106698</v>
      </c>
      <c r="F727" s="17"/>
      <c r="G727" s="17">
        <v>0.30363933413274102</v>
      </c>
      <c r="H727" s="17">
        <v>0.35744197288245799</v>
      </c>
      <c r="I727" s="17">
        <v>0.37863344329755</v>
      </c>
      <c r="J727" s="17">
        <v>0.39173945393530901</v>
      </c>
      <c r="K727" s="17">
        <v>0.40937854755430098</v>
      </c>
      <c r="L727" s="17">
        <v>0.40719851551213498</v>
      </c>
      <c r="M727" s="17"/>
      <c r="N727" s="17">
        <v>0.41443426222672303</v>
      </c>
      <c r="O727" s="17">
        <v>0.40663717252672599</v>
      </c>
      <c r="P727" s="17">
        <v>0.33692474150082602</v>
      </c>
      <c r="Q727" s="17">
        <v>0.33991679895893301</v>
      </c>
      <c r="R727" s="17"/>
      <c r="S727" s="17">
        <v>0.377934532619569</v>
      </c>
      <c r="T727" s="17">
        <v>0.40924220575651699</v>
      </c>
      <c r="U727" s="17">
        <v>0.31937651078308699</v>
      </c>
      <c r="V727" s="17">
        <v>0.37796662927297398</v>
      </c>
      <c r="W727" s="17">
        <v>0.35355285237575501</v>
      </c>
      <c r="X727" s="17">
        <v>0.32497542418620101</v>
      </c>
      <c r="Y727" s="17">
        <v>0.38642892224963898</v>
      </c>
      <c r="Z727" s="17">
        <v>0.36652830057962299</v>
      </c>
      <c r="AA727" s="17">
        <v>0.35017428046723997</v>
      </c>
      <c r="AB727" s="17">
        <v>0.45911532434170998</v>
      </c>
      <c r="AC727" s="17">
        <v>0.412881486804341</v>
      </c>
      <c r="AD727" s="17"/>
      <c r="AE727" s="17">
        <v>0.342042250921749</v>
      </c>
      <c r="AF727" s="17">
        <v>0.46832673514925199</v>
      </c>
      <c r="AG727" s="17">
        <v>0.247386421908073</v>
      </c>
      <c r="AH727" s="17"/>
      <c r="AI727" s="17">
        <v>0.27569180690883699</v>
      </c>
      <c r="AJ727" s="17">
        <v>0.514210242745895</v>
      </c>
      <c r="AK727" s="17">
        <v>0.50282823216514805</v>
      </c>
      <c r="AL727" s="17">
        <v>0.42513831460664803</v>
      </c>
      <c r="AM727" s="17">
        <v>0.23949858157293399</v>
      </c>
      <c r="AN727" s="17"/>
      <c r="AO727" s="17">
        <v>0.13709195023175999</v>
      </c>
      <c r="AP727" s="17">
        <v>0.51925192650096996</v>
      </c>
      <c r="AQ727" s="17">
        <v>0.41520998730535102</v>
      </c>
      <c r="AR727" s="17"/>
      <c r="AS727" s="17">
        <v>0.30944179848863801</v>
      </c>
      <c r="AT727" s="17">
        <v>0.33297463122687299</v>
      </c>
      <c r="AU727" s="17">
        <v>0.43937264301162898</v>
      </c>
      <c r="AV727" s="17">
        <v>0.44004106812820398</v>
      </c>
      <c r="AW727" s="17">
        <v>0.39974524565083303</v>
      </c>
      <c r="AX727" s="17"/>
      <c r="AY727" s="17">
        <v>0.222461378953453</v>
      </c>
      <c r="AZ727" s="17">
        <v>0.34986328434041603</v>
      </c>
      <c r="BA727" s="17">
        <v>0.375465573738128</v>
      </c>
      <c r="BB727" s="17">
        <v>0.36691773841935199</v>
      </c>
      <c r="BC727" s="17">
        <v>0.35646808725400198</v>
      </c>
      <c r="BD727" s="17">
        <v>0.39154051238682402</v>
      </c>
      <c r="BE727" s="17">
        <v>0.380714174252753</v>
      </c>
      <c r="BF727" s="17">
        <v>0.34196279534965901</v>
      </c>
      <c r="BG727" s="17">
        <v>0.420692216619376</v>
      </c>
      <c r="BH727" s="17">
        <v>0.40135947050023402</v>
      </c>
      <c r="BI727" s="17">
        <v>0.35737177800530301</v>
      </c>
      <c r="BJ727" s="17">
        <v>0.406939270206161</v>
      </c>
      <c r="BK727" s="17">
        <v>0.44155023011923</v>
      </c>
      <c r="BL727" s="17">
        <v>0.41038437919126702</v>
      </c>
      <c r="BM727" s="17">
        <v>0.58456443103596101</v>
      </c>
      <c r="BN727" s="17">
        <v>0.330766679334628</v>
      </c>
      <c r="BO727" s="17"/>
      <c r="BP727" s="17">
        <v>0.38043607700135201</v>
      </c>
      <c r="BQ727" s="17">
        <v>0.386382543698364</v>
      </c>
      <c r="BR727" s="17">
        <v>0.34302264197791399</v>
      </c>
      <c r="BS727" s="17">
        <v>0.36918206736426101</v>
      </c>
      <c r="BT727" s="17">
        <v>0.42021513690251999</v>
      </c>
      <c r="BU727" s="17">
        <v>0.34441618507509197</v>
      </c>
      <c r="BV727" s="17"/>
      <c r="BW727" s="17">
        <v>0.32411002249545701</v>
      </c>
      <c r="BX727" s="17">
        <v>0.38544597280211901</v>
      </c>
      <c r="BY727" s="17">
        <v>0.39401305842360601</v>
      </c>
      <c r="BZ727" s="17">
        <v>0.36817343503551198</v>
      </c>
      <c r="CA727" s="17">
        <v>0.393052237377156</v>
      </c>
      <c r="CB727" s="17">
        <v>0.32026132227398701</v>
      </c>
      <c r="CC727" s="17">
        <v>0.359792664734498</v>
      </c>
      <c r="CD727" s="17">
        <v>0.37805016031113198</v>
      </c>
      <c r="CE727" s="17"/>
      <c r="CF727" s="17">
        <v>0.31864029649211401</v>
      </c>
      <c r="CG727" s="17">
        <v>0.38187408442630399</v>
      </c>
      <c r="CH727" s="17">
        <v>0.38420391274237098</v>
      </c>
      <c r="CI727" s="17">
        <v>0.37479901113386099</v>
      </c>
      <c r="CJ727" s="17">
        <v>0.40060801430057702</v>
      </c>
      <c r="CK727" s="17"/>
      <c r="CL727" s="17">
        <v>0.39172914573598799</v>
      </c>
      <c r="CM727" s="17"/>
      <c r="CN727" s="17">
        <v>0.50983239285442905</v>
      </c>
      <c r="CO727" s="17">
        <v>0.24838574202213801</v>
      </c>
      <c r="CP727" s="17">
        <v>0.175950680673296</v>
      </c>
    </row>
    <row r="728" spans="2:94" x14ac:dyDescent="0.35">
      <c r="B728" t="s">
        <v>306</v>
      </c>
      <c r="C728" s="17">
        <v>0.21058635768044501</v>
      </c>
      <c r="D728" s="17">
        <v>0.241766256157493</v>
      </c>
      <c r="E728" s="17">
        <v>0.18182167158659701</v>
      </c>
      <c r="F728" s="17"/>
      <c r="G728" s="17">
        <v>0.22838710600572801</v>
      </c>
      <c r="H728" s="17">
        <v>0.20970572295352399</v>
      </c>
      <c r="I728" s="17">
        <v>0.170909268460924</v>
      </c>
      <c r="J728" s="17">
        <v>0.18308965988412301</v>
      </c>
      <c r="K728" s="17">
        <v>0.183331174193123</v>
      </c>
      <c r="L728" s="17">
        <v>0.27230023406501203</v>
      </c>
      <c r="M728" s="17"/>
      <c r="N728" s="17">
        <v>0.24518438087851199</v>
      </c>
      <c r="O728" s="17">
        <v>0.20600045585669499</v>
      </c>
      <c r="P728" s="17">
        <v>0.206566085206455</v>
      </c>
      <c r="Q728" s="17">
        <v>0.18331450590477699</v>
      </c>
      <c r="R728" s="17"/>
      <c r="S728" s="17">
        <v>0.25860795603303599</v>
      </c>
      <c r="T728" s="17">
        <v>0.173646435876599</v>
      </c>
      <c r="U728" s="17">
        <v>0.223983452764424</v>
      </c>
      <c r="V728" s="17">
        <v>0.229217571625771</v>
      </c>
      <c r="W728" s="17">
        <v>0.20601383874986301</v>
      </c>
      <c r="X728" s="17">
        <v>0.24247548481088901</v>
      </c>
      <c r="Y728" s="17">
        <v>0.20461472561035801</v>
      </c>
      <c r="Z728" s="17">
        <v>0.21002798053699101</v>
      </c>
      <c r="AA728" s="17">
        <v>0.21055100724404199</v>
      </c>
      <c r="AB728" s="17">
        <v>0.15959724624176799</v>
      </c>
      <c r="AC728" s="17">
        <v>0.16803581185372701</v>
      </c>
      <c r="AD728" s="17"/>
      <c r="AE728" s="17">
        <v>0.26863780688177302</v>
      </c>
      <c r="AF728" s="17">
        <v>0.19165932025240501</v>
      </c>
      <c r="AG728" s="17">
        <v>0.14075076864645999</v>
      </c>
      <c r="AH728" s="17"/>
      <c r="AI728" s="17">
        <v>0.390037532795389</v>
      </c>
      <c r="AJ728" s="17">
        <v>0.105875699135744</v>
      </c>
      <c r="AK728" s="17">
        <v>0.18749280337348101</v>
      </c>
      <c r="AL728" s="17">
        <v>0.204911795459436</v>
      </c>
      <c r="AM728" s="17">
        <v>8.9840343139713896E-2</v>
      </c>
      <c r="AN728" s="17"/>
      <c r="AO728" s="17">
        <v>0.590318943946335</v>
      </c>
      <c r="AP728" s="17">
        <v>9.8075675724966199E-2</v>
      </c>
      <c r="AQ728" s="17">
        <v>0.19910181262007501</v>
      </c>
      <c r="AR728" s="17"/>
      <c r="AS728" s="17">
        <v>0.206684635209647</v>
      </c>
      <c r="AT728" s="17">
        <v>0.20491786392703601</v>
      </c>
      <c r="AU728" s="17">
        <v>0.215272949018294</v>
      </c>
      <c r="AV728" s="17">
        <v>0.22282893221518801</v>
      </c>
      <c r="AW728" s="17">
        <v>0.27737933869569398</v>
      </c>
      <c r="AX728" s="17"/>
      <c r="AY728" s="17">
        <v>0.12951898117060701</v>
      </c>
      <c r="AZ728" s="17">
        <v>0.162327062177931</v>
      </c>
      <c r="BA728" s="17">
        <v>0.17536521725740301</v>
      </c>
      <c r="BB728" s="17">
        <v>0.13947541097055199</v>
      </c>
      <c r="BC728" s="17">
        <v>0.205719817331559</v>
      </c>
      <c r="BD728" s="17">
        <v>0.21725505092358099</v>
      </c>
      <c r="BE728" s="17">
        <v>0.21565850284424601</v>
      </c>
      <c r="BF728" s="17">
        <v>0.27008538044951302</v>
      </c>
      <c r="BG728" s="17">
        <v>0.217799186990873</v>
      </c>
      <c r="BH728" s="17">
        <v>0.24094222265962001</v>
      </c>
      <c r="BI728" s="17">
        <v>0.223634548222619</v>
      </c>
      <c r="BJ728" s="17">
        <v>0.242818755001942</v>
      </c>
      <c r="BK728" s="17">
        <v>0.19548312703707399</v>
      </c>
      <c r="BL728" s="17">
        <v>0.19879305301043201</v>
      </c>
      <c r="BM728" s="17">
        <v>0.18636172203941201</v>
      </c>
      <c r="BN728" s="17">
        <v>0.35362375832093801</v>
      </c>
      <c r="BO728" s="17"/>
      <c r="BP728" s="17">
        <v>0.22549983008862501</v>
      </c>
      <c r="BQ728" s="17">
        <v>0.20968609050737999</v>
      </c>
      <c r="BR728" s="17">
        <v>0.19476836109696299</v>
      </c>
      <c r="BS728" s="17">
        <v>0.21237486521208099</v>
      </c>
      <c r="BT728" s="17">
        <v>0.175435913986418</v>
      </c>
      <c r="BU728" s="17">
        <v>0.25366285350132201</v>
      </c>
      <c r="BV728" s="17"/>
      <c r="BW728" s="17">
        <v>0.22952635393736601</v>
      </c>
      <c r="BX728" s="17">
        <v>0.21908108209996699</v>
      </c>
      <c r="BY728" s="17">
        <v>0.19757218232441701</v>
      </c>
      <c r="BZ728" s="17">
        <v>0.22511240207661201</v>
      </c>
      <c r="CA728" s="17">
        <v>0.23681049937961199</v>
      </c>
      <c r="CB728" s="17">
        <v>0.30810389690879803</v>
      </c>
      <c r="CC728" s="17">
        <v>0.22075011796149099</v>
      </c>
      <c r="CD728" s="17">
        <v>0.13053331485549399</v>
      </c>
      <c r="CE728" s="17"/>
      <c r="CF728" s="17">
        <v>0.34423111539950102</v>
      </c>
      <c r="CG728" s="17">
        <v>0.25515855053883801</v>
      </c>
      <c r="CH728" s="17">
        <v>0.171099268590125</v>
      </c>
      <c r="CI728" s="17">
        <v>0.144534447616018</v>
      </c>
      <c r="CJ728" s="17">
        <v>0.134335569373492</v>
      </c>
      <c r="CK728" s="17"/>
      <c r="CL728" s="17">
        <v>0.28378015256796801</v>
      </c>
      <c r="CM728" s="17"/>
      <c r="CN728" s="17">
        <v>5.3951283240199502E-2</v>
      </c>
      <c r="CO728" s="17">
        <v>0.243279148625064</v>
      </c>
      <c r="CP728" s="17">
        <v>0.54252106619999496</v>
      </c>
    </row>
    <row r="729" spans="2:94" x14ac:dyDescent="0.35">
      <c r="B729" t="s">
        <v>307</v>
      </c>
      <c r="C729" s="17">
        <v>0.13230605297582099</v>
      </c>
      <c r="D729" s="17">
        <v>0.133763817125367</v>
      </c>
      <c r="E729" s="17">
        <v>0.13192708980816001</v>
      </c>
      <c r="F729" s="17"/>
      <c r="G729" s="17">
        <v>0.177330272026787</v>
      </c>
      <c r="H729" s="17">
        <v>0.12749687494099801</v>
      </c>
      <c r="I729" s="17">
        <v>0.156887066402704</v>
      </c>
      <c r="J729" s="17">
        <v>0.12011252012681201</v>
      </c>
      <c r="K729" s="17">
        <v>0.126108245616496</v>
      </c>
      <c r="L729" s="17">
        <v>0.100205451490619</v>
      </c>
      <c r="M729" s="17"/>
      <c r="N729" s="17">
        <v>0.122181763372798</v>
      </c>
      <c r="O729" s="17">
        <v>0.116710147226054</v>
      </c>
      <c r="P729" s="17">
        <v>0.14555980073254199</v>
      </c>
      <c r="Q729" s="17">
        <v>0.14742275361212101</v>
      </c>
      <c r="R729" s="17"/>
      <c r="S729" s="17">
        <v>0.14735878459931001</v>
      </c>
      <c r="T729" s="17">
        <v>0.129426173245592</v>
      </c>
      <c r="U729" s="17">
        <v>0.139997304866011</v>
      </c>
      <c r="V729" s="17">
        <v>0.111513705360134</v>
      </c>
      <c r="W729" s="17">
        <v>0.146059149454633</v>
      </c>
      <c r="X729" s="17">
        <v>0.13280407986530601</v>
      </c>
      <c r="Y729" s="17">
        <v>0.14011931666462599</v>
      </c>
      <c r="Z729" s="17">
        <v>0.16710557409444801</v>
      </c>
      <c r="AA729" s="17">
        <v>0.13195143432989001</v>
      </c>
      <c r="AB729" s="17">
        <v>0.107374104722117</v>
      </c>
      <c r="AC729" s="17">
        <v>0.10788937737448499</v>
      </c>
      <c r="AD729" s="17"/>
      <c r="AE729" s="17">
        <v>0.14268539995733701</v>
      </c>
      <c r="AF729" s="17">
        <v>0.121391171444726</v>
      </c>
      <c r="AG729" s="17">
        <v>0.131801990322445</v>
      </c>
      <c r="AH729" s="17"/>
      <c r="AI729" s="17">
        <v>0.108034981698829</v>
      </c>
      <c r="AJ729" s="17">
        <v>0.18635178149611001</v>
      </c>
      <c r="AK729" s="17">
        <v>9.7923425948715503E-2</v>
      </c>
      <c r="AL729" s="17">
        <v>0.146356489058446</v>
      </c>
      <c r="AM729" s="17">
        <v>8.7438234150306104E-2</v>
      </c>
      <c r="AN729" s="17"/>
      <c r="AO729" s="17">
        <v>8.9686634887419098E-2</v>
      </c>
      <c r="AP729" s="17">
        <v>0.17907999623420101</v>
      </c>
      <c r="AQ729" s="17">
        <v>0.14765054239331901</v>
      </c>
      <c r="AR729" s="17"/>
      <c r="AS729" s="17">
        <v>0.13782118718302999</v>
      </c>
      <c r="AT729" s="17">
        <v>0.14664790957226301</v>
      </c>
      <c r="AU729" s="17">
        <v>0.10910662530080401</v>
      </c>
      <c r="AV729" s="17">
        <v>0.12682819073481699</v>
      </c>
      <c r="AW729" s="17">
        <v>0.13599893682892</v>
      </c>
      <c r="AX729" s="17"/>
      <c r="AY729" s="17">
        <v>0.23398152885819201</v>
      </c>
      <c r="AZ729" s="17">
        <v>0.14971924730609101</v>
      </c>
      <c r="BA729" s="17">
        <v>0.13217853498686499</v>
      </c>
      <c r="BB729" s="17">
        <v>0.134269248077098</v>
      </c>
      <c r="BC729" s="17">
        <v>0.165926961263856</v>
      </c>
      <c r="BD729" s="17">
        <v>0.12924652817619001</v>
      </c>
      <c r="BE729" s="17">
        <v>0.146404695133035</v>
      </c>
      <c r="BF729" s="17">
        <v>0.14383735821926399</v>
      </c>
      <c r="BG729" s="17">
        <v>0.105782588031392</v>
      </c>
      <c r="BH729" s="17">
        <v>9.8785371527577395E-2</v>
      </c>
      <c r="BI729" s="17">
        <v>0.14638486689366001</v>
      </c>
      <c r="BJ729" s="17">
        <v>0.114803003181876</v>
      </c>
      <c r="BK729" s="17">
        <v>0.10830622757356199</v>
      </c>
      <c r="BL729" s="17">
        <v>0.15088062737142699</v>
      </c>
      <c r="BM729" s="17">
        <v>7.9433727268357193E-2</v>
      </c>
      <c r="BN729" s="17">
        <v>0.12799574002995101</v>
      </c>
      <c r="BO729" s="17"/>
      <c r="BP729" s="17">
        <v>0.135258305917456</v>
      </c>
      <c r="BQ729" s="17">
        <v>0.12793323841213899</v>
      </c>
      <c r="BR729" s="17">
        <v>0.16082079454346901</v>
      </c>
      <c r="BS729" s="17">
        <v>0.138778140055065</v>
      </c>
      <c r="BT729" s="17">
        <v>0.10217045126299799</v>
      </c>
      <c r="BU729" s="17">
        <v>0.10802885524902001</v>
      </c>
      <c r="BV729" s="17"/>
      <c r="BW729" s="17">
        <v>0.14815322381625901</v>
      </c>
      <c r="BX729" s="17">
        <v>0.124199219485819</v>
      </c>
      <c r="BY729" s="17">
        <v>0.13525207921145099</v>
      </c>
      <c r="BZ729" s="17">
        <v>0.142687316580314</v>
      </c>
      <c r="CA729" s="17">
        <v>0.13955425279368799</v>
      </c>
      <c r="CB729" s="17">
        <v>0.13349668941364501</v>
      </c>
      <c r="CC729" s="17">
        <v>0.16110315754119101</v>
      </c>
      <c r="CD729" s="17">
        <v>9.0611768479605698E-2</v>
      </c>
      <c r="CE729" s="17"/>
      <c r="CF729" s="17">
        <v>0.14393737025579001</v>
      </c>
      <c r="CG729" s="17">
        <v>0.123517394522867</v>
      </c>
      <c r="CH729" s="17">
        <v>0.125152307884217</v>
      </c>
      <c r="CI729" s="17">
        <v>0.16328783988456599</v>
      </c>
      <c r="CJ729" s="17">
        <v>0.14022169625238801</v>
      </c>
      <c r="CK729" s="17"/>
      <c r="CL729" s="17">
        <v>0.111601358989458</v>
      </c>
      <c r="CM729" s="17"/>
      <c r="CN729" s="17">
        <v>0.14595713637815</v>
      </c>
      <c r="CO729" s="17">
        <v>0.14066541599171001</v>
      </c>
      <c r="CP729" s="17">
        <v>9.4456557448809098E-2</v>
      </c>
    </row>
    <row r="730" spans="2:94" x14ac:dyDescent="0.35">
      <c r="B730" t="s">
        <v>203</v>
      </c>
      <c r="C730" s="17">
        <v>0.280071309996621</v>
      </c>
      <c r="D730" s="17">
        <v>0.20571041396859399</v>
      </c>
      <c r="E730" s="17">
        <v>0.35433298891417597</v>
      </c>
      <c r="F730" s="17"/>
      <c r="G730" s="17">
        <v>0.29064328783474402</v>
      </c>
      <c r="H730" s="17">
        <v>0.305355429223019</v>
      </c>
      <c r="I730" s="17">
        <v>0.29357022183882198</v>
      </c>
      <c r="J730" s="17">
        <v>0.30505836605375602</v>
      </c>
      <c r="K730" s="17">
        <v>0.28118203263607899</v>
      </c>
      <c r="L730" s="17">
        <v>0.220295798932234</v>
      </c>
      <c r="M730" s="17"/>
      <c r="N730" s="17">
        <v>0.21819959352196699</v>
      </c>
      <c r="O730" s="17">
        <v>0.270652224390525</v>
      </c>
      <c r="P730" s="17">
        <v>0.31094937256017702</v>
      </c>
      <c r="Q730" s="17">
        <v>0.32934594152416902</v>
      </c>
      <c r="R730" s="17"/>
      <c r="S730" s="17">
        <v>0.216098726748085</v>
      </c>
      <c r="T730" s="17">
        <v>0.28768518512129199</v>
      </c>
      <c r="U730" s="17">
        <v>0.31664273158647799</v>
      </c>
      <c r="V730" s="17">
        <v>0.28130209374112197</v>
      </c>
      <c r="W730" s="17">
        <v>0.29437415941974898</v>
      </c>
      <c r="X730" s="17">
        <v>0.29974501113760399</v>
      </c>
      <c r="Y730" s="17">
        <v>0.26883703547537802</v>
      </c>
      <c r="Z730" s="17">
        <v>0.25633814478893702</v>
      </c>
      <c r="AA730" s="17">
        <v>0.30732327795882902</v>
      </c>
      <c r="AB730" s="17">
        <v>0.27391332469440499</v>
      </c>
      <c r="AC730" s="17">
        <v>0.31119332396744698</v>
      </c>
      <c r="AD730" s="17"/>
      <c r="AE730" s="17">
        <v>0.246634542239142</v>
      </c>
      <c r="AF730" s="17">
        <v>0.218622773153616</v>
      </c>
      <c r="AG730" s="17">
        <v>0.48006081912302201</v>
      </c>
      <c r="AH730" s="17"/>
      <c r="AI730" s="17">
        <v>0.22623567859694499</v>
      </c>
      <c r="AJ730" s="17">
        <v>0.19356227662225001</v>
      </c>
      <c r="AK730" s="17">
        <v>0.21175553851265599</v>
      </c>
      <c r="AL730" s="17">
        <v>0.22359340087547</v>
      </c>
      <c r="AM730" s="17">
        <v>0.58322284113704603</v>
      </c>
      <c r="AN730" s="17"/>
      <c r="AO730" s="17">
        <v>0.182902470934486</v>
      </c>
      <c r="AP730" s="17">
        <v>0.20359240153986299</v>
      </c>
      <c r="AQ730" s="17">
        <v>0.23803765768125601</v>
      </c>
      <c r="AR730" s="17"/>
      <c r="AS730" s="17">
        <v>0.34605237911868503</v>
      </c>
      <c r="AT730" s="17">
        <v>0.315459595273828</v>
      </c>
      <c r="AU730" s="17">
        <v>0.23624778266927299</v>
      </c>
      <c r="AV730" s="17">
        <v>0.21030180892179001</v>
      </c>
      <c r="AW730" s="17">
        <v>0.18687647882455299</v>
      </c>
      <c r="AX730" s="17"/>
      <c r="AY730" s="17">
        <v>0.41403811101774801</v>
      </c>
      <c r="AZ730" s="17">
        <v>0.33809040617556302</v>
      </c>
      <c r="BA730" s="17">
        <v>0.316990674017605</v>
      </c>
      <c r="BB730" s="17">
        <v>0.35933760253299801</v>
      </c>
      <c r="BC730" s="17">
        <v>0.27188513415058302</v>
      </c>
      <c r="BD730" s="17">
        <v>0.261957908513406</v>
      </c>
      <c r="BE730" s="17">
        <v>0.25722262776996602</v>
      </c>
      <c r="BF730" s="17">
        <v>0.244114465981564</v>
      </c>
      <c r="BG730" s="17">
        <v>0.25572600835835901</v>
      </c>
      <c r="BH730" s="17">
        <v>0.25891293531256798</v>
      </c>
      <c r="BI730" s="17">
        <v>0.27260880687841799</v>
      </c>
      <c r="BJ730" s="17">
        <v>0.235438971610021</v>
      </c>
      <c r="BK730" s="17">
        <v>0.254660415270134</v>
      </c>
      <c r="BL730" s="17">
        <v>0.239941940426875</v>
      </c>
      <c r="BM730" s="17">
        <v>0.149640119656269</v>
      </c>
      <c r="BN730" s="17">
        <v>0.18761382231448301</v>
      </c>
      <c r="BO730" s="17"/>
      <c r="BP730" s="17">
        <v>0.25880578699256701</v>
      </c>
      <c r="BQ730" s="17">
        <v>0.27599812738211699</v>
      </c>
      <c r="BR730" s="17">
        <v>0.30138820238165398</v>
      </c>
      <c r="BS730" s="17">
        <v>0.279664927368593</v>
      </c>
      <c r="BT730" s="17">
        <v>0.302178497848064</v>
      </c>
      <c r="BU730" s="17">
        <v>0.29389210617456701</v>
      </c>
      <c r="BV730" s="17"/>
      <c r="BW730" s="17">
        <v>0.29821039975091801</v>
      </c>
      <c r="BX730" s="17">
        <v>0.27127372561209501</v>
      </c>
      <c r="BY730" s="17">
        <v>0.27316268004052502</v>
      </c>
      <c r="BZ730" s="17">
        <v>0.26402684630756301</v>
      </c>
      <c r="CA730" s="17">
        <v>0.23058301044954399</v>
      </c>
      <c r="CB730" s="17">
        <v>0.23813809140357001</v>
      </c>
      <c r="CC730" s="17">
        <v>0.258354059762819</v>
      </c>
      <c r="CD730" s="17">
        <v>0.400804756353768</v>
      </c>
      <c r="CE730" s="17"/>
      <c r="CF730" s="17">
        <v>0.19319121785259499</v>
      </c>
      <c r="CG730" s="17">
        <v>0.23944997051199099</v>
      </c>
      <c r="CH730" s="17">
        <v>0.31954451078328699</v>
      </c>
      <c r="CI730" s="17">
        <v>0.31737870136555502</v>
      </c>
      <c r="CJ730" s="17">
        <v>0.32483472007354303</v>
      </c>
      <c r="CK730" s="17"/>
      <c r="CL730" s="17">
        <v>0.21288934270658599</v>
      </c>
      <c r="CM730" s="17"/>
      <c r="CN730" s="17">
        <v>0.29025918752722202</v>
      </c>
      <c r="CO730" s="17">
        <v>0.36766969336108901</v>
      </c>
      <c r="CP730" s="17">
        <v>0.1870716956779</v>
      </c>
    </row>
    <row r="731" spans="2:94" x14ac:dyDescent="0.35">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c r="AO731" s="17"/>
      <c r="AP731" s="17"/>
      <c r="AQ731" s="17"/>
      <c r="AR731" s="17"/>
      <c r="AS731" s="17"/>
      <c r="AT731" s="17"/>
      <c r="AU731" s="17"/>
      <c r="AV731" s="17"/>
      <c r="AW731" s="17"/>
      <c r="AX731" s="17"/>
      <c r="AY731" s="17"/>
      <c r="AZ731" s="17"/>
      <c r="BA731" s="17"/>
      <c r="BB731" s="17"/>
      <c r="BC731" s="17"/>
      <c r="BD731" s="17"/>
      <c r="BE731" s="17"/>
      <c r="BF731" s="17"/>
      <c r="BG731" s="17"/>
      <c r="BH731" s="17"/>
      <c r="BI731" s="17"/>
      <c r="BJ731" s="17"/>
      <c r="BK731" s="17"/>
      <c r="BL731" s="17"/>
      <c r="BM731" s="17"/>
      <c r="BN731" s="17"/>
      <c r="BO731" s="17"/>
      <c r="BP731" s="17"/>
      <c r="BQ731" s="17"/>
      <c r="BR731" s="17"/>
      <c r="BS731" s="17"/>
      <c r="BT731" s="17"/>
      <c r="BU731" s="17"/>
      <c r="BV731" s="17"/>
      <c r="BW731" s="17"/>
      <c r="BX731" s="17"/>
      <c r="BY731" s="17"/>
      <c r="BZ731" s="17"/>
      <c r="CA731" s="17"/>
      <c r="CB731" s="17"/>
      <c r="CC731" s="17"/>
      <c r="CD731" s="17"/>
      <c r="CE731" s="17"/>
      <c r="CF731" s="17"/>
      <c r="CG731" s="17"/>
      <c r="CH731" s="17"/>
      <c r="CI731" s="17"/>
      <c r="CJ731" s="17"/>
      <c r="CK731" s="17"/>
      <c r="CL731" s="17"/>
      <c r="CM731" s="17"/>
      <c r="CN731" s="17"/>
      <c r="CO731" s="17"/>
      <c r="CP731" s="17"/>
    </row>
    <row r="732" spans="2:94" x14ac:dyDescent="0.35">
      <c r="B732" s="6" t="s">
        <v>316</v>
      </c>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c r="AV732" s="17"/>
      <c r="AW732" s="17"/>
      <c r="AX732" s="17"/>
      <c r="AY732" s="17"/>
      <c r="AZ732" s="17"/>
      <c r="BA732" s="17"/>
      <c r="BB732" s="17"/>
      <c r="BC732" s="17"/>
      <c r="BD732" s="17"/>
      <c r="BE732" s="17"/>
      <c r="BF732" s="17"/>
      <c r="BG732" s="17"/>
      <c r="BH732" s="17"/>
      <c r="BI732" s="17"/>
      <c r="BJ732" s="17"/>
      <c r="BK732" s="17"/>
      <c r="BL732" s="17"/>
      <c r="BM732" s="17"/>
      <c r="BN732" s="17"/>
      <c r="BO732" s="17"/>
      <c r="BP732" s="17"/>
      <c r="BQ732" s="17"/>
      <c r="BR732" s="17"/>
      <c r="BS732" s="17"/>
      <c r="BT732" s="17"/>
      <c r="BU732" s="17"/>
      <c r="BV732" s="17"/>
      <c r="BW732" s="17"/>
      <c r="BX732" s="17"/>
      <c r="BY732" s="17"/>
      <c r="BZ732" s="17"/>
      <c r="CA732" s="17"/>
      <c r="CB732" s="17"/>
      <c r="CC732" s="17"/>
      <c r="CD732" s="17"/>
      <c r="CE732" s="17"/>
      <c r="CF732" s="17"/>
      <c r="CG732" s="17"/>
      <c r="CH732" s="17"/>
      <c r="CI732" s="17"/>
      <c r="CJ732" s="17"/>
      <c r="CK732" s="17"/>
      <c r="CL732" s="17"/>
      <c r="CM732" s="17"/>
      <c r="CN732" s="17"/>
      <c r="CO732" s="17"/>
      <c r="CP732" s="17"/>
    </row>
    <row r="733" spans="2:94" x14ac:dyDescent="0.35">
      <c r="B733" s="24" t="s">
        <v>125</v>
      </c>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c r="AY733" s="17"/>
      <c r="AZ733" s="17"/>
      <c r="BA733" s="17"/>
      <c r="BB733" s="17"/>
      <c r="BC733" s="17"/>
      <c r="BD733" s="17"/>
      <c r="BE733" s="17"/>
      <c r="BF733" s="17"/>
      <c r="BG733" s="17"/>
      <c r="BH733" s="17"/>
      <c r="BI733" s="17"/>
      <c r="BJ733" s="17"/>
      <c r="BK733" s="17"/>
      <c r="BL733" s="17"/>
      <c r="BM733" s="17"/>
      <c r="BN733" s="17"/>
      <c r="BO733" s="17"/>
      <c r="BP733" s="17"/>
      <c r="BQ733" s="17"/>
      <c r="BR733" s="17"/>
      <c r="BS733" s="17"/>
      <c r="BT733" s="17"/>
      <c r="BU733" s="17"/>
      <c r="BV733" s="17"/>
      <c r="BW733" s="17"/>
      <c r="BX733" s="17"/>
      <c r="BY733" s="17"/>
      <c r="BZ733" s="17"/>
      <c r="CA733" s="17"/>
      <c r="CB733" s="17"/>
      <c r="CC733" s="17"/>
      <c r="CD733" s="17"/>
      <c r="CE733" s="17"/>
      <c r="CF733" s="17"/>
      <c r="CG733" s="17"/>
      <c r="CH733" s="17"/>
      <c r="CI733" s="17"/>
      <c r="CJ733" s="17"/>
      <c r="CK733" s="17"/>
      <c r="CL733" s="17"/>
      <c r="CM733" s="17"/>
      <c r="CN733" s="17"/>
      <c r="CO733" s="17"/>
      <c r="CP733" s="17"/>
    </row>
    <row r="734" spans="2:94" x14ac:dyDescent="0.35">
      <c r="B734" t="s">
        <v>311</v>
      </c>
      <c r="C734" s="17">
        <v>7.0111518471704007E-2</v>
      </c>
      <c r="D734" s="17">
        <v>9.7655589024176301E-2</v>
      </c>
      <c r="E734" s="17">
        <v>4.3786741366953E-2</v>
      </c>
      <c r="F734" s="17"/>
      <c r="G734" s="17">
        <v>0.14403332848162401</v>
      </c>
      <c r="H734" s="17">
        <v>0.128673704389278</v>
      </c>
      <c r="I734" s="17">
        <v>4.4577645358896897E-2</v>
      </c>
      <c r="J734" s="17">
        <v>5.3316413047323E-2</v>
      </c>
      <c r="K734" s="17">
        <v>3.37313054515554E-2</v>
      </c>
      <c r="L734" s="17">
        <v>3.1572903804109598E-2</v>
      </c>
      <c r="M734" s="17"/>
      <c r="N734" s="17">
        <v>7.2361950101287195E-2</v>
      </c>
      <c r="O734" s="17">
        <v>6.5983247756798494E-2</v>
      </c>
      <c r="P734" s="17">
        <v>7.3281267957674201E-2</v>
      </c>
      <c r="Q734" s="17">
        <v>7.0097138735890699E-2</v>
      </c>
      <c r="R734" s="17"/>
      <c r="S734" s="17">
        <v>0.14332857394562401</v>
      </c>
      <c r="T734" s="17">
        <v>5.0761016948407303E-2</v>
      </c>
      <c r="U734" s="17">
        <v>3.7467002113973497E-2</v>
      </c>
      <c r="V734" s="17">
        <v>7.7086611802968205E-2</v>
      </c>
      <c r="W734" s="17">
        <v>3.86716230467921E-2</v>
      </c>
      <c r="X734" s="17">
        <v>7.1714457254552694E-2</v>
      </c>
      <c r="Y734" s="17">
        <v>5.2482782562831197E-2</v>
      </c>
      <c r="Z734" s="17">
        <v>3.4442393877511801E-2</v>
      </c>
      <c r="AA734" s="17">
        <v>6.3410924527905602E-2</v>
      </c>
      <c r="AB734" s="17">
        <v>8.3970505733864595E-2</v>
      </c>
      <c r="AC734" s="17">
        <v>4.2873032429770003E-2</v>
      </c>
      <c r="AD734" s="17"/>
      <c r="AE734" s="17">
        <v>6.4093418099001695E-2</v>
      </c>
      <c r="AF734" s="17">
        <v>6.7853949221832299E-2</v>
      </c>
      <c r="AG734" s="17">
        <v>7.6706546069200507E-2</v>
      </c>
      <c r="AH734" s="17"/>
      <c r="AI734" s="17">
        <v>6.9542410874744803E-2</v>
      </c>
      <c r="AJ734" s="17">
        <v>8.5389768120643403E-2</v>
      </c>
      <c r="AK734" s="17">
        <v>9.0109559420403995E-2</v>
      </c>
      <c r="AL734" s="17">
        <v>5.8707661778394302E-2</v>
      </c>
      <c r="AM734" s="17">
        <v>4.1009889505388197E-2</v>
      </c>
      <c r="AN734" s="17"/>
      <c r="AO734" s="17">
        <v>0.109352547842946</v>
      </c>
      <c r="AP734" s="17">
        <v>7.8488658036141995E-2</v>
      </c>
      <c r="AQ734" s="17">
        <v>9.1797613730574004E-2</v>
      </c>
      <c r="AR734" s="17"/>
      <c r="AS734" s="17">
        <v>6.1036858857304102E-2</v>
      </c>
      <c r="AT734" s="17">
        <v>5.3884751113683002E-2</v>
      </c>
      <c r="AU734" s="17">
        <v>7.2139645605250796E-2</v>
      </c>
      <c r="AV734" s="17">
        <v>0.117852969842126</v>
      </c>
      <c r="AW734" s="17">
        <v>0.103263069554571</v>
      </c>
      <c r="AX734" s="17"/>
      <c r="AY734" s="17">
        <v>0.13248840347155399</v>
      </c>
      <c r="AZ734" s="17">
        <v>9.0923333329480605E-2</v>
      </c>
      <c r="BA734" s="17">
        <v>4.1876909311866897E-2</v>
      </c>
      <c r="BB734" s="17">
        <v>5.3495601698028097E-2</v>
      </c>
      <c r="BC734" s="17">
        <v>6.2251555532953799E-2</v>
      </c>
      <c r="BD734" s="17">
        <v>6.6465280836091004E-2</v>
      </c>
      <c r="BE734" s="17">
        <v>7.1018808057945998E-2</v>
      </c>
      <c r="BF734" s="17">
        <v>8.2818362107578106E-2</v>
      </c>
      <c r="BG734" s="17">
        <v>4.6485541930720797E-2</v>
      </c>
      <c r="BH734" s="17">
        <v>8.1226613629549596E-2</v>
      </c>
      <c r="BI734" s="17">
        <v>5.1876046082355097E-2</v>
      </c>
      <c r="BJ734" s="17">
        <v>5.8162589099790399E-2</v>
      </c>
      <c r="BK734" s="17">
        <v>5.1581443846456097E-2</v>
      </c>
      <c r="BL734" s="17">
        <v>8.7021637749765401E-2</v>
      </c>
      <c r="BM734" s="17">
        <v>0.136319833445528</v>
      </c>
      <c r="BN734" s="17">
        <v>0.21874734576930799</v>
      </c>
      <c r="BO734" s="17"/>
      <c r="BP734" s="17">
        <v>0.146586298980387</v>
      </c>
      <c r="BQ734" s="17">
        <v>5.7582007616618601E-2</v>
      </c>
      <c r="BR734" s="17">
        <v>4.5044681326858599E-2</v>
      </c>
      <c r="BS734" s="17">
        <v>4.3506814046308399E-2</v>
      </c>
      <c r="BT734" s="17">
        <v>3.1537279359086401E-2</v>
      </c>
      <c r="BU734" s="17">
        <v>4.9517745815114603E-2</v>
      </c>
      <c r="BV734" s="17"/>
      <c r="BW734" s="17">
        <v>0.13737343547264799</v>
      </c>
      <c r="BX734" s="17">
        <v>6.3030146020391906E-2</v>
      </c>
      <c r="BY734" s="17">
        <v>6.2809957065489599E-2</v>
      </c>
      <c r="BZ734" s="17">
        <v>6.7405986324564293E-2</v>
      </c>
      <c r="CA734" s="17">
        <v>6.7374635631098106E-2</v>
      </c>
      <c r="CB734" s="17">
        <v>0.14096436041447599</v>
      </c>
      <c r="CC734" s="17">
        <v>0.15933409946287599</v>
      </c>
      <c r="CD734" s="17">
        <v>3.23673022568381E-2</v>
      </c>
      <c r="CE734" s="17"/>
      <c r="CF734" s="17">
        <v>0.23156814119632299</v>
      </c>
      <c r="CG734" s="17">
        <v>5.9722513292284098E-2</v>
      </c>
      <c r="CH734" s="17">
        <v>4.8791014551097203E-2</v>
      </c>
      <c r="CI734" s="17">
        <v>5.6035277294339401E-2</v>
      </c>
      <c r="CJ734" s="17">
        <v>7.6404042707776704E-2</v>
      </c>
      <c r="CK734" s="17"/>
      <c r="CL734" s="17">
        <v>8.1063376360775805E-2</v>
      </c>
      <c r="CM734" s="17"/>
      <c r="CN734" s="17">
        <v>4.38112989542596E-2</v>
      </c>
      <c r="CO734" s="17">
        <v>7.2268075569366E-2</v>
      </c>
      <c r="CP734" s="17">
        <v>0.12849838574418401</v>
      </c>
    </row>
    <row r="735" spans="2:94" x14ac:dyDescent="0.35">
      <c r="B735" t="s">
        <v>312</v>
      </c>
      <c r="C735" s="17">
        <v>0.31855760682705703</v>
      </c>
      <c r="D735" s="17">
        <v>0.32495811765918697</v>
      </c>
      <c r="E735" s="17">
        <v>0.31435034630937098</v>
      </c>
      <c r="F735" s="17"/>
      <c r="G735" s="17">
        <v>0.33394715416954701</v>
      </c>
      <c r="H735" s="17">
        <v>0.34316445837945603</v>
      </c>
      <c r="I735" s="17">
        <v>0.33451312435724201</v>
      </c>
      <c r="J735" s="17">
        <v>0.26461707951852598</v>
      </c>
      <c r="K735" s="17">
        <v>0.27357436581801298</v>
      </c>
      <c r="L735" s="17">
        <v>0.34907186865984402</v>
      </c>
      <c r="M735" s="17"/>
      <c r="N735" s="17">
        <v>0.31894558488818903</v>
      </c>
      <c r="O735" s="17">
        <v>0.31174225007155898</v>
      </c>
      <c r="P735" s="17">
        <v>0.34302523138695901</v>
      </c>
      <c r="Q735" s="17">
        <v>0.305079136038855</v>
      </c>
      <c r="R735" s="17"/>
      <c r="S735" s="17">
        <v>0.30571514798624</v>
      </c>
      <c r="T735" s="17">
        <v>0.28528144017393497</v>
      </c>
      <c r="U735" s="17">
        <v>0.329906227934329</v>
      </c>
      <c r="V735" s="17">
        <v>0.352255356523068</v>
      </c>
      <c r="W735" s="17">
        <v>0.36405845636260697</v>
      </c>
      <c r="X735" s="17">
        <v>0.298750817827517</v>
      </c>
      <c r="Y735" s="17">
        <v>0.34924186898852999</v>
      </c>
      <c r="Z735" s="17">
        <v>0.36749229561524499</v>
      </c>
      <c r="AA735" s="17">
        <v>0.288937995737308</v>
      </c>
      <c r="AB735" s="17">
        <v>0.31319961008853597</v>
      </c>
      <c r="AC735" s="17">
        <v>0.320810858356885</v>
      </c>
      <c r="AD735" s="17"/>
      <c r="AE735" s="17">
        <v>0.31883903070056602</v>
      </c>
      <c r="AF735" s="17">
        <v>0.33450426377217701</v>
      </c>
      <c r="AG735" s="17">
        <v>0.28204220923901102</v>
      </c>
      <c r="AH735" s="17"/>
      <c r="AI735" s="17">
        <v>0.36797591941239599</v>
      </c>
      <c r="AJ735" s="17">
        <v>0.32071452303423698</v>
      </c>
      <c r="AK735" s="17">
        <v>0.27978724482038703</v>
      </c>
      <c r="AL735" s="17">
        <v>0.30691386193592302</v>
      </c>
      <c r="AM735" s="17">
        <v>0.25473939078369701</v>
      </c>
      <c r="AN735" s="17"/>
      <c r="AO735" s="17">
        <v>0.42439109090794402</v>
      </c>
      <c r="AP735" s="17">
        <v>0.307625869891752</v>
      </c>
      <c r="AQ735" s="17">
        <v>0.32461894204274699</v>
      </c>
      <c r="AR735" s="17"/>
      <c r="AS735" s="17">
        <v>0.32128942996627502</v>
      </c>
      <c r="AT735" s="17">
        <v>0.302189055112833</v>
      </c>
      <c r="AU735" s="17">
        <v>0.305719696332723</v>
      </c>
      <c r="AV735" s="17">
        <v>0.35900300716282102</v>
      </c>
      <c r="AW735" s="17">
        <v>0.31818446320686</v>
      </c>
      <c r="AX735" s="17"/>
      <c r="AY735" s="17">
        <v>0.25705389253500299</v>
      </c>
      <c r="AZ735" s="17">
        <v>0.31244456976012303</v>
      </c>
      <c r="BA735" s="17">
        <v>0.30031069331106902</v>
      </c>
      <c r="BB735" s="17">
        <v>0.29608677713294901</v>
      </c>
      <c r="BC735" s="17">
        <v>0.31945446458698801</v>
      </c>
      <c r="BD735" s="17">
        <v>0.329316683294888</v>
      </c>
      <c r="BE735" s="17">
        <v>0.30820476815174402</v>
      </c>
      <c r="BF735" s="17">
        <v>0.335927510969315</v>
      </c>
      <c r="BG735" s="17">
        <v>0.37852900963888703</v>
      </c>
      <c r="BH735" s="17">
        <v>0.35418934712348299</v>
      </c>
      <c r="BI735" s="17">
        <v>0.31385680425792001</v>
      </c>
      <c r="BJ735" s="17">
        <v>0.31275081779709701</v>
      </c>
      <c r="BK735" s="17">
        <v>0.33420314682902003</v>
      </c>
      <c r="BL735" s="17">
        <v>0.28265074048420102</v>
      </c>
      <c r="BM735" s="17">
        <v>0.22759962089402899</v>
      </c>
      <c r="BN735" s="17">
        <v>0.31375727156437899</v>
      </c>
      <c r="BO735" s="17"/>
      <c r="BP735" s="17">
        <v>0.32492432221159601</v>
      </c>
      <c r="BQ735" s="17">
        <v>0.284967455220693</v>
      </c>
      <c r="BR735" s="17">
        <v>0.33755611416270698</v>
      </c>
      <c r="BS735" s="17">
        <v>0.35185284740518802</v>
      </c>
      <c r="BT735" s="17">
        <v>0.27877791540886998</v>
      </c>
      <c r="BU735" s="17">
        <v>0.36422941614552501</v>
      </c>
      <c r="BV735" s="17"/>
      <c r="BW735" s="17">
        <v>0.36869512416841799</v>
      </c>
      <c r="BX735" s="17">
        <v>0.33031970513723102</v>
      </c>
      <c r="BY735" s="17">
        <v>0.32976629891329601</v>
      </c>
      <c r="BZ735" s="17">
        <v>0.310634712464399</v>
      </c>
      <c r="CA735" s="17">
        <v>0.312699087023948</v>
      </c>
      <c r="CB735" s="17">
        <v>0.264006674589916</v>
      </c>
      <c r="CC735" s="17">
        <v>0.27488919430727699</v>
      </c>
      <c r="CD735" s="17">
        <v>0.35143721046228499</v>
      </c>
      <c r="CE735" s="17"/>
      <c r="CF735" s="17">
        <v>0.35680863744897601</v>
      </c>
      <c r="CG735" s="17">
        <v>0.36596385719618402</v>
      </c>
      <c r="CH735" s="17">
        <v>0.29228329221482902</v>
      </c>
      <c r="CI735" s="17">
        <v>0.27955294967882699</v>
      </c>
      <c r="CJ735" s="17">
        <v>0.186450082384476</v>
      </c>
      <c r="CK735" s="17"/>
      <c r="CL735" s="17">
        <v>0.39971620861438301</v>
      </c>
      <c r="CM735" s="17"/>
      <c r="CN735" s="17">
        <v>0.25404781292973699</v>
      </c>
      <c r="CO735" s="17">
        <v>0.37097682051724501</v>
      </c>
      <c r="CP735" s="17">
        <v>0.42426095967953098</v>
      </c>
    </row>
    <row r="736" spans="2:94" x14ac:dyDescent="0.35">
      <c r="B736" t="s">
        <v>313</v>
      </c>
      <c r="C736" s="17">
        <v>0.28438232952387599</v>
      </c>
      <c r="D736" s="17">
        <v>0.302138581305265</v>
      </c>
      <c r="E736" s="17">
        <v>0.26380897231858902</v>
      </c>
      <c r="F736" s="17"/>
      <c r="G736" s="17">
        <v>0.27777327304468702</v>
      </c>
      <c r="H736" s="17">
        <v>0.25090190132637802</v>
      </c>
      <c r="I736" s="17">
        <v>0.28822664828287198</v>
      </c>
      <c r="J736" s="17">
        <v>0.29742414176335202</v>
      </c>
      <c r="K736" s="17">
        <v>0.326572899932217</v>
      </c>
      <c r="L736" s="17">
        <v>0.27420739235346098</v>
      </c>
      <c r="M736" s="17"/>
      <c r="N736" s="17">
        <v>0.32657234151773301</v>
      </c>
      <c r="O736" s="17">
        <v>0.28251026589182299</v>
      </c>
      <c r="P736" s="17">
        <v>0.271900160460957</v>
      </c>
      <c r="Q736" s="17">
        <v>0.25134137019254499</v>
      </c>
      <c r="R736" s="17"/>
      <c r="S736" s="17">
        <v>0.27952435980679602</v>
      </c>
      <c r="T736" s="17">
        <v>0.32415264121638898</v>
      </c>
      <c r="U736" s="17">
        <v>0.270671524613676</v>
      </c>
      <c r="V736" s="17">
        <v>0.27653034519161601</v>
      </c>
      <c r="W736" s="17">
        <v>0.31419308081898201</v>
      </c>
      <c r="X736" s="17">
        <v>0.289105063914461</v>
      </c>
      <c r="Y736" s="17">
        <v>0.26911212343843699</v>
      </c>
      <c r="Z736" s="17">
        <v>0.25946060318636899</v>
      </c>
      <c r="AA736" s="17">
        <v>0.29855294705773899</v>
      </c>
      <c r="AB736" s="17">
        <v>0.268274562158553</v>
      </c>
      <c r="AC736" s="17">
        <v>0.22251834550156999</v>
      </c>
      <c r="AD736" s="17"/>
      <c r="AE736" s="17">
        <v>0.26761622398257201</v>
      </c>
      <c r="AF736" s="17">
        <v>0.30990300889233002</v>
      </c>
      <c r="AG736" s="17">
        <v>0.25051944906079099</v>
      </c>
      <c r="AH736" s="17"/>
      <c r="AI736" s="17">
        <v>0.26203540462911401</v>
      </c>
      <c r="AJ736" s="17">
        <v>0.29352930847813402</v>
      </c>
      <c r="AK736" s="17">
        <v>0.37863339763685</v>
      </c>
      <c r="AL736" s="17">
        <v>0.22436881183875601</v>
      </c>
      <c r="AM736" s="17">
        <v>0.24819571368301999</v>
      </c>
      <c r="AN736" s="17"/>
      <c r="AO736" s="17">
        <v>0.221064310575426</v>
      </c>
      <c r="AP736" s="17">
        <v>0.31912684052586698</v>
      </c>
      <c r="AQ736" s="17">
        <v>0.33524367814693801</v>
      </c>
      <c r="AR736" s="17"/>
      <c r="AS736" s="17">
        <v>0.237214818114864</v>
      </c>
      <c r="AT736" s="17">
        <v>0.29664051824611298</v>
      </c>
      <c r="AU736" s="17">
        <v>0.30413286887375401</v>
      </c>
      <c r="AV736" s="17">
        <v>0.27723213288536702</v>
      </c>
      <c r="AW736" s="17">
        <v>0.36883494397107802</v>
      </c>
      <c r="AX736" s="17"/>
      <c r="AY736" s="17">
        <v>0.16181088037070901</v>
      </c>
      <c r="AZ736" s="17">
        <v>0.25147628823359602</v>
      </c>
      <c r="BA736" s="17">
        <v>0.276755553957097</v>
      </c>
      <c r="BB736" s="17">
        <v>0.301465714417812</v>
      </c>
      <c r="BC736" s="17">
        <v>0.29147054469158101</v>
      </c>
      <c r="BD736" s="17">
        <v>0.27635025395639601</v>
      </c>
      <c r="BE736" s="17">
        <v>0.29045490441406802</v>
      </c>
      <c r="BF736" s="17">
        <v>0.26359598378834398</v>
      </c>
      <c r="BG736" s="17">
        <v>0.298550924338709</v>
      </c>
      <c r="BH736" s="17">
        <v>0.28920010816258601</v>
      </c>
      <c r="BI736" s="17">
        <v>0.29572615032612598</v>
      </c>
      <c r="BJ736" s="17">
        <v>0.31798126762494999</v>
      </c>
      <c r="BK736" s="17">
        <v>0.33592438386633899</v>
      </c>
      <c r="BL736" s="17">
        <v>0.31279390672886498</v>
      </c>
      <c r="BM736" s="17">
        <v>0.27365612164000802</v>
      </c>
      <c r="BN736" s="17">
        <v>0.28439661314671999</v>
      </c>
      <c r="BO736" s="17"/>
      <c r="BP736" s="17">
        <v>0.236652151022296</v>
      </c>
      <c r="BQ736" s="17">
        <v>0.30919438659252502</v>
      </c>
      <c r="BR736" s="17">
        <v>0.31578495415573099</v>
      </c>
      <c r="BS736" s="17">
        <v>0.28283373825479002</v>
      </c>
      <c r="BT736" s="17">
        <v>0.30767132497549299</v>
      </c>
      <c r="BU736" s="17">
        <v>0.24648619511660899</v>
      </c>
      <c r="BV736" s="17"/>
      <c r="BW736" s="17">
        <v>0.20920871953481501</v>
      </c>
      <c r="BX736" s="17">
        <v>0.26893595668727699</v>
      </c>
      <c r="BY736" s="17">
        <v>0.30461281577179999</v>
      </c>
      <c r="BZ736" s="17">
        <v>0.30297570294444398</v>
      </c>
      <c r="CA736" s="17">
        <v>0.30728971593200799</v>
      </c>
      <c r="CB736" s="17">
        <v>0.25177171689762701</v>
      </c>
      <c r="CC736" s="17">
        <v>0.27447821747444001</v>
      </c>
      <c r="CD736" s="17">
        <v>0.23028740243802501</v>
      </c>
      <c r="CE736" s="17"/>
      <c r="CF736" s="17">
        <v>0.18339434258936799</v>
      </c>
      <c r="CG736" s="17">
        <v>0.27698132033906198</v>
      </c>
      <c r="CH736" s="17">
        <v>0.31482735347399299</v>
      </c>
      <c r="CI736" s="17">
        <v>0.28722305163383699</v>
      </c>
      <c r="CJ736" s="17">
        <v>0.26465010710157599</v>
      </c>
      <c r="CK736" s="17"/>
      <c r="CL736" s="17">
        <v>0.28265580393673101</v>
      </c>
      <c r="CM736" s="17"/>
      <c r="CN736" s="17">
        <v>0.32410566826181803</v>
      </c>
      <c r="CO736" s="17">
        <v>0.25909787706454901</v>
      </c>
      <c r="CP736" s="17">
        <v>0.21372690466234101</v>
      </c>
    </row>
    <row r="737" spans="2:94" x14ac:dyDescent="0.35">
      <c r="B737" t="s">
        <v>314</v>
      </c>
      <c r="C737" s="17">
        <v>9.5777749287969505E-2</v>
      </c>
      <c r="D737" s="17">
        <v>0.10004981377812699</v>
      </c>
      <c r="E737" s="17">
        <v>9.1894383636187293E-2</v>
      </c>
      <c r="F737" s="17"/>
      <c r="G737" s="17">
        <v>8.8572385320880104E-2</v>
      </c>
      <c r="H737" s="17">
        <v>7.3510958771694404E-2</v>
      </c>
      <c r="I737" s="17">
        <v>0.10370039601117299</v>
      </c>
      <c r="J737" s="17">
        <v>0.122575371085725</v>
      </c>
      <c r="K737" s="17">
        <v>0.117620897805193</v>
      </c>
      <c r="L737" s="17">
        <v>7.5986601618656002E-2</v>
      </c>
      <c r="M737" s="17"/>
      <c r="N737" s="17">
        <v>0.10597991952576299</v>
      </c>
      <c r="O737" s="17">
        <v>0.107622230754958</v>
      </c>
      <c r="P737" s="17">
        <v>7.9175116484714106E-2</v>
      </c>
      <c r="Q737" s="17">
        <v>8.53178667801405E-2</v>
      </c>
      <c r="R737" s="17"/>
      <c r="S737" s="17">
        <v>6.7247928582208794E-2</v>
      </c>
      <c r="T737" s="17">
        <v>0.107443079604865</v>
      </c>
      <c r="U737" s="17">
        <v>0.122917370183226</v>
      </c>
      <c r="V737" s="17">
        <v>5.9414090266415899E-2</v>
      </c>
      <c r="W737" s="17">
        <v>7.6997985286928194E-2</v>
      </c>
      <c r="X737" s="17">
        <v>9.7157585145019904E-2</v>
      </c>
      <c r="Y737" s="17">
        <v>0.12251540405674</v>
      </c>
      <c r="Z737" s="17">
        <v>0.124795085524346</v>
      </c>
      <c r="AA737" s="17">
        <v>9.8022984103291994E-2</v>
      </c>
      <c r="AB737" s="17">
        <v>9.5119960978676699E-2</v>
      </c>
      <c r="AC737" s="17">
        <v>0.121370707380777</v>
      </c>
      <c r="AD737" s="17"/>
      <c r="AE737" s="17">
        <v>9.6287908110935003E-2</v>
      </c>
      <c r="AF737" s="17">
        <v>9.5602897304285395E-2</v>
      </c>
      <c r="AG737" s="17">
        <v>9.2663985894349196E-2</v>
      </c>
      <c r="AH737" s="17"/>
      <c r="AI737" s="17">
        <v>6.9948661696007899E-2</v>
      </c>
      <c r="AJ737" s="17">
        <v>0.109690349722995</v>
      </c>
      <c r="AK737" s="17">
        <v>8.5882660004574299E-2</v>
      </c>
      <c r="AL737" s="17">
        <v>0.14715961160018601</v>
      </c>
      <c r="AM737" s="17">
        <v>0.100294816347489</v>
      </c>
      <c r="AN737" s="17"/>
      <c r="AO737" s="17">
        <v>4.2765352549683E-2</v>
      </c>
      <c r="AP737" s="17">
        <v>0.10530046088742499</v>
      </c>
      <c r="AQ737" s="17">
        <v>7.2651218441911095E-2</v>
      </c>
      <c r="AR737" s="17"/>
      <c r="AS737" s="17">
        <v>8.4578745736076599E-2</v>
      </c>
      <c r="AT737" s="17">
        <v>9.3819818007286296E-2</v>
      </c>
      <c r="AU737" s="17">
        <v>0.112424172317004</v>
      </c>
      <c r="AV737" s="17">
        <v>9.5241040276118002E-2</v>
      </c>
      <c r="AW737" s="17">
        <v>6.8311362948530296E-2</v>
      </c>
      <c r="AX737" s="17"/>
      <c r="AY737" s="17">
        <v>0.12666764003879999</v>
      </c>
      <c r="AZ737" s="17">
        <v>0.10554313804803001</v>
      </c>
      <c r="BA737" s="17">
        <v>0.13457473031207901</v>
      </c>
      <c r="BB737" s="17">
        <v>7.58578893013796E-2</v>
      </c>
      <c r="BC737" s="17">
        <v>0.101178753026263</v>
      </c>
      <c r="BD737" s="17">
        <v>9.1098251808323594E-2</v>
      </c>
      <c r="BE737" s="17">
        <v>9.6527145638692094E-2</v>
      </c>
      <c r="BF737" s="17">
        <v>8.4915355666857303E-2</v>
      </c>
      <c r="BG737" s="17">
        <v>8.6824806820539599E-2</v>
      </c>
      <c r="BH737" s="17">
        <v>7.6935998851184503E-2</v>
      </c>
      <c r="BI737" s="17">
        <v>0.11319748126514</v>
      </c>
      <c r="BJ737" s="17">
        <v>9.8429751341296196E-2</v>
      </c>
      <c r="BK737" s="17">
        <v>9.0165505874285498E-2</v>
      </c>
      <c r="BL737" s="17">
        <v>0.10351727011263701</v>
      </c>
      <c r="BM737" s="17">
        <v>0.149705525292783</v>
      </c>
      <c r="BN737" s="17">
        <v>7.4985975047803896E-2</v>
      </c>
      <c r="BO737" s="17"/>
      <c r="BP737" s="17">
        <v>0.10344211512444999</v>
      </c>
      <c r="BQ737" s="17">
        <v>8.6712696821868995E-2</v>
      </c>
      <c r="BR737" s="17">
        <v>7.9908078814855302E-2</v>
      </c>
      <c r="BS737" s="17">
        <v>9.4534002123052199E-2</v>
      </c>
      <c r="BT737" s="17">
        <v>0.110687199662876</v>
      </c>
      <c r="BU737" s="17">
        <v>0.124650925326874</v>
      </c>
      <c r="BV737" s="17"/>
      <c r="BW737" s="17">
        <v>9.7806892349372301E-2</v>
      </c>
      <c r="BX737" s="17">
        <v>9.9053959872464001E-2</v>
      </c>
      <c r="BY737" s="17">
        <v>9.3284897739331796E-2</v>
      </c>
      <c r="BZ737" s="17">
        <v>9.7419525269736101E-2</v>
      </c>
      <c r="CA737" s="17">
        <v>0.102497361682687</v>
      </c>
      <c r="CB737" s="17">
        <v>0.104505516505176</v>
      </c>
      <c r="CC737" s="17">
        <v>9.7635347756556204E-2</v>
      </c>
      <c r="CD737" s="17">
        <v>8.6460795613421307E-2</v>
      </c>
      <c r="CE737" s="17"/>
      <c r="CF737" s="17">
        <v>8.4645422238070506E-2</v>
      </c>
      <c r="CG737" s="17">
        <v>6.7603984549358301E-2</v>
      </c>
      <c r="CH737" s="17">
        <v>9.4550142119019798E-2</v>
      </c>
      <c r="CI737" s="17">
        <v>0.146764329128346</v>
      </c>
      <c r="CJ737" s="17">
        <v>0.209598569914591</v>
      </c>
      <c r="CK737" s="17"/>
      <c r="CL737" s="17">
        <v>6.3139578966548496E-2</v>
      </c>
      <c r="CM737" s="17"/>
      <c r="CN737" s="17">
        <v>0.132939696846372</v>
      </c>
      <c r="CO737" s="17">
        <v>5.8542701426089999E-2</v>
      </c>
      <c r="CP737" s="17">
        <v>4.0487007527630701E-2</v>
      </c>
    </row>
    <row r="738" spans="2:94" x14ac:dyDescent="0.35">
      <c r="B738" t="s">
        <v>203</v>
      </c>
      <c r="C738" s="17">
        <v>0.23117079588939399</v>
      </c>
      <c r="D738" s="17">
        <v>0.175197898233244</v>
      </c>
      <c r="E738" s="17">
        <v>0.2861595563689</v>
      </c>
      <c r="F738" s="17"/>
      <c r="G738" s="17">
        <v>0.155673858983261</v>
      </c>
      <c r="H738" s="17">
        <v>0.20374897713319401</v>
      </c>
      <c r="I738" s="17">
        <v>0.22898218598981701</v>
      </c>
      <c r="J738" s="17">
        <v>0.26206699458507399</v>
      </c>
      <c r="K738" s="17">
        <v>0.248500530993022</v>
      </c>
      <c r="L738" s="17">
        <v>0.26916123356392901</v>
      </c>
      <c r="M738" s="17"/>
      <c r="N738" s="17">
        <v>0.17614020396702801</v>
      </c>
      <c r="O738" s="17">
        <v>0.232142005524862</v>
      </c>
      <c r="P738" s="17">
        <v>0.23261822370969601</v>
      </c>
      <c r="Q738" s="17">
        <v>0.28816448825256902</v>
      </c>
      <c r="R738" s="17"/>
      <c r="S738" s="17">
        <v>0.20418398967913201</v>
      </c>
      <c r="T738" s="17">
        <v>0.23236182205640299</v>
      </c>
      <c r="U738" s="17">
        <v>0.23903787515479499</v>
      </c>
      <c r="V738" s="17">
        <v>0.23471359621593099</v>
      </c>
      <c r="W738" s="17">
        <v>0.20607885448469099</v>
      </c>
      <c r="X738" s="17">
        <v>0.24327207585845001</v>
      </c>
      <c r="Y738" s="17">
        <v>0.20664782095346201</v>
      </c>
      <c r="Z738" s="17">
        <v>0.21380962179652899</v>
      </c>
      <c r="AA738" s="17">
        <v>0.25107514857375401</v>
      </c>
      <c r="AB738" s="17">
        <v>0.239435361040369</v>
      </c>
      <c r="AC738" s="17">
        <v>0.29242705633099803</v>
      </c>
      <c r="AD738" s="17"/>
      <c r="AE738" s="17">
        <v>0.25316341910692503</v>
      </c>
      <c r="AF738" s="17">
        <v>0.19213588080937499</v>
      </c>
      <c r="AG738" s="17">
        <v>0.29806780973664798</v>
      </c>
      <c r="AH738" s="17"/>
      <c r="AI738" s="17">
        <v>0.230497603387737</v>
      </c>
      <c r="AJ738" s="17">
        <v>0.19067605064399101</v>
      </c>
      <c r="AK738" s="17">
        <v>0.165587138117784</v>
      </c>
      <c r="AL738" s="17">
        <v>0.26285005284674001</v>
      </c>
      <c r="AM738" s="17">
        <v>0.35576018968040601</v>
      </c>
      <c r="AN738" s="17"/>
      <c r="AO738" s="17">
        <v>0.20242669812400099</v>
      </c>
      <c r="AP738" s="17">
        <v>0.18945817065881501</v>
      </c>
      <c r="AQ738" s="17">
        <v>0.17568854763783001</v>
      </c>
      <c r="AR738" s="17"/>
      <c r="AS738" s="17">
        <v>0.29588014732548001</v>
      </c>
      <c r="AT738" s="17">
        <v>0.25346585752008399</v>
      </c>
      <c r="AU738" s="17">
        <v>0.205583616871269</v>
      </c>
      <c r="AV738" s="17">
        <v>0.15067084983356899</v>
      </c>
      <c r="AW738" s="17">
        <v>0.141406160318961</v>
      </c>
      <c r="AX738" s="17"/>
      <c r="AY738" s="17">
        <v>0.32197918358393501</v>
      </c>
      <c r="AZ738" s="17">
        <v>0.23961267062877001</v>
      </c>
      <c r="BA738" s="17">
        <v>0.24648211310788701</v>
      </c>
      <c r="BB738" s="17">
        <v>0.27309401744983097</v>
      </c>
      <c r="BC738" s="17">
        <v>0.225644682162215</v>
      </c>
      <c r="BD738" s="17">
        <v>0.23676953010430099</v>
      </c>
      <c r="BE738" s="17">
        <v>0.23379437373754999</v>
      </c>
      <c r="BF738" s="17">
        <v>0.232742787467905</v>
      </c>
      <c r="BG738" s="17">
        <v>0.18960971727114401</v>
      </c>
      <c r="BH738" s="17">
        <v>0.19844793223319701</v>
      </c>
      <c r="BI738" s="17">
        <v>0.22534351806845901</v>
      </c>
      <c r="BJ738" s="17">
        <v>0.212675574136866</v>
      </c>
      <c r="BK738" s="17">
        <v>0.1881255195839</v>
      </c>
      <c r="BL738" s="17">
        <v>0.21401644492453201</v>
      </c>
      <c r="BM738" s="17">
        <v>0.21271889872765201</v>
      </c>
      <c r="BN738" s="17">
        <v>0.10811279447178899</v>
      </c>
      <c r="BO738" s="17"/>
      <c r="BP738" s="17">
        <v>0.18839511266126999</v>
      </c>
      <c r="BQ738" s="17">
        <v>0.26154345374829502</v>
      </c>
      <c r="BR738" s="17">
        <v>0.22170617153984801</v>
      </c>
      <c r="BS738" s="17">
        <v>0.227272598170662</v>
      </c>
      <c r="BT738" s="17">
        <v>0.27132628059367397</v>
      </c>
      <c r="BU738" s="17">
        <v>0.215115717595878</v>
      </c>
      <c r="BV738" s="17"/>
      <c r="BW738" s="17">
        <v>0.186915828474747</v>
      </c>
      <c r="BX738" s="17">
        <v>0.238660232282636</v>
      </c>
      <c r="BY738" s="17">
        <v>0.20952603051008301</v>
      </c>
      <c r="BZ738" s="17">
        <v>0.22156407299685599</v>
      </c>
      <c r="CA738" s="17">
        <v>0.21013919973025799</v>
      </c>
      <c r="CB738" s="17">
        <v>0.238751731592804</v>
      </c>
      <c r="CC738" s="17">
        <v>0.19366314099885101</v>
      </c>
      <c r="CD738" s="17">
        <v>0.29944728922943098</v>
      </c>
      <c r="CE738" s="17"/>
      <c r="CF738" s="17">
        <v>0.14358345652726301</v>
      </c>
      <c r="CG738" s="17">
        <v>0.22972832462311199</v>
      </c>
      <c r="CH738" s="17">
        <v>0.24954819764106201</v>
      </c>
      <c r="CI738" s="17">
        <v>0.23042439226465</v>
      </c>
      <c r="CJ738" s="17">
        <v>0.26289719789158</v>
      </c>
      <c r="CK738" s="17"/>
      <c r="CL738" s="17">
        <v>0.17342503212156199</v>
      </c>
      <c r="CM738" s="17"/>
      <c r="CN738" s="17">
        <v>0.24509552300781301</v>
      </c>
      <c r="CO738" s="17">
        <v>0.23911452542275</v>
      </c>
      <c r="CP738" s="17">
        <v>0.19302674238631301</v>
      </c>
    </row>
    <row r="739" spans="2:94" x14ac:dyDescent="0.35">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c r="AC739" s="17"/>
      <c r="AD739" s="17"/>
      <c r="AE739" s="17"/>
      <c r="AF739" s="17"/>
      <c r="AG739" s="17"/>
      <c r="AH739" s="17"/>
      <c r="AI739" s="17"/>
      <c r="AJ739" s="17"/>
      <c r="AK739" s="17"/>
      <c r="AL739" s="17"/>
      <c r="AM739" s="17"/>
      <c r="AN739" s="17"/>
      <c r="AO739" s="17"/>
      <c r="AP739" s="17"/>
      <c r="AQ739" s="17"/>
      <c r="AR739" s="17"/>
      <c r="AS739" s="17"/>
      <c r="AT739" s="17"/>
      <c r="AU739" s="17"/>
      <c r="AV739" s="17"/>
      <c r="AW739" s="17"/>
      <c r="AX739" s="17"/>
      <c r="AY739" s="17"/>
      <c r="AZ739" s="17"/>
      <c r="BA739" s="17"/>
      <c r="BB739" s="17"/>
      <c r="BC739" s="17"/>
      <c r="BD739" s="17"/>
      <c r="BE739" s="17"/>
      <c r="BF739" s="17"/>
      <c r="BG739" s="17"/>
      <c r="BH739" s="17"/>
      <c r="BI739" s="17"/>
      <c r="BJ739" s="17"/>
      <c r="BK739" s="17"/>
      <c r="BL739" s="17"/>
      <c r="BM739" s="17"/>
      <c r="BN739" s="17"/>
      <c r="BO739" s="17"/>
      <c r="BP739" s="17"/>
      <c r="BQ739" s="17"/>
      <c r="BR739" s="17"/>
      <c r="BS739" s="17"/>
      <c r="BT739" s="17"/>
      <c r="BU739" s="17"/>
      <c r="BV739" s="17"/>
      <c r="BW739" s="17"/>
      <c r="BX739" s="17"/>
      <c r="BY739" s="17"/>
      <c r="BZ739" s="17"/>
      <c r="CA739" s="17"/>
      <c r="CB739" s="17"/>
      <c r="CC739" s="17"/>
      <c r="CD739" s="17"/>
      <c r="CE739" s="17"/>
      <c r="CF739" s="17"/>
      <c r="CG739" s="17"/>
      <c r="CH739" s="17"/>
      <c r="CI739" s="17"/>
      <c r="CJ739" s="17"/>
      <c r="CK739" s="17"/>
      <c r="CL739" s="17"/>
      <c r="CM739" s="17"/>
      <c r="CN739" s="17"/>
      <c r="CO739" s="17"/>
      <c r="CP739" s="17"/>
    </row>
    <row r="740" spans="2:94" x14ac:dyDescent="0.35">
      <c r="B740" s="6" t="s">
        <v>317</v>
      </c>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c r="AV740" s="17"/>
      <c r="AW740" s="17"/>
      <c r="AX740" s="17"/>
      <c r="AY740" s="17"/>
      <c r="AZ740" s="17"/>
      <c r="BA740" s="17"/>
      <c r="BB740" s="17"/>
      <c r="BC740" s="17"/>
      <c r="BD740" s="17"/>
      <c r="BE740" s="17"/>
      <c r="BF740" s="17"/>
      <c r="BG740" s="17"/>
      <c r="BH740" s="17"/>
      <c r="BI740" s="17"/>
      <c r="BJ740" s="17"/>
      <c r="BK740" s="17"/>
      <c r="BL740" s="17"/>
      <c r="BM740" s="17"/>
      <c r="BN740" s="17"/>
      <c r="BO740" s="17"/>
      <c r="BP740" s="17"/>
      <c r="BQ740" s="17"/>
      <c r="BR740" s="17"/>
      <c r="BS740" s="17"/>
      <c r="BT740" s="17"/>
      <c r="BU740" s="17"/>
      <c r="BV740" s="17"/>
      <c r="BW740" s="17"/>
      <c r="BX740" s="17"/>
      <c r="BY740" s="17"/>
      <c r="BZ740" s="17"/>
      <c r="CA740" s="17"/>
      <c r="CB740" s="17"/>
      <c r="CC740" s="17"/>
      <c r="CD740" s="17"/>
      <c r="CE740" s="17"/>
      <c r="CF740" s="17"/>
      <c r="CG740" s="17"/>
      <c r="CH740" s="17"/>
      <c r="CI740" s="17"/>
      <c r="CJ740" s="17"/>
      <c r="CK740" s="17"/>
      <c r="CL740" s="17"/>
      <c r="CM740" s="17"/>
      <c r="CN740" s="17"/>
      <c r="CO740" s="17"/>
      <c r="CP740" s="17"/>
    </row>
    <row r="741" spans="2:94" x14ac:dyDescent="0.35">
      <c r="B741" s="24" t="s">
        <v>125</v>
      </c>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c r="AN741" s="17"/>
      <c r="AO741" s="17"/>
      <c r="AP741" s="17"/>
      <c r="AQ741" s="17"/>
      <c r="AR741" s="17"/>
      <c r="AS741" s="17"/>
      <c r="AT741" s="17"/>
      <c r="AU741" s="17"/>
      <c r="AV741" s="17"/>
      <c r="AW741" s="17"/>
      <c r="AX741" s="17"/>
      <c r="AY741" s="17"/>
      <c r="AZ741" s="17"/>
      <c r="BA741" s="17"/>
      <c r="BB741" s="17"/>
      <c r="BC741" s="17"/>
      <c r="BD741" s="17"/>
      <c r="BE741" s="17"/>
      <c r="BF741" s="17"/>
      <c r="BG741" s="17"/>
      <c r="BH741" s="17"/>
      <c r="BI741" s="17"/>
      <c r="BJ741" s="17"/>
      <c r="BK741" s="17"/>
      <c r="BL741" s="17"/>
      <c r="BM741" s="17"/>
      <c r="BN741" s="17"/>
      <c r="BO741" s="17"/>
      <c r="BP741" s="17"/>
      <c r="BQ741" s="17"/>
      <c r="BR741" s="17"/>
      <c r="BS741" s="17"/>
      <c r="BT741" s="17"/>
      <c r="BU741" s="17"/>
      <c r="BV741" s="17"/>
      <c r="BW741" s="17"/>
      <c r="BX741" s="17"/>
      <c r="BY741" s="17"/>
      <c r="BZ741" s="17"/>
      <c r="CA741" s="17"/>
      <c r="CB741" s="17"/>
      <c r="CC741" s="17"/>
      <c r="CD741" s="17"/>
      <c r="CE741" s="17"/>
      <c r="CF741" s="17"/>
      <c r="CG741" s="17"/>
      <c r="CH741" s="17"/>
      <c r="CI741" s="17"/>
      <c r="CJ741" s="17"/>
      <c r="CK741" s="17"/>
      <c r="CL741" s="17"/>
      <c r="CM741" s="17"/>
      <c r="CN741" s="17"/>
      <c r="CO741" s="17"/>
      <c r="CP741" s="17"/>
    </row>
    <row r="742" spans="2:94" x14ac:dyDescent="0.35">
      <c r="B742" t="s">
        <v>311</v>
      </c>
      <c r="C742" s="17">
        <v>4.9262063146619302E-2</v>
      </c>
      <c r="D742" s="17">
        <v>5.8495443552516103E-2</v>
      </c>
      <c r="E742" s="17">
        <v>4.0640586741516799E-2</v>
      </c>
      <c r="F742" s="17"/>
      <c r="G742" s="17">
        <v>0.12081609803730101</v>
      </c>
      <c r="H742" s="17">
        <v>8.0273511126737807E-2</v>
      </c>
      <c r="I742" s="17">
        <v>4.5319472455901101E-2</v>
      </c>
      <c r="J742" s="17">
        <v>3.1107838908617701E-2</v>
      </c>
      <c r="K742" s="17">
        <v>1.85174328883333E-2</v>
      </c>
      <c r="L742" s="17">
        <v>1.46176571408422E-2</v>
      </c>
      <c r="M742" s="17"/>
      <c r="N742" s="17">
        <v>5.2438133374513599E-2</v>
      </c>
      <c r="O742" s="17">
        <v>4.6480395237190102E-2</v>
      </c>
      <c r="P742" s="17">
        <v>5.1700779780245398E-2</v>
      </c>
      <c r="Q742" s="17">
        <v>4.7220034645346701E-2</v>
      </c>
      <c r="R742" s="17"/>
      <c r="S742" s="17">
        <v>0.11950901974754501</v>
      </c>
      <c r="T742" s="17">
        <v>3.0526480787212599E-2</v>
      </c>
      <c r="U742" s="17">
        <v>3.51984478895516E-2</v>
      </c>
      <c r="V742" s="17">
        <v>4.2857967651640801E-2</v>
      </c>
      <c r="W742" s="17">
        <v>2.67664222268592E-2</v>
      </c>
      <c r="X742" s="17">
        <v>4.9049835161774698E-2</v>
      </c>
      <c r="Y742" s="17">
        <v>3.9642509740615901E-2</v>
      </c>
      <c r="Z742" s="17">
        <v>4.5566997189360199E-2</v>
      </c>
      <c r="AA742" s="17">
        <v>4.69461408207879E-2</v>
      </c>
      <c r="AB742" s="17">
        <v>2.6366107604000901E-2</v>
      </c>
      <c r="AC742" s="17">
        <v>3.1901781540684897E-2</v>
      </c>
      <c r="AD742" s="17"/>
      <c r="AE742" s="17">
        <v>3.2795856041757297E-2</v>
      </c>
      <c r="AF742" s="17">
        <v>5.1911122860919402E-2</v>
      </c>
      <c r="AG742" s="17">
        <v>6.6850915653147699E-2</v>
      </c>
      <c r="AH742" s="17"/>
      <c r="AI742" s="17">
        <v>4.4526783424332902E-2</v>
      </c>
      <c r="AJ742" s="17">
        <v>5.7513111124592099E-2</v>
      </c>
      <c r="AK742" s="17">
        <v>8.7500540518325495E-2</v>
      </c>
      <c r="AL742" s="17">
        <v>7.7181787586017805E-2</v>
      </c>
      <c r="AM742" s="17">
        <v>3.0376509464939201E-2</v>
      </c>
      <c r="AN742" s="17"/>
      <c r="AO742" s="17">
        <v>7.1454447012931993E-2</v>
      </c>
      <c r="AP742" s="17">
        <v>5.0174186782892899E-2</v>
      </c>
      <c r="AQ742" s="17">
        <v>9.5320667274295404E-2</v>
      </c>
      <c r="AR742" s="17"/>
      <c r="AS742" s="17">
        <v>3.0364795534421399E-2</v>
      </c>
      <c r="AT742" s="17">
        <v>3.8235503796159503E-2</v>
      </c>
      <c r="AU742" s="17">
        <v>5.5040789669458003E-2</v>
      </c>
      <c r="AV742" s="17">
        <v>0.10257686863716201</v>
      </c>
      <c r="AW742" s="17">
        <v>8.8406821265902394E-2</v>
      </c>
      <c r="AX742" s="17"/>
      <c r="AY742" s="17">
        <v>0.13283725746870401</v>
      </c>
      <c r="AZ742" s="17">
        <v>6.6838660492820501E-2</v>
      </c>
      <c r="BA742" s="17">
        <v>1.40739739393697E-2</v>
      </c>
      <c r="BB742" s="17">
        <v>3.08043248050986E-2</v>
      </c>
      <c r="BC742" s="17">
        <v>5.2706205620012998E-2</v>
      </c>
      <c r="BD742" s="17">
        <v>3.97728532588024E-2</v>
      </c>
      <c r="BE742" s="17">
        <v>3.7018315578695997E-2</v>
      </c>
      <c r="BF742" s="17">
        <v>5.8678636959262599E-2</v>
      </c>
      <c r="BG742" s="17">
        <v>5.5281324179383598E-2</v>
      </c>
      <c r="BH742" s="17">
        <v>4.7007633892734199E-2</v>
      </c>
      <c r="BI742" s="17">
        <v>3.3745439095883401E-2</v>
      </c>
      <c r="BJ742" s="17">
        <v>4.05580214239738E-2</v>
      </c>
      <c r="BK742" s="17">
        <v>4.5085929368752102E-2</v>
      </c>
      <c r="BL742" s="17">
        <v>5.0602035954313999E-2</v>
      </c>
      <c r="BM742" s="17">
        <v>5.53225051221184E-2</v>
      </c>
      <c r="BN742" s="17">
        <v>0.19382549403841001</v>
      </c>
      <c r="BO742" s="17"/>
      <c r="BP742" s="17">
        <v>0.1091467612658</v>
      </c>
      <c r="BQ742" s="17">
        <v>3.4316309370059903E-2</v>
      </c>
      <c r="BR742" s="17">
        <v>3.7597664461808497E-2</v>
      </c>
      <c r="BS742" s="17">
        <v>2.6322677125751801E-2</v>
      </c>
      <c r="BT742" s="17">
        <v>1.83835851607459E-2</v>
      </c>
      <c r="BU742" s="17">
        <v>4.8676246534597303E-2</v>
      </c>
      <c r="BV742" s="17"/>
      <c r="BW742" s="17">
        <v>0.120527011683616</v>
      </c>
      <c r="BX742" s="17">
        <v>4.2670029963791302E-2</v>
      </c>
      <c r="BY742" s="17">
        <v>4.1280029905645499E-2</v>
      </c>
      <c r="BZ742" s="17">
        <v>5.0554839560901198E-2</v>
      </c>
      <c r="CA742" s="17">
        <v>5.0083952942284703E-2</v>
      </c>
      <c r="CB742" s="17">
        <v>6.8326698319750995E-2</v>
      </c>
      <c r="CC742" s="17">
        <v>0.14199771964896399</v>
      </c>
      <c r="CD742" s="17">
        <v>1.2841425626164299E-2</v>
      </c>
      <c r="CE742" s="17"/>
      <c r="CF742" s="17">
        <v>0.18313126255062601</v>
      </c>
      <c r="CG742" s="17">
        <v>4.2793536932177002E-2</v>
      </c>
      <c r="CH742" s="17">
        <v>3.0801122263775401E-2</v>
      </c>
      <c r="CI742" s="17">
        <v>3.3879110652068098E-2</v>
      </c>
      <c r="CJ742" s="17">
        <v>5.65811413842724E-2</v>
      </c>
      <c r="CK742" s="17"/>
      <c r="CL742" s="17">
        <v>5.6713161524991798E-2</v>
      </c>
      <c r="CM742" s="17"/>
      <c r="CN742" s="17">
        <v>2.7122633101874401E-2</v>
      </c>
      <c r="CO742" s="17">
        <v>6.2852029272162102E-2</v>
      </c>
      <c r="CP742" s="17">
        <v>8.9040799803351306E-2</v>
      </c>
    </row>
    <row r="743" spans="2:94" x14ac:dyDescent="0.35">
      <c r="B743" t="s">
        <v>312</v>
      </c>
      <c r="C743" s="17">
        <v>0.23063711322015101</v>
      </c>
      <c r="D743" s="17">
        <v>0.24804824545380899</v>
      </c>
      <c r="E743" s="17">
        <v>0.21546626712955999</v>
      </c>
      <c r="F743" s="17"/>
      <c r="G743" s="17">
        <v>0.28806533339569501</v>
      </c>
      <c r="H743" s="17">
        <v>0.305405131034023</v>
      </c>
      <c r="I743" s="17">
        <v>0.227420761025214</v>
      </c>
      <c r="J743" s="17">
        <v>0.169557593901528</v>
      </c>
      <c r="K743" s="17">
        <v>0.178720213288972</v>
      </c>
      <c r="L743" s="17">
        <v>0.21803012441372299</v>
      </c>
      <c r="M743" s="17"/>
      <c r="N743" s="17">
        <v>0.25358625225167503</v>
      </c>
      <c r="O743" s="17">
        <v>0.22633289006749199</v>
      </c>
      <c r="P743" s="17">
        <v>0.22940179059454099</v>
      </c>
      <c r="Q743" s="17">
        <v>0.214410200842889</v>
      </c>
      <c r="R743" s="17"/>
      <c r="S743" s="17">
        <v>0.25250215266895398</v>
      </c>
      <c r="T743" s="17">
        <v>0.22932102814041599</v>
      </c>
      <c r="U743" s="17">
        <v>0.211444647935326</v>
      </c>
      <c r="V743" s="17">
        <v>0.235355881473296</v>
      </c>
      <c r="W743" s="17">
        <v>0.24946583624031099</v>
      </c>
      <c r="X743" s="17">
        <v>0.247288311716408</v>
      </c>
      <c r="Y743" s="17">
        <v>0.22597551319029399</v>
      </c>
      <c r="Z743" s="17">
        <v>0.21918642716276501</v>
      </c>
      <c r="AA743" s="17">
        <v>0.24936542978013901</v>
      </c>
      <c r="AB743" s="17">
        <v>0.17661123567359499</v>
      </c>
      <c r="AC743" s="17">
        <v>0.211409910944449</v>
      </c>
      <c r="AD743" s="17"/>
      <c r="AE743" s="17">
        <v>0.21697686243568201</v>
      </c>
      <c r="AF743" s="17">
        <v>0.232739152118288</v>
      </c>
      <c r="AG743" s="17">
        <v>0.244744014258162</v>
      </c>
      <c r="AH743" s="17"/>
      <c r="AI743" s="17">
        <v>0.26921164560703997</v>
      </c>
      <c r="AJ743" s="17">
        <v>0.24636814195676099</v>
      </c>
      <c r="AK743" s="17">
        <v>0.20351697293735599</v>
      </c>
      <c r="AL743" s="17">
        <v>8.5000959683470198E-2</v>
      </c>
      <c r="AM743" s="17">
        <v>0.169966670531602</v>
      </c>
      <c r="AN743" s="17"/>
      <c r="AO743" s="17">
        <v>0.35110373020402502</v>
      </c>
      <c r="AP743" s="17">
        <v>0.24230134689744201</v>
      </c>
      <c r="AQ743" s="17">
        <v>0.223250539405183</v>
      </c>
      <c r="AR743" s="17"/>
      <c r="AS743" s="17">
        <v>0.218985045444164</v>
      </c>
      <c r="AT743" s="17">
        <v>0.218854612961291</v>
      </c>
      <c r="AU743" s="17">
        <v>0.25169369389352603</v>
      </c>
      <c r="AV743" s="17">
        <v>0.25578598183740903</v>
      </c>
      <c r="AW743" s="17">
        <v>0.417078816869213</v>
      </c>
      <c r="AX743" s="17"/>
      <c r="AY743" s="17">
        <v>0.15419841441836599</v>
      </c>
      <c r="AZ743" s="17">
        <v>0.21403225823820601</v>
      </c>
      <c r="BA743" s="17">
        <v>0.19923441343390699</v>
      </c>
      <c r="BB743" s="17">
        <v>0.22213205015722101</v>
      </c>
      <c r="BC743" s="17">
        <v>0.21578055337185201</v>
      </c>
      <c r="BD743" s="17">
        <v>0.25149824598232501</v>
      </c>
      <c r="BE743" s="17">
        <v>0.23262345277952301</v>
      </c>
      <c r="BF743" s="17">
        <v>0.257468684534987</v>
      </c>
      <c r="BG743" s="17">
        <v>0.24738284408915301</v>
      </c>
      <c r="BH743" s="17">
        <v>0.27398391439602499</v>
      </c>
      <c r="BI743" s="17">
        <v>0.22505226139115</v>
      </c>
      <c r="BJ743" s="17">
        <v>0.26813546911996999</v>
      </c>
      <c r="BK743" s="17">
        <v>0.19939173281669301</v>
      </c>
      <c r="BL743" s="17">
        <v>0.201161420052551</v>
      </c>
      <c r="BM743" s="17">
        <v>0.16768141607175799</v>
      </c>
      <c r="BN743" s="17">
        <v>0.293106162604371</v>
      </c>
      <c r="BO743" s="17"/>
      <c r="BP743" s="17">
        <v>0.27970405329541798</v>
      </c>
      <c r="BQ743" s="17">
        <v>0.21183664521425799</v>
      </c>
      <c r="BR743" s="17">
        <v>0.220531333036008</v>
      </c>
      <c r="BS743" s="17">
        <v>0.233773024023817</v>
      </c>
      <c r="BT743" s="17">
        <v>0.17646204023877901</v>
      </c>
      <c r="BU743" s="17">
        <v>0.23427404492193199</v>
      </c>
      <c r="BV743" s="17"/>
      <c r="BW743" s="17">
        <v>0.30955776209498598</v>
      </c>
      <c r="BX743" s="17">
        <v>0.23523775292320701</v>
      </c>
      <c r="BY743" s="17">
        <v>0.22928807196745299</v>
      </c>
      <c r="BZ743" s="17">
        <v>0.23265122440793501</v>
      </c>
      <c r="CA743" s="17">
        <v>0.242085605525515</v>
      </c>
      <c r="CB743" s="17">
        <v>0.24233957709010701</v>
      </c>
      <c r="CC743" s="17">
        <v>0.18698844201982401</v>
      </c>
      <c r="CD743" s="17">
        <v>0.223793147982734</v>
      </c>
      <c r="CE743" s="17"/>
      <c r="CF743" s="17">
        <v>0.36135973589056702</v>
      </c>
      <c r="CG743" s="17">
        <v>0.23997912768280599</v>
      </c>
      <c r="CH743" s="17">
        <v>0.219374015606108</v>
      </c>
      <c r="CI743" s="17">
        <v>0.17569307859025199</v>
      </c>
      <c r="CJ743" s="17">
        <v>0.17316392786205401</v>
      </c>
      <c r="CK743" s="17"/>
      <c r="CL743" s="17">
        <v>0.31392167796613402</v>
      </c>
      <c r="CM743" s="17"/>
      <c r="CN743" s="17">
        <v>0.166792098969644</v>
      </c>
      <c r="CO743" s="17">
        <v>0.280474610087945</v>
      </c>
      <c r="CP743" s="17">
        <v>0.33687599052124101</v>
      </c>
    </row>
    <row r="744" spans="2:94" x14ac:dyDescent="0.35">
      <c r="B744" t="s">
        <v>313</v>
      </c>
      <c r="C744" s="17">
        <v>0.32441165616188899</v>
      </c>
      <c r="D744" s="17">
        <v>0.32027363103662299</v>
      </c>
      <c r="E744" s="17">
        <v>0.32849044938741701</v>
      </c>
      <c r="F744" s="17"/>
      <c r="G744" s="17">
        <v>0.28242130718095798</v>
      </c>
      <c r="H744" s="17">
        <v>0.274006484021876</v>
      </c>
      <c r="I744" s="17">
        <v>0.30605686777170599</v>
      </c>
      <c r="J744" s="17">
        <v>0.32844048188139102</v>
      </c>
      <c r="K744" s="17">
        <v>0.34890992193109199</v>
      </c>
      <c r="L744" s="17">
        <v>0.388986198733132</v>
      </c>
      <c r="M744" s="17"/>
      <c r="N744" s="17">
        <v>0.33615907493941</v>
      </c>
      <c r="O744" s="17">
        <v>0.32720546791085903</v>
      </c>
      <c r="P744" s="17">
        <v>0.31139191406821998</v>
      </c>
      <c r="Q744" s="17">
        <v>0.32059818231998599</v>
      </c>
      <c r="R744" s="17"/>
      <c r="S744" s="17">
        <v>0.30035897889274099</v>
      </c>
      <c r="T744" s="17">
        <v>0.32659405029331301</v>
      </c>
      <c r="U744" s="17">
        <v>0.31454712138446</v>
      </c>
      <c r="V744" s="17">
        <v>0.35760846909371502</v>
      </c>
      <c r="W744" s="17">
        <v>0.34079367147849998</v>
      </c>
      <c r="X744" s="17">
        <v>0.341905608775116</v>
      </c>
      <c r="Y744" s="17">
        <v>0.33556723234754499</v>
      </c>
      <c r="Z744" s="17">
        <v>0.33922609259557601</v>
      </c>
      <c r="AA744" s="17">
        <v>0.30013137372593102</v>
      </c>
      <c r="AB744" s="17">
        <v>0.35334271386862398</v>
      </c>
      <c r="AC744" s="17">
        <v>0.25930552511375299</v>
      </c>
      <c r="AD744" s="17"/>
      <c r="AE744" s="17">
        <v>0.32607213402488699</v>
      </c>
      <c r="AF744" s="17">
        <v>0.349974584167068</v>
      </c>
      <c r="AG744" s="17">
        <v>0.26997648175588501</v>
      </c>
      <c r="AH744" s="17"/>
      <c r="AI744" s="17">
        <v>0.32833591100531501</v>
      </c>
      <c r="AJ744" s="17">
        <v>0.31520680404451301</v>
      </c>
      <c r="AK744" s="17">
        <v>0.36916529291330702</v>
      </c>
      <c r="AL744" s="17">
        <v>0.33308895211428002</v>
      </c>
      <c r="AM744" s="17">
        <v>0.29248415303506098</v>
      </c>
      <c r="AN744" s="17"/>
      <c r="AO744" s="17">
        <v>0.295066498348659</v>
      </c>
      <c r="AP744" s="17">
        <v>0.32474223502227001</v>
      </c>
      <c r="AQ744" s="17">
        <v>0.35312847074366099</v>
      </c>
      <c r="AR744" s="17"/>
      <c r="AS744" s="17">
        <v>0.32926178017431501</v>
      </c>
      <c r="AT744" s="17">
        <v>0.34119618274220898</v>
      </c>
      <c r="AU744" s="17">
        <v>0.30320355178394598</v>
      </c>
      <c r="AV744" s="17">
        <v>0.31031518379080297</v>
      </c>
      <c r="AW744" s="17">
        <v>0.27571750694709102</v>
      </c>
      <c r="AX744" s="17"/>
      <c r="AY744" s="17">
        <v>0.19677262264109499</v>
      </c>
      <c r="AZ744" s="17">
        <v>0.30329226344924998</v>
      </c>
      <c r="BA744" s="17">
        <v>0.35040235349381799</v>
      </c>
      <c r="BB744" s="17">
        <v>0.32547895780545599</v>
      </c>
      <c r="BC744" s="17">
        <v>0.35749332270207501</v>
      </c>
      <c r="BD744" s="17">
        <v>0.32674844387980601</v>
      </c>
      <c r="BE744" s="17">
        <v>0.31029409973202998</v>
      </c>
      <c r="BF744" s="17">
        <v>0.30394281858441102</v>
      </c>
      <c r="BG744" s="17">
        <v>0.324853217508354</v>
      </c>
      <c r="BH744" s="17">
        <v>0.27208527887901302</v>
      </c>
      <c r="BI744" s="17">
        <v>0.34258816108365098</v>
      </c>
      <c r="BJ744" s="17">
        <v>0.36655312532745199</v>
      </c>
      <c r="BK744" s="17">
        <v>0.38332912450457701</v>
      </c>
      <c r="BL744" s="17">
        <v>0.29921719485141302</v>
      </c>
      <c r="BM744" s="17">
        <v>0.39448881663079999</v>
      </c>
      <c r="BN744" s="17">
        <v>0.253762317034395</v>
      </c>
      <c r="BO744" s="17"/>
      <c r="BP744" s="17">
        <v>0.27717987629066698</v>
      </c>
      <c r="BQ744" s="17">
        <v>0.33313831093625002</v>
      </c>
      <c r="BR744" s="17">
        <v>0.33084423579377698</v>
      </c>
      <c r="BS744" s="17">
        <v>0.34311204563818098</v>
      </c>
      <c r="BT744" s="17">
        <v>0.378718449434089</v>
      </c>
      <c r="BU744" s="17">
        <v>0.29105452434283102</v>
      </c>
      <c r="BV744" s="17"/>
      <c r="BW744" s="17">
        <v>0.21412184514365801</v>
      </c>
      <c r="BX744" s="17">
        <v>0.355810635496561</v>
      </c>
      <c r="BY744" s="17">
        <v>0.34798266080923901</v>
      </c>
      <c r="BZ744" s="17">
        <v>0.33122907143799402</v>
      </c>
      <c r="CA744" s="17">
        <v>0.28899084714286799</v>
      </c>
      <c r="CB744" s="17">
        <v>0.31523559997510697</v>
      </c>
      <c r="CC744" s="17">
        <v>0.165226647341189</v>
      </c>
      <c r="CD744" s="17">
        <v>0.27297853036251102</v>
      </c>
      <c r="CE744" s="17"/>
      <c r="CF744" s="17">
        <v>0.23471103880407401</v>
      </c>
      <c r="CG744" s="17">
        <v>0.35123582804575798</v>
      </c>
      <c r="CH744" s="17">
        <v>0.33064990414045298</v>
      </c>
      <c r="CI744" s="17">
        <v>0.31287008590823401</v>
      </c>
      <c r="CJ744" s="17">
        <v>0.24667384499007999</v>
      </c>
      <c r="CK744" s="17"/>
      <c r="CL744" s="17">
        <v>0.29957780642627702</v>
      </c>
      <c r="CM744" s="17"/>
      <c r="CN744" s="17">
        <v>0.32070045457542501</v>
      </c>
      <c r="CO744" s="17">
        <v>0.34581984527468901</v>
      </c>
      <c r="CP744" s="17">
        <v>0.31585449029607598</v>
      </c>
    </row>
    <row r="745" spans="2:94" x14ac:dyDescent="0.35">
      <c r="B745" t="s">
        <v>314</v>
      </c>
      <c r="C745" s="17">
        <v>0.24304628151532001</v>
      </c>
      <c r="D745" s="17">
        <v>0.273194648717757</v>
      </c>
      <c r="E745" s="17">
        <v>0.21162295450546401</v>
      </c>
      <c r="F745" s="17"/>
      <c r="G745" s="17">
        <v>0.18915285197729001</v>
      </c>
      <c r="H745" s="17">
        <v>0.17241331019332601</v>
      </c>
      <c r="I745" s="17">
        <v>0.27243069476697301</v>
      </c>
      <c r="J745" s="17">
        <v>0.31597409023255202</v>
      </c>
      <c r="K745" s="17">
        <v>0.29476743588548099</v>
      </c>
      <c r="L745" s="17">
        <v>0.21912437947142599</v>
      </c>
      <c r="M745" s="17"/>
      <c r="N745" s="17">
        <v>0.24141456049510901</v>
      </c>
      <c r="O745" s="17">
        <v>0.25745294948341102</v>
      </c>
      <c r="P745" s="17">
        <v>0.25100008469937102</v>
      </c>
      <c r="Q745" s="17">
        <v>0.21790059469775</v>
      </c>
      <c r="R745" s="17"/>
      <c r="S745" s="17">
        <v>0.18872772670068499</v>
      </c>
      <c r="T745" s="17">
        <v>0.249846606807623</v>
      </c>
      <c r="U745" s="17">
        <v>0.26804019586816402</v>
      </c>
      <c r="V745" s="17">
        <v>0.21759938522268499</v>
      </c>
      <c r="W745" s="17">
        <v>0.24157081494605401</v>
      </c>
      <c r="X745" s="17">
        <v>0.21506398864540899</v>
      </c>
      <c r="Y745" s="17">
        <v>0.271334128640358</v>
      </c>
      <c r="Z745" s="17">
        <v>0.22990570487487899</v>
      </c>
      <c r="AA745" s="17">
        <v>0.23546576591778301</v>
      </c>
      <c r="AB745" s="17">
        <v>0.28128772159622401</v>
      </c>
      <c r="AC745" s="17">
        <v>0.34890103601927402</v>
      </c>
      <c r="AD745" s="17"/>
      <c r="AE745" s="17">
        <v>0.27176355073308001</v>
      </c>
      <c r="AF745" s="17">
        <v>0.23644480884482399</v>
      </c>
      <c r="AG745" s="17">
        <v>0.212162132812898</v>
      </c>
      <c r="AH745" s="17"/>
      <c r="AI745" s="17">
        <v>0.21416611595444801</v>
      </c>
      <c r="AJ745" s="17">
        <v>0.25963763594893202</v>
      </c>
      <c r="AK745" s="17">
        <v>0.22277333949530101</v>
      </c>
      <c r="AL745" s="17">
        <v>0.37325954188548</v>
      </c>
      <c r="AM745" s="17">
        <v>0.256572432086625</v>
      </c>
      <c r="AN745" s="17"/>
      <c r="AO745" s="17">
        <v>0.14249269273842199</v>
      </c>
      <c r="AP745" s="17">
        <v>0.26213219528533999</v>
      </c>
      <c r="AQ745" s="17">
        <v>0.20127989863357401</v>
      </c>
      <c r="AR745" s="17"/>
      <c r="AS745" s="17">
        <v>0.23580952192354901</v>
      </c>
      <c r="AT745" s="17">
        <v>0.22830198006420799</v>
      </c>
      <c r="AU745" s="17">
        <v>0.26050913804508702</v>
      </c>
      <c r="AV745" s="17">
        <v>0.21921672835429801</v>
      </c>
      <c r="AW745" s="17">
        <v>0.133266605515557</v>
      </c>
      <c r="AX745" s="17"/>
      <c r="AY745" s="17">
        <v>0.28927495750626098</v>
      </c>
      <c r="AZ745" s="17">
        <v>0.25255082469296197</v>
      </c>
      <c r="BA745" s="17">
        <v>0.27171244196377697</v>
      </c>
      <c r="BB745" s="17">
        <v>0.25725772542480901</v>
      </c>
      <c r="BC745" s="17">
        <v>0.246962225974109</v>
      </c>
      <c r="BD745" s="17">
        <v>0.249313946428009</v>
      </c>
      <c r="BE745" s="17">
        <v>0.24609286380338799</v>
      </c>
      <c r="BF745" s="17">
        <v>0.24587231235142201</v>
      </c>
      <c r="BG745" s="17">
        <v>0.22551826658199101</v>
      </c>
      <c r="BH745" s="17">
        <v>0.23314166765698099</v>
      </c>
      <c r="BI745" s="17">
        <v>0.20941554895876599</v>
      </c>
      <c r="BJ745" s="17">
        <v>0.191401510370619</v>
      </c>
      <c r="BK745" s="17">
        <v>0.27872876489322201</v>
      </c>
      <c r="BL745" s="17">
        <v>0.30767793069613403</v>
      </c>
      <c r="BM745" s="17">
        <v>0.27716235513432802</v>
      </c>
      <c r="BN745" s="17">
        <v>0.199055489891066</v>
      </c>
      <c r="BO745" s="17"/>
      <c r="BP745" s="17">
        <v>0.20081781183997499</v>
      </c>
      <c r="BQ745" s="17">
        <v>0.252250420076787</v>
      </c>
      <c r="BR745" s="17">
        <v>0.25777740167526098</v>
      </c>
      <c r="BS745" s="17">
        <v>0.24578882786601999</v>
      </c>
      <c r="BT745" s="17">
        <v>0.26146066048313599</v>
      </c>
      <c r="BU745" s="17">
        <v>0.28914461601632302</v>
      </c>
      <c r="BV745" s="17"/>
      <c r="BW745" s="17">
        <v>0.22370091660864599</v>
      </c>
      <c r="BX745" s="17">
        <v>0.23174650282880499</v>
      </c>
      <c r="BY745" s="17">
        <v>0.23357994136544899</v>
      </c>
      <c r="BZ745" s="17">
        <v>0.24611537947996701</v>
      </c>
      <c r="CA745" s="17">
        <v>0.29590541177480401</v>
      </c>
      <c r="CB745" s="17">
        <v>0.24288656360229799</v>
      </c>
      <c r="CC745" s="17">
        <v>0.35249078728964101</v>
      </c>
      <c r="CD745" s="17">
        <v>0.23255049691978899</v>
      </c>
      <c r="CE745" s="17"/>
      <c r="CF745" s="17">
        <v>0.121638340150217</v>
      </c>
      <c r="CG745" s="17">
        <v>0.22143099649869799</v>
      </c>
      <c r="CH745" s="17">
        <v>0.25518335716947699</v>
      </c>
      <c r="CI745" s="17">
        <v>0.30159938430762601</v>
      </c>
      <c r="CJ745" s="17">
        <v>0.37969541892726699</v>
      </c>
      <c r="CK745" s="17"/>
      <c r="CL745" s="17">
        <v>0.21037744220692201</v>
      </c>
      <c r="CM745" s="17"/>
      <c r="CN745" s="17">
        <v>0.32448156433555497</v>
      </c>
      <c r="CO745" s="17">
        <v>0.144679830699073</v>
      </c>
      <c r="CP745" s="17">
        <v>0.135231878720011</v>
      </c>
    </row>
    <row r="746" spans="2:94" x14ac:dyDescent="0.35">
      <c r="B746" t="s">
        <v>203</v>
      </c>
      <c r="C746" s="17">
        <v>0.15264288595602099</v>
      </c>
      <c r="D746" s="17">
        <v>9.9988031239295394E-2</v>
      </c>
      <c r="E746" s="17">
        <v>0.20377974223604201</v>
      </c>
      <c r="F746" s="17"/>
      <c r="G746" s="17">
        <v>0.11954440940875601</v>
      </c>
      <c r="H746" s="17">
        <v>0.16790156362403699</v>
      </c>
      <c r="I746" s="17">
        <v>0.14877220398020599</v>
      </c>
      <c r="J746" s="17">
        <v>0.154919995075911</v>
      </c>
      <c r="K746" s="17">
        <v>0.159084996006122</v>
      </c>
      <c r="L746" s="17">
        <v>0.159241640240877</v>
      </c>
      <c r="M746" s="17"/>
      <c r="N746" s="17">
        <v>0.11640197893929199</v>
      </c>
      <c r="O746" s="17">
        <v>0.14252829730104799</v>
      </c>
      <c r="P746" s="17">
        <v>0.156505430857623</v>
      </c>
      <c r="Q746" s="17">
        <v>0.19987098749402801</v>
      </c>
      <c r="R746" s="17"/>
      <c r="S746" s="17">
        <v>0.13890212199007601</v>
      </c>
      <c r="T746" s="17">
        <v>0.16371183397143599</v>
      </c>
      <c r="U746" s="17">
        <v>0.17076958692249899</v>
      </c>
      <c r="V746" s="17">
        <v>0.146578296558663</v>
      </c>
      <c r="W746" s="17">
        <v>0.141403255108276</v>
      </c>
      <c r="X746" s="17">
        <v>0.14669225570129199</v>
      </c>
      <c r="Y746" s="17">
        <v>0.12748061608118699</v>
      </c>
      <c r="Z746" s="17">
        <v>0.16611477817742001</v>
      </c>
      <c r="AA746" s="17">
        <v>0.168091289755359</v>
      </c>
      <c r="AB746" s="17">
        <v>0.16239222125755601</v>
      </c>
      <c r="AC746" s="17">
        <v>0.148481746381839</v>
      </c>
      <c r="AD746" s="17"/>
      <c r="AE746" s="17">
        <v>0.15239159676459399</v>
      </c>
      <c r="AF746" s="17">
        <v>0.1289303320089</v>
      </c>
      <c r="AG746" s="17">
        <v>0.20626645551990699</v>
      </c>
      <c r="AH746" s="17"/>
      <c r="AI746" s="17">
        <v>0.14375954400886501</v>
      </c>
      <c r="AJ746" s="17">
        <v>0.121274306925202</v>
      </c>
      <c r="AK746" s="17">
        <v>0.117043854135711</v>
      </c>
      <c r="AL746" s="17">
        <v>0.13146875873075201</v>
      </c>
      <c r="AM746" s="17">
        <v>0.25060023488177302</v>
      </c>
      <c r="AN746" s="17"/>
      <c r="AO746" s="17">
        <v>0.13988263169596199</v>
      </c>
      <c r="AP746" s="17">
        <v>0.120650036012055</v>
      </c>
      <c r="AQ746" s="17">
        <v>0.127020423943287</v>
      </c>
      <c r="AR746" s="17"/>
      <c r="AS746" s="17">
        <v>0.185578856923551</v>
      </c>
      <c r="AT746" s="17">
        <v>0.17341172043613201</v>
      </c>
      <c r="AU746" s="17">
        <v>0.12955282660798301</v>
      </c>
      <c r="AV746" s="17">
        <v>0.112105237380328</v>
      </c>
      <c r="AW746" s="17">
        <v>8.5530249402236899E-2</v>
      </c>
      <c r="AX746" s="17"/>
      <c r="AY746" s="17">
        <v>0.22691674796557401</v>
      </c>
      <c r="AZ746" s="17">
        <v>0.16328599312676201</v>
      </c>
      <c r="BA746" s="17">
        <v>0.164576817169128</v>
      </c>
      <c r="BB746" s="17">
        <v>0.164326941807415</v>
      </c>
      <c r="BC746" s="17">
        <v>0.12705769233195099</v>
      </c>
      <c r="BD746" s="17">
        <v>0.13266651045105801</v>
      </c>
      <c r="BE746" s="17">
        <v>0.17397126810636299</v>
      </c>
      <c r="BF746" s="17">
        <v>0.13403754756991801</v>
      </c>
      <c r="BG746" s="17">
        <v>0.14696434764111799</v>
      </c>
      <c r="BH746" s="17">
        <v>0.17378150517524699</v>
      </c>
      <c r="BI746" s="17">
        <v>0.18919858947054899</v>
      </c>
      <c r="BJ746" s="17">
        <v>0.13335187375798499</v>
      </c>
      <c r="BK746" s="17">
        <v>9.34644484167554E-2</v>
      </c>
      <c r="BL746" s="17">
        <v>0.14134141844558801</v>
      </c>
      <c r="BM746" s="17">
        <v>0.105344907040996</v>
      </c>
      <c r="BN746" s="17">
        <v>6.02505364317584E-2</v>
      </c>
      <c r="BO746" s="17"/>
      <c r="BP746" s="17">
        <v>0.13315149730814099</v>
      </c>
      <c r="BQ746" s="17">
        <v>0.168458314402645</v>
      </c>
      <c r="BR746" s="17">
        <v>0.15324936503314601</v>
      </c>
      <c r="BS746" s="17">
        <v>0.15100342534623101</v>
      </c>
      <c r="BT746" s="17">
        <v>0.16497526468324999</v>
      </c>
      <c r="BU746" s="17">
        <v>0.13685056818431701</v>
      </c>
      <c r="BV746" s="17"/>
      <c r="BW746" s="17">
        <v>0.13209246446909501</v>
      </c>
      <c r="BX746" s="17">
        <v>0.13453507878763499</v>
      </c>
      <c r="BY746" s="17">
        <v>0.14786929595221299</v>
      </c>
      <c r="BZ746" s="17">
        <v>0.13944948511320401</v>
      </c>
      <c r="CA746" s="17">
        <v>0.122934182614527</v>
      </c>
      <c r="CB746" s="17">
        <v>0.13121156101273701</v>
      </c>
      <c r="CC746" s="17">
        <v>0.153296403700382</v>
      </c>
      <c r="CD746" s="17">
        <v>0.25783639910880302</v>
      </c>
      <c r="CE746" s="17"/>
      <c r="CF746" s="17">
        <v>9.9159622604516606E-2</v>
      </c>
      <c r="CG746" s="17">
        <v>0.14456051084056101</v>
      </c>
      <c r="CH746" s="17">
        <v>0.16399160082018699</v>
      </c>
      <c r="CI746" s="17">
        <v>0.17595834054182</v>
      </c>
      <c r="CJ746" s="17">
        <v>0.143885666836327</v>
      </c>
      <c r="CK746" s="17"/>
      <c r="CL746" s="17">
        <v>0.119409911875676</v>
      </c>
      <c r="CM746" s="17"/>
      <c r="CN746" s="17">
        <v>0.160903249017502</v>
      </c>
      <c r="CO746" s="17">
        <v>0.16617368466613</v>
      </c>
      <c r="CP746" s="17">
        <v>0.12299684065932</v>
      </c>
    </row>
    <row r="747" spans="2:94" x14ac:dyDescent="0.35">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c r="AC747" s="17"/>
      <c r="AD747" s="17"/>
      <c r="AE747" s="17"/>
      <c r="AF747" s="17"/>
      <c r="AG747" s="17"/>
      <c r="AH747" s="17"/>
      <c r="AI747" s="17"/>
      <c r="AJ747" s="17"/>
      <c r="AK747" s="17"/>
      <c r="AL747" s="17"/>
      <c r="AM747" s="17"/>
      <c r="AN747" s="17"/>
      <c r="AO747" s="17"/>
      <c r="AP747" s="17"/>
      <c r="AQ747" s="17"/>
      <c r="AR747" s="17"/>
      <c r="AS747" s="17"/>
      <c r="AT747" s="17"/>
      <c r="AU747" s="17"/>
      <c r="AV747" s="17"/>
      <c r="AW747" s="17"/>
      <c r="AX747" s="17"/>
      <c r="AY747" s="17"/>
      <c r="AZ747" s="17"/>
      <c r="BA747" s="17"/>
      <c r="BB747" s="17"/>
      <c r="BC747" s="17"/>
      <c r="BD747" s="17"/>
      <c r="BE747" s="17"/>
      <c r="BF747" s="17"/>
      <c r="BG747" s="17"/>
      <c r="BH747" s="17"/>
      <c r="BI747" s="17"/>
      <c r="BJ747" s="17"/>
      <c r="BK747" s="17"/>
      <c r="BL747" s="17"/>
      <c r="BM747" s="17"/>
      <c r="BN747" s="17"/>
      <c r="BO747" s="17"/>
      <c r="BP747" s="17"/>
      <c r="BQ747" s="17"/>
      <c r="BR747" s="17"/>
      <c r="BS747" s="17"/>
      <c r="BT747" s="17"/>
      <c r="BU747" s="17"/>
      <c r="BV747" s="17"/>
      <c r="BW747" s="17"/>
      <c r="BX747" s="17"/>
      <c r="BY747" s="17"/>
      <c r="BZ747" s="17"/>
      <c r="CA747" s="17"/>
      <c r="CB747" s="17"/>
      <c r="CC747" s="17"/>
      <c r="CD747" s="17"/>
      <c r="CE747" s="17"/>
      <c r="CF747" s="17"/>
      <c r="CG747" s="17"/>
      <c r="CH747" s="17"/>
      <c r="CI747" s="17"/>
      <c r="CJ747" s="17"/>
      <c r="CK747" s="17"/>
      <c r="CL747" s="17"/>
      <c r="CM747" s="17"/>
      <c r="CN747" s="17"/>
      <c r="CO747" s="17"/>
      <c r="CP747" s="17"/>
    </row>
    <row r="748" spans="2:94" x14ac:dyDescent="0.35">
      <c r="B748" s="6" t="s">
        <v>318</v>
      </c>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c r="AC748" s="17"/>
      <c r="AD748" s="17"/>
      <c r="AE748" s="17"/>
      <c r="AF748" s="17"/>
      <c r="AG748" s="17"/>
      <c r="AH748" s="17"/>
      <c r="AI748" s="17"/>
      <c r="AJ748" s="17"/>
      <c r="AK748" s="17"/>
      <c r="AL748" s="17"/>
      <c r="AM748" s="17"/>
      <c r="AN748" s="17"/>
      <c r="AO748" s="17"/>
      <c r="AP748" s="17"/>
      <c r="AQ748" s="17"/>
      <c r="AR748" s="17"/>
      <c r="AS748" s="17"/>
      <c r="AT748" s="17"/>
      <c r="AU748" s="17"/>
      <c r="AV748" s="17"/>
      <c r="AW748" s="17"/>
      <c r="AX748" s="17"/>
      <c r="AY748" s="17"/>
      <c r="AZ748" s="17"/>
      <c r="BA748" s="17"/>
      <c r="BB748" s="17"/>
      <c r="BC748" s="17"/>
      <c r="BD748" s="17"/>
      <c r="BE748" s="17"/>
      <c r="BF748" s="17"/>
      <c r="BG748" s="17"/>
      <c r="BH748" s="17"/>
      <c r="BI748" s="17"/>
      <c r="BJ748" s="17"/>
      <c r="BK748" s="17"/>
      <c r="BL748" s="17"/>
      <c r="BM748" s="17"/>
      <c r="BN748" s="17"/>
      <c r="BO748" s="17"/>
      <c r="BP748" s="17"/>
      <c r="BQ748" s="17"/>
      <c r="BR748" s="17"/>
      <c r="BS748" s="17"/>
      <c r="BT748" s="17"/>
      <c r="BU748" s="17"/>
      <c r="BV748" s="17"/>
      <c r="BW748" s="17"/>
      <c r="BX748" s="17"/>
      <c r="BY748" s="17"/>
      <c r="BZ748" s="17"/>
      <c r="CA748" s="17"/>
      <c r="CB748" s="17"/>
      <c r="CC748" s="17"/>
      <c r="CD748" s="17"/>
      <c r="CE748" s="17"/>
      <c r="CF748" s="17"/>
      <c r="CG748" s="17"/>
      <c r="CH748" s="17"/>
      <c r="CI748" s="17"/>
      <c r="CJ748" s="17"/>
      <c r="CK748" s="17"/>
      <c r="CL748" s="17"/>
      <c r="CM748" s="17"/>
      <c r="CN748" s="17"/>
      <c r="CO748" s="17"/>
      <c r="CP748" s="17"/>
    </row>
    <row r="749" spans="2:94" x14ac:dyDescent="0.35">
      <c r="B749" s="24" t="s">
        <v>125</v>
      </c>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c r="AC749" s="17"/>
      <c r="AD749" s="17"/>
      <c r="AE749" s="17"/>
      <c r="AF749" s="17"/>
      <c r="AG749" s="17"/>
      <c r="AH749" s="17"/>
      <c r="AI749" s="17"/>
      <c r="AJ749" s="17"/>
      <c r="AK749" s="17"/>
      <c r="AL749" s="17"/>
      <c r="AM749" s="17"/>
      <c r="AN749" s="17"/>
      <c r="AO749" s="17"/>
      <c r="AP749" s="17"/>
      <c r="AQ749" s="17"/>
      <c r="AR749" s="17"/>
      <c r="AS749" s="17"/>
      <c r="AT749" s="17"/>
      <c r="AU749" s="17"/>
      <c r="AV749" s="17"/>
      <c r="AW749" s="17"/>
      <c r="AX749" s="17"/>
      <c r="AY749" s="17"/>
      <c r="AZ749" s="17"/>
      <c r="BA749" s="17"/>
      <c r="BB749" s="17"/>
      <c r="BC749" s="17"/>
      <c r="BD749" s="17"/>
      <c r="BE749" s="17"/>
      <c r="BF749" s="17"/>
      <c r="BG749" s="17"/>
      <c r="BH749" s="17"/>
      <c r="BI749" s="17"/>
      <c r="BJ749" s="17"/>
      <c r="BK749" s="17"/>
      <c r="BL749" s="17"/>
      <c r="BM749" s="17"/>
      <c r="BN749" s="17"/>
      <c r="BO749" s="17"/>
      <c r="BP749" s="17"/>
      <c r="BQ749" s="17"/>
      <c r="BR749" s="17"/>
      <c r="BS749" s="17"/>
      <c r="BT749" s="17"/>
      <c r="BU749" s="17"/>
      <c r="BV749" s="17"/>
      <c r="BW749" s="17"/>
      <c r="BX749" s="17"/>
      <c r="BY749" s="17"/>
      <c r="BZ749" s="17"/>
      <c r="CA749" s="17"/>
      <c r="CB749" s="17"/>
      <c r="CC749" s="17"/>
      <c r="CD749" s="17"/>
      <c r="CE749" s="17"/>
      <c r="CF749" s="17"/>
      <c r="CG749" s="17"/>
      <c r="CH749" s="17"/>
      <c r="CI749" s="17"/>
      <c r="CJ749" s="17"/>
      <c r="CK749" s="17"/>
      <c r="CL749" s="17"/>
      <c r="CM749" s="17"/>
      <c r="CN749" s="17"/>
      <c r="CO749" s="17"/>
      <c r="CP749" s="17"/>
    </row>
    <row r="750" spans="2:94" x14ac:dyDescent="0.35">
      <c r="B750" t="s">
        <v>311</v>
      </c>
      <c r="C750" s="17">
        <v>0.131257944344047</v>
      </c>
      <c r="D750" s="17">
        <v>0.15190824243378601</v>
      </c>
      <c r="E750" s="17">
        <v>0.111613633373686</v>
      </c>
      <c r="F750" s="17"/>
      <c r="G750" s="17">
        <v>0.22601480119386699</v>
      </c>
      <c r="H750" s="17">
        <v>0.165753744697856</v>
      </c>
      <c r="I750" s="17">
        <v>0.120768700259829</v>
      </c>
      <c r="J750" s="17">
        <v>0.110931029043097</v>
      </c>
      <c r="K750" s="17">
        <v>0.10486227930908</v>
      </c>
      <c r="L750" s="17">
        <v>8.2431575830948206E-2</v>
      </c>
      <c r="M750" s="17"/>
      <c r="N750" s="17">
        <v>0.13862500543282</v>
      </c>
      <c r="O750" s="17">
        <v>0.125482590600872</v>
      </c>
      <c r="P750" s="17">
        <v>0.15918185894126699</v>
      </c>
      <c r="Q750" s="17">
        <v>0.105390153074469</v>
      </c>
      <c r="R750" s="17"/>
      <c r="S750" s="17">
        <v>0.18343101186536001</v>
      </c>
      <c r="T750" s="17">
        <v>0.14202422096150999</v>
      </c>
      <c r="U750" s="17">
        <v>9.57191552191161E-2</v>
      </c>
      <c r="V750" s="17">
        <v>0.13747276508359799</v>
      </c>
      <c r="W750" s="17">
        <v>0.10284767923350401</v>
      </c>
      <c r="X750" s="17">
        <v>0.111908132507341</v>
      </c>
      <c r="Y750" s="17">
        <v>0.15311573996403099</v>
      </c>
      <c r="Z750" s="17">
        <v>9.8842773628991201E-2</v>
      </c>
      <c r="AA750" s="17">
        <v>0.11739703737815201</v>
      </c>
      <c r="AB750" s="17">
        <v>0.13894595976754801</v>
      </c>
      <c r="AC750" s="17">
        <v>8.5232603964240497E-2</v>
      </c>
      <c r="AD750" s="17"/>
      <c r="AE750" s="17">
        <v>0.108846581094401</v>
      </c>
      <c r="AF750" s="17">
        <v>0.13565717786793999</v>
      </c>
      <c r="AG750" s="17">
        <v>0.143459398371759</v>
      </c>
      <c r="AH750" s="17"/>
      <c r="AI750" s="17">
        <v>0.124985038078281</v>
      </c>
      <c r="AJ750" s="17">
        <v>0.13619267861925299</v>
      </c>
      <c r="AK750" s="17">
        <v>0.19637110384294501</v>
      </c>
      <c r="AL750" s="17">
        <v>7.1098962391964907E-2</v>
      </c>
      <c r="AM750" s="17">
        <v>0.12182251020272999</v>
      </c>
      <c r="AN750" s="17"/>
      <c r="AO750" s="17">
        <v>0.1843414802492</v>
      </c>
      <c r="AP750" s="17">
        <v>0.139390704138698</v>
      </c>
      <c r="AQ750" s="17">
        <v>0.210063003359933</v>
      </c>
      <c r="AR750" s="17"/>
      <c r="AS750" s="17">
        <v>0.12494275103866399</v>
      </c>
      <c r="AT750" s="17">
        <v>0.116740546222786</v>
      </c>
      <c r="AU750" s="17">
        <v>0.141711474705602</v>
      </c>
      <c r="AV750" s="17">
        <v>0.16022116801385</v>
      </c>
      <c r="AW750" s="17">
        <v>0.17388302395747399</v>
      </c>
      <c r="AX750" s="17"/>
      <c r="AY750" s="17">
        <v>0.10164586131228499</v>
      </c>
      <c r="AZ750" s="17">
        <v>0.14052316338675</v>
      </c>
      <c r="BA750" s="17">
        <v>8.2241420970381895E-2</v>
      </c>
      <c r="BB750" s="17">
        <v>0.122759235089737</v>
      </c>
      <c r="BC750" s="17">
        <v>0.14533689638467501</v>
      </c>
      <c r="BD750" s="17">
        <v>0.12792362619199901</v>
      </c>
      <c r="BE750" s="17">
        <v>0.117635067320811</v>
      </c>
      <c r="BF750" s="17">
        <v>0.123872645968578</v>
      </c>
      <c r="BG750" s="17">
        <v>0.15360617838323301</v>
      </c>
      <c r="BH750" s="17">
        <v>0.15681591530612701</v>
      </c>
      <c r="BI750" s="17">
        <v>9.9820429991147805E-2</v>
      </c>
      <c r="BJ750" s="17">
        <v>0.112777847971752</v>
      </c>
      <c r="BK750" s="17">
        <v>0.12931231092683201</v>
      </c>
      <c r="BL750" s="17">
        <v>0.110606784541641</v>
      </c>
      <c r="BM750" s="17">
        <v>0.16224501903831001</v>
      </c>
      <c r="BN750" s="17">
        <v>0.31153534372378</v>
      </c>
      <c r="BO750" s="17"/>
      <c r="BP750" s="17">
        <v>0.19176359931096801</v>
      </c>
      <c r="BQ750" s="17">
        <v>0.109737812804847</v>
      </c>
      <c r="BR750" s="17">
        <v>0.12907008336523701</v>
      </c>
      <c r="BS750" s="17">
        <v>0.117599691887343</v>
      </c>
      <c r="BT750" s="17">
        <v>9.3607691285364697E-2</v>
      </c>
      <c r="BU750" s="17">
        <v>0.11741866794143099</v>
      </c>
      <c r="BV750" s="17"/>
      <c r="BW750" s="17">
        <v>0.20399383805636401</v>
      </c>
      <c r="BX750" s="17">
        <v>0.14185409338420901</v>
      </c>
      <c r="BY750" s="17">
        <v>0.11679350128504799</v>
      </c>
      <c r="BZ750" s="17">
        <v>0.119268248557162</v>
      </c>
      <c r="CA750" s="17">
        <v>0.121151498494961</v>
      </c>
      <c r="CB750" s="17">
        <v>0.13227626691125199</v>
      </c>
      <c r="CC750" s="17">
        <v>0.262732067274075</v>
      </c>
      <c r="CD750" s="17">
        <v>0.16468987887164599</v>
      </c>
      <c r="CE750" s="17"/>
      <c r="CF750" s="17">
        <v>0.25728368844225802</v>
      </c>
      <c r="CG750" s="17">
        <v>0.13326255734979001</v>
      </c>
      <c r="CH750" s="17">
        <v>0.107791006836797</v>
      </c>
      <c r="CI750" s="17">
        <v>0.118350644309586</v>
      </c>
      <c r="CJ750" s="17">
        <v>0.11365911111466601</v>
      </c>
      <c r="CK750" s="17"/>
      <c r="CL750" s="17">
        <v>0.14487733033861699</v>
      </c>
      <c r="CM750" s="17"/>
      <c r="CN750" s="17">
        <v>0.10818249025391299</v>
      </c>
      <c r="CO750" s="17">
        <v>0.121911134086801</v>
      </c>
      <c r="CP750" s="17">
        <v>0.191430600173812</v>
      </c>
    </row>
    <row r="751" spans="2:94" x14ac:dyDescent="0.35">
      <c r="B751" t="s">
        <v>312</v>
      </c>
      <c r="C751" s="17">
        <v>0.47538356646485203</v>
      </c>
      <c r="D751" s="17">
        <v>0.479345204880405</v>
      </c>
      <c r="E751" s="17">
        <v>0.472864515889443</v>
      </c>
      <c r="F751" s="17"/>
      <c r="G751" s="17">
        <v>0.449671031588672</v>
      </c>
      <c r="H751" s="17">
        <v>0.45915808815231302</v>
      </c>
      <c r="I751" s="17">
        <v>0.47592057866188597</v>
      </c>
      <c r="J751" s="17">
        <v>0.46338464891716502</v>
      </c>
      <c r="K751" s="17">
        <v>0.46248656872559502</v>
      </c>
      <c r="L751" s="17">
        <v>0.52380022740482002</v>
      </c>
      <c r="M751" s="17"/>
      <c r="N751" s="17">
        <v>0.49488798531461198</v>
      </c>
      <c r="O751" s="17">
        <v>0.46706882014001799</v>
      </c>
      <c r="P751" s="17">
        <v>0.47113944724356199</v>
      </c>
      <c r="Q751" s="17">
        <v>0.46774092517025601</v>
      </c>
      <c r="R751" s="17"/>
      <c r="S751" s="17">
        <v>0.42462250677015001</v>
      </c>
      <c r="T751" s="17">
        <v>0.46918433777137197</v>
      </c>
      <c r="U751" s="17">
        <v>0.45160600543637403</v>
      </c>
      <c r="V751" s="17">
        <v>0.49679420645431699</v>
      </c>
      <c r="W751" s="17">
        <v>0.53565704579838702</v>
      </c>
      <c r="X751" s="17">
        <v>0.52825610578911197</v>
      </c>
      <c r="Y751" s="17">
        <v>0.49941273446215501</v>
      </c>
      <c r="Z751" s="17">
        <v>0.47775591405580797</v>
      </c>
      <c r="AA751" s="17">
        <v>0.489913938941133</v>
      </c>
      <c r="AB751" s="17">
        <v>0.43705103328537798</v>
      </c>
      <c r="AC751" s="17">
        <v>0.45032755699642202</v>
      </c>
      <c r="AD751" s="17"/>
      <c r="AE751" s="17">
        <v>0.48415393781926103</v>
      </c>
      <c r="AF751" s="17">
        <v>0.49037639098021402</v>
      </c>
      <c r="AG751" s="17">
        <v>0.41305506077356302</v>
      </c>
      <c r="AH751" s="17"/>
      <c r="AI751" s="17">
        <v>0.510088938214871</v>
      </c>
      <c r="AJ751" s="17">
        <v>0.48851549777187198</v>
      </c>
      <c r="AK751" s="17">
        <v>0.41956847379970702</v>
      </c>
      <c r="AL751" s="17">
        <v>0.41016584987982402</v>
      </c>
      <c r="AM751" s="17">
        <v>0.421458691851053</v>
      </c>
      <c r="AN751" s="17"/>
      <c r="AO751" s="17">
        <v>0.52104180619755902</v>
      </c>
      <c r="AP751" s="17">
        <v>0.48692345857718</v>
      </c>
      <c r="AQ751" s="17">
        <v>0.44717668451458797</v>
      </c>
      <c r="AR751" s="17"/>
      <c r="AS751" s="17">
        <v>0.47818064346931599</v>
      </c>
      <c r="AT751" s="17">
        <v>0.48722682113036397</v>
      </c>
      <c r="AU751" s="17">
        <v>0.47654687283840402</v>
      </c>
      <c r="AV751" s="17">
        <v>0.44932164777602002</v>
      </c>
      <c r="AW751" s="17">
        <v>0.529138500423884</v>
      </c>
      <c r="AX751" s="17"/>
      <c r="AY751" s="17">
        <v>0.34931011593089401</v>
      </c>
      <c r="AZ751" s="17">
        <v>0.437392268010799</v>
      </c>
      <c r="BA751" s="17">
        <v>0.47530803431284702</v>
      </c>
      <c r="BB751" s="17">
        <v>0.47125787574723199</v>
      </c>
      <c r="BC751" s="17">
        <v>0.47259031296884402</v>
      </c>
      <c r="BD751" s="17">
        <v>0.46173967381336101</v>
      </c>
      <c r="BE751" s="17">
        <v>0.43728120818531102</v>
      </c>
      <c r="BF751" s="17">
        <v>0.49545909144705602</v>
      </c>
      <c r="BG751" s="17">
        <v>0.45180540494489402</v>
      </c>
      <c r="BH751" s="17">
        <v>0.50755628982053302</v>
      </c>
      <c r="BI751" s="17">
        <v>0.50778950781067</v>
      </c>
      <c r="BJ751" s="17">
        <v>0.58311376645173896</v>
      </c>
      <c r="BK751" s="17">
        <v>0.52767336360865202</v>
      </c>
      <c r="BL751" s="17">
        <v>0.60825764753397205</v>
      </c>
      <c r="BM751" s="17">
        <v>0.52368917446077101</v>
      </c>
      <c r="BN751" s="17">
        <v>0.46441847915789097</v>
      </c>
      <c r="BO751" s="17"/>
      <c r="BP751" s="17">
        <v>0.44432271137663498</v>
      </c>
      <c r="BQ751" s="17">
        <v>0.476771510570351</v>
      </c>
      <c r="BR751" s="17">
        <v>0.48663384720879299</v>
      </c>
      <c r="BS751" s="17">
        <v>0.50337327308658397</v>
      </c>
      <c r="BT751" s="17">
        <v>0.49071588970950902</v>
      </c>
      <c r="BU751" s="17">
        <v>0.43185181682504298</v>
      </c>
      <c r="BV751" s="17"/>
      <c r="BW751" s="17">
        <v>0.38423263966656801</v>
      </c>
      <c r="BX751" s="17">
        <v>0.48023384734817998</v>
      </c>
      <c r="BY751" s="17">
        <v>0.51313048602085198</v>
      </c>
      <c r="BZ751" s="17">
        <v>0.478123682018608</v>
      </c>
      <c r="CA751" s="17">
        <v>0.47212415802200802</v>
      </c>
      <c r="CB751" s="17">
        <v>0.48039807393532202</v>
      </c>
      <c r="CC751" s="17">
        <v>0.33952045249676999</v>
      </c>
      <c r="CD751" s="17">
        <v>0.39874940110024798</v>
      </c>
      <c r="CE751" s="17"/>
      <c r="CF751" s="17">
        <v>0.46934614900379701</v>
      </c>
      <c r="CG751" s="17">
        <v>0.51401518992996698</v>
      </c>
      <c r="CH751" s="17">
        <v>0.47429895282022999</v>
      </c>
      <c r="CI751" s="17">
        <v>0.412756262734711</v>
      </c>
      <c r="CJ751" s="17">
        <v>0.36966632606855199</v>
      </c>
      <c r="CK751" s="17"/>
      <c r="CL751" s="17">
        <v>0.516123316281072</v>
      </c>
      <c r="CM751" s="17"/>
      <c r="CN751" s="17">
        <v>0.44015859044904099</v>
      </c>
      <c r="CO751" s="17">
        <v>0.49846270799912101</v>
      </c>
      <c r="CP751" s="17">
        <v>0.53751415343138498</v>
      </c>
    </row>
    <row r="752" spans="2:94" x14ac:dyDescent="0.35">
      <c r="B752" t="s">
        <v>313</v>
      </c>
      <c r="C752" s="17">
        <v>0.181166315478962</v>
      </c>
      <c r="D752" s="17">
        <v>0.19677860491944199</v>
      </c>
      <c r="E752" s="17">
        <v>0.16538228337647501</v>
      </c>
      <c r="F752" s="17"/>
      <c r="G752" s="17">
        <v>0.15064196293593099</v>
      </c>
      <c r="H752" s="17">
        <v>0.166325015433022</v>
      </c>
      <c r="I752" s="17">
        <v>0.19349086082243</v>
      </c>
      <c r="J752" s="17">
        <v>0.17450171833883801</v>
      </c>
      <c r="K752" s="17">
        <v>0.18961570384493101</v>
      </c>
      <c r="L752" s="17">
        <v>0.20342300218735099</v>
      </c>
      <c r="M752" s="17"/>
      <c r="N752" s="17">
        <v>0.19528309968648999</v>
      </c>
      <c r="O752" s="17">
        <v>0.19052526880420101</v>
      </c>
      <c r="P752" s="17">
        <v>0.16894009637687299</v>
      </c>
      <c r="Q752" s="17">
        <v>0.16649416978089601</v>
      </c>
      <c r="R752" s="17"/>
      <c r="S752" s="17">
        <v>0.18838766056596401</v>
      </c>
      <c r="T752" s="17">
        <v>0.18319374505909899</v>
      </c>
      <c r="U752" s="17">
        <v>0.22230888679017199</v>
      </c>
      <c r="V752" s="17">
        <v>0.186199353463607</v>
      </c>
      <c r="W752" s="17">
        <v>0.184975674326469</v>
      </c>
      <c r="X752" s="17">
        <v>0.15348607199797101</v>
      </c>
      <c r="Y752" s="17">
        <v>0.161993380494386</v>
      </c>
      <c r="Z752" s="17">
        <v>0.18258399172445899</v>
      </c>
      <c r="AA752" s="17">
        <v>0.15241979004746001</v>
      </c>
      <c r="AB752" s="17">
        <v>0.19481395944940799</v>
      </c>
      <c r="AC752" s="17">
        <v>0.19340493694255401</v>
      </c>
      <c r="AD752" s="17"/>
      <c r="AE752" s="17">
        <v>0.19182975697100499</v>
      </c>
      <c r="AF752" s="17">
        <v>0.19196924067011101</v>
      </c>
      <c r="AG752" s="17">
        <v>0.15452095871765001</v>
      </c>
      <c r="AH752" s="17"/>
      <c r="AI752" s="17">
        <v>0.17824841169728101</v>
      </c>
      <c r="AJ752" s="17">
        <v>0.18260276012739901</v>
      </c>
      <c r="AK752" s="17">
        <v>0.23738116078889199</v>
      </c>
      <c r="AL752" s="17">
        <v>0.248594954872424</v>
      </c>
      <c r="AM752" s="17">
        <v>0.140432831953517</v>
      </c>
      <c r="AN752" s="17"/>
      <c r="AO752" s="17">
        <v>0.134122396707442</v>
      </c>
      <c r="AP752" s="17">
        <v>0.18216990547905701</v>
      </c>
      <c r="AQ752" s="17">
        <v>0.19640505446426099</v>
      </c>
      <c r="AR752" s="17"/>
      <c r="AS752" s="17">
        <v>0.16049713827932099</v>
      </c>
      <c r="AT752" s="17">
        <v>0.17057219242892899</v>
      </c>
      <c r="AU752" s="17">
        <v>0.182897685594585</v>
      </c>
      <c r="AV752" s="17">
        <v>0.21275706376294801</v>
      </c>
      <c r="AW752" s="17">
        <v>0.16965179648766601</v>
      </c>
      <c r="AX752" s="17"/>
      <c r="AY752" s="17">
        <v>0.22263971425446999</v>
      </c>
      <c r="AZ752" s="17">
        <v>0.16897863461950499</v>
      </c>
      <c r="BA752" s="17">
        <v>0.166248413134996</v>
      </c>
      <c r="BB752" s="17">
        <v>0.195416077780733</v>
      </c>
      <c r="BC752" s="17">
        <v>0.17828059721116499</v>
      </c>
      <c r="BD752" s="17">
        <v>0.18398859571828899</v>
      </c>
      <c r="BE752" s="17">
        <v>0.227220310663754</v>
      </c>
      <c r="BF752" s="17">
        <v>0.19668424793231401</v>
      </c>
      <c r="BG752" s="17">
        <v>0.18326560882263801</v>
      </c>
      <c r="BH752" s="17">
        <v>0.14421852298423299</v>
      </c>
      <c r="BI752" s="17">
        <v>0.192846421002766</v>
      </c>
      <c r="BJ752" s="17">
        <v>0.132968567823296</v>
      </c>
      <c r="BK752" s="17">
        <v>0.193222438497784</v>
      </c>
      <c r="BL752" s="17">
        <v>0.11260773519359001</v>
      </c>
      <c r="BM752" s="17">
        <v>0.15392541494268899</v>
      </c>
      <c r="BN752" s="17">
        <v>0.141878709235847</v>
      </c>
      <c r="BO752" s="17"/>
      <c r="BP752" s="17">
        <v>0.17133637864081899</v>
      </c>
      <c r="BQ752" s="17">
        <v>0.18307361253474</v>
      </c>
      <c r="BR752" s="17">
        <v>0.18301147996162001</v>
      </c>
      <c r="BS752" s="17">
        <v>0.18295442913436299</v>
      </c>
      <c r="BT752" s="17">
        <v>0.18005076624937899</v>
      </c>
      <c r="BU752" s="17">
        <v>0.20505129634859601</v>
      </c>
      <c r="BV752" s="17"/>
      <c r="BW752" s="17">
        <v>0.18507953500746399</v>
      </c>
      <c r="BX752" s="17">
        <v>0.17876815545305499</v>
      </c>
      <c r="BY752" s="17">
        <v>0.18655820870325701</v>
      </c>
      <c r="BZ752" s="17">
        <v>0.17764360336511101</v>
      </c>
      <c r="CA752" s="17">
        <v>0.220973354563648</v>
      </c>
      <c r="CB752" s="17">
        <v>0.18432460668460099</v>
      </c>
      <c r="CC752" s="17">
        <v>0.17787844923553101</v>
      </c>
      <c r="CD752" s="17">
        <v>0.14640874422696601</v>
      </c>
      <c r="CE752" s="17"/>
      <c r="CF752" s="17">
        <v>0.121981439310717</v>
      </c>
      <c r="CG752" s="17">
        <v>0.16897028298054201</v>
      </c>
      <c r="CH752" s="17">
        <v>0.19616942349798699</v>
      </c>
      <c r="CI752" s="17">
        <v>0.202170946518334</v>
      </c>
      <c r="CJ752" s="17">
        <v>0.199010414203703</v>
      </c>
      <c r="CK752" s="17"/>
      <c r="CL752" s="17">
        <v>0.17309630304645199</v>
      </c>
      <c r="CM752" s="17"/>
      <c r="CN752" s="17">
        <v>0.20107115985103499</v>
      </c>
      <c r="CO752" s="17">
        <v>0.173329740690426</v>
      </c>
      <c r="CP752" s="17">
        <v>0.141915230011736</v>
      </c>
    </row>
    <row r="753" spans="2:94" x14ac:dyDescent="0.35">
      <c r="B753" t="s">
        <v>314</v>
      </c>
      <c r="C753" s="17">
        <v>6.5946063559938303E-2</v>
      </c>
      <c r="D753" s="17">
        <v>7.5318679284147594E-2</v>
      </c>
      <c r="E753" s="17">
        <v>5.6850239901820199E-2</v>
      </c>
      <c r="F753" s="17"/>
      <c r="G753" s="17">
        <v>6.0062544045774997E-2</v>
      </c>
      <c r="H753" s="17">
        <v>6.5511329103493096E-2</v>
      </c>
      <c r="I753" s="17">
        <v>6.11352857076898E-2</v>
      </c>
      <c r="J753" s="17">
        <v>7.3978222856717193E-2</v>
      </c>
      <c r="K753" s="17">
        <v>8.4274417525368905E-2</v>
      </c>
      <c r="L753" s="17">
        <v>5.5337696943901601E-2</v>
      </c>
      <c r="M753" s="17"/>
      <c r="N753" s="17">
        <v>6.4252957100440003E-2</v>
      </c>
      <c r="O753" s="17">
        <v>7.2173126641396801E-2</v>
      </c>
      <c r="P753" s="17">
        <v>6.19116888440445E-2</v>
      </c>
      <c r="Q753" s="17">
        <v>6.3682706833995295E-2</v>
      </c>
      <c r="R753" s="17"/>
      <c r="S753" s="17">
        <v>6.4519578012876E-2</v>
      </c>
      <c r="T753" s="17">
        <v>5.1460232783263997E-2</v>
      </c>
      <c r="U753" s="17">
        <v>7.2018678177748804E-2</v>
      </c>
      <c r="V753" s="17">
        <v>4.33330418828358E-2</v>
      </c>
      <c r="W753" s="17">
        <v>4.1157434319297297E-2</v>
      </c>
      <c r="X753" s="17">
        <v>6.81810875412701E-2</v>
      </c>
      <c r="Y753" s="17">
        <v>6.5473885214634805E-2</v>
      </c>
      <c r="Z753" s="17">
        <v>9.4659292483880497E-2</v>
      </c>
      <c r="AA753" s="17">
        <v>6.1890234489224698E-2</v>
      </c>
      <c r="AB753" s="17">
        <v>9.8083858788905506E-2</v>
      </c>
      <c r="AC753" s="17">
        <v>9.8125124986058798E-2</v>
      </c>
      <c r="AD753" s="17"/>
      <c r="AE753" s="17">
        <v>7.2579065631440301E-2</v>
      </c>
      <c r="AF753" s="17">
        <v>5.8131154668003698E-2</v>
      </c>
      <c r="AG753" s="17">
        <v>7.1217323723861303E-2</v>
      </c>
      <c r="AH753" s="17"/>
      <c r="AI753" s="17">
        <v>5.01526681199456E-2</v>
      </c>
      <c r="AJ753" s="17">
        <v>7.3979950281138004E-2</v>
      </c>
      <c r="AK753" s="17">
        <v>6.8258302387122299E-2</v>
      </c>
      <c r="AL753" s="17">
        <v>0.15230996759965401</v>
      </c>
      <c r="AM753" s="17">
        <v>7.0123942662880606E-2</v>
      </c>
      <c r="AN753" s="17"/>
      <c r="AO753" s="17">
        <v>3.3486983258210201E-2</v>
      </c>
      <c r="AP753" s="17">
        <v>6.6693524605859394E-2</v>
      </c>
      <c r="AQ753" s="17">
        <v>6.7276068713970905E-2</v>
      </c>
      <c r="AR753" s="17"/>
      <c r="AS753" s="17">
        <v>5.7230397021707298E-2</v>
      </c>
      <c r="AT753" s="17">
        <v>7.2415925725723806E-2</v>
      </c>
      <c r="AU753" s="17">
        <v>7.2733112874787606E-2</v>
      </c>
      <c r="AV753" s="17">
        <v>6.2471966401982E-2</v>
      </c>
      <c r="AW753" s="17">
        <v>6.6629947416443194E-2</v>
      </c>
      <c r="AX753" s="17"/>
      <c r="AY753" s="17">
        <v>6.1243912013721501E-2</v>
      </c>
      <c r="AZ753" s="17">
        <v>7.8280187097975004E-2</v>
      </c>
      <c r="BA753" s="17">
        <v>0.10475896798656301</v>
      </c>
      <c r="BB753" s="17">
        <v>4.9344686832529197E-2</v>
      </c>
      <c r="BC753" s="17">
        <v>7.0348865102928607E-2</v>
      </c>
      <c r="BD753" s="17">
        <v>9.1165995599185007E-2</v>
      </c>
      <c r="BE753" s="17">
        <v>5.1599914762242599E-2</v>
      </c>
      <c r="BF753" s="17">
        <v>5.1437837669196899E-2</v>
      </c>
      <c r="BG753" s="17">
        <v>5.8528399306867901E-2</v>
      </c>
      <c r="BH753" s="17">
        <v>5.6730191397381599E-2</v>
      </c>
      <c r="BI753" s="17">
        <v>6.9409301992279196E-2</v>
      </c>
      <c r="BJ753" s="17">
        <v>4.5557730410892103E-2</v>
      </c>
      <c r="BK753" s="17">
        <v>5.5892967034425103E-2</v>
      </c>
      <c r="BL753" s="17">
        <v>5.3710417723853397E-2</v>
      </c>
      <c r="BM753" s="17">
        <v>6.6790933478274001E-2</v>
      </c>
      <c r="BN753" s="17">
        <v>5.0442508491824502E-2</v>
      </c>
      <c r="BO753" s="17"/>
      <c r="BP753" s="17">
        <v>7.2037497445672699E-2</v>
      </c>
      <c r="BQ753" s="17">
        <v>6.10069766397935E-2</v>
      </c>
      <c r="BR753" s="17">
        <v>6.0533431324548602E-2</v>
      </c>
      <c r="BS753" s="17">
        <v>6.2600090374753198E-2</v>
      </c>
      <c r="BT753" s="17">
        <v>6.9103353729850395E-2</v>
      </c>
      <c r="BU753" s="17">
        <v>8.5463705658672701E-2</v>
      </c>
      <c r="BV753" s="17"/>
      <c r="BW753" s="17">
        <v>9.98143057718935E-2</v>
      </c>
      <c r="BX753" s="17">
        <v>6.7261626921879897E-2</v>
      </c>
      <c r="BY753" s="17">
        <v>6.1819389699919403E-2</v>
      </c>
      <c r="BZ753" s="17">
        <v>6.0164640410234699E-2</v>
      </c>
      <c r="CA753" s="17">
        <v>8.6528930504556303E-2</v>
      </c>
      <c r="CB753" s="17">
        <v>7.3966017832393302E-2</v>
      </c>
      <c r="CC753" s="17">
        <v>6.0354515401374202E-2</v>
      </c>
      <c r="CD753" s="17">
        <v>5.5137180775370401E-2</v>
      </c>
      <c r="CE753" s="17"/>
      <c r="CF753" s="17">
        <v>6.4092140394525293E-2</v>
      </c>
      <c r="CG753" s="17">
        <v>5.4361687614486502E-2</v>
      </c>
      <c r="CH753" s="17">
        <v>5.9920460587802898E-2</v>
      </c>
      <c r="CI753" s="17">
        <v>9.5986326844988104E-2</v>
      </c>
      <c r="CJ753" s="17">
        <v>0.12709234407872599</v>
      </c>
      <c r="CK753" s="17"/>
      <c r="CL753" s="17">
        <v>3.6480952051858397E-2</v>
      </c>
      <c r="CM753" s="17"/>
      <c r="CN753" s="17">
        <v>8.8348848599819299E-2</v>
      </c>
      <c r="CO753" s="17">
        <v>4.6248094490931299E-2</v>
      </c>
      <c r="CP753" s="17">
        <v>3.0426706047095499E-2</v>
      </c>
    </row>
    <row r="754" spans="2:94" x14ac:dyDescent="0.35">
      <c r="B754" t="s">
        <v>203</v>
      </c>
      <c r="C754" s="17">
        <v>0.14624611015220099</v>
      </c>
      <c r="D754" s="17">
        <v>9.6649268482219497E-2</v>
      </c>
      <c r="E754" s="17">
        <v>0.19328932745857499</v>
      </c>
      <c r="F754" s="17"/>
      <c r="G754" s="17">
        <v>0.113609660235756</v>
      </c>
      <c r="H754" s="17">
        <v>0.14325182261331601</v>
      </c>
      <c r="I754" s="17">
        <v>0.148684574548166</v>
      </c>
      <c r="J754" s="17">
        <v>0.177204380844183</v>
      </c>
      <c r="K754" s="17">
        <v>0.158761030595025</v>
      </c>
      <c r="L754" s="17">
        <v>0.13500749763297901</v>
      </c>
      <c r="M754" s="17"/>
      <c r="N754" s="17">
        <v>0.106950952465638</v>
      </c>
      <c r="O754" s="17">
        <v>0.14475019381351201</v>
      </c>
      <c r="P754" s="17">
        <v>0.13882690859425401</v>
      </c>
      <c r="Q754" s="17">
        <v>0.19669204514038399</v>
      </c>
      <c r="R754" s="17"/>
      <c r="S754" s="17">
        <v>0.13903924278565</v>
      </c>
      <c r="T754" s="17">
        <v>0.15413746342475501</v>
      </c>
      <c r="U754" s="17">
        <v>0.15834727437658899</v>
      </c>
      <c r="V754" s="17">
        <v>0.13620063311564201</v>
      </c>
      <c r="W754" s="17">
        <v>0.13536216632234299</v>
      </c>
      <c r="X754" s="17">
        <v>0.13816860216430599</v>
      </c>
      <c r="Y754" s="17">
        <v>0.120004259864793</v>
      </c>
      <c r="Z754" s="17">
        <v>0.14615802810686199</v>
      </c>
      <c r="AA754" s="17">
        <v>0.17837899914403099</v>
      </c>
      <c r="AB754" s="17">
        <v>0.13110518870876101</v>
      </c>
      <c r="AC754" s="17">
        <v>0.172909777110724</v>
      </c>
      <c r="AD754" s="17"/>
      <c r="AE754" s="17">
        <v>0.14259065848389199</v>
      </c>
      <c r="AF754" s="17">
        <v>0.123866035813731</v>
      </c>
      <c r="AG754" s="17">
        <v>0.217747258413167</v>
      </c>
      <c r="AH754" s="17"/>
      <c r="AI754" s="17">
        <v>0.136524943889621</v>
      </c>
      <c r="AJ754" s="17">
        <v>0.118709113200338</v>
      </c>
      <c r="AK754" s="17">
        <v>7.8420959181333794E-2</v>
      </c>
      <c r="AL754" s="17">
        <v>0.11783026525613299</v>
      </c>
      <c r="AM754" s="17">
        <v>0.24616202332981901</v>
      </c>
      <c r="AN754" s="17"/>
      <c r="AO754" s="17">
        <v>0.12700733358758901</v>
      </c>
      <c r="AP754" s="17">
        <v>0.12482240719920699</v>
      </c>
      <c r="AQ754" s="17">
        <v>7.9079188947246998E-2</v>
      </c>
      <c r="AR754" s="17"/>
      <c r="AS754" s="17">
        <v>0.17914907019099299</v>
      </c>
      <c r="AT754" s="17">
        <v>0.153044514492197</v>
      </c>
      <c r="AU754" s="17">
        <v>0.126110853986621</v>
      </c>
      <c r="AV754" s="17">
        <v>0.1152281540452</v>
      </c>
      <c r="AW754" s="17">
        <v>6.0696731714532597E-2</v>
      </c>
      <c r="AX754" s="17"/>
      <c r="AY754" s="17">
        <v>0.26516039648862899</v>
      </c>
      <c r="AZ754" s="17">
        <v>0.17482574688497099</v>
      </c>
      <c r="BA754" s="17">
        <v>0.171443163595212</v>
      </c>
      <c r="BB754" s="17">
        <v>0.161222124549769</v>
      </c>
      <c r="BC754" s="17">
        <v>0.13344332833238701</v>
      </c>
      <c r="BD754" s="17">
        <v>0.13518210867716601</v>
      </c>
      <c r="BE754" s="17">
        <v>0.16626349906788199</v>
      </c>
      <c r="BF754" s="17">
        <v>0.13254617698285501</v>
      </c>
      <c r="BG754" s="17">
        <v>0.152794408542368</v>
      </c>
      <c r="BH754" s="17">
        <v>0.134679080491725</v>
      </c>
      <c r="BI754" s="17">
        <v>0.13013433920313699</v>
      </c>
      <c r="BJ754" s="17">
        <v>0.12558208734232101</v>
      </c>
      <c r="BK754" s="17">
        <v>9.3898919932306701E-2</v>
      </c>
      <c r="BL754" s="17">
        <v>0.11481741500694299</v>
      </c>
      <c r="BM754" s="17">
        <v>9.3349458079956593E-2</v>
      </c>
      <c r="BN754" s="17">
        <v>3.1724959390657698E-2</v>
      </c>
      <c r="BO754" s="17"/>
      <c r="BP754" s="17">
        <v>0.120539813225905</v>
      </c>
      <c r="BQ754" s="17">
        <v>0.169410087450268</v>
      </c>
      <c r="BR754" s="17">
        <v>0.14075115813980099</v>
      </c>
      <c r="BS754" s="17">
        <v>0.13347251551695599</v>
      </c>
      <c r="BT754" s="17">
        <v>0.16652229902589699</v>
      </c>
      <c r="BU754" s="17">
        <v>0.16021451322625599</v>
      </c>
      <c r="BV754" s="17"/>
      <c r="BW754" s="17">
        <v>0.12687968149771101</v>
      </c>
      <c r="BX754" s="17">
        <v>0.13188227689267701</v>
      </c>
      <c r="BY754" s="17">
        <v>0.121698414290924</v>
      </c>
      <c r="BZ754" s="17">
        <v>0.16479982564888401</v>
      </c>
      <c r="CA754" s="17">
        <v>9.9222058414826703E-2</v>
      </c>
      <c r="CB754" s="17">
        <v>0.12903503463643201</v>
      </c>
      <c r="CC754" s="17">
        <v>0.159514515592249</v>
      </c>
      <c r="CD754" s="17">
        <v>0.23501479502577</v>
      </c>
      <c r="CE754" s="17"/>
      <c r="CF754" s="17">
        <v>8.7296582848703799E-2</v>
      </c>
      <c r="CG754" s="17">
        <v>0.129390282125215</v>
      </c>
      <c r="CH754" s="17">
        <v>0.16182015625718299</v>
      </c>
      <c r="CI754" s="17">
        <v>0.17073581959237999</v>
      </c>
      <c r="CJ754" s="17">
        <v>0.19057180453435299</v>
      </c>
      <c r="CK754" s="17"/>
      <c r="CL754" s="17">
        <v>0.12942209828200099</v>
      </c>
      <c r="CM754" s="17"/>
      <c r="CN754" s="17">
        <v>0.16223891084619099</v>
      </c>
      <c r="CO754" s="17">
        <v>0.16004832273271999</v>
      </c>
      <c r="CP754" s="17">
        <v>9.8713310335972707E-2</v>
      </c>
    </row>
    <row r="755" spans="2:94" x14ac:dyDescent="0.35">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c r="AN755" s="17"/>
      <c r="AO755" s="17"/>
      <c r="AP755" s="17"/>
      <c r="AQ755" s="17"/>
      <c r="AR755" s="17"/>
      <c r="AS755" s="17"/>
      <c r="AT755" s="17"/>
      <c r="AU755" s="17"/>
      <c r="AV755" s="17"/>
      <c r="AW755" s="17"/>
      <c r="AX755" s="17"/>
      <c r="AY755" s="17"/>
      <c r="AZ755" s="17"/>
      <c r="BA755" s="17"/>
      <c r="BB755" s="17"/>
      <c r="BC755" s="17"/>
      <c r="BD755" s="17"/>
      <c r="BE755" s="17"/>
      <c r="BF755" s="17"/>
      <c r="BG755" s="17"/>
      <c r="BH755" s="17"/>
      <c r="BI755" s="17"/>
      <c r="BJ755" s="17"/>
      <c r="BK755" s="17"/>
      <c r="BL755" s="17"/>
      <c r="BM755" s="17"/>
      <c r="BN755" s="17"/>
      <c r="BO755" s="17"/>
      <c r="BP755" s="17"/>
      <c r="BQ755" s="17"/>
      <c r="BR755" s="17"/>
      <c r="BS755" s="17"/>
      <c r="BT755" s="17"/>
      <c r="BU755" s="17"/>
      <c r="BV755" s="17"/>
      <c r="BW755" s="17"/>
      <c r="BX755" s="17"/>
      <c r="BY755" s="17"/>
      <c r="BZ755" s="17"/>
      <c r="CA755" s="17"/>
      <c r="CB755" s="17"/>
      <c r="CC755" s="17"/>
      <c r="CD755" s="17"/>
      <c r="CE755" s="17"/>
      <c r="CF755" s="17"/>
      <c r="CG755" s="17"/>
      <c r="CH755" s="17"/>
      <c r="CI755" s="17"/>
      <c r="CJ755" s="17"/>
      <c r="CK755" s="17"/>
      <c r="CL755" s="17"/>
      <c r="CM755" s="17"/>
      <c r="CN755" s="17"/>
      <c r="CO755" s="17"/>
      <c r="CP755" s="17"/>
    </row>
    <row r="756" spans="2:94" x14ac:dyDescent="0.35">
      <c r="B756" s="6" t="s">
        <v>327</v>
      </c>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c r="AV756" s="17"/>
      <c r="AW756" s="17"/>
      <c r="AX756" s="17"/>
      <c r="AY756" s="17"/>
      <c r="AZ756" s="17"/>
      <c r="BA756" s="17"/>
      <c r="BB756" s="17"/>
      <c r="BC756" s="17"/>
      <c r="BD756" s="17"/>
      <c r="BE756" s="17"/>
      <c r="BF756" s="17"/>
      <c r="BG756" s="17"/>
      <c r="BH756" s="17"/>
      <c r="BI756" s="17"/>
      <c r="BJ756" s="17"/>
      <c r="BK756" s="17"/>
      <c r="BL756" s="17"/>
      <c r="BM756" s="17"/>
      <c r="BN756" s="17"/>
      <c r="BO756" s="17"/>
      <c r="BP756" s="17"/>
      <c r="BQ756" s="17"/>
      <c r="BR756" s="17"/>
      <c r="BS756" s="17"/>
      <c r="BT756" s="17"/>
      <c r="BU756" s="17"/>
      <c r="BV756" s="17"/>
      <c r="BW756" s="17"/>
      <c r="BX756" s="17"/>
      <c r="BY756" s="17"/>
      <c r="BZ756" s="17"/>
      <c r="CA756" s="17"/>
      <c r="CB756" s="17"/>
      <c r="CC756" s="17"/>
      <c r="CD756" s="17"/>
      <c r="CE756" s="17"/>
      <c r="CF756" s="17"/>
      <c r="CG756" s="17"/>
      <c r="CH756" s="17"/>
      <c r="CI756" s="17"/>
      <c r="CJ756" s="17"/>
      <c r="CK756" s="17"/>
      <c r="CL756" s="17"/>
      <c r="CM756" s="17"/>
      <c r="CN756" s="17"/>
      <c r="CO756" s="17"/>
      <c r="CP756" s="17"/>
    </row>
    <row r="757" spans="2:94" x14ac:dyDescent="0.35">
      <c r="B757" s="24" t="s">
        <v>225</v>
      </c>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c r="AV757" s="17"/>
      <c r="AW757" s="17"/>
      <c r="AX757" s="17"/>
      <c r="AY757" s="17"/>
      <c r="AZ757" s="17"/>
      <c r="BA757" s="17"/>
      <c r="BB757" s="17"/>
      <c r="BC757" s="17"/>
      <c r="BD757" s="17"/>
      <c r="BE757" s="17"/>
      <c r="BF757" s="17"/>
      <c r="BG757" s="17"/>
      <c r="BH757" s="17"/>
      <c r="BI757" s="17"/>
      <c r="BJ757" s="17"/>
      <c r="BK757" s="17"/>
      <c r="BL757" s="17"/>
      <c r="BM757" s="17"/>
      <c r="BN757" s="17"/>
      <c r="BO757" s="17"/>
      <c r="BP757" s="17"/>
      <c r="BQ757" s="17"/>
      <c r="BR757" s="17"/>
      <c r="BS757" s="17"/>
      <c r="BT757" s="17"/>
      <c r="BU757" s="17"/>
      <c r="BV757" s="17"/>
      <c r="BW757" s="17"/>
      <c r="BX757" s="17"/>
      <c r="BY757" s="17"/>
      <c r="BZ757" s="17"/>
      <c r="CA757" s="17"/>
      <c r="CB757" s="17"/>
      <c r="CC757" s="17"/>
      <c r="CD757" s="17"/>
      <c r="CE757" s="17"/>
      <c r="CF757" s="17"/>
      <c r="CG757" s="17"/>
      <c r="CH757" s="17"/>
      <c r="CI757" s="17"/>
      <c r="CJ757" s="17"/>
      <c r="CK757" s="17"/>
      <c r="CL757" s="17"/>
      <c r="CM757" s="17"/>
      <c r="CN757" s="17"/>
      <c r="CO757" s="17"/>
      <c r="CP757" s="17"/>
    </row>
    <row r="758" spans="2:94" x14ac:dyDescent="0.35">
      <c r="B758" t="s">
        <v>323</v>
      </c>
      <c r="C758" s="17">
        <v>0.224355507527741</v>
      </c>
      <c r="D758" s="17">
        <v>0.25979183961873797</v>
      </c>
      <c r="E758" s="17">
        <v>0.18938797105784499</v>
      </c>
      <c r="F758" s="17"/>
      <c r="G758" s="17">
        <v>0.29395948247228998</v>
      </c>
      <c r="H758" s="17">
        <v>0.25657883286960198</v>
      </c>
      <c r="I758" s="17">
        <v>0.271190034207825</v>
      </c>
      <c r="J758" s="17">
        <v>0.22873568840706199</v>
      </c>
      <c r="K758" s="17">
        <v>0.15890608071919801</v>
      </c>
      <c r="L758" s="17">
        <v>0.15771159344953301</v>
      </c>
      <c r="M758" s="17"/>
      <c r="N758" s="17">
        <v>0.33148257342297199</v>
      </c>
      <c r="O758" s="17">
        <v>0.236308103891085</v>
      </c>
      <c r="P758" s="17">
        <v>0.15935606900552399</v>
      </c>
      <c r="Q758" s="17">
        <v>0.15718516436300001</v>
      </c>
      <c r="R758" s="17"/>
      <c r="S758" s="17">
        <v>0.28960766054403098</v>
      </c>
      <c r="T758" s="17">
        <v>0.20653859014953299</v>
      </c>
      <c r="U758" s="17">
        <v>0.191729881350998</v>
      </c>
      <c r="V758" s="17">
        <v>0.20893632130935899</v>
      </c>
      <c r="W758" s="17">
        <v>0.21939047201537901</v>
      </c>
      <c r="X758" s="17">
        <v>0.20377986290411901</v>
      </c>
      <c r="Y758" s="17">
        <v>0.246135822743348</v>
      </c>
      <c r="Z758" s="17">
        <v>0.25061022088712298</v>
      </c>
      <c r="AA758" s="17">
        <v>0.198200612388157</v>
      </c>
      <c r="AB758" s="17">
        <v>0.271961736644873</v>
      </c>
      <c r="AC758" s="17">
        <v>0.149243164241007</v>
      </c>
      <c r="AD758" s="17"/>
      <c r="AE758" s="17">
        <v>0.21044689017153401</v>
      </c>
      <c r="AF758" s="17">
        <v>0.24509318781431699</v>
      </c>
      <c r="AG758" s="17">
        <v>0.160630764885663</v>
      </c>
      <c r="AH758" s="17"/>
      <c r="AI758" s="17">
        <v>0.220002847514538</v>
      </c>
      <c r="AJ758" s="17">
        <v>0.24769490082599799</v>
      </c>
      <c r="AK758" s="17">
        <v>0.27593120651763398</v>
      </c>
      <c r="AL758" s="17">
        <v>0.162587385682821</v>
      </c>
      <c r="AM758" s="17">
        <v>0.14950337732869701</v>
      </c>
      <c r="AN758" s="17"/>
      <c r="AO758" s="17">
        <v>0.25593937426750502</v>
      </c>
      <c r="AP758" s="17">
        <v>0.232972263101317</v>
      </c>
      <c r="AQ758" s="17">
        <v>0.25605965636004901</v>
      </c>
      <c r="AR758" s="17"/>
      <c r="AS758" s="17">
        <v>0.13921557373378199</v>
      </c>
      <c r="AT758" s="17">
        <v>0.19345548476594099</v>
      </c>
      <c r="AU758" s="17">
        <v>0.28811638068573298</v>
      </c>
      <c r="AV758" s="17">
        <v>0.342468059972516</v>
      </c>
      <c r="AW758" s="17">
        <v>0.33825609309848098</v>
      </c>
      <c r="AX758" s="17"/>
      <c r="AY758" s="17">
        <v>0.34101521636030302</v>
      </c>
      <c r="AZ758" s="17">
        <v>0.19003845298949801</v>
      </c>
      <c r="BA758" s="17">
        <v>0.206930795541447</v>
      </c>
      <c r="BB758" s="17">
        <v>9.5563439455795596E-2</v>
      </c>
      <c r="BC758" s="17">
        <v>0.21793888039645001</v>
      </c>
      <c r="BD758" s="17">
        <v>0.19987110637821101</v>
      </c>
      <c r="BE758" s="17">
        <v>0.156362466036081</v>
      </c>
      <c r="BF758" s="17">
        <v>0.25463394519159599</v>
      </c>
      <c r="BG758" s="17">
        <v>0.237998389747966</v>
      </c>
      <c r="BH758" s="17">
        <v>0.25947718688016802</v>
      </c>
      <c r="BI758" s="17">
        <v>0.29326233199610402</v>
      </c>
      <c r="BJ758" s="17">
        <v>0.27849301100288898</v>
      </c>
      <c r="BK758" s="17">
        <v>0.35240329384754199</v>
      </c>
      <c r="BL758" s="17">
        <v>0.27174371849587498</v>
      </c>
      <c r="BM758" s="17">
        <v>0.39158730700308902</v>
      </c>
      <c r="BN758" s="17">
        <v>0.36527909621306998</v>
      </c>
      <c r="BO758" s="17"/>
      <c r="BP758" s="17">
        <v>0.29420938601891899</v>
      </c>
      <c r="BQ758" s="17">
        <v>0.22281892700934999</v>
      </c>
      <c r="BR758" s="17">
        <v>0.20220309809169201</v>
      </c>
      <c r="BS758" s="17">
        <v>0.19334705113055001</v>
      </c>
      <c r="BT758" s="17">
        <v>0.18991757566825401</v>
      </c>
      <c r="BU758" s="17">
        <v>0.18323446914359601</v>
      </c>
      <c r="BV758" s="17"/>
      <c r="BW758" s="17">
        <v>0.28223892252014399</v>
      </c>
      <c r="BX758" s="17">
        <v>0.217052081251073</v>
      </c>
      <c r="BY758" s="17">
        <v>0.227420567479859</v>
      </c>
      <c r="BZ758" s="17">
        <v>0.23810776299273201</v>
      </c>
      <c r="CA758" s="17">
        <v>0.245537281650232</v>
      </c>
      <c r="CB758" s="17">
        <v>0.21222224244641699</v>
      </c>
      <c r="CC758" s="17">
        <v>0.249609744740836</v>
      </c>
      <c r="CD758" s="17">
        <v>0.13530148820893301</v>
      </c>
      <c r="CE758" s="17"/>
      <c r="CF758" s="17">
        <v>0.324593223935705</v>
      </c>
      <c r="CG758" s="17">
        <v>0.244269353741246</v>
      </c>
      <c r="CH758" s="17">
        <v>0.197345552861068</v>
      </c>
      <c r="CI758" s="17">
        <v>0.17347095687081701</v>
      </c>
      <c r="CJ758" s="17">
        <v>0.28180126473142503</v>
      </c>
      <c r="CK758" s="17"/>
      <c r="CL758" s="17">
        <v>0.22807621437681699</v>
      </c>
      <c r="CM758" s="17"/>
      <c r="CN758" s="17">
        <v>0.20873117849341999</v>
      </c>
      <c r="CO758" s="17">
        <v>0.22689813784821</v>
      </c>
      <c r="CP758" s="17">
        <v>0.26016884436384902</v>
      </c>
    </row>
    <row r="759" spans="2:94" x14ac:dyDescent="0.35">
      <c r="B759" t="s">
        <v>324</v>
      </c>
      <c r="C759" s="17">
        <v>0.39210969860169298</v>
      </c>
      <c r="D759" s="17">
        <v>0.39828765033625901</v>
      </c>
      <c r="E759" s="17">
        <v>0.387186573585105</v>
      </c>
      <c r="F759" s="17"/>
      <c r="G759" s="17">
        <v>0.44982609991865302</v>
      </c>
      <c r="H759" s="17">
        <v>0.407416893609653</v>
      </c>
      <c r="I759" s="17">
        <v>0.36468830800093199</v>
      </c>
      <c r="J759" s="17">
        <v>0.35349132931925098</v>
      </c>
      <c r="K759" s="17">
        <v>0.38338369279689599</v>
      </c>
      <c r="L759" s="17">
        <v>0.39626505335767997</v>
      </c>
      <c r="M759" s="17"/>
      <c r="N759" s="17">
        <v>0.351037864136369</v>
      </c>
      <c r="O759" s="17">
        <v>0.40449082360383798</v>
      </c>
      <c r="P759" s="17">
        <v>0.43147432906453098</v>
      </c>
      <c r="Q759" s="17">
        <v>0.388415303658245</v>
      </c>
      <c r="R759" s="17"/>
      <c r="S759" s="17">
        <v>0.38271201491738999</v>
      </c>
      <c r="T759" s="17">
        <v>0.35776701342925799</v>
      </c>
      <c r="U759" s="17">
        <v>0.42136055093083302</v>
      </c>
      <c r="V759" s="17">
        <v>0.39906035332773399</v>
      </c>
      <c r="W759" s="17">
        <v>0.40265855047507898</v>
      </c>
      <c r="X759" s="17">
        <v>0.40293253900830001</v>
      </c>
      <c r="Y759" s="17">
        <v>0.43761137054201199</v>
      </c>
      <c r="Z759" s="17">
        <v>0.35430214103110202</v>
      </c>
      <c r="AA759" s="17">
        <v>0.39303961972347301</v>
      </c>
      <c r="AB759" s="17">
        <v>0.34327792948906699</v>
      </c>
      <c r="AC759" s="17">
        <v>0.44240971659630601</v>
      </c>
      <c r="AD759" s="17"/>
      <c r="AE759" s="17">
        <v>0.37548051028495399</v>
      </c>
      <c r="AF759" s="17">
        <v>0.39497222017518002</v>
      </c>
      <c r="AG759" s="17">
        <v>0.418884046100237</v>
      </c>
      <c r="AH759" s="17"/>
      <c r="AI759" s="17">
        <v>0.36750766144150998</v>
      </c>
      <c r="AJ759" s="17">
        <v>0.43685912694271101</v>
      </c>
      <c r="AK759" s="17">
        <v>0.39791861850531701</v>
      </c>
      <c r="AL759" s="17">
        <v>0.43527437595091301</v>
      </c>
      <c r="AM759" s="17">
        <v>0.37661184156754701</v>
      </c>
      <c r="AN759" s="17"/>
      <c r="AO759" s="17">
        <v>0.33401095741351</v>
      </c>
      <c r="AP759" s="17">
        <v>0.43760100873744101</v>
      </c>
      <c r="AQ759" s="17">
        <v>0.42084956777924198</v>
      </c>
      <c r="AR759" s="17"/>
      <c r="AS759" s="17">
        <v>0.40254240595664398</v>
      </c>
      <c r="AT759" s="17">
        <v>0.40653633908515502</v>
      </c>
      <c r="AU759" s="17">
        <v>0.38683706020411002</v>
      </c>
      <c r="AV759" s="17">
        <v>0.39480755420721197</v>
      </c>
      <c r="AW759" s="17">
        <v>0.47258560289888801</v>
      </c>
      <c r="AX759" s="17"/>
      <c r="AY759" s="17">
        <v>0.20925513222710199</v>
      </c>
      <c r="AZ759" s="17">
        <v>0.403662516713995</v>
      </c>
      <c r="BA759" s="17">
        <v>0.35183155146341599</v>
      </c>
      <c r="BB759" s="17">
        <v>0.39423254826899101</v>
      </c>
      <c r="BC759" s="17">
        <v>0.42758047026343798</v>
      </c>
      <c r="BD759" s="17">
        <v>0.419222307927483</v>
      </c>
      <c r="BE759" s="17">
        <v>0.45734941770128201</v>
      </c>
      <c r="BF759" s="17">
        <v>0.36698045082853897</v>
      </c>
      <c r="BG759" s="17">
        <v>0.38119849086628499</v>
      </c>
      <c r="BH759" s="17">
        <v>0.33045088081630902</v>
      </c>
      <c r="BI759" s="17">
        <v>0.41070915328190699</v>
      </c>
      <c r="BJ759" s="17">
        <v>0.36916091574211302</v>
      </c>
      <c r="BK759" s="17">
        <v>0.324476450046219</v>
      </c>
      <c r="BL759" s="17">
        <v>0.40801289200806801</v>
      </c>
      <c r="BM759" s="17">
        <v>0.20475970405701899</v>
      </c>
      <c r="BN759" s="17">
        <v>0.44619016848450799</v>
      </c>
      <c r="BO759" s="17"/>
      <c r="BP759" s="17">
        <v>0.41661897995566899</v>
      </c>
      <c r="BQ759" s="17">
        <v>0.367701474670797</v>
      </c>
      <c r="BR759" s="17">
        <v>0.45372899972146602</v>
      </c>
      <c r="BS759" s="17">
        <v>0.38979563174250298</v>
      </c>
      <c r="BT759" s="17">
        <v>0.31128623024365498</v>
      </c>
      <c r="BU759" s="17">
        <v>0.42251419571948901</v>
      </c>
      <c r="BV759" s="17"/>
      <c r="BW759" s="17">
        <v>0.41421097669625301</v>
      </c>
      <c r="BX759" s="17">
        <v>0.37983192194702098</v>
      </c>
      <c r="BY759" s="17">
        <v>0.413442751619715</v>
      </c>
      <c r="BZ759" s="17">
        <v>0.38402666054283902</v>
      </c>
      <c r="CA759" s="17">
        <v>0.38878064601658602</v>
      </c>
      <c r="CB759" s="17">
        <v>0.44199081688136199</v>
      </c>
      <c r="CC759" s="17">
        <v>0.45773580029606697</v>
      </c>
      <c r="CD759" s="17">
        <v>0.38396378973192202</v>
      </c>
      <c r="CE759" s="17"/>
      <c r="CF759" s="17">
        <v>0.35759744556873402</v>
      </c>
      <c r="CG759" s="17">
        <v>0.38658948085167</v>
      </c>
      <c r="CH759" s="17">
        <v>0.40624323683702102</v>
      </c>
      <c r="CI759" s="17">
        <v>0.40430432152582002</v>
      </c>
      <c r="CJ759" s="17">
        <v>0.330859385291979</v>
      </c>
      <c r="CK759" s="17"/>
      <c r="CL759" s="17">
        <v>0.46174724868974198</v>
      </c>
      <c r="CM759" s="17"/>
      <c r="CN759" s="17">
        <v>0.39364606253663798</v>
      </c>
      <c r="CO759" s="17">
        <v>0.41087357592277701</v>
      </c>
      <c r="CP759" s="17">
        <v>0.37334295690847302</v>
      </c>
    </row>
    <row r="760" spans="2:94" x14ac:dyDescent="0.35">
      <c r="B760" t="s">
        <v>325</v>
      </c>
      <c r="C760" s="17">
        <v>0.315177356235749</v>
      </c>
      <c r="D760" s="17">
        <v>0.27137983300831597</v>
      </c>
      <c r="E760" s="17">
        <v>0.35753263430590299</v>
      </c>
      <c r="F760" s="17"/>
      <c r="G760" s="17">
        <v>0.17891624263651501</v>
      </c>
      <c r="H760" s="17">
        <v>0.25513582205108198</v>
      </c>
      <c r="I760" s="17">
        <v>0.28981189799690399</v>
      </c>
      <c r="J760" s="17">
        <v>0.34005474090459598</v>
      </c>
      <c r="K760" s="17">
        <v>0.39570818110858003</v>
      </c>
      <c r="L760" s="17">
        <v>0.40119043062491599</v>
      </c>
      <c r="M760" s="17"/>
      <c r="N760" s="17">
        <v>0.26747121047490702</v>
      </c>
      <c r="O760" s="17">
        <v>0.303499465011561</v>
      </c>
      <c r="P760" s="17">
        <v>0.33575302913913602</v>
      </c>
      <c r="Q760" s="17">
        <v>0.35625888582757897</v>
      </c>
      <c r="R760" s="17"/>
      <c r="S760" s="17">
        <v>0.26796773070625102</v>
      </c>
      <c r="T760" s="17">
        <v>0.35086402932788702</v>
      </c>
      <c r="U760" s="17">
        <v>0.32821530516639003</v>
      </c>
      <c r="V760" s="17">
        <v>0.33258090559445402</v>
      </c>
      <c r="W760" s="17">
        <v>0.30719382223154201</v>
      </c>
      <c r="X760" s="17">
        <v>0.31018758575093103</v>
      </c>
      <c r="Y760" s="17">
        <v>0.24640254210835399</v>
      </c>
      <c r="Z760" s="17">
        <v>0.35253784515946901</v>
      </c>
      <c r="AA760" s="17">
        <v>0.31180118453569</v>
      </c>
      <c r="AB760" s="17">
        <v>0.34896695030707398</v>
      </c>
      <c r="AC760" s="17">
        <v>0.34511298836142901</v>
      </c>
      <c r="AD760" s="17"/>
      <c r="AE760" s="17">
        <v>0.34879207790162597</v>
      </c>
      <c r="AF760" s="17">
        <v>0.31108868206463902</v>
      </c>
      <c r="AG760" s="17">
        <v>0.30928744152737703</v>
      </c>
      <c r="AH760" s="17"/>
      <c r="AI760" s="17">
        <v>0.36434684881212598</v>
      </c>
      <c r="AJ760" s="17">
        <v>0.24782453782628899</v>
      </c>
      <c r="AK760" s="17">
        <v>0.29942819594571501</v>
      </c>
      <c r="AL760" s="17">
        <v>0.35140609456687899</v>
      </c>
      <c r="AM760" s="17">
        <v>0.34502324491949499</v>
      </c>
      <c r="AN760" s="17"/>
      <c r="AO760" s="17">
        <v>0.36405701695701698</v>
      </c>
      <c r="AP760" s="17">
        <v>0.26810768462432</v>
      </c>
      <c r="AQ760" s="17">
        <v>0.29700835353120503</v>
      </c>
      <c r="AR760" s="17"/>
      <c r="AS760" s="17">
        <v>0.35566763100199</v>
      </c>
      <c r="AT760" s="17">
        <v>0.31886620315806702</v>
      </c>
      <c r="AU760" s="17">
        <v>0.27106621771863398</v>
      </c>
      <c r="AV760" s="17">
        <v>0.22885321715823301</v>
      </c>
      <c r="AW760" s="17">
        <v>0.18915830400263001</v>
      </c>
      <c r="AX760" s="17"/>
      <c r="AY760" s="17">
        <v>0.17535399474725899</v>
      </c>
      <c r="AZ760" s="17">
        <v>0.350548836049145</v>
      </c>
      <c r="BA760" s="17">
        <v>0.39106660135913401</v>
      </c>
      <c r="BB760" s="17">
        <v>0.39820843581225102</v>
      </c>
      <c r="BC760" s="17">
        <v>0.28359306723412497</v>
      </c>
      <c r="BD760" s="17">
        <v>0.29822118117450103</v>
      </c>
      <c r="BE760" s="17">
        <v>0.30725058315873199</v>
      </c>
      <c r="BF760" s="17">
        <v>0.32599018557780801</v>
      </c>
      <c r="BG760" s="17">
        <v>0.33094416055753001</v>
      </c>
      <c r="BH760" s="17">
        <v>0.35356173895718901</v>
      </c>
      <c r="BI760" s="17">
        <v>0.24414262207929299</v>
      </c>
      <c r="BJ760" s="17">
        <v>0.29120947978400802</v>
      </c>
      <c r="BK760" s="17">
        <v>0.300415593139021</v>
      </c>
      <c r="BL760" s="17">
        <v>0.27489690634569902</v>
      </c>
      <c r="BM760" s="17">
        <v>0.372626452453863</v>
      </c>
      <c r="BN760" s="17">
        <v>0.154792688414644</v>
      </c>
      <c r="BO760" s="17"/>
      <c r="BP760" s="17">
        <v>0.23186785303889201</v>
      </c>
      <c r="BQ760" s="17">
        <v>0.32516079766563899</v>
      </c>
      <c r="BR760" s="17">
        <v>0.29110535107892999</v>
      </c>
      <c r="BS760" s="17">
        <v>0.338158308508682</v>
      </c>
      <c r="BT760" s="17">
        <v>0.438678237535714</v>
      </c>
      <c r="BU760" s="17">
        <v>0.34168724607746598</v>
      </c>
      <c r="BV760" s="17"/>
      <c r="BW760" s="17">
        <v>0.23834909846222599</v>
      </c>
      <c r="BX760" s="17">
        <v>0.335223351079877</v>
      </c>
      <c r="BY760" s="17">
        <v>0.30556837842401202</v>
      </c>
      <c r="BZ760" s="17">
        <v>0.31241140666051997</v>
      </c>
      <c r="CA760" s="17">
        <v>0.29753875000931101</v>
      </c>
      <c r="CB760" s="17">
        <v>0.30438236037131899</v>
      </c>
      <c r="CC760" s="17">
        <v>0.25331674627624601</v>
      </c>
      <c r="CD760" s="17">
        <v>0.357369915960914</v>
      </c>
      <c r="CE760" s="17"/>
      <c r="CF760" s="17">
        <v>0.27500631183526297</v>
      </c>
      <c r="CG760" s="17">
        <v>0.30669104437862399</v>
      </c>
      <c r="CH760" s="17">
        <v>0.327627376989786</v>
      </c>
      <c r="CI760" s="17">
        <v>0.33523250272226501</v>
      </c>
      <c r="CJ760" s="17">
        <v>0.28214995981172403</v>
      </c>
      <c r="CK760" s="17"/>
      <c r="CL760" s="17">
        <v>0.300856754598609</v>
      </c>
      <c r="CM760" s="17"/>
      <c r="CN760" s="17">
        <v>0.31905143567405903</v>
      </c>
      <c r="CO760" s="17">
        <v>0.28323632956174</v>
      </c>
      <c r="CP760" s="17">
        <v>0.33140189938185699</v>
      </c>
    </row>
    <row r="761" spans="2:94" x14ac:dyDescent="0.35">
      <c r="B761" t="s">
        <v>133</v>
      </c>
      <c r="C761" s="17">
        <v>6.8357437634817705E-2</v>
      </c>
      <c r="D761" s="17">
        <v>7.0540677036686802E-2</v>
      </c>
      <c r="E761" s="17">
        <v>6.5892821051147299E-2</v>
      </c>
      <c r="F761" s="17"/>
      <c r="G761" s="17">
        <v>7.7298174972541406E-2</v>
      </c>
      <c r="H761" s="17">
        <v>8.0868451469663302E-2</v>
      </c>
      <c r="I761" s="17">
        <v>7.4309759794339E-2</v>
      </c>
      <c r="J761" s="17">
        <v>7.7718241369090807E-2</v>
      </c>
      <c r="K761" s="17">
        <v>6.2002045375325401E-2</v>
      </c>
      <c r="L761" s="17">
        <v>4.4832922567871601E-2</v>
      </c>
      <c r="M761" s="17"/>
      <c r="N761" s="17">
        <v>5.00083519657522E-2</v>
      </c>
      <c r="O761" s="17">
        <v>5.5701607493515298E-2</v>
      </c>
      <c r="P761" s="17">
        <v>7.3416572790809001E-2</v>
      </c>
      <c r="Q761" s="17">
        <v>9.8140646151176E-2</v>
      </c>
      <c r="R761" s="17"/>
      <c r="S761" s="17">
        <v>5.9712593832327999E-2</v>
      </c>
      <c r="T761" s="17">
        <v>8.4830367093322201E-2</v>
      </c>
      <c r="U761" s="17">
        <v>5.8694262551778599E-2</v>
      </c>
      <c r="V761" s="17">
        <v>5.9422419768452001E-2</v>
      </c>
      <c r="W761" s="17">
        <v>7.0757155277999306E-2</v>
      </c>
      <c r="X761" s="17">
        <v>8.3100012336650403E-2</v>
      </c>
      <c r="Y761" s="17">
        <v>6.9850264606286502E-2</v>
      </c>
      <c r="Z761" s="17">
        <v>4.2549792922305797E-2</v>
      </c>
      <c r="AA761" s="17">
        <v>9.69585833526799E-2</v>
      </c>
      <c r="AB761" s="17">
        <v>3.5793383558985502E-2</v>
      </c>
      <c r="AC761" s="17">
        <v>6.3234130801258406E-2</v>
      </c>
      <c r="AD761" s="17"/>
      <c r="AE761" s="17">
        <v>6.52805216418849E-2</v>
      </c>
      <c r="AF761" s="17">
        <v>4.8845909945864303E-2</v>
      </c>
      <c r="AG761" s="17">
        <v>0.11119774748672299</v>
      </c>
      <c r="AH761" s="17"/>
      <c r="AI761" s="17">
        <v>4.8142642231826703E-2</v>
      </c>
      <c r="AJ761" s="17">
        <v>6.7621434405001499E-2</v>
      </c>
      <c r="AK761" s="17">
        <v>2.6721979031333699E-2</v>
      </c>
      <c r="AL761" s="17">
        <v>5.0732143799387702E-2</v>
      </c>
      <c r="AM761" s="17">
        <v>0.12886153618425999</v>
      </c>
      <c r="AN761" s="17"/>
      <c r="AO761" s="17">
        <v>4.5992651361967701E-2</v>
      </c>
      <c r="AP761" s="17">
        <v>6.1319043536922802E-2</v>
      </c>
      <c r="AQ761" s="17">
        <v>2.6082422329504001E-2</v>
      </c>
      <c r="AR761" s="17"/>
      <c r="AS761" s="17">
        <v>0.102574389307584</v>
      </c>
      <c r="AT761" s="17">
        <v>8.1141972990836697E-2</v>
      </c>
      <c r="AU761" s="17">
        <v>5.39803413915226E-2</v>
      </c>
      <c r="AV761" s="17">
        <v>3.3871168662039298E-2</v>
      </c>
      <c r="AW761" s="17">
        <v>0</v>
      </c>
      <c r="AX761" s="17"/>
      <c r="AY761" s="17">
        <v>0.27437565666533598</v>
      </c>
      <c r="AZ761" s="17">
        <v>5.5750194247362002E-2</v>
      </c>
      <c r="BA761" s="17">
        <v>5.0171051636003897E-2</v>
      </c>
      <c r="BB761" s="17">
        <v>0.111995576462962</v>
      </c>
      <c r="BC761" s="17">
        <v>7.0887582105987099E-2</v>
      </c>
      <c r="BD761" s="17">
        <v>8.26854045198048E-2</v>
      </c>
      <c r="BE761" s="17">
        <v>7.9037533103905197E-2</v>
      </c>
      <c r="BF761" s="17">
        <v>5.2395418402056901E-2</v>
      </c>
      <c r="BG761" s="17">
        <v>4.9858958828218898E-2</v>
      </c>
      <c r="BH761" s="17">
        <v>5.65101933463346E-2</v>
      </c>
      <c r="BI761" s="17">
        <v>5.1885892642696302E-2</v>
      </c>
      <c r="BJ761" s="17">
        <v>6.1136593470989598E-2</v>
      </c>
      <c r="BK761" s="17">
        <v>2.27046629672179E-2</v>
      </c>
      <c r="BL761" s="17">
        <v>4.5346483150357803E-2</v>
      </c>
      <c r="BM761" s="17">
        <v>3.1026536486028499E-2</v>
      </c>
      <c r="BN761" s="17">
        <v>3.3738046887777699E-2</v>
      </c>
      <c r="BO761" s="17"/>
      <c r="BP761" s="17">
        <v>5.7303780986519899E-2</v>
      </c>
      <c r="BQ761" s="17">
        <v>8.4318800654214002E-2</v>
      </c>
      <c r="BR761" s="17">
        <v>5.2962551107912197E-2</v>
      </c>
      <c r="BS761" s="17">
        <v>7.8699008618264898E-2</v>
      </c>
      <c r="BT761" s="17">
        <v>6.01179565523767E-2</v>
      </c>
      <c r="BU761" s="17">
        <v>5.2564089059448697E-2</v>
      </c>
      <c r="BV761" s="17"/>
      <c r="BW761" s="17">
        <v>6.5201002321376905E-2</v>
      </c>
      <c r="BX761" s="17">
        <v>6.7892645722029105E-2</v>
      </c>
      <c r="BY761" s="17">
        <v>5.3568302476413497E-2</v>
      </c>
      <c r="BZ761" s="17">
        <v>6.5454169803908099E-2</v>
      </c>
      <c r="CA761" s="17">
        <v>6.8143322323870895E-2</v>
      </c>
      <c r="CB761" s="17">
        <v>4.1404580300901501E-2</v>
      </c>
      <c r="CC761" s="17">
        <v>3.9337708686851297E-2</v>
      </c>
      <c r="CD761" s="17">
        <v>0.12336480609823</v>
      </c>
      <c r="CE761" s="17"/>
      <c r="CF761" s="17">
        <v>4.2803018660297801E-2</v>
      </c>
      <c r="CG761" s="17">
        <v>6.2450121028460197E-2</v>
      </c>
      <c r="CH761" s="17">
        <v>6.8783833312125203E-2</v>
      </c>
      <c r="CI761" s="17">
        <v>8.6992218881098995E-2</v>
      </c>
      <c r="CJ761" s="17">
        <v>0.105189390164872</v>
      </c>
      <c r="CK761" s="17"/>
      <c r="CL761" s="17">
        <v>9.3197823348327904E-3</v>
      </c>
      <c r="CM761" s="17"/>
      <c r="CN761" s="17">
        <v>7.8571323295882706E-2</v>
      </c>
      <c r="CO761" s="17">
        <v>7.8991956667273697E-2</v>
      </c>
      <c r="CP761" s="17">
        <v>3.5086299345820103E-2</v>
      </c>
    </row>
    <row r="762" spans="2:94" x14ac:dyDescent="0.35">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c r="AV762" s="17"/>
      <c r="AW762" s="17"/>
      <c r="AX762" s="17"/>
      <c r="AY762" s="17"/>
      <c r="AZ762" s="17"/>
      <c r="BA762" s="17"/>
      <c r="BB762" s="17"/>
      <c r="BC762" s="17"/>
      <c r="BD762" s="17"/>
      <c r="BE762" s="17"/>
      <c r="BF762" s="17"/>
      <c r="BG762" s="17"/>
      <c r="BH762" s="17"/>
      <c r="BI762" s="17"/>
      <c r="BJ762" s="17"/>
      <c r="BK762" s="17"/>
      <c r="BL762" s="17"/>
      <c r="BM762" s="17"/>
      <c r="BN762" s="17"/>
      <c r="BO762" s="17"/>
      <c r="BP762" s="17"/>
      <c r="BQ762" s="17"/>
      <c r="BR762" s="17"/>
      <c r="BS762" s="17"/>
      <c r="BT762" s="17"/>
      <c r="BU762" s="17"/>
      <c r="BV762" s="17"/>
      <c r="BW762" s="17"/>
      <c r="BX762" s="17"/>
      <c r="BY762" s="17"/>
      <c r="BZ762" s="17"/>
      <c r="CA762" s="17"/>
      <c r="CB762" s="17"/>
      <c r="CC762" s="17"/>
      <c r="CD762" s="17"/>
      <c r="CE762" s="17"/>
      <c r="CF762" s="17"/>
      <c r="CG762" s="17"/>
      <c r="CH762" s="17"/>
      <c r="CI762" s="17"/>
      <c r="CJ762" s="17"/>
      <c r="CK762" s="17"/>
      <c r="CL762" s="17"/>
      <c r="CM762" s="17"/>
      <c r="CN762" s="17"/>
      <c r="CO762" s="17"/>
      <c r="CP762" s="17"/>
    </row>
    <row r="763" spans="2:94" x14ac:dyDescent="0.35">
      <c r="B763" s="6" t="s">
        <v>328</v>
      </c>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c r="AV763" s="17"/>
      <c r="AW763" s="17"/>
      <c r="AX763" s="17"/>
      <c r="AY763" s="17"/>
      <c r="AZ763" s="17"/>
      <c r="BA763" s="17"/>
      <c r="BB763" s="17"/>
      <c r="BC763" s="17"/>
      <c r="BD763" s="17"/>
      <c r="BE763" s="17"/>
      <c r="BF763" s="17"/>
      <c r="BG763" s="17"/>
      <c r="BH763" s="17"/>
      <c r="BI763" s="17"/>
      <c r="BJ763" s="17"/>
      <c r="BK763" s="17"/>
      <c r="BL763" s="17"/>
      <c r="BM763" s="17"/>
      <c r="BN763" s="17"/>
      <c r="BO763" s="17"/>
      <c r="BP763" s="17"/>
      <c r="BQ763" s="17"/>
      <c r="BR763" s="17"/>
      <c r="BS763" s="17"/>
      <c r="BT763" s="17"/>
      <c r="BU763" s="17"/>
      <c r="BV763" s="17"/>
      <c r="BW763" s="17"/>
      <c r="BX763" s="17"/>
      <c r="BY763" s="17"/>
      <c r="BZ763" s="17"/>
      <c r="CA763" s="17"/>
      <c r="CB763" s="17"/>
      <c r="CC763" s="17"/>
      <c r="CD763" s="17"/>
      <c r="CE763" s="17"/>
      <c r="CF763" s="17"/>
      <c r="CG763" s="17"/>
      <c r="CH763" s="17"/>
      <c r="CI763" s="17"/>
      <c r="CJ763" s="17"/>
      <c r="CK763" s="17"/>
      <c r="CL763" s="17"/>
      <c r="CM763" s="17"/>
      <c r="CN763" s="17"/>
      <c r="CO763" s="17"/>
      <c r="CP763" s="17"/>
    </row>
    <row r="764" spans="2:94" x14ac:dyDescent="0.35">
      <c r="B764" s="24" t="s">
        <v>225</v>
      </c>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c r="AC764" s="17"/>
      <c r="AD764" s="17"/>
      <c r="AE764" s="17"/>
      <c r="AF764" s="17"/>
      <c r="AG764" s="17"/>
      <c r="AH764" s="17"/>
      <c r="AI764" s="17"/>
      <c r="AJ764" s="17"/>
      <c r="AK764" s="17"/>
      <c r="AL764" s="17"/>
      <c r="AM764" s="17"/>
      <c r="AN764" s="17"/>
      <c r="AO764" s="17"/>
      <c r="AP764" s="17"/>
      <c r="AQ764" s="17"/>
      <c r="AR764" s="17"/>
      <c r="AS764" s="17"/>
      <c r="AT764" s="17"/>
      <c r="AU764" s="17"/>
      <c r="AV764" s="17"/>
      <c r="AW764" s="17"/>
      <c r="AX764" s="17"/>
      <c r="AY764" s="17"/>
      <c r="AZ764" s="17"/>
      <c r="BA764" s="17"/>
      <c r="BB764" s="17"/>
      <c r="BC764" s="17"/>
      <c r="BD764" s="17"/>
      <c r="BE764" s="17"/>
      <c r="BF764" s="17"/>
      <c r="BG764" s="17"/>
      <c r="BH764" s="17"/>
      <c r="BI764" s="17"/>
      <c r="BJ764" s="17"/>
      <c r="BK764" s="17"/>
      <c r="BL764" s="17"/>
      <c r="BM764" s="17"/>
      <c r="BN764" s="17"/>
      <c r="BO764" s="17"/>
      <c r="BP764" s="17"/>
      <c r="BQ764" s="17"/>
      <c r="BR764" s="17"/>
      <c r="BS764" s="17"/>
      <c r="BT764" s="17"/>
      <c r="BU764" s="17"/>
      <c r="BV764" s="17"/>
      <c r="BW764" s="17"/>
      <c r="BX764" s="17"/>
      <c r="BY764" s="17"/>
      <c r="BZ764" s="17"/>
      <c r="CA764" s="17"/>
      <c r="CB764" s="17"/>
      <c r="CC764" s="17"/>
      <c r="CD764" s="17"/>
      <c r="CE764" s="17"/>
      <c r="CF764" s="17"/>
      <c r="CG764" s="17"/>
      <c r="CH764" s="17"/>
      <c r="CI764" s="17"/>
      <c r="CJ764" s="17"/>
      <c r="CK764" s="17"/>
      <c r="CL764" s="17"/>
      <c r="CM764" s="17"/>
      <c r="CN764" s="17"/>
      <c r="CO764" s="17"/>
      <c r="CP764" s="17"/>
    </row>
    <row r="765" spans="2:94" x14ac:dyDescent="0.35">
      <c r="B765" t="s">
        <v>323</v>
      </c>
      <c r="C765" s="17">
        <v>0.141720147096421</v>
      </c>
      <c r="D765" s="17">
        <v>0.19154762623552801</v>
      </c>
      <c r="E765" s="17">
        <v>9.1396005835163302E-2</v>
      </c>
      <c r="F765" s="17"/>
      <c r="G765" s="17">
        <v>0.16436775892577599</v>
      </c>
      <c r="H765" s="17">
        <v>0.16426411401895999</v>
      </c>
      <c r="I765" s="17">
        <v>0.160749387923665</v>
      </c>
      <c r="J765" s="17">
        <v>0.15046843907191099</v>
      </c>
      <c r="K765" s="17">
        <v>0.11374787926923401</v>
      </c>
      <c r="L765" s="17">
        <v>0.106571976234272</v>
      </c>
      <c r="M765" s="17"/>
      <c r="N765" s="17">
        <v>0.21314444402487201</v>
      </c>
      <c r="O765" s="17">
        <v>0.13030847793550299</v>
      </c>
      <c r="P765" s="17">
        <v>0.118144048991513</v>
      </c>
      <c r="Q765" s="17">
        <v>9.9968302874817699E-2</v>
      </c>
      <c r="R765" s="17"/>
      <c r="S765" s="17">
        <v>0.17958038383623601</v>
      </c>
      <c r="T765" s="17">
        <v>0.134385192314946</v>
      </c>
      <c r="U765" s="17">
        <v>0.13300951569278499</v>
      </c>
      <c r="V765" s="17">
        <v>0.13088406165623301</v>
      </c>
      <c r="W765" s="17">
        <v>0.15246946199428099</v>
      </c>
      <c r="X765" s="17">
        <v>0.14787498615141501</v>
      </c>
      <c r="Y765" s="17">
        <v>0.13603496220813299</v>
      </c>
      <c r="Z765" s="17">
        <v>0.14890465055503099</v>
      </c>
      <c r="AA765" s="17">
        <v>0.113220040454687</v>
      </c>
      <c r="AB765" s="17">
        <v>0.15145104379739899</v>
      </c>
      <c r="AC765" s="17">
        <v>0.115755616561625</v>
      </c>
      <c r="AD765" s="17"/>
      <c r="AE765" s="17">
        <v>0.132680820091583</v>
      </c>
      <c r="AF765" s="17">
        <v>0.180062858584003</v>
      </c>
      <c r="AG765" s="17">
        <v>7.0661998752100094E-2</v>
      </c>
      <c r="AH765" s="17"/>
      <c r="AI765" s="17">
        <v>0.13717451430659899</v>
      </c>
      <c r="AJ765" s="17">
        <v>0.18763616316868401</v>
      </c>
      <c r="AK765" s="17">
        <v>0.174607056481065</v>
      </c>
      <c r="AL765" s="17">
        <v>0.228724056072102</v>
      </c>
      <c r="AM765" s="17">
        <v>5.0084199371462003E-2</v>
      </c>
      <c r="AN765" s="17"/>
      <c r="AO765" s="17">
        <v>0.13448505298828101</v>
      </c>
      <c r="AP765" s="17">
        <v>0.183624599172797</v>
      </c>
      <c r="AQ765" s="17">
        <v>0.138925545274865</v>
      </c>
      <c r="AR765" s="17"/>
      <c r="AS765" s="17">
        <v>0.10522838041508401</v>
      </c>
      <c r="AT765" s="17">
        <v>0.10336045894811199</v>
      </c>
      <c r="AU765" s="17">
        <v>0.18502251401443601</v>
      </c>
      <c r="AV765" s="17">
        <v>0.233289362981113</v>
      </c>
      <c r="AW765" s="17">
        <v>0.23440711391833</v>
      </c>
      <c r="AX765" s="17"/>
      <c r="AY765" s="17">
        <v>0.112419127675305</v>
      </c>
      <c r="AZ765" s="17">
        <v>9.7047790488227606E-2</v>
      </c>
      <c r="BA765" s="17">
        <v>0.13514180263374101</v>
      </c>
      <c r="BB765" s="17">
        <v>8.8783510460312104E-2</v>
      </c>
      <c r="BC765" s="17">
        <v>0.113549845787853</v>
      </c>
      <c r="BD765" s="17">
        <v>0.158635084254513</v>
      </c>
      <c r="BE765" s="17">
        <v>0.14219954670886101</v>
      </c>
      <c r="BF765" s="17">
        <v>0.161040627005476</v>
      </c>
      <c r="BG765" s="17">
        <v>0.165220117759906</v>
      </c>
      <c r="BH765" s="17">
        <v>0.172689091632905</v>
      </c>
      <c r="BI765" s="17">
        <v>0.132763231552572</v>
      </c>
      <c r="BJ765" s="17">
        <v>0.15810896886832501</v>
      </c>
      <c r="BK765" s="17">
        <v>0.16736723447343901</v>
      </c>
      <c r="BL765" s="17">
        <v>0.143364124055915</v>
      </c>
      <c r="BM765" s="17">
        <v>0.331494284715665</v>
      </c>
      <c r="BN765" s="17">
        <v>0.22420076537776401</v>
      </c>
      <c r="BO765" s="17"/>
      <c r="BP765" s="17">
        <v>0.188888798049863</v>
      </c>
      <c r="BQ765" s="17">
        <v>0.138351462485549</v>
      </c>
      <c r="BR765" s="17">
        <v>0.12752756676098601</v>
      </c>
      <c r="BS765" s="17">
        <v>0.13207527002932501</v>
      </c>
      <c r="BT765" s="17">
        <v>9.8764587386963601E-2</v>
      </c>
      <c r="BU765" s="17">
        <v>0.119061567592704</v>
      </c>
      <c r="BV765" s="17"/>
      <c r="BW765" s="17">
        <v>0.23017214579468701</v>
      </c>
      <c r="BX765" s="17">
        <v>0.14611325096484501</v>
      </c>
      <c r="BY765" s="17">
        <v>0.122514269941274</v>
      </c>
      <c r="BZ765" s="17">
        <v>0.15876020001633401</v>
      </c>
      <c r="CA765" s="17">
        <v>0.15728041714666499</v>
      </c>
      <c r="CB765" s="17">
        <v>0.178121520370047</v>
      </c>
      <c r="CC765" s="17">
        <v>0.14630391951236499</v>
      </c>
      <c r="CD765" s="17">
        <v>0.108782655100712</v>
      </c>
      <c r="CE765" s="17"/>
      <c r="CF765" s="17">
        <v>0.17974681481278099</v>
      </c>
      <c r="CG765" s="17">
        <v>0.146289955919465</v>
      </c>
      <c r="CH765" s="17">
        <v>0.14593401649302701</v>
      </c>
      <c r="CI765" s="17">
        <v>9.6313564070559493E-2</v>
      </c>
      <c r="CJ765" s="17">
        <v>0.14933257190617499</v>
      </c>
      <c r="CK765" s="17"/>
      <c r="CL765" s="17">
        <v>0.18155178175480699</v>
      </c>
      <c r="CM765" s="17"/>
      <c r="CN765" s="17">
        <v>0.13955586032067499</v>
      </c>
      <c r="CO765" s="17">
        <v>0.132026226940438</v>
      </c>
      <c r="CP765" s="17">
        <v>0.154735909384493</v>
      </c>
    </row>
    <row r="766" spans="2:94" x14ac:dyDescent="0.35">
      <c r="B766" t="s">
        <v>324</v>
      </c>
      <c r="C766" s="17">
        <v>0.28414705470391199</v>
      </c>
      <c r="D766" s="17">
        <v>0.31828960321997701</v>
      </c>
      <c r="E766" s="17">
        <v>0.25298512277225899</v>
      </c>
      <c r="F766" s="17"/>
      <c r="G766" s="17">
        <v>0.39237973322773601</v>
      </c>
      <c r="H766" s="17">
        <v>0.32145495653114697</v>
      </c>
      <c r="I766" s="17">
        <v>0.26516412525479599</v>
      </c>
      <c r="J766" s="17">
        <v>0.25714765301269099</v>
      </c>
      <c r="K766" s="17">
        <v>0.21379518748656601</v>
      </c>
      <c r="L766" s="17">
        <v>0.26291496382151802</v>
      </c>
      <c r="M766" s="17"/>
      <c r="N766" s="17">
        <v>0.31199276364406398</v>
      </c>
      <c r="O766" s="17">
        <v>0.27800976228362201</v>
      </c>
      <c r="P766" s="17">
        <v>0.27487501291662497</v>
      </c>
      <c r="Q766" s="17">
        <v>0.26995347147751803</v>
      </c>
      <c r="R766" s="17"/>
      <c r="S766" s="17">
        <v>0.344362645565647</v>
      </c>
      <c r="T766" s="17">
        <v>0.24524155777526399</v>
      </c>
      <c r="U766" s="17">
        <v>0.28881102741880399</v>
      </c>
      <c r="V766" s="17">
        <v>0.28554768686884902</v>
      </c>
      <c r="W766" s="17">
        <v>0.251017214688527</v>
      </c>
      <c r="X766" s="17">
        <v>0.32975333931280998</v>
      </c>
      <c r="Y766" s="17">
        <v>0.29284621608318301</v>
      </c>
      <c r="Z766" s="17">
        <v>0.36932533259017403</v>
      </c>
      <c r="AA766" s="17">
        <v>0.25083088619843302</v>
      </c>
      <c r="AB766" s="17">
        <v>0.229173324271881</v>
      </c>
      <c r="AC766" s="17">
        <v>0.27267695934705</v>
      </c>
      <c r="AD766" s="17"/>
      <c r="AE766" s="17">
        <v>0.25575240600823002</v>
      </c>
      <c r="AF766" s="17">
        <v>0.29807765611884601</v>
      </c>
      <c r="AG766" s="17">
        <v>0.273483324674482</v>
      </c>
      <c r="AH766" s="17"/>
      <c r="AI766" s="17">
        <v>0.26339441888516801</v>
      </c>
      <c r="AJ766" s="17">
        <v>0.31047343403819699</v>
      </c>
      <c r="AK766" s="17">
        <v>0.33242530123847303</v>
      </c>
      <c r="AL766" s="17">
        <v>0.26451790608936798</v>
      </c>
      <c r="AM766" s="17">
        <v>0.23469509557190099</v>
      </c>
      <c r="AN766" s="17"/>
      <c r="AO766" s="17">
        <v>0.290604518443079</v>
      </c>
      <c r="AP766" s="17">
        <v>0.309402745585447</v>
      </c>
      <c r="AQ766" s="17">
        <v>0.31541124016887601</v>
      </c>
      <c r="AR766" s="17"/>
      <c r="AS766" s="17">
        <v>0.24643605916310601</v>
      </c>
      <c r="AT766" s="17">
        <v>0.28183761137051899</v>
      </c>
      <c r="AU766" s="17">
        <v>0.30771575114190802</v>
      </c>
      <c r="AV766" s="17">
        <v>0.26556109560049801</v>
      </c>
      <c r="AW766" s="17">
        <v>0.47081414252841802</v>
      </c>
      <c r="AX766" s="17"/>
      <c r="AY766" s="17">
        <v>0.38967158454953799</v>
      </c>
      <c r="AZ766" s="17">
        <v>0.31656965447835</v>
      </c>
      <c r="BA766" s="17">
        <v>0.27493640120948099</v>
      </c>
      <c r="BB766" s="17">
        <v>0.26535774331573297</v>
      </c>
      <c r="BC766" s="17">
        <v>0.27857553692786602</v>
      </c>
      <c r="BD766" s="17">
        <v>0.25254275599114201</v>
      </c>
      <c r="BE766" s="17">
        <v>0.294933497059502</v>
      </c>
      <c r="BF766" s="17">
        <v>0.23769413232974301</v>
      </c>
      <c r="BG766" s="17">
        <v>0.41348346976994099</v>
      </c>
      <c r="BH766" s="17">
        <v>0.229690611211749</v>
      </c>
      <c r="BI766" s="17">
        <v>0.33210476971735198</v>
      </c>
      <c r="BJ766" s="17">
        <v>0.284505250624914</v>
      </c>
      <c r="BK766" s="17">
        <v>0.27911630217674799</v>
      </c>
      <c r="BL766" s="17">
        <v>0.22267067387031</v>
      </c>
      <c r="BM766" s="17">
        <v>0.19996609699068199</v>
      </c>
      <c r="BN766" s="17">
        <v>0.37129224814271999</v>
      </c>
      <c r="BO766" s="17"/>
      <c r="BP766" s="17">
        <v>0.35375625060863097</v>
      </c>
      <c r="BQ766" s="17">
        <v>0.27138056683863399</v>
      </c>
      <c r="BR766" s="17">
        <v>0.29117155295742397</v>
      </c>
      <c r="BS766" s="17">
        <v>0.25673624016185398</v>
      </c>
      <c r="BT766" s="17">
        <v>0.24295729292990101</v>
      </c>
      <c r="BU766" s="17">
        <v>0.22735013268674401</v>
      </c>
      <c r="BV766" s="17"/>
      <c r="BW766" s="17">
        <v>0.29905563105028898</v>
      </c>
      <c r="BX766" s="17">
        <v>0.31075345603334997</v>
      </c>
      <c r="BY766" s="17">
        <v>0.27637927457629802</v>
      </c>
      <c r="BZ766" s="17">
        <v>0.29472572230275002</v>
      </c>
      <c r="CA766" s="17">
        <v>0.26990844752586401</v>
      </c>
      <c r="CB766" s="17">
        <v>0.33675437482069898</v>
      </c>
      <c r="CC766" s="17">
        <v>0.25395647612081301</v>
      </c>
      <c r="CD766" s="17">
        <v>0.22933781366809899</v>
      </c>
      <c r="CE766" s="17"/>
      <c r="CF766" s="17">
        <v>0.30241448826546302</v>
      </c>
      <c r="CG766" s="17">
        <v>0.28703599154651499</v>
      </c>
      <c r="CH766" s="17">
        <v>0.28410318249206301</v>
      </c>
      <c r="CI766" s="17">
        <v>0.27944084200524</v>
      </c>
      <c r="CJ766" s="17">
        <v>0.235022934156182</v>
      </c>
      <c r="CK766" s="17"/>
      <c r="CL766" s="17">
        <v>0.327061598900728</v>
      </c>
      <c r="CM766" s="17"/>
      <c r="CN766" s="17">
        <v>0.26444898064450201</v>
      </c>
      <c r="CO766" s="17">
        <v>0.323323867795551</v>
      </c>
      <c r="CP766" s="17">
        <v>0.30045663676835699</v>
      </c>
    </row>
    <row r="767" spans="2:94" x14ac:dyDescent="0.35">
      <c r="B767" t="s">
        <v>325</v>
      </c>
      <c r="C767" s="17">
        <v>0.496696827478536</v>
      </c>
      <c r="D767" s="17">
        <v>0.41985721181482399</v>
      </c>
      <c r="E767" s="17">
        <v>0.57212962102119802</v>
      </c>
      <c r="F767" s="17"/>
      <c r="G767" s="17">
        <v>0.37882411800111099</v>
      </c>
      <c r="H767" s="17">
        <v>0.42552002054746602</v>
      </c>
      <c r="I767" s="17">
        <v>0.47426677411406998</v>
      </c>
      <c r="J767" s="17">
        <v>0.50562543464663101</v>
      </c>
      <c r="K767" s="17">
        <v>0.60021088654480104</v>
      </c>
      <c r="L767" s="17">
        <v>0.57308401932304098</v>
      </c>
      <c r="M767" s="17"/>
      <c r="N767" s="17">
        <v>0.42951125750499197</v>
      </c>
      <c r="O767" s="17">
        <v>0.52409289711370599</v>
      </c>
      <c r="P767" s="17">
        <v>0.519411010854269</v>
      </c>
      <c r="Q767" s="17">
        <v>0.51585309863003004</v>
      </c>
      <c r="R767" s="17"/>
      <c r="S767" s="17">
        <v>0.40449386892307798</v>
      </c>
      <c r="T767" s="17">
        <v>0.53108776057144202</v>
      </c>
      <c r="U767" s="17">
        <v>0.52908309235352402</v>
      </c>
      <c r="V767" s="17">
        <v>0.53480811221703595</v>
      </c>
      <c r="W767" s="17">
        <v>0.48132874016365301</v>
      </c>
      <c r="X767" s="17">
        <v>0.42599328247618201</v>
      </c>
      <c r="Y767" s="17">
        <v>0.50210602698081896</v>
      </c>
      <c r="Z767" s="17">
        <v>0.43915225732852098</v>
      </c>
      <c r="AA767" s="17">
        <v>0.52884139452199397</v>
      </c>
      <c r="AB767" s="17">
        <v>0.57117161542853001</v>
      </c>
      <c r="AC767" s="17">
        <v>0.51201214244173598</v>
      </c>
      <c r="AD767" s="17"/>
      <c r="AE767" s="17">
        <v>0.53844420702259099</v>
      </c>
      <c r="AF767" s="17">
        <v>0.45858079263043799</v>
      </c>
      <c r="AG767" s="17">
        <v>0.52793804449244797</v>
      </c>
      <c r="AH767" s="17"/>
      <c r="AI767" s="17">
        <v>0.54487018017840805</v>
      </c>
      <c r="AJ767" s="17">
        <v>0.41367281526306698</v>
      </c>
      <c r="AK767" s="17">
        <v>0.45919650956859298</v>
      </c>
      <c r="AL767" s="17">
        <v>0.45602589403914201</v>
      </c>
      <c r="AM767" s="17">
        <v>0.57970602907595203</v>
      </c>
      <c r="AN767" s="17"/>
      <c r="AO767" s="17">
        <v>0.51900456419566698</v>
      </c>
      <c r="AP767" s="17">
        <v>0.43937808574911702</v>
      </c>
      <c r="AQ767" s="17">
        <v>0.496483859631977</v>
      </c>
      <c r="AR767" s="17"/>
      <c r="AS767" s="17">
        <v>0.53540634544591303</v>
      </c>
      <c r="AT767" s="17">
        <v>0.52645748643509305</v>
      </c>
      <c r="AU767" s="17">
        <v>0.45640738534951403</v>
      </c>
      <c r="AV767" s="17">
        <v>0.45371379667853501</v>
      </c>
      <c r="AW767" s="17">
        <v>0.23968328437408701</v>
      </c>
      <c r="AX767" s="17"/>
      <c r="AY767" s="17">
        <v>0.27817085301960198</v>
      </c>
      <c r="AZ767" s="17">
        <v>0.47297197122705598</v>
      </c>
      <c r="BA767" s="17">
        <v>0.52398165604745905</v>
      </c>
      <c r="BB767" s="17">
        <v>0.52458444044695596</v>
      </c>
      <c r="BC767" s="17">
        <v>0.515136304449195</v>
      </c>
      <c r="BD767" s="17">
        <v>0.50434465276182305</v>
      </c>
      <c r="BE767" s="17">
        <v>0.48600579160603002</v>
      </c>
      <c r="BF767" s="17">
        <v>0.54735377076228198</v>
      </c>
      <c r="BG767" s="17">
        <v>0.37648754653079702</v>
      </c>
      <c r="BH767" s="17">
        <v>0.52341109511908601</v>
      </c>
      <c r="BI767" s="17">
        <v>0.46281443966907398</v>
      </c>
      <c r="BJ767" s="17">
        <v>0.49696582168519998</v>
      </c>
      <c r="BK767" s="17">
        <v>0.51952087918161005</v>
      </c>
      <c r="BL767" s="17">
        <v>0.610975311151845</v>
      </c>
      <c r="BM767" s="17">
        <v>0.46853961829365298</v>
      </c>
      <c r="BN767" s="17">
        <v>0.37993122728858197</v>
      </c>
      <c r="BO767" s="17"/>
      <c r="BP767" s="17">
        <v>0.38210826208170601</v>
      </c>
      <c r="BQ767" s="17">
        <v>0.49117322279139303</v>
      </c>
      <c r="BR767" s="17">
        <v>0.51718540903882404</v>
      </c>
      <c r="BS767" s="17">
        <v>0.53767361239881095</v>
      </c>
      <c r="BT767" s="17">
        <v>0.59388645929887196</v>
      </c>
      <c r="BU767" s="17">
        <v>0.59967557501522795</v>
      </c>
      <c r="BV767" s="17"/>
      <c r="BW767" s="17">
        <v>0.37953108179560702</v>
      </c>
      <c r="BX767" s="17">
        <v>0.46724315128720001</v>
      </c>
      <c r="BY767" s="17">
        <v>0.54357365918679901</v>
      </c>
      <c r="BZ767" s="17">
        <v>0.471592785645504</v>
      </c>
      <c r="CA767" s="17">
        <v>0.50718904234447004</v>
      </c>
      <c r="CB767" s="17">
        <v>0.41957531405333098</v>
      </c>
      <c r="CC767" s="17">
        <v>0.49949959747411798</v>
      </c>
      <c r="CD767" s="17">
        <v>0.57449365061230095</v>
      </c>
      <c r="CE767" s="17"/>
      <c r="CF767" s="17">
        <v>0.42511749139128502</v>
      </c>
      <c r="CG767" s="17">
        <v>0.498933825411081</v>
      </c>
      <c r="CH767" s="17">
        <v>0.49566636626063698</v>
      </c>
      <c r="CI767" s="17">
        <v>0.54352841122807405</v>
      </c>
      <c r="CJ767" s="17">
        <v>0.45429500385319199</v>
      </c>
      <c r="CK767" s="17"/>
      <c r="CL767" s="17">
        <v>0.44673225357725099</v>
      </c>
      <c r="CM767" s="17"/>
      <c r="CN767" s="17">
        <v>0.51049716768868503</v>
      </c>
      <c r="CO767" s="17">
        <v>0.45466020288118603</v>
      </c>
      <c r="CP767" s="17">
        <v>0.49696825151330298</v>
      </c>
    </row>
    <row r="768" spans="2:94" x14ac:dyDescent="0.35">
      <c r="B768" t="s">
        <v>133</v>
      </c>
      <c r="C768" s="17">
        <v>7.7435970721130301E-2</v>
      </c>
      <c r="D768" s="17">
        <v>7.03055587296713E-2</v>
      </c>
      <c r="E768" s="17">
        <v>8.34892503713799E-2</v>
      </c>
      <c r="F768" s="17"/>
      <c r="G768" s="17">
        <v>6.4428389845377507E-2</v>
      </c>
      <c r="H768" s="17">
        <v>8.8760908902426397E-2</v>
      </c>
      <c r="I768" s="17">
        <v>9.9819712707468505E-2</v>
      </c>
      <c r="J768" s="17">
        <v>8.6758473268767095E-2</v>
      </c>
      <c r="K768" s="17">
        <v>7.2246046699399505E-2</v>
      </c>
      <c r="L768" s="17">
        <v>5.7429040621168902E-2</v>
      </c>
      <c r="M768" s="17"/>
      <c r="N768" s="17">
        <v>4.5351534826071897E-2</v>
      </c>
      <c r="O768" s="17">
        <v>6.7588862667169E-2</v>
      </c>
      <c r="P768" s="17">
        <v>8.7569927237593298E-2</v>
      </c>
      <c r="Q768" s="17">
        <v>0.114225127017635</v>
      </c>
      <c r="R768" s="17"/>
      <c r="S768" s="17">
        <v>7.1563101675039001E-2</v>
      </c>
      <c r="T768" s="17">
        <v>8.9285489338347304E-2</v>
      </c>
      <c r="U768" s="17">
        <v>4.9096364534887499E-2</v>
      </c>
      <c r="V768" s="17">
        <v>4.8760139257882203E-2</v>
      </c>
      <c r="W768" s="17">
        <v>0.11518458315353899</v>
      </c>
      <c r="X768" s="17">
        <v>9.6378392059592796E-2</v>
      </c>
      <c r="Y768" s="17">
        <v>6.9012794727865395E-2</v>
      </c>
      <c r="Z768" s="17">
        <v>4.2617759526272801E-2</v>
      </c>
      <c r="AA768" s="17">
        <v>0.107107678824886</v>
      </c>
      <c r="AB768" s="17">
        <v>4.8204016502189202E-2</v>
      </c>
      <c r="AC768" s="17">
        <v>9.9555281649589794E-2</v>
      </c>
      <c r="AD768" s="17"/>
      <c r="AE768" s="17">
        <v>7.3122566877595802E-2</v>
      </c>
      <c r="AF768" s="17">
        <v>6.3278692666713293E-2</v>
      </c>
      <c r="AG768" s="17">
        <v>0.12791663208097001</v>
      </c>
      <c r="AH768" s="17"/>
      <c r="AI768" s="17">
        <v>5.4560886629824702E-2</v>
      </c>
      <c r="AJ768" s="17">
        <v>8.8217587530052502E-2</v>
      </c>
      <c r="AK768" s="17">
        <v>3.3771132711869503E-2</v>
      </c>
      <c r="AL768" s="17">
        <v>5.0732143799387702E-2</v>
      </c>
      <c r="AM768" s="17">
        <v>0.13551467598068401</v>
      </c>
      <c r="AN768" s="17"/>
      <c r="AO768" s="17">
        <v>5.59058643729732E-2</v>
      </c>
      <c r="AP768" s="17">
        <v>6.7594569492639103E-2</v>
      </c>
      <c r="AQ768" s="17">
        <v>4.9179354924281903E-2</v>
      </c>
      <c r="AR768" s="17"/>
      <c r="AS768" s="17">
        <v>0.112929214975898</v>
      </c>
      <c r="AT768" s="17">
        <v>8.8344443246275606E-2</v>
      </c>
      <c r="AU768" s="17">
        <v>5.0854349494142297E-2</v>
      </c>
      <c r="AV768" s="17">
        <v>4.7435744739853403E-2</v>
      </c>
      <c r="AW768" s="17">
        <v>5.5095459179165703E-2</v>
      </c>
      <c r="AX768" s="17"/>
      <c r="AY768" s="17">
        <v>0.21973843475555499</v>
      </c>
      <c r="AZ768" s="17">
        <v>0.113410583806366</v>
      </c>
      <c r="BA768" s="17">
        <v>6.5940140109318798E-2</v>
      </c>
      <c r="BB768" s="17">
        <v>0.12127430577699901</v>
      </c>
      <c r="BC768" s="17">
        <v>9.2738312835085795E-2</v>
      </c>
      <c r="BD768" s="17">
        <v>8.4477506992522003E-2</v>
      </c>
      <c r="BE768" s="17">
        <v>7.6861164625607603E-2</v>
      </c>
      <c r="BF768" s="17">
        <v>5.3911469902499197E-2</v>
      </c>
      <c r="BG768" s="17">
        <v>4.4808865939356103E-2</v>
      </c>
      <c r="BH768" s="17">
        <v>7.4209202036259803E-2</v>
      </c>
      <c r="BI768" s="17">
        <v>7.2317559061002401E-2</v>
      </c>
      <c r="BJ768" s="17">
        <v>6.0419958821561197E-2</v>
      </c>
      <c r="BK768" s="17">
        <v>3.3995584168202399E-2</v>
      </c>
      <c r="BL768" s="17">
        <v>2.2989890921930201E-2</v>
      </c>
      <c r="BM768" s="17">
        <v>0</v>
      </c>
      <c r="BN768" s="17">
        <v>2.4575759190932901E-2</v>
      </c>
      <c r="BO768" s="17"/>
      <c r="BP768" s="17">
        <v>7.5246689259798896E-2</v>
      </c>
      <c r="BQ768" s="17">
        <v>9.9094747884423698E-2</v>
      </c>
      <c r="BR768" s="17">
        <v>6.4115471242765801E-2</v>
      </c>
      <c r="BS768" s="17">
        <v>7.3514877410010504E-2</v>
      </c>
      <c r="BT768" s="17">
        <v>6.4391660384263694E-2</v>
      </c>
      <c r="BU768" s="17">
        <v>5.3912724705324301E-2</v>
      </c>
      <c r="BV768" s="17"/>
      <c r="BW768" s="17">
        <v>9.1241141359416994E-2</v>
      </c>
      <c r="BX768" s="17">
        <v>7.5890141714604994E-2</v>
      </c>
      <c r="BY768" s="17">
        <v>5.7532796295627998E-2</v>
      </c>
      <c r="BZ768" s="17">
        <v>7.4921292035411702E-2</v>
      </c>
      <c r="CA768" s="17">
        <v>6.5622092983000604E-2</v>
      </c>
      <c r="CB768" s="17">
        <v>6.5548790755922501E-2</v>
      </c>
      <c r="CC768" s="17">
        <v>0.100240006892704</v>
      </c>
      <c r="CD768" s="17">
        <v>8.7385880618887898E-2</v>
      </c>
      <c r="CE768" s="17"/>
      <c r="CF768" s="17">
        <v>9.2721205530471196E-2</v>
      </c>
      <c r="CG768" s="17">
        <v>6.7740227122938396E-2</v>
      </c>
      <c r="CH768" s="17">
        <v>7.4296434754272903E-2</v>
      </c>
      <c r="CI768" s="17">
        <v>8.0717182696126696E-2</v>
      </c>
      <c r="CJ768" s="17">
        <v>0.16134949008445101</v>
      </c>
      <c r="CK768" s="17"/>
      <c r="CL768" s="17">
        <v>4.4654365767214703E-2</v>
      </c>
      <c r="CM768" s="17"/>
      <c r="CN768" s="17">
        <v>8.54979913461371E-2</v>
      </c>
      <c r="CO768" s="17">
        <v>8.9989702382824305E-2</v>
      </c>
      <c r="CP768" s="17">
        <v>4.7839202333847301E-2</v>
      </c>
    </row>
    <row r="769" spans="2:94" x14ac:dyDescent="0.35">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c r="BN769" s="17"/>
      <c r="BO769" s="17"/>
      <c r="BP769" s="17"/>
      <c r="BQ769" s="17"/>
      <c r="BR769" s="17"/>
      <c r="BS769" s="17"/>
      <c r="BT769" s="17"/>
      <c r="BU769" s="17"/>
      <c r="BV769" s="17"/>
      <c r="BW769" s="17"/>
      <c r="BX769" s="17"/>
      <c r="BY769" s="17"/>
      <c r="BZ769" s="17"/>
      <c r="CA769" s="17"/>
      <c r="CB769" s="17"/>
      <c r="CC769" s="17"/>
      <c r="CD769" s="17"/>
      <c r="CE769" s="17"/>
      <c r="CF769" s="17"/>
      <c r="CG769" s="17"/>
      <c r="CH769" s="17"/>
      <c r="CI769" s="17"/>
      <c r="CJ769" s="17"/>
      <c r="CK769" s="17"/>
      <c r="CL769" s="17"/>
      <c r="CM769" s="17"/>
      <c r="CN769" s="17"/>
      <c r="CO769" s="17"/>
      <c r="CP769" s="17"/>
    </row>
    <row r="770" spans="2:94" x14ac:dyDescent="0.35">
      <c r="B770" s="6" t="s">
        <v>329</v>
      </c>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c r="AV770" s="17"/>
      <c r="AW770" s="17"/>
      <c r="AX770" s="17"/>
      <c r="AY770" s="17"/>
      <c r="AZ770" s="17"/>
      <c r="BA770" s="17"/>
      <c r="BB770" s="17"/>
      <c r="BC770" s="17"/>
      <c r="BD770" s="17"/>
      <c r="BE770" s="17"/>
      <c r="BF770" s="17"/>
      <c r="BG770" s="17"/>
      <c r="BH770" s="17"/>
      <c r="BI770" s="17"/>
      <c r="BJ770" s="17"/>
      <c r="BK770" s="17"/>
      <c r="BL770" s="17"/>
      <c r="BM770" s="17"/>
      <c r="BN770" s="17"/>
      <c r="BO770" s="17"/>
      <c r="BP770" s="17"/>
      <c r="BQ770" s="17"/>
      <c r="BR770" s="17"/>
      <c r="BS770" s="17"/>
      <c r="BT770" s="17"/>
      <c r="BU770" s="17"/>
      <c r="BV770" s="17"/>
      <c r="BW770" s="17"/>
      <c r="BX770" s="17"/>
      <c r="BY770" s="17"/>
      <c r="BZ770" s="17"/>
      <c r="CA770" s="17"/>
      <c r="CB770" s="17"/>
      <c r="CC770" s="17"/>
      <c r="CD770" s="17"/>
      <c r="CE770" s="17"/>
      <c r="CF770" s="17"/>
      <c r="CG770" s="17"/>
      <c r="CH770" s="17"/>
      <c r="CI770" s="17"/>
      <c r="CJ770" s="17"/>
      <c r="CK770" s="17"/>
      <c r="CL770" s="17"/>
      <c r="CM770" s="17"/>
      <c r="CN770" s="17"/>
      <c r="CO770" s="17"/>
      <c r="CP770" s="17"/>
    </row>
    <row r="771" spans="2:94" x14ac:dyDescent="0.35">
      <c r="B771" s="24" t="s">
        <v>225</v>
      </c>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c r="AN771" s="17"/>
      <c r="AO771" s="17"/>
      <c r="AP771" s="17"/>
      <c r="AQ771" s="17"/>
      <c r="AR771" s="17"/>
      <c r="AS771" s="17"/>
      <c r="AT771" s="17"/>
      <c r="AU771" s="17"/>
      <c r="AV771" s="17"/>
      <c r="AW771" s="17"/>
      <c r="AX771" s="17"/>
      <c r="AY771" s="17"/>
      <c r="AZ771" s="17"/>
      <c r="BA771" s="17"/>
      <c r="BB771" s="17"/>
      <c r="BC771" s="17"/>
      <c r="BD771" s="17"/>
      <c r="BE771" s="17"/>
      <c r="BF771" s="17"/>
      <c r="BG771" s="17"/>
      <c r="BH771" s="17"/>
      <c r="BI771" s="17"/>
      <c r="BJ771" s="17"/>
      <c r="BK771" s="17"/>
      <c r="BL771" s="17"/>
      <c r="BM771" s="17"/>
      <c r="BN771" s="17"/>
      <c r="BO771" s="17"/>
      <c r="BP771" s="17"/>
      <c r="BQ771" s="17"/>
      <c r="BR771" s="17"/>
      <c r="BS771" s="17"/>
      <c r="BT771" s="17"/>
      <c r="BU771" s="17"/>
      <c r="BV771" s="17"/>
      <c r="BW771" s="17"/>
      <c r="BX771" s="17"/>
      <c r="BY771" s="17"/>
      <c r="BZ771" s="17"/>
      <c r="CA771" s="17"/>
      <c r="CB771" s="17"/>
      <c r="CC771" s="17"/>
      <c r="CD771" s="17"/>
      <c r="CE771" s="17"/>
      <c r="CF771" s="17"/>
      <c r="CG771" s="17"/>
      <c r="CH771" s="17"/>
      <c r="CI771" s="17"/>
      <c r="CJ771" s="17"/>
      <c r="CK771" s="17"/>
      <c r="CL771" s="17"/>
      <c r="CM771" s="17"/>
      <c r="CN771" s="17"/>
      <c r="CO771" s="17"/>
      <c r="CP771" s="17"/>
    </row>
    <row r="772" spans="2:94" x14ac:dyDescent="0.35">
      <c r="B772" t="s">
        <v>323</v>
      </c>
      <c r="C772" s="17">
        <v>0.266318350806173</v>
      </c>
      <c r="D772" s="17">
        <v>0.29487379531394597</v>
      </c>
      <c r="E772" s="17">
        <v>0.23869289110125699</v>
      </c>
      <c r="F772" s="17"/>
      <c r="G772" s="17">
        <v>0.27258336177344</v>
      </c>
      <c r="H772" s="17">
        <v>0.245046783147085</v>
      </c>
      <c r="I772" s="17">
        <v>0.30148232194779401</v>
      </c>
      <c r="J772" s="17">
        <v>0.27640352566777299</v>
      </c>
      <c r="K772" s="17">
        <v>0.21932389256985399</v>
      </c>
      <c r="L772" s="17">
        <v>0.277621544312879</v>
      </c>
      <c r="M772" s="17"/>
      <c r="N772" s="17">
        <v>0.36811990902421399</v>
      </c>
      <c r="O772" s="17">
        <v>0.263057404304326</v>
      </c>
      <c r="P772" s="17">
        <v>0.229955618497237</v>
      </c>
      <c r="Q772" s="17">
        <v>0.19470280852260899</v>
      </c>
      <c r="R772" s="17"/>
      <c r="S772" s="17">
        <v>0.32233326887735098</v>
      </c>
      <c r="T772" s="17">
        <v>0.25180554600343302</v>
      </c>
      <c r="U772" s="17">
        <v>0.26812191148613002</v>
      </c>
      <c r="V772" s="17">
        <v>0.25754080621409697</v>
      </c>
      <c r="W772" s="17">
        <v>0.25377364319411999</v>
      </c>
      <c r="X772" s="17">
        <v>0.22664478663277501</v>
      </c>
      <c r="Y772" s="17">
        <v>0.23102279463657399</v>
      </c>
      <c r="Z772" s="17">
        <v>0.251119902390327</v>
      </c>
      <c r="AA772" s="17">
        <v>0.27810616671765198</v>
      </c>
      <c r="AB772" s="17">
        <v>0.29071780395586</v>
      </c>
      <c r="AC772" s="17">
        <v>0.242481583511341</v>
      </c>
      <c r="AD772" s="17"/>
      <c r="AE772" s="17">
        <v>0.27605365562199002</v>
      </c>
      <c r="AF772" s="17">
        <v>0.28834822192723197</v>
      </c>
      <c r="AG772" s="17">
        <v>0.185106667012159</v>
      </c>
      <c r="AH772" s="17"/>
      <c r="AI772" s="17">
        <v>0.28789858869870699</v>
      </c>
      <c r="AJ772" s="17">
        <v>0.28054383469180799</v>
      </c>
      <c r="AK772" s="17">
        <v>0.28788434654403799</v>
      </c>
      <c r="AL772" s="17">
        <v>0.19759926359706301</v>
      </c>
      <c r="AM772" s="17">
        <v>0.17340122321514501</v>
      </c>
      <c r="AN772" s="17"/>
      <c r="AO772" s="17">
        <v>0.281330527201823</v>
      </c>
      <c r="AP772" s="17">
        <v>0.29473584222261701</v>
      </c>
      <c r="AQ772" s="17">
        <v>0.27000253184045903</v>
      </c>
      <c r="AR772" s="17"/>
      <c r="AS772" s="17">
        <v>0.240736618317972</v>
      </c>
      <c r="AT772" s="17">
        <v>0.22397895556465899</v>
      </c>
      <c r="AU772" s="17">
        <v>0.311302521624722</v>
      </c>
      <c r="AV772" s="17">
        <v>0.28227487775550397</v>
      </c>
      <c r="AW772" s="17">
        <v>0.48128523035175302</v>
      </c>
      <c r="AX772" s="17"/>
      <c r="AY772" s="17">
        <v>0.38694163114053698</v>
      </c>
      <c r="AZ772" s="17">
        <v>0.16751277710877999</v>
      </c>
      <c r="BA772" s="17">
        <v>0.25814242437909402</v>
      </c>
      <c r="BB772" s="17">
        <v>0.20194563760189099</v>
      </c>
      <c r="BC772" s="17">
        <v>0.26276048548131697</v>
      </c>
      <c r="BD772" s="17">
        <v>0.22770575991358499</v>
      </c>
      <c r="BE772" s="17">
        <v>0.23859499177021901</v>
      </c>
      <c r="BF772" s="17">
        <v>0.28252468433314298</v>
      </c>
      <c r="BG772" s="17">
        <v>0.28161401450616202</v>
      </c>
      <c r="BH772" s="17">
        <v>0.29939768668681499</v>
      </c>
      <c r="BI772" s="17">
        <v>0.300669863034566</v>
      </c>
      <c r="BJ772" s="17">
        <v>0.24788364086346501</v>
      </c>
      <c r="BK772" s="17">
        <v>0.42467877065378201</v>
      </c>
      <c r="BL772" s="17">
        <v>0.33674450997568101</v>
      </c>
      <c r="BM772" s="17">
        <v>0.46312900099518201</v>
      </c>
      <c r="BN772" s="17">
        <v>0.39025346191775601</v>
      </c>
      <c r="BO772" s="17"/>
      <c r="BP772" s="17">
        <v>0.27960174573967</v>
      </c>
      <c r="BQ772" s="17">
        <v>0.27098397498145799</v>
      </c>
      <c r="BR772" s="17">
        <v>0.24390137977965501</v>
      </c>
      <c r="BS772" s="17">
        <v>0.26066663401189299</v>
      </c>
      <c r="BT772" s="17">
        <v>0.26343160199904198</v>
      </c>
      <c r="BU772" s="17">
        <v>0.273430741431338</v>
      </c>
      <c r="BV772" s="17"/>
      <c r="BW772" s="17">
        <v>0.221280617233893</v>
      </c>
      <c r="BX772" s="17">
        <v>0.25955454133957501</v>
      </c>
      <c r="BY772" s="17">
        <v>0.28021861287129401</v>
      </c>
      <c r="BZ772" s="17">
        <v>0.26846820611087602</v>
      </c>
      <c r="CA772" s="17">
        <v>0.26260388102228699</v>
      </c>
      <c r="CB772" s="17">
        <v>0.36400694718700499</v>
      </c>
      <c r="CC772" s="17">
        <v>0.22753415514727501</v>
      </c>
      <c r="CD772" s="17">
        <v>0.26638221579055399</v>
      </c>
      <c r="CE772" s="17"/>
      <c r="CF772" s="17">
        <v>0.28049669206398797</v>
      </c>
      <c r="CG772" s="17">
        <v>0.30174913092488298</v>
      </c>
      <c r="CH772" s="17">
        <v>0.25297761961238302</v>
      </c>
      <c r="CI772" s="17">
        <v>0.207099442796085</v>
      </c>
      <c r="CJ772" s="17">
        <v>0.24524557658946</v>
      </c>
      <c r="CK772" s="17"/>
      <c r="CL772" s="17">
        <v>0.32935363730019102</v>
      </c>
      <c r="CM772" s="17"/>
      <c r="CN772" s="17">
        <v>0.26555742128448601</v>
      </c>
      <c r="CO772" s="17">
        <v>0.23971151579753699</v>
      </c>
      <c r="CP772" s="17">
        <v>0.28949490922818399</v>
      </c>
    </row>
    <row r="773" spans="2:94" x14ac:dyDescent="0.35">
      <c r="B773" t="s">
        <v>324</v>
      </c>
      <c r="C773" s="17">
        <v>0.32912568388408803</v>
      </c>
      <c r="D773" s="17">
        <v>0.340792269493781</v>
      </c>
      <c r="E773" s="17">
        <v>0.31895571129911299</v>
      </c>
      <c r="F773" s="17"/>
      <c r="G773" s="17">
        <v>0.378840243233805</v>
      </c>
      <c r="H773" s="17">
        <v>0.381330890844917</v>
      </c>
      <c r="I773" s="17">
        <v>0.29915903129259203</v>
      </c>
      <c r="J773" s="17">
        <v>0.31642862283364198</v>
      </c>
      <c r="K773" s="17">
        <v>0.27124385687353297</v>
      </c>
      <c r="L773" s="17">
        <v>0.32528144096733902</v>
      </c>
      <c r="M773" s="17"/>
      <c r="N773" s="17">
        <v>0.31366379223363</v>
      </c>
      <c r="O773" s="17">
        <v>0.317682289576808</v>
      </c>
      <c r="P773" s="17">
        <v>0.35143983498360798</v>
      </c>
      <c r="Q773" s="17">
        <v>0.34092905904760601</v>
      </c>
      <c r="R773" s="17"/>
      <c r="S773" s="17">
        <v>0.33383359518791</v>
      </c>
      <c r="T773" s="17">
        <v>0.30026063255077401</v>
      </c>
      <c r="U773" s="17">
        <v>0.32868673164692702</v>
      </c>
      <c r="V773" s="17">
        <v>0.32418573975582798</v>
      </c>
      <c r="W773" s="17">
        <v>0.39752314111042403</v>
      </c>
      <c r="X773" s="17">
        <v>0.337711193469306</v>
      </c>
      <c r="Y773" s="17">
        <v>0.36713955129500803</v>
      </c>
      <c r="Z773" s="17">
        <v>0.37015945679613699</v>
      </c>
      <c r="AA773" s="17">
        <v>0.31983478471642501</v>
      </c>
      <c r="AB773" s="17">
        <v>0.28263802576424801</v>
      </c>
      <c r="AC773" s="17">
        <v>0.30447320817893297</v>
      </c>
      <c r="AD773" s="17"/>
      <c r="AE773" s="17">
        <v>0.30525495371976802</v>
      </c>
      <c r="AF773" s="17">
        <v>0.35424848137894399</v>
      </c>
      <c r="AG773" s="17">
        <v>0.32846078987708999</v>
      </c>
      <c r="AH773" s="17"/>
      <c r="AI773" s="17">
        <v>0.31674223116126998</v>
      </c>
      <c r="AJ773" s="17">
        <v>0.35837622764343202</v>
      </c>
      <c r="AK773" s="17">
        <v>0.41072031984129098</v>
      </c>
      <c r="AL773" s="17">
        <v>0.35333304493832601</v>
      </c>
      <c r="AM773" s="17">
        <v>0.280878688851668</v>
      </c>
      <c r="AN773" s="17"/>
      <c r="AO773" s="17">
        <v>0.332004791845047</v>
      </c>
      <c r="AP773" s="17">
        <v>0.34521857536479</v>
      </c>
      <c r="AQ773" s="17">
        <v>0.38367004730379101</v>
      </c>
      <c r="AR773" s="17"/>
      <c r="AS773" s="17">
        <v>0.28693092287152999</v>
      </c>
      <c r="AT773" s="17">
        <v>0.34236461495849602</v>
      </c>
      <c r="AU773" s="17">
        <v>0.33926663768695797</v>
      </c>
      <c r="AV773" s="17">
        <v>0.33787297956926299</v>
      </c>
      <c r="AW773" s="17">
        <v>0.369865799880847</v>
      </c>
      <c r="AX773" s="17"/>
      <c r="AY773" s="17">
        <v>0.22009933737602899</v>
      </c>
      <c r="AZ773" s="17">
        <v>0.28686128641745801</v>
      </c>
      <c r="BA773" s="17">
        <v>0.35072629375971298</v>
      </c>
      <c r="BB773" s="17">
        <v>0.29137220052903801</v>
      </c>
      <c r="BC773" s="17">
        <v>0.35568232770117197</v>
      </c>
      <c r="BD773" s="17">
        <v>0.32983211954841402</v>
      </c>
      <c r="BE773" s="17">
        <v>0.37046791347341701</v>
      </c>
      <c r="BF773" s="17">
        <v>0.31601568723150297</v>
      </c>
      <c r="BG773" s="17">
        <v>0.42366264782248297</v>
      </c>
      <c r="BH773" s="17">
        <v>0.25851484215739601</v>
      </c>
      <c r="BI773" s="17">
        <v>0.32687006696864201</v>
      </c>
      <c r="BJ773" s="17">
        <v>0.41953287813823198</v>
      </c>
      <c r="BK773" s="17">
        <v>0.26165529112720798</v>
      </c>
      <c r="BL773" s="17">
        <v>0.33324253624459999</v>
      </c>
      <c r="BM773" s="17">
        <v>0.19781698617236401</v>
      </c>
      <c r="BN773" s="17">
        <v>0.37168623136461099</v>
      </c>
      <c r="BO773" s="17"/>
      <c r="BP773" s="17">
        <v>0.349487938905373</v>
      </c>
      <c r="BQ773" s="17">
        <v>0.33442015452922902</v>
      </c>
      <c r="BR773" s="17">
        <v>0.36511178008865303</v>
      </c>
      <c r="BS773" s="17">
        <v>0.31945440743466003</v>
      </c>
      <c r="BT773" s="17">
        <v>0.22775411047873201</v>
      </c>
      <c r="BU773" s="17">
        <v>0.35963791205067502</v>
      </c>
      <c r="BV773" s="17"/>
      <c r="BW773" s="17">
        <v>0.33514869560528998</v>
      </c>
      <c r="BX773" s="17">
        <v>0.33408934247705002</v>
      </c>
      <c r="BY773" s="17">
        <v>0.30956803232632302</v>
      </c>
      <c r="BZ773" s="17">
        <v>0.381918725548692</v>
      </c>
      <c r="CA773" s="17">
        <v>0.34502547415819301</v>
      </c>
      <c r="CB773" s="17">
        <v>0.33615454091987901</v>
      </c>
      <c r="CC773" s="17">
        <v>0.311103139042467</v>
      </c>
      <c r="CD773" s="17">
        <v>0.231132469850826</v>
      </c>
      <c r="CE773" s="17"/>
      <c r="CF773" s="17">
        <v>0.33453777696676601</v>
      </c>
      <c r="CG773" s="17">
        <v>0.31699181895855399</v>
      </c>
      <c r="CH773" s="17">
        <v>0.33400137823891801</v>
      </c>
      <c r="CI773" s="17">
        <v>0.35469119131281901</v>
      </c>
      <c r="CJ773" s="17">
        <v>0.29080701749921201</v>
      </c>
      <c r="CK773" s="17"/>
      <c r="CL773" s="17">
        <v>0.37244207743845897</v>
      </c>
      <c r="CM773" s="17"/>
      <c r="CN773" s="17">
        <v>0.30935353677466798</v>
      </c>
      <c r="CO773" s="17">
        <v>0.38692709536946401</v>
      </c>
      <c r="CP773" s="17">
        <v>0.33068169233370798</v>
      </c>
    </row>
    <row r="774" spans="2:94" x14ac:dyDescent="0.35">
      <c r="B774" t="s">
        <v>325</v>
      </c>
      <c r="C774" s="17">
        <v>0.34370208290933602</v>
      </c>
      <c r="D774" s="17">
        <v>0.30595210162098901</v>
      </c>
      <c r="E774" s="17">
        <v>0.37937239674610501</v>
      </c>
      <c r="F774" s="17"/>
      <c r="G774" s="17">
        <v>0.27337622636519798</v>
      </c>
      <c r="H774" s="17">
        <v>0.30647413755520703</v>
      </c>
      <c r="I774" s="17">
        <v>0.32790221929694102</v>
      </c>
      <c r="J774" s="17">
        <v>0.34059082864298501</v>
      </c>
      <c r="K774" s="17">
        <v>0.45376819407282498</v>
      </c>
      <c r="L774" s="17">
        <v>0.35999449532710198</v>
      </c>
      <c r="M774" s="17"/>
      <c r="N774" s="17">
        <v>0.27340243523751701</v>
      </c>
      <c r="O774" s="17">
        <v>0.37593037338135099</v>
      </c>
      <c r="P774" s="17">
        <v>0.345314750874683</v>
      </c>
      <c r="Q774" s="17">
        <v>0.37747204982838101</v>
      </c>
      <c r="R774" s="17"/>
      <c r="S774" s="17">
        <v>0.28452972431205997</v>
      </c>
      <c r="T774" s="17">
        <v>0.36179511487555399</v>
      </c>
      <c r="U774" s="17">
        <v>0.37133923552905401</v>
      </c>
      <c r="V774" s="17">
        <v>0.36985688936876299</v>
      </c>
      <c r="W774" s="17">
        <v>0.31174718010330299</v>
      </c>
      <c r="X774" s="17">
        <v>0.33920199658419098</v>
      </c>
      <c r="Y774" s="17">
        <v>0.35772041249840902</v>
      </c>
      <c r="Z774" s="17">
        <v>0.30247673226461202</v>
      </c>
      <c r="AA774" s="17">
        <v>0.32515242465588301</v>
      </c>
      <c r="AB774" s="17">
        <v>0.39162343369815</v>
      </c>
      <c r="AC774" s="17">
        <v>0.38068081814527399</v>
      </c>
      <c r="AD774" s="17"/>
      <c r="AE774" s="17">
        <v>0.36670697660144402</v>
      </c>
      <c r="AF774" s="17">
        <v>0.31111191709328601</v>
      </c>
      <c r="AG774" s="17">
        <v>0.38327248301544398</v>
      </c>
      <c r="AH774" s="17"/>
      <c r="AI774" s="17">
        <v>0.357647326599207</v>
      </c>
      <c r="AJ774" s="17">
        <v>0.30259127811292902</v>
      </c>
      <c r="AK774" s="17">
        <v>0.27598395362350298</v>
      </c>
      <c r="AL774" s="17">
        <v>0.37132971901007999</v>
      </c>
      <c r="AM774" s="17">
        <v>0.42879743131269699</v>
      </c>
      <c r="AN774" s="17"/>
      <c r="AO774" s="17">
        <v>0.331811541787919</v>
      </c>
      <c r="AP774" s="17">
        <v>0.30540024041777702</v>
      </c>
      <c r="AQ774" s="17">
        <v>0.31453120455995898</v>
      </c>
      <c r="AR774" s="17"/>
      <c r="AS774" s="17">
        <v>0.39094422892118502</v>
      </c>
      <c r="AT774" s="17">
        <v>0.35714909092191399</v>
      </c>
      <c r="AU774" s="17">
        <v>0.303537003473071</v>
      </c>
      <c r="AV774" s="17">
        <v>0.35387080734748</v>
      </c>
      <c r="AW774" s="17">
        <v>9.3753510588234806E-2</v>
      </c>
      <c r="AX774" s="17"/>
      <c r="AY774" s="17">
        <v>0.17322059672787901</v>
      </c>
      <c r="AZ774" s="17">
        <v>0.46014764422609</v>
      </c>
      <c r="BA774" s="17">
        <v>0.32952996495066</v>
      </c>
      <c r="BB774" s="17">
        <v>0.41857805652553098</v>
      </c>
      <c r="BC774" s="17">
        <v>0.32044267550563699</v>
      </c>
      <c r="BD774" s="17">
        <v>0.36895921620190902</v>
      </c>
      <c r="BE774" s="17">
        <v>0.33850109175773402</v>
      </c>
      <c r="BF774" s="17">
        <v>0.34820447141939997</v>
      </c>
      <c r="BG774" s="17">
        <v>0.26352798618198198</v>
      </c>
      <c r="BH774" s="17">
        <v>0.39366485851465999</v>
      </c>
      <c r="BI774" s="17">
        <v>0.32738401355748598</v>
      </c>
      <c r="BJ774" s="17">
        <v>0.27387411672357598</v>
      </c>
      <c r="BK774" s="17">
        <v>0.290961275251792</v>
      </c>
      <c r="BL774" s="17">
        <v>0.30528775820758802</v>
      </c>
      <c r="BM774" s="17">
        <v>0.30132221862700098</v>
      </c>
      <c r="BN774" s="17">
        <v>0.22714846016196999</v>
      </c>
      <c r="BO774" s="17"/>
      <c r="BP774" s="17">
        <v>0.31346613079128499</v>
      </c>
      <c r="BQ774" s="17">
        <v>0.32014291474274698</v>
      </c>
      <c r="BR774" s="17">
        <v>0.33777228504027601</v>
      </c>
      <c r="BS774" s="17">
        <v>0.35764223185999799</v>
      </c>
      <c r="BT774" s="17">
        <v>0.44880182253346701</v>
      </c>
      <c r="BU774" s="17">
        <v>0.34143039654499602</v>
      </c>
      <c r="BV774" s="17"/>
      <c r="BW774" s="17">
        <v>0.40515015901758999</v>
      </c>
      <c r="BX774" s="17">
        <v>0.349161885694656</v>
      </c>
      <c r="BY774" s="17">
        <v>0.35286605964711698</v>
      </c>
      <c r="BZ774" s="17">
        <v>0.30054372261787499</v>
      </c>
      <c r="CA774" s="17">
        <v>0.34259776572031297</v>
      </c>
      <c r="CB774" s="17">
        <v>0.25869458372356102</v>
      </c>
      <c r="CC774" s="17">
        <v>0.42202499712340802</v>
      </c>
      <c r="CD774" s="17">
        <v>0.40270235522223802</v>
      </c>
      <c r="CE774" s="17"/>
      <c r="CF774" s="17">
        <v>0.33596174969674097</v>
      </c>
      <c r="CG774" s="17">
        <v>0.33591297978340201</v>
      </c>
      <c r="CH774" s="17">
        <v>0.344979306442601</v>
      </c>
      <c r="CI774" s="17">
        <v>0.36140292521516398</v>
      </c>
      <c r="CJ774" s="17">
        <v>0.35662749518763598</v>
      </c>
      <c r="CK774" s="17"/>
      <c r="CL774" s="17">
        <v>0.27907185422083602</v>
      </c>
      <c r="CM774" s="17"/>
      <c r="CN774" s="17">
        <v>0.359596458354069</v>
      </c>
      <c r="CO774" s="17">
        <v>0.307042204423773</v>
      </c>
      <c r="CP774" s="17">
        <v>0.33458940722724001</v>
      </c>
    </row>
    <row r="775" spans="2:94" x14ac:dyDescent="0.35">
      <c r="B775" t="s">
        <v>133</v>
      </c>
      <c r="C775" s="17">
        <v>6.0853882400403299E-2</v>
      </c>
      <c r="D775" s="17">
        <v>5.8381833571283299E-2</v>
      </c>
      <c r="E775" s="17">
        <v>6.2979000853525299E-2</v>
      </c>
      <c r="F775" s="17"/>
      <c r="G775" s="17">
        <v>7.5200168627557504E-2</v>
      </c>
      <c r="H775" s="17">
        <v>6.7148188452790997E-2</v>
      </c>
      <c r="I775" s="17">
        <v>7.1456427462672695E-2</v>
      </c>
      <c r="J775" s="17">
        <v>6.6577022855599494E-2</v>
      </c>
      <c r="K775" s="17">
        <v>5.5664056483788603E-2</v>
      </c>
      <c r="L775" s="17">
        <v>3.7102519392679098E-2</v>
      </c>
      <c r="M775" s="17"/>
      <c r="N775" s="17">
        <v>4.4813863504638903E-2</v>
      </c>
      <c r="O775" s="17">
        <v>4.33299327375146E-2</v>
      </c>
      <c r="P775" s="17">
        <v>7.3289795644472105E-2</v>
      </c>
      <c r="Q775" s="17">
        <v>8.6896082601404398E-2</v>
      </c>
      <c r="R775" s="17"/>
      <c r="S775" s="17">
        <v>5.9303411622679297E-2</v>
      </c>
      <c r="T775" s="17">
        <v>8.6138706570238296E-2</v>
      </c>
      <c r="U775" s="17">
        <v>3.1852121337888298E-2</v>
      </c>
      <c r="V775" s="17">
        <v>4.8416564661312098E-2</v>
      </c>
      <c r="W775" s="17">
        <v>3.6956035592152797E-2</v>
      </c>
      <c r="X775" s="17">
        <v>9.6442023313727102E-2</v>
      </c>
      <c r="Y775" s="17">
        <v>4.41172415700085E-2</v>
      </c>
      <c r="Z775" s="17">
        <v>7.62439085489236E-2</v>
      </c>
      <c r="AA775" s="17">
        <v>7.69066239100403E-2</v>
      </c>
      <c r="AB775" s="17">
        <v>3.5020736581741999E-2</v>
      </c>
      <c r="AC775" s="17">
        <v>7.2364390164451203E-2</v>
      </c>
      <c r="AD775" s="17"/>
      <c r="AE775" s="17">
        <v>5.1984414056798302E-2</v>
      </c>
      <c r="AF775" s="17">
        <v>4.6291379600537801E-2</v>
      </c>
      <c r="AG775" s="17">
        <v>0.103160060095307</v>
      </c>
      <c r="AH775" s="17"/>
      <c r="AI775" s="17">
        <v>3.7711853540815701E-2</v>
      </c>
      <c r="AJ775" s="17">
        <v>5.8488659551831197E-2</v>
      </c>
      <c r="AK775" s="17">
        <v>2.5411379991168499E-2</v>
      </c>
      <c r="AL775" s="17">
        <v>7.7737972454531207E-2</v>
      </c>
      <c r="AM775" s="17">
        <v>0.11692265662049001</v>
      </c>
      <c r="AN775" s="17"/>
      <c r="AO775" s="17">
        <v>5.4853139165211097E-2</v>
      </c>
      <c r="AP775" s="17">
        <v>5.4645341994816701E-2</v>
      </c>
      <c r="AQ775" s="17">
        <v>3.1796216295790297E-2</v>
      </c>
      <c r="AR775" s="17"/>
      <c r="AS775" s="17">
        <v>8.1388229889312394E-2</v>
      </c>
      <c r="AT775" s="17">
        <v>7.6507338554930707E-2</v>
      </c>
      <c r="AU775" s="17">
        <v>4.5893837215248298E-2</v>
      </c>
      <c r="AV775" s="17">
        <v>2.5981335327752101E-2</v>
      </c>
      <c r="AW775" s="17">
        <v>5.5095459179165703E-2</v>
      </c>
      <c r="AX775" s="17"/>
      <c r="AY775" s="17">
        <v>0.21973843475555499</v>
      </c>
      <c r="AZ775" s="17">
        <v>8.54782922476722E-2</v>
      </c>
      <c r="BA775" s="17">
        <v>6.1601316910533603E-2</v>
      </c>
      <c r="BB775" s="17">
        <v>8.8104105343539504E-2</v>
      </c>
      <c r="BC775" s="17">
        <v>6.11145113118731E-2</v>
      </c>
      <c r="BD775" s="17">
        <v>7.3502904336092703E-2</v>
      </c>
      <c r="BE775" s="17">
        <v>5.2436002998630403E-2</v>
      </c>
      <c r="BF775" s="17">
        <v>5.3255157015954201E-2</v>
      </c>
      <c r="BG775" s="17">
        <v>3.1195351489372199E-2</v>
      </c>
      <c r="BH775" s="17">
        <v>4.8422612641128203E-2</v>
      </c>
      <c r="BI775" s="17">
        <v>4.5076056439305297E-2</v>
      </c>
      <c r="BJ775" s="17">
        <v>5.8709364274726797E-2</v>
      </c>
      <c r="BK775" s="17">
        <v>2.27046629672179E-2</v>
      </c>
      <c r="BL775" s="17">
        <v>2.4725195572130602E-2</v>
      </c>
      <c r="BM775" s="17">
        <v>3.7731794205453098E-2</v>
      </c>
      <c r="BN775" s="17">
        <v>1.0911846555662699E-2</v>
      </c>
      <c r="BO775" s="17"/>
      <c r="BP775" s="17">
        <v>5.7444184563671501E-2</v>
      </c>
      <c r="BQ775" s="17">
        <v>7.4452955746566199E-2</v>
      </c>
      <c r="BR775" s="17">
        <v>5.3214555091415199E-2</v>
      </c>
      <c r="BS775" s="17">
        <v>6.2236726693448902E-2</v>
      </c>
      <c r="BT775" s="17">
        <v>6.0012464988759097E-2</v>
      </c>
      <c r="BU775" s="17">
        <v>2.5500949972990301E-2</v>
      </c>
      <c r="BV775" s="17"/>
      <c r="BW775" s="17">
        <v>3.8420528143227203E-2</v>
      </c>
      <c r="BX775" s="17">
        <v>5.7194230488719702E-2</v>
      </c>
      <c r="BY775" s="17">
        <v>5.7347295155266202E-2</v>
      </c>
      <c r="BZ775" s="17">
        <v>4.9069345722556897E-2</v>
      </c>
      <c r="CA775" s="17">
        <v>4.9772879099206697E-2</v>
      </c>
      <c r="CB775" s="17">
        <v>4.11439281695547E-2</v>
      </c>
      <c r="CC775" s="17">
        <v>3.9337708686851297E-2</v>
      </c>
      <c r="CD775" s="17">
        <v>9.9782959136382798E-2</v>
      </c>
      <c r="CE775" s="17"/>
      <c r="CF775" s="17">
        <v>4.9003781272505001E-2</v>
      </c>
      <c r="CG775" s="17">
        <v>4.5346070333160897E-2</v>
      </c>
      <c r="CH775" s="17">
        <v>6.8041695706098998E-2</v>
      </c>
      <c r="CI775" s="17">
        <v>7.6806440675931897E-2</v>
      </c>
      <c r="CJ775" s="17">
        <v>0.107319910723692</v>
      </c>
      <c r="CK775" s="17"/>
      <c r="CL775" s="17">
        <v>1.9132431040513501E-2</v>
      </c>
      <c r="CM775" s="17"/>
      <c r="CN775" s="17">
        <v>6.5492583586776607E-2</v>
      </c>
      <c r="CO775" s="17">
        <v>6.6319184409225601E-2</v>
      </c>
      <c r="CP775" s="17">
        <v>4.5233991210868199E-2</v>
      </c>
    </row>
    <row r="776" spans="2:94" x14ac:dyDescent="0.35">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c r="BM776" s="17"/>
      <c r="BN776" s="17"/>
      <c r="BO776" s="17"/>
      <c r="BP776" s="17"/>
      <c r="BQ776" s="17"/>
      <c r="BR776" s="17"/>
      <c r="BS776" s="17"/>
      <c r="BT776" s="17"/>
      <c r="BU776" s="17"/>
      <c r="BV776" s="17"/>
      <c r="BW776" s="17"/>
      <c r="BX776" s="17"/>
      <c r="BY776" s="17"/>
      <c r="BZ776" s="17"/>
      <c r="CA776" s="17"/>
      <c r="CB776" s="17"/>
      <c r="CC776" s="17"/>
      <c r="CD776" s="17"/>
      <c r="CE776" s="17"/>
      <c r="CF776" s="17"/>
      <c r="CG776" s="17"/>
      <c r="CH776" s="17"/>
      <c r="CI776" s="17"/>
      <c r="CJ776" s="17"/>
      <c r="CK776" s="17"/>
      <c r="CL776" s="17"/>
      <c r="CM776" s="17"/>
      <c r="CN776" s="17"/>
      <c r="CO776" s="17"/>
      <c r="CP776" s="17"/>
    </row>
    <row r="777" spans="2:94" x14ac:dyDescent="0.35">
      <c r="B777" s="6" t="s">
        <v>330</v>
      </c>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c r="BM777" s="17"/>
      <c r="BN777" s="17"/>
      <c r="BO777" s="17"/>
      <c r="BP777" s="17"/>
      <c r="BQ777" s="17"/>
      <c r="BR777" s="17"/>
      <c r="BS777" s="17"/>
      <c r="BT777" s="17"/>
      <c r="BU777" s="17"/>
      <c r="BV777" s="17"/>
      <c r="BW777" s="17"/>
      <c r="BX777" s="17"/>
      <c r="BY777" s="17"/>
      <c r="BZ777" s="17"/>
      <c r="CA777" s="17"/>
      <c r="CB777" s="17"/>
      <c r="CC777" s="17"/>
      <c r="CD777" s="17"/>
      <c r="CE777" s="17"/>
      <c r="CF777" s="17"/>
      <c r="CG777" s="17"/>
      <c r="CH777" s="17"/>
      <c r="CI777" s="17"/>
      <c r="CJ777" s="17"/>
      <c r="CK777" s="17"/>
      <c r="CL777" s="17"/>
      <c r="CM777" s="17"/>
      <c r="CN777" s="17"/>
      <c r="CO777" s="17"/>
      <c r="CP777" s="17"/>
    </row>
    <row r="778" spans="2:94" x14ac:dyDescent="0.35">
      <c r="B778" s="24" t="s">
        <v>225</v>
      </c>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c r="AN778" s="17"/>
      <c r="AO778" s="17"/>
      <c r="AP778" s="17"/>
      <c r="AQ778" s="17"/>
      <c r="AR778" s="17"/>
      <c r="AS778" s="17"/>
      <c r="AT778" s="17"/>
      <c r="AU778" s="17"/>
      <c r="AV778" s="17"/>
      <c r="AW778" s="17"/>
      <c r="AX778" s="17"/>
      <c r="AY778" s="17"/>
      <c r="AZ778" s="17"/>
      <c r="BA778" s="17"/>
      <c r="BB778" s="17"/>
      <c r="BC778" s="17"/>
      <c r="BD778" s="17"/>
      <c r="BE778" s="17"/>
      <c r="BF778" s="17"/>
      <c r="BG778" s="17"/>
      <c r="BH778" s="17"/>
      <c r="BI778" s="17"/>
      <c r="BJ778" s="17"/>
      <c r="BK778" s="17"/>
      <c r="BL778" s="17"/>
      <c r="BM778" s="17"/>
      <c r="BN778" s="17"/>
      <c r="BO778" s="17"/>
      <c r="BP778" s="17"/>
      <c r="BQ778" s="17"/>
      <c r="BR778" s="17"/>
      <c r="BS778" s="17"/>
      <c r="BT778" s="17"/>
      <c r="BU778" s="17"/>
      <c r="BV778" s="17"/>
      <c r="BW778" s="17"/>
      <c r="BX778" s="17"/>
      <c r="BY778" s="17"/>
      <c r="BZ778" s="17"/>
      <c r="CA778" s="17"/>
      <c r="CB778" s="17"/>
      <c r="CC778" s="17"/>
      <c r="CD778" s="17"/>
      <c r="CE778" s="17"/>
      <c r="CF778" s="17"/>
      <c r="CG778" s="17"/>
      <c r="CH778" s="17"/>
      <c r="CI778" s="17"/>
      <c r="CJ778" s="17"/>
      <c r="CK778" s="17"/>
      <c r="CL778" s="17"/>
      <c r="CM778" s="17"/>
      <c r="CN778" s="17"/>
      <c r="CO778" s="17"/>
      <c r="CP778" s="17"/>
    </row>
    <row r="779" spans="2:94" x14ac:dyDescent="0.35">
      <c r="B779" t="s">
        <v>323</v>
      </c>
      <c r="C779" s="17">
        <v>0.14305956174345699</v>
      </c>
      <c r="D779" s="17">
        <v>0.16924362234679799</v>
      </c>
      <c r="E779" s="17">
        <v>0.11834462712395701</v>
      </c>
      <c r="F779" s="17"/>
      <c r="G779" s="17">
        <v>0.243488872032675</v>
      </c>
      <c r="H779" s="17">
        <v>0.18256633736373001</v>
      </c>
      <c r="I779" s="17">
        <v>0.14653980588217699</v>
      </c>
      <c r="J779" s="17">
        <v>0.12847783900170101</v>
      </c>
      <c r="K779" s="17">
        <v>9.5581315600450606E-2</v>
      </c>
      <c r="L779" s="17">
        <v>8.3340905025002202E-2</v>
      </c>
      <c r="M779" s="17"/>
      <c r="N779" s="17">
        <v>0.20243486048457399</v>
      </c>
      <c r="O779" s="17">
        <v>0.13690694017025701</v>
      </c>
      <c r="P779" s="17">
        <v>0.11718424885308799</v>
      </c>
      <c r="Q779" s="17">
        <v>0.10842294513732199</v>
      </c>
      <c r="R779" s="17"/>
      <c r="S779" s="17">
        <v>0.22017316580773699</v>
      </c>
      <c r="T779" s="17">
        <v>0.117086232530855</v>
      </c>
      <c r="U779" s="17">
        <v>0.133473707013956</v>
      </c>
      <c r="V779" s="17">
        <v>6.8000322689019899E-2</v>
      </c>
      <c r="W779" s="17">
        <v>0.165721272188394</v>
      </c>
      <c r="X779" s="17">
        <v>0.17818723545832399</v>
      </c>
      <c r="Y779" s="17">
        <v>0.142825439767817</v>
      </c>
      <c r="Z779" s="17">
        <v>0.121193615605949</v>
      </c>
      <c r="AA779" s="17">
        <v>0.15628512339714201</v>
      </c>
      <c r="AB779" s="17">
        <v>0.13518761483301001</v>
      </c>
      <c r="AC779" s="17">
        <v>6.2679408394523295E-2</v>
      </c>
      <c r="AD779" s="17"/>
      <c r="AE779" s="17">
        <v>0.11648336153505399</v>
      </c>
      <c r="AF779" s="17">
        <v>0.15591688527966499</v>
      </c>
      <c r="AG779" s="17">
        <v>0.113338118640123</v>
      </c>
      <c r="AH779" s="17"/>
      <c r="AI779" s="17">
        <v>0.121753992957072</v>
      </c>
      <c r="AJ779" s="17">
        <v>0.183999914184277</v>
      </c>
      <c r="AK779" s="17">
        <v>0.12800499446851399</v>
      </c>
      <c r="AL779" s="17">
        <v>0.13836086346951301</v>
      </c>
      <c r="AM779" s="17">
        <v>0.106778864332645</v>
      </c>
      <c r="AN779" s="17"/>
      <c r="AO779" s="17">
        <v>0.13221518667341001</v>
      </c>
      <c r="AP779" s="17">
        <v>0.18350790592675301</v>
      </c>
      <c r="AQ779" s="17">
        <v>0.14419414412037199</v>
      </c>
      <c r="AR779" s="17"/>
      <c r="AS779" s="17">
        <v>9.6092945470633601E-2</v>
      </c>
      <c r="AT779" s="17">
        <v>0.12370233735016301</v>
      </c>
      <c r="AU779" s="17">
        <v>0.18171321611125099</v>
      </c>
      <c r="AV779" s="17">
        <v>0.20056265679191099</v>
      </c>
      <c r="AW779" s="17">
        <v>0.423973403092334</v>
      </c>
      <c r="AX779" s="17"/>
      <c r="AY779" s="17">
        <v>0.16673043303805599</v>
      </c>
      <c r="AZ779" s="17">
        <v>0.13644274436053</v>
      </c>
      <c r="BA779" s="17">
        <v>0.11326037521382699</v>
      </c>
      <c r="BB779" s="17">
        <v>9.5009963825165494E-2</v>
      </c>
      <c r="BC779" s="17">
        <v>0.124032197229343</v>
      </c>
      <c r="BD779" s="17">
        <v>0.15979446162910299</v>
      </c>
      <c r="BE779" s="17">
        <v>0.121581767995731</v>
      </c>
      <c r="BF779" s="17">
        <v>0.120889754031742</v>
      </c>
      <c r="BG779" s="17">
        <v>0.102740720836967</v>
      </c>
      <c r="BH779" s="17">
        <v>0.12818416140352601</v>
      </c>
      <c r="BI779" s="17">
        <v>0.185160304376324</v>
      </c>
      <c r="BJ779" s="17">
        <v>0.21613173795978499</v>
      </c>
      <c r="BK779" s="17">
        <v>0.158295378508122</v>
      </c>
      <c r="BL779" s="17">
        <v>0.16700452416660999</v>
      </c>
      <c r="BM779" s="17">
        <v>0.29300483296560098</v>
      </c>
      <c r="BN779" s="17">
        <v>0.35827224284025999</v>
      </c>
      <c r="BO779" s="17"/>
      <c r="BP779" s="17">
        <v>0.212851126379803</v>
      </c>
      <c r="BQ779" s="17">
        <v>0.151695850835493</v>
      </c>
      <c r="BR779" s="17">
        <v>0.121531758786721</v>
      </c>
      <c r="BS779" s="17">
        <v>0.10801209468794699</v>
      </c>
      <c r="BT779" s="17">
        <v>8.25391496878458E-2</v>
      </c>
      <c r="BU779" s="17">
        <v>0.113557580039885</v>
      </c>
      <c r="BV779" s="17"/>
      <c r="BW779" s="17">
        <v>0.14385876259938499</v>
      </c>
      <c r="BX779" s="17">
        <v>0.16315332079138201</v>
      </c>
      <c r="BY779" s="17">
        <v>0.120521735889002</v>
      </c>
      <c r="BZ779" s="17">
        <v>0.147147624127309</v>
      </c>
      <c r="CA779" s="17">
        <v>0.155668211147278</v>
      </c>
      <c r="CB779" s="17">
        <v>0.17609600638852599</v>
      </c>
      <c r="CC779" s="17">
        <v>0.20091288078144501</v>
      </c>
      <c r="CD779" s="17">
        <v>0.13349892556599699</v>
      </c>
      <c r="CE779" s="17"/>
      <c r="CF779" s="17">
        <v>0.23527159754510801</v>
      </c>
      <c r="CG779" s="17">
        <v>0.153787841512631</v>
      </c>
      <c r="CH779" s="17">
        <v>0.130634942509467</v>
      </c>
      <c r="CI779" s="17">
        <v>0.102822303997015</v>
      </c>
      <c r="CJ779" s="17">
        <v>0.121261771755774</v>
      </c>
      <c r="CK779" s="17"/>
      <c r="CL779" s="17">
        <v>0.164765570164988</v>
      </c>
      <c r="CM779" s="17"/>
      <c r="CN779" s="17">
        <v>0.14173004633699099</v>
      </c>
      <c r="CO779" s="17">
        <v>0.116163844608707</v>
      </c>
      <c r="CP779" s="17">
        <v>0.16784521724208301</v>
      </c>
    </row>
    <row r="780" spans="2:94" x14ac:dyDescent="0.35">
      <c r="B780" t="s">
        <v>324</v>
      </c>
      <c r="C780" s="17">
        <v>0.27842571772064501</v>
      </c>
      <c r="D780" s="17">
        <v>0.30851600936680901</v>
      </c>
      <c r="E780" s="17">
        <v>0.24840759330412701</v>
      </c>
      <c r="F780" s="17"/>
      <c r="G780" s="17">
        <v>0.39368295293019301</v>
      </c>
      <c r="H780" s="17">
        <v>0.35835957172445898</v>
      </c>
      <c r="I780" s="17">
        <v>0.31119904810698701</v>
      </c>
      <c r="J780" s="17">
        <v>0.23593430103015001</v>
      </c>
      <c r="K780" s="17">
        <v>0.19288652668386899</v>
      </c>
      <c r="L780" s="17">
        <v>0.203457959786009</v>
      </c>
      <c r="M780" s="17"/>
      <c r="N780" s="17">
        <v>0.29480346203293301</v>
      </c>
      <c r="O780" s="17">
        <v>0.28177897315599698</v>
      </c>
      <c r="P780" s="17">
        <v>0.29317162399635499</v>
      </c>
      <c r="Q780" s="17">
        <v>0.246258187482499</v>
      </c>
      <c r="R780" s="17"/>
      <c r="S780" s="17">
        <v>0.36814173877432099</v>
      </c>
      <c r="T780" s="17">
        <v>0.21326717387937599</v>
      </c>
      <c r="U780" s="17">
        <v>0.24728371019123899</v>
      </c>
      <c r="V780" s="17">
        <v>0.27535456098960098</v>
      </c>
      <c r="W780" s="17">
        <v>0.309471003968883</v>
      </c>
      <c r="X780" s="17">
        <v>0.27276432398681699</v>
      </c>
      <c r="Y780" s="17">
        <v>0.266640224475437</v>
      </c>
      <c r="Z780" s="17">
        <v>0.38560100720818502</v>
      </c>
      <c r="AA780" s="17">
        <v>0.25788123675396102</v>
      </c>
      <c r="AB780" s="17">
        <v>0.24646263502924001</v>
      </c>
      <c r="AC780" s="17">
        <v>0.26690826260529799</v>
      </c>
      <c r="AD780" s="17"/>
      <c r="AE780" s="17">
        <v>0.23492207602555701</v>
      </c>
      <c r="AF780" s="17">
        <v>0.308047675864347</v>
      </c>
      <c r="AG780" s="17">
        <v>0.27176644076753997</v>
      </c>
      <c r="AH780" s="17"/>
      <c r="AI780" s="17">
        <v>0.24980448609764</v>
      </c>
      <c r="AJ780" s="17">
        <v>0.33721555993076802</v>
      </c>
      <c r="AK780" s="17">
        <v>0.32217252805699198</v>
      </c>
      <c r="AL780" s="17">
        <v>0.156222437204736</v>
      </c>
      <c r="AM780" s="17">
        <v>0.193324864162951</v>
      </c>
      <c r="AN780" s="17"/>
      <c r="AO780" s="17">
        <v>0.261424881922459</v>
      </c>
      <c r="AP780" s="17">
        <v>0.323122924358688</v>
      </c>
      <c r="AQ780" s="17">
        <v>0.37638449859586498</v>
      </c>
      <c r="AR780" s="17"/>
      <c r="AS780" s="17">
        <v>0.23927571119616001</v>
      </c>
      <c r="AT780" s="17">
        <v>0.26030532099986597</v>
      </c>
      <c r="AU780" s="17">
        <v>0.30341312603050402</v>
      </c>
      <c r="AV780" s="17">
        <v>0.35024552532565101</v>
      </c>
      <c r="AW780" s="17">
        <v>0.28552166039723897</v>
      </c>
      <c r="AX780" s="17"/>
      <c r="AY780" s="17">
        <v>0.38259849529484802</v>
      </c>
      <c r="AZ780" s="17">
        <v>0.28134532507972598</v>
      </c>
      <c r="BA780" s="17">
        <v>0.275676556211496</v>
      </c>
      <c r="BB780" s="17">
        <v>0.22784917260056201</v>
      </c>
      <c r="BC780" s="17">
        <v>0.26393838885566101</v>
      </c>
      <c r="BD780" s="17">
        <v>0.205248871346418</v>
      </c>
      <c r="BE780" s="17">
        <v>0.35215788884704202</v>
      </c>
      <c r="BF780" s="17">
        <v>0.27894534749614802</v>
      </c>
      <c r="BG780" s="17">
        <v>0.38729301949711398</v>
      </c>
      <c r="BH780" s="17">
        <v>0.27883308394960998</v>
      </c>
      <c r="BI780" s="17">
        <v>0.27137798386728501</v>
      </c>
      <c r="BJ780" s="17">
        <v>0.28341712009264303</v>
      </c>
      <c r="BK780" s="17">
        <v>0.28448008203827801</v>
      </c>
      <c r="BL780" s="17">
        <v>0.272045657273352</v>
      </c>
      <c r="BM780" s="17">
        <v>0.30324312947086901</v>
      </c>
      <c r="BN780" s="17">
        <v>0.33808109307231499</v>
      </c>
      <c r="BO780" s="17"/>
      <c r="BP780" s="17">
        <v>0.36575708717337102</v>
      </c>
      <c r="BQ780" s="17">
        <v>0.25295042935613798</v>
      </c>
      <c r="BR780" s="17">
        <v>0.27741433736207699</v>
      </c>
      <c r="BS780" s="17">
        <v>0.25920544540892998</v>
      </c>
      <c r="BT780" s="17">
        <v>0.22501715524681201</v>
      </c>
      <c r="BU780" s="17">
        <v>0.22427684263949901</v>
      </c>
      <c r="BV780" s="17"/>
      <c r="BW780" s="17">
        <v>0.37304661535168299</v>
      </c>
      <c r="BX780" s="17">
        <v>0.26423163704749297</v>
      </c>
      <c r="BY780" s="17">
        <v>0.28507426397575703</v>
      </c>
      <c r="BZ780" s="17">
        <v>0.28728527773850698</v>
      </c>
      <c r="CA780" s="17">
        <v>0.29775038035436002</v>
      </c>
      <c r="CB780" s="17">
        <v>0.30715205626567899</v>
      </c>
      <c r="CC780" s="17">
        <v>0.29521112262345101</v>
      </c>
      <c r="CD780" s="17">
        <v>0.19981764159482401</v>
      </c>
      <c r="CE780" s="17"/>
      <c r="CF780" s="17">
        <v>0.30985055273009798</v>
      </c>
      <c r="CG780" s="17">
        <v>0.25131722955800601</v>
      </c>
      <c r="CH780" s="17">
        <v>0.29914067646022102</v>
      </c>
      <c r="CI780" s="17">
        <v>0.28040309246673001</v>
      </c>
      <c r="CJ780" s="17">
        <v>0.267485370854189</v>
      </c>
      <c r="CK780" s="17"/>
      <c r="CL780" s="17">
        <v>0.32722086290152302</v>
      </c>
      <c r="CM780" s="17"/>
      <c r="CN780" s="17">
        <v>0.27037838902093497</v>
      </c>
      <c r="CO780" s="17">
        <v>0.30928964601563602</v>
      </c>
      <c r="CP780" s="17">
        <v>0.27317502740231397</v>
      </c>
    </row>
    <row r="781" spans="2:94" x14ac:dyDescent="0.35">
      <c r="B781" t="s">
        <v>325</v>
      </c>
      <c r="C781" s="17">
        <v>0.496888081251247</v>
      </c>
      <c r="D781" s="17">
        <v>0.44456713942024501</v>
      </c>
      <c r="E781" s="17">
        <v>0.54778281940779305</v>
      </c>
      <c r="F781" s="17"/>
      <c r="G781" s="17">
        <v>0.27642608126003299</v>
      </c>
      <c r="H781" s="17">
        <v>0.3657575658037</v>
      </c>
      <c r="I781" s="17">
        <v>0.45382590566327902</v>
      </c>
      <c r="J781" s="17">
        <v>0.54565797275460104</v>
      </c>
      <c r="K781" s="17">
        <v>0.63676055736333104</v>
      </c>
      <c r="L781" s="17">
        <v>0.65096751254266005</v>
      </c>
      <c r="M781" s="17"/>
      <c r="N781" s="17">
        <v>0.44184634478901702</v>
      </c>
      <c r="O781" s="17">
        <v>0.50729339647336003</v>
      </c>
      <c r="P781" s="17">
        <v>0.50608550653392104</v>
      </c>
      <c r="Q781" s="17">
        <v>0.53401722459277401</v>
      </c>
      <c r="R781" s="17"/>
      <c r="S781" s="17">
        <v>0.33741795071883202</v>
      </c>
      <c r="T781" s="17">
        <v>0.55799758072907901</v>
      </c>
      <c r="U781" s="17">
        <v>0.55553227309494002</v>
      </c>
      <c r="V781" s="17">
        <v>0.58741501810942998</v>
      </c>
      <c r="W781" s="17">
        <v>0.46691813028564699</v>
      </c>
      <c r="X781" s="17">
        <v>0.42973649358155003</v>
      </c>
      <c r="Y781" s="17">
        <v>0.51987362789952296</v>
      </c>
      <c r="Z781" s="17">
        <v>0.43294406067457902</v>
      </c>
      <c r="AA781" s="17">
        <v>0.485354653376385</v>
      </c>
      <c r="AB781" s="17">
        <v>0.558336679741395</v>
      </c>
      <c r="AC781" s="17">
        <v>0.59474999885493995</v>
      </c>
      <c r="AD781" s="17"/>
      <c r="AE781" s="17">
        <v>0.56549701150071596</v>
      </c>
      <c r="AF781" s="17">
        <v>0.475798328956134</v>
      </c>
      <c r="AG781" s="17">
        <v>0.49675355088732498</v>
      </c>
      <c r="AH781" s="17"/>
      <c r="AI781" s="17">
        <v>0.56500098537028698</v>
      </c>
      <c r="AJ781" s="17">
        <v>0.40049409374535</v>
      </c>
      <c r="AK781" s="17">
        <v>0.51611099718759101</v>
      </c>
      <c r="AL781" s="17">
        <v>0.59588810695362504</v>
      </c>
      <c r="AM781" s="17">
        <v>0.56127792150876399</v>
      </c>
      <c r="AN781" s="17"/>
      <c r="AO781" s="17">
        <v>0.52731354013408804</v>
      </c>
      <c r="AP781" s="17">
        <v>0.41882506050444701</v>
      </c>
      <c r="AQ781" s="17">
        <v>0.446272467870579</v>
      </c>
      <c r="AR781" s="17"/>
      <c r="AS781" s="17">
        <v>0.55190441638226095</v>
      </c>
      <c r="AT781" s="17">
        <v>0.51722280690165201</v>
      </c>
      <c r="AU781" s="17">
        <v>0.452029603311215</v>
      </c>
      <c r="AV781" s="17">
        <v>0.40631497432264702</v>
      </c>
      <c r="AW781" s="17">
        <v>0.235409477331261</v>
      </c>
      <c r="AX781" s="17"/>
      <c r="AY781" s="17">
        <v>0.17448827930463501</v>
      </c>
      <c r="AZ781" s="17">
        <v>0.49018184460329001</v>
      </c>
      <c r="BA781" s="17">
        <v>0.51822885166342803</v>
      </c>
      <c r="BB781" s="17">
        <v>0.56623737335972102</v>
      </c>
      <c r="BC781" s="17">
        <v>0.521189481741409</v>
      </c>
      <c r="BD781" s="17">
        <v>0.55635923022599698</v>
      </c>
      <c r="BE781" s="17">
        <v>0.44329762773536502</v>
      </c>
      <c r="BF781" s="17">
        <v>0.529163353217738</v>
      </c>
      <c r="BG781" s="17">
        <v>0.46190740539719699</v>
      </c>
      <c r="BH781" s="17">
        <v>0.53745398130599698</v>
      </c>
      <c r="BI781" s="17">
        <v>0.46700365435456498</v>
      </c>
      <c r="BJ781" s="17">
        <v>0.430852901174471</v>
      </c>
      <c r="BK781" s="17">
        <v>0.52263312427522401</v>
      </c>
      <c r="BL781" s="17">
        <v>0.51388624584795095</v>
      </c>
      <c r="BM781" s="17">
        <v>0.40375203756353101</v>
      </c>
      <c r="BN781" s="17">
        <v>0.281619186238806</v>
      </c>
      <c r="BO781" s="17"/>
      <c r="BP781" s="17">
        <v>0.33683779183881901</v>
      </c>
      <c r="BQ781" s="17">
        <v>0.496506637081498</v>
      </c>
      <c r="BR781" s="17">
        <v>0.53802493303353205</v>
      </c>
      <c r="BS781" s="17">
        <v>0.55396908929560096</v>
      </c>
      <c r="BT781" s="17">
        <v>0.60906401305748104</v>
      </c>
      <c r="BU781" s="17">
        <v>0.62149712263958901</v>
      </c>
      <c r="BV781" s="17"/>
      <c r="BW781" s="17">
        <v>0.40550153872856498</v>
      </c>
      <c r="BX781" s="17">
        <v>0.48484498610613502</v>
      </c>
      <c r="BY781" s="17">
        <v>0.52012828899151597</v>
      </c>
      <c r="BZ781" s="17">
        <v>0.49872523492288501</v>
      </c>
      <c r="CA781" s="17">
        <v>0.48609881035943903</v>
      </c>
      <c r="CB781" s="17">
        <v>0.43604860571610599</v>
      </c>
      <c r="CC781" s="17">
        <v>0.44581539072215298</v>
      </c>
      <c r="CD781" s="17">
        <v>0.56777467196293896</v>
      </c>
      <c r="CE781" s="17"/>
      <c r="CF781" s="17">
        <v>0.38464708021766802</v>
      </c>
      <c r="CG781" s="17">
        <v>0.52202394999430701</v>
      </c>
      <c r="CH781" s="17">
        <v>0.48436913834365097</v>
      </c>
      <c r="CI781" s="17">
        <v>0.53038405456617199</v>
      </c>
      <c r="CJ781" s="17">
        <v>0.47856610830602297</v>
      </c>
      <c r="CK781" s="17"/>
      <c r="CL781" s="17">
        <v>0.464831381325578</v>
      </c>
      <c r="CM781" s="17"/>
      <c r="CN781" s="17">
        <v>0.50461596367861095</v>
      </c>
      <c r="CO781" s="17">
        <v>0.47177284058829699</v>
      </c>
      <c r="CP781" s="17">
        <v>0.498303429304715</v>
      </c>
    </row>
    <row r="782" spans="2:94" x14ac:dyDescent="0.35">
      <c r="B782" t="s">
        <v>133</v>
      </c>
      <c r="C782" s="17">
        <v>8.1626639284651303E-2</v>
      </c>
      <c r="D782" s="17">
        <v>7.7673228866148802E-2</v>
      </c>
      <c r="E782" s="17">
        <v>8.5464960164123305E-2</v>
      </c>
      <c r="F782" s="17"/>
      <c r="G782" s="17">
        <v>8.6402093777098704E-2</v>
      </c>
      <c r="H782" s="17">
        <v>9.3316525108111004E-2</v>
      </c>
      <c r="I782" s="17">
        <v>8.8435240347556995E-2</v>
      </c>
      <c r="J782" s="17">
        <v>8.9929887213548096E-2</v>
      </c>
      <c r="K782" s="17">
        <v>7.4771600352350101E-2</v>
      </c>
      <c r="L782" s="17">
        <v>6.2233622646329E-2</v>
      </c>
      <c r="M782" s="17"/>
      <c r="N782" s="17">
        <v>6.0915332693476598E-2</v>
      </c>
      <c r="O782" s="17">
        <v>7.4020690200385694E-2</v>
      </c>
      <c r="P782" s="17">
        <v>8.3558620616635604E-2</v>
      </c>
      <c r="Q782" s="17">
        <v>0.11130164278740499</v>
      </c>
      <c r="R782" s="17"/>
      <c r="S782" s="17">
        <v>7.4267144699110194E-2</v>
      </c>
      <c r="T782" s="17">
        <v>0.11164901286069</v>
      </c>
      <c r="U782" s="17">
        <v>6.37103096998657E-2</v>
      </c>
      <c r="V782" s="17">
        <v>6.9230098211949101E-2</v>
      </c>
      <c r="W782" s="17">
        <v>5.7889593557076E-2</v>
      </c>
      <c r="X782" s="17">
        <v>0.11931194697330801</v>
      </c>
      <c r="Y782" s="17">
        <v>7.0660707857222796E-2</v>
      </c>
      <c r="Z782" s="17">
        <v>6.0261316511287001E-2</v>
      </c>
      <c r="AA782" s="17">
        <v>0.10047898647251299</v>
      </c>
      <c r="AB782" s="17">
        <v>6.0013070396355103E-2</v>
      </c>
      <c r="AC782" s="17">
        <v>7.5662330145238099E-2</v>
      </c>
      <c r="AD782" s="17"/>
      <c r="AE782" s="17">
        <v>8.3097550938672202E-2</v>
      </c>
      <c r="AF782" s="17">
        <v>6.02371098998545E-2</v>
      </c>
      <c r="AG782" s="17">
        <v>0.11814188970501199</v>
      </c>
      <c r="AH782" s="17"/>
      <c r="AI782" s="17">
        <v>6.3440535575000706E-2</v>
      </c>
      <c r="AJ782" s="17">
        <v>7.8290432139605098E-2</v>
      </c>
      <c r="AK782" s="17">
        <v>3.37114802869024E-2</v>
      </c>
      <c r="AL782" s="17">
        <v>0.109528592372126</v>
      </c>
      <c r="AM782" s="17">
        <v>0.13861834999563899</v>
      </c>
      <c r="AN782" s="17"/>
      <c r="AO782" s="17">
        <v>7.9046391270042704E-2</v>
      </c>
      <c r="AP782" s="17">
        <v>7.4544109210111495E-2</v>
      </c>
      <c r="AQ782" s="17">
        <v>3.3148889413183599E-2</v>
      </c>
      <c r="AR782" s="17"/>
      <c r="AS782" s="17">
        <v>0.11272692695094599</v>
      </c>
      <c r="AT782" s="17">
        <v>9.8769534748318594E-2</v>
      </c>
      <c r="AU782" s="17">
        <v>6.2844054547029904E-2</v>
      </c>
      <c r="AV782" s="17">
        <v>4.2876843559790802E-2</v>
      </c>
      <c r="AW782" s="17">
        <v>5.5095459179165703E-2</v>
      </c>
      <c r="AX782" s="17"/>
      <c r="AY782" s="17">
        <v>0.27618279236246102</v>
      </c>
      <c r="AZ782" s="17">
        <v>9.2030085956453095E-2</v>
      </c>
      <c r="BA782" s="17">
        <v>9.2834216911249004E-2</v>
      </c>
      <c r="BB782" s="17">
        <v>0.110903490214551</v>
      </c>
      <c r="BC782" s="17">
        <v>9.0839932173587004E-2</v>
      </c>
      <c r="BD782" s="17">
        <v>7.8597436798481898E-2</v>
      </c>
      <c r="BE782" s="17">
        <v>8.2962715421861802E-2</v>
      </c>
      <c r="BF782" s="17">
        <v>7.1001545254372606E-2</v>
      </c>
      <c r="BG782" s="17">
        <v>4.8058854268721897E-2</v>
      </c>
      <c r="BH782" s="17">
        <v>5.5528773340867497E-2</v>
      </c>
      <c r="BI782" s="17">
        <v>7.6458057401824694E-2</v>
      </c>
      <c r="BJ782" s="17">
        <v>6.9598240773101505E-2</v>
      </c>
      <c r="BK782" s="17">
        <v>3.4591415178377001E-2</v>
      </c>
      <c r="BL782" s="17">
        <v>4.7063572712086998E-2</v>
      </c>
      <c r="BM782" s="17">
        <v>0</v>
      </c>
      <c r="BN782" s="17">
        <v>2.20274778486193E-2</v>
      </c>
      <c r="BO782" s="17"/>
      <c r="BP782" s="17">
        <v>8.4553994608006805E-2</v>
      </c>
      <c r="BQ782" s="17">
        <v>9.8847082726871399E-2</v>
      </c>
      <c r="BR782" s="17">
        <v>6.3028970817669602E-2</v>
      </c>
      <c r="BS782" s="17">
        <v>7.8813370607522706E-2</v>
      </c>
      <c r="BT782" s="17">
        <v>8.3379682007861597E-2</v>
      </c>
      <c r="BU782" s="17">
        <v>4.0668454681026402E-2</v>
      </c>
      <c r="BV782" s="17"/>
      <c r="BW782" s="17">
        <v>7.7593083320367698E-2</v>
      </c>
      <c r="BX782" s="17">
        <v>8.7770056054990497E-2</v>
      </c>
      <c r="BY782" s="17">
        <v>7.4275711143724499E-2</v>
      </c>
      <c r="BZ782" s="17">
        <v>6.6841863211298896E-2</v>
      </c>
      <c r="CA782" s="17">
        <v>6.0482598138921803E-2</v>
      </c>
      <c r="CB782" s="17">
        <v>8.0703331629689401E-2</v>
      </c>
      <c r="CC782" s="17">
        <v>5.8060605872950699E-2</v>
      </c>
      <c r="CD782" s="17">
        <v>9.8908760876240606E-2</v>
      </c>
      <c r="CE782" s="17"/>
      <c r="CF782" s="17">
        <v>7.0230769507125104E-2</v>
      </c>
      <c r="CG782" s="17">
        <v>7.2870978935056105E-2</v>
      </c>
      <c r="CH782" s="17">
        <v>8.5855242686661407E-2</v>
      </c>
      <c r="CI782" s="17">
        <v>8.6390548970082998E-2</v>
      </c>
      <c r="CJ782" s="17">
        <v>0.13268674908401501</v>
      </c>
      <c r="CK782" s="17"/>
      <c r="CL782" s="17">
        <v>4.3182185607910699E-2</v>
      </c>
      <c r="CM782" s="17"/>
      <c r="CN782" s="17">
        <v>8.3275600963462995E-2</v>
      </c>
      <c r="CO782" s="17">
        <v>0.10277366878736099</v>
      </c>
      <c r="CP782" s="17">
        <v>6.0676326050887797E-2</v>
      </c>
    </row>
    <row r="783" spans="2:94" x14ac:dyDescent="0.3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c r="BL783" s="17"/>
      <c r="BM783" s="17"/>
      <c r="BN783" s="17"/>
      <c r="BO783" s="17"/>
      <c r="BP783" s="17"/>
      <c r="BQ783" s="17"/>
      <c r="BR783" s="17"/>
      <c r="BS783" s="17"/>
      <c r="BT783" s="17"/>
      <c r="BU783" s="17"/>
      <c r="BV783" s="17"/>
      <c r="BW783" s="17"/>
      <c r="BX783" s="17"/>
      <c r="BY783" s="17"/>
      <c r="BZ783" s="17"/>
      <c r="CA783" s="17"/>
      <c r="CB783" s="17"/>
      <c r="CC783" s="17"/>
      <c r="CD783" s="17"/>
      <c r="CE783" s="17"/>
      <c r="CF783" s="17"/>
      <c r="CG783" s="17"/>
      <c r="CH783" s="17"/>
      <c r="CI783" s="17"/>
      <c r="CJ783" s="17"/>
      <c r="CK783" s="17"/>
      <c r="CL783" s="17"/>
      <c r="CM783" s="17"/>
      <c r="CN783" s="17"/>
      <c r="CO783" s="17"/>
      <c r="CP783" s="17"/>
    </row>
    <row r="784" spans="2:94" x14ac:dyDescent="0.35">
      <c r="B784" s="6" t="s">
        <v>327</v>
      </c>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c r="BM784" s="17"/>
      <c r="BN784" s="17"/>
      <c r="BO784" s="17"/>
      <c r="BP784" s="17"/>
      <c r="BQ784" s="17"/>
      <c r="BR784" s="17"/>
      <c r="BS784" s="17"/>
      <c r="BT784" s="17"/>
      <c r="BU784" s="17"/>
      <c r="BV784" s="17"/>
      <c r="BW784" s="17"/>
      <c r="BX784" s="17"/>
      <c r="BY784" s="17"/>
      <c r="BZ784" s="17"/>
      <c r="CA784" s="17"/>
      <c r="CB784" s="17"/>
      <c r="CC784" s="17"/>
      <c r="CD784" s="17"/>
      <c r="CE784" s="17"/>
      <c r="CF784" s="17"/>
      <c r="CG784" s="17"/>
      <c r="CH784" s="17"/>
      <c r="CI784" s="17"/>
      <c r="CJ784" s="17"/>
      <c r="CK784" s="17"/>
      <c r="CL784" s="17"/>
      <c r="CM784" s="17"/>
      <c r="CN784" s="17"/>
      <c r="CO784" s="17"/>
      <c r="CP784" s="17"/>
    </row>
    <row r="785" spans="2:94" x14ac:dyDescent="0.35">
      <c r="B785" s="24" t="s">
        <v>225</v>
      </c>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c r="BN785" s="17"/>
      <c r="BO785" s="17"/>
      <c r="BP785" s="17"/>
      <c r="BQ785" s="17"/>
      <c r="BR785" s="17"/>
      <c r="BS785" s="17"/>
      <c r="BT785" s="17"/>
      <c r="BU785" s="17"/>
      <c r="BV785" s="17"/>
      <c r="BW785" s="17"/>
      <c r="BX785" s="17"/>
      <c r="BY785" s="17"/>
      <c r="BZ785" s="17"/>
      <c r="CA785" s="17"/>
      <c r="CB785" s="17"/>
      <c r="CC785" s="17"/>
      <c r="CD785" s="17"/>
      <c r="CE785" s="17"/>
      <c r="CF785" s="17"/>
      <c r="CG785" s="17"/>
      <c r="CH785" s="17"/>
      <c r="CI785" s="17"/>
      <c r="CJ785" s="17"/>
      <c r="CK785" s="17"/>
      <c r="CL785" s="17"/>
      <c r="CM785" s="17"/>
      <c r="CN785" s="17"/>
      <c r="CO785" s="17"/>
      <c r="CP785" s="17"/>
    </row>
    <row r="786" spans="2:94" x14ac:dyDescent="0.35">
      <c r="B786" t="s">
        <v>325</v>
      </c>
      <c r="C786" s="17">
        <v>0.30428774414849102</v>
      </c>
      <c r="D786" s="17">
        <v>0.268330164235623</v>
      </c>
      <c r="E786" s="17">
        <v>0.33891490492487902</v>
      </c>
      <c r="F786" s="17"/>
      <c r="G786" s="17">
        <v>0.21548654653705199</v>
      </c>
      <c r="H786" s="17">
        <v>0.25927171596916299</v>
      </c>
      <c r="I786" s="17">
        <v>0.30238194497294202</v>
      </c>
      <c r="J786" s="17">
        <v>0.32540243448626999</v>
      </c>
      <c r="K786" s="17">
        <v>0.34348957692318999</v>
      </c>
      <c r="L786" s="17">
        <v>0.35754295420010901</v>
      </c>
      <c r="M786" s="17"/>
      <c r="N786" s="17">
        <v>0.276824544661875</v>
      </c>
      <c r="O786" s="17">
        <v>0.30820101453771898</v>
      </c>
      <c r="P786" s="17">
        <v>0.320446113276111</v>
      </c>
      <c r="Q786" s="17">
        <v>0.31457915600514003</v>
      </c>
      <c r="R786" s="17"/>
      <c r="S786" s="17">
        <v>0.24131010486991</v>
      </c>
      <c r="T786" s="17">
        <v>0.30498426367790499</v>
      </c>
      <c r="U786" s="17">
        <v>0.38396990385611901</v>
      </c>
      <c r="V786" s="17">
        <v>0.26821260419659698</v>
      </c>
      <c r="W786" s="17">
        <v>0.35186150229426499</v>
      </c>
      <c r="X786" s="17">
        <v>0.26162598131554798</v>
      </c>
      <c r="Y786" s="17">
        <v>0.30144569014623501</v>
      </c>
      <c r="Z786" s="17">
        <v>0.28101233806576198</v>
      </c>
      <c r="AA786" s="17">
        <v>0.35025530156550699</v>
      </c>
      <c r="AB786" s="17">
        <v>0.32819915489582002</v>
      </c>
      <c r="AC786" s="17">
        <v>0.32023002852344001</v>
      </c>
      <c r="AD786" s="17"/>
      <c r="AE786" s="17">
        <v>0.32231536895266899</v>
      </c>
      <c r="AF786" s="17">
        <v>0.30379227395949099</v>
      </c>
      <c r="AG786" s="17">
        <v>0.28482638149189698</v>
      </c>
      <c r="AH786" s="17"/>
      <c r="AI786" s="17">
        <v>0.334305651051365</v>
      </c>
      <c r="AJ786" s="17">
        <v>0.216258153020187</v>
      </c>
      <c r="AK786" s="17">
        <v>0.38962787223178402</v>
      </c>
      <c r="AL786" s="17">
        <v>0.16877536017205599</v>
      </c>
      <c r="AM786" s="17">
        <v>0.36064447982828202</v>
      </c>
      <c r="AN786" s="17"/>
      <c r="AO786" s="17">
        <v>0.29530583900762902</v>
      </c>
      <c r="AP786" s="17">
        <v>0.24600915682466801</v>
      </c>
      <c r="AQ786" s="17">
        <v>0.39296338504346501</v>
      </c>
      <c r="AR786" s="17"/>
      <c r="AS786" s="17">
        <v>0.33284735572654101</v>
      </c>
      <c r="AT786" s="17">
        <v>0.28220004240855001</v>
      </c>
      <c r="AU786" s="17">
        <v>0.29261525111380499</v>
      </c>
      <c r="AV786" s="17">
        <v>0.28550403907569799</v>
      </c>
      <c r="AW786" s="17">
        <v>0.26951282465925902</v>
      </c>
      <c r="AX786" s="17"/>
      <c r="AY786" s="17">
        <v>0.375661899228666</v>
      </c>
      <c r="AZ786" s="17">
        <v>0.36581089965900998</v>
      </c>
      <c r="BA786" s="17">
        <v>0.36248856526272399</v>
      </c>
      <c r="BB786" s="17">
        <v>0.26165005033646499</v>
      </c>
      <c r="BC786" s="17">
        <v>0.32722051485206999</v>
      </c>
      <c r="BD786" s="17">
        <v>0.32284671072384002</v>
      </c>
      <c r="BE786" s="17">
        <v>0.25820535199618699</v>
      </c>
      <c r="BF786" s="17">
        <v>0.28001913591317701</v>
      </c>
      <c r="BG786" s="17">
        <v>0.29894071192935801</v>
      </c>
      <c r="BH786" s="17">
        <v>0.34235988427692499</v>
      </c>
      <c r="BI786" s="17">
        <v>0.33230834344876298</v>
      </c>
      <c r="BJ786" s="17">
        <v>0.242207812683224</v>
      </c>
      <c r="BK786" s="17">
        <v>0.29206992635194501</v>
      </c>
      <c r="BL786" s="17">
        <v>0.39035843370436801</v>
      </c>
      <c r="BM786" s="17">
        <v>0.20197473287818701</v>
      </c>
      <c r="BN786" s="17">
        <v>0.23615125459486599</v>
      </c>
      <c r="BO786" s="17"/>
      <c r="BP786" s="17">
        <v>0.226446926366866</v>
      </c>
      <c r="BQ786" s="17">
        <v>0.32978207160124601</v>
      </c>
      <c r="BR786" s="17">
        <v>0.36078035344077303</v>
      </c>
      <c r="BS786" s="17">
        <v>0.30523969314014898</v>
      </c>
      <c r="BT786" s="17">
        <v>0.33418362465267598</v>
      </c>
      <c r="BU786" s="17">
        <v>0.31050663318148503</v>
      </c>
      <c r="BV786" s="17"/>
      <c r="BW786" s="17">
        <v>0.27801480829682201</v>
      </c>
      <c r="BX786" s="17">
        <v>0.336388711425128</v>
      </c>
      <c r="BY786" s="17">
        <v>0.294705808713566</v>
      </c>
      <c r="BZ786" s="17">
        <v>0.281333573666397</v>
      </c>
      <c r="CA786" s="17">
        <v>0.31606719723229598</v>
      </c>
      <c r="CB786" s="17">
        <v>0.33695471572855801</v>
      </c>
      <c r="CC786" s="17">
        <v>0.21638068612825401</v>
      </c>
      <c r="CD786" s="17">
        <v>0.36033594870909202</v>
      </c>
      <c r="CE786" s="17"/>
      <c r="CF786" s="17">
        <v>0.257976376111752</v>
      </c>
      <c r="CG786" s="17">
        <v>0.30828328307351099</v>
      </c>
      <c r="CH786" s="17">
        <v>0.31819887206104203</v>
      </c>
      <c r="CI786" s="17">
        <v>0.28031491759384197</v>
      </c>
      <c r="CJ786" s="17">
        <v>0.34014724464330798</v>
      </c>
      <c r="CK786" s="17"/>
      <c r="CL786" s="17">
        <v>0.320743542104719</v>
      </c>
      <c r="CM786" s="17"/>
      <c r="CN786" s="17">
        <v>0.31556402342708001</v>
      </c>
      <c r="CO786" s="17">
        <v>0.296898364981726</v>
      </c>
      <c r="CP786" s="17">
        <v>0.285846438384249</v>
      </c>
    </row>
    <row r="787" spans="2:94" x14ac:dyDescent="0.35">
      <c r="B787" t="s">
        <v>324</v>
      </c>
      <c r="C787" s="17">
        <v>0.364691315605503</v>
      </c>
      <c r="D787" s="17">
        <v>0.35497634637701603</v>
      </c>
      <c r="E787" s="17">
        <v>0.374760198114303</v>
      </c>
      <c r="F787" s="17"/>
      <c r="G787" s="17">
        <v>0.40966591947275399</v>
      </c>
      <c r="H787" s="17">
        <v>0.36042530707647702</v>
      </c>
      <c r="I787" s="17">
        <v>0.333693729866819</v>
      </c>
      <c r="J787" s="17">
        <v>0.343978301473781</v>
      </c>
      <c r="K787" s="17">
        <v>0.35804414973965099</v>
      </c>
      <c r="L787" s="17">
        <v>0.38928049155517402</v>
      </c>
      <c r="M787" s="17"/>
      <c r="N787" s="17">
        <v>0.34845881001561602</v>
      </c>
      <c r="O787" s="17">
        <v>0.35274397043932498</v>
      </c>
      <c r="P787" s="17">
        <v>0.39625894631101799</v>
      </c>
      <c r="Q787" s="17">
        <v>0.37125329222654702</v>
      </c>
      <c r="R787" s="17"/>
      <c r="S787" s="17">
        <v>0.38428371025379199</v>
      </c>
      <c r="T787" s="17">
        <v>0.32873897936464003</v>
      </c>
      <c r="U787" s="17">
        <v>0.34616822706540901</v>
      </c>
      <c r="V787" s="17">
        <v>0.37423803761813801</v>
      </c>
      <c r="W787" s="17">
        <v>0.33009000115091502</v>
      </c>
      <c r="X787" s="17">
        <v>0.42838598924140597</v>
      </c>
      <c r="Y787" s="17">
        <v>0.34296695822200202</v>
      </c>
      <c r="Z787" s="17">
        <v>0.36518182299309099</v>
      </c>
      <c r="AA787" s="17">
        <v>0.33265752744329602</v>
      </c>
      <c r="AB787" s="17">
        <v>0.397252182072099</v>
      </c>
      <c r="AC787" s="17">
        <v>0.39889247354162299</v>
      </c>
      <c r="AD787" s="17"/>
      <c r="AE787" s="17">
        <v>0.37078651347976199</v>
      </c>
      <c r="AF787" s="17">
        <v>0.37511342036491602</v>
      </c>
      <c r="AG787" s="17">
        <v>0.34454860864120301</v>
      </c>
      <c r="AH787" s="17"/>
      <c r="AI787" s="17">
        <v>0.36144850512745702</v>
      </c>
      <c r="AJ787" s="17">
        <v>0.44587818051470501</v>
      </c>
      <c r="AK787" s="17">
        <v>0.346839221199988</v>
      </c>
      <c r="AL787" s="17">
        <v>0.354657570575031</v>
      </c>
      <c r="AM787" s="17">
        <v>0.28352824142338401</v>
      </c>
      <c r="AN787" s="17"/>
      <c r="AO787" s="17">
        <v>0.39314048353236603</v>
      </c>
      <c r="AP787" s="17">
        <v>0.41294960288456301</v>
      </c>
      <c r="AQ787" s="17">
        <v>0.31357123933544101</v>
      </c>
      <c r="AR787" s="17"/>
      <c r="AS787" s="17">
        <v>0.42618410551394498</v>
      </c>
      <c r="AT787" s="17">
        <v>0.35459249090261002</v>
      </c>
      <c r="AU787" s="17">
        <v>0.33944507358231502</v>
      </c>
      <c r="AV787" s="17">
        <v>0.330064119366549</v>
      </c>
      <c r="AW787" s="17">
        <v>0.33412091884679401</v>
      </c>
      <c r="AX787" s="17"/>
      <c r="AY787" s="17">
        <v>0.22850071174335701</v>
      </c>
      <c r="AZ787" s="17">
        <v>0.310603796257091</v>
      </c>
      <c r="BA787" s="17">
        <v>0.37527956413309099</v>
      </c>
      <c r="BB787" s="17">
        <v>0.32976411553846202</v>
      </c>
      <c r="BC787" s="17">
        <v>0.41419845615222201</v>
      </c>
      <c r="BD787" s="17">
        <v>0.363623196204307</v>
      </c>
      <c r="BE787" s="17">
        <v>0.401974276699191</v>
      </c>
      <c r="BF787" s="17">
        <v>0.38333301476007903</v>
      </c>
      <c r="BG787" s="17">
        <v>0.38613733508772002</v>
      </c>
      <c r="BH787" s="17">
        <v>0.30855349472770899</v>
      </c>
      <c r="BI787" s="17">
        <v>0.365135081825195</v>
      </c>
      <c r="BJ787" s="17">
        <v>0.36498877756672099</v>
      </c>
      <c r="BK787" s="17">
        <v>0.39437851799759399</v>
      </c>
      <c r="BL787" s="17">
        <v>0.18227054587921199</v>
      </c>
      <c r="BM787" s="17">
        <v>0.325711905880673</v>
      </c>
      <c r="BN787" s="17">
        <v>0.37993650313372401</v>
      </c>
      <c r="BO787" s="17"/>
      <c r="BP787" s="17">
        <v>0.37851299048363102</v>
      </c>
      <c r="BQ787" s="17">
        <v>0.31795402894851799</v>
      </c>
      <c r="BR787" s="17">
        <v>0.37343840187800698</v>
      </c>
      <c r="BS787" s="17">
        <v>0.38176019979560899</v>
      </c>
      <c r="BT787" s="17">
        <v>0.39710188739036001</v>
      </c>
      <c r="BU787" s="17">
        <v>0.393900873032277</v>
      </c>
      <c r="BV787" s="17"/>
      <c r="BW787" s="17">
        <v>0.34745727066190102</v>
      </c>
      <c r="BX787" s="17">
        <v>0.36463859617289801</v>
      </c>
      <c r="BY787" s="17">
        <v>0.37704134704417203</v>
      </c>
      <c r="BZ787" s="17">
        <v>0.39081382958140098</v>
      </c>
      <c r="CA787" s="17">
        <v>0.32762147777390399</v>
      </c>
      <c r="CB787" s="17">
        <v>0.37469595542610201</v>
      </c>
      <c r="CC787" s="17">
        <v>0.39690992160500899</v>
      </c>
      <c r="CD787" s="17">
        <v>0.27571672849366302</v>
      </c>
      <c r="CE787" s="17"/>
      <c r="CF787" s="17">
        <v>0.38197300004436002</v>
      </c>
      <c r="CG787" s="17">
        <v>0.33253088087412802</v>
      </c>
      <c r="CH787" s="17">
        <v>0.37636433602369102</v>
      </c>
      <c r="CI787" s="17">
        <v>0.38856761956066399</v>
      </c>
      <c r="CJ787" s="17">
        <v>0.41149989558859301</v>
      </c>
      <c r="CK787" s="17"/>
      <c r="CL787" s="17">
        <v>0.32868539296471899</v>
      </c>
      <c r="CM787" s="17"/>
      <c r="CN787" s="17">
        <v>0.35547081939915098</v>
      </c>
      <c r="CO787" s="17">
        <v>0.35099385798147498</v>
      </c>
      <c r="CP787" s="17">
        <v>0.39536870231286197</v>
      </c>
    </row>
    <row r="788" spans="2:94" x14ac:dyDescent="0.35">
      <c r="B788" t="s">
        <v>323</v>
      </c>
      <c r="C788" s="17">
        <v>0.24840761480766799</v>
      </c>
      <c r="D788" s="17">
        <v>0.31932252714056097</v>
      </c>
      <c r="E788" s="17">
        <v>0.17937570255184801</v>
      </c>
      <c r="F788" s="17"/>
      <c r="G788" s="17">
        <v>0.31341547982955797</v>
      </c>
      <c r="H788" s="17">
        <v>0.305049241190047</v>
      </c>
      <c r="I788" s="17">
        <v>0.26705314156029802</v>
      </c>
      <c r="J788" s="17">
        <v>0.222110096283163</v>
      </c>
      <c r="K788" s="17">
        <v>0.226016699829655</v>
      </c>
      <c r="L788" s="17">
        <v>0.178727816932779</v>
      </c>
      <c r="M788" s="17"/>
      <c r="N788" s="17">
        <v>0.320629562289868</v>
      </c>
      <c r="O788" s="17">
        <v>0.25957159052661399</v>
      </c>
      <c r="P788" s="17">
        <v>0.20014544926511699</v>
      </c>
      <c r="Q788" s="17">
        <v>0.200760872084294</v>
      </c>
      <c r="R788" s="17"/>
      <c r="S788" s="17">
        <v>0.29712393535653497</v>
      </c>
      <c r="T788" s="17">
        <v>0.281698088612576</v>
      </c>
      <c r="U788" s="17">
        <v>0.18701901219151801</v>
      </c>
      <c r="V788" s="17">
        <v>0.25453287948588499</v>
      </c>
      <c r="W788" s="17">
        <v>0.24172043440263799</v>
      </c>
      <c r="X788" s="17">
        <v>0.236441982829588</v>
      </c>
      <c r="Y788" s="17">
        <v>0.27940291291362401</v>
      </c>
      <c r="Z788" s="17">
        <v>0.245666809278663</v>
      </c>
      <c r="AA788" s="17">
        <v>0.230300208014282</v>
      </c>
      <c r="AB788" s="17">
        <v>0.21952812165316801</v>
      </c>
      <c r="AC788" s="17">
        <v>0.167429677780258</v>
      </c>
      <c r="AD788" s="17"/>
      <c r="AE788" s="17">
        <v>0.231635369892985</v>
      </c>
      <c r="AF788" s="17">
        <v>0.25760425343969001</v>
      </c>
      <c r="AG788" s="17">
        <v>0.21701164321138999</v>
      </c>
      <c r="AH788" s="17"/>
      <c r="AI788" s="17">
        <v>0.23736227427234299</v>
      </c>
      <c r="AJ788" s="17">
        <v>0.26622731950246697</v>
      </c>
      <c r="AK788" s="17">
        <v>0.231671553889198</v>
      </c>
      <c r="AL788" s="17">
        <v>0.36512941282636802</v>
      </c>
      <c r="AM788" s="17">
        <v>0.18189879911677101</v>
      </c>
      <c r="AN788" s="17"/>
      <c r="AO788" s="17">
        <v>0.25125375528261001</v>
      </c>
      <c r="AP788" s="17">
        <v>0.272785749565014</v>
      </c>
      <c r="AQ788" s="17">
        <v>0.26507562884686597</v>
      </c>
      <c r="AR788" s="17"/>
      <c r="AS788" s="17">
        <v>0.151133954334327</v>
      </c>
      <c r="AT788" s="17">
        <v>0.264990368822341</v>
      </c>
      <c r="AU788" s="17">
        <v>0.28903970469871898</v>
      </c>
      <c r="AV788" s="17">
        <v>0.33927769929209101</v>
      </c>
      <c r="AW788" s="17">
        <v>0.36203712176186398</v>
      </c>
      <c r="AX788" s="17"/>
      <c r="AY788" s="17">
        <v>0.39583738902797599</v>
      </c>
      <c r="AZ788" s="17">
        <v>0.202239614945985</v>
      </c>
      <c r="BA788" s="17">
        <v>0.215725214091951</v>
      </c>
      <c r="BB788" s="17">
        <v>0.264272276042194</v>
      </c>
      <c r="BC788" s="17">
        <v>0.204780058492466</v>
      </c>
      <c r="BD788" s="17">
        <v>0.21612125584729999</v>
      </c>
      <c r="BE788" s="17">
        <v>0.23579088101036</v>
      </c>
      <c r="BF788" s="17">
        <v>0.28114250688400799</v>
      </c>
      <c r="BG788" s="17">
        <v>0.23750597838309601</v>
      </c>
      <c r="BH788" s="17">
        <v>0.29349928332952302</v>
      </c>
      <c r="BI788" s="17">
        <v>0.21142069781601799</v>
      </c>
      <c r="BJ788" s="17">
        <v>0.30713630153363403</v>
      </c>
      <c r="BK788" s="17">
        <v>0.24090615781293601</v>
      </c>
      <c r="BL788" s="17">
        <v>0.40332551908672598</v>
      </c>
      <c r="BM788" s="17">
        <v>0.40706707362176098</v>
      </c>
      <c r="BN788" s="17">
        <v>0.370436854504059</v>
      </c>
      <c r="BO788" s="17"/>
      <c r="BP788" s="17">
        <v>0.31406240872264202</v>
      </c>
      <c r="BQ788" s="17">
        <v>0.27072580073953401</v>
      </c>
      <c r="BR788" s="17">
        <v>0.19191086689221401</v>
      </c>
      <c r="BS788" s="17">
        <v>0.21274214391615701</v>
      </c>
      <c r="BT788" s="17">
        <v>0.21007610922327999</v>
      </c>
      <c r="BU788" s="17">
        <v>0.19961142039577601</v>
      </c>
      <c r="BV788" s="17"/>
      <c r="BW788" s="17">
        <v>0.30639952905057199</v>
      </c>
      <c r="BX788" s="17">
        <v>0.223219527521239</v>
      </c>
      <c r="BY788" s="17">
        <v>0.25470156542968497</v>
      </c>
      <c r="BZ788" s="17">
        <v>0.25357508089807201</v>
      </c>
      <c r="CA788" s="17">
        <v>0.27458868491733102</v>
      </c>
      <c r="CB788" s="17">
        <v>0.220816103785268</v>
      </c>
      <c r="CC788" s="17">
        <v>0.242383148784581</v>
      </c>
      <c r="CD788" s="17">
        <v>0.26191508180533202</v>
      </c>
      <c r="CE788" s="17"/>
      <c r="CF788" s="17">
        <v>0.31738701991221102</v>
      </c>
      <c r="CG788" s="17">
        <v>0.29291796975249201</v>
      </c>
      <c r="CH788" s="17">
        <v>0.21444185582684</v>
      </c>
      <c r="CI788" s="17">
        <v>0.211360614700146</v>
      </c>
      <c r="CJ788" s="17">
        <v>0.15244800892179</v>
      </c>
      <c r="CK788" s="17"/>
      <c r="CL788" s="17">
        <v>0.27985661128897099</v>
      </c>
      <c r="CM788" s="17"/>
      <c r="CN788" s="17">
        <v>0.233489067081708</v>
      </c>
      <c r="CO788" s="17">
        <v>0.26841214966395099</v>
      </c>
      <c r="CP788" s="17">
        <v>0.26472314428457</v>
      </c>
    </row>
    <row r="789" spans="2:94" x14ac:dyDescent="0.35">
      <c r="B789" t="s">
        <v>133</v>
      </c>
      <c r="C789" s="17">
        <v>8.2613325438338006E-2</v>
      </c>
      <c r="D789" s="17">
        <v>5.7370962246799502E-2</v>
      </c>
      <c r="E789" s="17">
        <v>0.10694919440896899</v>
      </c>
      <c r="F789" s="17"/>
      <c r="G789" s="17">
        <v>6.1432054160635997E-2</v>
      </c>
      <c r="H789" s="17">
        <v>7.5253735764313406E-2</v>
      </c>
      <c r="I789" s="17">
        <v>9.6871183599941693E-2</v>
      </c>
      <c r="J789" s="17">
        <v>0.108509167756786</v>
      </c>
      <c r="K789" s="17">
        <v>7.2449573507504597E-2</v>
      </c>
      <c r="L789" s="17">
        <v>7.4448737311937394E-2</v>
      </c>
      <c r="M789" s="17"/>
      <c r="N789" s="17">
        <v>5.4087083032640697E-2</v>
      </c>
      <c r="O789" s="17">
        <v>7.9483424496342395E-2</v>
      </c>
      <c r="P789" s="17">
        <v>8.3149491147753996E-2</v>
      </c>
      <c r="Q789" s="17">
        <v>0.113406679684019</v>
      </c>
      <c r="R789" s="17"/>
      <c r="S789" s="17">
        <v>7.7282249519762994E-2</v>
      </c>
      <c r="T789" s="17">
        <v>8.4578668344878594E-2</v>
      </c>
      <c r="U789" s="17">
        <v>8.2842856886954197E-2</v>
      </c>
      <c r="V789" s="17">
        <v>0.10301647869938101</v>
      </c>
      <c r="W789" s="17">
        <v>7.6328062152181894E-2</v>
      </c>
      <c r="X789" s="17">
        <v>7.3546046613458302E-2</v>
      </c>
      <c r="Y789" s="17">
        <v>7.6184438718139305E-2</v>
      </c>
      <c r="Z789" s="17">
        <v>0.108139029662484</v>
      </c>
      <c r="AA789" s="17">
        <v>8.67869629769146E-2</v>
      </c>
      <c r="AB789" s="17">
        <v>5.5020541378913199E-2</v>
      </c>
      <c r="AC789" s="17">
        <v>0.113447820154679</v>
      </c>
      <c r="AD789" s="17"/>
      <c r="AE789" s="17">
        <v>7.5262747674584504E-2</v>
      </c>
      <c r="AF789" s="17">
        <v>6.3490052235903996E-2</v>
      </c>
      <c r="AG789" s="17">
        <v>0.15361336665551101</v>
      </c>
      <c r="AH789" s="17"/>
      <c r="AI789" s="17">
        <v>6.6883569548834801E-2</v>
      </c>
      <c r="AJ789" s="17">
        <v>7.1636346962640304E-2</v>
      </c>
      <c r="AK789" s="17">
        <v>3.1861352679029897E-2</v>
      </c>
      <c r="AL789" s="17">
        <v>0.111437656426545</v>
      </c>
      <c r="AM789" s="17">
        <v>0.17392847963156299</v>
      </c>
      <c r="AN789" s="17"/>
      <c r="AO789" s="17">
        <v>6.0299922177395902E-2</v>
      </c>
      <c r="AP789" s="17">
        <v>6.8255490725754195E-2</v>
      </c>
      <c r="AQ789" s="17">
        <v>2.83897467742277E-2</v>
      </c>
      <c r="AR789" s="17"/>
      <c r="AS789" s="17">
        <v>8.9834584425187505E-2</v>
      </c>
      <c r="AT789" s="17">
        <v>9.8217097866499306E-2</v>
      </c>
      <c r="AU789" s="17">
        <v>7.8899970605160505E-2</v>
      </c>
      <c r="AV789" s="17">
        <v>4.5154142265662597E-2</v>
      </c>
      <c r="AW789" s="17">
        <v>3.4329134732083703E-2</v>
      </c>
      <c r="AX789" s="17"/>
      <c r="AY789" s="17">
        <v>0</v>
      </c>
      <c r="AZ789" s="17">
        <v>0.12134568913791401</v>
      </c>
      <c r="BA789" s="17">
        <v>4.6506656512233999E-2</v>
      </c>
      <c r="BB789" s="17">
        <v>0.14431355808287899</v>
      </c>
      <c r="BC789" s="17">
        <v>5.3800970503242597E-2</v>
      </c>
      <c r="BD789" s="17">
        <v>9.7408837224553096E-2</v>
      </c>
      <c r="BE789" s="17">
        <v>0.10402949029426201</v>
      </c>
      <c r="BF789" s="17">
        <v>5.5505342442735202E-2</v>
      </c>
      <c r="BG789" s="17">
        <v>7.7415974599826007E-2</v>
      </c>
      <c r="BH789" s="17">
        <v>5.5587337665842902E-2</v>
      </c>
      <c r="BI789" s="17">
        <v>9.11358769100237E-2</v>
      </c>
      <c r="BJ789" s="17">
        <v>8.5667108216421206E-2</v>
      </c>
      <c r="BK789" s="17">
        <v>7.2645397837524994E-2</v>
      </c>
      <c r="BL789" s="17">
        <v>2.40455013296931E-2</v>
      </c>
      <c r="BM789" s="17">
        <v>6.5246287619378299E-2</v>
      </c>
      <c r="BN789" s="17">
        <v>1.3475387767350499E-2</v>
      </c>
      <c r="BO789" s="17"/>
      <c r="BP789" s="17">
        <v>8.0977674426861698E-2</v>
      </c>
      <c r="BQ789" s="17">
        <v>8.1538098710702306E-2</v>
      </c>
      <c r="BR789" s="17">
        <v>7.3870377789006597E-2</v>
      </c>
      <c r="BS789" s="17">
        <v>0.10025796314808499</v>
      </c>
      <c r="BT789" s="17">
        <v>5.8638378733684597E-2</v>
      </c>
      <c r="BU789" s="17">
        <v>9.5981073390462204E-2</v>
      </c>
      <c r="BV789" s="17"/>
      <c r="BW789" s="17">
        <v>6.8128391990704806E-2</v>
      </c>
      <c r="BX789" s="17">
        <v>7.5753164880735302E-2</v>
      </c>
      <c r="BY789" s="17">
        <v>7.3551278812576504E-2</v>
      </c>
      <c r="BZ789" s="17">
        <v>7.42775158541297E-2</v>
      </c>
      <c r="CA789" s="17">
        <v>8.1722640076468497E-2</v>
      </c>
      <c r="CB789" s="17">
        <v>6.7533225060072394E-2</v>
      </c>
      <c r="CC789" s="17">
        <v>0.144326243482156</v>
      </c>
      <c r="CD789" s="17">
        <v>0.10203224099191401</v>
      </c>
      <c r="CE789" s="17"/>
      <c r="CF789" s="17">
        <v>4.26636039316775E-2</v>
      </c>
      <c r="CG789" s="17">
        <v>6.62678662998685E-2</v>
      </c>
      <c r="CH789" s="17">
        <v>9.0994936088427597E-2</v>
      </c>
      <c r="CI789" s="17">
        <v>0.119756848145348</v>
      </c>
      <c r="CJ789" s="17">
        <v>9.5904850846308606E-2</v>
      </c>
      <c r="CK789" s="17"/>
      <c r="CL789" s="17">
        <v>7.0714453641590694E-2</v>
      </c>
      <c r="CM789" s="17"/>
      <c r="CN789" s="17">
        <v>9.5476090092060803E-2</v>
      </c>
      <c r="CO789" s="17">
        <v>8.3695627372848205E-2</v>
      </c>
      <c r="CP789" s="17">
        <v>5.4061715018318898E-2</v>
      </c>
    </row>
    <row r="790" spans="2:94" x14ac:dyDescent="0.35">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c r="AK790" s="17"/>
      <c r="AL790" s="17"/>
      <c r="AM790" s="17"/>
      <c r="AN790" s="17"/>
      <c r="AO790" s="17"/>
      <c r="AP790" s="17"/>
      <c r="AQ790" s="17"/>
      <c r="AR790" s="17"/>
      <c r="AS790" s="17"/>
      <c r="AT790" s="17"/>
      <c r="AU790" s="17"/>
      <c r="AV790" s="17"/>
      <c r="AW790" s="17"/>
      <c r="AX790" s="17"/>
      <c r="AY790" s="17"/>
      <c r="AZ790" s="17"/>
      <c r="BA790" s="17"/>
      <c r="BB790" s="17"/>
      <c r="BC790" s="17"/>
      <c r="BD790" s="17"/>
      <c r="BE790" s="17"/>
      <c r="BF790" s="17"/>
      <c r="BG790" s="17"/>
      <c r="BH790" s="17"/>
      <c r="BI790" s="17"/>
      <c r="BJ790" s="17"/>
      <c r="BK790" s="17"/>
      <c r="BL790" s="17"/>
      <c r="BM790" s="17"/>
      <c r="BN790" s="17"/>
      <c r="BO790" s="17"/>
      <c r="BP790" s="17"/>
      <c r="BQ790" s="17"/>
      <c r="BR790" s="17"/>
      <c r="BS790" s="17"/>
      <c r="BT790" s="17"/>
      <c r="BU790" s="17"/>
      <c r="BV790" s="17"/>
      <c r="BW790" s="17"/>
      <c r="BX790" s="17"/>
      <c r="BY790" s="17"/>
      <c r="BZ790" s="17"/>
      <c r="CA790" s="17"/>
      <c r="CB790" s="17"/>
      <c r="CC790" s="17"/>
      <c r="CD790" s="17"/>
      <c r="CE790" s="17"/>
      <c r="CF790" s="17"/>
      <c r="CG790" s="17"/>
      <c r="CH790" s="17"/>
      <c r="CI790" s="17"/>
      <c r="CJ790" s="17"/>
      <c r="CK790" s="17"/>
      <c r="CL790" s="17"/>
      <c r="CM790" s="17"/>
      <c r="CN790" s="17"/>
      <c r="CO790" s="17"/>
      <c r="CP790" s="17"/>
    </row>
    <row r="791" spans="2:94" x14ac:dyDescent="0.35">
      <c r="B791" s="6" t="s">
        <v>329</v>
      </c>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c r="BL791" s="17"/>
      <c r="BM791" s="17"/>
      <c r="BN791" s="17"/>
      <c r="BO791" s="17"/>
      <c r="BP791" s="17"/>
      <c r="BQ791" s="17"/>
      <c r="BR791" s="17"/>
      <c r="BS791" s="17"/>
      <c r="BT791" s="17"/>
      <c r="BU791" s="17"/>
      <c r="BV791" s="17"/>
      <c r="BW791" s="17"/>
      <c r="BX791" s="17"/>
      <c r="BY791" s="17"/>
      <c r="BZ791" s="17"/>
      <c r="CA791" s="17"/>
      <c r="CB791" s="17"/>
      <c r="CC791" s="17"/>
      <c r="CD791" s="17"/>
      <c r="CE791" s="17"/>
      <c r="CF791" s="17"/>
      <c r="CG791" s="17"/>
      <c r="CH791" s="17"/>
      <c r="CI791" s="17"/>
      <c r="CJ791" s="17"/>
      <c r="CK791" s="17"/>
      <c r="CL791" s="17"/>
      <c r="CM791" s="17"/>
      <c r="CN791" s="17"/>
      <c r="CO791" s="17"/>
      <c r="CP791" s="17"/>
    </row>
    <row r="792" spans="2:94" x14ac:dyDescent="0.35">
      <c r="B792" s="24" t="s">
        <v>225</v>
      </c>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c r="BM792" s="17"/>
      <c r="BN792" s="17"/>
      <c r="BO792" s="17"/>
      <c r="BP792" s="17"/>
      <c r="BQ792" s="17"/>
      <c r="BR792" s="17"/>
      <c r="BS792" s="17"/>
      <c r="BT792" s="17"/>
      <c r="BU792" s="17"/>
      <c r="BV792" s="17"/>
      <c r="BW792" s="17"/>
      <c r="BX792" s="17"/>
      <c r="BY792" s="17"/>
      <c r="BZ792" s="17"/>
      <c r="CA792" s="17"/>
      <c r="CB792" s="17"/>
      <c r="CC792" s="17"/>
      <c r="CD792" s="17"/>
      <c r="CE792" s="17"/>
      <c r="CF792" s="17"/>
      <c r="CG792" s="17"/>
      <c r="CH792" s="17"/>
      <c r="CI792" s="17"/>
      <c r="CJ792" s="17"/>
      <c r="CK792" s="17"/>
      <c r="CL792" s="17"/>
      <c r="CM792" s="17"/>
      <c r="CN792" s="17"/>
      <c r="CO792" s="17"/>
      <c r="CP792" s="17"/>
    </row>
    <row r="793" spans="2:94" x14ac:dyDescent="0.35">
      <c r="B793" t="s">
        <v>325</v>
      </c>
      <c r="C793" s="17">
        <v>0.33556710238978299</v>
      </c>
      <c r="D793" s="17">
        <v>0.29434054687355399</v>
      </c>
      <c r="E793" s="17">
        <v>0.37537208499663399</v>
      </c>
      <c r="F793" s="17"/>
      <c r="G793" s="17">
        <v>0.25636495198618098</v>
      </c>
      <c r="H793" s="17">
        <v>0.320243529044072</v>
      </c>
      <c r="I793" s="17">
        <v>0.34883466646828099</v>
      </c>
      <c r="J793" s="17">
        <v>0.37491482708152502</v>
      </c>
      <c r="K793" s="17">
        <v>0.35151985672108799</v>
      </c>
      <c r="L793" s="17">
        <v>0.34370174997789998</v>
      </c>
      <c r="M793" s="17"/>
      <c r="N793" s="17">
        <v>0.30040461581475802</v>
      </c>
      <c r="O793" s="17">
        <v>0.356685982476386</v>
      </c>
      <c r="P793" s="17">
        <v>0.35485667049959502</v>
      </c>
      <c r="Q793" s="17">
        <v>0.33712118798338703</v>
      </c>
      <c r="R793" s="17"/>
      <c r="S793" s="17">
        <v>0.29524395522705599</v>
      </c>
      <c r="T793" s="17">
        <v>0.32730998657399202</v>
      </c>
      <c r="U793" s="17">
        <v>0.39110020935618101</v>
      </c>
      <c r="V793" s="17">
        <v>0.27966475265004098</v>
      </c>
      <c r="W793" s="17">
        <v>0.348222111277257</v>
      </c>
      <c r="X793" s="17">
        <v>0.33963239536526801</v>
      </c>
      <c r="Y793" s="17">
        <v>0.35612257050698498</v>
      </c>
      <c r="Z793" s="17">
        <v>0.30916593246368501</v>
      </c>
      <c r="AA793" s="17">
        <v>0.31766025585220498</v>
      </c>
      <c r="AB793" s="17">
        <v>0.37590399751654602</v>
      </c>
      <c r="AC793" s="17">
        <v>0.413051903556103</v>
      </c>
      <c r="AD793" s="17"/>
      <c r="AE793" s="17">
        <v>0.34162437874121498</v>
      </c>
      <c r="AF793" s="17">
        <v>0.33451107790622497</v>
      </c>
      <c r="AG793" s="17">
        <v>0.34260840196605602</v>
      </c>
      <c r="AH793" s="17"/>
      <c r="AI793" s="17">
        <v>0.35424260321262901</v>
      </c>
      <c r="AJ793" s="17">
        <v>0.254196626680043</v>
      </c>
      <c r="AK793" s="17">
        <v>0.35432278512780602</v>
      </c>
      <c r="AL793" s="17">
        <v>0.30647825322654398</v>
      </c>
      <c r="AM793" s="17">
        <v>0.41242048216830501</v>
      </c>
      <c r="AN793" s="17"/>
      <c r="AO793" s="17">
        <v>0.34465028287477201</v>
      </c>
      <c r="AP793" s="17">
        <v>0.26340574449833698</v>
      </c>
      <c r="AQ793" s="17">
        <v>0.32914185795884798</v>
      </c>
      <c r="AR793" s="17"/>
      <c r="AS793" s="17">
        <v>0.33429825038472299</v>
      </c>
      <c r="AT793" s="17">
        <v>0.33098840844655097</v>
      </c>
      <c r="AU793" s="17">
        <v>0.356128469175156</v>
      </c>
      <c r="AV793" s="17">
        <v>0.279471659086373</v>
      </c>
      <c r="AW793" s="17">
        <v>7.4302619332195605E-2</v>
      </c>
      <c r="AX793" s="17"/>
      <c r="AY793" s="17">
        <v>0.455395642966476</v>
      </c>
      <c r="AZ793" s="17">
        <v>0.374338086765378</v>
      </c>
      <c r="BA793" s="17">
        <v>0.38125164344516099</v>
      </c>
      <c r="BB793" s="17">
        <v>0.27968774545135999</v>
      </c>
      <c r="BC793" s="17">
        <v>0.36041972513015502</v>
      </c>
      <c r="BD793" s="17">
        <v>0.38271668757123101</v>
      </c>
      <c r="BE793" s="17">
        <v>0.322383935689454</v>
      </c>
      <c r="BF793" s="17">
        <v>0.29891174703247703</v>
      </c>
      <c r="BG793" s="17">
        <v>0.32613649349114299</v>
      </c>
      <c r="BH793" s="17">
        <v>0.31595381501854702</v>
      </c>
      <c r="BI793" s="17">
        <v>0.343306445727808</v>
      </c>
      <c r="BJ793" s="17">
        <v>0.29728440295107</v>
      </c>
      <c r="BK793" s="17">
        <v>0.34560633509317901</v>
      </c>
      <c r="BL793" s="17">
        <v>0.445622834236027</v>
      </c>
      <c r="BM793" s="17">
        <v>0.33128706756725501</v>
      </c>
      <c r="BN793" s="17">
        <v>0.21015194974349899</v>
      </c>
      <c r="BO793" s="17"/>
      <c r="BP793" s="17">
        <v>0.309878576580701</v>
      </c>
      <c r="BQ793" s="17">
        <v>0.34399861017920103</v>
      </c>
      <c r="BR793" s="17">
        <v>0.31361573121873498</v>
      </c>
      <c r="BS793" s="17">
        <v>0.35931458340678801</v>
      </c>
      <c r="BT793" s="17">
        <v>0.326202019702863</v>
      </c>
      <c r="BU793" s="17">
        <v>0.37514805696838999</v>
      </c>
      <c r="BV793" s="17"/>
      <c r="BW793" s="17">
        <v>0.30164599125012698</v>
      </c>
      <c r="BX793" s="17">
        <v>0.34445904680705802</v>
      </c>
      <c r="BY793" s="17">
        <v>0.34056328809207997</v>
      </c>
      <c r="BZ793" s="17">
        <v>0.32728657765437902</v>
      </c>
      <c r="CA793" s="17">
        <v>0.276816996370708</v>
      </c>
      <c r="CB793" s="17">
        <v>0.30746872501790901</v>
      </c>
      <c r="CC793" s="17">
        <v>0.43735424960825398</v>
      </c>
      <c r="CD793" s="17">
        <v>0.38660704601810197</v>
      </c>
      <c r="CE793" s="17"/>
      <c r="CF793" s="17">
        <v>0.24411969544652301</v>
      </c>
      <c r="CG793" s="17">
        <v>0.29690002195633097</v>
      </c>
      <c r="CH793" s="17">
        <v>0.37890169268455898</v>
      </c>
      <c r="CI793" s="17">
        <v>0.33899449342221</v>
      </c>
      <c r="CJ793" s="17">
        <v>0.47958113431329502</v>
      </c>
      <c r="CK793" s="17"/>
      <c r="CL793" s="17">
        <v>0.319867248964322</v>
      </c>
      <c r="CM793" s="17"/>
      <c r="CN793" s="17">
        <v>0.33431856294399198</v>
      </c>
      <c r="CO793" s="17">
        <v>0.34475779218862301</v>
      </c>
      <c r="CP793" s="17">
        <v>0.33099308034607799</v>
      </c>
    </row>
    <row r="794" spans="2:94" x14ac:dyDescent="0.35">
      <c r="B794" t="s">
        <v>324</v>
      </c>
      <c r="C794" s="17">
        <v>0.32364867106418199</v>
      </c>
      <c r="D794" s="17">
        <v>0.32911354160689898</v>
      </c>
      <c r="E794" s="17">
        <v>0.31909516101331098</v>
      </c>
      <c r="F794" s="17"/>
      <c r="G794" s="17">
        <v>0.37268289922098002</v>
      </c>
      <c r="H794" s="17">
        <v>0.33460480391139902</v>
      </c>
      <c r="I794" s="17">
        <v>0.32193766331108298</v>
      </c>
      <c r="J794" s="17">
        <v>0.28503658667849102</v>
      </c>
      <c r="K794" s="17">
        <v>0.31088578833514902</v>
      </c>
      <c r="L794" s="17">
        <v>0.32522663704427401</v>
      </c>
      <c r="M794" s="17"/>
      <c r="N794" s="17">
        <v>0.33656930119655598</v>
      </c>
      <c r="O794" s="17">
        <v>0.30150962558737399</v>
      </c>
      <c r="P794" s="17">
        <v>0.319661071427285</v>
      </c>
      <c r="Q794" s="17">
        <v>0.33457424695785098</v>
      </c>
      <c r="R794" s="17"/>
      <c r="S794" s="17">
        <v>0.33099214841785402</v>
      </c>
      <c r="T794" s="17">
        <v>0.34382933123237702</v>
      </c>
      <c r="U794" s="17">
        <v>0.293109728467701</v>
      </c>
      <c r="V794" s="17">
        <v>0.31044904821088298</v>
      </c>
      <c r="W794" s="17">
        <v>0.36451650889881299</v>
      </c>
      <c r="X794" s="17">
        <v>0.32212949596249901</v>
      </c>
      <c r="Y794" s="17">
        <v>0.29688171221325199</v>
      </c>
      <c r="Z794" s="17">
        <v>0.339343256838191</v>
      </c>
      <c r="AA794" s="17">
        <v>0.317145888415927</v>
      </c>
      <c r="AB794" s="17">
        <v>0.31198117253200502</v>
      </c>
      <c r="AC794" s="17">
        <v>0.32889854451580702</v>
      </c>
      <c r="AD794" s="17"/>
      <c r="AE794" s="17">
        <v>0.30739535458707701</v>
      </c>
      <c r="AF794" s="17">
        <v>0.34234177831541501</v>
      </c>
      <c r="AG794" s="17">
        <v>0.30742911621010299</v>
      </c>
      <c r="AH794" s="17"/>
      <c r="AI794" s="17">
        <v>0.326614890529354</v>
      </c>
      <c r="AJ794" s="17">
        <v>0.37853447125601902</v>
      </c>
      <c r="AK794" s="17">
        <v>0.26397047790269901</v>
      </c>
      <c r="AL794" s="17">
        <v>0.28825456808396899</v>
      </c>
      <c r="AM794" s="17">
        <v>0.26731571908051499</v>
      </c>
      <c r="AN794" s="17"/>
      <c r="AO794" s="17">
        <v>0.33763525472435202</v>
      </c>
      <c r="AP794" s="17">
        <v>0.378976882346935</v>
      </c>
      <c r="AQ794" s="17">
        <v>0.31593627479368402</v>
      </c>
      <c r="AR794" s="17"/>
      <c r="AS794" s="17">
        <v>0.36468988676051101</v>
      </c>
      <c r="AT794" s="17">
        <v>0.30790363836552498</v>
      </c>
      <c r="AU794" s="17">
        <v>0.28865656806136702</v>
      </c>
      <c r="AV794" s="17">
        <v>0.37236698344544999</v>
      </c>
      <c r="AW794" s="17">
        <v>0.38275427183348798</v>
      </c>
      <c r="AX794" s="17"/>
      <c r="AY794" s="17">
        <v>0.47128743421194302</v>
      </c>
      <c r="AZ794" s="17">
        <v>0.25051669972412099</v>
      </c>
      <c r="BA794" s="17">
        <v>0.33180253326659098</v>
      </c>
      <c r="BB794" s="17">
        <v>0.31072048208775799</v>
      </c>
      <c r="BC794" s="17">
        <v>0.35331765414516902</v>
      </c>
      <c r="BD794" s="17">
        <v>0.31534079694861</v>
      </c>
      <c r="BE794" s="17">
        <v>0.34928237948234597</v>
      </c>
      <c r="BF794" s="17">
        <v>0.33196144772429598</v>
      </c>
      <c r="BG794" s="17">
        <v>0.37659300304863502</v>
      </c>
      <c r="BH794" s="17">
        <v>0.303752678383304</v>
      </c>
      <c r="BI794" s="17">
        <v>0.32315536958565599</v>
      </c>
      <c r="BJ794" s="17">
        <v>0.25327592723583597</v>
      </c>
      <c r="BK794" s="17">
        <v>0.38272832402955498</v>
      </c>
      <c r="BL794" s="17">
        <v>0.25168984539674599</v>
      </c>
      <c r="BM794" s="17">
        <v>0.22402896734632</v>
      </c>
      <c r="BN794" s="17">
        <v>0.42691283563395099</v>
      </c>
      <c r="BO794" s="17"/>
      <c r="BP794" s="17">
        <v>0.33147820195067401</v>
      </c>
      <c r="BQ794" s="17">
        <v>0.289275814605985</v>
      </c>
      <c r="BR794" s="17">
        <v>0.39526737403694601</v>
      </c>
      <c r="BS794" s="17">
        <v>0.29780254848418403</v>
      </c>
      <c r="BT794" s="17">
        <v>0.36415044494828902</v>
      </c>
      <c r="BU794" s="17">
        <v>0.322177569861821</v>
      </c>
      <c r="BV794" s="17"/>
      <c r="BW794" s="17">
        <v>0.34915478852957599</v>
      </c>
      <c r="BX794" s="17">
        <v>0.36946022270635598</v>
      </c>
      <c r="BY794" s="17">
        <v>0.32013573724226602</v>
      </c>
      <c r="BZ794" s="17">
        <v>0.31184599641823502</v>
      </c>
      <c r="CA794" s="17">
        <v>0.373929790744292</v>
      </c>
      <c r="CB794" s="17">
        <v>0.32329008610745902</v>
      </c>
      <c r="CC794" s="17">
        <v>0.23876541338155299</v>
      </c>
      <c r="CD794" s="17">
        <v>0.19177063607428099</v>
      </c>
      <c r="CE794" s="17"/>
      <c r="CF794" s="17">
        <v>0.394915205104998</v>
      </c>
      <c r="CG794" s="17">
        <v>0.32387965837330002</v>
      </c>
      <c r="CH794" s="17">
        <v>0.30606379909152098</v>
      </c>
      <c r="CI794" s="17">
        <v>0.328260078531317</v>
      </c>
      <c r="CJ794" s="17">
        <v>0.30689092957324698</v>
      </c>
      <c r="CK794" s="17"/>
      <c r="CL794" s="17">
        <v>0.329170360259122</v>
      </c>
      <c r="CM794" s="17"/>
      <c r="CN794" s="17">
        <v>0.30482253512677498</v>
      </c>
      <c r="CO794" s="17">
        <v>0.35838704995425402</v>
      </c>
      <c r="CP794" s="17">
        <v>0.336735547163377</v>
      </c>
    </row>
    <row r="795" spans="2:94" x14ac:dyDescent="0.35">
      <c r="B795" t="s">
        <v>323</v>
      </c>
      <c r="C795" s="17">
        <v>0.26039455106519299</v>
      </c>
      <c r="D795" s="17">
        <v>0.30851145418725201</v>
      </c>
      <c r="E795" s="17">
        <v>0.21402401562439999</v>
      </c>
      <c r="F795" s="17"/>
      <c r="G795" s="17">
        <v>0.29910318990745699</v>
      </c>
      <c r="H795" s="17">
        <v>0.24786792425805401</v>
      </c>
      <c r="I795" s="17">
        <v>0.25425912377055898</v>
      </c>
      <c r="J795" s="17">
        <v>0.25470100985615302</v>
      </c>
      <c r="K795" s="17">
        <v>0.27256923592786497</v>
      </c>
      <c r="L795" s="17">
        <v>0.24899124370138201</v>
      </c>
      <c r="M795" s="17"/>
      <c r="N795" s="17">
        <v>0.30680181837923798</v>
      </c>
      <c r="O795" s="17">
        <v>0.24575488674294799</v>
      </c>
      <c r="P795" s="17">
        <v>0.247080473561059</v>
      </c>
      <c r="Q795" s="17">
        <v>0.235741257568749</v>
      </c>
      <c r="R795" s="17"/>
      <c r="S795" s="17">
        <v>0.26370954786628797</v>
      </c>
      <c r="T795" s="17">
        <v>0.25993887469204602</v>
      </c>
      <c r="U795" s="17">
        <v>0.21232655641562401</v>
      </c>
      <c r="V795" s="17">
        <v>0.30452408193131397</v>
      </c>
      <c r="W795" s="17">
        <v>0.24335825875453701</v>
      </c>
      <c r="X795" s="17">
        <v>0.27947650676962799</v>
      </c>
      <c r="Y795" s="17">
        <v>0.26115728220510398</v>
      </c>
      <c r="Z795" s="17">
        <v>0.25332147701081598</v>
      </c>
      <c r="AA795" s="17">
        <v>0.27410223574313602</v>
      </c>
      <c r="AB795" s="17">
        <v>0.26915031110114401</v>
      </c>
      <c r="AC795" s="17">
        <v>0.196879225620545</v>
      </c>
      <c r="AD795" s="17"/>
      <c r="AE795" s="17">
        <v>0.27389386977373098</v>
      </c>
      <c r="AF795" s="17">
        <v>0.26454403507854601</v>
      </c>
      <c r="AG795" s="17">
        <v>0.20349699092771401</v>
      </c>
      <c r="AH795" s="17"/>
      <c r="AI795" s="17">
        <v>0.25482875551162698</v>
      </c>
      <c r="AJ795" s="17">
        <v>0.29684218348045899</v>
      </c>
      <c r="AK795" s="17">
        <v>0.32462043497883802</v>
      </c>
      <c r="AL795" s="17">
        <v>0.32770114482495</v>
      </c>
      <c r="AM795" s="17">
        <v>0.15854823377744001</v>
      </c>
      <c r="AN795" s="17"/>
      <c r="AO795" s="17">
        <v>0.256116726278517</v>
      </c>
      <c r="AP795" s="17">
        <v>0.29252430856387901</v>
      </c>
      <c r="AQ795" s="17">
        <v>0.28810038802412702</v>
      </c>
      <c r="AR795" s="17"/>
      <c r="AS795" s="17">
        <v>0.210874725647337</v>
      </c>
      <c r="AT795" s="17">
        <v>0.277471707350332</v>
      </c>
      <c r="AU795" s="17">
        <v>0.267444850684674</v>
      </c>
      <c r="AV795" s="17">
        <v>0.29095640050656901</v>
      </c>
      <c r="AW795" s="17">
        <v>0.46887140135351901</v>
      </c>
      <c r="AX795" s="17"/>
      <c r="AY795" s="17">
        <v>7.3316922821580796E-2</v>
      </c>
      <c r="AZ795" s="17">
        <v>0.29826481811248201</v>
      </c>
      <c r="BA795" s="17">
        <v>0.220417952723721</v>
      </c>
      <c r="BB795" s="17">
        <v>0.29765958010926102</v>
      </c>
      <c r="BC795" s="17">
        <v>0.226759410896791</v>
      </c>
      <c r="BD795" s="17">
        <v>0.19672666330797001</v>
      </c>
      <c r="BE795" s="17">
        <v>0.26945035891455599</v>
      </c>
      <c r="BF795" s="17">
        <v>0.31342021989730501</v>
      </c>
      <c r="BG795" s="17">
        <v>0.19964267099185801</v>
      </c>
      <c r="BH795" s="17">
        <v>0.31542558866800902</v>
      </c>
      <c r="BI795" s="17">
        <v>0.231114758051048</v>
      </c>
      <c r="BJ795" s="17">
        <v>0.36953056420907299</v>
      </c>
      <c r="BK795" s="17">
        <v>0.21130267751346901</v>
      </c>
      <c r="BL795" s="17">
        <v>0.30268732036722701</v>
      </c>
      <c r="BM795" s="17">
        <v>0.37783700597522801</v>
      </c>
      <c r="BN795" s="17">
        <v>0.32527347814144802</v>
      </c>
      <c r="BO795" s="17"/>
      <c r="BP795" s="17">
        <v>0.26882200880412999</v>
      </c>
      <c r="BQ795" s="17">
        <v>0.28315232699253601</v>
      </c>
      <c r="BR795" s="17">
        <v>0.21423683648321201</v>
      </c>
      <c r="BS795" s="17">
        <v>0.26755283347327602</v>
      </c>
      <c r="BT795" s="17">
        <v>0.24212708682179801</v>
      </c>
      <c r="BU795" s="17">
        <v>0.22546582559165801</v>
      </c>
      <c r="BV795" s="17"/>
      <c r="BW795" s="17">
        <v>0.26602562206519897</v>
      </c>
      <c r="BX795" s="17">
        <v>0.23085751972229701</v>
      </c>
      <c r="BY795" s="17">
        <v>0.268127170251244</v>
      </c>
      <c r="BZ795" s="17">
        <v>0.26584755400333798</v>
      </c>
      <c r="CA795" s="17">
        <v>0.27730252783075199</v>
      </c>
      <c r="CB795" s="17">
        <v>0.31218413720395399</v>
      </c>
      <c r="CC795" s="17">
        <v>0.24082055449419101</v>
      </c>
      <c r="CD795" s="17">
        <v>0.30660214337665298</v>
      </c>
      <c r="CE795" s="17"/>
      <c r="CF795" s="17">
        <v>0.31103932038127002</v>
      </c>
      <c r="CG795" s="17">
        <v>0.29670472907033701</v>
      </c>
      <c r="CH795" s="17">
        <v>0.241472584644745</v>
      </c>
      <c r="CI795" s="17">
        <v>0.23123390385237</v>
      </c>
      <c r="CJ795" s="17">
        <v>9.1119779358661099E-2</v>
      </c>
      <c r="CK795" s="17"/>
      <c r="CL795" s="17">
        <v>0.292751794482632</v>
      </c>
      <c r="CM795" s="17"/>
      <c r="CN795" s="17">
        <v>0.271741473678834</v>
      </c>
      <c r="CO795" s="17">
        <v>0.21245657979876001</v>
      </c>
      <c r="CP795" s="17">
        <v>0.27384228463254501</v>
      </c>
    </row>
    <row r="796" spans="2:94" x14ac:dyDescent="0.35">
      <c r="B796" t="s">
        <v>133</v>
      </c>
      <c r="C796" s="17">
        <v>8.0389675480841805E-2</v>
      </c>
      <c r="D796" s="17">
        <v>6.8034457332295101E-2</v>
      </c>
      <c r="E796" s="17">
        <v>9.1508738365654804E-2</v>
      </c>
      <c r="F796" s="17"/>
      <c r="G796" s="17">
        <v>7.1848958885382896E-2</v>
      </c>
      <c r="H796" s="17">
        <v>9.7283742786475502E-2</v>
      </c>
      <c r="I796" s="17">
        <v>7.4968546450077403E-2</v>
      </c>
      <c r="J796" s="17">
        <v>8.5347576383830795E-2</v>
      </c>
      <c r="K796" s="17">
        <v>6.5025119015897706E-2</v>
      </c>
      <c r="L796" s="17">
        <v>8.2080369276443493E-2</v>
      </c>
      <c r="M796" s="17"/>
      <c r="N796" s="17">
        <v>5.6224264609447898E-2</v>
      </c>
      <c r="O796" s="17">
        <v>9.6049505193292098E-2</v>
      </c>
      <c r="P796" s="17">
        <v>7.8401784512061201E-2</v>
      </c>
      <c r="Q796" s="17">
        <v>9.2563307490013194E-2</v>
      </c>
      <c r="R796" s="17"/>
      <c r="S796" s="17">
        <v>0.110054348488802</v>
      </c>
      <c r="T796" s="17">
        <v>6.8921807501585206E-2</v>
      </c>
      <c r="U796" s="17">
        <v>0.103463505760494</v>
      </c>
      <c r="V796" s="17">
        <v>0.10536211720776199</v>
      </c>
      <c r="W796" s="17">
        <v>4.3903121069393099E-2</v>
      </c>
      <c r="X796" s="17">
        <v>5.8761601902604398E-2</v>
      </c>
      <c r="Y796" s="17">
        <v>8.58384350746592E-2</v>
      </c>
      <c r="Z796" s="17">
        <v>9.8169333687308694E-2</v>
      </c>
      <c r="AA796" s="17">
        <v>9.1091619988731595E-2</v>
      </c>
      <c r="AB796" s="17">
        <v>4.2964518850305403E-2</v>
      </c>
      <c r="AC796" s="17">
        <v>6.1170326307545701E-2</v>
      </c>
      <c r="AD796" s="17"/>
      <c r="AE796" s="17">
        <v>7.7086396897977305E-2</v>
      </c>
      <c r="AF796" s="17">
        <v>5.8603108699813798E-2</v>
      </c>
      <c r="AG796" s="17">
        <v>0.14646549089612701</v>
      </c>
      <c r="AH796" s="17"/>
      <c r="AI796" s="17">
        <v>6.4313750746389703E-2</v>
      </c>
      <c r="AJ796" s="17">
        <v>7.0426718583478307E-2</v>
      </c>
      <c r="AK796" s="17">
        <v>5.7086301990657701E-2</v>
      </c>
      <c r="AL796" s="17">
        <v>7.7566033864537198E-2</v>
      </c>
      <c r="AM796" s="17">
        <v>0.16171556497374001</v>
      </c>
      <c r="AN796" s="17"/>
      <c r="AO796" s="17">
        <v>6.1597736122359602E-2</v>
      </c>
      <c r="AP796" s="17">
        <v>6.5093064590848806E-2</v>
      </c>
      <c r="AQ796" s="17">
        <v>6.6821479223341002E-2</v>
      </c>
      <c r="AR796" s="17"/>
      <c r="AS796" s="17">
        <v>9.0137137207429802E-2</v>
      </c>
      <c r="AT796" s="17">
        <v>8.3636245837591605E-2</v>
      </c>
      <c r="AU796" s="17">
        <v>8.7770112078803406E-2</v>
      </c>
      <c r="AV796" s="17">
        <v>5.7204956961607899E-2</v>
      </c>
      <c r="AW796" s="17">
        <v>7.4071707480797097E-2</v>
      </c>
      <c r="AX796" s="17"/>
      <c r="AY796" s="17">
        <v>0</v>
      </c>
      <c r="AZ796" s="17">
        <v>7.6880395398019302E-2</v>
      </c>
      <c r="BA796" s="17">
        <v>6.6527870564527594E-2</v>
      </c>
      <c r="BB796" s="17">
        <v>0.111932192351622</v>
      </c>
      <c r="BC796" s="17">
        <v>5.9503209827884401E-2</v>
      </c>
      <c r="BD796" s="17">
        <v>0.105215852172189</v>
      </c>
      <c r="BE796" s="17">
        <v>5.8883325913643897E-2</v>
      </c>
      <c r="BF796" s="17">
        <v>5.5706585345921801E-2</v>
      </c>
      <c r="BG796" s="17">
        <v>9.7627832468363498E-2</v>
      </c>
      <c r="BH796" s="17">
        <v>6.4867917930140406E-2</v>
      </c>
      <c r="BI796" s="17">
        <v>0.10242342663548901</v>
      </c>
      <c r="BJ796" s="17">
        <v>7.9909105604019703E-2</v>
      </c>
      <c r="BK796" s="17">
        <v>6.0362663363797101E-2</v>
      </c>
      <c r="BL796" s="17">
        <v>0</v>
      </c>
      <c r="BM796" s="17">
        <v>6.6846959111197105E-2</v>
      </c>
      <c r="BN796" s="17">
        <v>3.7661736481101597E-2</v>
      </c>
      <c r="BO796" s="17"/>
      <c r="BP796" s="17">
        <v>8.9821212664495304E-2</v>
      </c>
      <c r="BQ796" s="17">
        <v>8.3573248222278407E-2</v>
      </c>
      <c r="BR796" s="17">
        <v>7.6880058261106707E-2</v>
      </c>
      <c r="BS796" s="17">
        <v>7.5330034635752094E-2</v>
      </c>
      <c r="BT796" s="17">
        <v>6.7520448527050206E-2</v>
      </c>
      <c r="BU796" s="17">
        <v>7.72085475781321E-2</v>
      </c>
      <c r="BV796" s="17"/>
      <c r="BW796" s="17">
        <v>8.3173598155097797E-2</v>
      </c>
      <c r="BX796" s="17">
        <v>5.52232107642893E-2</v>
      </c>
      <c r="BY796" s="17">
        <v>7.1173804414409195E-2</v>
      </c>
      <c r="BZ796" s="17">
        <v>9.5019871924048094E-2</v>
      </c>
      <c r="CA796" s="17">
        <v>7.1950685054247898E-2</v>
      </c>
      <c r="CB796" s="17">
        <v>5.70570516706769E-2</v>
      </c>
      <c r="CC796" s="17">
        <v>8.3059782516002503E-2</v>
      </c>
      <c r="CD796" s="17">
        <v>0.115020174530963</v>
      </c>
      <c r="CE796" s="17"/>
      <c r="CF796" s="17">
        <v>4.9925779067208902E-2</v>
      </c>
      <c r="CG796" s="17">
        <v>8.2515590600032801E-2</v>
      </c>
      <c r="CH796" s="17">
        <v>7.3561923579175403E-2</v>
      </c>
      <c r="CI796" s="17">
        <v>0.101511524194103</v>
      </c>
      <c r="CJ796" s="17">
        <v>0.12240815675479701</v>
      </c>
      <c r="CK796" s="17"/>
      <c r="CL796" s="17">
        <v>5.82105962939247E-2</v>
      </c>
      <c r="CM796" s="17"/>
      <c r="CN796" s="17">
        <v>8.9117428250398895E-2</v>
      </c>
      <c r="CO796" s="17">
        <v>8.4398578058363302E-2</v>
      </c>
      <c r="CP796" s="17">
        <v>5.8429087858000398E-2</v>
      </c>
    </row>
    <row r="797" spans="2:94" x14ac:dyDescent="0.35">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c r="AY797" s="17"/>
      <c r="AZ797" s="17"/>
      <c r="BA797" s="17"/>
      <c r="BB797" s="17"/>
      <c r="BC797" s="17"/>
      <c r="BD797" s="17"/>
      <c r="BE797" s="17"/>
      <c r="BF797" s="17"/>
      <c r="BG797" s="17"/>
      <c r="BH797" s="17"/>
      <c r="BI797" s="17"/>
      <c r="BJ797" s="17"/>
      <c r="BK797" s="17"/>
      <c r="BL797" s="17"/>
      <c r="BM797" s="17"/>
      <c r="BN797" s="17"/>
      <c r="BO797" s="17"/>
      <c r="BP797" s="17"/>
      <c r="BQ797" s="17"/>
      <c r="BR797" s="17"/>
      <c r="BS797" s="17"/>
      <c r="BT797" s="17"/>
      <c r="BU797" s="17"/>
      <c r="BV797" s="17"/>
      <c r="BW797" s="17"/>
      <c r="BX797" s="17"/>
      <c r="BY797" s="17"/>
      <c r="BZ797" s="17"/>
      <c r="CA797" s="17"/>
      <c r="CB797" s="17"/>
      <c r="CC797" s="17"/>
      <c r="CD797" s="17"/>
      <c r="CE797" s="17"/>
      <c r="CF797" s="17"/>
      <c r="CG797" s="17"/>
      <c r="CH797" s="17"/>
      <c r="CI797" s="17"/>
      <c r="CJ797" s="17"/>
      <c r="CK797" s="17"/>
      <c r="CL797" s="17"/>
      <c r="CM797" s="17"/>
      <c r="CN797" s="17"/>
      <c r="CO797" s="17"/>
      <c r="CP797" s="17"/>
    </row>
    <row r="798" spans="2:94" x14ac:dyDescent="0.35">
      <c r="B798" s="6" t="s">
        <v>332</v>
      </c>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c r="AV798" s="17"/>
      <c r="AW798" s="17"/>
      <c r="AX798" s="17"/>
      <c r="AY798" s="17"/>
      <c r="AZ798" s="17"/>
      <c r="BA798" s="17"/>
      <c r="BB798" s="17"/>
      <c r="BC798" s="17"/>
      <c r="BD798" s="17"/>
      <c r="BE798" s="17"/>
      <c r="BF798" s="17"/>
      <c r="BG798" s="17"/>
      <c r="BH798" s="17"/>
      <c r="BI798" s="17"/>
      <c r="BJ798" s="17"/>
      <c r="BK798" s="17"/>
      <c r="BL798" s="17"/>
      <c r="BM798" s="17"/>
      <c r="BN798" s="17"/>
      <c r="BO798" s="17"/>
      <c r="BP798" s="17"/>
      <c r="BQ798" s="17"/>
      <c r="BR798" s="17"/>
      <c r="BS798" s="17"/>
      <c r="BT798" s="17"/>
      <c r="BU798" s="17"/>
      <c r="BV798" s="17"/>
      <c r="BW798" s="17"/>
      <c r="BX798" s="17"/>
      <c r="BY798" s="17"/>
      <c r="BZ798" s="17"/>
      <c r="CA798" s="17"/>
      <c r="CB798" s="17"/>
      <c r="CC798" s="17"/>
      <c r="CD798" s="17"/>
      <c r="CE798" s="17"/>
      <c r="CF798" s="17"/>
      <c r="CG798" s="17"/>
      <c r="CH798" s="17"/>
      <c r="CI798" s="17"/>
      <c r="CJ798" s="17"/>
      <c r="CK798" s="17"/>
      <c r="CL798" s="17"/>
      <c r="CM798" s="17"/>
      <c r="CN798" s="17"/>
      <c r="CO798" s="17"/>
      <c r="CP798" s="17"/>
    </row>
    <row r="799" spans="2:94" x14ac:dyDescent="0.35">
      <c r="B799" s="24" t="s">
        <v>225</v>
      </c>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c r="BM799" s="17"/>
      <c r="BN799" s="17"/>
      <c r="BO799" s="17"/>
      <c r="BP799" s="17"/>
      <c r="BQ799" s="17"/>
      <c r="BR799" s="17"/>
      <c r="BS799" s="17"/>
      <c r="BT799" s="17"/>
      <c r="BU799" s="17"/>
      <c r="BV799" s="17"/>
      <c r="BW799" s="17"/>
      <c r="BX799" s="17"/>
      <c r="BY799" s="17"/>
      <c r="BZ799" s="17"/>
      <c r="CA799" s="17"/>
      <c r="CB799" s="17"/>
      <c r="CC799" s="17"/>
      <c r="CD799" s="17"/>
      <c r="CE799" s="17"/>
      <c r="CF799" s="17"/>
      <c r="CG799" s="17"/>
      <c r="CH799" s="17"/>
      <c r="CI799" s="17"/>
      <c r="CJ799" s="17"/>
      <c r="CK799" s="17"/>
      <c r="CL799" s="17"/>
      <c r="CM799" s="17"/>
      <c r="CN799" s="17"/>
      <c r="CO799" s="17"/>
      <c r="CP799" s="17"/>
    </row>
    <row r="800" spans="2:94" x14ac:dyDescent="0.35">
      <c r="B800" t="s">
        <v>325</v>
      </c>
      <c r="C800" s="17">
        <v>0.48883586956783198</v>
      </c>
      <c r="D800" s="17">
        <v>0.42559719684307401</v>
      </c>
      <c r="E800" s="17">
        <v>0.54832338288492799</v>
      </c>
      <c r="F800" s="17"/>
      <c r="G800" s="17">
        <v>0.38562271620564498</v>
      </c>
      <c r="H800" s="17">
        <v>0.43130047538504601</v>
      </c>
      <c r="I800" s="17">
        <v>0.49333493402684903</v>
      </c>
      <c r="J800" s="17">
        <v>0.52601927589334396</v>
      </c>
      <c r="K800" s="17">
        <v>0.53982649054648002</v>
      </c>
      <c r="L800" s="17">
        <v>0.53511996437042597</v>
      </c>
      <c r="M800" s="17"/>
      <c r="N800" s="17">
        <v>0.47926154851409702</v>
      </c>
      <c r="O800" s="17">
        <v>0.48019464819195501</v>
      </c>
      <c r="P800" s="17">
        <v>0.48300940724866898</v>
      </c>
      <c r="Q800" s="17">
        <v>0.51104699304809198</v>
      </c>
      <c r="R800" s="17"/>
      <c r="S800" s="17">
        <v>0.441353315131366</v>
      </c>
      <c r="T800" s="17">
        <v>0.48586987171825502</v>
      </c>
      <c r="U800" s="17">
        <v>0.52175982213842798</v>
      </c>
      <c r="V800" s="17">
        <v>0.41670540619706198</v>
      </c>
      <c r="W800" s="17">
        <v>0.50181375169125997</v>
      </c>
      <c r="X800" s="17">
        <v>0.48504024856608802</v>
      </c>
      <c r="Y800" s="17">
        <v>0.57160600213309998</v>
      </c>
      <c r="Z800" s="17">
        <v>0.462054543582674</v>
      </c>
      <c r="AA800" s="17">
        <v>0.502754232914428</v>
      </c>
      <c r="AB800" s="17">
        <v>0.48316179573245399</v>
      </c>
      <c r="AC800" s="17">
        <v>0.55128736510531695</v>
      </c>
      <c r="AD800" s="17"/>
      <c r="AE800" s="17">
        <v>0.51434210602278296</v>
      </c>
      <c r="AF800" s="17">
        <v>0.47145881237450898</v>
      </c>
      <c r="AG800" s="17">
        <v>0.48833853792991999</v>
      </c>
      <c r="AH800" s="17"/>
      <c r="AI800" s="17">
        <v>0.53348773651027803</v>
      </c>
      <c r="AJ800" s="17">
        <v>0.37632579826392898</v>
      </c>
      <c r="AK800" s="17">
        <v>0.47035145299763098</v>
      </c>
      <c r="AL800" s="17">
        <v>0.489898839641843</v>
      </c>
      <c r="AM800" s="17">
        <v>0.55251919636505797</v>
      </c>
      <c r="AN800" s="17"/>
      <c r="AO800" s="17">
        <v>0.482933179843618</v>
      </c>
      <c r="AP800" s="17">
        <v>0.43336460977066299</v>
      </c>
      <c r="AQ800" s="17">
        <v>0.46927945849964198</v>
      </c>
      <c r="AR800" s="17"/>
      <c r="AS800" s="17">
        <v>0.52345093735400605</v>
      </c>
      <c r="AT800" s="17">
        <v>0.45357684270594401</v>
      </c>
      <c r="AU800" s="17">
        <v>0.477091048704471</v>
      </c>
      <c r="AV800" s="17">
        <v>0.44842067026389798</v>
      </c>
      <c r="AW800" s="17">
        <v>0.298291327142155</v>
      </c>
      <c r="AX800" s="17"/>
      <c r="AY800" s="17">
        <v>0.38812540344686097</v>
      </c>
      <c r="AZ800" s="17">
        <v>0.44117914145964998</v>
      </c>
      <c r="BA800" s="17">
        <v>0.56807049969874301</v>
      </c>
      <c r="BB800" s="17">
        <v>0.48119307647388598</v>
      </c>
      <c r="BC800" s="17">
        <v>0.51639437582315495</v>
      </c>
      <c r="BD800" s="17">
        <v>0.47255783857331102</v>
      </c>
      <c r="BE800" s="17">
        <v>0.45184008384716201</v>
      </c>
      <c r="BF800" s="17">
        <v>0.52740100355681596</v>
      </c>
      <c r="BG800" s="17">
        <v>0.51275920758567906</v>
      </c>
      <c r="BH800" s="17">
        <v>0.48766551014848197</v>
      </c>
      <c r="BI800" s="17">
        <v>0.48826588110812402</v>
      </c>
      <c r="BJ800" s="17">
        <v>0.38305566156579501</v>
      </c>
      <c r="BK800" s="17">
        <v>0.53939785963753395</v>
      </c>
      <c r="BL800" s="17">
        <v>0.58966079157544604</v>
      </c>
      <c r="BM800" s="17">
        <v>0.40075525015897201</v>
      </c>
      <c r="BN800" s="17">
        <v>0.35148514530851199</v>
      </c>
      <c r="BO800" s="17"/>
      <c r="BP800" s="17">
        <v>0.40328259671082001</v>
      </c>
      <c r="BQ800" s="17">
        <v>0.51285371837454896</v>
      </c>
      <c r="BR800" s="17">
        <v>0.47382364636860802</v>
      </c>
      <c r="BS800" s="17">
        <v>0.54247369034882098</v>
      </c>
      <c r="BT800" s="17">
        <v>0.52384372361006104</v>
      </c>
      <c r="BU800" s="17">
        <v>0.485315722824744</v>
      </c>
      <c r="BV800" s="17"/>
      <c r="BW800" s="17">
        <v>0.49066980863901499</v>
      </c>
      <c r="BX800" s="17">
        <v>0.49057313714845702</v>
      </c>
      <c r="BY800" s="17">
        <v>0.50412914436089695</v>
      </c>
      <c r="BZ800" s="17">
        <v>0.47450044700212501</v>
      </c>
      <c r="CA800" s="17">
        <v>0.487864200773793</v>
      </c>
      <c r="CB800" s="17">
        <v>0.39627400516587302</v>
      </c>
      <c r="CC800" s="17">
        <v>0.502767363444517</v>
      </c>
      <c r="CD800" s="17">
        <v>0.49732110666665702</v>
      </c>
      <c r="CE800" s="17"/>
      <c r="CF800" s="17">
        <v>0.38473585785618902</v>
      </c>
      <c r="CG800" s="17">
        <v>0.497639952393167</v>
      </c>
      <c r="CH800" s="17">
        <v>0.51592919330267795</v>
      </c>
      <c r="CI800" s="17">
        <v>0.463153426375501</v>
      </c>
      <c r="CJ800" s="17">
        <v>0.48843166353029099</v>
      </c>
      <c r="CK800" s="17"/>
      <c r="CL800" s="17">
        <v>0.50893139875092996</v>
      </c>
      <c r="CM800" s="17"/>
      <c r="CN800" s="17">
        <v>0.48992171832574899</v>
      </c>
      <c r="CO800" s="17">
        <v>0.493549519607625</v>
      </c>
      <c r="CP800" s="17">
        <v>0.482773110518191</v>
      </c>
    </row>
    <row r="801" spans="2:94" x14ac:dyDescent="0.35">
      <c r="B801" t="s">
        <v>324</v>
      </c>
      <c r="C801" s="17">
        <v>0.28340560813193899</v>
      </c>
      <c r="D801" s="17">
        <v>0.32049162906207002</v>
      </c>
      <c r="E801" s="17">
        <v>0.24864553399318001</v>
      </c>
      <c r="F801" s="17"/>
      <c r="G801" s="17">
        <v>0.29582802303497902</v>
      </c>
      <c r="H801" s="17">
        <v>0.33729820508757702</v>
      </c>
      <c r="I801" s="17">
        <v>0.27576816001464299</v>
      </c>
      <c r="J801" s="17">
        <v>0.24189937379658</v>
      </c>
      <c r="K801" s="17">
        <v>0.26921328078039403</v>
      </c>
      <c r="L801" s="17">
        <v>0.28027734507163699</v>
      </c>
      <c r="M801" s="17"/>
      <c r="N801" s="17">
        <v>0.284909769552389</v>
      </c>
      <c r="O801" s="17">
        <v>0.29240423149393402</v>
      </c>
      <c r="P801" s="17">
        <v>0.27524499189614099</v>
      </c>
      <c r="Q801" s="17">
        <v>0.28153819577139699</v>
      </c>
      <c r="R801" s="17"/>
      <c r="S801" s="17">
        <v>0.29048019615047699</v>
      </c>
      <c r="T801" s="17">
        <v>0.29051928733355098</v>
      </c>
      <c r="U801" s="17">
        <v>0.26948751267554699</v>
      </c>
      <c r="V801" s="17">
        <v>0.34677556385610397</v>
      </c>
      <c r="W801" s="17">
        <v>0.29765120998389</v>
      </c>
      <c r="X801" s="17">
        <v>0.25332106488839001</v>
      </c>
      <c r="Y801" s="17">
        <v>0.200941041174718</v>
      </c>
      <c r="Z801" s="17">
        <v>0.36591144423577998</v>
      </c>
      <c r="AA801" s="17">
        <v>0.28209849170056001</v>
      </c>
      <c r="AB801" s="17">
        <v>0.26516427285423599</v>
      </c>
      <c r="AC801" s="17">
        <v>0.29903515158659499</v>
      </c>
      <c r="AD801" s="17"/>
      <c r="AE801" s="17">
        <v>0.27997973193419701</v>
      </c>
      <c r="AF801" s="17">
        <v>0.30604937654469599</v>
      </c>
      <c r="AG801" s="17">
        <v>0.22738124529095699</v>
      </c>
      <c r="AH801" s="17"/>
      <c r="AI801" s="17">
        <v>0.27710574753183598</v>
      </c>
      <c r="AJ801" s="17">
        <v>0.35089878668261398</v>
      </c>
      <c r="AK801" s="17">
        <v>0.31117387212494901</v>
      </c>
      <c r="AL801" s="17">
        <v>0.22728292718614301</v>
      </c>
      <c r="AM801" s="17">
        <v>0.19676179831884899</v>
      </c>
      <c r="AN801" s="17"/>
      <c r="AO801" s="17">
        <v>0.32136121375108001</v>
      </c>
      <c r="AP801" s="17">
        <v>0.30660633335840198</v>
      </c>
      <c r="AQ801" s="17">
        <v>0.32984078915973303</v>
      </c>
      <c r="AR801" s="17"/>
      <c r="AS801" s="17">
        <v>0.262490624068351</v>
      </c>
      <c r="AT801" s="17">
        <v>0.32600340522898102</v>
      </c>
      <c r="AU801" s="17">
        <v>0.28814038440047302</v>
      </c>
      <c r="AV801" s="17">
        <v>0.28033209719999103</v>
      </c>
      <c r="AW801" s="17">
        <v>0.35194347139959797</v>
      </c>
      <c r="AX801" s="17"/>
      <c r="AY801" s="17">
        <v>0.29185621781630799</v>
      </c>
      <c r="AZ801" s="17">
        <v>0.27582672151285398</v>
      </c>
      <c r="BA801" s="17">
        <v>0.25955997772164802</v>
      </c>
      <c r="BB801" s="17">
        <v>0.290193075846082</v>
      </c>
      <c r="BC801" s="17">
        <v>0.26321570879796002</v>
      </c>
      <c r="BD801" s="17">
        <v>0.298689086448091</v>
      </c>
      <c r="BE801" s="17">
        <v>0.34610475963034798</v>
      </c>
      <c r="BF801" s="17">
        <v>0.24449620950461801</v>
      </c>
      <c r="BG801" s="17">
        <v>0.30712407663209301</v>
      </c>
      <c r="BH801" s="17">
        <v>0.27862106070999298</v>
      </c>
      <c r="BI801" s="17">
        <v>0.28993623411143299</v>
      </c>
      <c r="BJ801" s="17">
        <v>0.33372201620962999</v>
      </c>
      <c r="BK801" s="17">
        <v>0.24465389423874001</v>
      </c>
      <c r="BL801" s="17">
        <v>0.15526254104169701</v>
      </c>
      <c r="BM801" s="17">
        <v>0.373436608157942</v>
      </c>
      <c r="BN801" s="17">
        <v>0.330106453348539</v>
      </c>
      <c r="BO801" s="17"/>
      <c r="BP801" s="17">
        <v>0.30537961367567601</v>
      </c>
      <c r="BQ801" s="17">
        <v>0.26516627260988301</v>
      </c>
      <c r="BR801" s="17">
        <v>0.338051516814807</v>
      </c>
      <c r="BS801" s="17">
        <v>0.25361401080048901</v>
      </c>
      <c r="BT801" s="17">
        <v>0.29375179563810599</v>
      </c>
      <c r="BU801" s="17">
        <v>0.25131644288216198</v>
      </c>
      <c r="BV801" s="17"/>
      <c r="BW801" s="17">
        <v>0.28785709628492701</v>
      </c>
      <c r="BX801" s="17">
        <v>0.31178023697941598</v>
      </c>
      <c r="BY801" s="17">
        <v>0.26906881591043802</v>
      </c>
      <c r="BZ801" s="17">
        <v>0.27733968034561901</v>
      </c>
      <c r="CA801" s="17">
        <v>0.28434334447717502</v>
      </c>
      <c r="CB801" s="17">
        <v>0.36537800892849398</v>
      </c>
      <c r="CC801" s="17">
        <v>0.21756077438199001</v>
      </c>
      <c r="CD801" s="17">
        <v>0.27382370730762801</v>
      </c>
      <c r="CE801" s="17"/>
      <c r="CF801" s="17">
        <v>0.32958886235234702</v>
      </c>
      <c r="CG801" s="17">
        <v>0.26640234921858502</v>
      </c>
      <c r="CH801" s="17">
        <v>0.28943271755382299</v>
      </c>
      <c r="CI801" s="17">
        <v>0.28437340678685902</v>
      </c>
      <c r="CJ801" s="17">
        <v>0.26208589899986301</v>
      </c>
      <c r="CK801" s="17"/>
      <c r="CL801" s="17">
        <v>0.27070778295359499</v>
      </c>
      <c r="CM801" s="17"/>
      <c r="CN801" s="17">
        <v>0.27077262893689602</v>
      </c>
      <c r="CO801" s="17">
        <v>0.29827513430218899</v>
      </c>
      <c r="CP801" s="17">
        <v>0.29885744159380301</v>
      </c>
    </row>
    <row r="802" spans="2:94" x14ac:dyDescent="0.35">
      <c r="B802" t="s">
        <v>323</v>
      </c>
      <c r="C802" s="17">
        <v>0.14869833617230599</v>
      </c>
      <c r="D802" s="17">
        <v>0.19839003859462601</v>
      </c>
      <c r="E802" s="17">
        <v>0.101267330828369</v>
      </c>
      <c r="F802" s="17"/>
      <c r="G802" s="17">
        <v>0.241925839366608</v>
      </c>
      <c r="H802" s="17">
        <v>0.143404635003164</v>
      </c>
      <c r="I802" s="17">
        <v>0.150157676413019</v>
      </c>
      <c r="J802" s="17">
        <v>0.137689023207649</v>
      </c>
      <c r="K802" s="17">
        <v>0.121877628379712</v>
      </c>
      <c r="L802" s="17">
        <v>0.11942606966040099</v>
      </c>
      <c r="M802" s="17"/>
      <c r="N802" s="17">
        <v>0.17504400170496101</v>
      </c>
      <c r="O802" s="17">
        <v>0.14142512310285099</v>
      </c>
      <c r="P802" s="17">
        <v>0.16187963958840901</v>
      </c>
      <c r="Q802" s="17">
        <v>0.114678083966241</v>
      </c>
      <c r="R802" s="17"/>
      <c r="S802" s="17">
        <v>0.18382377919912399</v>
      </c>
      <c r="T802" s="17">
        <v>0.154279298890832</v>
      </c>
      <c r="U802" s="17">
        <v>0.121329741274891</v>
      </c>
      <c r="V802" s="17">
        <v>0.154251953300168</v>
      </c>
      <c r="W802" s="17">
        <v>0.132380994519255</v>
      </c>
      <c r="X802" s="17">
        <v>0.18209399161045001</v>
      </c>
      <c r="Y802" s="17">
        <v>0.15833755717122699</v>
      </c>
      <c r="Z802" s="17">
        <v>9.4515672539129597E-2</v>
      </c>
      <c r="AA802" s="17">
        <v>0.12866211424901799</v>
      </c>
      <c r="AB802" s="17">
        <v>0.15594665802667099</v>
      </c>
      <c r="AC802" s="17">
        <v>9.1103945366827394E-2</v>
      </c>
      <c r="AD802" s="17"/>
      <c r="AE802" s="17">
        <v>0.13873373393833299</v>
      </c>
      <c r="AF802" s="17">
        <v>0.157630203781085</v>
      </c>
      <c r="AG802" s="17">
        <v>0.13839711699342799</v>
      </c>
      <c r="AH802" s="17"/>
      <c r="AI802" s="17">
        <v>0.123879982310921</v>
      </c>
      <c r="AJ802" s="17">
        <v>0.19049094553044801</v>
      </c>
      <c r="AK802" s="17">
        <v>0.186277092457549</v>
      </c>
      <c r="AL802" s="17">
        <v>0.25661498595030902</v>
      </c>
      <c r="AM802" s="17">
        <v>9.8068336452887303E-2</v>
      </c>
      <c r="AN802" s="17"/>
      <c r="AO802" s="17">
        <v>0.130543846580436</v>
      </c>
      <c r="AP802" s="17">
        <v>0.191431987350038</v>
      </c>
      <c r="AQ802" s="17">
        <v>0.15586019229595499</v>
      </c>
      <c r="AR802" s="17"/>
      <c r="AS802" s="17">
        <v>0.12241624267498</v>
      </c>
      <c r="AT802" s="17">
        <v>0.129490619467689</v>
      </c>
      <c r="AU802" s="17">
        <v>0.15151416215345301</v>
      </c>
      <c r="AV802" s="17">
        <v>0.20859014493024999</v>
      </c>
      <c r="AW802" s="17">
        <v>0.31543606672616298</v>
      </c>
      <c r="AX802" s="17"/>
      <c r="AY802" s="17">
        <v>0.32001837873683098</v>
      </c>
      <c r="AZ802" s="17">
        <v>0.16132170891250999</v>
      </c>
      <c r="BA802" s="17">
        <v>0.11889232205712701</v>
      </c>
      <c r="BB802" s="17">
        <v>0.13594723024973501</v>
      </c>
      <c r="BC802" s="17">
        <v>0.14117235153459501</v>
      </c>
      <c r="BD802" s="17">
        <v>0.14042055211757201</v>
      </c>
      <c r="BE802" s="17">
        <v>0.15469393801242101</v>
      </c>
      <c r="BF802" s="17">
        <v>0.17342763068696099</v>
      </c>
      <c r="BG802" s="17">
        <v>0.104577685405008</v>
      </c>
      <c r="BH802" s="17">
        <v>0.17743095034758199</v>
      </c>
      <c r="BI802" s="17">
        <v>0.104708122067056</v>
      </c>
      <c r="BJ802" s="17">
        <v>0.196719003953986</v>
      </c>
      <c r="BK802" s="17">
        <v>0.142727422893724</v>
      </c>
      <c r="BL802" s="17">
        <v>0.204571317634478</v>
      </c>
      <c r="BM802" s="17">
        <v>0.18283063502456101</v>
      </c>
      <c r="BN802" s="17">
        <v>0.27969798373638299</v>
      </c>
      <c r="BO802" s="17"/>
      <c r="BP802" s="17">
        <v>0.20840540729944701</v>
      </c>
      <c r="BQ802" s="17">
        <v>0.14215987763266799</v>
      </c>
      <c r="BR802" s="17">
        <v>9.8908620560740207E-2</v>
      </c>
      <c r="BS802" s="17">
        <v>0.12889465905891301</v>
      </c>
      <c r="BT802" s="17">
        <v>0.11738732430624101</v>
      </c>
      <c r="BU802" s="17">
        <v>0.185117342373667</v>
      </c>
      <c r="BV802" s="17"/>
      <c r="BW802" s="17">
        <v>0.15329091580780899</v>
      </c>
      <c r="BX802" s="17">
        <v>0.13294745879407399</v>
      </c>
      <c r="BY802" s="17">
        <v>0.14963751655840901</v>
      </c>
      <c r="BZ802" s="17">
        <v>0.16382056309368201</v>
      </c>
      <c r="CA802" s="17">
        <v>0.163413308939163</v>
      </c>
      <c r="CB802" s="17">
        <v>0.168824375075844</v>
      </c>
      <c r="CC802" s="17">
        <v>0.17823658283650501</v>
      </c>
      <c r="CD802" s="17">
        <v>0.14332574790993199</v>
      </c>
      <c r="CE802" s="17"/>
      <c r="CF802" s="17">
        <v>0.246380354178173</v>
      </c>
      <c r="CG802" s="17">
        <v>0.16464288181662401</v>
      </c>
      <c r="CH802" s="17">
        <v>0.11454707329707201</v>
      </c>
      <c r="CI802" s="17">
        <v>0.154020906310883</v>
      </c>
      <c r="CJ802" s="17">
        <v>8.11387550620917E-2</v>
      </c>
      <c r="CK802" s="17"/>
      <c r="CL802" s="17">
        <v>0.143409159917433</v>
      </c>
      <c r="CM802" s="17"/>
      <c r="CN802" s="17">
        <v>0.15215192618764101</v>
      </c>
      <c r="CO802" s="17">
        <v>0.12959126998589299</v>
      </c>
      <c r="CP802" s="17">
        <v>0.156360231023011</v>
      </c>
    </row>
    <row r="803" spans="2:94" x14ac:dyDescent="0.35">
      <c r="B803" t="s">
        <v>133</v>
      </c>
      <c r="C803" s="17">
        <v>7.9060186127922205E-2</v>
      </c>
      <c r="D803" s="17">
        <v>5.5521135500229399E-2</v>
      </c>
      <c r="E803" s="17">
        <v>0.101763752293523</v>
      </c>
      <c r="F803" s="17"/>
      <c r="G803" s="17">
        <v>7.6623421392767593E-2</v>
      </c>
      <c r="H803" s="17">
        <v>8.7996684524212596E-2</v>
      </c>
      <c r="I803" s="17">
        <v>8.0739229545488705E-2</v>
      </c>
      <c r="J803" s="17">
        <v>9.4392327102427204E-2</v>
      </c>
      <c r="K803" s="17">
        <v>6.9082600293414204E-2</v>
      </c>
      <c r="L803" s="17">
        <v>6.5176620897534898E-2</v>
      </c>
      <c r="M803" s="17"/>
      <c r="N803" s="17">
        <v>6.0784680228553503E-2</v>
      </c>
      <c r="O803" s="17">
        <v>8.5975997211260494E-2</v>
      </c>
      <c r="P803" s="17">
        <v>7.9865961266780097E-2</v>
      </c>
      <c r="Q803" s="17">
        <v>9.2736727214269996E-2</v>
      </c>
      <c r="R803" s="17"/>
      <c r="S803" s="17">
        <v>8.4342709519033499E-2</v>
      </c>
      <c r="T803" s="17">
        <v>6.9331542057362999E-2</v>
      </c>
      <c r="U803" s="17">
        <v>8.7422923911133807E-2</v>
      </c>
      <c r="V803" s="17">
        <v>8.2267076646665702E-2</v>
      </c>
      <c r="W803" s="17">
        <v>6.8154043805593895E-2</v>
      </c>
      <c r="X803" s="17">
        <v>7.95446949350717E-2</v>
      </c>
      <c r="Y803" s="17">
        <v>6.91153995209558E-2</v>
      </c>
      <c r="Z803" s="17">
        <v>7.7518339642416098E-2</v>
      </c>
      <c r="AA803" s="17">
        <v>8.6485161135994401E-2</v>
      </c>
      <c r="AB803" s="17">
        <v>9.5727273386639194E-2</v>
      </c>
      <c r="AC803" s="17">
        <v>5.8573537941260002E-2</v>
      </c>
      <c r="AD803" s="17"/>
      <c r="AE803" s="17">
        <v>6.69444281046878E-2</v>
      </c>
      <c r="AF803" s="17">
        <v>6.48616072997098E-2</v>
      </c>
      <c r="AG803" s="17">
        <v>0.145883099785695</v>
      </c>
      <c r="AH803" s="17"/>
      <c r="AI803" s="17">
        <v>6.5526533646965202E-2</v>
      </c>
      <c r="AJ803" s="17">
        <v>8.2284469523008705E-2</v>
      </c>
      <c r="AK803" s="17">
        <v>3.21975824198708E-2</v>
      </c>
      <c r="AL803" s="17">
        <v>2.62032472217044E-2</v>
      </c>
      <c r="AM803" s="17">
        <v>0.152650668863206</v>
      </c>
      <c r="AN803" s="17"/>
      <c r="AO803" s="17">
        <v>6.5161759824866106E-2</v>
      </c>
      <c r="AP803" s="17">
        <v>6.8597069520897405E-2</v>
      </c>
      <c r="AQ803" s="17">
        <v>4.5019560044670198E-2</v>
      </c>
      <c r="AR803" s="17"/>
      <c r="AS803" s="17">
        <v>9.1642195902662898E-2</v>
      </c>
      <c r="AT803" s="17">
        <v>9.0929132597385595E-2</v>
      </c>
      <c r="AU803" s="17">
        <v>8.3254404741603102E-2</v>
      </c>
      <c r="AV803" s="17">
        <v>6.2657087605861403E-2</v>
      </c>
      <c r="AW803" s="17">
        <v>3.4329134732083703E-2</v>
      </c>
      <c r="AX803" s="17"/>
      <c r="AY803" s="17">
        <v>0</v>
      </c>
      <c r="AZ803" s="17">
        <v>0.12167242811498601</v>
      </c>
      <c r="BA803" s="17">
        <v>5.3477200522481602E-2</v>
      </c>
      <c r="BB803" s="17">
        <v>9.2666617430297596E-2</v>
      </c>
      <c r="BC803" s="17">
        <v>7.9217563844289907E-2</v>
      </c>
      <c r="BD803" s="17">
        <v>8.8332522861026094E-2</v>
      </c>
      <c r="BE803" s="17">
        <v>4.7361218510068498E-2</v>
      </c>
      <c r="BF803" s="17">
        <v>5.4675156251605198E-2</v>
      </c>
      <c r="BG803" s="17">
        <v>7.5539030377218902E-2</v>
      </c>
      <c r="BH803" s="17">
        <v>5.6282478793942201E-2</v>
      </c>
      <c r="BI803" s="17">
        <v>0.117089762713386</v>
      </c>
      <c r="BJ803" s="17">
        <v>8.65033182705892E-2</v>
      </c>
      <c r="BK803" s="17">
        <v>7.3220823230001897E-2</v>
      </c>
      <c r="BL803" s="17">
        <v>5.05053497483786E-2</v>
      </c>
      <c r="BM803" s="17">
        <v>4.29775066585249E-2</v>
      </c>
      <c r="BN803" s="17">
        <v>3.8710417606566301E-2</v>
      </c>
      <c r="BO803" s="17"/>
      <c r="BP803" s="17">
        <v>8.2932382314057404E-2</v>
      </c>
      <c r="BQ803" s="17">
        <v>7.9820131382900505E-2</v>
      </c>
      <c r="BR803" s="17">
        <v>8.9216216255844402E-2</v>
      </c>
      <c r="BS803" s="17">
        <v>7.5017639791777294E-2</v>
      </c>
      <c r="BT803" s="17">
        <v>6.5017156445591806E-2</v>
      </c>
      <c r="BU803" s="17">
        <v>7.8250491919426901E-2</v>
      </c>
      <c r="BV803" s="17"/>
      <c r="BW803" s="17">
        <v>6.8182179268249099E-2</v>
      </c>
      <c r="BX803" s="17">
        <v>6.4699167078053302E-2</v>
      </c>
      <c r="BY803" s="17">
        <v>7.7164523170256599E-2</v>
      </c>
      <c r="BZ803" s="17">
        <v>8.4339309558573897E-2</v>
      </c>
      <c r="CA803" s="17">
        <v>6.4379145809868907E-2</v>
      </c>
      <c r="CB803" s="17">
        <v>6.9523610829788196E-2</v>
      </c>
      <c r="CC803" s="17">
        <v>0.101435279336989</v>
      </c>
      <c r="CD803" s="17">
        <v>8.5529438115783896E-2</v>
      </c>
      <c r="CE803" s="17"/>
      <c r="CF803" s="17">
        <v>3.9294925613290899E-2</v>
      </c>
      <c r="CG803" s="17">
        <v>7.1314816571623599E-2</v>
      </c>
      <c r="CH803" s="17">
        <v>8.0091015846427596E-2</v>
      </c>
      <c r="CI803" s="17">
        <v>9.8452260526756805E-2</v>
      </c>
      <c r="CJ803" s="17">
        <v>0.16834368240775399</v>
      </c>
      <c r="CK803" s="17"/>
      <c r="CL803" s="17">
        <v>7.6951658378041798E-2</v>
      </c>
      <c r="CM803" s="17"/>
      <c r="CN803" s="17">
        <v>8.7153726549713498E-2</v>
      </c>
      <c r="CO803" s="17">
        <v>7.8584076104293701E-2</v>
      </c>
      <c r="CP803" s="17">
        <v>6.2009216864995803E-2</v>
      </c>
    </row>
    <row r="804" spans="2:94" x14ac:dyDescent="0.35">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c r="AX804" s="17"/>
      <c r="AY804" s="17"/>
      <c r="AZ804" s="17"/>
      <c r="BA804" s="17"/>
      <c r="BB804" s="17"/>
      <c r="BC804" s="17"/>
      <c r="BD804" s="17"/>
      <c r="BE804" s="17"/>
      <c r="BF804" s="17"/>
      <c r="BG804" s="17"/>
      <c r="BH804" s="17"/>
      <c r="BI804" s="17"/>
      <c r="BJ804" s="17"/>
      <c r="BK804" s="17"/>
      <c r="BL804" s="17"/>
      <c r="BM804" s="17"/>
      <c r="BN804" s="17"/>
      <c r="BO804" s="17"/>
      <c r="BP804" s="17"/>
      <c r="BQ804" s="17"/>
      <c r="BR804" s="17"/>
      <c r="BS804" s="17"/>
      <c r="BT804" s="17"/>
      <c r="BU804" s="17"/>
      <c r="BV804" s="17"/>
      <c r="BW804" s="17"/>
      <c r="BX804" s="17"/>
      <c r="BY804" s="17"/>
      <c r="BZ804" s="17"/>
      <c r="CA804" s="17"/>
      <c r="CB804" s="17"/>
      <c r="CC804" s="17"/>
      <c r="CD804" s="17"/>
      <c r="CE804" s="17"/>
      <c r="CF804" s="17"/>
      <c r="CG804" s="17"/>
      <c r="CH804" s="17"/>
      <c r="CI804" s="17"/>
      <c r="CJ804" s="17"/>
      <c r="CK804" s="17"/>
      <c r="CL804" s="17"/>
      <c r="CM804" s="17"/>
      <c r="CN804" s="17"/>
      <c r="CO804" s="17"/>
      <c r="CP804" s="17"/>
    </row>
    <row r="805" spans="2:94" x14ac:dyDescent="0.35">
      <c r="B805" s="6" t="s">
        <v>330</v>
      </c>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c r="AX805" s="17"/>
      <c r="AY805" s="17"/>
      <c r="AZ805" s="17"/>
      <c r="BA805" s="17"/>
      <c r="BB805" s="17"/>
      <c r="BC805" s="17"/>
      <c r="BD805" s="17"/>
      <c r="BE805" s="17"/>
      <c r="BF805" s="17"/>
      <c r="BG805" s="17"/>
      <c r="BH805" s="17"/>
      <c r="BI805" s="17"/>
      <c r="BJ805" s="17"/>
      <c r="BK805" s="17"/>
      <c r="BL805" s="17"/>
      <c r="BM805" s="17"/>
      <c r="BN805" s="17"/>
      <c r="BO805" s="17"/>
      <c r="BP805" s="17"/>
      <c r="BQ805" s="17"/>
      <c r="BR805" s="17"/>
      <c r="BS805" s="17"/>
      <c r="BT805" s="17"/>
      <c r="BU805" s="17"/>
      <c r="BV805" s="17"/>
      <c r="BW805" s="17"/>
      <c r="BX805" s="17"/>
      <c r="BY805" s="17"/>
      <c r="BZ805" s="17"/>
      <c r="CA805" s="17"/>
      <c r="CB805" s="17"/>
      <c r="CC805" s="17"/>
      <c r="CD805" s="17"/>
      <c r="CE805" s="17"/>
      <c r="CF805" s="17"/>
      <c r="CG805" s="17"/>
      <c r="CH805" s="17"/>
      <c r="CI805" s="17"/>
      <c r="CJ805" s="17"/>
      <c r="CK805" s="17"/>
      <c r="CL805" s="17"/>
      <c r="CM805" s="17"/>
      <c r="CN805" s="17"/>
      <c r="CO805" s="17"/>
      <c r="CP805" s="17"/>
    </row>
    <row r="806" spans="2:94" x14ac:dyDescent="0.35">
      <c r="B806" s="24" t="s">
        <v>225</v>
      </c>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c r="AY806" s="17"/>
      <c r="AZ806" s="17"/>
      <c r="BA806" s="17"/>
      <c r="BB806" s="17"/>
      <c r="BC806" s="17"/>
      <c r="BD806" s="17"/>
      <c r="BE806" s="17"/>
      <c r="BF806" s="17"/>
      <c r="BG806" s="17"/>
      <c r="BH806" s="17"/>
      <c r="BI806" s="17"/>
      <c r="BJ806" s="17"/>
      <c r="BK806" s="17"/>
      <c r="BL806" s="17"/>
      <c r="BM806" s="17"/>
      <c r="BN806" s="17"/>
      <c r="BO806" s="17"/>
      <c r="BP806" s="17"/>
      <c r="BQ806" s="17"/>
      <c r="BR806" s="17"/>
      <c r="BS806" s="17"/>
      <c r="BT806" s="17"/>
      <c r="BU806" s="17"/>
      <c r="BV806" s="17"/>
      <c r="BW806" s="17"/>
      <c r="BX806" s="17"/>
      <c r="BY806" s="17"/>
      <c r="BZ806" s="17"/>
      <c r="CA806" s="17"/>
      <c r="CB806" s="17"/>
      <c r="CC806" s="17"/>
      <c r="CD806" s="17"/>
      <c r="CE806" s="17"/>
      <c r="CF806" s="17"/>
      <c r="CG806" s="17"/>
      <c r="CH806" s="17"/>
      <c r="CI806" s="17"/>
      <c r="CJ806" s="17"/>
      <c r="CK806" s="17"/>
      <c r="CL806" s="17"/>
      <c r="CM806" s="17"/>
      <c r="CN806" s="17"/>
      <c r="CO806" s="17"/>
      <c r="CP806" s="17"/>
    </row>
    <row r="807" spans="2:94" x14ac:dyDescent="0.35">
      <c r="B807" t="s">
        <v>325</v>
      </c>
      <c r="C807" s="17">
        <v>0.50146323154328698</v>
      </c>
      <c r="D807" s="17">
        <v>0.475559828018282</v>
      </c>
      <c r="E807" s="17">
        <v>0.52659953987693997</v>
      </c>
      <c r="F807" s="17"/>
      <c r="G807" s="17">
        <v>0.31533681700514998</v>
      </c>
      <c r="H807" s="17">
        <v>0.37483335497924197</v>
      </c>
      <c r="I807" s="17">
        <v>0.48011074034559897</v>
      </c>
      <c r="J807" s="17">
        <v>0.54837406172381797</v>
      </c>
      <c r="K807" s="17">
        <v>0.63153921795438395</v>
      </c>
      <c r="L807" s="17">
        <v>0.62304337926933895</v>
      </c>
      <c r="M807" s="17"/>
      <c r="N807" s="17">
        <v>0.47022756560944201</v>
      </c>
      <c r="O807" s="17">
        <v>0.526166909343731</v>
      </c>
      <c r="P807" s="17">
        <v>0.493130931547268</v>
      </c>
      <c r="Q807" s="17">
        <v>0.51922564261203497</v>
      </c>
      <c r="R807" s="17"/>
      <c r="S807" s="17">
        <v>0.42320058318061099</v>
      </c>
      <c r="T807" s="17">
        <v>0.52834447661106798</v>
      </c>
      <c r="U807" s="17">
        <v>0.54437719215296498</v>
      </c>
      <c r="V807" s="17">
        <v>0.53877575107110598</v>
      </c>
      <c r="W807" s="17">
        <v>0.52622053722217799</v>
      </c>
      <c r="X807" s="17">
        <v>0.461755857580465</v>
      </c>
      <c r="Y807" s="17">
        <v>0.49902173760135599</v>
      </c>
      <c r="Z807" s="17">
        <v>0.40300469948127099</v>
      </c>
      <c r="AA807" s="17">
        <v>0.50576885820818496</v>
      </c>
      <c r="AB807" s="17">
        <v>0.51964266921394997</v>
      </c>
      <c r="AC807" s="17">
        <v>0.62709498590037704</v>
      </c>
      <c r="AD807" s="17"/>
      <c r="AE807" s="17">
        <v>0.54838224346950004</v>
      </c>
      <c r="AF807" s="17">
        <v>0.50716682230211996</v>
      </c>
      <c r="AG807" s="17">
        <v>0.45453818896636</v>
      </c>
      <c r="AH807" s="17"/>
      <c r="AI807" s="17">
        <v>0.54418930280864097</v>
      </c>
      <c r="AJ807" s="17">
        <v>0.40713611858611498</v>
      </c>
      <c r="AK807" s="17">
        <v>0.53911994841199196</v>
      </c>
      <c r="AL807" s="17">
        <v>0.62649817074535097</v>
      </c>
      <c r="AM807" s="17">
        <v>0.54161576832992198</v>
      </c>
      <c r="AN807" s="17"/>
      <c r="AO807" s="17">
        <v>0.468670594070903</v>
      </c>
      <c r="AP807" s="17">
        <v>0.42987347261382702</v>
      </c>
      <c r="AQ807" s="17">
        <v>0.52386131168993899</v>
      </c>
      <c r="AR807" s="17"/>
      <c r="AS807" s="17">
        <v>0.54261690437453103</v>
      </c>
      <c r="AT807" s="17">
        <v>0.48982035977098798</v>
      </c>
      <c r="AU807" s="17">
        <v>0.48124926928210598</v>
      </c>
      <c r="AV807" s="17">
        <v>0.45603654106715602</v>
      </c>
      <c r="AW807" s="17">
        <v>0.27572783627592001</v>
      </c>
      <c r="AX807" s="17"/>
      <c r="AY807" s="17">
        <v>0.37202143093706802</v>
      </c>
      <c r="AZ807" s="17">
        <v>0.56611097083538497</v>
      </c>
      <c r="BA807" s="17">
        <v>0.55267769633507602</v>
      </c>
      <c r="BB807" s="17">
        <v>0.52723129178070705</v>
      </c>
      <c r="BC807" s="17">
        <v>0.53465651326630004</v>
      </c>
      <c r="BD807" s="17">
        <v>0.50050519452180398</v>
      </c>
      <c r="BE807" s="17">
        <v>0.49368755881050402</v>
      </c>
      <c r="BF807" s="17">
        <v>0.45873333058014998</v>
      </c>
      <c r="BG807" s="17">
        <v>0.54548459297105101</v>
      </c>
      <c r="BH807" s="17">
        <v>0.53808251648394601</v>
      </c>
      <c r="BI807" s="17">
        <v>0.45791942494103699</v>
      </c>
      <c r="BJ807" s="17">
        <v>0.41984344418033698</v>
      </c>
      <c r="BK807" s="17">
        <v>0.47751600660551102</v>
      </c>
      <c r="BL807" s="17">
        <v>0.52121474655770805</v>
      </c>
      <c r="BM807" s="17">
        <v>0.46767320924536798</v>
      </c>
      <c r="BN807" s="17">
        <v>0.37657504577870199</v>
      </c>
      <c r="BO807" s="17"/>
      <c r="BP807" s="17">
        <v>0.391643379746204</v>
      </c>
      <c r="BQ807" s="17">
        <v>0.53421285111043804</v>
      </c>
      <c r="BR807" s="17">
        <v>0.47816231123799402</v>
      </c>
      <c r="BS807" s="17">
        <v>0.55012745466465296</v>
      </c>
      <c r="BT807" s="17">
        <v>0.58567514268680598</v>
      </c>
      <c r="BU807" s="17">
        <v>0.49853004058567801</v>
      </c>
      <c r="BV807" s="17"/>
      <c r="BW807" s="17">
        <v>0.45759116255293902</v>
      </c>
      <c r="BX807" s="17">
        <v>0.53497351012919303</v>
      </c>
      <c r="BY807" s="17">
        <v>0.50754670940477098</v>
      </c>
      <c r="BZ807" s="17">
        <v>0.45954861004358899</v>
      </c>
      <c r="CA807" s="17">
        <v>0.46637397854590201</v>
      </c>
      <c r="CB807" s="17">
        <v>0.392184358011476</v>
      </c>
      <c r="CC807" s="17">
        <v>0.48817365462199802</v>
      </c>
      <c r="CD807" s="17">
        <v>0.61096655363536101</v>
      </c>
      <c r="CE807" s="17"/>
      <c r="CF807" s="17">
        <v>0.405004365397241</v>
      </c>
      <c r="CG807" s="17">
        <v>0.51179704368980405</v>
      </c>
      <c r="CH807" s="17">
        <v>0.52867038921036302</v>
      </c>
      <c r="CI807" s="17">
        <v>0.47080135854600003</v>
      </c>
      <c r="CJ807" s="17">
        <v>0.48568686549791201</v>
      </c>
      <c r="CK807" s="17"/>
      <c r="CL807" s="17">
        <v>0.48354010218374999</v>
      </c>
      <c r="CM807" s="17"/>
      <c r="CN807" s="17">
        <v>0.52492940801099197</v>
      </c>
      <c r="CO807" s="17">
        <v>0.473062209028557</v>
      </c>
      <c r="CP807" s="17">
        <v>0.47337759450668498</v>
      </c>
    </row>
    <row r="808" spans="2:94" x14ac:dyDescent="0.35">
      <c r="B808" t="s">
        <v>324</v>
      </c>
      <c r="C808" s="17">
        <v>0.27099375624961503</v>
      </c>
      <c r="D808" s="17">
        <v>0.28406882609540002</v>
      </c>
      <c r="E808" s="17">
        <v>0.25893937368575798</v>
      </c>
      <c r="F808" s="17"/>
      <c r="G808" s="17">
        <v>0.36626740970271998</v>
      </c>
      <c r="H808" s="17">
        <v>0.306170746512132</v>
      </c>
      <c r="I808" s="17">
        <v>0.28401049440839699</v>
      </c>
      <c r="J808" s="17">
        <v>0.25918078492142799</v>
      </c>
      <c r="K808" s="17">
        <v>0.19434334262870001</v>
      </c>
      <c r="L808" s="17">
        <v>0.228420898278864</v>
      </c>
      <c r="M808" s="17"/>
      <c r="N808" s="17">
        <v>0.25995468029900998</v>
      </c>
      <c r="O808" s="17">
        <v>0.24517346279879701</v>
      </c>
      <c r="P808" s="17">
        <v>0.314586332179635</v>
      </c>
      <c r="Q808" s="17">
        <v>0.26953538065989202</v>
      </c>
      <c r="R808" s="17"/>
      <c r="S808" s="17">
        <v>0.29147248459073699</v>
      </c>
      <c r="T808" s="17">
        <v>0.27369322178032202</v>
      </c>
      <c r="U808" s="17">
        <v>0.24377530016062501</v>
      </c>
      <c r="V808" s="17">
        <v>0.211194581694928</v>
      </c>
      <c r="W808" s="17">
        <v>0.246882254086015</v>
      </c>
      <c r="X808" s="17">
        <v>0.359099006074312</v>
      </c>
      <c r="Y808" s="17">
        <v>0.26069182408436398</v>
      </c>
      <c r="Z808" s="17">
        <v>0.31377494628018199</v>
      </c>
      <c r="AA808" s="17">
        <v>0.25559384356239201</v>
      </c>
      <c r="AB808" s="17">
        <v>0.28052290237931599</v>
      </c>
      <c r="AC808" s="17">
        <v>0.204275868651388</v>
      </c>
      <c r="AD808" s="17"/>
      <c r="AE808" s="17">
        <v>0.26285043212831</v>
      </c>
      <c r="AF808" s="17">
        <v>0.27125324049307697</v>
      </c>
      <c r="AG808" s="17">
        <v>0.24345287285421799</v>
      </c>
      <c r="AH808" s="17"/>
      <c r="AI808" s="17">
        <v>0.25324831957742</v>
      </c>
      <c r="AJ808" s="17">
        <v>0.31106868326360398</v>
      </c>
      <c r="AK808" s="17">
        <v>0.29172751849908002</v>
      </c>
      <c r="AL808" s="17">
        <v>0.271841925397522</v>
      </c>
      <c r="AM808" s="17">
        <v>0.20794399722805501</v>
      </c>
      <c r="AN808" s="17"/>
      <c r="AO808" s="17">
        <v>0.29128597053051702</v>
      </c>
      <c r="AP808" s="17">
        <v>0.31524812420874099</v>
      </c>
      <c r="AQ808" s="17">
        <v>0.29722930333494102</v>
      </c>
      <c r="AR808" s="17"/>
      <c r="AS808" s="17">
        <v>0.27182664726983002</v>
      </c>
      <c r="AT808" s="17">
        <v>0.291476818761645</v>
      </c>
      <c r="AU808" s="17">
        <v>0.245732332640308</v>
      </c>
      <c r="AV808" s="17">
        <v>0.30463287733209099</v>
      </c>
      <c r="AW808" s="17">
        <v>0.22942972710093401</v>
      </c>
      <c r="AX808" s="17"/>
      <c r="AY808" s="17">
        <v>0.46710419375780798</v>
      </c>
      <c r="AZ808" s="17">
        <v>0.250925211571907</v>
      </c>
      <c r="BA808" s="17">
        <v>0.25629189651212098</v>
      </c>
      <c r="BB808" s="17">
        <v>0.238761723777629</v>
      </c>
      <c r="BC808" s="17">
        <v>0.28046668509342698</v>
      </c>
      <c r="BD808" s="17">
        <v>0.26307263634364197</v>
      </c>
      <c r="BE808" s="17">
        <v>0.27750873085386202</v>
      </c>
      <c r="BF808" s="17">
        <v>0.28485788607568002</v>
      </c>
      <c r="BG808" s="17">
        <v>0.26277504615748098</v>
      </c>
      <c r="BH808" s="17">
        <v>0.24316037216210901</v>
      </c>
      <c r="BI808" s="17">
        <v>0.32313743014042601</v>
      </c>
      <c r="BJ808" s="17">
        <v>0.30644113906383902</v>
      </c>
      <c r="BK808" s="17">
        <v>0.25429281370850498</v>
      </c>
      <c r="BL808" s="17">
        <v>0.20089545483987001</v>
      </c>
      <c r="BM808" s="17">
        <v>0.31341016614832201</v>
      </c>
      <c r="BN808" s="17">
        <v>0.30492068665530803</v>
      </c>
      <c r="BO808" s="17"/>
      <c r="BP808" s="17">
        <v>0.33505743121331799</v>
      </c>
      <c r="BQ808" s="17">
        <v>0.242247796094954</v>
      </c>
      <c r="BR808" s="17">
        <v>0.31714961280025999</v>
      </c>
      <c r="BS808" s="17">
        <v>0.25216905767678999</v>
      </c>
      <c r="BT808" s="17">
        <v>0.191708205353157</v>
      </c>
      <c r="BU808" s="17">
        <v>0.26782766555724602</v>
      </c>
      <c r="BV808" s="17"/>
      <c r="BW808" s="17">
        <v>0.33305474119990702</v>
      </c>
      <c r="BX808" s="17">
        <v>0.26293155864782602</v>
      </c>
      <c r="BY808" s="17">
        <v>0.27160536188519402</v>
      </c>
      <c r="BZ808" s="17">
        <v>0.276666895853657</v>
      </c>
      <c r="CA808" s="17">
        <v>0.28396059662369</v>
      </c>
      <c r="CB808" s="17">
        <v>0.347920202129958</v>
      </c>
      <c r="CC808" s="17">
        <v>0.27509946765349502</v>
      </c>
      <c r="CD808" s="17">
        <v>0.20210511760115599</v>
      </c>
      <c r="CE808" s="17"/>
      <c r="CF808" s="17">
        <v>0.30579849108785401</v>
      </c>
      <c r="CG808" s="17">
        <v>0.26198509408169701</v>
      </c>
      <c r="CH808" s="17">
        <v>0.26145824066203199</v>
      </c>
      <c r="CI808" s="17">
        <v>0.28296283451279702</v>
      </c>
      <c r="CJ808" s="17">
        <v>0.32508975468797402</v>
      </c>
      <c r="CK808" s="17"/>
      <c r="CL808" s="17">
        <v>0.26973208126874199</v>
      </c>
      <c r="CM808" s="17"/>
      <c r="CN808" s="17">
        <v>0.248727626476486</v>
      </c>
      <c r="CO808" s="17">
        <v>0.29799241004628202</v>
      </c>
      <c r="CP808" s="17">
        <v>0.29760356638135699</v>
      </c>
    </row>
    <row r="809" spans="2:94" x14ac:dyDescent="0.35">
      <c r="B809" t="s">
        <v>323</v>
      </c>
      <c r="C809" s="17">
        <v>0.14376727691242699</v>
      </c>
      <c r="D809" s="17">
        <v>0.175685916084277</v>
      </c>
      <c r="E809" s="17">
        <v>0.113163893831257</v>
      </c>
      <c r="F809" s="17"/>
      <c r="G809" s="17">
        <v>0.24009388194002501</v>
      </c>
      <c r="H809" s="17">
        <v>0.21805993667283799</v>
      </c>
      <c r="I809" s="17">
        <v>0.16055376174625</v>
      </c>
      <c r="J809" s="17">
        <v>9.8981115253004306E-2</v>
      </c>
      <c r="K809" s="17">
        <v>0.10194745904795501</v>
      </c>
      <c r="L809" s="17">
        <v>6.8864448138024503E-2</v>
      </c>
      <c r="M809" s="17"/>
      <c r="N809" s="17">
        <v>0.208567269165818</v>
      </c>
      <c r="O809" s="17">
        <v>0.148421265661068</v>
      </c>
      <c r="P809" s="17">
        <v>0.11296292677783</v>
      </c>
      <c r="Q809" s="17">
        <v>9.4268614055894207E-2</v>
      </c>
      <c r="R809" s="17"/>
      <c r="S809" s="17">
        <v>0.20451062143669099</v>
      </c>
      <c r="T809" s="17">
        <v>0.124486889885752</v>
      </c>
      <c r="U809" s="17">
        <v>0.107252344330138</v>
      </c>
      <c r="V809" s="17">
        <v>0.15127522997082801</v>
      </c>
      <c r="W809" s="17">
        <v>0.15207560906362999</v>
      </c>
      <c r="X809" s="17">
        <v>0.115628776747724</v>
      </c>
      <c r="Y809" s="17">
        <v>0.14547975060922599</v>
      </c>
      <c r="Z809" s="17">
        <v>0.16553701505202401</v>
      </c>
      <c r="AA809" s="17">
        <v>0.152082068240153</v>
      </c>
      <c r="AB809" s="17">
        <v>0.13370144941176099</v>
      </c>
      <c r="AC809" s="17">
        <v>7.9894982667776906E-2</v>
      </c>
      <c r="AD809" s="17"/>
      <c r="AE809" s="17">
        <v>0.112134068721402</v>
      </c>
      <c r="AF809" s="17">
        <v>0.156032886350675</v>
      </c>
      <c r="AG809" s="17">
        <v>0.151344091295953</v>
      </c>
      <c r="AH809" s="17"/>
      <c r="AI809" s="17">
        <v>0.13672504292405099</v>
      </c>
      <c r="AJ809" s="17">
        <v>0.19021234123043099</v>
      </c>
      <c r="AK809" s="17">
        <v>0.14658286021710801</v>
      </c>
      <c r="AL809" s="17">
        <v>7.5456656635422906E-2</v>
      </c>
      <c r="AM809" s="17">
        <v>8.4433401458857901E-2</v>
      </c>
      <c r="AN809" s="17"/>
      <c r="AO809" s="17">
        <v>0.174770456450102</v>
      </c>
      <c r="AP809" s="17">
        <v>0.17624736042922801</v>
      </c>
      <c r="AQ809" s="17">
        <v>0.12760369358537699</v>
      </c>
      <c r="AR809" s="17"/>
      <c r="AS809" s="17">
        <v>7.9246343835218905E-2</v>
      </c>
      <c r="AT809" s="17">
        <v>0.134612214234692</v>
      </c>
      <c r="AU809" s="17">
        <v>0.17617329546920399</v>
      </c>
      <c r="AV809" s="17">
        <v>0.20143143000517499</v>
      </c>
      <c r="AW809" s="17">
        <v>0.46051330189106199</v>
      </c>
      <c r="AX809" s="17"/>
      <c r="AY809" s="17">
        <v>7.7592209952243099E-2</v>
      </c>
      <c r="AZ809" s="17">
        <v>8.7188871143720606E-2</v>
      </c>
      <c r="BA809" s="17">
        <v>9.0324058609195804E-2</v>
      </c>
      <c r="BB809" s="17">
        <v>0.147266242741105</v>
      </c>
      <c r="BC809" s="17">
        <v>0.12266791120579899</v>
      </c>
      <c r="BD809" s="17">
        <v>0.133704910447659</v>
      </c>
      <c r="BE809" s="17">
        <v>0.14373180981728501</v>
      </c>
      <c r="BF809" s="17">
        <v>0.210883378547157</v>
      </c>
      <c r="BG809" s="17">
        <v>8.6405645386469498E-2</v>
      </c>
      <c r="BH809" s="17">
        <v>0.17227393977129399</v>
      </c>
      <c r="BI809" s="17">
        <v>0.121578910282946</v>
      </c>
      <c r="BJ809" s="17">
        <v>0.183497687038122</v>
      </c>
      <c r="BK809" s="17">
        <v>0.194942774062621</v>
      </c>
      <c r="BL809" s="17">
        <v>0.27788979860242102</v>
      </c>
      <c r="BM809" s="17">
        <v>0.175939117947785</v>
      </c>
      <c r="BN809" s="17">
        <v>0.28084253108488899</v>
      </c>
      <c r="BO809" s="17"/>
      <c r="BP809" s="17">
        <v>0.193133543223936</v>
      </c>
      <c r="BQ809" s="17">
        <v>0.142323617698042</v>
      </c>
      <c r="BR809" s="17">
        <v>0.120330966329335</v>
      </c>
      <c r="BS809" s="17">
        <v>0.113566194526754</v>
      </c>
      <c r="BT809" s="17">
        <v>0.14177785326489201</v>
      </c>
      <c r="BU809" s="17">
        <v>0.11697141778603699</v>
      </c>
      <c r="BV809" s="17"/>
      <c r="BW809" s="17">
        <v>0.11488766613624</v>
      </c>
      <c r="BX809" s="17">
        <v>0.13228303443335299</v>
      </c>
      <c r="BY809" s="17">
        <v>0.13744366636401301</v>
      </c>
      <c r="BZ809" s="17">
        <v>0.18854955381261401</v>
      </c>
      <c r="CA809" s="17">
        <v>0.17349370388643701</v>
      </c>
      <c r="CB809" s="17">
        <v>0.18023029636850199</v>
      </c>
      <c r="CC809" s="17">
        <v>0.13316315041009499</v>
      </c>
      <c r="CD809" s="17">
        <v>7.1974522650301603E-2</v>
      </c>
      <c r="CE809" s="17"/>
      <c r="CF809" s="17">
        <v>0.24625856934010701</v>
      </c>
      <c r="CG809" s="17">
        <v>0.15297199510522699</v>
      </c>
      <c r="CH809" s="17">
        <v>0.12224972335541</v>
      </c>
      <c r="CI809" s="17">
        <v>0.13282845886266301</v>
      </c>
      <c r="CJ809" s="17">
        <v>6.3899914319816203E-2</v>
      </c>
      <c r="CK809" s="17"/>
      <c r="CL809" s="17">
        <v>0.175338465328679</v>
      </c>
      <c r="CM809" s="17"/>
      <c r="CN809" s="17">
        <v>0.13861557458248</v>
      </c>
      <c r="CO809" s="17">
        <v>0.123352820706684</v>
      </c>
      <c r="CP809" s="17">
        <v>0.170991362856453</v>
      </c>
    </row>
    <row r="810" spans="2:94" x14ac:dyDescent="0.35">
      <c r="B810" t="s">
        <v>133</v>
      </c>
      <c r="C810" s="17">
        <v>8.3775735294670195E-2</v>
      </c>
      <c r="D810" s="17">
        <v>6.4685429802041602E-2</v>
      </c>
      <c r="E810" s="17">
        <v>0.101297192606046</v>
      </c>
      <c r="F810" s="17"/>
      <c r="G810" s="17">
        <v>7.8301891352105801E-2</v>
      </c>
      <c r="H810" s="17">
        <v>0.100935961835787</v>
      </c>
      <c r="I810" s="17">
        <v>7.5325003499754101E-2</v>
      </c>
      <c r="J810" s="17">
        <v>9.3464038101749206E-2</v>
      </c>
      <c r="K810" s="17">
        <v>7.2169980368961301E-2</v>
      </c>
      <c r="L810" s="17">
        <v>7.9671274313771995E-2</v>
      </c>
      <c r="M810" s="17"/>
      <c r="N810" s="17">
        <v>6.1250484925729903E-2</v>
      </c>
      <c r="O810" s="17">
        <v>8.0238362196404997E-2</v>
      </c>
      <c r="P810" s="17">
        <v>7.9319809495267707E-2</v>
      </c>
      <c r="Q810" s="17">
        <v>0.116970362672179</v>
      </c>
      <c r="R810" s="17"/>
      <c r="S810" s="17">
        <v>8.0816310791960805E-2</v>
      </c>
      <c r="T810" s="17">
        <v>7.3475411722858402E-2</v>
      </c>
      <c r="U810" s="17">
        <v>0.104595163356272</v>
      </c>
      <c r="V810" s="17">
        <v>9.8754437263137401E-2</v>
      </c>
      <c r="W810" s="17">
        <v>7.4821599628176902E-2</v>
      </c>
      <c r="X810" s="17">
        <v>6.3516359597499003E-2</v>
      </c>
      <c r="Y810" s="17">
        <v>9.4806687705054293E-2</v>
      </c>
      <c r="Z810" s="17">
        <v>0.117683339186523</v>
      </c>
      <c r="AA810" s="17">
        <v>8.6555229989270496E-2</v>
      </c>
      <c r="AB810" s="17">
        <v>6.6132978994972794E-2</v>
      </c>
      <c r="AC810" s="17">
        <v>8.8734162780458203E-2</v>
      </c>
      <c r="AD810" s="17"/>
      <c r="AE810" s="17">
        <v>7.6633255680787493E-2</v>
      </c>
      <c r="AF810" s="17">
        <v>6.55470508541275E-2</v>
      </c>
      <c r="AG810" s="17">
        <v>0.15066484688346901</v>
      </c>
      <c r="AH810" s="17"/>
      <c r="AI810" s="17">
        <v>6.5837334689887603E-2</v>
      </c>
      <c r="AJ810" s="17">
        <v>9.1582856919849701E-2</v>
      </c>
      <c r="AK810" s="17">
        <v>2.2569672871819501E-2</v>
      </c>
      <c r="AL810" s="17">
        <v>2.62032472217044E-2</v>
      </c>
      <c r="AM810" s="17">
        <v>0.16600683298316499</v>
      </c>
      <c r="AN810" s="17"/>
      <c r="AO810" s="17">
        <v>6.5272978948477806E-2</v>
      </c>
      <c r="AP810" s="17">
        <v>7.8631042748203706E-2</v>
      </c>
      <c r="AQ810" s="17">
        <v>5.1305691389743398E-2</v>
      </c>
      <c r="AR810" s="17"/>
      <c r="AS810" s="17">
        <v>0.106310104520421</v>
      </c>
      <c r="AT810" s="17">
        <v>8.40906072326746E-2</v>
      </c>
      <c r="AU810" s="17">
        <v>9.6845102608381306E-2</v>
      </c>
      <c r="AV810" s="17">
        <v>3.7899151595577697E-2</v>
      </c>
      <c r="AW810" s="17">
        <v>3.4329134732083703E-2</v>
      </c>
      <c r="AX810" s="17"/>
      <c r="AY810" s="17">
        <v>8.3282165352881493E-2</v>
      </c>
      <c r="AZ810" s="17">
        <v>9.5774946448987902E-2</v>
      </c>
      <c r="BA810" s="17">
        <v>0.10070634854360699</v>
      </c>
      <c r="BB810" s="17">
        <v>8.6740741700558704E-2</v>
      </c>
      <c r="BC810" s="17">
        <v>6.22088904344733E-2</v>
      </c>
      <c r="BD810" s="17">
        <v>0.102717258686895</v>
      </c>
      <c r="BE810" s="17">
        <v>8.5071900518350105E-2</v>
      </c>
      <c r="BF810" s="17">
        <v>4.5525404797013801E-2</v>
      </c>
      <c r="BG810" s="17">
        <v>0.105334715484998</v>
      </c>
      <c r="BH810" s="17">
        <v>4.6483171582651202E-2</v>
      </c>
      <c r="BI810" s="17">
        <v>9.7364234635591296E-2</v>
      </c>
      <c r="BJ810" s="17">
        <v>9.0217729717701797E-2</v>
      </c>
      <c r="BK810" s="17">
        <v>7.3248405623363003E-2</v>
      </c>
      <c r="BL810" s="17">
        <v>0</v>
      </c>
      <c r="BM810" s="17">
        <v>4.29775066585249E-2</v>
      </c>
      <c r="BN810" s="17">
        <v>3.7661736481101597E-2</v>
      </c>
      <c r="BO810" s="17"/>
      <c r="BP810" s="17">
        <v>8.01656458165418E-2</v>
      </c>
      <c r="BQ810" s="17">
        <v>8.1215735096565794E-2</v>
      </c>
      <c r="BR810" s="17">
        <v>8.4357109632410193E-2</v>
      </c>
      <c r="BS810" s="17">
        <v>8.4137293131802404E-2</v>
      </c>
      <c r="BT810" s="17">
        <v>8.0838798695144501E-2</v>
      </c>
      <c r="BU810" s="17">
        <v>0.116670876071039</v>
      </c>
      <c r="BV810" s="17"/>
      <c r="BW810" s="17">
        <v>9.4466430110913296E-2</v>
      </c>
      <c r="BX810" s="17">
        <v>6.9811896789627403E-2</v>
      </c>
      <c r="BY810" s="17">
        <v>8.3404262346021593E-2</v>
      </c>
      <c r="BZ810" s="17">
        <v>7.5234940290140606E-2</v>
      </c>
      <c r="CA810" s="17">
        <v>7.6171720943971205E-2</v>
      </c>
      <c r="CB810" s="17">
        <v>7.9665143490064205E-2</v>
      </c>
      <c r="CC810" s="17">
        <v>0.103563727314412</v>
      </c>
      <c r="CD810" s="17">
        <v>0.114953806113181</v>
      </c>
      <c r="CE810" s="17"/>
      <c r="CF810" s="17">
        <v>4.29385741747976E-2</v>
      </c>
      <c r="CG810" s="17">
        <v>7.3245867123272496E-2</v>
      </c>
      <c r="CH810" s="17">
        <v>8.7621646772194001E-2</v>
      </c>
      <c r="CI810" s="17">
        <v>0.11340734807854</v>
      </c>
      <c r="CJ810" s="17">
        <v>0.12532346549429799</v>
      </c>
      <c r="CK810" s="17"/>
      <c r="CL810" s="17">
        <v>7.1389351218828903E-2</v>
      </c>
      <c r="CM810" s="17"/>
      <c r="CN810" s="17">
        <v>8.7727390930042795E-2</v>
      </c>
      <c r="CO810" s="17">
        <v>0.105592560218478</v>
      </c>
      <c r="CP810" s="17">
        <v>5.8027476255505799E-2</v>
      </c>
    </row>
    <row r="811" spans="2:94" x14ac:dyDescent="0.35">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c r="AC811" s="17"/>
      <c r="AD811" s="17"/>
      <c r="AE811" s="17"/>
      <c r="AF811" s="17"/>
      <c r="AG811" s="17"/>
      <c r="AH811" s="17"/>
      <c r="AI811" s="17"/>
      <c r="AJ811" s="17"/>
      <c r="AK811" s="17"/>
      <c r="AL811" s="17"/>
      <c r="AM811" s="17"/>
      <c r="AN811" s="17"/>
      <c r="AO811" s="17"/>
      <c r="AP811" s="17"/>
      <c r="AQ811" s="17"/>
      <c r="AR811" s="17"/>
      <c r="AS811" s="17"/>
      <c r="AT811" s="17"/>
      <c r="AU811" s="17"/>
      <c r="AV811" s="17"/>
      <c r="AW811" s="17"/>
      <c r="AX811" s="17"/>
      <c r="AY811" s="17"/>
      <c r="AZ811" s="17"/>
      <c r="BA811" s="17"/>
      <c r="BB811" s="17"/>
      <c r="BC811" s="17"/>
      <c r="BD811" s="17"/>
      <c r="BE811" s="17"/>
      <c r="BF811" s="17"/>
      <c r="BG811" s="17"/>
      <c r="BH811" s="17"/>
      <c r="BI811" s="17"/>
      <c r="BJ811" s="17"/>
      <c r="BK811" s="17"/>
      <c r="BL811" s="17"/>
      <c r="BM811" s="17"/>
      <c r="BN811" s="17"/>
      <c r="BO811" s="17"/>
      <c r="BP811" s="17"/>
      <c r="BQ811" s="17"/>
      <c r="BR811" s="17"/>
      <c r="BS811" s="17"/>
      <c r="BT811" s="17"/>
      <c r="BU811" s="17"/>
      <c r="BV811" s="17"/>
      <c r="BW811" s="17"/>
      <c r="BX811" s="17"/>
      <c r="BY811" s="17"/>
      <c r="BZ811" s="17"/>
      <c r="CA811" s="17"/>
      <c r="CB811" s="17"/>
      <c r="CC811" s="17"/>
      <c r="CD811" s="17"/>
      <c r="CE811" s="17"/>
      <c r="CF811" s="17"/>
      <c r="CG811" s="17"/>
      <c r="CH811" s="17"/>
      <c r="CI811" s="17"/>
      <c r="CJ811" s="17"/>
      <c r="CK811" s="17"/>
      <c r="CL811" s="17"/>
      <c r="CM811" s="17"/>
      <c r="CN811" s="17"/>
      <c r="CO811" s="17"/>
      <c r="CP811" s="17"/>
    </row>
    <row r="812" spans="2:94" x14ac:dyDescent="0.35">
      <c r="B812" s="6" t="s">
        <v>335</v>
      </c>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c r="AC812" s="17"/>
      <c r="AD812" s="17"/>
      <c r="AE812" s="17"/>
      <c r="AF812" s="17"/>
      <c r="AG812" s="17"/>
      <c r="AH812" s="17"/>
      <c r="AI812" s="17"/>
      <c r="AJ812" s="17"/>
      <c r="AK812" s="17"/>
      <c r="AL812" s="17"/>
      <c r="AM812" s="17"/>
      <c r="AN812" s="17"/>
      <c r="AO812" s="17"/>
      <c r="AP812" s="17"/>
      <c r="AQ812" s="17"/>
      <c r="AR812" s="17"/>
      <c r="AS812" s="17"/>
      <c r="AT812" s="17"/>
      <c r="AU812" s="17"/>
      <c r="AV812" s="17"/>
      <c r="AW812" s="17"/>
      <c r="AX812" s="17"/>
      <c r="AY812" s="17"/>
      <c r="AZ812" s="17"/>
      <c r="BA812" s="17"/>
      <c r="BB812" s="17"/>
      <c r="BC812" s="17"/>
      <c r="BD812" s="17"/>
      <c r="BE812" s="17"/>
      <c r="BF812" s="17"/>
      <c r="BG812" s="17"/>
      <c r="BH812" s="17"/>
      <c r="BI812" s="17"/>
      <c r="BJ812" s="17"/>
      <c r="BK812" s="17"/>
      <c r="BL812" s="17"/>
      <c r="BM812" s="17"/>
      <c r="BN812" s="17"/>
      <c r="BO812" s="17"/>
      <c r="BP812" s="17"/>
      <c r="BQ812" s="17"/>
      <c r="BR812" s="17"/>
      <c r="BS812" s="17"/>
      <c r="BT812" s="17"/>
      <c r="BU812" s="17"/>
      <c r="BV812" s="17"/>
      <c r="BW812" s="17"/>
      <c r="BX812" s="17"/>
      <c r="BY812" s="17"/>
      <c r="BZ812" s="17"/>
      <c r="CA812" s="17"/>
      <c r="CB812" s="17"/>
      <c r="CC812" s="17"/>
      <c r="CD812" s="17"/>
      <c r="CE812" s="17"/>
      <c r="CF812" s="17"/>
      <c r="CG812" s="17"/>
      <c r="CH812" s="17"/>
      <c r="CI812" s="17"/>
      <c r="CJ812" s="17"/>
      <c r="CK812" s="17"/>
      <c r="CL812" s="17"/>
      <c r="CM812" s="17"/>
      <c r="CN812" s="17"/>
      <c r="CO812" s="17"/>
      <c r="CP812" s="17"/>
    </row>
    <row r="813" spans="2:94" x14ac:dyDescent="0.35">
      <c r="B813" s="24" t="s">
        <v>334</v>
      </c>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c r="AC813" s="17"/>
      <c r="AD813" s="17"/>
      <c r="AE813" s="17"/>
      <c r="AF813" s="17"/>
      <c r="AG813" s="17"/>
      <c r="AH813" s="17"/>
      <c r="AI813" s="17"/>
      <c r="AJ813" s="17"/>
      <c r="AK813" s="17"/>
      <c r="AL813" s="17"/>
      <c r="AM813" s="17"/>
      <c r="AN813" s="17"/>
      <c r="AO813" s="17"/>
      <c r="AP813" s="17"/>
      <c r="AQ813" s="17"/>
      <c r="AR813" s="17"/>
      <c r="AS813" s="17"/>
      <c r="AT813" s="17"/>
      <c r="AU813" s="17"/>
      <c r="AV813" s="17"/>
      <c r="AW813" s="17"/>
      <c r="AX813" s="17"/>
      <c r="AY813" s="17"/>
      <c r="AZ813" s="17"/>
      <c r="BA813" s="17"/>
      <c r="BB813" s="17"/>
      <c r="BC813" s="17"/>
      <c r="BD813" s="17"/>
      <c r="BE813" s="17"/>
      <c r="BF813" s="17"/>
      <c r="BG813" s="17"/>
      <c r="BH813" s="17"/>
      <c r="BI813" s="17"/>
      <c r="BJ813" s="17"/>
      <c r="BK813" s="17"/>
      <c r="BL813" s="17"/>
      <c r="BM813" s="17"/>
      <c r="BN813" s="17"/>
      <c r="BO813" s="17"/>
      <c r="BP813" s="17"/>
      <c r="BQ813" s="17"/>
      <c r="BR813" s="17"/>
      <c r="BS813" s="17"/>
      <c r="BT813" s="17"/>
      <c r="BU813" s="17"/>
      <c r="BV813" s="17"/>
      <c r="BW813" s="17"/>
      <c r="BX813" s="17"/>
      <c r="BY813" s="17"/>
      <c r="BZ813" s="17"/>
      <c r="CA813" s="17"/>
      <c r="CB813" s="17"/>
      <c r="CC813" s="17"/>
      <c r="CD813" s="17"/>
      <c r="CE813" s="17"/>
      <c r="CF813" s="17"/>
      <c r="CG813" s="17"/>
      <c r="CH813" s="17"/>
      <c r="CI813" s="17"/>
      <c r="CJ813" s="17"/>
      <c r="CK813" s="17"/>
      <c r="CL813" s="17"/>
      <c r="CM813" s="17"/>
      <c r="CN813" s="17"/>
      <c r="CO813" s="17"/>
      <c r="CP813" s="17"/>
    </row>
    <row r="814" spans="2:94" x14ac:dyDescent="0.35">
      <c r="B814" t="s">
        <v>205</v>
      </c>
      <c r="C814" s="17">
        <v>0.27444431031623201</v>
      </c>
      <c r="D814" s="17">
        <v>0.32058319728648099</v>
      </c>
      <c r="E814" s="17">
        <v>0.22815223999345099</v>
      </c>
      <c r="F814" s="17"/>
      <c r="G814" s="17">
        <v>0.29505405476846502</v>
      </c>
      <c r="H814" s="17">
        <v>0.277698712811556</v>
      </c>
      <c r="I814" s="17">
        <v>0.26886380534764398</v>
      </c>
      <c r="J814" s="17">
        <v>0.30431299377710003</v>
      </c>
      <c r="K814" s="17">
        <v>0.263137026117229</v>
      </c>
      <c r="L814" s="17">
        <v>0.24612789191419501</v>
      </c>
      <c r="M814" s="17"/>
      <c r="N814" s="17">
        <v>0.29245312439938698</v>
      </c>
      <c r="O814" s="17">
        <v>0.263506682698954</v>
      </c>
      <c r="P814" s="17">
        <v>0.27792743367349199</v>
      </c>
      <c r="Q814" s="17">
        <v>0.25970574785509798</v>
      </c>
      <c r="R814" s="17"/>
      <c r="S814" s="17">
        <v>0.27988972086715502</v>
      </c>
      <c r="T814" s="17">
        <v>0.22740673912963899</v>
      </c>
      <c r="U814" s="17">
        <v>0.27611351794899403</v>
      </c>
      <c r="V814" s="17">
        <v>0.23470276417616601</v>
      </c>
      <c r="W814" s="17">
        <v>0.22714631591623399</v>
      </c>
      <c r="X814" s="17">
        <v>0.22062528619354099</v>
      </c>
      <c r="Y814" s="17">
        <v>0.34894253096894801</v>
      </c>
      <c r="Z814" s="17">
        <v>0.331414980103995</v>
      </c>
      <c r="AA814" s="17">
        <v>0.31382412339291899</v>
      </c>
      <c r="AB814" s="17">
        <v>0.284406528991135</v>
      </c>
      <c r="AC814" s="17">
        <v>0.31948886924425102</v>
      </c>
      <c r="AD814" s="17"/>
      <c r="AE814" s="17">
        <v>0.23381645642843199</v>
      </c>
      <c r="AF814" s="17">
        <v>0.31954074643347102</v>
      </c>
      <c r="AG814" s="17">
        <v>0.237417580544169</v>
      </c>
      <c r="AH814" s="17"/>
      <c r="AI814" s="17">
        <v>0.19768251820045801</v>
      </c>
      <c r="AJ814" s="17">
        <v>0.38643983260758702</v>
      </c>
      <c r="AK814" s="17">
        <v>0.29822401661056502</v>
      </c>
      <c r="AL814" s="17">
        <v>0.223933777845889</v>
      </c>
      <c r="AM814" s="17">
        <v>0.20157281996898799</v>
      </c>
      <c r="AN814" s="17"/>
      <c r="AO814" s="17">
        <v>0.18898271485489701</v>
      </c>
      <c r="AP814" s="17">
        <v>0.37159292774279001</v>
      </c>
      <c r="AQ814" s="17">
        <v>0.30235585841804202</v>
      </c>
      <c r="AR814" s="17"/>
      <c r="AS814" s="17">
        <v>0.228508535210311</v>
      </c>
      <c r="AT814" s="17">
        <v>0.23409836720586799</v>
      </c>
      <c r="AU814" s="17">
        <v>0.29433289092210502</v>
      </c>
      <c r="AV814" s="17">
        <v>0.35697192866876498</v>
      </c>
      <c r="AW814" s="17">
        <v>0.26700672889858801</v>
      </c>
      <c r="AX814" s="17"/>
      <c r="AY814" s="17">
        <v>0.150850818630999</v>
      </c>
      <c r="AZ814" s="17">
        <v>0.19662494991118601</v>
      </c>
      <c r="BA814" s="17">
        <v>0.31345472011686598</v>
      </c>
      <c r="BB814" s="17">
        <v>0.26940120417098201</v>
      </c>
      <c r="BC814" s="17">
        <v>0.30132018541428801</v>
      </c>
      <c r="BD814" s="17">
        <v>0.28038268651536402</v>
      </c>
      <c r="BE814" s="17">
        <v>0.226555646775396</v>
      </c>
      <c r="BF814" s="17">
        <v>0.25635013556574598</v>
      </c>
      <c r="BG814" s="17">
        <v>0.23703477846121199</v>
      </c>
      <c r="BH814" s="17">
        <v>0.29090762451976798</v>
      </c>
      <c r="BI814" s="17">
        <v>0.283605377104238</v>
      </c>
      <c r="BJ814" s="17">
        <v>0.24052651316236201</v>
      </c>
      <c r="BK814" s="17">
        <v>0.34160149368739401</v>
      </c>
      <c r="BL814" s="17">
        <v>0.40982211998198698</v>
      </c>
      <c r="BM814" s="17">
        <v>0.29155027981634102</v>
      </c>
      <c r="BN814" s="17">
        <v>0.37872807861804397</v>
      </c>
      <c r="BO814" s="17"/>
      <c r="BP814" s="17">
        <v>0.31948005807666702</v>
      </c>
      <c r="BQ814" s="17">
        <v>0.26115143217624998</v>
      </c>
      <c r="BR814" s="17">
        <v>0.23804323208290001</v>
      </c>
      <c r="BS814" s="17">
        <v>0.26700561132149703</v>
      </c>
      <c r="BT814" s="17">
        <v>0.28210395300997199</v>
      </c>
      <c r="BU814" s="17">
        <v>0.24446757191264301</v>
      </c>
      <c r="BV814" s="17"/>
      <c r="BW814" s="17">
        <v>0.21981348112646401</v>
      </c>
      <c r="BX814" s="17">
        <v>0.29430423293340902</v>
      </c>
      <c r="BY814" s="17">
        <v>0.27254421096610498</v>
      </c>
      <c r="BZ814" s="17">
        <v>0.26680623880198201</v>
      </c>
      <c r="CA814" s="17">
        <v>0.29672211246903601</v>
      </c>
      <c r="CB814" s="17">
        <v>0.18836735252051201</v>
      </c>
      <c r="CC814" s="17">
        <v>0.28761530516436201</v>
      </c>
      <c r="CD814" s="17">
        <v>0.333241890391968</v>
      </c>
      <c r="CE814" s="17"/>
      <c r="CF814" s="17">
        <v>0.33606985517602</v>
      </c>
      <c r="CG814" s="17">
        <v>0.27152775994198602</v>
      </c>
      <c r="CH814" s="17">
        <v>0.25469990496655998</v>
      </c>
      <c r="CI814" s="17">
        <v>0.298446166635291</v>
      </c>
      <c r="CJ814" s="17">
        <v>0.252309007415428</v>
      </c>
      <c r="CK814" s="17"/>
      <c r="CL814" s="17">
        <v>0.27126884826217701</v>
      </c>
      <c r="CM814" s="17"/>
      <c r="CN814" s="17">
        <v>0.34775085188465998</v>
      </c>
      <c r="CO814" s="17">
        <v>0.134966140148434</v>
      </c>
      <c r="CP814" s="17">
        <v>0.22681352526205201</v>
      </c>
    </row>
    <row r="815" spans="2:94" x14ac:dyDescent="0.35">
      <c r="B815" t="s">
        <v>206</v>
      </c>
      <c r="C815" s="17">
        <v>0.36506139282869698</v>
      </c>
      <c r="D815" s="17">
        <v>0.32538965783835699</v>
      </c>
      <c r="E815" s="17">
        <v>0.40346661757732899</v>
      </c>
      <c r="F815" s="17"/>
      <c r="G815" s="17">
        <v>0.354437983542849</v>
      </c>
      <c r="H815" s="17">
        <v>0.36794686322716602</v>
      </c>
      <c r="I815" s="17">
        <v>0.39161301337528698</v>
      </c>
      <c r="J815" s="17">
        <v>0.33539743219428703</v>
      </c>
      <c r="K815" s="17">
        <v>0.35644578584508402</v>
      </c>
      <c r="L815" s="17">
        <v>0.37566351765591</v>
      </c>
      <c r="M815" s="17"/>
      <c r="N815" s="17">
        <v>0.37259667686320402</v>
      </c>
      <c r="O815" s="17">
        <v>0.36805073998147497</v>
      </c>
      <c r="P815" s="17">
        <v>0.376276324420104</v>
      </c>
      <c r="Q815" s="17">
        <v>0.34419310855695201</v>
      </c>
      <c r="R815" s="17"/>
      <c r="S815" s="17">
        <v>0.36693724267993599</v>
      </c>
      <c r="T815" s="17">
        <v>0.39458388271438599</v>
      </c>
      <c r="U815" s="17">
        <v>0.336862227719674</v>
      </c>
      <c r="V815" s="17">
        <v>0.37860289664445801</v>
      </c>
      <c r="W815" s="17">
        <v>0.43838744277276098</v>
      </c>
      <c r="X815" s="17">
        <v>0.38809191794648801</v>
      </c>
      <c r="Y815" s="17">
        <v>0.31716767305611199</v>
      </c>
      <c r="Z815" s="17">
        <v>0.30391981000891799</v>
      </c>
      <c r="AA815" s="17">
        <v>0.34784897261089998</v>
      </c>
      <c r="AB815" s="17">
        <v>0.37565839102944398</v>
      </c>
      <c r="AC815" s="17">
        <v>0.319342190541895</v>
      </c>
      <c r="AD815" s="17"/>
      <c r="AE815" s="17">
        <v>0.36074441117424599</v>
      </c>
      <c r="AF815" s="17">
        <v>0.369651410493127</v>
      </c>
      <c r="AG815" s="17">
        <v>0.37797650692008</v>
      </c>
      <c r="AH815" s="17"/>
      <c r="AI815" s="17">
        <v>0.39434064775427602</v>
      </c>
      <c r="AJ815" s="17">
        <v>0.34663677280231397</v>
      </c>
      <c r="AK815" s="17">
        <v>0.347255590551167</v>
      </c>
      <c r="AL815" s="17">
        <v>0.26941772453392698</v>
      </c>
      <c r="AM815" s="17">
        <v>0.37311447954015498</v>
      </c>
      <c r="AN815" s="17"/>
      <c r="AO815" s="17">
        <v>0.42754251715297897</v>
      </c>
      <c r="AP815" s="17">
        <v>0.36839291258719897</v>
      </c>
      <c r="AQ815" s="17">
        <v>0.34817495981990598</v>
      </c>
      <c r="AR815" s="17"/>
      <c r="AS815" s="17">
        <v>0.35476602232840199</v>
      </c>
      <c r="AT815" s="17">
        <v>0.390431959700627</v>
      </c>
      <c r="AU815" s="17">
        <v>0.33705357097753802</v>
      </c>
      <c r="AV815" s="17">
        <v>0.37476591861641101</v>
      </c>
      <c r="AW815" s="17">
        <v>0.53321170393317097</v>
      </c>
      <c r="AX815" s="17"/>
      <c r="AY815" s="17">
        <v>0.454520893898467</v>
      </c>
      <c r="AZ815" s="17">
        <v>0.37045556312490002</v>
      </c>
      <c r="BA815" s="17">
        <v>0.29869571435675402</v>
      </c>
      <c r="BB815" s="17">
        <v>0.35240662112631499</v>
      </c>
      <c r="BC815" s="17">
        <v>0.35420312780031998</v>
      </c>
      <c r="BD815" s="17">
        <v>0.40517843406243498</v>
      </c>
      <c r="BE815" s="17">
        <v>0.36751892727002999</v>
      </c>
      <c r="BF815" s="17">
        <v>0.36569234547208501</v>
      </c>
      <c r="BG815" s="17">
        <v>0.39373159994824303</v>
      </c>
      <c r="BH815" s="17">
        <v>0.31646379686605097</v>
      </c>
      <c r="BI815" s="17">
        <v>0.33906694338402699</v>
      </c>
      <c r="BJ815" s="17">
        <v>0.42329324978480898</v>
      </c>
      <c r="BK815" s="17">
        <v>0.35594237923188898</v>
      </c>
      <c r="BL815" s="17">
        <v>0.37642379879600801</v>
      </c>
      <c r="BM815" s="17">
        <v>0.468599166624311</v>
      </c>
      <c r="BN815" s="17">
        <v>0.36627554659242101</v>
      </c>
      <c r="BO815" s="17"/>
      <c r="BP815" s="17">
        <v>0.35431604492621999</v>
      </c>
      <c r="BQ815" s="17">
        <v>0.35924938772914999</v>
      </c>
      <c r="BR815" s="17">
        <v>0.38131014089746001</v>
      </c>
      <c r="BS815" s="17">
        <v>0.375482751082864</v>
      </c>
      <c r="BT815" s="17">
        <v>0.36069820994104201</v>
      </c>
      <c r="BU815" s="17">
        <v>0.37449217068494101</v>
      </c>
      <c r="BV815" s="17"/>
      <c r="BW815" s="17">
        <v>0.40723925509651099</v>
      </c>
      <c r="BX815" s="17">
        <v>0.37442129183438699</v>
      </c>
      <c r="BY815" s="17">
        <v>0.35302640435030003</v>
      </c>
      <c r="BZ815" s="17">
        <v>0.38047494603042797</v>
      </c>
      <c r="CA815" s="17">
        <v>0.404886340418666</v>
      </c>
      <c r="CB815" s="17">
        <v>0.52624282174871295</v>
      </c>
      <c r="CC815" s="17">
        <v>0.33598701729867397</v>
      </c>
      <c r="CD815" s="17">
        <v>0.27704559416093</v>
      </c>
      <c r="CE815" s="17"/>
      <c r="CF815" s="17">
        <v>0.32207659092508001</v>
      </c>
      <c r="CG815" s="17">
        <v>0.37892884320032</v>
      </c>
      <c r="CH815" s="17">
        <v>0.38959828217514297</v>
      </c>
      <c r="CI815" s="17">
        <v>0.32038095305840902</v>
      </c>
      <c r="CJ815" s="17">
        <v>0.260804565525315</v>
      </c>
      <c r="CK815" s="17"/>
      <c r="CL815" s="17">
        <v>0.430020498793871</v>
      </c>
      <c r="CM815" s="17"/>
      <c r="CN815" s="17">
        <v>0.32956832940417802</v>
      </c>
      <c r="CO815" s="17">
        <v>0.41095494825527901</v>
      </c>
      <c r="CP815" s="17">
        <v>0.40522113487732497</v>
      </c>
    </row>
    <row r="816" spans="2:94" x14ac:dyDescent="0.35">
      <c r="B816" t="s">
        <v>207</v>
      </c>
      <c r="C816" s="17">
        <v>0.21266786572883001</v>
      </c>
      <c r="D816" s="17">
        <v>0.20908946794733499</v>
      </c>
      <c r="E816" s="17">
        <v>0.21709606566180001</v>
      </c>
      <c r="F816" s="17"/>
      <c r="G816" s="17">
        <v>0.22557987743514801</v>
      </c>
      <c r="H816" s="17">
        <v>0.230013692703813</v>
      </c>
      <c r="I816" s="17">
        <v>0.21682639329808101</v>
      </c>
      <c r="J816" s="17">
        <v>0.19525224529643001</v>
      </c>
      <c r="K816" s="17">
        <v>0.19469351054337999</v>
      </c>
      <c r="L816" s="17">
        <v>0.21209272775980301</v>
      </c>
      <c r="M816" s="17"/>
      <c r="N816" s="17">
        <v>0.21297376312514599</v>
      </c>
      <c r="O816" s="17">
        <v>0.20260451708943</v>
      </c>
      <c r="P816" s="17">
        <v>0.20405945041603299</v>
      </c>
      <c r="Q816" s="17">
        <v>0.232169806526313</v>
      </c>
      <c r="R816" s="17"/>
      <c r="S816" s="17">
        <v>0.201189499031138</v>
      </c>
      <c r="T816" s="17">
        <v>0.212031628406392</v>
      </c>
      <c r="U816" s="17">
        <v>0.245346672088602</v>
      </c>
      <c r="V816" s="17">
        <v>0.19729849391445001</v>
      </c>
      <c r="W816" s="17">
        <v>0.22235286132144</v>
      </c>
      <c r="X816" s="17">
        <v>0.22386686167480099</v>
      </c>
      <c r="Y816" s="17">
        <v>0.19130141396050901</v>
      </c>
      <c r="Z816" s="17">
        <v>0.26351543888637302</v>
      </c>
      <c r="AA816" s="17">
        <v>0.18395817725472499</v>
      </c>
      <c r="AB816" s="17">
        <v>0.21407659817850799</v>
      </c>
      <c r="AC816" s="17">
        <v>0.239115420384415</v>
      </c>
      <c r="AD816" s="17"/>
      <c r="AE816" s="17">
        <v>0.22201246873281399</v>
      </c>
      <c r="AF816" s="17">
        <v>0.19762763139426501</v>
      </c>
      <c r="AG816" s="17">
        <v>0.22600103519251699</v>
      </c>
      <c r="AH816" s="17"/>
      <c r="AI816" s="17">
        <v>0.240538518020257</v>
      </c>
      <c r="AJ816" s="17">
        <v>0.156064479990488</v>
      </c>
      <c r="AK816" s="17">
        <v>0.233480162271926</v>
      </c>
      <c r="AL816" s="17">
        <v>0.19499040239210499</v>
      </c>
      <c r="AM816" s="17">
        <v>0.22798292435767001</v>
      </c>
      <c r="AN816" s="17"/>
      <c r="AO816" s="17">
        <v>0.21276497520110799</v>
      </c>
      <c r="AP816" s="17">
        <v>0.16490149966229101</v>
      </c>
      <c r="AQ816" s="17">
        <v>0.247726800000656</v>
      </c>
      <c r="AR816" s="17"/>
      <c r="AS816" s="17">
        <v>0.236989376428448</v>
      </c>
      <c r="AT816" s="17">
        <v>0.21590739023873101</v>
      </c>
      <c r="AU816" s="17">
        <v>0.21746841751197199</v>
      </c>
      <c r="AV816" s="17">
        <v>0.17557377653096901</v>
      </c>
      <c r="AW816" s="17">
        <v>0.115463673031878</v>
      </c>
      <c r="AX816" s="17"/>
      <c r="AY816" s="17">
        <v>0.14834873116143299</v>
      </c>
      <c r="AZ816" s="17">
        <v>0.21841598726028999</v>
      </c>
      <c r="BA816" s="17">
        <v>0.22032731674459499</v>
      </c>
      <c r="BB816" s="17">
        <v>0.22987041834060001</v>
      </c>
      <c r="BC816" s="17">
        <v>0.216243646742031</v>
      </c>
      <c r="BD816" s="17">
        <v>0.16571202554734299</v>
      </c>
      <c r="BE816" s="17">
        <v>0.24326643815868201</v>
      </c>
      <c r="BF816" s="17">
        <v>0.269861312339162</v>
      </c>
      <c r="BG816" s="17">
        <v>0.19782220510325499</v>
      </c>
      <c r="BH816" s="17">
        <v>0.23172114564340601</v>
      </c>
      <c r="BI816" s="17">
        <v>0.219312580112727</v>
      </c>
      <c r="BJ816" s="17">
        <v>0.16662538179640901</v>
      </c>
      <c r="BK816" s="17">
        <v>0.208542165326914</v>
      </c>
      <c r="BL816" s="17">
        <v>7.4056397959578399E-2</v>
      </c>
      <c r="BM816" s="17">
        <v>0.194052203140582</v>
      </c>
      <c r="BN816" s="17">
        <v>0.21930729164200299</v>
      </c>
      <c r="BO816" s="17"/>
      <c r="BP816" s="17">
        <v>0.19475454461993699</v>
      </c>
      <c r="BQ816" s="17">
        <v>0.21859678639848701</v>
      </c>
      <c r="BR816" s="17">
        <v>0.23048055419371299</v>
      </c>
      <c r="BS816" s="17">
        <v>0.19320785615240901</v>
      </c>
      <c r="BT816" s="17">
        <v>0.23040785582796899</v>
      </c>
      <c r="BU816" s="17">
        <v>0.258569723210476</v>
      </c>
      <c r="BV816" s="17"/>
      <c r="BW816" s="17">
        <v>0.15604892138281001</v>
      </c>
      <c r="BX816" s="17">
        <v>0.19267235238393901</v>
      </c>
      <c r="BY816" s="17">
        <v>0.248860685773169</v>
      </c>
      <c r="BZ816" s="17">
        <v>0.193570749342585</v>
      </c>
      <c r="CA816" s="17">
        <v>0.13787246153523</v>
      </c>
      <c r="CB816" s="17">
        <v>0.16819786478194099</v>
      </c>
      <c r="CC816" s="17">
        <v>0.23760165513433801</v>
      </c>
      <c r="CD816" s="17">
        <v>0.173181514278374</v>
      </c>
      <c r="CE816" s="17"/>
      <c r="CF816" s="17">
        <v>0.24466675494631199</v>
      </c>
      <c r="CG816" s="17">
        <v>0.21215453801103301</v>
      </c>
      <c r="CH816" s="17">
        <v>0.20040999182340599</v>
      </c>
      <c r="CI816" s="17">
        <v>0.221441744463025</v>
      </c>
      <c r="CJ816" s="17">
        <v>0.23091481616948401</v>
      </c>
      <c r="CK816" s="17"/>
      <c r="CL816" s="17">
        <v>0.207473367465039</v>
      </c>
      <c r="CM816" s="17"/>
      <c r="CN816" s="17">
        <v>0.18663984938720499</v>
      </c>
      <c r="CO816" s="17">
        <v>0.285734114518571</v>
      </c>
      <c r="CP816" s="17">
        <v>0.21097563296331701</v>
      </c>
    </row>
    <row r="817" spans="2:94" x14ac:dyDescent="0.35">
      <c r="B817" t="s">
        <v>208</v>
      </c>
      <c r="C817" s="17">
        <v>5.0711680585622497E-2</v>
      </c>
      <c r="D817" s="17">
        <v>6.0828723077446502E-2</v>
      </c>
      <c r="E817" s="17">
        <v>4.1366028568994899E-2</v>
      </c>
      <c r="F817" s="17"/>
      <c r="G817" s="17">
        <v>6.5742422256191299E-2</v>
      </c>
      <c r="H817" s="17">
        <v>5.92043512716025E-2</v>
      </c>
      <c r="I817" s="17">
        <v>3.1313882809507899E-2</v>
      </c>
      <c r="J817" s="17">
        <v>3.7452030682060003E-2</v>
      </c>
      <c r="K817" s="17">
        <v>5.3254201322773601E-2</v>
      </c>
      <c r="L817" s="17">
        <v>6.0825341104788003E-2</v>
      </c>
      <c r="M817" s="17"/>
      <c r="N817" s="17">
        <v>4.9973517815503299E-2</v>
      </c>
      <c r="O817" s="17">
        <v>5.7641368866835303E-2</v>
      </c>
      <c r="P817" s="17">
        <v>4.72877283539372E-2</v>
      </c>
      <c r="Q817" s="17">
        <v>4.8340945223049298E-2</v>
      </c>
      <c r="R817" s="17"/>
      <c r="S817" s="17">
        <v>4.77087124510936E-2</v>
      </c>
      <c r="T817" s="17">
        <v>6.047261235872E-2</v>
      </c>
      <c r="U817" s="17">
        <v>5.9276815798543103E-2</v>
      </c>
      <c r="V817" s="17">
        <v>7.1198795359630598E-2</v>
      </c>
      <c r="W817" s="17">
        <v>2.9308744970587199E-2</v>
      </c>
      <c r="X817" s="17">
        <v>5.15337526664379E-2</v>
      </c>
      <c r="Y817" s="17">
        <v>4.0548138517697799E-2</v>
      </c>
      <c r="Z817" s="17">
        <v>3.9015406799198599E-2</v>
      </c>
      <c r="AA817" s="17">
        <v>6.5866545768403895E-2</v>
      </c>
      <c r="AB817" s="17">
        <v>3.0554208932354599E-2</v>
      </c>
      <c r="AC817" s="17">
        <v>4.8344054773268197E-2</v>
      </c>
      <c r="AD817" s="17"/>
      <c r="AE817" s="17">
        <v>6.58414447071793E-2</v>
      </c>
      <c r="AF817" s="17">
        <v>4.5348753022210399E-2</v>
      </c>
      <c r="AG817" s="17">
        <v>2.4624149102296398E-2</v>
      </c>
      <c r="AH817" s="17"/>
      <c r="AI817" s="17">
        <v>5.9574660860939099E-2</v>
      </c>
      <c r="AJ817" s="17">
        <v>4.8878406084230101E-2</v>
      </c>
      <c r="AK817" s="17">
        <v>6.4166960001111106E-2</v>
      </c>
      <c r="AL817" s="17">
        <v>0.16822349967606001</v>
      </c>
      <c r="AM817" s="17">
        <v>3.8954285163338202E-2</v>
      </c>
      <c r="AN817" s="17"/>
      <c r="AO817" s="17">
        <v>6.0385071809379597E-2</v>
      </c>
      <c r="AP817" s="17">
        <v>3.5802169123828997E-2</v>
      </c>
      <c r="AQ817" s="17">
        <v>5.7042043680592097E-2</v>
      </c>
      <c r="AR817" s="17"/>
      <c r="AS817" s="17">
        <v>5.7435837866785897E-2</v>
      </c>
      <c r="AT817" s="17">
        <v>4.41679345109591E-2</v>
      </c>
      <c r="AU817" s="17">
        <v>5.41460815181556E-2</v>
      </c>
      <c r="AV817" s="17">
        <v>3.2800538766226399E-2</v>
      </c>
      <c r="AW817" s="17">
        <v>3.9742572748713401E-2</v>
      </c>
      <c r="AX817" s="17"/>
      <c r="AY817" s="17">
        <v>0.16299739095622001</v>
      </c>
      <c r="AZ817" s="17">
        <v>6.3052626088611896E-2</v>
      </c>
      <c r="BA817" s="17">
        <v>3.77456351345851E-2</v>
      </c>
      <c r="BB817" s="17">
        <v>5.2623412708901203E-2</v>
      </c>
      <c r="BC817" s="17">
        <v>5.9795285962060102E-2</v>
      </c>
      <c r="BD817" s="17">
        <v>5.0086697638217097E-2</v>
      </c>
      <c r="BE817" s="17">
        <v>4.8328095641400302E-2</v>
      </c>
      <c r="BF817" s="17">
        <v>3.4418541899508298E-2</v>
      </c>
      <c r="BG817" s="17">
        <v>7.3735946119089305E-2</v>
      </c>
      <c r="BH817" s="17">
        <v>3.5946433567777603E-2</v>
      </c>
      <c r="BI817" s="17">
        <v>7.2343410888064494E-2</v>
      </c>
      <c r="BJ817" s="17">
        <v>9.0146191595063693E-2</v>
      </c>
      <c r="BK817" s="17">
        <v>1.0667376195916E-2</v>
      </c>
      <c r="BL817" s="17">
        <v>8.5137078361364901E-2</v>
      </c>
      <c r="BM817" s="17">
        <v>2.3869452452672298E-2</v>
      </c>
      <c r="BN817" s="17">
        <v>1.19929432857448E-2</v>
      </c>
      <c r="BO817" s="17"/>
      <c r="BP817" s="17">
        <v>4.9616002165598E-2</v>
      </c>
      <c r="BQ817" s="17">
        <v>5.53338210944916E-2</v>
      </c>
      <c r="BR817" s="17">
        <v>6.8100918923845302E-2</v>
      </c>
      <c r="BS817" s="17">
        <v>5.0153935850712497E-2</v>
      </c>
      <c r="BT817" s="17">
        <v>2.82618998636576E-2</v>
      </c>
      <c r="BU817" s="17">
        <v>3.6521787160418102E-2</v>
      </c>
      <c r="BV817" s="17"/>
      <c r="BW817" s="17">
        <v>8.5538054334462904E-2</v>
      </c>
      <c r="BX817" s="17">
        <v>5.0260646490659901E-2</v>
      </c>
      <c r="BY817" s="17">
        <v>3.3885141732165398E-2</v>
      </c>
      <c r="BZ817" s="17">
        <v>6.4586471529495607E-2</v>
      </c>
      <c r="CA817" s="17">
        <v>8.2102047073812495E-2</v>
      </c>
      <c r="CB817" s="17">
        <v>3.5943305396439099E-2</v>
      </c>
      <c r="CC817" s="17">
        <v>2.1457874883705201E-2</v>
      </c>
      <c r="CD817" s="17">
        <v>7.3192923891666206E-2</v>
      </c>
      <c r="CE817" s="17"/>
      <c r="CF817" s="17">
        <v>3.8295746838366097E-2</v>
      </c>
      <c r="CG817" s="17">
        <v>5.5903284842238499E-2</v>
      </c>
      <c r="CH817" s="17">
        <v>5.2879815714746398E-2</v>
      </c>
      <c r="CI817" s="17">
        <v>3.2403941917433197E-2</v>
      </c>
      <c r="CJ817" s="17">
        <v>9.0018232533077697E-2</v>
      </c>
      <c r="CK817" s="17"/>
      <c r="CL817" s="17">
        <v>1.51477759124777E-2</v>
      </c>
      <c r="CM817" s="17"/>
      <c r="CN817" s="17">
        <v>4.0640956381792201E-2</v>
      </c>
      <c r="CO817" s="17">
        <v>5.8554187669970399E-2</v>
      </c>
      <c r="CP817" s="17">
        <v>6.6199101135491198E-2</v>
      </c>
    </row>
    <row r="818" spans="2:94" x14ac:dyDescent="0.35">
      <c r="B818" t="s">
        <v>209</v>
      </c>
      <c r="C818" s="17">
        <v>2.4374673166469601E-2</v>
      </c>
      <c r="D818" s="17">
        <v>3.6520717663482902E-2</v>
      </c>
      <c r="E818" s="17">
        <v>1.29769963241789E-2</v>
      </c>
      <c r="F818" s="17"/>
      <c r="G818" s="17">
        <v>1.1457488133492099E-2</v>
      </c>
      <c r="H818" s="17">
        <v>5.9804541470241199E-3</v>
      </c>
      <c r="I818" s="17">
        <v>2.4431432437301701E-2</v>
      </c>
      <c r="J818" s="17">
        <v>2.9065250690102001E-2</v>
      </c>
      <c r="K818" s="17">
        <v>4.2236323357206298E-2</v>
      </c>
      <c r="L818" s="17">
        <v>3.2706970244101102E-2</v>
      </c>
      <c r="M818" s="17"/>
      <c r="N818" s="17">
        <v>2.6891488698303399E-2</v>
      </c>
      <c r="O818" s="17">
        <v>2.89075885812674E-2</v>
      </c>
      <c r="P818" s="17">
        <v>2.3760158928334201E-2</v>
      </c>
      <c r="Q818" s="17">
        <v>1.79961691277329E-2</v>
      </c>
      <c r="R818" s="17"/>
      <c r="S818" s="17">
        <v>2.2123322906550998E-2</v>
      </c>
      <c r="T818" s="17">
        <v>2.7141198884347299E-2</v>
      </c>
      <c r="U818" s="17">
        <v>1.2622291831160801E-2</v>
      </c>
      <c r="V818" s="17">
        <v>4.0522373772694902E-2</v>
      </c>
      <c r="W818" s="17">
        <v>3.07044348861693E-2</v>
      </c>
      <c r="X818" s="17">
        <v>4.4174643210828597E-2</v>
      </c>
      <c r="Y818" s="17">
        <v>0</v>
      </c>
      <c r="Z818" s="17">
        <v>0</v>
      </c>
      <c r="AA818" s="17">
        <v>1.3553023480058501E-2</v>
      </c>
      <c r="AB818" s="17">
        <v>3.9840054557183702E-2</v>
      </c>
      <c r="AC818" s="17">
        <v>3.2072139738039199E-2</v>
      </c>
      <c r="AD818" s="17"/>
      <c r="AE818" s="17">
        <v>3.9574790280370899E-2</v>
      </c>
      <c r="AF818" s="17">
        <v>1.4249678569451901E-2</v>
      </c>
      <c r="AG818" s="17">
        <v>1.83214416757141E-2</v>
      </c>
      <c r="AH818" s="17"/>
      <c r="AI818" s="17">
        <v>3.64647245341213E-2</v>
      </c>
      <c r="AJ818" s="17">
        <v>1.4654645375378699E-2</v>
      </c>
      <c r="AK818" s="17">
        <v>2.34577425501078E-2</v>
      </c>
      <c r="AL818" s="17">
        <v>5.4462074497853501E-2</v>
      </c>
      <c r="AM818" s="17">
        <v>1.8276892052855299E-2</v>
      </c>
      <c r="AN818" s="17"/>
      <c r="AO818" s="17">
        <v>4.5596614030574502E-2</v>
      </c>
      <c r="AP818" s="17">
        <v>6.5831304401051099E-3</v>
      </c>
      <c r="AQ818" s="17">
        <v>1.4993815353062901E-2</v>
      </c>
      <c r="AR818" s="17"/>
      <c r="AS818" s="17">
        <v>1.80617511663488E-2</v>
      </c>
      <c r="AT818" s="17">
        <v>2.2613786844855301E-2</v>
      </c>
      <c r="AU818" s="17">
        <v>3.34140457394086E-2</v>
      </c>
      <c r="AV818" s="17">
        <v>1.10150882876268E-2</v>
      </c>
      <c r="AW818" s="17">
        <v>4.4575321387649199E-2</v>
      </c>
      <c r="AX818" s="17"/>
      <c r="AY818" s="17">
        <v>0</v>
      </c>
      <c r="AZ818" s="17">
        <v>3.26970773546406E-2</v>
      </c>
      <c r="BA818" s="17">
        <v>2.3366620408177E-2</v>
      </c>
      <c r="BB818" s="17">
        <v>2.9183232110013401E-2</v>
      </c>
      <c r="BC818" s="17">
        <v>4.5428712542497198E-3</v>
      </c>
      <c r="BD818" s="17">
        <v>2.6881711400526701E-2</v>
      </c>
      <c r="BE818" s="17">
        <v>3.3529164006729999E-2</v>
      </c>
      <c r="BF818" s="17">
        <v>6.5992833939221701E-3</v>
      </c>
      <c r="BG818" s="17">
        <v>2.1879126167711899E-2</v>
      </c>
      <c r="BH818" s="17">
        <v>3.8393565656920203E-2</v>
      </c>
      <c r="BI818" s="17">
        <v>2.2329532370393101E-2</v>
      </c>
      <c r="BJ818" s="17">
        <v>4.1871255666814197E-2</v>
      </c>
      <c r="BK818" s="17">
        <v>4.9958591833041598E-2</v>
      </c>
      <c r="BL818" s="17">
        <v>5.4560604901061502E-2</v>
      </c>
      <c r="BM818" s="17">
        <v>0</v>
      </c>
      <c r="BN818" s="17">
        <v>1.1703196576041699E-2</v>
      </c>
      <c r="BO818" s="17"/>
      <c r="BP818" s="17">
        <v>1.79238148626579E-2</v>
      </c>
      <c r="BQ818" s="17">
        <v>2.22298088675583E-2</v>
      </c>
      <c r="BR818" s="17">
        <v>3.23261098121937E-2</v>
      </c>
      <c r="BS818" s="17">
        <v>2.9295148225174199E-2</v>
      </c>
      <c r="BT818" s="17">
        <v>2.81347533605266E-2</v>
      </c>
      <c r="BU818" s="17">
        <v>1.8079129704473201E-2</v>
      </c>
      <c r="BV818" s="17"/>
      <c r="BW818" s="17">
        <v>4.0598245973351703E-2</v>
      </c>
      <c r="BX818" s="17">
        <v>1.84980126090694E-2</v>
      </c>
      <c r="BY818" s="17">
        <v>2.2792064401135601E-2</v>
      </c>
      <c r="BZ818" s="17">
        <v>3.0932477127327902E-2</v>
      </c>
      <c r="CA818" s="17">
        <v>2.70998615483856E-2</v>
      </c>
      <c r="CB818" s="17">
        <v>3.5771731294710403E-2</v>
      </c>
      <c r="CC818" s="17">
        <v>3.7492468456038201E-2</v>
      </c>
      <c r="CD818" s="17">
        <v>1.46947083298883E-2</v>
      </c>
      <c r="CE818" s="17"/>
      <c r="CF818" s="17">
        <v>1.80881517187725E-2</v>
      </c>
      <c r="CG818" s="17">
        <v>2.6591766071830399E-2</v>
      </c>
      <c r="CH818" s="17">
        <v>2.0143423985789999E-2</v>
      </c>
      <c r="CI818" s="17">
        <v>2.2257072404783099E-2</v>
      </c>
      <c r="CJ818" s="17">
        <v>7.6960246430471904E-2</v>
      </c>
      <c r="CK818" s="17"/>
      <c r="CL818" s="17">
        <v>7.3512081198115501E-3</v>
      </c>
      <c r="CM818" s="17"/>
      <c r="CN818" s="17">
        <v>1.5646567238019101E-2</v>
      </c>
      <c r="CO818" s="17">
        <v>3.3283485917726501E-2</v>
      </c>
      <c r="CP818" s="17">
        <v>3.6128553231918298E-2</v>
      </c>
    </row>
    <row r="819" spans="2:94" x14ac:dyDescent="0.35">
      <c r="B819" t="s">
        <v>133</v>
      </c>
      <c r="C819" s="17">
        <v>7.2740077374149004E-2</v>
      </c>
      <c r="D819" s="17">
        <v>4.7588236186896601E-2</v>
      </c>
      <c r="E819" s="17">
        <v>9.6942051874246496E-2</v>
      </c>
      <c r="F819" s="17"/>
      <c r="G819" s="17">
        <v>4.7728173863854501E-2</v>
      </c>
      <c r="H819" s="17">
        <v>5.91559258388391E-2</v>
      </c>
      <c r="I819" s="17">
        <v>6.6951472732177997E-2</v>
      </c>
      <c r="J819" s="17">
        <v>9.8520047360021207E-2</v>
      </c>
      <c r="K819" s="17">
        <v>9.0233152814328296E-2</v>
      </c>
      <c r="L819" s="17">
        <v>7.2583551321202297E-2</v>
      </c>
      <c r="M819" s="17"/>
      <c r="N819" s="17">
        <v>4.5111429098456099E-2</v>
      </c>
      <c r="O819" s="17">
        <v>7.9289102782038101E-2</v>
      </c>
      <c r="P819" s="17">
        <v>7.0688904208098993E-2</v>
      </c>
      <c r="Q819" s="17">
        <v>9.7594222710854606E-2</v>
      </c>
      <c r="R819" s="17"/>
      <c r="S819" s="17">
        <v>8.2151502064127094E-2</v>
      </c>
      <c r="T819" s="17">
        <v>7.8363938506515199E-2</v>
      </c>
      <c r="U819" s="17">
        <v>6.9778474613025998E-2</v>
      </c>
      <c r="V819" s="17">
        <v>7.7674676132599596E-2</v>
      </c>
      <c r="W819" s="17">
        <v>5.2100200132808902E-2</v>
      </c>
      <c r="X819" s="17">
        <v>7.1707538307903995E-2</v>
      </c>
      <c r="Y819" s="17">
        <v>0.102040243496734</v>
      </c>
      <c r="Z819" s="17">
        <v>6.2134364201515802E-2</v>
      </c>
      <c r="AA819" s="17">
        <v>7.4949157492994106E-2</v>
      </c>
      <c r="AB819" s="17">
        <v>5.5464218311374901E-2</v>
      </c>
      <c r="AC819" s="17">
        <v>4.1637325318131101E-2</v>
      </c>
      <c r="AD819" s="17"/>
      <c r="AE819" s="17">
        <v>7.8010428676957594E-2</v>
      </c>
      <c r="AF819" s="17">
        <v>5.3581780087475099E-2</v>
      </c>
      <c r="AG819" s="17">
        <v>0.11565928656522199</v>
      </c>
      <c r="AH819" s="17"/>
      <c r="AI819" s="17">
        <v>7.1398930629948398E-2</v>
      </c>
      <c r="AJ819" s="17">
        <v>4.73258631400017E-2</v>
      </c>
      <c r="AK819" s="17">
        <v>3.3415528015122903E-2</v>
      </c>
      <c r="AL819" s="17">
        <v>8.8972521054166004E-2</v>
      </c>
      <c r="AM819" s="17">
        <v>0.140098598916994</v>
      </c>
      <c r="AN819" s="17"/>
      <c r="AO819" s="17">
        <v>6.4728106951062195E-2</v>
      </c>
      <c r="AP819" s="17">
        <v>5.2727360443786501E-2</v>
      </c>
      <c r="AQ819" s="17">
        <v>2.9706522727740398E-2</v>
      </c>
      <c r="AR819" s="17"/>
      <c r="AS819" s="17">
        <v>0.104238476999705</v>
      </c>
      <c r="AT819" s="17">
        <v>9.2780561498959094E-2</v>
      </c>
      <c r="AU819" s="17">
        <v>6.3584993330821196E-2</v>
      </c>
      <c r="AV819" s="17">
        <v>4.8872749130000802E-2</v>
      </c>
      <c r="AW819" s="17">
        <v>0</v>
      </c>
      <c r="AX819" s="17"/>
      <c r="AY819" s="17">
        <v>8.3282165352881493E-2</v>
      </c>
      <c r="AZ819" s="17">
        <v>0.118753796260372</v>
      </c>
      <c r="BA819" s="17">
        <v>0.106409993239023</v>
      </c>
      <c r="BB819" s="17">
        <v>6.6515111543189301E-2</v>
      </c>
      <c r="BC819" s="17">
        <v>6.3894882827050997E-2</v>
      </c>
      <c r="BD819" s="17">
        <v>7.17584448361136E-2</v>
      </c>
      <c r="BE819" s="17">
        <v>8.0801728147761598E-2</v>
      </c>
      <c r="BF819" s="17">
        <v>6.7078381329576997E-2</v>
      </c>
      <c r="BG819" s="17">
        <v>7.57963442004881E-2</v>
      </c>
      <c r="BH819" s="17">
        <v>8.6567433746077102E-2</v>
      </c>
      <c r="BI819" s="17">
        <v>6.3342156140550596E-2</v>
      </c>
      <c r="BJ819" s="17">
        <v>3.7537407994541999E-2</v>
      </c>
      <c r="BK819" s="17">
        <v>3.3287993724845699E-2</v>
      </c>
      <c r="BL819" s="17">
        <v>0</v>
      </c>
      <c r="BM819" s="17">
        <v>2.1928897966093801E-2</v>
      </c>
      <c r="BN819" s="17">
        <v>1.19929432857448E-2</v>
      </c>
      <c r="BO819" s="17"/>
      <c r="BP819" s="17">
        <v>6.3909535348919203E-2</v>
      </c>
      <c r="BQ819" s="17">
        <v>8.3438763734062907E-2</v>
      </c>
      <c r="BR819" s="17">
        <v>4.9739044089887503E-2</v>
      </c>
      <c r="BS819" s="17">
        <v>8.4854697367343399E-2</v>
      </c>
      <c r="BT819" s="17">
        <v>7.03933279968329E-2</v>
      </c>
      <c r="BU819" s="17">
        <v>6.78696173270497E-2</v>
      </c>
      <c r="BV819" s="17"/>
      <c r="BW819" s="17">
        <v>9.0762042086399999E-2</v>
      </c>
      <c r="BX819" s="17">
        <v>6.98434637485357E-2</v>
      </c>
      <c r="BY819" s="17">
        <v>6.8891492777124599E-2</v>
      </c>
      <c r="BZ819" s="17">
        <v>6.3629117168182106E-2</v>
      </c>
      <c r="CA819" s="17">
        <v>5.1317176954869398E-2</v>
      </c>
      <c r="CB819" s="17">
        <v>4.5476924257685299E-2</v>
      </c>
      <c r="CC819" s="17">
        <v>7.9845679062882105E-2</v>
      </c>
      <c r="CD819" s="17">
        <v>0.12864336894717401</v>
      </c>
      <c r="CE819" s="17"/>
      <c r="CF819" s="17">
        <v>4.08029003954491E-2</v>
      </c>
      <c r="CG819" s="17">
        <v>5.4893807932591E-2</v>
      </c>
      <c r="CH819" s="17">
        <v>8.2268581334354995E-2</v>
      </c>
      <c r="CI819" s="17">
        <v>0.105070121521059</v>
      </c>
      <c r="CJ819" s="17">
        <v>8.8993131926223101E-2</v>
      </c>
      <c r="CK819" s="17"/>
      <c r="CL819" s="17">
        <v>6.8738301446623198E-2</v>
      </c>
      <c r="CM819" s="17"/>
      <c r="CN819" s="17">
        <v>7.9753445704145207E-2</v>
      </c>
      <c r="CO819" s="17">
        <v>7.6507123490019105E-2</v>
      </c>
      <c r="CP819" s="17">
        <v>5.4662052529896803E-2</v>
      </c>
    </row>
    <row r="820" spans="2:94" x14ac:dyDescent="0.35">
      <c r="B820" t="s">
        <v>145</v>
      </c>
      <c r="C820" s="17">
        <v>0.63950570314492905</v>
      </c>
      <c r="D820" s="17">
        <v>0.64597285512483904</v>
      </c>
      <c r="E820" s="17">
        <v>0.63161885757077996</v>
      </c>
      <c r="F820" s="17"/>
      <c r="G820" s="17">
        <v>0.64949203831131397</v>
      </c>
      <c r="H820" s="17">
        <v>0.64564557603872197</v>
      </c>
      <c r="I820" s="17">
        <v>0.66047681872293096</v>
      </c>
      <c r="J820" s="17">
        <v>0.63971042597138705</v>
      </c>
      <c r="K820" s="17">
        <v>0.61958281196231202</v>
      </c>
      <c r="L820" s="17">
        <v>0.62179140957010504</v>
      </c>
      <c r="M820" s="17"/>
      <c r="N820" s="17">
        <v>0.66504980126259094</v>
      </c>
      <c r="O820" s="17">
        <v>0.63155742268042903</v>
      </c>
      <c r="P820" s="17">
        <v>0.65420375809359599</v>
      </c>
      <c r="Q820" s="17">
        <v>0.60389885641204999</v>
      </c>
      <c r="R820" s="17"/>
      <c r="S820" s="17">
        <v>0.64682696354709102</v>
      </c>
      <c r="T820" s="17">
        <v>0.62199062184402498</v>
      </c>
      <c r="U820" s="17">
        <v>0.61297574566866797</v>
      </c>
      <c r="V820" s="17">
        <v>0.61330566082062399</v>
      </c>
      <c r="W820" s="17">
        <v>0.665533758688995</v>
      </c>
      <c r="X820" s="17">
        <v>0.60871720414002795</v>
      </c>
      <c r="Y820" s="17">
        <v>0.66611020402505905</v>
      </c>
      <c r="Z820" s="17">
        <v>0.63533479011291205</v>
      </c>
      <c r="AA820" s="17">
        <v>0.66167309600381796</v>
      </c>
      <c r="AB820" s="17">
        <v>0.66006492002057904</v>
      </c>
      <c r="AC820" s="17">
        <v>0.63883105978614596</v>
      </c>
      <c r="AD820" s="17"/>
      <c r="AE820" s="17">
        <v>0.59456086760267801</v>
      </c>
      <c r="AF820" s="17">
        <v>0.68919215692659797</v>
      </c>
      <c r="AG820" s="17">
        <v>0.61539408746424995</v>
      </c>
      <c r="AH820" s="17"/>
      <c r="AI820" s="17">
        <v>0.59202316595473403</v>
      </c>
      <c r="AJ820" s="17">
        <v>0.73307660540990105</v>
      </c>
      <c r="AK820" s="17">
        <v>0.64547960716173203</v>
      </c>
      <c r="AL820" s="17">
        <v>0.49335150237981601</v>
      </c>
      <c r="AM820" s="17">
        <v>0.57468729950914299</v>
      </c>
      <c r="AN820" s="17"/>
      <c r="AO820" s="17">
        <v>0.61652523200787601</v>
      </c>
      <c r="AP820" s="17">
        <v>0.73998584032998804</v>
      </c>
      <c r="AQ820" s="17">
        <v>0.65053081823794801</v>
      </c>
      <c r="AR820" s="17"/>
      <c r="AS820" s="17">
        <v>0.58327455753871205</v>
      </c>
      <c r="AT820" s="17">
        <v>0.62453032690649501</v>
      </c>
      <c r="AU820" s="17">
        <v>0.63138646189964298</v>
      </c>
      <c r="AV820" s="17">
        <v>0.73173784728517699</v>
      </c>
      <c r="AW820" s="17">
        <v>0.80021843283175897</v>
      </c>
      <c r="AX820" s="17"/>
      <c r="AY820" s="17">
        <v>0.60537171252946498</v>
      </c>
      <c r="AZ820" s="17">
        <v>0.56708051303608598</v>
      </c>
      <c r="BA820" s="17">
        <v>0.61215043447362005</v>
      </c>
      <c r="BB820" s="17">
        <v>0.62180782529729595</v>
      </c>
      <c r="BC820" s="17">
        <v>0.65552331321460799</v>
      </c>
      <c r="BD820" s="17">
        <v>0.68556112057779905</v>
      </c>
      <c r="BE820" s="17">
        <v>0.59407457404542696</v>
      </c>
      <c r="BF820" s="17">
        <v>0.622042481037831</v>
      </c>
      <c r="BG820" s="17">
        <v>0.63076637840945504</v>
      </c>
      <c r="BH820" s="17">
        <v>0.60737142138581901</v>
      </c>
      <c r="BI820" s="17">
        <v>0.62267232048826504</v>
      </c>
      <c r="BJ820" s="17">
        <v>0.66381976294717204</v>
      </c>
      <c r="BK820" s="17">
        <v>0.69754387291928299</v>
      </c>
      <c r="BL820" s="17">
        <v>0.78624591877799499</v>
      </c>
      <c r="BM820" s="17">
        <v>0.76014944644065197</v>
      </c>
      <c r="BN820" s="17">
        <v>0.74500362521046504</v>
      </c>
      <c r="BO820" s="17"/>
      <c r="BP820" s="17">
        <v>0.67379610300288795</v>
      </c>
      <c r="BQ820" s="17">
        <v>0.62040081990539997</v>
      </c>
      <c r="BR820" s="17">
        <v>0.61935337298035997</v>
      </c>
      <c r="BS820" s="17">
        <v>0.64248836240436102</v>
      </c>
      <c r="BT820" s="17">
        <v>0.642802162951013</v>
      </c>
      <c r="BU820" s="17">
        <v>0.61895974259758302</v>
      </c>
      <c r="BV820" s="17"/>
      <c r="BW820" s="17">
        <v>0.62705273622297497</v>
      </c>
      <c r="BX820" s="17">
        <v>0.66872552476779601</v>
      </c>
      <c r="BY820" s="17">
        <v>0.62557061531640501</v>
      </c>
      <c r="BZ820" s="17">
        <v>0.64728118483241004</v>
      </c>
      <c r="CA820" s="17">
        <v>0.70160845288770202</v>
      </c>
      <c r="CB820" s="17">
        <v>0.71461017426922402</v>
      </c>
      <c r="CC820" s="17">
        <v>0.62360232246303704</v>
      </c>
      <c r="CD820" s="17">
        <v>0.61028748455289805</v>
      </c>
      <c r="CE820" s="17"/>
      <c r="CF820" s="17">
        <v>0.65814644610110096</v>
      </c>
      <c r="CG820" s="17">
        <v>0.65045660314230702</v>
      </c>
      <c r="CH820" s="17">
        <v>0.64429818714170295</v>
      </c>
      <c r="CI820" s="17">
        <v>0.61882711969369997</v>
      </c>
      <c r="CJ820" s="17">
        <v>0.513113572940743</v>
      </c>
      <c r="CK820" s="17"/>
      <c r="CL820" s="17">
        <v>0.70128934705604795</v>
      </c>
      <c r="CM820" s="17"/>
      <c r="CN820" s="17">
        <v>0.67731918128883795</v>
      </c>
      <c r="CO820" s="17">
        <v>0.54592108840371301</v>
      </c>
      <c r="CP820" s="17">
        <v>0.63203466013937704</v>
      </c>
    </row>
    <row r="821" spans="2:94" x14ac:dyDescent="0.35">
      <c r="B821" t="s">
        <v>146</v>
      </c>
      <c r="C821" s="17">
        <v>7.5086353752092105E-2</v>
      </c>
      <c r="D821" s="17">
        <v>9.7349440740929397E-2</v>
      </c>
      <c r="E821" s="17">
        <v>5.4343024893173802E-2</v>
      </c>
      <c r="F821" s="17"/>
      <c r="G821" s="17">
        <v>7.7199910389683296E-2</v>
      </c>
      <c r="H821" s="17">
        <v>6.5184805418626604E-2</v>
      </c>
      <c r="I821" s="17">
        <v>5.5745315246809597E-2</v>
      </c>
      <c r="J821" s="17">
        <v>6.6517281372161993E-2</v>
      </c>
      <c r="K821" s="17">
        <v>9.5490524679979899E-2</v>
      </c>
      <c r="L821" s="17">
        <v>9.3532311348888994E-2</v>
      </c>
      <c r="M821" s="17"/>
      <c r="N821" s="17">
        <v>7.6865006513806705E-2</v>
      </c>
      <c r="O821" s="17">
        <v>8.6548957448102704E-2</v>
      </c>
      <c r="P821" s="17">
        <v>7.1047887282271405E-2</v>
      </c>
      <c r="Q821" s="17">
        <v>6.6337114350782198E-2</v>
      </c>
      <c r="R821" s="17"/>
      <c r="S821" s="17">
        <v>6.9832035357644498E-2</v>
      </c>
      <c r="T821" s="17">
        <v>8.7613811243067399E-2</v>
      </c>
      <c r="U821" s="17">
        <v>7.1899107629703807E-2</v>
      </c>
      <c r="V821" s="17">
        <v>0.11172116913232601</v>
      </c>
      <c r="W821" s="17">
        <v>6.0013179856756499E-2</v>
      </c>
      <c r="X821" s="17">
        <v>9.5708395877266497E-2</v>
      </c>
      <c r="Y821" s="17">
        <v>4.0548138517697799E-2</v>
      </c>
      <c r="Z821" s="17">
        <v>3.9015406799198599E-2</v>
      </c>
      <c r="AA821" s="17">
        <v>7.9419569248462399E-2</v>
      </c>
      <c r="AB821" s="17">
        <v>7.0394263489538297E-2</v>
      </c>
      <c r="AC821" s="17">
        <v>8.0416194511307396E-2</v>
      </c>
      <c r="AD821" s="17"/>
      <c r="AE821" s="17">
        <v>0.10541623498755</v>
      </c>
      <c r="AF821" s="17">
        <v>5.9598431591662303E-2</v>
      </c>
      <c r="AG821" s="17">
        <v>4.2945590778010502E-2</v>
      </c>
      <c r="AH821" s="17"/>
      <c r="AI821" s="17">
        <v>9.6039385395060503E-2</v>
      </c>
      <c r="AJ821" s="17">
        <v>6.3533051459608705E-2</v>
      </c>
      <c r="AK821" s="17">
        <v>8.7624702551218903E-2</v>
      </c>
      <c r="AL821" s="17">
        <v>0.22268557417391299</v>
      </c>
      <c r="AM821" s="17">
        <v>5.7231177216193502E-2</v>
      </c>
      <c r="AN821" s="17"/>
      <c r="AO821" s="17">
        <v>0.105981685839954</v>
      </c>
      <c r="AP821" s="17">
        <v>4.2385299563934199E-2</v>
      </c>
      <c r="AQ821" s="17">
        <v>7.2035859033655003E-2</v>
      </c>
      <c r="AR821" s="17"/>
      <c r="AS821" s="17">
        <v>7.5497589033134804E-2</v>
      </c>
      <c r="AT821" s="17">
        <v>6.6781721355814394E-2</v>
      </c>
      <c r="AU821" s="17">
        <v>8.7560127257564194E-2</v>
      </c>
      <c r="AV821" s="17">
        <v>4.3815627053853202E-2</v>
      </c>
      <c r="AW821" s="17">
        <v>8.4317894136362606E-2</v>
      </c>
      <c r="AX821" s="17"/>
      <c r="AY821" s="17">
        <v>0.16299739095622001</v>
      </c>
      <c r="AZ821" s="17">
        <v>9.5749703443252496E-2</v>
      </c>
      <c r="BA821" s="17">
        <v>6.1112255542762103E-2</v>
      </c>
      <c r="BB821" s="17">
        <v>8.1806644818914601E-2</v>
      </c>
      <c r="BC821" s="17">
        <v>6.4338157216309796E-2</v>
      </c>
      <c r="BD821" s="17">
        <v>7.6968409038743801E-2</v>
      </c>
      <c r="BE821" s="17">
        <v>8.1857259648130301E-2</v>
      </c>
      <c r="BF821" s="17">
        <v>4.1017825293430399E-2</v>
      </c>
      <c r="BG821" s="17">
        <v>9.5615072286801203E-2</v>
      </c>
      <c r="BH821" s="17">
        <v>7.4339999224697806E-2</v>
      </c>
      <c r="BI821" s="17">
        <v>9.4672943258457598E-2</v>
      </c>
      <c r="BJ821" s="17">
        <v>0.132017447261878</v>
      </c>
      <c r="BK821" s="17">
        <v>6.0625968028957498E-2</v>
      </c>
      <c r="BL821" s="17">
        <v>0.13969768326242599</v>
      </c>
      <c r="BM821" s="17">
        <v>2.3869452452672298E-2</v>
      </c>
      <c r="BN821" s="17">
        <v>2.3696139861786501E-2</v>
      </c>
      <c r="BO821" s="17"/>
      <c r="BP821" s="17">
        <v>6.75398170282559E-2</v>
      </c>
      <c r="BQ821" s="17">
        <v>7.7563629962049893E-2</v>
      </c>
      <c r="BR821" s="17">
        <v>0.100427028736039</v>
      </c>
      <c r="BS821" s="17">
        <v>7.9449084075886703E-2</v>
      </c>
      <c r="BT821" s="17">
        <v>5.6396653224184197E-2</v>
      </c>
      <c r="BU821" s="17">
        <v>5.4600916864891297E-2</v>
      </c>
      <c r="BV821" s="17"/>
      <c r="BW821" s="17">
        <v>0.126136300307815</v>
      </c>
      <c r="BX821" s="17">
        <v>6.8758659099729294E-2</v>
      </c>
      <c r="BY821" s="17">
        <v>5.6677206133300899E-2</v>
      </c>
      <c r="BZ821" s="17">
        <v>9.5518948656823394E-2</v>
      </c>
      <c r="CA821" s="17">
        <v>0.109201908622198</v>
      </c>
      <c r="CB821" s="17">
        <v>7.1715036691149397E-2</v>
      </c>
      <c r="CC821" s="17">
        <v>5.8950343339743298E-2</v>
      </c>
      <c r="CD821" s="17">
        <v>8.7887632221554504E-2</v>
      </c>
      <c r="CE821" s="17"/>
      <c r="CF821" s="17">
        <v>5.6383898557138601E-2</v>
      </c>
      <c r="CG821" s="17">
        <v>8.2495050914068904E-2</v>
      </c>
      <c r="CH821" s="17">
        <v>7.3023239700536494E-2</v>
      </c>
      <c r="CI821" s="17">
        <v>5.4661014322216199E-2</v>
      </c>
      <c r="CJ821" s="17">
        <v>0.16697847896355</v>
      </c>
      <c r="CK821" s="17"/>
      <c r="CL821" s="17">
        <v>2.2498984032289299E-2</v>
      </c>
      <c r="CM821" s="17"/>
      <c r="CN821" s="17">
        <v>5.6287523619811299E-2</v>
      </c>
      <c r="CO821" s="17">
        <v>9.18376735876969E-2</v>
      </c>
      <c r="CP821" s="17">
        <v>0.10232765436741</v>
      </c>
    </row>
    <row r="822" spans="2:94" x14ac:dyDescent="0.35">
      <c r="B822" t="s">
        <v>147</v>
      </c>
      <c r="C822" s="17">
        <v>0.564419349392837</v>
      </c>
      <c r="D822" s="17">
        <v>0.54862341438390905</v>
      </c>
      <c r="E822" s="17">
        <v>0.57727583267760596</v>
      </c>
      <c r="F822" s="17"/>
      <c r="G822" s="17">
        <v>0.57229212792162998</v>
      </c>
      <c r="H822" s="17">
        <v>0.58046077062009505</v>
      </c>
      <c r="I822" s="17">
        <v>0.60473150347612104</v>
      </c>
      <c r="J822" s="17">
        <v>0.57319314459922499</v>
      </c>
      <c r="K822" s="17">
        <v>0.52409228728233204</v>
      </c>
      <c r="L822" s="17">
        <v>0.52825909822121597</v>
      </c>
      <c r="M822" s="17"/>
      <c r="N822" s="17">
        <v>0.58818479474878405</v>
      </c>
      <c r="O822" s="17">
        <v>0.54500846523232704</v>
      </c>
      <c r="P822" s="17">
        <v>0.58315587081132503</v>
      </c>
      <c r="Q822" s="17">
        <v>0.53756174206126806</v>
      </c>
      <c r="R822" s="17"/>
      <c r="S822" s="17">
        <v>0.57699492818944598</v>
      </c>
      <c r="T822" s="17">
        <v>0.53437681060095799</v>
      </c>
      <c r="U822" s="17">
        <v>0.541076638038965</v>
      </c>
      <c r="V822" s="17">
        <v>0.50158449168829899</v>
      </c>
      <c r="W822" s="17">
        <v>0.60552057883223898</v>
      </c>
      <c r="X822" s="17">
        <v>0.51300880826276196</v>
      </c>
      <c r="Y822" s="17">
        <v>0.62556206550736104</v>
      </c>
      <c r="Z822" s="17">
        <v>0.59631938331371404</v>
      </c>
      <c r="AA822" s="17">
        <v>0.58225352675535602</v>
      </c>
      <c r="AB822" s="17">
        <v>0.589670656531041</v>
      </c>
      <c r="AC822" s="17">
        <v>0.55841486527483897</v>
      </c>
      <c r="AD822" s="17"/>
      <c r="AE822" s="17">
        <v>0.48914463261512803</v>
      </c>
      <c r="AF822" s="17">
        <v>0.62959372533493496</v>
      </c>
      <c r="AG822" s="17">
        <v>0.57244849668623898</v>
      </c>
      <c r="AH822" s="17"/>
      <c r="AI822" s="17">
        <v>0.49598378055967401</v>
      </c>
      <c r="AJ822" s="17">
        <v>0.66954355395029297</v>
      </c>
      <c r="AK822" s="17">
        <v>0.55785490461051301</v>
      </c>
      <c r="AL822" s="17">
        <v>0.27066592820590202</v>
      </c>
      <c r="AM822" s="17">
        <v>0.51745612229294902</v>
      </c>
      <c r="AN822" s="17"/>
      <c r="AO822" s="17">
        <v>0.51054354616792197</v>
      </c>
      <c r="AP822" s="17">
        <v>0.69760054076605404</v>
      </c>
      <c r="AQ822" s="17">
        <v>0.57849495920429295</v>
      </c>
      <c r="AR822" s="17"/>
      <c r="AS822" s="17">
        <v>0.50777696850557796</v>
      </c>
      <c r="AT822" s="17">
        <v>0.55774860555068095</v>
      </c>
      <c r="AU822" s="17">
        <v>0.54382633464207797</v>
      </c>
      <c r="AV822" s="17">
        <v>0.68792222023132299</v>
      </c>
      <c r="AW822" s="17">
        <v>0.71590053869539705</v>
      </c>
      <c r="AX822" s="17"/>
      <c r="AY822" s="17">
        <v>0.44237432157324502</v>
      </c>
      <c r="AZ822" s="17">
        <v>0.47133080959283302</v>
      </c>
      <c r="BA822" s="17">
        <v>0.55103817893085805</v>
      </c>
      <c r="BB822" s="17">
        <v>0.54000118047838197</v>
      </c>
      <c r="BC822" s="17">
        <v>0.59118515599829802</v>
      </c>
      <c r="BD822" s="17">
        <v>0.60859271153905603</v>
      </c>
      <c r="BE822" s="17">
        <v>0.51221731439729601</v>
      </c>
      <c r="BF822" s="17">
        <v>0.58102465574439999</v>
      </c>
      <c r="BG822" s="17">
        <v>0.53515130612265405</v>
      </c>
      <c r="BH822" s="17">
        <v>0.53303142216112198</v>
      </c>
      <c r="BI822" s="17">
        <v>0.52799937722980705</v>
      </c>
      <c r="BJ822" s="17">
        <v>0.53180231568529401</v>
      </c>
      <c r="BK822" s="17">
        <v>0.63691790489032596</v>
      </c>
      <c r="BL822" s="17">
        <v>0.64654823551556895</v>
      </c>
      <c r="BM822" s="17">
        <v>0.73627999398797905</v>
      </c>
      <c r="BN822" s="17">
        <v>0.72130748534867895</v>
      </c>
      <c r="BO822" s="17"/>
      <c r="BP822" s="17">
        <v>0.60625628597463199</v>
      </c>
      <c r="BQ822" s="17">
        <v>0.54283718994334995</v>
      </c>
      <c r="BR822" s="17">
        <v>0.51892634424432105</v>
      </c>
      <c r="BS822" s="17">
        <v>0.563039278328474</v>
      </c>
      <c r="BT822" s="17">
        <v>0.58640550972682903</v>
      </c>
      <c r="BU822" s="17">
        <v>0.56435882573269203</v>
      </c>
      <c r="BV822" s="17"/>
      <c r="BW822" s="17">
        <v>0.500916435915161</v>
      </c>
      <c r="BX822" s="17">
        <v>0.59996686566806601</v>
      </c>
      <c r="BY822" s="17">
        <v>0.56889340918310405</v>
      </c>
      <c r="BZ822" s="17">
        <v>0.55176223617558595</v>
      </c>
      <c r="CA822" s="17">
        <v>0.59240654426550399</v>
      </c>
      <c r="CB822" s="17">
        <v>0.64289513757807504</v>
      </c>
      <c r="CC822" s="17">
        <v>0.56465197912329401</v>
      </c>
      <c r="CD822" s="17">
        <v>0.52239985233134301</v>
      </c>
      <c r="CE822" s="17"/>
      <c r="CF822" s="17">
        <v>0.60176254754396197</v>
      </c>
      <c r="CG822" s="17">
        <v>0.56796155222823796</v>
      </c>
      <c r="CH822" s="17">
        <v>0.57127494744116702</v>
      </c>
      <c r="CI822" s="17">
        <v>0.56416610537148404</v>
      </c>
      <c r="CJ822" s="17">
        <v>0.346135093977193</v>
      </c>
      <c r="CK822" s="17"/>
      <c r="CL822" s="17">
        <v>0.67879036302375895</v>
      </c>
      <c r="CM822" s="17"/>
      <c r="CN822" s="17">
        <v>0.62103165766902702</v>
      </c>
      <c r="CO822" s="17">
        <v>0.454083414816016</v>
      </c>
      <c r="CP822" s="17">
        <v>0.52970700577196705</v>
      </c>
    </row>
    <row r="823" spans="2:94" x14ac:dyDescent="0.35">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c r="BL823" s="17"/>
      <c r="BM823" s="17"/>
      <c r="BN823" s="17"/>
      <c r="BO823" s="17"/>
      <c r="BP823" s="17"/>
      <c r="BQ823" s="17"/>
      <c r="BR823" s="17"/>
      <c r="BS823" s="17"/>
      <c r="BT823" s="17"/>
      <c r="BU823" s="17"/>
      <c r="BV823" s="17"/>
      <c r="BW823" s="17"/>
      <c r="BX823" s="17"/>
      <c r="BY823" s="17"/>
      <c r="BZ823" s="17"/>
      <c r="CA823" s="17"/>
      <c r="CB823" s="17"/>
      <c r="CC823" s="17"/>
      <c r="CD823" s="17"/>
      <c r="CE823" s="17"/>
      <c r="CF823" s="17"/>
      <c r="CG823" s="17"/>
      <c r="CH823" s="17"/>
      <c r="CI823" s="17"/>
      <c r="CJ823" s="17"/>
      <c r="CK823" s="17"/>
      <c r="CL823" s="17"/>
      <c r="CM823" s="17"/>
      <c r="CN823" s="17"/>
      <c r="CO823" s="17"/>
      <c r="CP823" s="17"/>
    </row>
    <row r="824" spans="2:94" x14ac:dyDescent="0.35">
      <c r="B824" s="6" t="s">
        <v>336</v>
      </c>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c r="BE824" s="17"/>
      <c r="BF824" s="17"/>
      <c r="BG824" s="17"/>
      <c r="BH824" s="17"/>
      <c r="BI824" s="17"/>
      <c r="BJ824" s="17"/>
      <c r="BK824" s="17"/>
      <c r="BL824" s="17"/>
      <c r="BM824" s="17"/>
      <c r="BN824" s="17"/>
      <c r="BO824" s="17"/>
      <c r="BP824" s="17"/>
      <c r="BQ824" s="17"/>
      <c r="BR824" s="17"/>
      <c r="BS824" s="17"/>
      <c r="BT824" s="17"/>
      <c r="BU824" s="17"/>
      <c r="BV824" s="17"/>
      <c r="BW824" s="17"/>
      <c r="BX824" s="17"/>
      <c r="BY824" s="17"/>
      <c r="BZ824" s="17"/>
      <c r="CA824" s="17"/>
      <c r="CB824" s="17"/>
      <c r="CC824" s="17"/>
      <c r="CD824" s="17"/>
      <c r="CE824" s="17"/>
      <c r="CF824" s="17"/>
      <c r="CG824" s="17"/>
      <c r="CH824" s="17"/>
      <c r="CI824" s="17"/>
      <c r="CJ824" s="17"/>
      <c r="CK824" s="17"/>
      <c r="CL824" s="17"/>
      <c r="CM824" s="17"/>
      <c r="CN824" s="17"/>
      <c r="CO824" s="17"/>
      <c r="CP824" s="17"/>
    </row>
    <row r="825" spans="2:94" x14ac:dyDescent="0.35">
      <c r="B825" s="24" t="s">
        <v>334</v>
      </c>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c r="BL825" s="17"/>
      <c r="BM825" s="17"/>
      <c r="BN825" s="17"/>
      <c r="BO825" s="17"/>
      <c r="BP825" s="17"/>
      <c r="BQ825" s="17"/>
      <c r="BR825" s="17"/>
      <c r="BS825" s="17"/>
      <c r="BT825" s="17"/>
      <c r="BU825" s="17"/>
      <c r="BV825" s="17"/>
      <c r="BW825" s="17"/>
      <c r="BX825" s="17"/>
      <c r="BY825" s="17"/>
      <c r="BZ825" s="17"/>
      <c r="CA825" s="17"/>
      <c r="CB825" s="17"/>
      <c r="CC825" s="17"/>
      <c r="CD825" s="17"/>
      <c r="CE825" s="17"/>
      <c r="CF825" s="17"/>
      <c r="CG825" s="17"/>
      <c r="CH825" s="17"/>
      <c r="CI825" s="17"/>
      <c r="CJ825" s="17"/>
      <c r="CK825" s="17"/>
      <c r="CL825" s="17"/>
      <c r="CM825" s="17"/>
      <c r="CN825" s="17"/>
      <c r="CO825" s="17"/>
      <c r="CP825" s="17"/>
    </row>
    <row r="826" spans="2:94" x14ac:dyDescent="0.35">
      <c r="B826" t="s">
        <v>205</v>
      </c>
      <c r="C826" s="17">
        <v>0.28797896229429498</v>
      </c>
      <c r="D826" s="17">
        <v>0.32455105683027002</v>
      </c>
      <c r="E826" s="17">
        <v>0.24983662603902501</v>
      </c>
      <c r="F826" s="17"/>
      <c r="G826" s="17">
        <v>0.33046535125172799</v>
      </c>
      <c r="H826" s="17">
        <v>0.31968734722887798</v>
      </c>
      <c r="I826" s="17">
        <v>0.28899825742531898</v>
      </c>
      <c r="J826" s="17">
        <v>0.27898361970177599</v>
      </c>
      <c r="K826" s="17">
        <v>0.292258162295153</v>
      </c>
      <c r="L826" s="17">
        <v>0.23799351129733601</v>
      </c>
      <c r="M826" s="17"/>
      <c r="N826" s="17">
        <v>0.31210089790092499</v>
      </c>
      <c r="O826" s="17">
        <v>0.31522411636414699</v>
      </c>
      <c r="P826" s="17">
        <v>0.26165349705371999</v>
      </c>
      <c r="Q826" s="17">
        <v>0.25524693724724401</v>
      </c>
      <c r="R826" s="17"/>
      <c r="S826" s="17">
        <v>0.320604157143204</v>
      </c>
      <c r="T826" s="17">
        <v>0.26986304404669698</v>
      </c>
      <c r="U826" s="17">
        <v>0.30456803988102399</v>
      </c>
      <c r="V826" s="17">
        <v>0.25080255754777098</v>
      </c>
      <c r="W826" s="17">
        <v>0.26479739753619003</v>
      </c>
      <c r="X826" s="17">
        <v>0.21885617667138599</v>
      </c>
      <c r="Y826" s="17">
        <v>0.33542765424215099</v>
      </c>
      <c r="Z826" s="17">
        <v>0.24983969356501501</v>
      </c>
      <c r="AA826" s="17">
        <v>0.33407448278103202</v>
      </c>
      <c r="AB826" s="17">
        <v>0.29988640457077198</v>
      </c>
      <c r="AC826" s="17">
        <v>0.267905887387347</v>
      </c>
      <c r="AD826" s="17"/>
      <c r="AE826" s="17">
        <v>0.228019800758827</v>
      </c>
      <c r="AF826" s="17">
        <v>0.33549265725469501</v>
      </c>
      <c r="AG826" s="17">
        <v>0.24702383946735401</v>
      </c>
      <c r="AH826" s="17"/>
      <c r="AI826" s="17">
        <v>0.226050697816538</v>
      </c>
      <c r="AJ826" s="17">
        <v>0.35912012075000799</v>
      </c>
      <c r="AK826" s="17">
        <v>0.32466782079351503</v>
      </c>
      <c r="AL826" s="17">
        <v>0.17142757653047899</v>
      </c>
      <c r="AM826" s="17">
        <v>0.21288572359169999</v>
      </c>
      <c r="AN826" s="17"/>
      <c r="AO826" s="17">
        <v>0.239985907322565</v>
      </c>
      <c r="AP826" s="17">
        <v>0.34583567912691099</v>
      </c>
      <c r="AQ826" s="17">
        <v>0.330214091570949</v>
      </c>
      <c r="AR826" s="17"/>
      <c r="AS826" s="17">
        <v>0.219162438565419</v>
      </c>
      <c r="AT826" s="17">
        <v>0.28454407465916298</v>
      </c>
      <c r="AU826" s="17">
        <v>0.31021265767276102</v>
      </c>
      <c r="AV826" s="17">
        <v>0.39468053003956499</v>
      </c>
      <c r="AW826" s="17">
        <v>0.31153492365110602</v>
      </c>
      <c r="AX826" s="17"/>
      <c r="AY826" s="17">
        <v>0.29997517410289398</v>
      </c>
      <c r="AZ826" s="17">
        <v>0.24122806791738299</v>
      </c>
      <c r="BA826" s="17">
        <v>0.32750567610169501</v>
      </c>
      <c r="BB826" s="17">
        <v>0.26171055158698298</v>
      </c>
      <c r="BC826" s="17">
        <v>0.30774496709359001</v>
      </c>
      <c r="BD826" s="17">
        <v>0.27623616870232798</v>
      </c>
      <c r="BE826" s="17">
        <v>0.229302892344107</v>
      </c>
      <c r="BF826" s="17">
        <v>0.29648739074340302</v>
      </c>
      <c r="BG826" s="17">
        <v>0.28683762341018199</v>
      </c>
      <c r="BH826" s="17">
        <v>0.30763445058101002</v>
      </c>
      <c r="BI826" s="17">
        <v>0.28457186064720003</v>
      </c>
      <c r="BJ826" s="17">
        <v>0.28190119973290301</v>
      </c>
      <c r="BK826" s="17">
        <v>0.32790334803391102</v>
      </c>
      <c r="BL826" s="17">
        <v>0.30498248665542099</v>
      </c>
      <c r="BM826" s="17">
        <v>0.43485368877581498</v>
      </c>
      <c r="BN826" s="17">
        <v>0.40567175735393202</v>
      </c>
      <c r="BO826" s="17"/>
      <c r="BP826" s="17">
        <v>0.32472152086887202</v>
      </c>
      <c r="BQ826" s="17">
        <v>0.26920437921089202</v>
      </c>
      <c r="BR826" s="17">
        <v>0.29207776446070599</v>
      </c>
      <c r="BS826" s="17">
        <v>0.25656829711747903</v>
      </c>
      <c r="BT826" s="17">
        <v>0.28693737273050901</v>
      </c>
      <c r="BU826" s="17">
        <v>0.33631200454009302</v>
      </c>
      <c r="BV826" s="17"/>
      <c r="BW826" s="17">
        <v>0.31472185822295701</v>
      </c>
      <c r="BX826" s="17">
        <v>0.27066933379428998</v>
      </c>
      <c r="BY826" s="17">
        <v>0.29329670679339498</v>
      </c>
      <c r="BZ826" s="17">
        <v>0.284661985479502</v>
      </c>
      <c r="CA826" s="17">
        <v>0.28152973820106197</v>
      </c>
      <c r="CB826" s="17">
        <v>0.282764239918043</v>
      </c>
      <c r="CC826" s="17">
        <v>0.28083238936770899</v>
      </c>
      <c r="CD826" s="17">
        <v>0.38036816212673902</v>
      </c>
      <c r="CE826" s="17"/>
      <c r="CF826" s="17">
        <v>0.36161323196482398</v>
      </c>
      <c r="CG826" s="17">
        <v>0.28881762312461801</v>
      </c>
      <c r="CH826" s="17">
        <v>0.25850945949433901</v>
      </c>
      <c r="CI826" s="17">
        <v>0.32628660974213702</v>
      </c>
      <c r="CJ826" s="17">
        <v>0.23893500152323199</v>
      </c>
      <c r="CK826" s="17"/>
      <c r="CL826" s="17">
        <v>0.30290234706485702</v>
      </c>
      <c r="CM826" s="17"/>
      <c r="CN826" s="17">
        <v>0.35100150378038403</v>
      </c>
      <c r="CO826" s="17">
        <v>0.16215464222725601</v>
      </c>
      <c r="CP826" s="17">
        <v>0.25170275458593699</v>
      </c>
    </row>
    <row r="827" spans="2:94" x14ac:dyDescent="0.35">
      <c r="B827" t="s">
        <v>206</v>
      </c>
      <c r="C827" s="17">
        <v>0.34418305522265802</v>
      </c>
      <c r="D827" s="17">
        <v>0.31742040795550502</v>
      </c>
      <c r="E827" s="17">
        <v>0.37123377922623102</v>
      </c>
      <c r="F827" s="17"/>
      <c r="G827" s="17">
        <v>0.35149946230522999</v>
      </c>
      <c r="H827" s="17">
        <v>0.38426307792491798</v>
      </c>
      <c r="I827" s="17">
        <v>0.37384253498144199</v>
      </c>
      <c r="J827" s="17">
        <v>0.33767357381907298</v>
      </c>
      <c r="K827" s="17">
        <v>0.288160739289052</v>
      </c>
      <c r="L827" s="17">
        <v>0.32034369560022302</v>
      </c>
      <c r="M827" s="17"/>
      <c r="N827" s="17">
        <v>0.35931268565017999</v>
      </c>
      <c r="O827" s="17">
        <v>0.361257651615571</v>
      </c>
      <c r="P827" s="17">
        <v>0.32799678161360102</v>
      </c>
      <c r="Q827" s="17">
        <v>0.32707947543101501</v>
      </c>
      <c r="R827" s="17"/>
      <c r="S827" s="17">
        <v>0.358804939804168</v>
      </c>
      <c r="T827" s="17">
        <v>0.38999583259245801</v>
      </c>
      <c r="U827" s="17">
        <v>0.28097884759154301</v>
      </c>
      <c r="V827" s="17">
        <v>0.34715502822491601</v>
      </c>
      <c r="W827" s="17">
        <v>0.40929899175890899</v>
      </c>
      <c r="X827" s="17">
        <v>0.35901915181918098</v>
      </c>
      <c r="Y827" s="17">
        <v>0.34435455938280801</v>
      </c>
      <c r="Z827" s="17">
        <v>0.36631506772647798</v>
      </c>
      <c r="AA827" s="17">
        <v>0.33173140120959399</v>
      </c>
      <c r="AB827" s="17">
        <v>0.27227390083401798</v>
      </c>
      <c r="AC827" s="17">
        <v>0.28720006241743401</v>
      </c>
      <c r="AD827" s="17"/>
      <c r="AE827" s="17">
        <v>0.305419582984159</v>
      </c>
      <c r="AF827" s="17">
        <v>0.36951776900552202</v>
      </c>
      <c r="AG827" s="17">
        <v>0.384268898959778</v>
      </c>
      <c r="AH827" s="17"/>
      <c r="AI827" s="17">
        <v>0.31487902771534498</v>
      </c>
      <c r="AJ827" s="17">
        <v>0.39410113893073401</v>
      </c>
      <c r="AK827" s="17">
        <v>0.36462284374739601</v>
      </c>
      <c r="AL827" s="17">
        <v>0.24229993610797201</v>
      </c>
      <c r="AM827" s="17">
        <v>0.34186975544299802</v>
      </c>
      <c r="AN827" s="17"/>
      <c r="AO827" s="17">
        <v>0.35187261760902999</v>
      </c>
      <c r="AP827" s="17">
        <v>0.38643907268167499</v>
      </c>
      <c r="AQ827" s="17">
        <v>0.36809110570828502</v>
      </c>
      <c r="AR827" s="17"/>
      <c r="AS827" s="17">
        <v>0.34171722768261598</v>
      </c>
      <c r="AT827" s="17">
        <v>0.35969573879120698</v>
      </c>
      <c r="AU827" s="17">
        <v>0.365975956351828</v>
      </c>
      <c r="AV827" s="17">
        <v>0.33633488792202898</v>
      </c>
      <c r="AW827" s="17">
        <v>0.33934461868014498</v>
      </c>
      <c r="AX827" s="17"/>
      <c r="AY827" s="17">
        <v>0.305396538426571</v>
      </c>
      <c r="AZ827" s="17">
        <v>0.30991656229396702</v>
      </c>
      <c r="BA827" s="17">
        <v>0.292900528043954</v>
      </c>
      <c r="BB827" s="17">
        <v>0.34076081391865498</v>
      </c>
      <c r="BC827" s="17">
        <v>0.336556887521062</v>
      </c>
      <c r="BD827" s="17">
        <v>0.35567392313560198</v>
      </c>
      <c r="BE827" s="17">
        <v>0.30275473959122001</v>
      </c>
      <c r="BF827" s="17">
        <v>0.36838040192843002</v>
      </c>
      <c r="BG827" s="17">
        <v>0.33502110684372399</v>
      </c>
      <c r="BH827" s="17">
        <v>0.36937426000671397</v>
      </c>
      <c r="BI827" s="17">
        <v>0.38116327140614797</v>
      </c>
      <c r="BJ827" s="17">
        <v>0.338641832768869</v>
      </c>
      <c r="BK827" s="17">
        <v>0.35518772457321501</v>
      </c>
      <c r="BL827" s="17">
        <v>0.408949856685418</v>
      </c>
      <c r="BM827" s="17">
        <v>0.37105070927563</v>
      </c>
      <c r="BN827" s="17">
        <v>0.32467118809434498</v>
      </c>
      <c r="BO827" s="17"/>
      <c r="BP827" s="17">
        <v>0.356178922385323</v>
      </c>
      <c r="BQ827" s="17">
        <v>0.36964380035648098</v>
      </c>
      <c r="BR827" s="17">
        <v>0.32698776905330701</v>
      </c>
      <c r="BS827" s="17">
        <v>0.35511031206671101</v>
      </c>
      <c r="BT827" s="17">
        <v>0.30790552329353499</v>
      </c>
      <c r="BU827" s="17">
        <v>0.231831938677176</v>
      </c>
      <c r="BV827" s="17"/>
      <c r="BW827" s="17">
        <v>0.39497286034138201</v>
      </c>
      <c r="BX827" s="17">
        <v>0.38182046958114901</v>
      </c>
      <c r="BY827" s="17">
        <v>0.31985216657062798</v>
      </c>
      <c r="BZ827" s="17">
        <v>0.34466476049560701</v>
      </c>
      <c r="CA827" s="17">
        <v>0.36486743412251599</v>
      </c>
      <c r="CB827" s="17">
        <v>0.338509208913853</v>
      </c>
      <c r="CC827" s="17">
        <v>0.43756734271183201</v>
      </c>
      <c r="CD827" s="17">
        <v>0.30181897725720402</v>
      </c>
      <c r="CE827" s="17"/>
      <c r="CF827" s="17">
        <v>0.32044384801104803</v>
      </c>
      <c r="CG827" s="17">
        <v>0.34664219266527302</v>
      </c>
      <c r="CH827" s="17">
        <v>0.36525811742097403</v>
      </c>
      <c r="CI827" s="17">
        <v>0.31932552617021998</v>
      </c>
      <c r="CJ827" s="17">
        <v>0.25551173697424401</v>
      </c>
      <c r="CK827" s="17"/>
      <c r="CL827" s="17">
        <v>0.32544479456882103</v>
      </c>
      <c r="CM827" s="17"/>
      <c r="CN827" s="17">
        <v>0.33595058884904799</v>
      </c>
      <c r="CO827" s="17">
        <v>0.371230157224061</v>
      </c>
      <c r="CP827" s="17">
        <v>0.34053699264031001</v>
      </c>
    </row>
    <row r="828" spans="2:94" x14ac:dyDescent="0.35">
      <c r="B828" t="s">
        <v>207</v>
      </c>
      <c r="C828" s="17">
        <v>0.20663202942070799</v>
      </c>
      <c r="D828" s="17">
        <v>0.199152694201848</v>
      </c>
      <c r="E828" s="17">
        <v>0.21472954068139499</v>
      </c>
      <c r="F828" s="17"/>
      <c r="G828" s="17">
        <v>0.196431405170921</v>
      </c>
      <c r="H828" s="17">
        <v>0.18610982533263701</v>
      </c>
      <c r="I828" s="17">
        <v>0.208119646645437</v>
      </c>
      <c r="J828" s="17">
        <v>0.21045921348266799</v>
      </c>
      <c r="K828" s="17">
        <v>0.196400612236136</v>
      </c>
      <c r="L828" s="17">
        <v>0.232592253973115</v>
      </c>
      <c r="M828" s="17"/>
      <c r="N828" s="17">
        <v>0.19052043833139701</v>
      </c>
      <c r="O828" s="17">
        <v>0.172662479716538</v>
      </c>
      <c r="P828" s="17">
        <v>0.23073885021790899</v>
      </c>
      <c r="Q828" s="17">
        <v>0.23676458559355201</v>
      </c>
      <c r="R828" s="17"/>
      <c r="S828" s="17">
        <v>0.17178215959847301</v>
      </c>
      <c r="T828" s="17">
        <v>0.18908385153764901</v>
      </c>
      <c r="U828" s="17">
        <v>0.247201934934873</v>
      </c>
      <c r="V828" s="17">
        <v>0.19089780317492799</v>
      </c>
      <c r="W828" s="17">
        <v>0.22807439460996301</v>
      </c>
      <c r="X828" s="17">
        <v>0.21649840363851899</v>
      </c>
      <c r="Y828" s="17">
        <v>0.171328561208275</v>
      </c>
      <c r="Z828" s="17">
        <v>0.24771940474107301</v>
      </c>
      <c r="AA828" s="17">
        <v>0.188622626883618</v>
      </c>
      <c r="AB828" s="17">
        <v>0.21749553622561801</v>
      </c>
      <c r="AC828" s="17">
        <v>0.31751153890506101</v>
      </c>
      <c r="AD828" s="17"/>
      <c r="AE828" s="17">
        <v>0.242987633541523</v>
      </c>
      <c r="AF828" s="17">
        <v>0.18649913538884499</v>
      </c>
      <c r="AG828" s="17">
        <v>0.181952972356552</v>
      </c>
      <c r="AH828" s="17"/>
      <c r="AI828" s="17">
        <v>0.24420001485857901</v>
      </c>
      <c r="AJ828" s="17">
        <v>0.160987368776109</v>
      </c>
      <c r="AK828" s="17">
        <v>0.191632951687908</v>
      </c>
      <c r="AL828" s="17">
        <v>0.29688655298643601</v>
      </c>
      <c r="AM828" s="17">
        <v>0.21969007006681901</v>
      </c>
      <c r="AN828" s="17"/>
      <c r="AO828" s="17">
        <v>0.219308584561686</v>
      </c>
      <c r="AP828" s="17">
        <v>0.173349003576764</v>
      </c>
      <c r="AQ828" s="17">
        <v>0.23277131999244</v>
      </c>
      <c r="AR828" s="17"/>
      <c r="AS828" s="17">
        <v>0.22806819624145699</v>
      </c>
      <c r="AT828" s="17">
        <v>0.20623714567132601</v>
      </c>
      <c r="AU828" s="17">
        <v>0.17051926817967</v>
      </c>
      <c r="AV828" s="17">
        <v>0.17257015448721999</v>
      </c>
      <c r="AW828" s="17">
        <v>0.263550389627073</v>
      </c>
      <c r="AX828" s="17"/>
      <c r="AY828" s="17">
        <v>0.14834873116143299</v>
      </c>
      <c r="AZ828" s="17">
        <v>0.23240870947818301</v>
      </c>
      <c r="BA828" s="17">
        <v>0.19382746072951701</v>
      </c>
      <c r="BB828" s="17">
        <v>0.20986348571458499</v>
      </c>
      <c r="BC828" s="17">
        <v>0.23693745625180099</v>
      </c>
      <c r="BD828" s="17">
        <v>0.22520717742895599</v>
      </c>
      <c r="BE828" s="17">
        <v>0.255565010441341</v>
      </c>
      <c r="BF828" s="17">
        <v>0.197191018103271</v>
      </c>
      <c r="BG828" s="17">
        <v>0.22454871487970099</v>
      </c>
      <c r="BH828" s="17">
        <v>0.160825156199112</v>
      </c>
      <c r="BI828" s="17">
        <v>0.164051798431984</v>
      </c>
      <c r="BJ828" s="17">
        <v>0.17905638359268899</v>
      </c>
      <c r="BK828" s="17">
        <v>0.20817599617580801</v>
      </c>
      <c r="BL828" s="17">
        <v>0.121734831397695</v>
      </c>
      <c r="BM828" s="17">
        <v>0.14933253024995199</v>
      </c>
      <c r="BN828" s="17">
        <v>0.20453154337233401</v>
      </c>
      <c r="BO828" s="17"/>
      <c r="BP828" s="17">
        <v>0.18096504881570599</v>
      </c>
      <c r="BQ828" s="17">
        <v>0.19789554041326099</v>
      </c>
      <c r="BR828" s="17">
        <v>0.204411287090348</v>
      </c>
      <c r="BS828" s="17">
        <v>0.22746851315585101</v>
      </c>
      <c r="BT828" s="17">
        <v>0.24652263155063001</v>
      </c>
      <c r="BU828" s="17">
        <v>0.21052286848037999</v>
      </c>
      <c r="BV828" s="17"/>
      <c r="BW828" s="17">
        <v>0.144874871905708</v>
      </c>
      <c r="BX828" s="17">
        <v>0.19739289115405401</v>
      </c>
      <c r="BY828" s="17">
        <v>0.23591808739450301</v>
      </c>
      <c r="BZ828" s="17">
        <v>0.19756254485654601</v>
      </c>
      <c r="CA828" s="17">
        <v>0.185441331976157</v>
      </c>
      <c r="CB828" s="17">
        <v>0.21358933534614399</v>
      </c>
      <c r="CC828" s="17">
        <v>0.17835989957148399</v>
      </c>
      <c r="CD828" s="17">
        <v>0.130471015999477</v>
      </c>
      <c r="CE828" s="17"/>
      <c r="CF828" s="17">
        <v>0.18775792883261599</v>
      </c>
      <c r="CG828" s="17">
        <v>0.20301209589448299</v>
      </c>
      <c r="CH828" s="17">
        <v>0.223758703113904</v>
      </c>
      <c r="CI828" s="17">
        <v>0.177548747970941</v>
      </c>
      <c r="CJ828" s="17">
        <v>0.23417763934279601</v>
      </c>
      <c r="CK828" s="17"/>
      <c r="CL828" s="17">
        <v>0.211837185057525</v>
      </c>
      <c r="CM828" s="17"/>
      <c r="CN828" s="17">
        <v>0.17351722800188599</v>
      </c>
      <c r="CO828" s="17">
        <v>0.28240269667351697</v>
      </c>
      <c r="CP828" s="17">
        <v>0.21806220816755001</v>
      </c>
    </row>
    <row r="829" spans="2:94" x14ac:dyDescent="0.35">
      <c r="B829" t="s">
        <v>208</v>
      </c>
      <c r="C829" s="17">
        <v>6.2464439849016597E-2</v>
      </c>
      <c r="D829" s="17">
        <v>6.8278494911601401E-2</v>
      </c>
      <c r="E829" s="17">
        <v>5.7255904575237403E-2</v>
      </c>
      <c r="F829" s="17"/>
      <c r="G829" s="17">
        <v>4.2035870646417998E-2</v>
      </c>
      <c r="H829" s="17">
        <v>4.2438388651042901E-2</v>
      </c>
      <c r="I829" s="17">
        <v>4.6507956963783903E-2</v>
      </c>
      <c r="J829" s="17">
        <v>5.5453172286839998E-2</v>
      </c>
      <c r="K829" s="17">
        <v>7.4876698782670101E-2</v>
      </c>
      <c r="L829" s="17">
        <v>0.104568406889311</v>
      </c>
      <c r="M829" s="17"/>
      <c r="N829" s="17">
        <v>7.7031087988344002E-2</v>
      </c>
      <c r="O829" s="17">
        <v>5.8783420488985903E-2</v>
      </c>
      <c r="P829" s="17">
        <v>5.76340779783103E-2</v>
      </c>
      <c r="Q829" s="17">
        <v>5.49128300219359E-2</v>
      </c>
      <c r="R829" s="17"/>
      <c r="S829" s="17">
        <v>6.6332484696600594E-2</v>
      </c>
      <c r="T829" s="17">
        <v>4.4753033575756801E-2</v>
      </c>
      <c r="U829" s="17">
        <v>7.1423991130442704E-2</v>
      </c>
      <c r="V829" s="17">
        <v>6.53790910326323E-2</v>
      </c>
      <c r="W829" s="17">
        <v>5.4662015242496302E-2</v>
      </c>
      <c r="X829" s="17">
        <v>7.5447823566699004E-2</v>
      </c>
      <c r="Y829" s="17">
        <v>5.2176430119563903E-2</v>
      </c>
      <c r="Z829" s="17">
        <v>6.4293836545708305E-2</v>
      </c>
      <c r="AA829" s="17">
        <v>4.4973597931159202E-2</v>
      </c>
      <c r="AB829" s="17">
        <v>9.7083396288409493E-2</v>
      </c>
      <c r="AC829" s="17">
        <v>5.92023591045783E-2</v>
      </c>
      <c r="AD829" s="17"/>
      <c r="AE829" s="17">
        <v>9.1602243909953099E-2</v>
      </c>
      <c r="AF829" s="17">
        <v>4.4752788954692903E-2</v>
      </c>
      <c r="AG829" s="17">
        <v>5.3364668591779699E-2</v>
      </c>
      <c r="AH829" s="17"/>
      <c r="AI829" s="17">
        <v>9.1830040249547704E-2</v>
      </c>
      <c r="AJ829" s="17">
        <v>3.3101654491667298E-2</v>
      </c>
      <c r="AK829" s="17">
        <v>7.8103343371061507E-2</v>
      </c>
      <c r="AL829" s="17">
        <v>0.12996819752449401</v>
      </c>
      <c r="AM829" s="17">
        <v>6.46245913182108E-2</v>
      </c>
      <c r="AN829" s="17"/>
      <c r="AO829" s="17">
        <v>7.6961133163892706E-2</v>
      </c>
      <c r="AP829" s="17">
        <v>4.3198833814304498E-2</v>
      </c>
      <c r="AQ829" s="17">
        <v>4.7521356854168702E-2</v>
      </c>
      <c r="AR829" s="17"/>
      <c r="AS829" s="17">
        <v>7.6251689730727198E-2</v>
      </c>
      <c r="AT829" s="17">
        <v>4.0290826051569001E-2</v>
      </c>
      <c r="AU829" s="17">
        <v>6.3766910099112603E-2</v>
      </c>
      <c r="AV829" s="17">
        <v>4.66162341938842E-2</v>
      </c>
      <c r="AW829" s="17">
        <v>8.5570068041675898E-2</v>
      </c>
      <c r="AX829" s="17"/>
      <c r="AY829" s="17">
        <v>0.16299739095622001</v>
      </c>
      <c r="AZ829" s="17">
        <v>4.6255007603146603E-2</v>
      </c>
      <c r="BA829" s="17">
        <v>5.9605455360573302E-2</v>
      </c>
      <c r="BB829" s="17">
        <v>7.7708552883488102E-2</v>
      </c>
      <c r="BC829" s="17">
        <v>6.1264485852325003E-2</v>
      </c>
      <c r="BD829" s="17">
        <v>5.0366788932008001E-2</v>
      </c>
      <c r="BE829" s="17">
        <v>8.7222426000890196E-2</v>
      </c>
      <c r="BF829" s="17">
        <v>7.2526931719233106E-2</v>
      </c>
      <c r="BG829" s="17">
        <v>8.1944561581834399E-2</v>
      </c>
      <c r="BH829" s="17">
        <v>4.8126932823703797E-2</v>
      </c>
      <c r="BI829" s="17">
        <v>6.4021445643009794E-2</v>
      </c>
      <c r="BJ829" s="17">
        <v>7.1135206820832297E-2</v>
      </c>
      <c r="BK829" s="17">
        <v>5.89792663541234E-2</v>
      </c>
      <c r="BL829" s="17">
        <v>8.4969652812643806E-2</v>
      </c>
      <c r="BM829" s="17">
        <v>0</v>
      </c>
      <c r="BN829" s="17">
        <v>1.1703196576041699E-2</v>
      </c>
      <c r="BO829" s="17"/>
      <c r="BP829" s="17">
        <v>5.77431924217848E-2</v>
      </c>
      <c r="BQ829" s="17">
        <v>5.39548636438901E-2</v>
      </c>
      <c r="BR829" s="17">
        <v>8.0529179603809703E-2</v>
      </c>
      <c r="BS829" s="17">
        <v>5.6873291664231197E-2</v>
      </c>
      <c r="BT829" s="17">
        <v>6.9558967345769204E-2</v>
      </c>
      <c r="BU829" s="17">
        <v>9.2631689254809302E-2</v>
      </c>
      <c r="BV829" s="17"/>
      <c r="BW829" s="17">
        <v>5.4443634670902401E-2</v>
      </c>
      <c r="BX829" s="17">
        <v>6.1170327515696003E-2</v>
      </c>
      <c r="BY829" s="17">
        <v>5.76124097005071E-2</v>
      </c>
      <c r="BZ829" s="17">
        <v>6.4383052549004102E-2</v>
      </c>
      <c r="CA829" s="17">
        <v>9.1719804892080994E-2</v>
      </c>
      <c r="CB829" s="17">
        <v>6.3811214636241995E-2</v>
      </c>
      <c r="CC829" s="17">
        <v>1.8735218579355301E-2</v>
      </c>
      <c r="CD829" s="17">
        <v>5.7363419070815699E-2</v>
      </c>
      <c r="CE829" s="17"/>
      <c r="CF829" s="17">
        <v>5.4274334018344902E-2</v>
      </c>
      <c r="CG829" s="17">
        <v>7.2560875230167604E-2</v>
      </c>
      <c r="CH829" s="17">
        <v>5.8793222547676598E-2</v>
      </c>
      <c r="CI829" s="17">
        <v>4.3899055012333897E-2</v>
      </c>
      <c r="CJ829" s="17">
        <v>0.106927629701612</v>
      </c>
      <c r="CK829" s="17"/>
      <c r="CL829" s="17">
        <v>4.9121143276917099E-2</v>
      </c>
      <c r="CM829" s="17"/>
      <c r="CN829" s="17">
        <v>4.2693218335441797E-2</v>
      </c>
      <c r="CO829" s="17">
        <v>8.2362661628827299E-2</v>
      </c>
      <c r="CP829" s="17">
        <v>8.9312859785723897E-2</v>
      </c>
    </row>
    <row r="830" spans="2:94" x14ac:dyDescent="0.35">
      <c r="B830" t="s">
        <v>209</v>
      </c>
      <c r="C830" s="17">
        <v>4.1906141970856903E-2</v>
      </c>
      <c r="D830" s="17">
        <v>5.7311579072245898E-2</v>
      </c>
      <c r="E830" s="17">
        <v>2.7503401793584702E-2</v>
      </c>
      <c r="F830" s="17"/>
      <c r="G830" s="17">
        <v>3.4567043057607799E-2</v>
      </c>
      <c r="H830" s="17">
        <v>1.9630176840751301E-2</v>
      </c>
      <c r="I830" s="17">
        <v>3.2136849788231003E-2</v>
      </c>
      <c r="J830" s="17">
        <v>5.2066873709726499E-2</v>
      </c>
      <c r="K830" s="17">
        <v>7.8968091012878702E-2</v>
      </c>
      <c r="L830" s="17">
        <v>4.1926931125540599E-2</v>
      </c>
      <c r="M830" s="17"/>
      <c r="N830" s="17">
        <v>3.5038073911683197E-2</v>
      </c>
      <c r="O830" s="17">
        <v>3.4589782485896697E-2</v>
      </c>
      <c r="P830" s="17">
        <v>4.6046264223180103E-2</v>
      </c>
      <c r="Q830" s="17">
        <v>5.3540814604272999E-2</v>
      </c>
      <c r="R830" s="17"/>
      <c r="S830" s="17">
        <v>3.3045351087278303E-2</v>
      </c>
      <c r="T830" s="17">
        <v>4.9705580712932199E-2</v>
      </c>
      <c r="U830" s="17">
        <v>2.63851088556173E-2</v>
      </c>
      <c r="V830" s="17">
        <v>6.4129969943714102E-2</v>
      </c>
      <c r="W830" s="17">
        <v>2.2421668725936601E-2</v>
      </c>
      <c r="X830" s="17">
        <v>5.6659560191779701E-2</v>
      </c>
      <c r="Y830" s="17">
        <v>3.1757862763711599E-2</v>
      </c>
      <c r="Z830" s="17">
        <v>1.8677606791669601E-2</v>
      </c>
      <c r="AA830" s="17">
        <v>3.82014170336238E-2</v>
      </c>
      <c r="AB830" s="17">
        <v>6.4611101958629499E-2</v>
      </c>
      <c r="AC830" s="17">
        <v>3.8113770607329803E-2</v>
      </c>
      <c r="AD830" s="17"/>
      <c r="AE830" s="17">
        <v>7.1782064980165997E-2</v>
      </c>
      <c r="AF830" s="17">
        <v>2.3716080220412099E-2</v>
      </c>
      <c r="AG830" s="17">
        <v>3.5539885634879198E-2</v>
      </c>
      <c r="AH830" s="17"/>
      <c r="AI830" s="17">
        <v>6.7625473369663097E-2</v>
      </c>
      <c r="AJ830" s="17">
        <v>1.7364579876578301E-2</v>
      </c>
      <c r="AK830" s="17">
        <v>4.0973040400119599E-2</v>
      </c>
      <c r="AL830" s="17">
        <v>0.13373472769863201</v>
      </c>
      <c r="AM830" s="17">
        <v>3.6066342817637299E-2</v>
      </c>
      <c r="AN830" s="17"/>
      <c r="AO830" s="17">
        <v>5.79134218359574E-2</v>
      </c>
      <c r="AP830" s="17">
        <v>1.3111385816989E-2</v>
      </c>
      <c r="AQ830" s="17">
        <v>1.4258255736960801E-2</v>
      </c>
      <c r="AR830" s="17"/>
      <c r="AS830" s="17">
        <v>5.0884688983724898E-2</v>
      </c>
      <c r="AT830" s="17">
        <v>5.3664880922398399E-2</v>
      </c>
      <c r="AU830" s="17">
        <v>3.6885089458947397E-2</v>
      </c>
      <c r="AV830" s="17">
        <v>1.1745157326743401E-2</v>
      </c>
      <c r="AW830" s="17">
        <v>0</v>
      </c>
      <c r="AX830" s="17"/>
      <c r="AY830" s="17">
        <v>0</v>
      </c>
      <c r="AZ830" s="17">
        <v>5.3309695499530102E-2</v>
      </c>
      <c r="BA830" s="17">
        <v>5.5690735577346002E-2</v>
      </c>
      <c r="BB830" s="17">
        <v>5.6803204591176E-2</v>
      </c>
      <c r="BC830" s="17">
        <v>1.87423074619644E-2</v>
      </c>
      <c r="BD830" s="17">
        <v>4.8881096692803098E-2</v>
      </c>
      <c r="BE830" s="17">
        <v>4.9353036371694997E-2</v>
      </c>
      <c r="BF830" s="17">
        <v>5.15887673038063E-2</v>
      </c>
      <c r="BG830" s="17">
        <v>1.4464117808315699E-2</v>
      </c>
      <c r="BH830" s="17">
        <v>4.5916294472182498E-2</v>
      </c>
      <c r="BI830" s="17">
        <v>4.38868509190459E-2</v>
      </c>
      <c r="BJ830" s="17">
        <v>7.1447778196824005E-2</v>
      </c>
      <c r="BK830" s="17">
        <v>3.8051141954833501E-2</v>
      </c>
      <c r="BL830" s="17">
        <v>5.3628776891986002E-2</v>
      </c>
      <c r="BM830" s="17">
        <v>0</v>
      </c>
      <c r="BN830" s="17">
        <v>4.1228909175341298E-2</v>
      </c>
      <c r="BO830" s="17"/>
      <c r="BP830" s="17">
        <v>3.3798783527877699E-2</v>
      </c>
      <c r="BQ830" s="17">
        <v>5.2877152651709898E-2</v>
      </c>
      <c r="BR830" s="17">
        <v>3.9212573072409398E-2</v>
      </c>
      <c r="BS830" s="17">
        <v>4.2229178794042602E-2</v>
      </c>
      <c r="BT830" s="17">
        <v>3.2997490049686599E-2</v>
      </c>
      <c r="BU830" s="17">
        <v>4.2391017134441003E-2</v>
      </c>
      <c r="BV830" s="17"/>
      <c r="BW830" s="17">
        <v>2.6182827201111199E-2</v>
      </c>
      <c r="BX830" s="17">
        <v>5.1506609453417097E-2</v>
      </c>
      <c r="BY830" s="17">
        <v>3.9958526280950701E-2</v>
      </c>
      <c r="BZ830" s="17">
        <v>5.9403907937284103E-2</v>
      </c>
      <c r="CA830" s="17">
        <v>2.0942013033868698E-2</v>
      </c>
      <c r="CB830" s="17">
        <v>4.48089196497315E-2</v>
      </c>
      <c r="CC830" s="17">
        <v>2.2124137047737E-2</v>
      </c>
      <c r="CD830" s="17">
        <v>1.4358221162122899E-2</v>
      </c>
      <c r="CE830" s="17"/>
      <c r="CF830" s="17">
        <v>4.6542340252459E-2</v>
      </c>
      <c r="CG830" s="17">
        <v>4.5529885565069303E-2</v>
      </c>
      <c r="CH830" s="17">
        <v>3.3226907098601897E-2</v>
      </c>
      <c r="CI830" s="17">
        <v>4.8815247505502098E-2</v>
      </c>
      <c r="CJ830" s="17">
        <v>5.8982924557127302E-2</v>
      </c>
      <c r="CK830" s="17"/>
      <c r="CL830" s="17">
        <v>3.8228696191261902E-2</v>
      </c>
      <c r="CM830" s="17"/>
      <c r="CN830" s="17">
        <v>3.2513466138935902E-2</v>
      </c>
      <c r="CO830" s="17">
        <v>5.0250798616099199E-2</v>
      </c>
      <c r="CP830" s="17">
        <v>5.55367797331432E-2</v>
      </c>
    </row>
    <row r="831" spans="2:94" x14ac:dyDescent="0.35">
      <c r="B831" t="s">
        <v>133</v>
      </c>
      <c r="C831" s="17">
        <v>5.6835371242465502E-2</v>
      </c>
      <c r="D831" s="17">
        <v>3.3285767028529901E-2</v>
      </c>
      <c r="E831" s="17">
        <v>7.9440747684526303E-2</v>
      </c>
      <c r="F831" s="17"/>
      <c r="G831" s="17">
        <v>4.5000867568094502E-2</v>
      </c>
      <c r="H831" s="17">
        <v>4.7871184021772498E-2</v>
      </c>
      <c r="I831" s="17">
        <v>5.0394754195786401E-2</v>
      </c>
      <c r="J831" s="17">
        <v>6.5363546999915895E-2</v>
      </c>
      <c r="K831" s="17">
        <v>6.9335696384110496E-2</v>
      </c>
      <c r="L831" s="17">
        <v>6.2575201114474094E-2</v>
      </c>
      <c r="M831" s="17"/>
      <c r="N831" s="17">
        <v>2.5996816217469899E-2</v>
      </c>
      <c r="O831" s="17">
        <v>5.74825493288613E-2</v>
      </c>
      <c r="P831" s="17">
        <v>7.5930528913279505E-2</v>
      </c>
      <c r="Q831" s="17">
        <v>7.2455357101980297E-2</v>
      </c>
      <c r="R831" s="17"/>
      <c r="S831" s="17">
        <v>4.9430907670275401E-2</v>
      </c>
      <c r="T831" s="17">
        <v>5.6598657534507997E-2</v>
      </c>
      <c r="U831" s="17">
        <v>6.9442077606500299E-2</v>
      </c>
      <c r="V831" s="17">
        <v>8.1635550076039204E-2</v>
      </c>
      <c r="W831" s="17">
        <v>2.0745532126504401E-2</v>
      </c>
      <c r="X831" s="17">
        <v>7.3518884112435096E-2</v>
      </c>
      <c r="Y831" s="17">
        <v>6.4954932283489905E-2</v>
      </c>
      <c r="Z831" s="17">
        <v>5.3154390630055497E-2</v>
      </c>
      <c r="AA831" s="17">
        <v>6.2396474160973603E-2</v>
      </c>
      <c r="AB831" s="17">
        <v>4.8649660122552403E-2</v>
      </c>
      <c r="AC831" s="17">
        <v>3.0066381578250201E-2</v>
      </c>
      <c r="AD831" s="17"/>
      <c r="AE831" s="17">
        <v>6.01886738253724E-2</v>
      </c>
      <c r="AF831" s="17">
        <v>4.0021569175833299E-2</v>
      </c>
      <c r="AG831" s="17">
        <v>9.7849734989657197E-2</v>
      </c>
      <c r="AH831" s="17"/>
      <c r="AI831" s="17">
        <v>5.5414745990326801E-2</v>
      </c>
      <c r="AJ831" s="17">
        <v>3.5325137174903501E-2</v>
      </c>
      <c r="AK831" s="17">
        <v>0</v>
      </c>
      <c r="AL831" s="17">
        <v>2.5683009151986999E-2</v>
      </c>
      <c r="AM831" s="17">
        <v>0.124863516762635</v>
      </c>
      <c r="AN831" s="17"/>
      <c r="AO831" s="17">
        <v>5.39583355068688E-2</v>
      </c>
      <c r="AP831" s="17">
        <v>3.8066024983356497E-2</v>
      </c>
      <c r="AQ831" s="17">
        <v>7.1438701371961504E-3</v>
      </c>
      <c r="AR831" s="17"/>
      <c r="AS831" s="17">
        <v>8.3915758796055895E-2</v>
      </c>
      <c r="AT831" s="17">
        <v>5.5567333904336699E-2</v>
      </c>
      <c r="AU831" s="17">
        <v>5.2640118237681298E-2</v>
      </c>
      <c r="AV831" s="17">
        <v>3.8053036030558401E-2</v>
      </c>
      <c r="AW831" s="17">
        <v>0</v>
      </c>
      <c r="AX831" s="17"/>
      <c r="AY831" s="17">
        <v>8.3282165352881493E-2</v>
      </c>
      <c r="AZ831" s="17">
        <v>0.11688195720779</v>
      </c>
      <c r="BA831" s="17">
        <v>7.0470144186914302E-2</v>
      </c>
      <c r="BB831" s="17">
        <v>5.3153391305113297E-2</v>
      </c>
      <c r="BC831" s="17">
        <v>3.8753895819257797E-2</v>
      </c>
      <c r="BD831" s="17">
        <v>4.3634845108302699E-2</v>
      </c>
      <c r="BE831" s="17">
        <v>7.5801895250746598E-2</v>
      </c>
      <c r="BF831" s="17">
        <v>1.38254902018569E-2</v>
      </c>
      <c r="BG831" s="17">
        <v>5.7183875476242499E-2</v>
      </c>
      <c r="BH831" s="17">
        <v>6.8122905917277501E-2</v>
      </c>
      <c r="BI831" s="17">
        <v>6.23047729526124E-2</v>
      </c>
      <c r="BJ831" s="17">
        <v>5.7817598887883001E-2</v>
      </c>
      <c r="BK831" s="17">
        <v>1.17025229081083E-2</v>
      </c>
      <c r="BL831" s="17">
        <v>2.5734395556836501E-2</v>
      </c>
      <c r="BM831" s="17">
        <v>4.4763071698602899E-2</v>
      </c>
      <c r="BN831" s="17">
        <v>1.2193405428006201E-2</v>
      </c>
      <c r="BO831" s="17"/>
      <c r="BP831" s="17">
        <v>4.65925319804373E-2</v>
      </c>
      <c r="BQ831" s="17">
        <v>5.64242637237653E-2</v>
      </c>
      <c r="BR831" s="17">
        <v>5.6781426719419603E-2</v>
      </c>
      <c r="BS831" s="17">
        <v>6.1750407201684898E-2</v>
      </c>
      <c r="BT831" s="17">
        <v>5.6078015029869997E-2</v>
      </c>
      <c r="BU831" s="17">
        <v>8.6310481913100506E-2</v>
      </c>
      <c r="BV831" s="17"/>
      <c r="BW831" s="17">
        <v>6.4803947657939107E-2</v>
      </c>
      <c r="BX831" s="17">
        <v>3.7440368501393997E-2</v>
      </c>
      <c r="BY831" s="17">
        <v>5.33621032600173E-2</v>
      </c>
      <c r="BZ831" s="17">
        <v>4.93237486820573E-2</v>
      </c>
      <c r="CA831" s="17">
        <v>5.5499677774315401E-2</v>
      </c>
      <c r="CB831" s="17">
        <v>5.65170815359861E-2</v>
      </c>
      <c r="CC831" s="17">
        <v>6.2381012721883101E-2</v>
      </c>
      <c r="CD831" s="17">
        <v>0.115620204383641</v>
      </c>
      <c r="CE831" s="17"/>
      <c r="CF831" s="17">
        <v>2.9368316920708099E-2</v>
      </c>
      <c r="CG831" s="17">
        <v>4.34373275203883E-2</v>
      </c>
      <c r="CH831" s="17">
        <v>6.0453590324504598E-2</v>
      </c>
      <c r="CI831" s="17">
        <v>8.4124813598864895E-2</v>
      </c>
      <c r="CJ831" s="17">
        <v>0.105465067900989</v>
      </c>
      <c r="CK831" s="17"/>
      <c r="CL831" s="17">
        <v>7.2465833840618193E-2</v>
      </c>
      <c r="CM831" s="17"/>
      <c r="CN831" s="17">
        <v>6.4323994894303696E-2</v>
      </c>
      <c r="CO831" s="17">
        <v>5.1599043630238602E-2</v>
      </c>
      <c r="CP831" s="17">
        <v>4.48484050873353E-2</v>
      </c>
    </row>
    <row r="832" spans="2:94" x14ac:dyDescent="0.35">
      <c r="B832" t="s">
        <v>145</v>
      </c>
      <c r="C832" s="17">
        <v>0.632162017516953</v>
      </c>
      <c r="D832" s="17">
        <v>0.64197146478577505</v>
      </c>
      <c r="E832" s="17">
        <v>0.62107040526525603</v>
      </c>
      <c r="F832" s="17"/>
      <c r="G832" s="17">
        <v>0.68196481355695804</v>
      </c>
      <c r="H832" s="17">
        <v>0.70395042515379602</v>
      </c>
      <c r="I832" s="17">
        <v>0.66284079240676097</v>
      </c>
      <c r="J832" s="17">
        <v>0.61665719352084902</v>
      </c>
      <c r="K832" s="17">
        <v>0.58041890158420495</v>
      </c>
      <c r="L832" s="17">
        <v>0.55833720689755895</v>
      </c>
      <c r="M832" s="17"/>
      <c r="N832" s="17">
        <v>0.67141358355110503</v>
      </c>
      <c r="O832" s="17">
        <v>0.67648176797971804</v>
      </c>
      <c r="P832" s="17">
        <v>0.589650278667321</v>
      </c>
      <c r="Q832" s="17">
        <v>0.58232641267825902</v>
      </c>
      <c r="R832" s="17"/>
      <c r="S832" s="17">
        <v>0.67940909694737195</v>
      </c>
      <c r="T832" s="17">
        <v>0.65985887663915399</v>
      </c>
      <c r="U832" s="17">
        <v>0.585546887472567</v>
      </c>
      <c r="V832" s="17">
        <v>0.59795758577268698</v>
      </c>
      <c r="W832" s="17">
        <v>0.67409638929509996</v>
      </c>
      <c r="X832" s="17">
        <v>0.577875328490567</v>
      </c>
      <c r="Y832" s="17">
        <v>0.67978221362495905</v>
      </c>
      <c r="Z832" s="17">
        <v>0.61615476129149305</v>
      </c>
      <c r="AA832" s="17">
        <v>0.66580588399062501</v>
      </c>
      <c r="AB832" s="17">
        <v>0.57216030540479001</v>
      </c>
      <c r="AC832" s="17">
        <v>0.55510594980478101</v>
      </c>
      <c r="AD832" s="17"/>
      <c r="AE832" s="17">
        <v>0.53343938374298505</v>
      </c>
      <c r="AF832" s="17">
        <v>0.70501042626021704</v>
      </c>
      <c r="AG832" s="17">
        <v>0.63129273842713196</v>
      </c>
      <c r="AH832" s="17"/>
      <c r="AI832" s="17">
        <v>0.54092972553188301</v>
      </c>
      <c r="AJ832" s="17">
        <v>0.75322125968074205</v>
      </c>
      <c r="AK832" s="17">
        <v>0.68929066454091104</v>
      </c>
      <c r="AL832" s="17">
        <v>0.41372751263845098</v>
      </c>
      <c r="AM832" s="17">
        <v>0.55475547903469802</v>
      </c>
      <c r="AN832" s="17"/>
      <c r="AO832" s="17">
        <v>0.59185852493159596</v>
      </c>
      <c r="AP832" s="17">
        <v>0.73227475180858603</v>
      </c>
      <c r="AQ832" s="17">
        <v>0.69830519727923401</v>
      </c>
      <c r="AR832" s="17"/>
      <c r="AS832" s="17">
        <v>0.56087966624803498</v>
      </c>
      <c r="AT832" s="17">
        <v>0.64423981345036996</v>
      </c>
      <c r="AU832" s="17">
        <v>0.67618861402458896</v>
      </c>
      <c r="AV832" s="17">
        <v>0.73101541796159397</v>
      </c>
      <c r="AW832" s="17">
        <v>0.650879542331251</v>
      </c>
      <c r="AX832" s="17"/>
      <c r="AY832" s="17">
        <v>0.60537171252946498</v>
      </c>
      <c r="AZ832" s="17">
        <v>0.55114463021134996</v>
      </c>
      <c r="BA832" s="17">
        <v>0.62040620414564895</v>
      </c>
      <c r="BB832" s="17">
        <v>0.60247136550563796</v>
      </c>
      <c r="BC832" s="17">
        <v>0.64430185461465195</v>
      </c>
      <c r="BD832" s="17">
        <v>0.63191009183793001</v>
      </c>
      <c r="BE832" s="17">
        <v>0.53205763193532796</v>
      </c>
      <c r="BF832" s="17">
        <v>0.66486779267183305</v>
      </c>
      <c r="BG832" s="17">
        <v>0.62185873025390603</v>
      </c>
      <c r="BH832" s="17">
        <v>0.67700871058772405</v>
      </c>
      <c r="BI832" s="17">
        <v>0.665735132053348</v>
      </c>
      <c r="BJ832" s="17">
        <v>0.62054303250177201</v>
      </c>
      <c r="BK832" s="17">
        <v>0.68309107260712598</v>
      </c>
      <c r="BL832" s="17">
        <v>0.71393234334083899</v>
      </c>
      <c r="BM832" s="17">
        <v>0.80590439805144498</v>
      </c>
      <c r="BN832" s="17">
        <v>0.73034294544827705</v>
      </c>
      <c r="BO832" s="17"/>
      <c r="BP832" s="17">
        <v>0.68090044325419496</v>
      </c>
      <c r="BQ832" s="17">
        <v>0.63884817956737305</v>
      </c>
      <c r="BR832" s="17">
        <v>0.61906553351401294</v>
      </c>
      <c r="BS832" s="17">
        <v>0.61167860918419104</v>
      </c>
      <c r="BT832" s="17">
        <v>0.59484289602404405</v>
      </c>
      <c r="BU832" s="17">
        <v>0.56814394321726902</v>
      </c>
      <c r="BV832" s="17"/>
      <c r="BW832" s="17">
        <v>0.70969471856433897</v>
      </c>
      <c r="BX832" s="17">
        <v>0.65248980337543905</v>
      </c>
      <c r="BY832" s="17">
        <v>0.61314887336402202</v>
      </c>
      <c r="BZ832" s="17">
        <v>0.62932674597510796</v>
      </c>
      <c r="CA832" s="17">
        <v>0.64639717232357796</v>
      </c>
      <c r="CB832" s="17">
        <v>0.62127344883189595</v>
      </c>
      <c r="CC832" s="17">
        <v>0.718399732079541</v>
      </c>
      <c r="CD832" s="17">
        <v>0.68218713938394304</v>
      </c>
      <c r="CE832" s="17"/>
      <c r="CF832" s="17">
        <v>0.68205707997587195</v>
      </c>
      <c r="CG832" s="17">
        <v>0.63545981578989197</v>
      </c>
      <c r="CH832" s="17">
        <v>0.62376757691531304</v>
      </c>
      <c r="CI832" s="17">
        <v>0.645612135912358</v>
      </c>
      <c r="CJ832" s="17">
        <v>0.494446738497476</v>
      </c>
      <c r="CK832" s="17"/>
      <c r="CL832" s="17">
        <v>0.628347141633678</v>
      </c>
      <c r="CM832" s="17"/>
      <c r="CN832" s="17">
        <v>0.68695209262943202</v>
      </c>
      <c r="CO832" s="17">
        <v>0.533384799451318</v>
      </c>
      <c r="CP832" s="17">
        <v>0.59223974722624795</v>
      </c>
    </row>
    <row r="833" spans="2:94" x14ac:dyDescent="0.35">
      <c r="B833" t="s">
        <v>146</v>
      </c>
      <c r="C833" s="17">
        <v>0.10437058181987401</v>
      </c>
      <c r="D833" s="17">
        <v>0.125590073983847</v>
      </c>
      <c r="E833" s="17">
        <v>8.4759306368821993E-2</v>
      </c>
      <c r="F833" s="17"/>
      <c r="G833" s="17">
        <v>7.6602913704025805E-2</v>
      </c>
      <c r="H833" s="17">
        <v>6.2068565491794299E-2</v>
      </c>
      <c r="I833" s="17">
        <v>7.8644806752015003E-2</v>
      </c>
      <c r="J833" s="17">
        <v>0.107520045996566</v>
      </c>
      <c r="K833" s="17">
        <v>0.153844789795549</v>
      </c>
      <c r="L833" s="17">
        <v>0.14649533801485201</v>
      </c>
      <c r="M833" s="17"/>
      <c r="N833" s="17">
        <v>0.112069161900027</v>
      </c>
      <c r="O833" s="17">
        <v>9.3373202974882594E-2</v>
      </c>
      <c r="P833" s="17">
        <v>0.10368034220149</v>
      </c>
      <c r="Q833" s="17">
        <v>0.108453644626209</v>
      </c>
      <c r="R833" s="17"/>
      <c r="S833" s="17">
        <v>9.9377835783878904E-2</v>
      </c>
      <c r="T833" s="17">
        <v>9.4458614288689E-2</v>
      </c>
      <c r="U833" s="17">
        <v>9.7809099986060105E-2</v>
      </c>
      <c r="V833" s="17">
        <v>0.12950906097634601</v>
      </c>
      <c r="W833" s="17">
        <v>7.7083683968432903E-2</v>
      </c>
      <c r="X833" s="17">
        <v>0.132107383758479</v>
      </c>
      <c r="Y833" s="17">
        <v>8.3934292883275502E-2</v>
      </c>
      <c r="Z833" s="17">
        <v>8.2971443337377798E-2</v>
      </c>
      <c r="AA833" s="17">
        <v>8.3175014964782995E-2</v>
      </c>
      <c r="AB833" s="17">
        <v>0.16169449824703899</v>
      </c>
      <c r="AC833" s="17">
        <v>9.7316129711908103E-2</v>
      </c>
      <c r="AD833" s="17"/>
      <c r="AE833" s="17">
        <v>0.16338430889011901</v>
      </c>
      <c r="AF833" s="17">
        <v>6.8468869175105002E-2</v>
      </c>
      <c r="AG833" s="17">
        <v>8.8904554226658897E-2</v>
      </c>
      <c r="AH833" s="17"/>
      <c r="AI833" s="17">
        <v>0.15945551361921101</v>
      </c>
      <c r="AJ833" s="17">
        <v>5.0466234368245599E-2</v>
      </c>
      <c r="AK833" s="17">
        <v>0.119076383771181</v>
      </c>
      <c r="AL833" s="17">
        <v>0.26370292522312599</v>
      </c>
      <c r="AM833" s="17">
        <v>0.100690934135848</v>
      </c>
      <c r="AN833" s="17"/>
      <c r="AO833" s="17">
        <v>0.13487455499984999</v>
      </c>
      <c r="AP833" s="17">
        <v>5.6310219631293498E-2</v>
      </c>
      <c r="AQ833" s="17">
        <v>6.1779612591129497E-2</v>
      </c>
      <c r="AR833" s="17"/>
      <c r="AS833" s="17">
        <v>0.12713637871445199</v>
      </c>
      <c r="AT833" s="17">
        <v>9.3955706973967407E-2</v>
      </c>
      <c r="AU833" s="17">
        <v>0.10065199955806001</v>
      </c>
      <c r="AV833" s="17">
        <v>5.8361391520627602E-2</v>
      </c>
      <c r="AW833" s="17">
        <v>8.5570068041675898E-2</v>
      </c>
      <c r="AX833" s="17"/>
      <c r="AY833" s="17">
        <v>0.16299739095622001</v>
      </c>
      <c r="AZ833" s="17">
        <v>9.9564703102676802E-2</v>
      </c>
      <c r="BA833" s="17">
        <v>0.115296190937919</v>
      </c>
      <c r="BB833" s="17">
        <v>0.13451175747466401</v>
      </c>
      <c r="BC833" s="17">
        <v>8.0006793314289407E-2</v>
      </c>
      <c r="BD833" s="17">
        <v>9.92478856248111E-2</v>
      </c>
      <c r="BE833" s="17">
        <v>0.136575462372585</v>
      </c>
      <c r="BF833" s="17">
        <v>0.124115699023039</v>
      </c>
      <c r="BG833" s="17">
        <v>9.6408679390150104E-2</v>
      </c>
      <c r="BH833" s="17">
        <v>9.4043227295886295E-2</v>
      </c>
      <c r="BI833" s="17">
        <v>0.107908296562056</v>
      </c>
      <c r="BJ833" s="17">
        <v>0.14258298501765601</v>
      </c>
      <c r="BK833" s="17">
        <v>9.70304083089569E-2</v>
      </c>
      <c r="BL833" s="17">
        <v>0.13859842970462999</v>
      </c>
      <c r="BM833" s="17">
        <v>0</v>
      </c>
      <c r="BN833" s="17">
        <v>5.29321057513829E-2</v>
      </c>
      <c r="BO833" s="17"/>
      <c r="BP833" s="17">
        <v>9.1541975949662499E-2</v>
      </c>
      <c r="BQ833" s="17">
        <v>0.1068320162956</v>
      </c>
      <c r="BR833" s="17">
        <v>0.119741752676219</v>
      </c>
      <c r="BS833" s="17">
        <v>9.9102470458273903E-2</v>
      </c>
      <c r="BT833" s="17">
        <v>0.102556457395456</v>
      </c>
      <c r="BU833" s="17">
        <v>0.13502270638925001</v>
      </c>
      <c r="BV833" s="17"/>
      <c r="BW833" s="17">
        <v>8.0626461872013597E-2</v>
      </c>
      <c r="BX833" s="17">
        <v>0.112676936969113</v>
      </c>
      <c r="BY833" s="17">
        <v>9.7570935981457801E-2</v>
      </c>
      <c r="BZ833" s="17">
        <v>0.123786960486288</v>
      </c>
      <c r="CA833" s="17">
        <v>0.11266181792594999</v>
      </c>
      <c r="CB833" s="17">
        <v>0.108620134285973</v>
      </c>
      <c r="CC833" s="17">
        <v>4.0859355627092302E-2</v>
      </c>
      <c r="CD833" s="17">
        <v>7.1721640232938505E-2</v>
      </c>
      <c r="CE833" s="17"/>
      <c r="CF833" s="17">
        <v>0.100816674270804</v>
      </c>
      <c r="CG833" s="17">
        <v>0.118090760795237</v>
      </c>
      <c r="CH833" s="17">
        <v>9.2020129646278495E-2</v>
      </c>
      <c r="CI833" s="17">
        <v>9.2714302517835995E-2</v>
      </c>
      <c r="CJ833" s="17">
        <v>0.16591055425873899</v>
      </c>
      <c r="CK833" s="17"/>
      <c r="CL833" s="17">
        <v>8.7349839468178994E-2</v>
      </c>
      <c r="CM833" s="17"/>
      <c r="CN833" s="17">
        <v>7.52066844743777E-2</v>
      </c>
      <c r="CO833" s="17">
        <v>0.13261346024492601</v>
      </c>
      <c r="CP833" s="17">
        <v>0.14484963951886701</v>
      </c>
    </row>
    <row r="834" spans="2:94" x14ac:dyDescent="0.35">
      <c r="B834" t="s">
        <v>147</v>
      </c>
      <c r="C834" s="17">
        <v>0.52779143569707898</v>
      </c>
      <c r="D834" s="17">
        <v>0.51638139080192802</v>
      </c>
      <c r="E834" s="17">
        <v>0.53631109889643402</v>
      </c>
      <c r="F834" s="17"/>
      <c r="G834" s="17">
        <v>0.60536189985293298</v>
      </c>
      <c r="H834" s="17">
        <v>0.64188185966200195</v>
      </c>
      <c r="I834" s="17">
        <v>0.58419598565474595</v>
      </c>
      <c r="J834" s="17">
        <v>0.50913714752428296</v>
      </c>
      <c r="K834" s="17">
        <v>0.42657411178865601</v>
      </c>
      <c r="L834" s="17">
        <v>0.41184186888270702</v>
      </c>
      <c r="M834" s="17"/>
      <c r="N834" s="17">
        <v>0.55934442165107801</v>
      </c>
      <c r="O834" s="17">
        <v>0.58310856500483599</v>
      </c>
      <c r="P834" s="17">
        <v>0.48596993646582998</v>
      </c>
      <c r="Q834" s="17">
        <v>0.47387276805204998</v>
      </c>
      <c r="R834" s="17"/>
      <c r="S834" s="17">
        <v>0.58003126116349302</v>
      </c>
      <c r="T834" s="17">
        <v>0.56540026235046503</v>
      </c>
      <c r="U834" s="17">
        <v>0.48773778748650698</v>
      </c>
      <c r="V834" s="17">
        <v>0.46844852479634003</v>
      </c>
      <c r="W834" s="17">
        <v>0.59701270532666695</v>
      </c>
      <c r="X834" s="17">
        <v>0.44576794473208797</v>
      </c>
      <c r="Y834" s="17">
        <v>0.59584792074168402</v>
      </c>
      <c r="Z834" s="17">
        <v>0.533183317954116</v>
      </c>
      <c r="AA834" s="17">
        <v>0.58263086902584205</v>
      </c>
      <c r="AB834" s="17">
        <v>0.41046580715775099</v>
      </c>
      <c r="AC834" s="17">
        <v>0.457789820092873</v>
      </c>
      <c r="AD834" s="17"/>
      <c r="AE834" s="17">
        <v>0.37005507485286598</v>
      </c>
      <c r="AF834" s="17">
        <v>0.63654155708511195</v>
      </c>
      <c r="AG834" s="17">
        <v>0.54238818420047297</v>
      </c>
      <c r="AH834" s="17"/>
      <c r="AI834" s="17">
        <v>0.381474211912672</v>
      </c>
      <c r="AJ834" s="17">
        <v>0.70275502531249601</v>
      </c>
      <c r="AK834" s="17">
        <v>0.57021428076972902</v>
      </c>
      <c r="AL834" s="17">
        <v>0.15002458741532501</v>
      </c>
      <c r="AM834" s="17">
        <v>0.45406454489885001</v>
      </c>
      <c r="AN834" s="17"/>
      <c r="AO834" s="17">
        <v>0.456983969931745</v>
      </c>
      <c r="AP834" s="17">
        <v>0.67596453217729302</v>
      </c>
      <c r="AQ834" s="17">
        <v>0.63652558468810405</v>
      </c>
      <c r="AR834" s="17"/>
      <c r="AS834" s="17">
        <v>0.43374328753358299</v>
      </c>
      <c r="AT834" s="17">
        <v>0.55028410647640302</v>
      </c>
      <c r="AU834" s="17">
        <v>0.57553661446652904</v>
      </c>
      <c r="AV834" s="17">
        <v>0.67265402644096695</v>
      </c>
      <c r="AW834" s="17">
        <v>0.56530947428957501</v>
      </c>
      <c r="AX834" s="17"/>
      <c r="AY834" s="17">
        <v>0.44237432157324502</v>
      </c>
      <c r="AZ834" s="17">
        <v>0.45157992710867401</v>
      </c>
      <c r="BA834" s="17">
        <v>0.50511001320772997</v>
      </c>
      <c r="BB834" s="17">
        <v>0.46795960803097397</v>
      </c>
      <c r="BC834" s="17">
        <v>0.564295061300363</v>
      </c>
      <c r="BD834" s="17">
        <v>0.53266220621311899</v>
      </c>
      <c r="BE834" s="17">
        <v>0.39548216956274201</v>
      </c>
      <c r="BF834" s="17">
        <v>0.54075209364879395</v>
      </c>
      <c r="BG834" s="17">
        <v>0.52545005086375596</v>
      </c>
      <c r="BH834" s="17">
        <v>0.58296548329183795</v>
      </c>
      <c r="BI834" s="17">
        <v>0.55782683549129297</v>
      </c>
      <c r="BJ834" s="17">
        <v>0.47796004748411502</v>
      </c>
      <c r="BK834" s="17">
        <v>0.58606066429816905</v>
      </c>
      <c r="BL834" s="17">
        <v>0.575333913636209</v>
      </c>
      <c r="BM834" s="17">
        <v>0.80590439805144498</v>
      </c>
      <c r="BN834" s="17">
        <v>0.67741083969689397</v>
      </c>
      <c r="BO834" s="17"/>
      <c r="BP834" s="17">
        <v>0.58935846730453201</v>
      </c>
      <c r="BQ834" s="17">
        <v>0.53201616327177303</v>
      </c>
      <c r="BR834" s="17">
        <v>0.499323780837794</v>
      </c>
      <c r="BS834" s="17">
        <v>0.51257613872591701</v>
      </c>
      <c r="BT834" s="17">
        <v>0.49228643862858801</v>
      </c>
      <c r="BU834" s="17">
        <v>0.43312123682801901</v>
      </c>
      <c r="BV834" s="17"/>
      <c r="BW834" s="17">
        <v>0.62906825669232502</v>
      </c>
      <c r="BX834" s="17">
        <v>0.53981286640632598</v>
      </c>
      <c r="BY834" s="17">
        <v>0.51557793738256397</v>
      </c>
      <c r="BZ834" s="17">
        <v>0.50553978548881995</v>
      </c>
      <c r="CA834" s="17">
        <v>0.53373535439762798</v>
      </c>
      <c r="CB834" s="17">
        <v>0.512653314545923</v>
      </c>
      <c r="CC834" s="17">
        <v>0.67754037645244802</v>
      </c>
      <c r="CD834" s="17">
        <v>0.61046549915100501</v>
      </c>
      <c r="CE834" s="17"/>
      <c r="CF834" s="17">
        <v>0.58124040570506796</v>
      </c>
      <c r="CG834" s="17">
        <v>0.51736905499465502</v>
      </c>
      <c r="CH834" s="17">
        <v>0.531747447269034</v>
      </c>
      <c r="CI834" s="17">
        <v>0.55289783339452203</v>
      </c>
      <c r="CJ834" s="17">
        <v>0.32853618423873698</v>
      </c>
      <c r="CK834" s="17"/>
      <c r="CL834" s="17">
        <v>0.54099730216549902</v>
      </c>
      <c r="CM834" s="17"/>
      <c r="CN834" s="17">
        <v>0.61174540815505496</v>
      </c>
      <c r="CO834" s="17">
        <v>0.40077133920639102</v>
      </c>
      <c r="CP834" s="17">
        <v>0.44739010770738002</v>
      </c>
    </row>
    <row r="835" spans="2:94" x14ac:dyDescent="0.35">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c r="BM835" s="17"/>
      <c r="BN835" s="17"/>
      <c r="BO835" s="17"/>
      <c r="BP835" s="17"/>
      <c r="BQ835" s="17"/>
      <c r="BR835" s="17"/>
      <c r="BS835" s="17"/>
      <c r="BT835" s="17"/>
      <c r="BU835" s="17"/>
      <c r="BV835" s="17"/>
      <c r="BW835" s="17"/>
      <c r="BX835" s="17"/>
      <c r="BY835" s="17"/>
      <c r="BZ835" s="17"/>
      <c r="CA835" s="17"/>
      <c r="CB835" s="17"/>
      <c r="CC835" s="17"/>
      <c r="CD835" s="17"/>
      <c r="CE835" s="17"/>
      <c r="CF835" s="17"/>
      <c r="CG835" s="17"/>
      <c r="CH835" s="17"/>
      <c r="CI835" s="17"/>
      <c r="CJ835" s="17"/>
      <c r="CK835" s="17"/>
      <c r="CL835" s="17"/>
      <c r="CM835" s="17"/>
      <c r="CN835" s="17"/>
      <c r="CO835" s="17"/>
      <c r="CP835" s="17"/>
    </row>
    <row r="836" spans="2:94" x14ac:dyDescent="0.35">
      <c r="B836" s="6" t="s">
        <v>337</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c r="BE836" s="17"/>
      <c r="BF836" s="17"/>
      <c r="BG836" s="17"/>
      <c r="BH836" s="17"/>
      <c r="BI836" s="17"/>
      <c r="BJ836" s="17"/>
      <c r="BK836" s="17"/>
      <c r="BL836" s="17"/>
      <c r="BM836" s="17"/>
      <c r="BN836" s="17"/>
      <c r="BO836" s="17"/>
      <c r="BP836" s="17"/>
      <c r="BQ836" s="17"/>
      <c r="BR836" s="17"/>
      <c r="BS836" s="17"/>
      <c r="BT836" s="17"/>
      <c r="BU836" s="17"/>
      <c r="BV836" s="17"/>
      <c r="BW836" s="17"/>
      <c r="BX836" s="17"/>
      <c r="BY836" s="17"/>
      <c r="BZ836" s="17"/>
      <c r="CA836" s="17"/>
      <c r="CB836" s="17"/>
      <c r="CC836" s="17"/>
      <c r="CD836" s="17"/>
      <c r="CE836" s="17"/>
      <c r="CF836" s="17"/>
      <c r="CG836" s="17"/>
      <c r="CH836" s="17"/>
      <c r="CI836" s="17"/>
      <c r="CJ836" s="17"/>
      <c r="CK836" s="17"/>
      <c r="CL836" s="17"/>
      <c r="CM836" s="17"/>
      <c r="CN836" s="17"/>
      <c r="CO836" s="17"/>
      <c r="CP836" s="17"/>
    </row>
    <row r="837" spans="2:94" x14ac:dyDescent="0.35">
      <c r="B837" s="24" t="s">
        <v>334</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c r="BH837" s="17"/>
      <c r="BI837" s="17"/>
      <c r="BJ837" s="17"/>
      <c r="BK837" s="17"/>
      <c r="BL837" s="17"/>
      <c r="BM837" s="17"/>
      <c r="BN837" s="17"/>
      <c r="BO837" s="17"/>
      <c r="BP837" s="17"/>
      <c r="BQ837" s="17"/>
      <c r="BR837" s="17"/>
      <c r="BS837" s="17"/>
      <c r="BT837" s="17"/>
      <c r="BU837" s="17"/>
      <c r="BV837" s="17"/>
      <c r="BW837" s="17"/>
      <c r="BX837" s="17"/>
      <c r="BY837" s="17"/>
      <c r="BZ837" s="17"/>
      <c r="CA837" s="17"/>
      <c r="CB837" s="17"/>
      <c r="CC837" s="17"/>
      <c r="CD837" s="17"/>
      <c r="CE837" s="17"/>
      <c r="CF837" s="17"/>
      <c r="CG837" s="17"/>
      <c r="CH837" s="17"/>
      <c r="CI837" s="17"/>
      <c r="CJ837" s="17"/>
      <c r="CK837" s="17"/>
      <c r="CL837" s="17"/>
      <c r="CM837" s="17"/>
      <c r="CN837" s="17"/>
      <c r="CO837" s="17"/>
      <c r="CP837" s="17"/>
    </row>
    <row r="838" spans="2:94" x14ac:dyDescent="0.35">
      <c r="B838" t="s">
        <v>205</v>
      </c>
      <c r="C838" s="17">
        <v>0.39308099530729101</v>
      </c>
      <c r="D838" s="17">
        <v>0.40124877108451101</v>
      </c>
      <c r="E838" s="17">
        <v>0.38238203449434399</v>
      </c>
      <c r="F838" s="17"/>
      <c r="G838" s="17">
        <v>0.38903531628899601</v>
      </c>
      <c r="H838" s="17">
        <v>0.40505342445526599</v>
      </c>
      <c r="I838" s="17">
        <v>0.37357551880253398</v>
      </c>
      <c r="J838" s="17">
        <v>0.38302447825235603</v>
      </c>
      <c r="K838" s="17">
        <v>0.45294097006526102</v>
      </c>
      <c r="L838" s="17">
        <v>0.37278496801911298</v>
      </c>
      <c r="M838" s="17"/>
      <c r="N838" s="17">
        <v>0.40891322323338702</v>
      </c>
      <c r="O838" s="17">
        <v>0.39375124506760201</v>
      </c>
      <c r="P838" s="17">
        <v>0.39363984823355103</v>
      </c>
      <c r="Q838" s="17">
        <v>0.37091949860429502</v>
      </c>
      <c r="R838" s="17"/>
      <c r="S838" s="17">
        <v>0.39409946973635501</v>
      </c>
      <c r="T838" s="17">
        <v>0.36438927591745202</v>
      </c>
      <c r="U838" s="17">
        <v>0.386036694516527</v>
      </c>
      <c r="V838" s="17">
        <v>0.36798450133605098</v>
      </c>
      <c r="W838" s="17">
        <v>0.34223384690722403</v>
      </c>
      <c r="X838" s="17">
        <v>0.30650027152082798</v>
      </c>
      <c r="Y838" s="17">
        <v>0.44332072642318998</v>
      </c>
      <c r="Z838" s="17">
        <v>0.38742507352146699</v>
      </c>
      <c r="AA838" s="17">
        <v>0.448465541600304</v>
      </c>
      <c r="AB838" s="17">
        <v>0.41722711569058402</v>
      </c>
      <c r="AC838" s="17">
        <v>0.49855119613791998</v>
      </c>
      <c r="AD838" s="17"/>
      <c r="AE838" s="17">
        <v>0.36214059581817698</v>
      </c>
      <c r="AF838" s="17">
        <v>0.43160912802343798</v>
      </c>
      <c r="AG838" s="17">
        <v>0.36057390621785301</v>
      </c>
      <c r="AH838" s="17"/>
      <c r="AI838" s="17">
        <v>0.33123776704257502</v>
      </c>
      <c r="AJ838" s="17">
        <v>0.46987274692082698</v>
      </c>
      <c r="AK838" s="17">
        <v>0.40255762718886301</v>
      </c>
      <c r="AL838" s="17">
        <v>0.316639880567743</v>
      </c>
      <c r="AM838" s="17">
        <v>0.36572274566275997</v>
      </c>
      <c r="AN838" s="17"/>
      <c r="AO838" s="17">
        <v>0.304307311219224</v>
      </c>
      <c r="AP838" s="17">
        <v>0.47145361537003599</v>
      </c>
      <c r="AQ838" s="17">
        <v>0.34737379769029503</v>
      </c>
      <c r="AR838" s="17"/>
      <c r="AS838" s="17">
        <v>0.33923188720936898</v>
      </c>
      <c r="AT838" s="17">
        <v>0.39319880021669901</v>
      </c>
      <c r="AU838" s="17">
        <v>0.38875386986354799</v>
      </c>
      <c r="AV838" s="17">
        <v>0.47085354222380799</v>
      </c>
      <c r="AW838" s="17">
        <v>0.30313965309389701</v>
      </c>
      <c r="AX838" s="17"/>
      <c r="AY838" s="17">
        <v>0.21597269739657199</v>
      </c>
      <c r="AZ838" s="17">
        <v>0.33768485183101798</v>
      </c>
      <c r="BA838" s="17">
        <v>0.40406217493721502</v>
      </c>
      <c r="BB838" s="17">
        <v>0.42263925308968803</v>
      </c>
      <c r="BC838" s="17">
        <v>0.382163508877715</v>
      </c>
      <c r="BD838" s="17">
        <v>0.39877987057546999</v>
      </c>
      <c r="BE838" s="17">
        <v>0.35601244104825602</v>
      </c>
      <c r="BF838" s="17">
        <v>0.39378438077198802</v>
      </c>
      <c r="BG838" s="17">
        <v>0.32504331043071499</v>
      </c>
      <c r="BH838" s="17">
        <v>0.40545729666653002</v>
      </c>
      <c r="BI838" s="17">
        <v>0.41111018802284299</v>
      </c>
      <c r="BJ838" s="17">
        <v>0.46854026205647198</v>
      </c>
      <c r="BK838" s="17">
        <v>0.40672366300811102</v>
      </c>
      <c r="BL838" s="17">
        <v>0.37992390256909297</v>
      </c>
      <c r="BM838" s="17">
        <v>0.452471717980791</v>
      </c>
      <c r="BN838" s="17">
        <v>0.45301085594177498</v>
      </c>
      <c r="BO838" s="17"/>
      <c r="BP838" s="17">
        <v>0.38635097419460102</v>
      </c>
      <c r="BQ838" s="17">
        <v>0.392842495621332</v>
      </c>
      <c r="BR838" s="17">
        <v>0.38556010553270398</v>
      </c>
      <c r="BS838" s="17">
        <v>0.38431180393535003</v>
      </c>
      <c r="BT838" s="17">
        <v>0.43226531266424001</v>
      </c>
      <c r="BU838" s="17">
        <v>0.39245744626148399</v>
      </c>
      <c r="BV838" s="17"/>
      <c r="BW838" s="17">
        <v>0.41739509706719102</v>
      </c>
      <c r="BX838" s="17">
        <v>0.42471028542565697</v>
      </c>
      <c r="BY838" s="17">
        <v>0.38295057349588002</v>
      </c>
      <c r="BZ838" s="17">
        <v>0.373897870051696</v>
      </c>
      <c r="CA838" s="17">
        <v>0.44634838886050898</v>
      </c>
      <c r="CB838" s="17">
        <v>0.35780610965197801</v>
      </c>
      <c r="CC838" s="17">
        <v>0.286970624910729</v>
      </c>
      <c r="CD838" s="17">
        <v>0.44823362348009199</v>
      </c>
      <c r="CE838" s="17"/>
      <c r="CF838" s="17">
        <v>0.43863866843509203</v>
      </c>
      <c r="CG838" s="17">
        <v>0.39281139362195</v>
      </c>
      <c r="CH838" s="17">
        <v>0.36853673745082499</v>
      </c>
      <c r="CI838" s="17">
        <v>0.447937692676461</v>
      </c>
      <c r="CJ838" s="17">
        <v>0.29914408280541099</v>
      </c>
      <c r="CK838" s="17"/>
      <c r="CL838" s="17">
        <v>0.38015982098540901</v>
      </c>
      <c r="CM838" s="17"/>
      <c r="CN838" s="17">
        <v>0.46750077083431302</v>
      </c>
      <c r="CO838" s="17">
        <v>0.28799985668838202</v>
      </c>
      <c r="CP838" s="17">
        <v>0.31587293102243402</v>
      </c>
    </row>
    <row r="839" spans="2:94" x14ac:dyDescent="0.35">
      <c r="B839" t="s">
        <v>206</v>
      </c>
      <c r="C839" s="17">
        <v>0.36507061687647002</v>
      </c>
      <c r="D839" s="17">
        <v>0.34493483734464198</v>
      </c>
      <c r="E839" s="17">
        <v>0.385939725758841</v>
      </c>
      <c r="F839" s="17"/>
      <c r="G839" s="17">
        <v>0.29675978091468802</v>
      </c>
      <c r="H839" s="17">
        <v>0.36379262195645701</v>
      </c>
      <c r="I839" s="17">
        <v>0.39618624616521803</v>
      </c>
      <c r="J839" s="17">
        <v>0.36160375805272599</v>
      </c>
      <c r="K839" s="17">
        <v>0.320020043580308</v>
      </c>
      <c r="L839" s="17">
        <v>0.413250504311794</v>
      </c>
      <c r="M839" s="17"/>
      <c r="N839" s="17">
        <v>0.36333054918788499</v>
      </c>
      <c r="O839" s="17">
        <v>0.38843298916049102</v>
      </c>
      <c r="P839" s="17">
        <v>0.33374220926989701</v>
      </c>
      <c r="Q839" s="17">
        <v>0.37384575580354301</v>
      </c>
      <c r="R839" s="17"/>
      <c r="S839" s="17">
        <v>0.34921697303410998</v>
      </c>
      <c r="T839" s="17">
        <v>0.37602355983033497</v>
      </c>
      <c r="U839" s="17">
        <v>0.358631246133151</v>
      </c>
      <c r="V839" s="17">
        <v>0.37591025393431798</v>
      </c>
      <c r="W839" s="17">
        <v>0.44255655046626102</v>
      </c>
      <c r="X839" s="17">
        <v>0.37952652670743198</v>
      </c>
      <c r="Y839" s="17">
        <v>0.37153104954791499</v>
      </c>
      <c r="Z839" s="17">
        <v>0.36341555154979799</v>
      </c>
      <c r="AA839" s="17">
        <v>0.328933266086329</v>
      </c>
      <c r="AB839" s="17">
        <v>0.35921392063781898</v>
      </c>
      <c r="AC839" s="17">
        <v>0.32004716917572101</v>
      </c>
      <c r="AD839" s="17"/>
      <c r="AE839" s="17">
        <v>0.36048114712573998</v>
      </c>
      <c r="AF839" s="17">
        <v>0.38487051240637099</v>
      </c>
      <c r="AG839" s="17">
        <v>0.35949512976507397</v>
      </c>
      <c r="AH839" s="17"/>
      <c r="AI839" s="17">
        <v>0.39835768191912602</v>
      </c>
      <c r="AJ839" s="17">
        <v>0.35091867705864199</v>
      </c>
      <c r="AK839" s="17">
        <v>0.38544503116366902</v>
      </c>
      <c r="AL839" s="17">
        <v>0.49773081305563199</v>
      </c>
      <c r="AM839" s="17">
        <v>0.32993519522263798</v>
      </c>
      <c r="AN839" s="17"/>
      <c r="AO839" s="17">
        <v>0.42262442881689999</v>
      </c>
      <c r="AP839" s="17">
        <v>0.364985428889537</v>
      </c>
      <c r="AQ839" s="17">
        <v>0.39307809886755601</v>
      </c>
      <c r="AR839" s="17"/>
      <c r="AS839" s="17">
        <v>0.39695849903585201</v>
      </c>
      <c r="AT839" s="17">
        <v>0.34190339942791098</v>
      </c>
      <c r="AU839" s="17">
        <v>0.36849296313128299</v>
      </c>
      <c r="AV839" s="17">
        <v>0.35840993169482499</v>
      </c>
      <c r="AW839" s="17">
        <v>0.37778001460280602</v>
      </c>
      <c r="AX839" s="17"/>
      <c r="AY839" s="17">
        <v>0.29381226693865398</v>
      </c>
      <c r="AZ839" s="17">
        <v>0.31071691158569498</v>
      </c>
      <c r="BA839" s="17">
        <v>0.35766155701244501</v>
      </c>
      <c r="BB839" s="17">
        <v>0.34528845786172302</v>
      </c>
      <c r="BC839" s="17">
        <v>0.39949622212274699</v>
      </c>
      <c r="BD839" s="17">
        <v>0.41885922377458801</v>
      </c>
      <c r="BE839" s="17">
        <v>0.37576603865667102</v>
      </c>
      <c r="BF839" s="17">
        <v>0.37517375505691802</v>
      </c>
      <c r="BG839" s="17">
        <v>0.35506043531454701</v>
      </c>
      <c r="BH839" s="17">
        <v>0.32007153131024801</v>
      </c>
      <c r="BI839" s="17">
        <v>0.38540953258881799</v>
      </c>
      <c r="BJ839" s="17">
        <v>0.26875362512895601</v>
      </c>
      <c r="BK839" s="17">
        <v>0.37798542668990098</v>
      </c>
      <c r="BL839" s="17">
        <v>0.38242287464415697</v>
      </c>
      <c r="BM839" s="17">
        <v>0.44111260106514999</v>
      </c>
      <c r="BN839" s="17">
        <v>0.315790067004877</v>
      </c>
      <c r="BO839" s="17"/>
      <c r="BP839" s="17">
        <v>0.36352837770297403</v>
      </c>
      <c r="BQ839" s="17">
        <v>0.37158920746038798</v>
      </c>
      <c r="BR839" s="17">
        <v>0.35100002083884102</v>
      </c>
      <c r="BS839" s="17">
        <v>0.39024618902207597</v>
      </c>
      <c r="BT839" s="17">
        <v>0.34012475894743799</v>
      </c>
      <c r="BU839" s="17">
        <v>0.325873678914398</v>
      </c>
      <c r="BV839" s="17"/>
      <c r="BW839" s="17">
        <v>0.29677887756576099</v>
      </c>
      <c r="BX839" s="17">
        <v>0.37950724188363399</v>
      </c>
      <c r="BY839" s="17">
        <v>0.38404473536114703</v>
      </c>
      <c r="BZ839" s="17">
        <v>0.36935351786902698</v>
      </c>
      <c r="CA839" s="17">
        <v>0.31388437331275398</v>
      </c>
      <c r="CB839" s="17">
        <v>0.40450242190909103</v>
      </c>
      <c r="CC839" s="17">
        <v>0.46938878285021401</v>
      </c>
      <c r="CD839" s="17">
        <v>0.249977358699987</v>
      </c>
      <c r="CE839" s="17"/>
      <c r="CF839" s="17">
        <v>0.34845593150420701</v>
      </c>
      <c r="CG839" s="17">
        <v>0.38761850860624097</v>
      </c>
      <c r="CH839" s="17">
        <v>0.38867815639882702</v>
      </c>
      <c r="CI839" s="17">
        <v>0.28798629767224199</v>
      </c>
      <c r="CJ839" s="17">
        <v>0.257827159805185</v>
      </c>
      <c r="CK839" s="17"/>
      <c r="CL839" s="17">
        <v>0.40887057021619799</v>
      </c>
      <c r="CM839" s="17"/>
      <c r="CN839" s="17">
        <v>0.330435059869362</v>
      </c>
      <c r="CO839" s="17">
        <v>0.39190433316610401</v>
      </c>
      <c r="CP839" s="17">
        <v>0.41844487905111499</v>
      </c>
    </row>
    <row r="840" spans="2:94" x14ac:dyDescent="0.35">
      <c r="B840" t="s">
        <v>207</v>
      </c>
      <c r="C840" s="17">
        <v>0.152373978382601</v>
      </c>
      <c r="D840" s="17">
        <v>0.160632371320205</v>
      </c>
      <c r="E840" s="17">
        <v>0.14528553363059901</v>
      </c>
      <c r="F840" s="17"/>
      <c r="G840" s="17">
        <v>0.19507885255773799</v>
      </c>
      <c r="H840" s="17">
        <v>0.156024241431308</v>
      </c>
      <c r="I840" s="17">
        <v>0.1492856231868</v>
      </c>
      <c r="J840" s="17">
        <v>0.14838967974169201</v>
      </c>
      <c r="K840" s="17">
        <v>0.124925123698026</v>
      </c>
      <c r="L840" s="17">
        <v>0.14607102994013799</v>
      </c>
      <c r="M840" s="17"/>
      <c r="N840" s="17">
        <v>0.15562680470835799</v>
      </c>
      <c r="O840" s="17">
        <v>0.138049347424158</v>
      </c>
      <c r="P840" s="17">
        <v>0.168222873852474</v>
      </c>
      <c r="Q840" s="17">
        <v>0.14900740188273401</v>
      </c>
      <c r="R840" s="17"/>
      <c r="S840" s="17">
        <v>0.15080459038962199</v>
      </c>
      <c r="T840" s="17">
        <v>0.17752675900805501</v>
      </c>
      <c r="U840" s="17">
        <v>0.15336472951619301</v>
      </c>
      <c r="V840" s="17">
        <v>0.14881008330977599</v>
      </c>
      <c r="W840" s="17">
        <v>0.16258351277424399</v>
      </c>
      <c r="X840" s="17">
        <v>0.18821282311594401</v>
      </c>
      <c r="Y840" s="17">
        <v>0.117288275047243</v>
      </c>
      <c r="Z840" s="17">
        <v>0.17614680192858401</v>
      </c>
      <c r="AA840" s="17">
        <v>0.12728235767885901</v>
      </c>
      <c r="AB840" s="17">
        <v>0.14549201022254701</v>
      </c>
      <c r="AC840" s="17">
        <v>0.118482934447874</v>
      </c>
      <c r="AD840" s="17"/>
      <c r="AE840" s="17">
        <v>0.17459834056666701</v>
      </c>
      <c r="AF840" s="17">
        <v>0.12555857669800899</v>
      </c>
      <c r="AG840" s="17">
        <v>0.141060729115349</v>
      </c>
      <c r="AH840" s="17"/>
      <c r="AI840" s="17">
        <v>0.176829591105651</v>
      </c>
      <c r="AJ840" s="17">
        <v>0.11516242302157299</v>
      </c>
      <c r="AK840" s="17">
        <v>0.16684054969883</v>
      </c>
      <c r="AL840" s="17">
        <v>0.13355507564854999</v>
      </c>
      <c r="AM840" s="17">
        <v>0.158880916649008</v>
      </c>
      <c r="AN840" s="17"/>
      <c r="AO840" s="17">
        <v>0.16664754693713299</v>
      </c>
      <c r="AP840" s="17">
        <v>0.111767398220771</v>
      </c>
      <c r="AQ840" s="17">
        <v>0.19290343768694099</v>
      </c>
      <c r="AR840" s="17"/>
      <c r="AS840" s="17">
        <v>0.15654462435811201</v>
      </c>
      <c r="AT840" s="17">
        <v>0.17036332056274001</v>
      </c>
      <c r="AU840" s="17">
        <v>0.15062933370644899</v>
      </c>
      <c r="AV840" s="17">
        <v>0.115670953364053</v>
      </c>
      <c r="AW840" s="17">
        <v>0.20535204235428001</v>
      </c>
      <c r="AX840" s="17"/>
      <c r="AY840" s="17">
        <v>0.242622391141809</v>
      </c>
      <c r="AZ840" s="17">
        <v>0.179072415648273</v>
      </c>
      <c r="BA840" s="17">
        <v>0.17196757439525301</v>
      </c>
      <c r="BB840" s="17">
        <v>0.18666761964356299</v>
      </c>
      <c r="BC840" s="17">
        <v>0.15762512263857201</v>
      </c>
      <c r="BD840" s="17">
        <v>0.107130666455947</v>
      </c>
      <c r="BE840" s="17">
        <v>0.17090176917073999</v>
      </c>
      <c r="BF840" s="17">
        <v>9.1348404225376795E-2</v>
      </c>
      <c r="BG840" s="17">
        <v>0.240737406354435</v>
      </c>
      <c r="BH840" s="17">
        <v>0.16199867359221101</v>
      </c>
      <c r="BI840" s="17">
        <v>9.5959718127222302E-2</v>
      </c>
      <c r="BJ840" s="17">
        <v>0.19407098749927601</v>
      </c>
      <c r="BK840" s="17">
        <v>0.16687699124438099</v>
      </c>
      <c r="BL840" s="17">
        <v>8.1116994021003502E-2</v>
      </c>
      <c r="BM840" s="17">
        <v>8.6089483904428804E-2</v>
      </c>
      <c r="BN840" s="17">
        <v>0.18351383115318801</v>
      </c>
      <c r="BO840" s="17"/>
      <c r="BP840" s="17">
        <v>0.15339522284839199</v>
      </c>
      <c r="BQ840" s="17">
        <v>0.148603651836265</v>
      </c>
      <c r="BR840" s="17">
        <v>0.154916265703303</v>
      </c>
      <c r="BS840" s="17">
        <v>0.148705502416177</v>
      </c>
      <c r="BT840" s="17">
        <v>0.16884123224412401</v>
      </c>
      <c r="BU840" s="17">
        <v>0.14467106968329399</v>
      </c>
      <c r="BV840" s="17"/>
      <c r="BW840" s="17">
        <v>0.18169004821675799</v>
      </c>
      <c r="BX840" s="17">
        <v>0.12473274828125699</v>
      </c>
      <c r="BY840" s="17">
        <v>0.15828585533772399</v>
      </c>
      <c r="BZ840" s="17">
        <v>0.172572671853579</v>
      </c>
      <c r="CA840" s="17">
        <v>0.119651222596904</v>
      </c>
      <c r="CB840" s="17">
        <v>0.134332769650746</v>
      </c>
      <c r="CC840" s="17">
        <v>0.13976827479595</v>
      </c>
      <c r="CD840" s="17">
        <v>0.187213124298512</v>
      </c>
      <c r="CE840" s="17"/>
      <c r="CF840" s="17">
        <v>0.14639637324906399</v>
      </c>
      <c r="CG840" s="17">
        <v>0.13299124186261499</v>
      </c>
      <c r="CH840" s="17">
        <v>0.16439705590091999</v>
      </c>
      <c r="CI840" s="17">
        <v>0.14661855635725901</v>
      </c>
      <c r="CJ840" s="17">
        <v>0.26172545870867697</v>
      </c>
      <c r="CK840" s="17"/>
      <c r="CL840" s="17">
        <v>0.14598496662971999</v>
      </c>
      <c r="CM840" s="17"/>
      <c r="CN840" s="17">
        <v>0.115147101080217</v>
      </c>
      <c r="CO840" s="17">
        <v>0.228832556179037</v>
      </c>
      <c r="CP840" s="17">
        <v>0.17211478736879801</v>
      </c>
    </row>
    <row r="841" spans="2:94" x14ac:dyDescent="0.35">
      <c r="B841" t="s">
        <v>208</v>
      </c>
      <c r="C841" s="17">
        <v>3.97339963852553E-2</v>
      </c>
      <c r="D841" s="17">
        <v>5.4789468024630902E-2</v>
      </c>
      <c r="E841" s="17">
        <v>2.56525033226132E-2</v>
      </c>
      <c r="F841" s="17"/>
      <c r="G841" s="17">
        <v>6.6158002787197898E-2</v>
      </c>
      <c r="H841" s="17">
        <v>3.8303123287771697E-2</v>
      </c>
      <c r="I841" s="17">
        <v>3.5949349461637699E-2</v>
      </c>
      <c r="J841" s="17">
        <v>3.2253314426199602E-2</v>
      </c>
      <c r="K841" s="17">
        <v>4.7628771892714403E-2</v>
      </c>
      <c r="L841" s="17">
        <v>2.87915858777354E-2</v>
      </c>
      <c r="M841" s="17"/>
      <c r="N841" s="17">
        <v>4.3823393479854998E-2</v>
      </c>
      <c r="O841" s="17">
        <v>2.63421723440505E-2</v>
      </c>
      <c r="P841" s="17">
        <v>4.7644879340455297E-2</v>
      </c>
      <c r="Q841" s="17">
        <v>4.1902072288990497E-2</v>
      </c>
      <c r="R841" s="17"/>
      <c r="S841" s="17">
        <v>6.3441578474643406E-2</v>
      </c>
      <c r="T841" s="17">
        <v>4.0661528092646997E-2</v>
      </c>
      <c r="U841" s="17">
        <v>4.7286436333103303E-2</v>
      </c>
      <c r="V841" s="17">
        <v>4.48095609820542E-2</v>
      </c>
      <c r="W841" s="17">
        <v>2.11931794078077E-2</v>
      </c>
      <c r="X841" s="17">
        <v>4.1186976393771203E-2</v>
      </c>
      <c r="Y841" s="17">
        <v>1.49076560112998E-2</v>
      </c>
      <c r="Z841" s="17">
        <v>2.9829202218372201E-2</v>
      </c>
      <c r="AA841" s="17">
        <v>3.4192405192740701E-2</v>
      </c>
      <c r="AB841" s="17">
        <v>4.88219340162383E-2</v>
      </c>
      <c r="AC841" s="17">
        <v>2.1491501091858E-2</v>
      </c>
      <c r="AD841" s="17"/>
      <c r="AE841" s="17">
        <v>4.5569412750824101E-2</v>
      </c>
      <c r="AF841" s="17">
        <v>3.0832496984855299E-2</v>
      </c>
      <c r="AG841" s="17">
        <v>4.3542798983487299E-2</v>
      </c>
      <c r="AH841" s="17"/>
      <c r="AI841" s="17">
        <v>4.0283973249676197E-2</v>
      </c>
      <c r="AJ841" s="17">
        <v>3.7070797187710398E-2</v>
      </c>
      <c r="AK841" s="17">
        <v>3.5521925069707402E-2</v>
      </c>
      <c r="AL841" s="17">
        <v>5.2074230728075099E-2</v>
      </c>
      <c r="AM841" s="17">
        <v>3.9557205877302E-2</v>
      </c>
      <c r="AN841" s="17"/>
      <c r="AO841" s="17">
        <v>4.0583123639890702E-2</v>
      </c>
      <c r="AP841" s="17">
        <v>2.8971555695963599E-2</v>
      </c>
      <c r="AQ841" s="17">
        <v>3.7195181297496903E-2</v>
      </c>
      <c r="AR841" s="17"/>
      <c r="AS841" s="17">
        <v>4.4382384842592902E-2</v>
      </c>
      <c r="AT841" s="17">
        <v>3.6923450775939198E-2</v>
      </c>
      <c r="AU841" s="17">
        <v>3.8152297108563001E-2</v>
      </c>
      <c r="AV841" s="17">
        <v>3.9893288429662097E-2</v>
      </c>
      <c r="AW841" s="17">
        <v>7.9399155216933207E-2</v>
      </c>
      <c r="AX841" s="17"/>
      <c r="AY841" s="17">
        <v>0.24759264452296501</v>
      </c>
      <c r="AZ841" s="17">
        <v>7.6131969590390897E-2</v>
      </c>
      <c r="BA841" s="17">
        <v>7.98701594236223E-3</v>
      </c>
      <c r="BB841" s="17">
        <v>1.4435772268457501E-2</v>
      </c>
      <c r="BC841" s="17">
        <v>2.2412614179526801E-2</v>
      </c>
      <c r="BD841" s="17">
        <v>2.9395509684597601E-2</v>
      </c>
      <c r="BE841" s="17">
        <v>4.8541341384746903E-2</v>
      </c>
      <c r="BF841" s="17">
        <v>0.10495707714246</v>
      </c>
      <c r="BG841" s="17">
        <v>3.1166586497550101E-2</v>
      </c>
      <c r="BH841" s="17">
        <v>4.57486381409953E-2</v>
      </c>
      <c r="BI841" s="17">
        <v>5.1704360955970502E-2</v>
      </c>
      <c r="BJ841" s="17">
        <v>2.9168920646228998E-2</v>
      </c>
      <c r="BK841" s="17">
        <v>2.60440199535826E-2</v>
      </c>
      <c r="BL841" s="17">
        <v>7.7930122534992693E-2</v>
      </c>
      <c r="BM841" s="17">
        <v>0</v>
      </c>
      <c r="BN841" s="17">
        <v>2.3498897186409101E-2</v>
      </c>
      <c r="BO841" s="17"/>
      <c r="BP841" s="17">
        <v>4.8088670015326102E-2</v>
      </c>
      <c r="BQ841" s="17">
        <v>4.0442947297351199E-2</v>
      </c>
      <c r="BR841" s="17">
        <v>5.4330338393540803E-2</v>
      </c>
      <c r="BS841" s="17">
        <v>2.81823791436079E-2</v>
      </c>
      <c r="BT841" s="17">
        <v>1.8186008652723101E-2</v>
      </c>
      <c r="BU841" s="17">
        <v>5.2945859369911502E-2</v>
      </c>
      <c r="BV841" s="17"/>
      <c r="BW841" s="17">
        <v>2.65096075452073E-2</v>
      </c>
      <c r="BX841" s="17">
        <v>4.6475368487251902E-2</v>
      </c>
      <c r="BY841" s="17">
        <v>2.97775262880202E-2</v>
      </c>
      <c r="BZ841" s="17">
        <v>3.0672505295192699E-2</v>
      </c>
      <c r="CA841" s="17">
        <v>5.2106790185463901E-2</v>
      </c>
      <c r="CB841" s="17">
        <v>4.6635847156700098E-2</v>
      </c>
      <c r="CC841" s="17">
        <v>5.9225705598753203E-2</v>
      </c>
      <c r="CD841" s="17">
        <v>4.3582277471401101E-2</v>
      </c>
      <c r="CE841" s="17"/>
      <c r="CF841" s="17">
        <v>3.3369277631057501E-2</v>
      </c>
      <c r="CG841" s="17">
        <v>4.6558103929145299E-2</v>
      </c>
      <c r="CH841" s="17">
        <v>2.9470113551499401E-2</v>
      </c>
      <c r="CI841" s="17">
        <v>4.5320672928853098E-2</v>
      </c>
      <c r="CJ841" s="17">
        <v>7.7680464472994801E-2</v>
      </c>
      <c r="CK841" s="17"/>
      <c r="CL841" s="17">
        <v>2.1985539083583999E-2</v>
      </c>
      <c r="CM841" s="17"/>
      <c r="CN841" s="17">
        <v>3.8402946241689502E-2</v>
      </c>
      <c r="CO841" s="17">
        <v>3.8623762984024701E-2</v>
      </c>
      <c r="CP841" s="17">
        <v>4.3477339435901603E-2</v>
      </c>
    </row>
    <row r="842" spans="2:94" x14ac:dyDescent="0.35">
      <c r="B842" t="s">
        <v>209</v>
      </c>
      <c r="C842" s="17">
        <v>1.0976066206967601E-2</v>
      </c>
      <c r="D842" s="17">
        <v>1.4377908430186799E-2</v>
      </c>
      <c r="E842" s="17">
        <v>7.8040250797964603E-3</v>
      </c>
      <c r="F842" s="17"/>
      <c r="G842" s="17">
        <v>1.1176360094237701E-2</v>
      </c>
      <c r="H842" s="17">
        <v>2.97490126308474E-3</v>
      </c>
      <c r="I842" s="17">
        <v>1.0334536241040901E-2</v>
      </c>
      <c r="J842" s="17">
        <v>1.7293634904400099E-2</v>
      </c>
      <c r="K842" s="17">
        <v>1.46053583520408E-2</v>
      </c>
      <c r="L842" s="17">
        <v>1.06350150273989E-2</v>
      </c>
      <c r="M842" s="17"/>
      <c r="N842" s="17">
        <v>8.6119349183990997E-3</v>
      </c>
      <c r="O842" s="17">
        <v>1.22349372775209E-2</v>
      </c>
      <c r="P842" s="17">
        <v>8.9333628213452403E-3</v>
      </c>
      <c r="Q842" s="17">
        <v>1.42616214882864E-2</v>
      </c>
      <c r="R842" s="17"/>
      <c r="S842" s="17">
        <v>7.0254544849234803E-3</v>
      </c>
      <c r="T842" s="17">
        <v>1.7661142970409001E-2</v>
      </c>
      <c r="U842" s="17">
        <v>0</v>
      </c>
      <c r="V842" s="17">
        <v>1.1716694726580599E-2</v>
      </c>
      <c r="W842" s="17">
        <v>1.6269328458751099E-2</v>
      </c>
      <c r="X842" s="17">
        <v>2.1834653501435701E-2</v>
      </c>
      <c r="Y842" s="17">
        <v>1.0030039999933399E-2</v>
      </c>
      <c r="Z842" s="17">
        <v>0</v>
      </c>
      <c r="AA842" s="17">
        <v>8.25472516340813E-3</v>
      </c>
      <c r="AB842" s="17">
        <v>5.3658552674700002E-3</v>
      </c>
      <c r="AC842" s="17">
        <v>2.10242693536732E-2</v>
      </c>
      <c r="AD842" s="17"/>
      <c r="AE842" s="17">
        <v>1.9208579773105201E-2</v>
      </c>
      <c r="AF842" s="17">
        <v>7.3541419469064897E-3</v>
      </c>
      <c r="AG842" s="17">
        <v>3.67352743710499E-3</v>
      </c>
      <c r="AH842" s="17"/>
      <c r="AI842" s="17">
        <v>2.2332536989387999E-2</v>
      </c>
      <c r="AJ842" s="17">
        <v>5.0985193440747003E-3</v>
      </c>
      <c r="AK842" s="17">
        <v>0</v>
      </c>
      <c r="AL842" s="17">
        <v>0</v>
      </c>
      <c r="AM842" s="17">
        <v>1.05882954050826E-2</v>
      </c>
      <c r="AN842" s="17"/>
      <c r="AO842" s="17">
        <v>3.3484319805080501E-2</v>
      </c>
      <c r="AP842" s="17">
        <v>1.2571289070920401E-3</v>
      </c>
      <c r="AQ842" s="17">
        <v>0</v>
      </c>
      <c r="AR842" s="17"/>
      <c r="AS842" s="17">
        <v>8.8254344579128102E-3</v>
      </c>
      <c r="AT842" s="17">
        <v>1.58768512628653E-2</v>
      </c>
      <c r="AU842" s="17">
        <v>7.9053858773037704E-3</v>
      </c>
      <c r="AV842" s="17">
        <v>0</v>
      </c>
      <c r="AW842" s="17">
        <v>0</v>
      </c>
      <c r="AX842" s="17"/>
      <c r="AY842" s="17">
        <v>0</v>
      </c>
      <c r="AZ842" s="17">
        <v>2.1190097650185501E-2</v>
      </c>
      <c r="BA842" s="17">
        <v>1.37591190247454E-2</v>
      </c>
      <c r="BB842" s="17">
        <v>7.3265626564684803E-3</v>
      </c>
      <c r="BC842" s="17">
        <v>1.02854756617485E-2</v>
      </c>
      <c r="BD842" s="17">
        <v>9.8177974337455703E-3</v>
      </c>
      <c r="BE842" s="17">
        <v>5.70058199072364E-3</v>
      </c>
      <c r="BF842" s="17">
        <v>0</v>
      </c>
      <c r="BG842" s="17">
        <v>0</v>
      </c>
      <c r="BH842" s="17">
        <v>9.7112374292942002E-3</v>
      </c>
      <c r="BI842" s="17">
        <v>1.0954911711645299E-2</v>
      </c>
      <c r="BJ842" s="17">
        <v>3.9466204669066897E-2</v>
      </c>
      <c r="BK842" s="17">
        <v>1.0667376195916E-2</v>
      </c>
      <c r="BL842" s="17">
        <v>5.2871710673918097E-2</v>
      </c>
      <c r="BM842" s="17">
        <v>2.0326197049629801E-2</v>
      </c>
      <c r="BN842" s="17">
        <v>0</v>
      </c>
      <c r="BO842" s="17"/>
      <c r="BP842" s="17">
        <v>9.1287890990132299E-3</v>
      </c>
      <c r="BQ842" s="17">
        <v>9.9471884910278096E-3</v>
      </c>
      <c r="BR842" s="17">
        <v>1.5852448756955899E-2</v>
      </c>
      <c r="BS842" s="17">
        <v>7.3809219673582503E-3</v>
      </c>
      <c r="BT842" s="17">
        <v>1.5277257307307101E-2</v>
      </c>
      <c r="BU842" s="17">
        <v>1.8241962327438702E-2</v>
      </c>
      <c r="BV842" s="17"/>
      <c r="BW842" s="17">
        <v>1.28224219471435E-2</v>
      </c>
      <c r="BX842" s="17">
        <v>8.9287367344414604E-3</v>
      </c>
      <c r="BY842" s="17">
        <v>9.6038355246214693E-3</v>
      </c>
      <c r="BZ842" s="17">
        <v>1.6588876912827E-2</v>
      </c>
      <c r="CA842" s="17">
        <v>2.65731207830576E-2</v>
      </c>
      <c r="CB842" s="17">
        <v>0</v>
      </c>
      <c r="CC842" s="17">
        <v>0</v>
      </c>
      <c r="CD842" s="17">
        <v>0</v>
      </c>
      <c r="CE842" s="17"/>
      <c r="CF842" s="17">
        <v>2.1851221698284899E-2</v>
      </c>
      <c r="CG842" s="17">
        <v>1.4545274838122201E-2</v>
      </c>
      <c r="CH842" s="17">
        <v>6.7990213274505803E-3</v>
      </c>
      <c r="CI842" s="17">
        <v>5.96873173629189E-3</v>
      </c>
      <c r="CJ842" s="17">
        <v>1.4844196750501699E-2</v>
      </c>
      <c r="CK842" s="17"/>
      <c r="CL842" s="17">
        <v>7.5826482591962296E-3</v>
      </c>
      <c r="CM842" s="17"/>
      <c r="CN842" s="17">
        <v>3.4973156727746502E-3</v>
      </c>
      <c r="CO842" s="17">
        <v>1.2653628861906401E-2</v>
      </c>
      <c r="CP842" s="17">
        <v>2.5753878931707198E-2</v>
      </c>
    </row>
    <row r="843" spans="2:94" x14ac:dyDescent="0.35">
      <c r="B843" t="s">
        <v>133</v>
      </c>
      <c r="C843" s="17">
        <v>3.8764346841416497E-2</v>
      </c>
      <c r="D843" s="17">
        <v>2.4016643795824199E-2</v>
      </c>
      <c r="E843" s="17">
        <v>5.2936177713807098E-2</v>
      </c>
      <c r="F843" s="17"/>
      <c r="G843" s="17">
        <v>4.1791687357142497E-2</v>
      </c>
      <c r="H843" s="17">
        <v>3.3851687606113498E-2</v>
      </c>
      <c r="I843" s="17">
        <v>3.4668726142769501E-2</v>
      </c>
      <c r="J843" s="17">
        <v>5.7435134622626199E-2</v>
      </c>
      <c r="K843" s="17">
        <v>3.9879732411649202E-2</v>
      </c>
      <c r="L843" s="17">
        <v>2.8466896823820299E-2</v>
      </c>
      <c r="M843" s="17"/>
      <c r="N843" s="17">
        <v>1.9694094472115099E-2</v>
      </c>
      <c r="O843" s="17">
        <v>4.11893087261773E-2</v>
      </c>
      <c r="P843" s="17">
        <v>4.7816826482276503E-2</v>
      </c>
      <c r="Q843" s="17">
        <v>5.0063649932150497E-2</v>
      </c>
      <c r="R843" s="17"/>
      <c r="S843" s="17">
        <v>3.5411933880345699E-2</v>
      </c>
      <c r="T843" s="17">
        <v>2.3737734181102501E-2</v>
      </c>
      <c r="U843" s="17">
        <v>5.4680893501026402E-2</v>
      </c>
      <c r="V843" s="17">
        <v>5.0768905711220398E-2</v>
      </c>
      <c r="W843" s="17">
        <v>1.51635819857116E-2</v>
      </c>
      <c r="X843" s="17">
        <v>6.2738748760589796E-2</v>
      </c>
      <c r="Y843" s="17">
        <v>4.2922252970419503E-2</v>
      </c>
      <c r="Z843" s="17">
        <v>4.3183370781778398E-2</v>
      </c>
      <c r="AA843" s="17">
        <v>5.2871704278359397E-2</v>
      </c>
      <c r="AB843" s="17">
        <v>2.3879164165341599E-2</v>
      </c>
      <c r="AC843" s="17">
        <v>2.0402929792953401E-2</v>
      </c>
      <c r="AD843" s="17"/>
      <c r="AE843" s="17">
        <v>3.8001923965487502E-2</v>
      </c>
      <c r="AF843" s="17">
        <v>1.9775143940419699E-2</v>
      </c>
      <c r="AG843" s="17">
        <v>9.1653908481131294E-2</v>
      </c>
      <c r="AH843" s="17"/>
      <c r="AI843" s="17">
        <v>3.0958449693583402E-2</v>
      </c>
      <c r="AJ843" s="17">
        <v>2.1876836467172402E-2</v>
      </c>
      <c r="AK843" s="17">
        <v>9.6348668789297195E-3</v>
      </c>
      <c r="AL843" s="17">
        <v>0</v>
      </c>
      <c r="AM843" s="17">
        <v>9.5315641183208497E-2</v>
      </c>
      <c r="AN843" s="17"/>
      <c r="AO843" s="17">
        <v>3.2353269581772398E-2</v>
      </c>
      <c r="AP843" s="17">
        <v>2.1564872916599299E-2</v>
      </c>
      <c r="AQ843" s="17">
        <v>2.9449484457712099E-2</v>
      </c>
      <c r="AR843" s="17"/>
      <c r="AS843" s="17">
        <v>5.4057170096161802E-2</v>
      </c>
      <c r="AT843" s="17">
        <v>4.1734177753846601E-2</v>
      </c>
      <c r="AU843" s="17">
        <v>4.6066150312853001E-2</v>
      </c>
      <c r="AV843" s="17">
        <v>1.5172284287652099E-2</v>
      </c>
      <c r="AW843" s="17">
        <v>3.4329134732083703E-2</v>
      </c>
      <c r="AX843" s="17"/>
      <c r="AY843" s="17">
        <v>0</v>
      </c>
      <c r="AZ843" s="17">
        <v>7.5203753694437103E-2</v>
      </c>
      <c r="BA843" s="17">
        <v>4.4562558687979599E-2</v>
      </c>
      <c r="BB843" s="17">
        <v>2.3642334480099701E-2</v>
      </c>
      <c r="BC843" s="17">
        <v>2.8017056519691198E-2</v>
      </c>
      <c r="BD843" s="17">
        <v>3.60169320756515E-2</v>
      </c>
      <c r="BE843" s="17">
        <v>4.3077827748862298E-2</v>
      </c>
      <c r="BF843" s="17">
        <v>3.4736382803257401E-2</v>
      </c>
      <c r="BG843" s="17">
        <v>4.7992261402752999E-2</v>
      </c>
      <c r="BH843" s="17">
        <v>5.7012622860722298E-2</v>
      </c>
      <c r="BI843" s="17">
        <v>4.48612885935014E-2</v>
      </c>
      <c r="BJ843" s="17">
        <v>0</v>
      </c>
      <c r="BK843" s="17">
        <v>1.17025229081083E-2</v>
      </c>
      <c r="BL843" s="17">
        <v>2.5734395556836501E-2</v>
      </c>
      <c r="BM843" s="17">
        <v>0</v>
      </c>
      <c r="BN843" s="17">
        <v>2.41863487137511E-2</v>
      </c>
      <c r="BO843" s="17"/>
      <c r="BP843" s="17">
        <v>3.9507966139693901E-2</v>
      </c>
      <c r="BQ843" s="17">
        <v>3.65745092936356E-2</v>
      </c>
      <c r="BR843" s="17">
        <v>3.83408207746554E-2</v>
      </c>
      <c r="BS843" s="17">
        <v>4.1173203515430398E-2</v>
      </c>
      <c r="BT843" s="17">
        <v>2.5305430184168198E-2</v>
      </c>
      <c r="BU843" s="17">
        <v>6.5809983443474093E-2</v>
      </c>
      <c r="BV843" s="17"/>
      <c r="BW843" s="17">
        <v>6.4803947657939107E-2</v>
      </c>
      <c r="BX843" s="17">
        <v>1.56456191877587E-2</v>
      </c>
      <c r="BY843" s="17">
        <v>3.5337473992608101E-2</v>
      </c>
      <c r="BZ843" s="17">
        <v>3.6914558017679198E-2</v>
      </c>
      <c r="CA843" s="17">
        <v>4.1436104261312397E-2</v>
      </c>
      <c r="CB843" s="17">
        <v>5.6722851631484397E-2</v>
      </c>
      <c r="CC843" s="17">
        <v>4.4646611844354901E-2</v>
      </c>
      <c r="CD843" s="17">
        <v>7.0993616050007605E-2</v>
      </c>
      <c r="CE843" s="17"/>
      <c r="CF843" s="17">
        <v>1.1288527482293999E-2</v>
      </c>
      <c r="CG843" s="17">
        <v>2.5475477141926699E-2</v>
      </c>
      <c r="CH843" s="17">
        <v>4.2118915370478099E-2</v>
      </c>
      <c r="CI843" s="17">
        <v>6.6168048628893306E-2</v>
      </c>
      <c r="CJ843" s="17">
        <v>8.8778637457231593E-2</v>
      </c>
      <c r="CK843" s="17"/>
      <c r="CL843" s="17">
        <v>3.5416454825893097E-2</v>
      </c>
      <c r="CM843" s="17"/>
      <c r="CN843" s="17">
        <v>4.5016806301644202E-2</v>
      </c>
      <c r="CO843" s="17">
        <v>3.9985862120546098E-2</v>
      </c>
      <c r="CP843" s="17">
        <v>2.4336184190044199E-2</v>
      </c>
    </row>
    <row r="844" spans="2:94" x14ac:dyDescent="0.35">
      <c r="B844" t="s">
        <v>145</v>
      </c>
      <c r="C844" s="17">
        <v>0.75815161218376004</v>
      </c>
      <c r="D844" s="17">
        <v>0.74618360842915299</v>
      </c>
      <c r="E844" s="17">
        <v>0.76832176025318499</v>
      </c>
      <c r="F844" s="17"/>
      <c r="G844" s="17">
        <v>0.68579509720368403</v>
      </c>
      <c r="H844" s="17">
        <v>0.76884604641172205</v>
      </c>
      <c r="I844" s="17">
        <v>0.76976176496775195</v>
      </c>
      <c r="J844" s="17">
        <v>0.74462823630508201</v>
      </c>
      <c r="K844" s="17">
        <v>0.77296101364556902</v>
      </c>
      <c r="L844" s="17">
        <v>0.78603547233090798</v>
      </c>
      <c r="M844" s="17"/>
      <c r="N844" s="17">
        <v>0.77224377242127296</v>
      </c>
      <c r="O844" s="17">
        <v>0.78218423422809302</v>
      </c>
      <c r="P844" s="17">
        <v>0.72738205750344898</v>
      </c>
      <c r="Q844" s="17">
        <v>0.74476525440783803</v>
      </c>
      <c r="R844" s="17"/>
      <c r="S844" s="17">
        <v>0.74331644277046505</v>
      </c>
      <c r="T844" s="17">
        <v>0.74041283574778605</v>
      </c>
      <c r="U844" s="17">
        <v>0.74466794064967801</v>
      </c>
      <c r="V844" s="17">
        <v>0.74389475527036897</v>
      </c>
      <c r="W844" s="17">
        <v>0.78479039737348499</v>
      </c>
      <c r="X844" s="17">
        <v>0.68602679822825896</v>
      </c>
      <c r="Y844" s="17">
        <v>0.81485177597110403</v>
      </c>
      <c r="Z844" s="17">
        <v>0.75084062507126503</v>
      </c>
      <c r="AA844" s="17">
        <v>0.77739880768663305</v>
      </c>
      <c r="AB844" s="17">
        <v>0.776441036328403</v>
      </c>
      <c r="AC844" s="17">
        <v>0.81859836531364105</v>
      </c>
      <c r="AD844" s="17"/>
      <c r="AE844" s="17">
        <v>0.72262174294391701</v>
      </c>
      <c r="AF844" s="17">
        <v>0.81647964042980903</v>
      </c>
      <c r="AG844" s="17">
        <v>0.72006903598292704</v>
      </c>
      <c r="AH844" s="17"/>
      <c r="AI844" s="17">
        <v>0.72959544896170103</v>
      </c>
      <c r="AJ844" s="17">
        <v>0.82079142397947003</v>
      </c>
      <c r="AK844" s="17">
        <v>0.78800265835253203</v>
      </c>
      <c r="AL844" s="17">
        <v>0.814370693623375</v>
      </c>
      <c r="AM844" s="17">
        <v>0.69565794088539901</v>
      </c>
      <c r="AN844" s="17"/>
      <c r="AO844" s="17">
        <v>0.72693174003612404</v>
      </c>
      <c r="AP844" s="17">
        <v>0.83643904425957405</v>
      </c>
      <c r="AQ844" s="17">
        <v>0.74045189655785004</v>
      </c>
      <c r="AR844" s="17"/>
      <c r="AS844" s="17">
        <v>0.73619038624522004</v>
      </c>
      <c r="AT844" s="17">
        <v>0.73510219964460899</v>
      </c>
      <c r="AU844" s="17">
        <v>0.75724683299483098</v>
      </c>
      <c r="AV844" s="17">
        <v>0.82926347391863298</v>
      </c>
      <c r="AW844" s="17">
        <v>0.68091966769670298</v>
      </c>
      <c r="AX844" s="17"/>
      <c r="AY844" s="17">
        <v>0.50978496433522602</v>
      </c>
      <c r="AZ844" s="17">
        <v>0.64840176341671396</v>
      </c>
      <c r="BA844" s="17">
        <v>0.76172373194965903</v>
      </c>
      <c r="BB844" s="17">
        <v>0.76792771095141099</v>
      </c>
      <c r="BC844" s="17">
        <v>0.78165973100046104</v>
      </c>
      <c r="BD844" s="17">
        <v>0.81763909435005799</v>
      </c>
      <c r="BE844" s="17">
        <v>0.73177847970492704</v>
      </c>
      <c r="BF844" s="17">
        <v>0.76895813582890604</v>
      </c>
      <c r="BG844" s="17">
        <v>0.680103745745262</v>
      </c>
      <c r="BH844" s="17">
        <v>0.72552882797677798</v>
      </c>
      <c r="BI844" s="17">
        <v>0.79651972061166099</v>
      </c>
      <c r="BJ844" s="17">
        <v>0.73729388718542799</v>
      </c>
      <c r="BK844" s="17">
        <v>0.78470908969801201</v>
      </c>
      <c r="BL844" s="17">
        <v>0.76234677721324895</v>
      </c>
      <c r="BM844" s="17">
        <v>0.89358431904594104</v>
      </c>
      <c r="BN844" s="17">
        <v>0.76880092294665203</v>
      </c>
      <c r="BO844" s="17"/>
      <c r="BP844" s="17">
        <v>0.74987935189757504</v>
      </c>
      <c r="BQ844" s="17">
        <v>0.76443170308172004</v>
      </c>
      <c r="BR844" s="17">
        <v>0.736560126371545</v>
      </c>
      <c r="BS844" s="17">
        <v>0.774557992957426</v>
      </c>
      <c r="BT844" s="17">
        <v>0.77239007161167805</v>
      </c>
      <c r="BU844" s="17">
        <v>0.71833112517588105</v>
      </c>
      <c r="BV844" s="17"/>
      <c r="BW844" s="17">
        <v>0.71417397463295196</v>
      </c>
      <c r="BX844" s="17">
        <v>0.80421752730929097</v>
      </c>
      <c r="BY844" s="17">
        <v>0.76699530885702605</v>
      </c>
      <c r="BZ844" s="17">
        <v>0.74325138792072298</v>
      </c>
      <c r="CA844" s="17">
        <v>0.76023276217326297</v>
      </c>
      <c r="CB844" s="17">
        <v>0.76230853156106904</v>
      </c>
      <c r="CC844" s="17">
        <v>0.75635940776094202</v>
      </c>
      <c r="CD844" s="17">
        <v>0.69821098218007904</v>
      </c>
      <c r="CE844" s="17"/>
      <c r="CF844" s="17">
        <v>0.78709459993929998</v>
      </c>
      <c r="CG844" s="17">
        <v>0.78042990222819097</v>
      </c>
      <c r="CH844" s="17">
        <v>0.75721489384965202</v>
      </c>
      <c r="CI844" s="17">
        <v>0.73592399034870304</v>
      </c>
      <c r="CJ844" s="17">
        <v>0.55697124261059505</v>
      </c>
      <c r="CK844" s="17"/>
      <c r="CL844" s="17">
        <v>0.78903039120160601</v>
      </c>
      <c r="CM844" s="17"/>
      <c r="CN844" s="17">
        <v>0.79793583070367502</v>
      </c>
      <c r="CO844" s="17">
        <v>0.67990418985448597</v>
      </c>
      <c r="CP844" s="17">
        <v>0.73431781007354902</v>
      </c>
    </row>
    <row r="845" spans="2:94" x14ac:dyDescent="0.35">
      <c r="B845" t="s">
        <v>146</v>
      </c>
      <c r="C845" s="17">
        <v>5.0710062592222903E-2</v>
      </c>
      <c r="D845" s="17">
        <v>6.91673764548177E-2</v>
      </c>
      <c r="E845" s="17">
        <v>3.3456528402409598E-2</v>
      </c>
      <c r="F845" s="17"/>
      <c r="G845" s="17">
        <v>7.7334362881435595E-2</v>
      </c>
      <c r="H845" s="17">
        <v>4.1278024550856399E-2</v>
      </c>
      <c r="I845" s="17">
        <v>4.62838857026786E-2</v>
      </c>
      <c r="J845" s="17">
        <v>4.95469493305997E-2</v>
      </c>
      <c r="K845" s="17">
        <v>6.2234130244755298E-2</v>
      </c>
      <c r="L845" s="17">
        <v>3.9426600905134397E-2</v>
      </c>
      <c r="M845" s="17"/>
      <c r="N845" s="17">
        <v>5.24353283982541E-2</v>
      </c>
      <c r="O845" s="17">
        <v>3.8577109621571397E-2</v>
      </c>
      <c r="P845" s="17">
        <v>5.6578242161800602E-2</v>
      </c>
      <c r="Q845" s="17">
        <v>5.6163693777276903E-2</v>
      </c>
      <c r="R845" s="17"/>
      <c r="S845" s="17">
        <v>7.0467032959566897E-2</v>
      </c>
      <c r="T845" s="17">
        <v>5.8322671063056102E-2</v>
      </c>
      <c r="U845" s="17">
        <v>4.7286436333103303E-2</v>
      </c>
      <c r="V845" s="17">
        <v>5.6526255708634801E-2</v>
      </c>
      <c r="W845" s="17">
        <v>3.7462507866558803E-2</v>
      </c>
      <c r="X845" s="17">
        <v>6.3021629895206904E-2</v>
      </c>
      <c r="Y845" s="17">
        <v>2.4937696011233201E-2</v>
      </c>
      <c r="Z845" s="17">
        <v>2.9829202218372201E-2</v>
      </c>
      <c r="AA845" s="17">
        <v>4.2447130356148798E-2</v>
      </c>
      <c r="AB845" s="17">
        <v>5.41877892837083E-2</v>
      </c>
      <c r="AC845" s="17">
        <v>4.2515770445531099E-2</v>
      </c>
      <c r="AD845" s="17"/>
      <c r="AE845" s="17">
        <v>6.4777992523929295E-2</v>
      </c>
      <c r="AF845" s="17">
        <v>3.8186638931761802E-2</v>
      </c>
      <c r="AG845" s="17">
        <v>4.72163264205923E-2</v>
      </c>
      <c r="AH845" s="17"/>
      <c r="AI845" s="17">
        <v>6.2616510239064199E-2</v>
      </c>
      <c r="AJ845" s="17">
        <v>4.21693165317851E-2</v>
      </c>
      <c r="AK845" s="17">
        <v>3.5521925069707402E-2</v>
      </c>
      <c r="AL845" s="17">
        <v>5.2074230728075099E-2</v>
      </c>
      <c r="AM845" s="17">
        <v>5.0145501282384597E-2</v>
      </c>
      <c r="AN845" s="17"/>
      <c r="AO845" s="17">
        <v>7.4067443444971195E-2</v>
      </c>
      <c r="AP845" s="17">
        <v>3.0228684603055701E-2</v>
      </c>
      <c r="AQ845" s="17">
        <v>3.7195181297496903E-2</v>
      </c>
      <c r="AR845" s="17"/>
      <c r="AS845" s="17">
        <v>5.32078193005057E-2</v>
      </c>
      <c r="AT845" s="17">
        <v>5.2800302038804502E-2</v>
      </c>
      <c r="AU845" s="17">
        <v>4.6057682985866703E-2</v>
      </c>
      <c r="AV845" s="17">
        <v>3.9893288429662097E-2</v>
      </c>
      <c r="AW845" s="17">
        <v>7.9399155216933207E-2</v>
      </c>
      <c r="AX845" s="17"/>
      <c r="AY845" s="17">
        <v>0.24759264452296501</v>
      </c>
      <c r="AZ845" s="17">
        <v>9.7322067240576501E-2</v>
      </c>
      <c r="BA845" s="17">
        <v>2.1746134967107599E-2</v>
      </c>
      <c r="BB845" s="17">
        <v>2.1762334924926002E-2</v>
      </c>
      <c r="BC845" s="17">
        <v>3.2698089841275299E-2</v>
      </c>
      <c r="BD845" s="17">
        <v>3.9213307118343199E-2</v>
      </c>
      <c r="BE845" s="17">
        <v>5.4241923375470603E-2</v>
      </c>
      <c r="BF845" s="17">
        <v>0.10495707714246</v>
      </c>
      <c r="BG845" s="17">
        <v>3.1166586497550101E-2</v>
      </c>
      <c r="BH845" s="17">
        <v>5.5459875570289502E-2</v>
      </c>
      <c r="BI845" s="17">
        <v>6.2659272667615798E-2</v>
      </c>
      <c r="BJ845" s="17">
        <v>6.8635125315295906E-2</v>
      </c>
      <c r="BK845" s="17">
        <v>3.6711396149498601E-2</v>
      </c>
      <c r="BL845" s="17">
        <v>0.13080183320891101</v>
      </c>
      <c r="BM845" s="17">
        <v>2.0326197049629801E-2</v>
      </c>
      <c r="BN845" s="17">
        <v>2.3498897186409101E-2</v>
      </c>
      <c r="BO845" s="17"/>
      <c r="BP845" s="17">
        <v>5.72174591143393E-2</v>
      </c>
      <c r="BQ845" s="17">
        <v>5.0390135788378997E-2</v>
      </c>
      <c r="BR845" s="17">
        <v>7.0182787150496695E-2</v>
      </c>
      <c r="BS845" s="17">
        <v>3.5563301110966103E-2</v>
      </c>
      <c r="BT845" s="17">
        <v>3.3463265960030297E-2</v>
      </c>
      <c r="BU845" s="17">
        <v>7.1187821697350301E-2</v>
      </c>
      <c r="BV845" s="17"/>
      <c r="BW845" s="17">
        <v>3.9332029492350797E-2</v>
      </c>
      <c r="BX845" s="17">
        <v>5.5404105221693402E-2</v>
      </c>
      <c r="BY845" s="17">
        <v>3.9381361812641701E-2</v>
      </c>
      <c r="BZ845" s="17">
        <v>4.7261382208019703E-2</v>
      </c>
      <c r="CA845" s="17">
        <v>7.8679910968521505E-2</v>
      </c>
      <c r="CB845" s="17">
        <v>4.6635847156700098E-2</v>
      </c>
      <c r="CC845" s="17">
        <v>5.9225705598753203E-2</v>
      </c>
      <c r="CD845" s="17">
        <v>4.3582277471401101E-2</v>
      </c>
      <c r="CE845" s="17"/>
      <c r="CF845" s="17">
        <v>5.52204993293424E-2</v>
      </c>
      <c r="CG845" s="17">
        <v>6.1103378767267402E-2</v>
      </c>
      <c r="CH845" s="17">
        <v>3.6269134878949998E-2</v>
      </c>
      <c r="CI845" s="17">
        <v>5.1289404665144998E-2</v>
      </c>
      <c r="CJ845" s="17">
        <v>9.2524661223496493E-2</v>
      </c>
      <c r="CK845" s="17"/>
      <c r="CL845" s="17">
        <v>2.9568187342780199E-2</v>
      </c>
      <c r="CM845" s="17"/>
      <c r="CN845" s="17">
        <v>4.19002619144642E-2</v>
      </c>
      <c r="CO845" s="17">
        <v>5.1277391845931101E-2</v>
      </c>
      <c r="CP845" s="17">
        <v>6.9231218367608802E-2</v>
      </c>
    </row>
    <row r="846" spans="2:94" x14ac:dyDescent="0.35">
      <c r="B846" t="s">
        <v>147</v>
      </c>
      <c r="C846" s="17">
        <v>0.70744154959153704</v>
      </c>
      <c r="D846" s="17">
        <v>0.67701623197433503</v>
      </c>
      <c r="E846" s="17">
        <v>0.73486523185077501</v>
      </c>
      <c r="F846" s="17"/>
      <c r="G846" s="17">
        <v>0.60846073432224901</v>
      </c>
      <c r="H846" s="17">
        <v>0.727568021860866</v>
      </c>
      <c r="I846" s="17">
        <v>0.72347787926507301</v>
      </c>
      <c r="J846" s="17">
        <v>0.69508128697448301</v>
      </c>
      <c r="K846" s="17">
        <v>0.71072688340081402</v>
      </c>
      <c r="L846" s="17">
        <v>0.74660887142577304</v>
      </c>
      <c r="M846" s="17"/>
      <c r="N846" s="17">
        <v>0.71980844402301902</v>
      </c>
      <c r="O846" s="17">
        <v>0.74360712460652201</v>
      </c>
      <c r="P846" s="17">
        <v>0.67080381534164801</v>
      </c>
      <c r="Q846" s="17">
        <v>0.68860156063056099</v>
      </c>
      <c r="R846" s="17"/>
      <c r="S846" s="17">
        <v>0.67284940981089802</v>
      </c>
      <c r="T846" s="17">
        <v>0.68209016468473005</v>
      </c>
      <c r="U846" s="17">
        <v>0.69738150431657397</v>
      </c>
      <c r="V846" s="17">
        <v>0.68736849956173396</v>
      </c>
      <c r="W846" s="17">
        <v>0.74732788950692597</v>
      </c>
      <c r="X846" s="17">
        <v>0.62300516833305197</v>
      </c>
      <c r="Y846" s="17">
        <v>0.78991407995987095</v>
      </c>
      <c r="Z846" s="17">
        <v>0.72101142285289299</v>
      </c>
      <c r="AA846" s="17">
        <v>0.73495167733048405</v>
      </c>
      <c r="AB846" s="17">
        <v>0.72225324704469496</v>
      </c>
      <c r="AC846" s="17">
        <v>0.77608259486811004</v>
      </c>
      <c r="AD846" s="17"/>
      <c r="AE846" s="17">
        <v>0.65784375041998699</v>
      </c>
      <c r="AF846" s="17">
        <v>0.77829300149804703</v>
      </c>
      <c r="AG846" s="17">
        <v>0.67285270956233501</v>
      </c>
      <c r="AH846" s="17"/>
      <c r="AI846" s="17">
        <v>0.66697893872263703</v>
      </c>
      <c r="AJ846" s="17">
        <v>0.77862210744768501</v>
      </c>
      <c r="AK846" s="17">
        <v>0.75248073328282505</v>
      </c>
      <c r="AL846" s="17">
        <v>0.76229646289529995</v>
      </c>
      <c r="AM846" s="17">
        <v>0.64551243960301397</v>
      </c>
      <c r="AN846" s="17"/>
      <c r="AO846" s="17">
        <v>0.65286429659115197</v>
      </c>
      <c r="AP846" s="17">
        <v>0.80621035965651799</v>
      </c>
      <c r="AQ846" s="17">
        <v>0.70325671526035305</v>
      </c>
      <c r="AR846" s="17"/>
      <c r="AS846" s="17">
        <v>0.68298256694471504</v>
      </c>
      <c r="AT846" s="17">
        <v>0.68230189760580495</v>
      </c>
      <c r="AU846" s="17">
        <v>0.71118915000896399</v>
      </c>
      <c r="AV846" s="17">
        <v>0.78937018548897098</v>
      </c>
      <c r="AW846" s="17">
        <v>0.60152051247977001</v>
      </c>
      <c r="AX846" s="17"/>
      <c r="AY846" s="17">
        <v>0.26219231981226099</v>
      </c>
      <c r="AZ846" s="17">
        <v>0.55107969617613695</v>
      </c>
      <c r="BA846" s="17">
        <v>0.73997759698255205</v>
      </c>
      <c r="BB846" s="17">
        <v>0.74616537602648503</v>
      </c>
      <c r="BC846" s="17">
        <v>0.74896164115918595</v>
      </c>
      <c r="BD846" s="17">
        <v>0.77842578723171496</v>
      </c>
      <c r="BE846" s="17">
        <v>0.67753655632945597</v>
      </c>
      <c r="BF846" s="17">
        <v>0.66400105868644599</v>
      </c>
      <c r="BG846" s="17">
        <v>0.648937159247712</v>
      </c>
      <c r="BH846" s="17">
        <v>0.67006895240648801</v>
      </c>
      <c r="BI846" s="17">
        <v>0.73386044794404504</v>
      </c>
      <c r="BJ846" s="17">
        <v>0.66865876187013296</v>
      </c>
      <c r="BK846" s="17">
        <v>0.74799769354851398</v>
      </c>
      <c r="BL846" s="17">
        <v>0.63154494400433803</v>
      </c>
      <c r="BM846" s="17">
        <v>0.87325812199631203</v>
      </c>
      <c r="BN846" s="17">
        <v>0.74530202576024296</v>
      </c>
      <c r="BO846" s="17"/>
      <c r="BP846" s="17">
        <v>0.69266189278323598</v>
      </c>
      <c r="BQ846" s="17">
        <v>0.71404156729334201</v>
      </c>
      <c r="BR846" s="17">
        <v>0.66637733922104803</v>
      </c>
      <c r="BS846" s="17">
        <v>0.73899469184646005</v>
      </c>
      <c r="BT846" s="17">
        <v>0.73892680565164803</v>
      </c>
      <c r="BU846" s="17">
        <v>0.647143303478531</v>
      </c>
      <c r="BV846" s="17"/>
      <c r="BW846" s="17">
        <v>0.67484194514060103</v>
      </c>
      <c r="BX846" s="17">
        <v>0.74881342208759705</v>
      </c>
      <c r="BY846" s="17">
        <v>0.72761394704438498</v>
      </c>
      <c r="BZ846" s="17">
        <v>0.69599000571270297</v>
      </c>
      <c r="CA846" s="17">
        <v>0.68155285120474096</v>
      </c>
      <c r="CB846" s="17">
        <v>0.71567268440436904</v>
      </c>
      <c r="CC846" s="17">
        <v>0.69713370216218895</v>
      </c>
      <c r="CD846" s="17">
        <v>0.65462870470867796</v>
      </c>
      <c r="CE846" s="17"/>
      <c r="CF846" s="17">
        <v>0.73187410060995695</v>
      </c>
      <c r="CG846" s="17">
        <v>0.71932652346092396</v>
      </c>
      <c r="CH846" s="17">
        <v>0.72094575897070201</v>
      </c>
      <c r="CI846" s="17">
        <v>0.68463458568355795</v>
      </c>
      <c r="CJ846" s="17">
        <v>0.46444658138709899</v>
      </c>
      <c r="CK846" s="17"/>
      <c r="CL846" s="17">
        <v>0.75946220385882601</v>
      </c>
      <c r="CM846" s="17"/>
      <c r="CN846" s="17">
        <v>0.75603556878921097</v>
      </c>
      <c r="CO846" s="17">
        <v>0.62862679800855503</v>
      </c>
      <c r="CP846" s="17">
        <v>0.66508659170594098</v>
      </c>
    </row>
    <row r="847" spans="2:94" x14ac:dyDescent="0.35">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c r="BL847" s="17"/>
      <c r="BM847" s="17"/>
      <c r="BN847" s="17"/>
      <c r="BO847" s="17"/>
      <c r="BP847" s="17"/>
      <c r="BQ847" s="17"/>
      <c r="BR847" s="17"/>
      <c r="BS847" s="17"/>
      <c r="BT847" s="17"/>
      <c r="BU847" s="17"/>
      <c r="BV847" s="17"/>
      <c r="BW847" s="17"/>
      <c r="BX847" s="17"/>
      <c r="BY847" s="17"/>
      <c r="BZ847" s="17"/>
      <c r="CA847" s="17"/>
      <c r="CB847" s="17"/>
      <c r="CC847" s="17"/>
      <c r="CD847" s="17"/>
      <c r="CE847" s="17"/>
      <c r="CF847" s="17"/>
      <c r="CG847" s="17"/>
      <c r="CH847" s="17"/>
      <c r="CI847" s="17"/>
      <c r="CJ847" s="17"/>
      <c r="CK847" s="17"/>
      <c r="CL847" s="17"/>
      <c r="CM847" s="17"/>
      <c r="CN847" s="17"/>
      <c r="CO847" s="17"/>
      <c r="CP847" s="17"/>
    </row>
    <row r="848" spans="2:94" x14ac:dyDescent="0.35">
      <c r="B848" s="6" t="s">
        <v>338</v>
      </c>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c r="BD848" s="17"/>
      <c r="BE848" s="17"/>
      <c r="BF848" s="17"/>
      <c r="BG848" s="17"/>
      <c r="BH848" s="17"/>
      <c r="BI848" s="17"/>
      <c r="BJ848" s="17"/>
      <c r="BK848" s="17"/>
      <c r="BL848" s="17"/>
      <c r="BM848" s="17"/>
      <c r="BN848" s="17"/>
      <c r="BO848" s="17"/>
      <c r="BP848" s="17"/>
      <c r="BQ848" s="17"/>
      <c r="BR848" s="17"/>
      <c r="BS848" s="17"/>
      <c r="BT848" s="17"/>
      <c r="BU848" s="17"/>
      <c r="BV848" s="17"/>
      <c r="BW848" s="17"/>
      <c r="BX848" s="17"/>
      <c r="BY848" s="17"/>
      <c r="BZ848" s="17"/>
      <c r="CA848" s="17"/>
      <c r="CB848" s="17"/>
      <c r="CC848" s="17"/>
      <c r="CD848" s="17"/>
      <c r="CE848" s="17"/>
      <c r="CF848" s="17"/>
      <c r="CG848" s="17"/>
      <c r="CH848" s="17"/>
      <c r="CI848" s="17"/>
      <c r="CJ848" s="17"/>
      <c r="CK848" s="17"/>
      <c r="CL848" s="17"/>
      <c r="CM848" s="17"/>
      <c r="CN848" s="17"/>
      <c r="CO848" s="17"/>
      <c r="CP848" s="17"/>
    </row>
    <row r="849" spans="2:94" x14ac:dyDescent="0.35">
      <c r="B849" s="24" t="s">
        <v>334</v>
      </c>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c r="BE849" s="17"/>
      <c r="BF849" s="17"/>
      <c r="BG849" s="17"/>
      <c r="BH849" s="17"/>
      <c r="BI849" s="17"/>
      <c r="BJ849" s="17"/>
      <c r="BK849" s="17"/>
      <c r="BL849" s="17"/>
      <c r="BM849" s="17"/>
      <c r="BN849" s="17"/>
      <c r="BO849" s="17"/>
      <c r="BP849" s="17"/>
      <c r="BQ849" s="17"/>
      <c r="BR849" s="17"/>
      <c r="BS849" s="17"/>
      <c r="BT849" s="17"/>
      <c r="BU849" s="17"/>
      <c r="BV849" s="17"/>
      <c r="BW849" s="17"/>
      <c r="BX849" s="17"/>
      <c r="BY849" s="17"/>
      <c r="BZ849" s="17"/>
      <c r="CA849" s="17"/>
      <c r="CB849" s="17"/>
      <c r="CC849" s="17"/>
      <c r="CD849" s="17"/>
      <c r="CE849" s="17"/>
      <c r="CF849" s="17"/>
      <c r="CG849" s="17"/>
      <c r="CH849" s="17"/>
      <c r="CI849" s="17"/>
      <c r="CJ849" s="17"/>
      <c r="CK849" s="17"/>
      <c r="CL849" s="17"/>
      <c r="CM849" s="17"/>
      <c r="CN849" s="17"/>
      <c r="CO849" s="17"/>
      <c r="CP849" s="17"/>
    </row>
    <row r="850" spans="2:94" x14ac:dyDescent="0.35">
      <c r="B850" t="s">
        <v>205</v>
      </c>
      <c r="C850" s="17">
        <v>0.30385419211482201</v>
      </c>
      <c r="D850" s="17">
        <v>0.28736878777205999</v>
      </c>
      <c r="E850" s="17">
        <v>0.31701373184529402</v>
      </c>
      <c r="F850" s="17"/>
      <c r="G850" s="17">
        <v>0.36112767273375701</v>
      </c>
      <c r="H850" s="17">
        <v>0.34557488879429199</v>
      </c>
      <c r="I850" s="17">
        <v>0.28948696621243902</v>
      </c>
      <c r="J850" s="17">
        <v>0.29384550876937199</v>
      </c>
      <c r="K850" s="17">
        <v>0.29609328319350497</v>
      </c>
      <c r="L850" s="17">
        <v>0.258453407615511</v>
      </c>
      <c r="M850" s="17"/>
      <c r="N850" s="17">
        <v>0.31717853204847302</v>
      </c>
      <c r="O850" s="17">
        <v>0.33523031770549899</v>
      </c>
      <c r="P850" s="17">
        <v>0.29197281558278498</v>
      </c>
      <c r="Q850" s="17">
        <v>0.26496811224231898</v>
      </c>
      <c r="R850" s="17"/>
      <c r="S850" s="17">
        <v>0.29168734353767101</v>
      </c>
      <c r="T850" s="17">
        <v>0.29866529955147503</v>
      </c>
      <c r="U850" s="17">
        <v>0.31020054818957699</v>
      </c>
      <c r="V850" s="17">
        <v>0.26553153121519701</v>
      </c>
      <c r="W850" s="17">
        <v>0.26467340813503198</v>
      </c>
      <c r="X850" s="17">
        <v>0.28960255514167599</v>
      </c>
      <c r="Y850" s="17">
        <v>0.39529956016634998</v>
      </c>
      <c r="Z850" s="17">
        <v>0.30097793365672398</v>
      </c>
      <c r="AA850" s="17">
        <v>0.316249453976293</v>
      </c>
      <c r="AB850" s="17">
        <v>0.29029804960711297</v>
      </c>
      <c r="AC850" s="17">
        <v>0.32310629055577</v>
      </c>
      <c r="AD850" s="17"/>
      <c r="AE850" s="17">
        <v>0.238990708838001</v>
      </c>
      <c r="AF850" s="17">
        <v>0.34522656821465902</v>
      </c>
      <c r="AG850" s="17">
        <v>0.288047327594115</v>
      </c>
      <c r="AH850" s="17"/>
      <c r="AI850" s="17">
        <v>0.22099019841023901</v>
      </c>
      <c r="AJ850" s="17">
        <v>0.38609891538654001</v>
      </c>
      <c r="AK850" s="17">
        <v>0.35395593309106999</v>
      </c>
      <c r="AL850" s="17">
        <v>0.143191337591765</v>
      </c>
      <c r="AM850" s="17">
        <v>0.25417449094002997</v>
      </c>
      <c r="AN850" s="17"/>
      <c r="AO850" s="17">
        <v>0.220168055087021</v>
      </c>
      <c r="AP850" s="17">
        <v>0.38233525184734701</v>
      </c>
      <c r="AQ850" s="17">
        <v>0.349809834420373</v>
      </c>
      <c r="AR850" s="17"/>
      <c r="AS850" s="17">
        <v>0.24027315442797201</v>
      </c>
      <c r="AT850" s="17">
        <v>0.26398216647223299</v>
      </c>
      <c r="AU850" s="17">
        <v>0.337096871673082</v>
      </c>
      <c r="AV850" s="17">
        <v>0.43856480274973603</v>
      </c>
      <c r="AW850" s="17">
        <v>0.31001629507228301</v>
      </c>
      <c r="AX850" s="17"/>
      <c r="AY850" s="17">
        <v>0.146575531500336</v>
      </c>
      <c r="AZ850" s="17">
        <v>0.24756996088116801</v>
      </c>
      <c r="BA850" s="17">
        <v>0.34448916501554699</v>
      </c>
      <c r="BB850" s="17">
        <v>0.35839970354945699</v>
      </c>
      <c r="BC850" s="17">
        <v>0.28231647154498801</v>
      </c>
      <c r="BD850" s="17">
        <v>0.27508693565259101</v>
      </c>
      <c r="BE850" s="17">
        <v>0.26753397695094999</v>
      </c>
      <c r="BF850" s="17">
        <v>0.34837241584059297</v>
      </c>
      <c r="BG850" s="17">
        <v>0.24711774702067199</v>
      </c>
      <c r="BH850" s="17">
        <v>0.29118801277699502</v>
      </c>
      <c r="BI850" s="17">
        <v>0.29151980913908798</v>
      </c>
      <c r="BJ850" s="17">
        <v>0.28929396916271499</v>
      </c>
      <c r="BK850" s="17">
        <v>0.39425679202374903</v>
      </c>
      <c r="BL850" s="17">
        <v>0.40936144732990298</v>
      </c>
      <c r="BM850" s="17">
        <v>0.38598853832617802</v>
      </c>
      <c r="BN850" s="17">
        <v>0.400638219092254</v>
      </c>
      <c r="BO850" s="17"/>
      <c r="BP850" s="17">
        <v>0.33765096177801901</v>
      </c>
      <c r="BQ850" s="17">
        <v>0.28148824587335403</v>
      </c>
      <c r="BR850" s="17">
        <v>0.26997771669756998</v>
      </c>
      <c r="BS850" s="17">
        <v>0.30826374329538198</v>
      </c>
      <c r="BT850" s="17">
        <v>0.312587748619503</v>
      </c>
      <c r="BU850" s="17">
        <v>0.32514859062770701</v>
      </c>
      <c r="BV850" s="17"/>
      <c r="BW850" s="17">
        <v>0.33881728871262601</v>
      </c>
      <c r="BX850" s="17">
        <v>0.32486376665752198</v>
      </c>
      <c r="BY850" s="17">
        <v>0.29682061189829301</v>
      </c>
      <c r="BZ850" s="17">
        <v>0.28026968417050901</v>
      </c>
      <c r="CA850" s="17">
        <v>0.28926536630875999</v>
      </c>
      <c r="CB850" s="17">
        <v>0.28073984914608102</v>
      </c>
      <c r="CC850" s="17">
        <v>0.34321490909302799</v>
      </c>
      <c r="CD850" s="17">
        <v>0.37617661690978998</v>
      </c>
      <c r="CE850" s="17"/>
      <c r="CF850" s="17">
        <v>0.32838461490179599</v>
      </c>
      <c r="CG850" s="17">
        <v>0.31502572608836499</v>
      </c>
      <c r="CH850" s="17">
        <v>0.27818277032302802</v>
      </c>
      <c r="CI850" s="17">
        <v>0.341249156465049</v>
      </c>
      <c r="CJ850" s="17">
        <v>0.24094135835115801</v>
      </c>
      <c r="CK850" s="17"/>
      <c r="CL850" s="17">
        <v>0.29984801931284</v>
      </c>
      <c r="CM850" s="17"/>
      <c r="CN850" s="17">
        <v>0.37117323148064602</v>
      </c>
      <c r="CO850" s="17">
        <v>0.19636669873937099</v>
      </c>
      <c r="CP850" s="17">
        <v>0.243837068334091</v>
      </c>
    </row>
    <row r="851" spans="2:94" x14ac:dyDescent="0.35">
      <c r="B851" t="s">
        <v>206</v>
      </c>
      <c r="C851" s="17">
        <v>0.376834082287334</v>
      </c>
      <c r="D851" s="17">
        <v>0.39762425855644901</v>
      </c>
      <c r="E851" s="17">
        <v>0.35803845699658499</v>
      </c>
      <c r="F851" s="17"/>
      <c r="G851" s="17">
        <v>0.31415641730582899</v>
      </c>
      <c r="H851" s="17">
        <v>0.37836794382067701</v>
      </c>
      <c r="I851" s="17">
        <v>0.42098585255731902</v>
      </c>
      <c r="J851" s="17">
        <v>0.37665208169403802</v>
      </c>
      <c r="K851" s="17">
        <v>0.34447486259029297</v>
      </c>
      <c r="L851" s="17">
        <v>0.39643413772076902</v>
      </c>
      <c r="M851" s="17"/>
      <c r="N851" s="17">
        <v>0.404624286541724</v>
      </c>
      <c r="O851" s="17">
        <v>0.34928999263007698</v>
      </c>
      <c r="P851" s="17">
        <v>0.37079493512386902</v>
      </c>
      <c r="Q851" s="17">
        <v>0.378307219208599</v>
      </c>
      <c r="R851" s="17"/>
      <c r="S851" s="17">
        <v>0.37799010224108498</v>
      </c>
      <c r="T851" s="17">
        <v>0.399504077919902</v>
      </c>
      <c r="U851" s="17">
        <v>0.372808190186739</v>
      </c>
      <c r="V851" s="17">
        <v>0.37336972752137998</v>
      </c>
      <c r="W851" s="17">
        <v>0.40868585386449302</v>
      </c>
      <c r="X851" s="17">
        <v>0.34968662304350301</v>
      </c>
      <c r="Y851" s="17">
        <v>0.317130271808583</v>
      </c>
      <c r="Z851" s="17">
        <v>0.401451298176217</v>
      </c>
      <c r="AA851" s="17">
        <v>0.37362680702136097</v>
      </c>
      <c r="AB851" s="17">
        <v>0.40161648085080598</v>
      </c>
      <c r="AC851" s="17">
        <v>0.37078534719706902</v>
      </c>
      <c r="AD851" s="17"/>
      <c r="AE851" s="17">
        <v>0.36445186421536402</v>
      </c>
      <c r="AF851" s="17">
        <v>0.41492051202626501</v>
      </c>
      <c r="AG851" s="17">
        <v>0.37243980900343099</v>
      </c>
      <c r="AH851" s="17"/>
      <c r="AI851" s="17">
        <v>0.407544549968476</v>
      </c>
      <c r="AJ851" s="17">
        <v>0.39610198010759901</v>
      </c>
      <c r="AK851" s="17">
        <v>0.36833112990970301</v>
      </c>
      <c r="AL851" s="17">
        <v>0.36221399184238801</v>
      </c>
      <c r="AM851" s="17">
        <v>0.340484417119572</v>
      </c>
      <c r="AN851" s="17"/>
      <c r="AO851" s="17">
        <v>0.43978029279327602</v>
      </c>
      <c r="AP851" s="17">
        <v>0.39767038608701499</v>
      </c>
      <c r="AQ851" s="17">
        <v>0.31146184453453302</v>
      </c>
      <c r="AR851" s="17"/>
      <c r="AS851" s="17">
        <v>0.409040268744641</v>
      </c>
      <c r="AT851" s="17">
        <v>0.376024308869358</v>
      </c>
      <c r="AU851" s="17">
        <v>0.37037471452904802</v>
      </c>
      <c r="AV851" s="17">
        <v>0.335914009249967</v>
      </c>
      <c r="AW851" s="17">
        <v>0.408677817701461</v>
      </c>
      <c r="AX851" s="17"/>
      <c r="AY851" s="17">
        <v>0.37734506007726698</v>
      </c>
      <c r="AZ851" s="17">
        <v>0.33682866038269399</v>
      </c>
      <c r="BA851" s="17">
        <v>0.36305361989077101</v>
      </c>
      <c r="BB851" s="17">
        <v>0.24615709365168001</v>
      </c>
      <c r="BC851" s="17">
        <v>0.41725452599303497</v>
      </c>
      <c r="BD851" s="17">
        <v>0.44631525354805301</v>
      </c>
      <c r="BE851" s="17">
        <v>0.33783437950094197</v>
      </c>
      <c r="BF851" s="17">
        <v>0.34063139338117798</v>
      </c>
      <c r="BG851" s="17">
        <v>0.44351594411075101</v>
      </c>
      <c r="BH851" s="17">
        <v>0.358549068833593</v>
      </c>
      <c r="BI851" s="17">
        <v>0.372999470411986</v>
      </c>
      <c r="BJ851" s="17">
        <v>0.428458240521151</v>
      </c>
      <c r="BK851" s="17">
        <v>0.37543425602249297</v>
      </c>
      <c r="BL851" s="17">
        <v>0.37653369349494797</v>
      </c>
      <c r="BM851" s="17">
        <v>0.41455001070175601</v>
      </c>
      <c r="BN851" s="17">
        <v>0.367466784729931</v>
      </c>
      <c r="BO851" s="17"/>
      <c r="BP851" s="17">
        <v>0.366565077381792</v>
      </c>
      <c r="BQ851" s="17">
        <v>0.40562192551968501</v>
      </c>
      <c r="BR851" s="17">
        <v>0.37484536759769599</v>
      </c>
      <c r="BS851" s="17">
        <v>0.37271896987710901</v>
      </c>
      <c r="BT851" s="17">
        <v>0.36865268293972497</v>
      </c>
      <c r="BU851" s="17">
        <v>0.30093705834670698</v>
      </c>
      <c r="BV851" s="17"/>
      <c r="BW851" s="17">
        <v>0.296870406973128</v>
      </c>
      <c r="BX851" s="17">
        <v>0.40533087428230702</v>
      </c>
      <c r="BY851" s="17">
        <v>0.39786431897019497</v>
      </c>
      <c r="BZ851" s="17">
        <v>0.40469068546388398</v>
      </c>
      <c r="CA851" s="17">
        <v>0.36163362973053198</v>
      </c>
      <c r="CB851" s="17">
        <v>0.37489896636447501</v>
      </c>
      <c r="CC851" s="17">
        <v>0.301233427072088</v>
      </c>
      <c r="CD851" s="17">
        <v>0.25249523544324498</v>
      </c>
      <c r="CE851" s="17"/>
      <c r="CF851" s="17">
        <v>0.39080154105135301</v>
      </c>
      <c r="CG851" s="17">
        <v>0.387214550714848</v>
      </c>
      <c r="CH851" s="17">
        <v>0.38829560693167903</v>
      </c>
      <c r="CI851" s="17">
        <v>0.34282986993255998</v>
      </c>
      <c r="CJ851" s="17">
        <v>0.25422883446621197</v>
      </c>
      <c r="CK851" s="17"/>
      <c r="CL851" s="17">
        <v>0.40661599077879002</v>
      </c>
      <c r="CM851" s="17"/>
      <c r="CN851" s="17">
        <v>0.357972877131217</v>
      </c>
      <c r="CO851" s="17">
        <v>0.39953522646158102</v>
      </c>
      <c r="CP851" s="17">
        <v>0.39950818994076698</v>
      </c>
    </row>
    <row r="852" spans="2:94" x14ac:dyDescent="0.35">
      <c r="B852" t="s">
        <v>207</v>
      </c>
      <c r="C852" s="17">
        <v>0.207885655301141</v>
      </c>
      <c r="D852" s="17">
        <v>0.210138643158404</v>
      </c>
      <c r="E852" s="17">
        <v>0.20676151373993701</v>
      </c>
      <c r="F852" s="17"/>
      <c r="G852" s="17">
        <v>0.20944768921233001</v>
      </c>
      <c r="H852" s="17">
        <v>0.19141197085915701</v>
      </c>
      <c r="I852" s="17">
        <v>0.19239748171816001</v>
      </c>
      <c r="J852" s="17">
        <v>0.19515025012209899</v>
      </c>
      <c r="K852" s="17">
        <v>0.222512767464316</v>
      </c>
      <c r="L852" s="17">
        <v>0.235988623927019</v>
      </c>
      <c r="M852" s="17"/>
      <c r="N852" s="17">
        <v>0.19898506669510599</v>
      </c>
      <c r="O852" s="17">
        <v>0.20528617704622601</v>
      </c>
      <c r="P852" s="17">
        <v>0.22060174441652999</v>
      </c>
      <c r="Q852" s="17">
        <v>0.211706877952304</v>
      </c>
      <c r="R852" s="17"/>
      <c r="S852" s="17">
        <v>0.22997602902474901</v>
      </c>
      <c r="T852" s="17">
        <v>0.21217776132923999</v>
      </c>
      <c r="U852" s="17">
        <v>0.21812069370574999</v>
      </c>
      <c r="V852" s="17">
        <v>0.22730928584585</v>
      </c>
      <c r="W852" s="17">
        <v>0.244988518453751</v>
      </c>
      <c r="X852" s="17">
        <v>0.19048117329164499</v>
      </c>
      <c r="Y852" s="17">
        <v>0.17240550395654999</v>
      </c>
      <c r="Z852" s="17">
        <v>0.206169944189144</v>
      </c>
      <c r="AA852" s="17">
        <v>0.177933697947395</v>
      </c>
      <c r="AB852" s="17">
        <v>0.212832764802136</v>
      </c>
      <c r="AC852" s="17">
        <v>0.18899243939322699</v>
      </c>
      <c r="AD852" s="17"/>
      <c r="AE852" s="17">
        <v>0.24699147445105099</v>
      </c>
      <c r="AF852" s="17">
        <v>0.173733129462527</v>
      </c>
      <c r="AG852" s="17">
        <v>0.197571982094392</v>
      </c>
      <c r="AH852" s="17"/>
      <c r="AI852" s="17">
        <v>0.236958252922574</v>
      </c>
      <c r="AJ852" s="17">
        <v>0.13875300623197101</v>
      </c>
      <c r="AK852" s="17">
        <v>0.24019777685889299</v>
      </c>
      <c r="AL852" s="17">
        <v>0.29985648923957903</v>
      </c>
      <c r="AM852" s="17">
        <v>0.24991487261185899</v>
      </c>
      <c r="AN852" s="17"/>
      <c r="AO852" s="17">
        <v>0.24153659617965101</v>
      </c>
      <c r="AP852" s="17">
        <v>0.15263125546447401</v>
      </c>
      <c r="AQ852" s="17">
        <v>0.27353592538475802</v>
      </c>
      <c r="AR852" s="17"/>
      <c r="AS852" s="17">
        <v>0.21649144055939201</v>
      </c>
      <c r="AT852" s="17">
        <v>0.240426687135782</v>
      </c>
      <c r="AU852" s="17">
        <v>0.19321020157538699</v>
      </c>
      <c r="AV852" s="17">
        <v>0.153483646302218</v>
      </c>
      <c r="AW852" s="17">
        <v>0.20023900987340601</v>
      </c>
      <c r="AX852" s="17"/>
      <c r="AY852" s="17">
        <v>0.32650308357268598</v>
      </c>
      <c r="AZ852" s="17">
        <v>0.23133132182452801</v>
      </c>
      <c r="BA852" s="17">
        <v>0.14640291645716499</v>
      </c>
      <c r="BB852" s="17">
        <v>0.28540422119148001</v>
      </c>
      <c r="BC852" s="17">
        <v>0.19235616540353001</v>
      </c>
      <c r="BD852" s="17">
        <v>0.18521695178678099</v>
      </c>
      <c r="BE852" s="17">
        <v>0.268166896652695</v>
      </c>
      <c r="BF852" s="17">
        <v>0.23502295957368699</v>
      </c>
      <c r="BG852" s="17">
        <v>0.22001089077743999</v>
      </c>
      <c r="BH852" s="17">
        <v>0.22538802923366599</v>
      </c>
      <c r="BI852" s="17">
        <v>0.20681349010917699</v>
      </c>
      <c r="BJ852" s="17">
        <v>0.173397801128791</v>
      </c>
      <c r="BK852" s="17">
        <v>0.15700127396882199</v>
      </c>
      <c r="BL852" s="17">
        <v>0.159544254274087</v>
      </c>
      <c r="BM852" s="17">
        <v>0.134962343224418</v>
      </c>
      <c r="BN852" s="17">
        <v>0.16828985199403301</v>
      </c>
      <c r="BO852" s="17"/>
      <c r="BP852" s="17">
        <v>0.19789621806802199</v>
      </c>
      <c r="BQ852" s="17">
        <v>0.19877603282861001</v>
      </c>
      <c r="BR852" s="17">
        <v>0.20101346657653801</v>
      </c>
      <c r="BS852" s="17">
        <v>0.223172161463048</v>
      </c>
      <c r="BT852" s="17">
        <v>0.20107784782299101</v>
      </c>
      <c r="BU852" s="17">
        <v>0.27148046515938901</v>
      </c>
      <c r="BV852" s="17"/>
      <c r="BW852" s="17">
        <v>0.192811060081542</v>
      </c>
      <c r="BX852" s="17">
        <v>0.17938735599470201</v>
      </c>
      <c r="BY852" s="17">
        <v>0.20658211906695001</v>
      </c>
      <c r="BZ852" s="17">
        <v>0.19708784150394801</v>
      </c>
      <c r="CA852" s="17">
        <v>0.21316670799587401</v>
      </c>
      <c r="CB852" s="17">
        <v>0.19542700521565201</v>
      </c>
      <c r="CC852" s="17">
        <v>0.253452304572376</v>
      </c>
      <c r="CD852" s="17">
        <v>0.25861827750767202</v>
      </c>
      <c r="CE852" s="17"/>
      <c r="CF852" s="17">
        <v>0.19440463485286799</v>
      </c>
      <c r="CG852" s="17">
        <v>0.19642196893699401</v>
      </c>
      <c r="CH852" s="17">
        <v>0.22884117957028399</v>
      </c>
      <c r="CI852" s="17">
        <v>0.18158453692991999</v>
      </c>
      <c r="CJ852" s="17">
        <v>0.24640004576025801</v>
      </c>
      <c r="CK852" s="17"/>
      <c r="CL852" s="17">
        <v>0.18726604586797699</v>
      </c>
      <c r="CM852" s="17"/>
      <c r="CN852" s="17">
        <v>0.170050235730871</v>
      </c>
      <c r="CO852" s="17">
        <v>0.26086358530621401</v>
      </c>
      <c r="CP852" s="17">
        <v>0.24749099746456599</v>
      </c>
    </row>
    <row r="853" spans="2:94" x14ac:dyDescent="0.35">
      <c r="B853" t="s">
        <v>208</v>
      </c>
      <c r="C853" s="17">
        <v>4.40744455228416E-2</v>
      </c>
      <c r="D853" s="17">
        <v>4.9486295937508903E-2</v>
      </c>
      <c r="E853" s="17">
        <v>3.9157735540916699E-2</v>
      </c>
      <c r="F853" s="17"/>
      <c r="G853" s="17">
        <v>6.6477240649046698E-2</v>
      </c>
      <c r="H853" s="17">
        <v>3.00611533885158E-2</v>
      </c>
      <c r="I853" s="17">
        <v>3.5620531377844898E-2</v>
      </c>
      <c r="J853" s="17">
        <v>4.6389802292909003E-2</v>
      </c>
      <c r="K853" s="17">
        <v>3.9222654279216E-2</v>
      </c>
      <c r="L853" s="17">
        <v>5.0634094577252098E-2</v>
      </c>
      <c r="M853" s="17"/>
      <c r="N853" s="17">
        <v>3.1583177298005201E-2</v>
      </c>
      <c r="O853" s="17">
        <v>4.0783413267521801E-2</v>
      </c>
      <c r="P853" s="17">
        <v>4.5413867263440003E-2</v>
      </c>
      <c r="Q853" s="17">
        <v>6.04451223584518E-2</v>
      </c>
      <c r="R853" s="17"/>
      <c r="S853" s="17">
        <v>3.2059318874721902E-2</v>
      </c>
      <c r="T853" s="17">
        <v>3.7736143109505099E-2</v>
      </c>
      <c r="U853" s="17">
        <v>4.4070473865254797E-2</v>
      </c>
      <c r="V853" s="17">
        <v>4.1400759713927399E-2</v>
      </c>
      <c r="W853" s="17">
        <v>3.7688888389786297E-2</v>
      </c>
      <c r="X853" s="17">
        <v>5.2985537546006302E-2</v>
      </c>
      <c r="Y853" s="17">
        <v>4.2046395577535298E-2</v>
      </c>
      <c r="Z853" s="17">
        <v>3.25574497804016E-2</v>
      </c>
      <c r="AA853" s="17">
        <v>5.6628116277812002E-2</v>
      </c>
      <c r="AB853" s="17">
        <v>5.4191517862236797E-2</v>
      </c>
      <c r="AC853" s="17">
        <v>6.1612670989111898E-2</v>
      </c>
      <c r="AD853" s="17"/>
      <c r="AE853" s="17">
        <v>5.6806085918065297E-2</v>
      </c>
      <c r="AF853" s="17">
        <v>3.2815429318113702E-2</v>
      </c>
      <c r="AG853" s="17">
        <v>3.5289928613342098E-2</v>
      </c>
      <c r="AH853" s="17"/>
      <c r="AI853" s="17">
        <v>5.7368389169964701E-2</v>
      </c>
      <c r="AJ853" s="17">
        <v>4.30856816215354E-2</v>
      </c>
      <c r="AK853" s="17">
        <v>2.2508454878637299E-2</v>
      </c>
      <c r="AL853" s="17">
        <v>0.116201312179741</v>
      </c>
      <c r="AM853" s="17">
        <v>1.9206435970828901E-2</v>
      </c>
      <c r="AN853" s="17"/>
      <c r="AO853" s="17">
        <v>4.2335476503410498E-2</v>
      </c>
      <c r="AP853" s="17">
        <v>3.2288030220197703E-2</v>
      </c>
      <c r="AQ853" s="17">
        <v>2.8447343559696001E-2</v>
      </c>
      <c r="AR853" s="17"/>
      <c r="AS853" s="17">
        <v>4.4303273383118701E-2</v>
      </c>
      <c r="AT853" s="17">
        <v>4.7468336434669703E-2</v>
      </c>
      <c r="AU853" s="17">
        <v>3.38204979427238E-2</v>
      </c>
      <c r="AV853" s="17">
        <v>2.8712812991963599E-2</v>
      </c>
      <c r="AW853" s="17">
        <v>4.4575321387649199E-2</v>
      </c>
      <c r="AX853" s="17"/>
      <c r="AY853" s="17">
        <v>7.3768892199396197E-2</v>
      </c>
      <c r="AZ853" s="17">
        <v>4.42779063753121E-2</v>
      </c>
      <c r="BA853" s="17">
        <v>6.3367807274546106E-2</v>
      </c>
      <c r="BB853" s="17">
        <v>5.7317035839490903E-2</v>
      </c>
      <c r="BC853" s="17">
        <v>6.0191719698817002E-2</v>
      </c>
      <c r="BD853" s="17">
        <v>3.8848113651682802E-2</v>
      </c>
      <c r="BE853" s="17">
        <v>5.4523827180068998E-2</v>
      </c>
      <c r="BF853" s="17">
        <v>4.92416150857291E-2</v>
      </c>
      <c r="BG853" s="17">
        <v>2.2666363814390699E-2</v>
      </c>
      <c r="BH853" s="17">
        <v>3.0018960575547E-2</v>
      </c>
      <c r="BI853" s="17">
        <v>5.0889446442606998E-2</v>
      </c>
      <c r="BJ853" s="17">
        <v>8.9266811491633805E-2</v>
      </c>
      <c r="BK853" s="17">
        <v>2.2479218303778699E-2</v>
      </c>
      <c r="BL853" s="17">
        <v>0</v>
      </c>
      <c r="BM853" s="17">
        <v>0</v>
      </c>
      <c r="BN853" s="17">
        <v>1.1987490392331299E-2</v>
      </c>
      <c r="BO853" s="17"/>
      <c r="BP853" s="17">
        <v>3.6969658004656798E-2</v>
      </c>
      <c r="BQ853" s="17">
        <v>4.8109800356220103E-2</v>
      </c>
      <c r="BR853" s="17">
        <v>7.6882465769617103E-2</v>
      </c>
      <c r="BS853" s="17">
        <v>2.7356797651677901E-2</v>
      </c>
      <c r="BT853" s="17">
        <v>4.5335480349618401E-2</v>
      </c>
      <c r="BU853" s="17">
        <v>3.7739294786938403E-2</v>
      </c>
      <c r="BV853" s="17"/>
      <c r="BW853" s="17">
        <v>4.1781977017292603E-2</v>
      </c>
      <c r="BX853" s="17">
        <v>3.48845773513018E-2</v>
      </c>
      <c r="BY853" s="17">
        <v>4.3042179453867499E-2</v>
      </c>
      <c r="BZ853" s="17">
        <v>5.2907528766576999E-2</v>
      </c>
      <c r="CA853" s="17">
        <v>7.83285538388514E-2</v>
      </c>
      <c r="CB853" s="17">
        <v>3.7029920645618698E-2</v>
      </c>
      <c r="CC853" s="17">
        <v>1.9116563419575398E-2</v>
      </c>
      <c r="CD853" s="17">
        <v>2.8608507782287799E-2</v>
      </c>
      <c r="CE853" s="17"/>
      <c r="CF853" s="17">
        <v>3.49750359724788E-2</v>
      </c>
      <c r="CG853" s="17">
        <v>4.2168178435483997E-2</v>
      </c>
      <c r="CH853" s="17">
        <v>4.19990187623204E-2</v>
      </c>
      <c r="CI853" s="17">
        <v>4.5131985574598701E-2</v>
      </c>
      <c r="CJ853" s="17">
        <v>0.108350150961795</v>
      </c>
      <c r="CK853" s="17"/>
      <c r="CL853" s="17">
        <v>4.3707062391341298E-2</v>
      </c>
      <c r="CM853" s="17"/>
      <c r="CN853" s="17">
        <v>3.5759073557276699E-2</v>
      </c>
      <c r="CO853" s="17">
        <v>5.28779639976555E-2</v>
      </c>
      <c r="CP853" s="17">
        <v>5.5022820474874098E-2</v>
      </c>
    </row>
    <row r="854" spans="2:94" x14ac:dyDescent="0.35">
      <c r="B854" t="s">
        <v>209</v>
      </c>
      <c r="C854" s="17">
        <v>2.0048525048105299E-2</v>
      </c>
      <c r="D854" s="17">
        <v>2.4946358587507201E-2</v>
      </c>
      <c r="E854" s="17">
        <v>1.5502218587441399E-2</v>
      </c>
      <c r="F854" s="17"/>
      <c r="G854" s="17">
        <v>1.53276011839775E-2</v>
      </c>
      <c r="H854" s="17">
        <v>1.17018017634374E-2</v>
      </c>
      <c r="I854" s="17">
        <v>1.9081318235682099E-2</v>
      </c>
      <c r="J854" s="17">
        <v>2.82967576201975E-2</v>
      </c>
      <c r="K854" s="17">
        <v>3.1416764824894097E-2</v>
      </c>
      <c r="L854" s="17">
        <v>1.6810497158892299E-2</v>
      </c>
      <c r="M854" s="17"/>
      <c r="N854" s="17">
        <v>2.41717366887443E-2</v>
      </c>
      <c r="O854" s="17">
        <v>1.8842197987948998E-2</v>
      </c>
      <c r="P854" s="17">
        <v>1.3762987238140401E-2</v>
      </c>
      <c r="Q854" s="17">
        <v>2.23674118434335E-2</v>
      </c>
      <c r="R854" s="17"/>
      <c r="S854" s="17">
        <v>2.22251925713093E-2</v>
      </c>
      <c r="T854" s="17">
        <v>1.4184125721346899E-2</v>
      </c>
      <c r="U854" s="17">
        <v>1.28125692483399E-2</v>
      </c>
      <c r="V854" s="17">
        <v>2.1855959027550099E-2</v>
      </c>
      <c r="W854" s="17">
        <v>2.9963641150980502E-2</v>
      </c>
      <c r="X854" s="17">
        <v>3.3076152583482003E-2</v>
      </c>
      <c r="Y854" s="17">
        <v>2.0096501909017499E-2</v>
      </c>
      <c r="Z854" s="17">
        <v>1.8083747596320299E-2</v>
      </c>
      <c r="AA854" s="17">
        <v>8.8932482750657509E-3</v>
      </c>
      <c r="AB854" s="17">
        <v>1.70484846231399E-2</v>
      </c>
      <c r="AC854" s="17">
        <v>3.2925106264286401E-2</v>
      </c>
      <c r="AD854" s="17"/>
      <c r="AE854" s="17">
        <v>3.6653155905723697E-2</v>
      </c>
      <c r="AF854" s="17">
        <v>6.2232202366926297E-3</v>
      </c>
      <c r="AG854" s="17">
        <v>2.5546921424392199E-2</v>
      </c>
      <c r="AH854" s="17"/>
      <c r="AI854" s="17">
        <v>3.6081781339240102E-2</v>
      </c>
      <c r="AJ854" s="17">
        <v>6.8233872272788904E-3</v>
      </c>
      <c r="AK854" s="17">
        <v>0</v>
      </c>
      <c r="AL854" s="17">
        <v>5.2853859994539697E-2</v>
      </c>
      <c r="AM854" s="17">
        <v>2.5712525278519801E-2</v>
      </c>
      <c r="AN854" s="17"/>
      <c r="AO854" s="17">
        <v>2.15597444580015E-2</v>
      </c>
      <c r="AP854" s="17">
        <v>3.9292646431710199E-3</v>
      </c>
      <c r="AQ854" s="17">
        <v>7.3841724658765201E-3</v>
      </c>
      <c r="AR854" s="17"/>
      <c r="AS854" s="17">
        <v>1.51854061382636E-2</v>
      </c>
      <c r="AT854" s="17">
        <v>2.5507893562082499E-2</v>
      </c>
      <c r="AU854" s="17">
        <v>2.6386690211849799E-2</v>
      </c>
      <c r="AV854" s="17">
        <v>1.22299323209435E-2</v>
      </c>
      <c r="AW854" s="17">
        <v>3.6491555965201899E-2</v>
      </c>
      <c r="AX854" s="17"/>
      <c r="AY854" s="17">
        <v>0</v>
      </c>
      <c r="AZ854" s="17">
        <v>3.1364301680304602E-2</v>
      </c>
      <c r="BA854" s="17">
        <v>2.2040398570663901E-2</v>
      </c>
      <c r="BB854" s="17">
        <v>1.4683825304914499E-2</v>
      </c>
      <c r="BC854" s="17">
        <v>9.7028332138595508E-3</v>
      </c>
      <c r="BD854" s="17">
        <v>1.46656138130306E-2</v>
      </c>
      <c r="BE854" s="17">
        <v>2.7825509602023499E-2</v>
      </c>
      <c r="BF854" s="17">
        <v>0</v>
      </c>
      <c r="BG854" s="17">
        <v>1.4152344409598E-2</v>
      </c>
      <c r="BH854" s="17">
        <v>2.7053442565429499E-2</v>
      </c>
      <c r="BI854" s="17">
        <v>2.68953028158876E-2</v>
      </c>
      <c r="BJ854" s="17">
        <v>0</v>
      </c>
      <c r="BK854" s="17">
        <v>3.9125936773048299E-2</v>
      </c>
      <c r="BL854" s="17">
        <v>2.8826209344225001E-2</v>
      </c>
      <c r="BM854" s="17">
        <v>4.30149605978392E-2</v>
      </c>
      <c r="BN854" s="17">
        <v>5.1617653791450099E-2</v>
      </c>
      <c r="BO854" s="17"/>
      <c r="BP854" s="17">
        <v>2.0692619894942199E-2</v>
      </c>
      <c r="BQ854" s="17">
        <v>1.42433639770935E-2</v>
      </c>
      <c r="BR854" s="17">
        <v>2.3703619381007599E-2</v>
      </c>
      <c r="BS854" s="17">
        <v>2.1741421467341499E-2</v>
      </c>
      <c r="BT854" s="17">
        <v>2.2568217702794501E-2</v>
      </c>
      <c r="BU854" s="17">
        <v>2.7682317623693099E-2</v>
      </c>
      <c r="BV854" s="17"/>
      <c r="BW854" s="17">
        <v>3.8247234147149103E-2</v>
      </c>
      <c r="BX854" s="17">
        <v>1.8480073495326401E-2</v>
      </c>
      <c r="BY854" s="17">
        <v>1.6217658800072299E-2</v>
      </c>
      <c r="BZ854" s="17">
        <v>3.03721762380391E-2</v>
      </c>
      <c r="CA854" s="17">
        <v>1.1459210421646399E-2</v>
      </c>
      <c r="CB854" s="17">
        <v>3.2305301282384402E-2</v>
      </c>
      <c r="CC854" s="17">
        <v>3.9538957806860002E-2</v>
      </c>
      <c r="CD854" s="17">
        <v>1.3636370065951401E-2</v>
      </c>
      <c r="CE854" s="17"/>
      <c r="CF854" s="17">
        <v>2.90623266914736E-2</v>
      </c>
      <c r="CG854" s="17">
        <v>2.63993277382325E-2</v>
      </c>
      <c r="CH854" s="17">
        <v>1.03472447015162E-2</v>
      </c>
      <c r="CI854" s="17">
        <v>1.9369120778323399E-2</v>
      </c>
      <c r="CJ854" s="17">
        <v>4.33236511300003E-2</v>
      </c>
      <c r="CK854" s="17"/>
      <c r="CL854" s="17">
        <v>1.0768518028618701E-2</v>
      </c>
      <c r="CM854" s="17"/>
      <c r="CN854" s="17">
        <v>1.0824936886694E-2</v>
      </c>
      <c r="CO854" s="17">
        <v>3.7716076175561601E-2</v>
      </c>
      <c r="CP854" s="17">
        <v>2.5948208208803499E-2</v>
      </c>
    </row>
    <row r="855" spans="2:94" x14ac:dyDescent="0.35">
      <c r="B855" t="s">
        <v>133</v>
      </c>
      <c r="C855" s="17">
        <v>4.7303099725756297E-2</v>
      </c>
      <c r="D855" s="17">
        <v>3.0435655988071301E-2</v>
      </c>
      <c r="E855" s="17">
        <v>6.3526343289826398E-2</v>
      </c>
      <c r="F855" s="17"/>
      <c r="G855" s="17">
        <v>3.34633789150603E-2</v>
      </c>
      <c r="H855" s="17">
        <v>4.2882241373920098E-2</v>
      </c>
      <c r="I855" s="17">
        <v>4.2427849898555497E-2</v>
      </c>
      <c r="J855" s="17">
        <v>5.9665599501383997E-2</v>
      </c>
      <c r="K855" s="17">
        <v>6.6279667647775403E-2</v>
      </c>
      <c r="L855" s="17">
        <v>4.1679239000555701E-2</v>
      </c>
      <c r="M855" s="17"/>
      <c r="N855" s="17">
        <v>2.3457200727948099E-2</v>
      </c>
      <c r="O855" s="17">
        <v>5.0567901362726701E-2</v>
      </c>
      <c r="P855" s="17">
        <v>5.7453650375235997E-2</v>
      </c>
      <c r="Q855" s="17">
        <v>6.2205256394893001E-2</v>
      </c>
      <c r="R855" s="17"/>
      <c r="S855" s="17">
        <v>4.6062013750464301E-2</v>
      </c>
      <c r="T855" s="17">
        <v>3.7732592368531902E-2</v>
      </c>
      <c r="U855" s="17">
        <v>4.1987524804339801E-2</v>
      </c>
      <c r="V855" s="17">
        <v>7.0532736676096205E-2</v>
      </c>
      <c r="W855" s="17">
        <v>1.39996900059574E-2</v>
      </c>
      <c r="X855" s="17">
        <v>8.4167958393687695E-2</v>
      </c>
      <c r="Y855" s="17">
        <v>5.3021766581963697E-2</v>
      </c>
      <c r="Z855" s="17">
        <v>4.0759626601193803E-2</v>
      </c>
      <c r="AA855" s="17">
        <v>6.6668676502073795E-2</v>
      </c>
      <c r="AB855" s="17">
        <v>2.40127022545687E-2</v>
      </c>
      <c r="AC855" s="17">
        <v>2.25781456005348E-2</v>
      </c>
      <c r="AD855" s="17"/>
      <c r="AE855" s="17">
        <v>5.6106710671794298E-2</v>
      </c>
      <c r="AF855" s="17">
        <v>2.7081140741743101E-2</v>
      </c>
      <c r="AG855" s="17">
        <v>8.11040312703281E-2</v>
      </c>
      <c r="AH855" s="17"/>
      <c r="AI855" s="17">
        <v>4.1056828189505699E-2</v>
      </c>
      <c r="AJ855" s="17">
        <v>2.91370294250754E-2</v>
      </c>
      <c r="AK855" s="17">
        <v>1.50067052616959E-2</v>
      </c>
      <c r="AL855" s="17">
        <v>2.5683009151986999E-2</v>
      </c>
      <c r="AM855" s="17">
        <v>0.110507258079191</v>
      </c>
      <c r="AN855" s="17"/>
      <c r="AO855" s="17">
        <v>3.4619834978640601E-2</v>
      </c>
      <c r="AP855" s="17">
        <v>3.1145811737795799E-2</v>
      </c>
      <c r="AQ855" s="17">
        <v>2.9360879634764098E-2</v>
      </c>
      <c r="AR855" s="17"/>
      <c r="AS855" s="17">
        <v>7.4706456746612804E-2</v>
      </c>
      <c r="AT855" s="17">
        <v>4.6590607525875002E-2</v>
      </c>
      <c r="AU855" s="17">
        <v>3.9111024067908902E-2</v>
      </c>
      <c r="AV855" s="17">
        <v>3.10947963851716E-2</v>
      </c>
      <c r="AW855" s="17">
        <v>0</v>
      </c>
      <c r="AX855" s="17"/>
      <c r="AY855" s="17">
        <v>7.5807432650315004E-2</v>
      </c>
      <c r="AZ855" s="17">
        <v>0.108627848855993</v>
      </c>
      <c r="BA855" s="17">
        <v>6.0646092791306498E-2</v>
      </c>
      <c r="BB855" s="17">
        <v>3.8038120462977103E-2</v>
      </c>
      <c r="BC855" s="17">
        <v>3.8178284145770999E-2</v>
      </c>
      <c r="BD855" s="17">
        <v>3.9867131547861097E-2</v>
      </c>
      <c r="BE855" s="17">
        <v>4.41154101133205E-2</v>
      </c>
      <c r="BF855" s="17">
        <v>2.6731616118813799E-2</v>
      </c>
      <c r="BG855" s="17">
        <v>5.2536709867148097E-2</v>
      </c>
      <c r="BH855" s="17">
        <v>6.7802486014768695E-2</v>
      </c>
      <c r="BI855" s="17">
        <v>5.0882481081254503E-2</v>
      </c>
      <c r="BJ855" s="17">
        <v>1.9583177695709199E-2</v>
      </c>
      <c r="BK855" s="17">
        <v>1.17025229081083E-2</v>
      </c>
      <c r="BL855" s="17">
        <v>2.5734395556836501E-2</v>
      </c>
      <c r="BM855" s="17">
        <v>2.1484147149808799E-2</v>
      </c>
      <c r="BN855" s="17">
        <v>0</v>
      </c>
      <c r="BO855" s="17"/>
      <c r="BP855" s="17">
        <v>4.0225464872567902E-2</v>
      </c>
      <c r="BQ855" s="17">
        <v>5.1760631445037397E-2</v>
      </c>
      <c r="BR855" s="17">
        <v>5.35773639775712E-2</v>
      </c>
      <c r="BS855" s="17">
        <v>4.6746906245441699E-2</v>
      </c>
      <c r="BT855" s="17">
        <v>4.9778022565367501E-2</v>
      </c>
      <c r="BU855" s="17">
        <v>3.70122734555655E-2</v>
      </c>
      <c r="BV855" s="17"/>
      <c r="BW855" s="17">
        <v>9.1472033068263195E-2</v>
      </c>
      <c r="BX855" s="17">
        <v>3.7053352218840797E-2</v>
      </c>
      <c r="BY855" s="17">
        <v>3.9473111810623303E-2</v>
      </c>
      <c r="BZ855" s="17">
        <v>3.4672083857043803E-2</v>
      </c>
      <c r="CA855" s="17">
        <v>4.6146531704337197E-2</v>
      </c>
      <c r="CB855" s="17">
        <v>7.9598957345789506E-2</v>
      </c>
      <c r="CC855" s="17">
        <v>4.3443838036071498E-2</v>
      </c>
      <c r="CD855" s="17">
        <v>7.0464992291053796E-2</v>
      </c>
      <c r="CE855" s="17"/>
      <c r="CF855" s="17">
        <v>2.2371846530030898E-2</v>
      </c>
      <c r="CG855" s="17">
        <v>3.2770248086076099E-2</v>
      </c>
      <c r="CH855" s="17">
        <v>5.2334179711172303E-2</v>
      </c>
      <c r="CI855" s="17">
        <v>6.9835330319549305E-2</v>
      </c>
      <c r="CJ855" s="17">
        <v>0.10675595933057599</v>
      </c>
      <c r="CK855" s="17"/>
      <c r="CL855" s="17">
        <v>5.1794363620433298E-2</v>
      </c>
      <c r="CM855" s="17"/>
      <c r="CN855" s="17">
        <v>5.4219645213296003E-2</v>
      </c>
      <c r="CO855" s="17">
        <v>5.26404493196162E-2</v>
      </c>
      <c r="CP855" s="17">
        <v>2.8192715576898699E-2</v>
      </c>
    </row>
    <row r="856" spans="2:94" x14ac:dyDescent="0.35">
      <c r="B856" t="s">
        <v>145</v>
      </c>
      <c r="C856" s="17">
        <v>0.68068827440215596</v>
      </c>
      <c r="D856" s="17">
        <v>0.68499304632850899</v>
      </c>
      <c r="E856" s="17">
        <v>0.67505218884187801</v>
      </c>
      <c r="F856" s="17"/>
      <c r="G856" s="17">
        <v>0.675284090039586</v>
      </c>
      <c r="H856" s="17">
        <v>0.72394283261497006</v>
      </c>
      <c r="I856" s="17">
        <v>0.71047281876975799</v>
      </c>
      <c r="J856" s="17">
        <v>0.67049759046341095</v>
      </c>
      <c r="K856" s="17">
        <v>0.64056814578379895</v>
      </c>
      <c r="L856" s="17">
        <v>0.65488754533628002</v>
      </c>
      <c r="M856" s="17"/>
      <c r="N856" s="17">
        <v>0.72180281859019702</v>
      </c>
      <c r="O856" s="17">
        <v>0.68452031033557603</v>
      </c>
      <c r="P856" s="17">
        <v>0.66276775070665295</v>
      </c>
      <c r="Q856" s="17">
        <v>0.64327533145091798</v>
      </c>
      <c r="R856" s="17"/>
      <c r="S856" s="17">
        <v>0.66967744577875499</v>
      </c>
      <c r="T856" s="17">
        <v>0.69816937747137597</v>
      </c>
      <c r="U856" s="17">
        <v>0.68300873837631504</v>
      </c>
      <c r="V856" s="17">
        <v>0.63890125873657699</v>
      </c>
      <c r="W856" s="17">
        <v>0.67335926199952501</v>
      </c>
      <c r="X856" s="17">
        <v>0.63928917818517905</v>
      </c>
      <c r="Y856" s="17">
        <v>0.71242983197493304</v>
      </c>
      <c r="Z856" s="17">
        <v>0.70242923183294104</v>
      </c>
      <c r="AA856" s="17">
        <v>0.68987626099765398</v>
      </c>
      <c r="AB856" s="17">
        <v>0.69191453045791895</v>
      </c>
      <c r="AC856" s="17">
        <v>0.69389163775284002</v>
      </c>
      <c r="AD856" s="17"/>
      <c r="AE856" s="17">
        <v>0.60344257305336502</v>
      </c>
      <c r="AF856" s="17">
        <v>0.76014708024092403</v>
      </c>
      <c r="AG856" s="17">
        <v>0.66048713659754599</v>
      </c>
      <c r="AH856" s="17"/>
      <c r="AI856" s="17">
        <v>0.62853474837871504</v>
      </c>
      <c r="AJ856" s="17">
        <v>0.78220089549413896</v>
      </c>
      <c r="AK856" s="17">
        <v>0.72228706300077405</v>
      </c>
      <c r="AL856" s="17">
        <v>0.50540532943415295</v>
      </c>
      <c r="AM856" s="17">
        <v>0.59465890805960098</v>
      </c>
      <c r="AN856" s="17"/>
      <c r="AO856" s="17">
        <v>0.65994834788029699</v>
      </c>
      <c r="AP856" s="17">
        <v>0.78000563793436095</v>
      </c>
      <c r="AQ856" s="17">
        <v>0.66127167895490602</v>
      </c>
      <c r="AR856" s="17"/>
      <c r="AS856" s="17">
        <v>0.64931342317261298</v>
      </c>
      <c r="AT856" s="17">
        <v>0.64000647534159105</v>
      </c>
      <c r="AU856" s="17">
        <v>0.70747158620213002</v>
      </c>
      <c r="AV856" s="17">
        <v>0.77447881199970303</v>
      </c>
      <c r="AW856" s="17">
        <v>0.71869411277374295</v>
      </c>
      <c r="AX856" s="17"/>
      <c r="AY856" s="17">
        <v>0.52392059157760296</v>
      </c>
      <c r="AZ856" s="17">
        <v>0.58439862126386199</v>
      </c>
      <c r="BA856" s="17">
        <v>0.70754278490631795</v>
      </c>
      <c r="BB856" s="17">
        <v>0.60455679720113698</v>
      </c>
      <c r="BC856" s="17">
        <v>0.69957099753802299</v>
      </c>
      <c r="BD856" s="17">
        <v>0.72140218920064403</v>
      </c>
      <c r="BE856" s="17">
        <v>0.60536835645189202</v>
      </c>
      <c r="BF856" s="17">
        <v>0.68900380922177096</v>
      </c>
      <c r="BG856" s="17">
        <v>0.69063369113142303</v>
      </c>
      <c r="BH856" s="17">
        <v>0.64973708161058896</v>
      </c>
      <c r="BI856" s="17">
        <v>0.66451927955107404</v>
      </c>
      <c r="BJ856" s="17">
        <v>0.71775220968386599</v>
      </c>
      <c r="BK856" s="17">
        <v>0.769691048046242</v>
      </c>
      <c r="BL856" s="17">
        <v>0.78589514082485101</v>
      </c>
      <c r="BM856" s="17">
        <v>0.80053854902793398</v>
      </c>
      <c r="BN856" s="17">
        <v>0.76810500382218505</v>
      </c>
      <c r="BO856" s="17"/>
      <c r="BP856" s="17">
        <v>0.70421603915981101</v>
      </c>
      <c r="BQ856" s="17">
        <v>0.68711017139303898</v>
      </c>
      <c r="BR856" s="17">
        <v>0.64482308429526602</v>
      </c>
      <c r="BS856" s="17">
        <v>0.68098271317249104</v>
      </c>
      <c r="BT856" s="17">
        <v>0.68124043155922798</v>
      </c>
      <c r="BU856" s="17">
        <v>0.62608564897441399</v>
      </c>
      <c r="BV856" s="17"/>
      <c r="BW856" s="17">
        <v>0.63568769568575301</v>
      </c>
      <c r="BX856" s="17">
        <v>0.730194640939829</v>
      </c>
      <c r="BY856" s="17">
        <v>0.69468493086848704</v>
      </c>
      <c r="BZ856" s="17">
        <v>0.684960369634393</v>
      </c>
      <c r="CA856" s="17">
        <v>0.65089899603929102</v>
      </c>
      <c r="CB856" s="17">
        <v>0.65563881551055603</v>
      </c>
      <c r="CC856" s="17">
        <v>0.64444833616511699</v>
      </c>
      <c r="CD856" s="17">
        <v>0.62867185235303502</v>
      </c>
      <c r="CE856" s="17"/>
      <c r="CF856" s="17">
        <v>0.71918615595314905</v>
      </c>
      <c r="CG856" s="17">
        <v>0.70224027680321299</v>
      </c>
      <c r="CH856" s="17">
        <v>0.66647837725470704</v>
      </c>
      <c r="CI856" s="17">
        <v>0.68407902639760898</v>
      </c>
      <c r="CJ856" s="17">
        <v>0.49517019281737001</v>
      </c>
      <c r="CK856" s="17"/>
      <c r="CL856" s="17">
        <v>0.70646401009162996</v>
      </c>
      <c r="CM856" s="17"/>
      <c r="CN856" s="17">
        <v>0.72914610861186302</v>
      </c>
      <c r="CO856" s="17">
        <v>0.59590192520095298</v>
      </c>
      <c r="CP856" s="17">
        <v>0.643345258274858</v>
      </c>
    </row>
    <row r="857" spans="2:94" x14ac:dyDescent="0.35">
      <c r="B857" t="s">
        <v>146</v>
      </c>
      <c r="C857" s="17">
        <v>6.4122970570946902E-2</v>
      </c>
      <c r="D857" s="17">
        <v>7.4432654525016101E-2</v>
      </c>
      <c r="E857" s="17">
        <v>5.4659954128358099E-2</v>
      </c>
      <c r="F857" s="17"/>
      <c r="G857" s="17">
        <v>8.1804841833024194E-2</v>
      </c>
      <c r="H857" s="17">
        <v>4.1762955151953197E-2</v>
      </c>
      <c r="I857" s="17">
        <v>5.4701849613526997E-2</v>
      </c>
      <c r="J857" s="17">
        <v>7.4686559913106507E-2</v>
      </c>
      <c r="K857" s="17">
        <v>7.0639419104110104E-2</v>
      </c>
      <c r="L857" s="17">
        <v>6.7444591736144394E-2</v>
      </c>
      <c r="M857" s="17"/>
      <c r="N857" s="17">
        <v>5.5754913986749498E-2</v>
      </c>
      <c r="O857" s="17">
        <v>5.9625611255470799E-2</v>
      </c>
      <c r="P857" s="17">
        <v>5.9176854501580299E-2</v>
      </c>
      <c r="Q857" s="17">
        <v>8.2812534201885293E-2</v>
      </c>
      <c r="R857" s="17"/>
      <c r="S857" s="17">
        <v>5.4284511446031199E-2</v>
      </c>
      <c r="T857" s="17">
        <v>5.19202688308519E-2</v>
      </c>
      <c r="U857" s="17">
        <v>5.6883043113594697E-2</v>
      </c>
      <c r="V857" s="17">
        <v>6.3256718741477605E-2</v>
      </c>
      <c r="W857" s="17">
        <v>6.7652529540766795E-2</v>
      </c>
      <c r="X857" s="17">
        <v>8.6061690129488194E-2</v>
      </c>
      <c r="Y857" s="17">
        <v>6.2142897486552801E-2</v>
      </c>
      <c r="Z857" s="17">
        <v>5.0641197376721798E-2</v>
      </c>
      <c r="AA857" s="17">
        <v>6.5521364552877798E-2</v>
      </c>
      <c r="AB857" s="17">
        <v>7.1240002485376694E-2</v>
      </c>
      <c r="AC857" s="17">
        <v>9.4537777253398403E-2</v>
      </c>
      <c r="AD857" s="17"/>
      <c r="AE857" s="17">
        <v>9.3459241823789105E-2</v>
      </c>
      <c r="AF857" s="17">
        <v>3.9038649554806397E-2</v>
      </c>
      <c r="AG857" s="17">
        <v>6.0836850037734203E-2</v>
      </c>
      <c r="AH857" s="17"/>
      <c r="AI857" s="17">
        <v>9.3450170509204802E-2</v>
      </c>
      <c r="AJ857" s="17">
        <v>4.99090688488142E-2</v>
      </c>
      <c r="AK857" s="17">
        <v>2.2508454878637299E-2</v>
      </c>
      <c r="AL857" s="17">
        <v>0.16905517217428101</v>
      </c>
      <c r="AM857" s="17">
        <v>4.4918961249348702E-2</v>
      </c>
      <c r="AN857" s="17"/>
      <c r="AO857" s="17">
        <v>6.3895220961411994E-2</v>
      </c>
      <c r="AP857" s="17">
        <v>3.62172948633687E-2</v>
      </c>
      <c r="AQ857" s="17">
        <v>3.5831516025572503E-2</v>
      </c>
      <c r="AR857" s="17"/>
      <c r="AS857" s="17">
        <v>5.9488679521382301E-2</v>
      </c>
      <c r="AT857" s="17">
        <v>7.2976229996752198E-2</v>
      </c>
      <c r="AU857" s="17">
        <v>6.0207188154573599E-2</v>
      </c>
      <c r="AV857" s="17">
        <v>4.0942745312907099E-2</v>
      </c>
      <c r="AW857" s="17">
        <v>8.1066877352851105E-2</v>
      </c>
      <c r="AX857" s="17"/>
      <c r="AY857" s="17">
        <v>7.3768892199396197E-2</v>
      </c>
      <c r="AZ857" s="17">
        <v>7.5642208055616694E-2</v>
      </c>
      <c r="BA857" s="17">
        <v>8.5408205845210097E-2</v>
      </c>
      <c r="BB857" s="17">
        <v>7.2000861144405501E-2</v>
      </c>
      <c r="BC857" s="17">
        <v>6.98945529126766E-2</v>
      </c>
      <c r="BD857" s="17">
        <v>5.3513727464713397E-2</v>
      </c>
      <c r="BE857" s="17">
        <v>8.2349336782092497E-2</v>
      </c>
      <c r="BF857" s="17">
        <v>4.92416150857291E-2</v>
      </c>
      <c r="BG857" s="17">
        <v>3.6818708223988701E-2</v>
      </c>
      <c r="BH857" s="17">
        <v>5.7072403140976599E-2</v>
      </c>
      <c r="BI857" s="17">
        <v>7.7784749258494601E-2</v>
      </c>
      <c r="BJ857" s="17">
        <v>8.9266811491633805E-2</v>
      </c>
      <c r="BK857" s="17">
        <v>6.1605155076827102E-2</v>
      </c>
      <c r="BL857" s="17">
        <v>2.8826209344225001E-2</v>
      </c>
      <c r="BM857" s="17">
        <v>4.30149605978392E-2</v>
      </c>
      <c r="BN857" s="17">
        <v>6.3605144183781395E-2</v>
      </c>
      <c r="BO857" s="17"/>
      <c r="BP857" s="17">
        <v>5.7662277899598997E-2</v>
      </c>
      <c r="BQ857" s="17">
        <v>6.2353164333313602E-2</v>
      </c>
      <c r="BR857" s="17">
        <v>0.100586085150625</v>
      </c>
      <c r="BS857" s="17">
        <v>4.9098219119019397E-2</v>
      </c>
      <c r="BT857" s="17">
        <v>6.7903698052412906E-2</v>
      </c>
      <c r="BU857" s="17">
        <v>6.5421612410631505E-2</v>
      </c>
      <c r="BV857" s="17"/>
      <c r="BW857" s="17">
        <v>8.0029211164441699E-2</v>
      </c>
      <c r="BX857" s="17">
        <v>5.3364650846628198E-2</v>
      </c>
      <c r="BY857" s="17">
        <v>5.9259838253939802E-2</v>
      </c>
      <c r="BZ857" s="17">
        <v>8.3279705004615998E-2</v>
      </c>
      <c r="CA857" s="17">
        <v>8.9787764260497796E-2</v>
      </c>
      <c r="CB857" s="17">
        <v>6.9335221928003093E-2</v>
      </c>
      <c r="CC857" s="17">
        <v>5.86555212264354E-2</v>
      </c>
      <c r="CD857" s="17">
        <v>4.2244877848239201E-2</v>
      </c>
      <c r="CE857" s="17"/>
      <c r="CF857" s="17">
        <v>6.4037362663952394E-2</v>
      </c>
      <c r="CG857" s="17">
        <v>6.8567506173716403E-2</v>
      </c>
      <c r="CH857" s="17">
        <v>5.2346263463836598E-2</v>
      </c>
      <c r="CI857" s="17">
        <v>6.4501106352922097E-2</v>
      </c>
      <c r="CJ857" s="17">
        <v>0.15167380209179601</v>
      </c>
      <c r="CK857" s="17"/>
      <c r="CL857" s="17">
        <v>5.447558041996E-2</v>
      </c>
      <c r="CM857" s="17"/>
      <c r="CN857" s="17">
        <v>4.6584010443970703E-2</v>
      </c>
      <c r="CO857" s="17">
        <v>9.0594040173217094E-2</v>
      </c>
      <c r="CP857" s="17">
        <v>8.0971028683677601E-2</v>
      </c>
    </row>
    <row r="858" spans="2:94" x14ac:dyDescent="0.35">
      <c r="B858" t="s">
        <v>147</v>
      </c>
      <c r="C858" s="17">
        <v>0.616565303831209</v>
      </c>
      <c r="D858" s="17">
        <v>0.61056039180349297</v>
      </c>
      <c r="E858" s="17">
        <v>0.62039223471352001</v>
      </c>
      <c r="F858" s="17"/>
      <c r="G858" s="17">
        <v>0.59347924820656195</v>
      </c>
      <c r="H858" s="17">
        <v>0.682179877463016</v>
      </c>
      <c r="I858" s="17">
        <v>0.65577096915623101</v>
      </c>
      <c r="J858" s="17">
        <v>0.59581103055030404</v>
      </c>
      <c r="K858" s="17">
        <v>0.56992872667968797</v>
      </c>
      <c r="L858" s="17">
        <v>0.58744295360013599</v>
      </c>
      <c r="M858" s="17"/>
      <c r="N858" s="17">
        <v>0.66604790460344698</v>
      </c>
      <c r="O858" s="17">
        <v>0.62489469908010498</v>
      </c>
      <c r="P858" s="17">
        <v>0.603590896205073</v>
      </c>
      <c r="Q858" s="17">
        <v>0.56046279724903303</v>
      </c>
      <c r="R858" s="17"/>
      <c r="S858" s="17">
        <v>0.61539293433272402</v>
      </c>
      <c r="T858" s="17">
        <v>0.64624910864052398</v>
      </c>
      <c r="U858" s="17">
        <v>0.62612569526272099</v>
      </c>
      <c r="V858" s="17">
        <v>0.57564453999509901</v>
      </c>
      <c r="W858" s="17">
        <v>0.60570673245875795</v>
      </c>
      <c r="X858" s="17">
        <v>0.55322748805569</v>
      </c>
      <c r="Y858" s="17">
        <v>0.65028693448838004</v>
      </c>
      <c r="Z858" s="17">
        <v>0.65178803445621902</v>
      </c>
      <c r="AA858" s="17">
        <v>0.62435489644477604</v>
      </c>
      <c r="AB858" s="17">
        <v>0.62067452797254197</v>
      </c>
      <c r="AC858" s="17">
        <v>0.59935386049944195</v>
      </c>
      <c r="AD858" s="17"/>
      <c r="AE858" s="17">
        <v>0.50998333122957595</v>
      </c>
      <c r="AF858" s="17">
        <v>0.72110843068611696</v>
      </c>
      <c r="AG858" s="17">
        <v>0.59965028655981201</v>
      </c>
      <c r="AH858" s="17"/>
      <c r="AI858" s="17">
        <v>0.53508457786951003</v>
      </c>
      <c r="AJ858" s="17">
        <v>0.73229182664532499</v>
      </c>
      <c r="AK858" s="17">
        <v>0.69977860812213699</v>
      </c>
      <c r="AL858" s="17">
        <v>0.336350157259872</v>
      </c>
      <c r="AM858" s="17">
        <v>0.54973994681025296</v>
      </c>
      <c r="AN858" s="17"/>
      <c r="AO858" s="17">
        <v>0.59605312691888501</v>
      </c>
      <c r="AP858" s="17">
        <v>0.74378834307099295</v>
      </c>
      <c r="AQ858" s="17">
        <v>0.62544016292933302</v>
      </c>
      <c r="AR858" s="17"/>
      <c r="AS858" s="17">
        <v>0.58982474365123105</v>
      </c>
      <c r="AT858" s="17">
        <v>0.56703024534483903</v>
      </c>
      <c r="AU858" s="17">
        <v>0.64726439804755698</v>
      </c>
      <c r="AV858" s="17">
        <v>0.73353606668679605</v>
      </c>
      <c r="AW858" s="17">
        <v>0.63762723542089195</v>
      </c>
      <c r="AX858" s="17"/>
      <c r="AY858" s="17">
        <v>0.45015169937820598</v>
      </c>
      <c r="AZ858" s="17">
        <v>0.50875641320824505</v>
      </c>
      <c r="BA858" s="17">
        <v>0.62213457906110803</v>
      </c>
      <c r="BB858" s="17">
        <v>0.53255593605673202</v>
      </c>
      <c r="BC858" s="17">
        <v>0.629676444625346</v>
      </c>
      <c r="BD858" s="17">
        <v>0.66788846173593097</v>
      </c>
      <c r="BE858" s="17">
        <v>0.52301901966980002</v>
      </c>
      <c r="BF858" s="17">
        <v>0.63976219413604096</v>
      </c>
      <c r="BG858" s="17">
        <v>0.65381498290743401</v>
      </c>
      <c r="BH858" s="17">
        <v>0.59266467846961202</v>
      </c>
      <c r="BI858" s="17">
        <v>0.58673453029257905</v>
      </c>
      <c r="BJ858" s="17">
        <v>0.62848539819223304</v>
      </c>
      <c r="BK858" s="17">
        <v>0.70808589296941504</v>
      </c>
      <c r="BL858" s="17">
        <v>0.75706893148062604</v>
      </c>
      <c r="BM858" s="17">
        <v>0.75752358843009504</v>
      </c>
      <c r="BN858" s="17">
        <v>0.704499859638404</v>
      </c>
      <c r="BO858" s="17"/>
      <c r="BP858" s="17">
        <v>0.64655376126021202</v>
      </c>
      <c r="BQ858" s="17">
        <v>0.62475700705972603</v>
      </c>
      <c r="BR858" s="17">
        <v>0.54423699914464096</v>
      </c>
      <c r="BS858" s="17">
        <v>0.63188449405347202</v>
      </c>
      <c r="BT858" s="17">
        <v>0.61333673350681495</v>
      </c>
      <c r="BU858" s="17">
        <v>0.56066403656378305</v>
      </c>
      <c r="BV858" s="17"/>
      <c r="BW858" s="17">
        <v>0.55565848452131095</v>
      </c>
      <c r="BX858" s="17">
        <v>0.67682999009320099</v>
      </c>
      <c r="BY858" s="17">
        <v>0.63542509261454805</v>
      </c>
      <c r="BZ858" s="17">
        <v>0.60168066462977698</v>
      </c>
      <c r="CA858" s="17">
        <v>0.56111123177879396</v>
      </c>
      <c r="CB858" s="17">
        <v>0.58630359358255302</v>
      </c>
      <c r="CC858" s="17">
        <v>0.58579281493868096</v>
      </c>
      <c r="CD858" s="17">
        <v>0.58642697450479597</v>
      </c>
      <c r="CE858" s="17"/>
      <c r="CF858" s="17">
        <v>0.65514879328919595</v>
      </c>
      <c r="CG858" s="17">
        <v>0.63367277062949701</v>
      </c>
      <c r="CH858" s="17">
        <v>0.61413211379086996</v>
      </c>
      <c r="CI858" s="17">
        <v>0.61957792004468704</v>
      </c>
      <c r="CJ858" s="17">
        <v>0.34349639072557497</v>
      </c>
      <c r="CK858" s="17"/>
      <c r="CL858" s="17">
        <v>0.65198842967167003</v>
      </c>
      <c r="CM858" s="17"/>
      <c r="CN858" s="17">
        <v>0.68256209816789204</v>
      </c>
      <c r="CO858" s="17">
        <v>0.50530788502773505</v>
      </c>
      <c r="CP858" s="17">
        <v>0.56237422959118</v>
      </c>
    </row>
    <row r="859" spans="2:94" x14ac:dyDescent="0.35">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c r="BM859" s="17"/>
      <c r="BN859" s="17"/>
      <c r="BO859" s="17"/>
      <c r="BP859" s="17"/>
      <c r="BQ859" s="17"/>
      <c r="BR859" s="17"/>
      <c r="BS859" s="17"/>
      <c r="BT859" s="17"/>
      <c r="BU859" s="17"/>
      <c r="BV859" s="17"/>
      <c r="BW859" s="17"/>
      <c r="BX859" s="17"/>
      <c r="BY859" s="17"/>
      <c r="BZ859" s="17"/>
      <c r="CA859" s="17"/>
      <c r="CB859" s="17"/>
      <c r="CC859" s="17"/>
      <c r="CD859" s="17"/>
      <c r="CE859" s="17"/>
      <c r="CF859" s="17"/>
      <c r="CG859" s="17"/>
      <c r="CH859" s="17"/>
      <c r="CI859" s="17"/>
      <c r="CJ859" s="17"/>
      <c r="CK859" s="17"/>
      <c r="CL859" s="17"/>
      <c r="CM859" s="17"/>
      <c r="CN859" s="17"/>
      <c r="CO859" s="17"/>
      <c r="CP859" s="17"/>
    </row>
    <row r="860" spans="2:94" x14ac:dyDescent="0.35">
      <c r="B860" s="6" t="s">
        <v>336</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c r="BL860" s="17"/>
      <c r="BM860" s="17"/>
      <c r="BN860" s="17"/>
      <c r="BO860" s="17"/>
      <c r="BP860" s="17"/>
      <c r="BQ860" s="17"/>
      <c r="BR860" s="17"/>
      <c r="BS860" s="17"/>
      <c r="BT860" s="17"/>
      <c r="BU860" s="17"/>
      <c r="BV860" s="17"/>
      <c r="BW860" s="17"/>
      <c r="BX860" s="17"/>
      <c r="BY860" s="17"/>
      <c r="BZ860" s="17"/>
      <c r="CA860" s="17"/>
      <c r="CB860" s="17"/>
      <c r="CC860" s="17"/>
      <c r="CD860" s="17"/>
      <c r="CE860" s="17"/>
      <c r="CF860" s="17"/>
      <c r="CG860" s="17"/>
      <c r="CH860" s="17"/>
      <c r="CI860" s="17"/>
      <c r="CJ860" s="17"/>
      <c r="CK860" s="17"/>
      <c r="CL860" s="17"/>
      <c r="CM860" s="17"/>
      <c r="CN860" s="17"/>
      <c r="CO860" s="17"/>
      <c r="CP860" s="17"/>
    </row>
    <row r="861" spans="2:94" x14ac:dyDescent="0.35">
      <c r="B861" s="24" t="s">
        <v>334</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c r="BM861" s="17"/>
      <c r="BN861" s="17"/>
      <c r="BO861" s="17"/>
      <c r="BP861" s="17"/>
      <c r="BQ861" s="17"/>
      <c r="BR861" s="17"/>
      <c r="BS861" s="17"/>
      <c r="BT861" s="17"/>
      <c r="BU861" s="17"/>
      <c r="BV861" s="17"/>
      <c r="BW861" s="17"/>
      <c r="BX861" s="17"/>
      <c r="BY861" s="17"/>
      <c r="BZ861" s="17"/>
      <c r="CA861" s="17"/>
      <c r="CB861" s="17"/>
      <c r="CC861" s="17"/>
      <c r="CD861" s="17"/>
      <c r="CE861" s="17"/>
      <c r="CF861" s="17"/>
      <c r="CG861" s="17"/>
      <c r="CH861" s="17"/>
      <c r="CI861" s="17"/>
      <c r="CJ861" s="17"/>
      <c r="CK861" s="17"/>
      <c r="CL861" s="17"/>
      <c r="CM861" s="17"/>
      <c r="CN861" s="17"/>
      <c r="CO861" s="17"/>
      <c r="CP861" s="17"/>
    </row>
    <row r="862" spans="2:94" x14ac:dyDescent="0.35">
      <c r="B862" t="s">
        <v>205</v>
      </c>
      <c r="C862" s="17">
        <v>0.28632114295972</v>
      </c>
      <c r="D862" s="17">
        <v>0.28983553420078101</v>
      </c>
      <c r="E862" s="17">
        <v>0.27888737647219503</v>
      </c>
      <c r="F862" s="17"/>
      <c r="G862" s="17">
        <v>0.345423775554831</v>
      </c>
      <c r="H862" s="17">
        <v>0.29132851327589498</v>
      </c>
      <c r="I862" s="17">
        <v>0.30303013685608399</v>
      </c>
      <c r="J862" s="17">
        <v>0.26411434230785302</v>
      </c>
      <c r="K862" s="17">
        <v>0.28769101166928301</v>
      </c>
      <c r="L862" s="17">
        <v>0.24523533779859</v>
      </c>
      <c r="M862" s="17"/>
      <c r="N862" s="17">
        <v>0.32234209569349698</v>
      </c>
      <c r="O862" s="17">
        <v>0.27154516697584702</v>
      </c>
      <c r="P862" s="17">
        <v>0.27613288027478</v>
      </c>
      <c r="Q862" s="17">
        <v>0.269812429789966</v>
      </c>
      <c r="R862" s="17"/>
      <c r="S862" s="17">
        <v>0.308794229269232</v>
      </c>
      <c r="T862" s="17">
        <v>0.299344643334719</v>
      </c>
      <c r="U862" s="17">
        <v>0.238357250902757</v>
      </c>
      <c r="V862" s="17">
        <v>0.29205357775951502</v>
      </c>
      <c r="W862" s="17">
        <v>0.24298179379288301</v>
      </c>
      <c r="X862" s="17">
        <v>0.28349836430082198</v>
      </c>
      <c r="Y862" s="17">
        <v>0.31318961599976602</v>
      </c>
      <c r="Z862" s="17">
        <v>0.28048051482856201</v>
      </c>
      <c r="AA862" s="17">
        <v>0.30471251584206399</v>
      </c>
      <c r="AB862" s="17">
        <v>0.28654146949342202</v>
      </c>
      <c r="AC862" s="17">
        <v>0.25729043698170401</v>
      </c>
      <c r="AD862" s="17"/>
      <c r="AE862" s="17">
        <v>0.21308615867571701</v>
      </c>
      <c r="AF862" s="17">
        <v>0.34882999222026501</v>
      </c>
      <c r="AG862" s="17">
        <v>0.251623873333225</v>
      </c>
      <c r="AH862" s="17"/>
      <c r="AI862" s="17">
        <v>0.208242844580762</v>
      </c>
      <c r="AJ862" s="17">
        <v>0.376099200690166</v>
      </c>
      <c r="AK862" s="17">
        <v>0.37304421655660802</v>
      </c>
      <c r="AL862" s="17">
        <v>0.14549628960521899</v>
      </c>
      <c r="AM862" s="17">
        <v>0.21398587616548101</v>
      </c>
      <c r="AN862" s="17"/>
      <c r="AO862" s="17">
        <v>0.22642658762099699</v>
      </c>
      <c r="AP862" s="17">
        <v>0.37652574517437798</v>
      </c>
      <c r="AQ862" s="17">
        <v>0.30940624393379301</v>
      </c>
      <c r="AR862" s="17"/>
      <c r="AS862" s="17">
        <v>0.21653424064949001</v>
      </c>
      <c r="AT862" s="17">
        <v>0.28140920854330498</v>
      </c>
      <c r="AU862" s="17">
        <v>0.31409901157208098</v>
      </c>
      <c r="AV862" s="17">
        <v>0.37266715888534402</v>
      </c>
      <c r="AW862" s="17">
        <v>0.28352223649346198</v>
      </c>
      <c r="AX862" s="17"/>
      <c r="AY862" s="17">
        <v>0.39131045770959</v>
      </c>
      <c r="AZ862" s="17">
        <v>0.315162428652349</v>
      </c>
      <c r="BA862" s="17">
        <v>0.35531814336127798</v>
      </c>
      <c r="BB862" s="17">
        <v>0.300107182095249</v>
      </c>
      <c r="BC862" s="17">
        <v>0.28286448023159699</v>
      </c>
      <c r="BD862" s="17">
        <v>0.24196487712839301</v>
      </c>
      <c r="BE862" s="17">
        <v>0.23614829162508599</v>
      </c>
      <c r="BF862" s="17">
        <v>0.26741429072253903</v>
      </c>
      <c r="BG862" s="17">
        <v>0.248682632636086</v>
      </c>
      <c r="BH862" s="17">
        <v>0.25556579452008399</v>
      </c>
      <c r="BI862" s="17">
        <v>0.374690067926501</v>
      </c>
      <c r="BJ862" s="17">
        <v>0.30561691146504799</v>
      </c>
      <c r="BK862" s="17">
        <v>0.26420742233892702</v>
      </c>
      <c r="BL862" s="17">
        <v>0.388463650837019</v>
      </c>
      <c r="BM862" s="17">
        <v>0.16680889801151899</v>
      </c>
      <c r="BN862" s="17">
        <v>0.42784081562324</v>
      </c>
      <c r="BO862" s="17"/>
      <c r="BP862" s="17">
        <v>0.32639898411920698</v>
      </c>
      <c r="BQ862" s="17">
        <v>0.31402115543451098</v>
      </c>
      <c r="BR862" s="17">
        <v>0.26390286315995998</v>
      </c>
      <c r="BS862" s="17">
        <v>0.26668126560965</v>
      </c>
      <c r="BT862" s="17">
        <v>0.23058147008573401</v>
      </c>
      <c r="BU862" s="17">
        <v>0.22440732459813001</v>
      </c>
      <c r="BV862" s="17"/>
      <c r="BW862" s="17">
        <v>0.31128368018847502</v>
      </c>
      <c r="BX862" s="17">
        <v>0.30092051780180801</v>
      </c>
      <c r="BY862" s="17">
        <v>0.30696101287169603</v>
      </c>
      <c r="BZ862" s="17">
        <v>0.242808862274832</v>
      </c>
      <c r="CA862" s="17">
        <v>0.252333758361934</v>
      </c>
      <c r="CB862" s="17">
        <v>0.24867900031857701</v>
      </c>
      <c r="CC862" s="17">
        <v>0.45242872950684498</v>
      </c>
      <c r="CD862" s="17">
        <v>0.31653387135269101</v>
      </c>
      <c r="CE862" s="17"/>
      <c r="CF862" s="17">
        <v>0.31205673342587498</v>
      </c>
      <c r="CG862" s="17">
        <v>0.28134106442837098</v>
      </c>
      <c r="CH862" s="17">
        <v>0.28588075434369498</v>
      </c>
      <c r="CI862" s="17">
        <v>0.27868575332386503</v>
      </c>
      <c r="CJ862" s="17">
        <v>0.31588398918955402</v>
      </c>
      <c r="CK862" s="17"/>
      <c r="CL862" s="17">
        <v>0.29286625987632497</v>
      </c>
      <c r="CM862" s="17"/>
      <c r="CN862" s="17">
        <v>0.33494631973420702</v>
      </c>
      <c r="CO862" s="17">
        <v>0.196059436855789</v>
      </c>
      <c r="CP862" s="17">
        <v>0.24089122706695401</v>
      </c>
    </row>
    <row r="863" spans="2:94" x14ac:dyDescent="0.35">
      <c r="B863" t="s">
        <v>206</v>
      </c>
      <c r="C863" s="17">
        <v>0.33404059305337103</v>
      </c>
      <c r="D863" s="17">
        <v>0.320229201961787</v>
      </c>
      <c r="E863" s="17">
        <v>0.34962568298797397</v>
      </c>
      <c r="F863" s="17"/>
      <c r="G863" s="17">
        <v>0.33348451381445499</v>
      </c>
      <c r="H863" s="17">
        <v>0.33211807830736501</v>
      </c>
      <c r="I863" s="17">
        <v>0.35205767390161802</v>
      </c>
      <c r="J863" s="17">
        <v>0.35780863730991702</v>
      </c>
      <c r="K863" s="17">
        <v>0.31377846115902902</v>
      </c>
      <c r="L863" s="17">
        <v>0.31799484928495902</v>
      </c>
      <c r="M863" s="17"/>
      <c r="N863" s="17">
        <v>0.35555049151374502</v>
      </c>
      <c r="O863" s="17">
        <v>0.34863992178484399</v>
      </c>
      <c r="P863" s="17">
        <v>0.30916003307956003</v>
      </c>
      <c r="Q863" s="17">
        <v>0.32205231913329502</v>
      </c>
      <c r="R863" s="17"/>
      <c r="S863" s="17">
        <v>0.36561721661088997</v>
      </c>
      <c r="T863" s="17">
        <v>0.31856397352906302</v>
      </c>
      <c r="U863" s="17">
        <v>0.31948713063399098</v>
      </c>
      <c r="V863" s="17">
        <v>0.32470276383970798</v>
      </c>
      <c r="W863" s="17">
        <v>0.37332745884999702</v>
      </c>
      <c r="X863" s="17">
        <v>0.32585778917972202</v>
      </c>
      <c r="Y863" s="17">
        <v>0.35444322991312699</v>
      </c>
      <c r="Z863" s="17">
        <v>0.36176184028453601</v>
      </c>
      <c r="AA863" s="17">
        <v>0.28804183950330597</v>
      </c>
      <c r="AB863" s="17">
        <v>0.30995987575005202</v>
      </c>
      <c r="AC863" s="17">
        <v>0.38237654793773102</v>
      </c>
      <c r="AD863" s="17"/>
      <c r="AE863" s="17">
        <v>0.30769032096910998</v>
      </c>
      <c r="AF863" s="17">
        <v>0.35346207758035297</v>
      </c>
      <c r="AG863" s="17">
        <v>0.34423462158506202</v>
      </c>
      <c r="AH863" s="17"/>
      <c r="AI863" s="17">
        <v>0.32274133382211201</v>
      </c>
      <c r="AJ863" s="17">
        <v>0.34054590444932198</v>
      </c>
      <c r="AK863" s="17">
        <v>0.38628595024551399</v>
      </c>
      <c r="AL863" s="17">
        <v>0.21116060983839499</v>
      </c>
      <c r="AM863" s="17">
        <v>0.37030631719302498</v>
      </c>
      <c r="AN863" s="17"/>
      <c r="AO863" s="17">
        <v>0.33807536660269899</v>
      </c>
      <c r="AP863" s="17">
        <v>0.35167951878070097</v>
      </c>
      <c r="AQ863" s="17">
        <v>0.40920203814082601</v>
      </c>
      <c r="AR863" s="17"/>
      <c r="AS863" s="17">
        <v>0.33074522499618803</v>
      </c>
      <c r="AT863" s="17">
        <v>0.32461530821997697</v>
      </c>
      <c r="AU863" s="17">
        <v>0.37346509370040398</v>
      </c>
      <c r="AV863" s="17">
        <v>0.32586739944026399</v>
      </c>
      <c r="AW863" s="17">
        <v>0.26918191708149097</v>
      </c>
      <c r="AX863" s="17"/>
      <c r="AY863" s="17">
        <v>0.11195468085910899</v>
      </c>
      <c r="AZ863" s="17">
        <v>0.30340392335955702</v>
      </c>
      <c r="BA863" s="17">
        <v>0.26522191297130698</v>
      </c>
      <c r="BB863" s="17">
        <v>0.293346790474312</v>
      </c>
      <c r="BC863" s="17">
        <v>0.36689870999996499</v>
      </c>
      <c r="BD863" s="17">
        <v>0.33710490666513199</v>
      </c>
      <c r="BE863" s="17">
        <v>0.39973493355308498</v>
      </c>
      <c r="BF863" s="17">
        <v>0.33521016126632902</v>
      </c>
      <c r="BG863" s="17">
        <v>0.423025308795482</v>
      </c>
      <c r="BH863" s="17">
        <v>0.31387839777274501</v>
      </c>
      <c r="BI863" s="17">
        <v>0.29593447462706701</v>
      </c>
      <c r="BJ863" s="17">
        <v>0.39051765141104899</v>
      </c>
      <c r="BK863" s="17">
        <v>0.251402003147919</v>
      </c>
      <c r="BL863" s="17">
        <v>0.28506426490885001</v>
      </c>
      <c r="BM863" s="17">
        <v>0.50230697075916997</v>
      </c>
      <c r="BN863" s="17">
        <v>0.35693539902445798</v>
      </c>
      <c r="BO863" s="17"/>
      <c r="BP863" s="17">
        <v>0.347916159451305</v>
      </c>
      <c r="BQ863" s="17">
        <v>0.29940214782550301</v>
      </c>
      <c r="BR863" s="17">
        <v>0.35431638093115397</v>
      </c>
      <c r="BS863" s="17">
        <v>0.33660670947208798</v>
      </c>
      <c r="BT863" s="17">
        <v>0.34363143509792599</v>
      </c>
      <c r="BU863" s="17">
        <v>0.37138813235710999</v>
      </c>
      <c r="BV863" s="17"/>
      <c r="BW863" s="17">
        <v>0.307088418785608</v>
      </c>
      <c r="BX863" s="17">
        <v>0.32449465064672101</v>
      </c>
      <c r="BY863" s="17">
        <v>0.35468447086893901</v>
      </c>
      <c r="BZ863" s="17">
        <v>0.347169826921361</v>
      </c>
      <c r="CA863" s="17">
        <v>0.35731023523426098</v>
      </c>
      <c r="CB863" s="17">
        <v>0.33244733337200899</v>
      </c>
      <c r="CC863" s="17">
        <v>0.27136234608270199</v>
      </c>
      <c r="CD863" s="17">
        <v>0.26638347525982597</v>
      </c>
      <c r="CE863" s="17"/>
      <c r="CF863" s="17">
        <v>0.25620102648242299</v>
      </c>
      <c r="CG863" s="17">
        <v>0.336216234258848</v>
      </c>
      <c r="CH863" s="17">
        <v>0.34934965793842998</v>
      </c>
      <c r="CI863" s="17">
        <v>0.35666788815288603</v>
      </c>
      <c r="CJ863" s="17">
        <v>0.23500256579352199</v>
      </c>
      <c r="CK863" s="17"/>
      <c r="CL863" s="17">
        <v>0.35279201382476399</v>
      </c>
      <c r="CM863" s="17"/>
      <c r="CN863" s="17">
        <v>0.30457202295163199</v>
      </c>
      <c r="CO863" s="17">
        <v>0.393282170401616</v>
      </c>
      <c r="CP863" s="17">
        <v>0.35793275120206203</v>
      </c>
    </row>
    <row r="864" spans="2:94" x14ac:dyDescent="0.35">
      <c r="B864" t="s">
        <v>207</v>
      </c>
      <c r="C864" s="17">
        <v>0.195329486037808</v>
      </c>
      <c r="D864" s="17">
        <v>0.19502434114553599</v>
      </c>
      <c r="E864" s="17">
        <v>0.197766912642831</v>
      </c>
      <c r="F864" s="17"/>
      <c r="G864" s="17">
        <v>0.20114883165040001</v>
      </c>
      <c r="H864" s="17">
        <v>0.19460463967817701</v>
      </c>
      <c r="I864" s="17">
        <v>0.206553314905839</v>
      </c>
      <c r="J864" s="17">
        <v>0.21509335589037501</v>
      </c>
      <c r="K864" s="17">
        <v>0.179435542367054</v>
      </c>
      <c r="L864" s="17">
        <v>0.178977508574681</v>
      </c>
      <c r="M864" s="17"/>
      <c r="N864" s="17">
        <v>0.154063294587067</v>
      </c>
      <c r="O864" s="17">
        <v>0.19302586298514501</v>
      </c>
      <c r="P864" s="17">
        <v>0.229806134245884</v>
      </c>
      <c r="Q864" s="17">
        <v>0.20734779717084301</v>
      </c>
      <c r="R864" s="17"/>
      <c r="S864" s="17">
        <v>0.18608045563638101</v>
      </c>
      <c r="T864" s="17">
        <v>0.15437844240981899</v>
      </c>
      <c r="U864" s="17">
        <v>0.21784031332381801</v>
      </c>
      <c r="V864" s="17">
        <v>0.210254803859141</v>
      </c>
      <c r="W864" s="17">
        <v>0.21238687667172099</v>
      </c>
      <c r="X864" s="17">
        <v>0.181826049598486</v>
      </c>
      <c r="Y864" s="17">
        <v>0.20746665090567501</v>
      </c>
      <c r="Z864" s="17">
        <v>0.194083124861895</v>
      </c>
      <c r="AA864" s="17">
        <v>0.230967945415533</v>
      </c>
      <c r="AB864" s="17">
        <v>0.19851122919859801</v>
      </c>
      <c r="AC864" s="17">
        <v>0.15170190560305999</v>
      </c>
      <c r="AD864" s="17"/>
      <c r="AE864" s="17">
        <v>0.20056519195393299</v>
      </c>
      <c r="AF864" s="17">
        <v>0.191730585971468</v>
      </c>
      <c r="AG864" s="17">
        <v>0.213122032166213</v>
      </c>
      <c r="AH864" s="17"/>
      <c r="AI864" s="17">
        <v>0.222515124040533</v>
      </c>
      <c r="AJ864" s="17">
        <v>0.16049868940895501</v>
      </c>
      <c r="AK864" s="17">
        <v>0.17001437617296999</v>
      </c>
      <c r="AL864" s="17">
        <v>0.19499342875878201</v>
      </c>
      <c r="AM864" s="17">
        <v>0.227296206719242</v>
      </c>
      <c r="AN864" s="17"/>
      <c r="AO864" s="17">
        <v>0.23383774382490599</v>
      </c>
      <c r="AP864" s="17">
        <v>0.16969529128881899</v>
      </c>
      <c r="AQ864" s="17">
        <v>0.17368064870233399</v>
      </c>
      <c r="AR864" s="17"/>
      <c r="AS864" s="17">
        <v>0.230933006638016</v>
      </c>
      <c r="AT864" s="17">
        <v>0.18862651710648401</v>
      </c>
      <c r="AU864" s="17">
        <v>0.168908309729215</v>
      </c>
      <c r="AV864" s="17">
        <v>0.174338890206617</v>
      </c>
      <c r="AW864" s="17">
        <v>0.24730968488614999</v>
      </c>
      <c r="AX864" s="17"/>
      <c r="AY864" s="17">
        <v>0.16830392960170101</v>
      </c>
      <c r="AZ864" s="17">
        <v>0.23416980956164701</v>
      </c>
      <c r="BA864" s="17">
        <v>0.20164689156902799</v>
      </c>
      <c r="BB864" s="17">
        <v>0.164476860573501</v>
      </c>
      <c r="BC864" s="17">
        <v>0.17675131308650399</v>
      </c>
      <c r="BD864" s="17">
        <v>0.22014758045621999</v>
      </c>
      <c r="BE864" s="17">
        <v>0.21151548141884999</v>
      </c>
      <c r="BF864" s="17">
        <v>0.209226181595663</v>
      </c>
      <c r="BG864" s="17">
        <v>0.20483256561635299</v>
      </c>
      <c r="BH864" s="17">
        <v>0.22077682152415101</v>
      </c>
      <c r="BI864" s="17">
        <v>0.145782796376969</v>
      </c>
      <c r="BJ864" s="17">
        <v>0.14534416456677701</v>
      </c>
      <c r="BK864" s="17">
        <v>0.26379159850646799</v>
      </c>
      <c r="BL864" s="17">
        <v>0.17759544928332499</v>
      </c>
      <c r="BM864" s="17">
        <v>0.195342165556875</v>
      </c>
      <c r="BN864" s="17">
        <v>0.168497191970048</v>
      </c>
      <c r="BO864" s="17"/>
      <c r="BP864" s="17">
        <v>0.19070949546134799</v>
      </c>
      <c r="BQ864" s="17">
        <v>0.18784032460623301</v>
      </c>
      <c r="BR864" s="17">
        <v>0.20780196905828199</v>
      </c>
      <c r="BS864" s="17">
        <v>0.201545534057162</v>
      </c>
      <c r="BT864" s="17">
        <v>0.18458690927646099</v>
      </c>
      <c r="BU864" s="17">
        <v>0.20862530569715501</v>
      </c>
      <c r="BV864" s="17"/>
      <c r="BW864" s="17">
        <v>0.17067003182582899</v>
      </c>
      <c r="BX864" s="17">
        <v>0.19300890538249599</v>
      </c>
      <c r="BY864" s="17">
        <v>0.19010213812377899</v>
      </c>
      <c r="BZ864" s="17">
        <v>0.204153476061504</v>
      </c>
      <c r="CA864" s="17">
        <v>0.19636298154953799</v>
      </c>
      <c r="CB864" s="17">
        <v>0.246285287701523</v>
      </c>
      <c r="CC864" s="17">
        <v>0.14963239352656099</v>
      </c>
      <c r="CD864" s="17">
        <v>0.21869122764013099</v>
      </c>
      <c r="CE864" s="17"/>
      <c r="CF864" s="17">
        <v>0.23285927684413801</v>
      </c>
      <c r="CG864" s="17">
        <v>0.18746535029044201</v>
      </c>
      <c r="CH864" s="17">
        <v>0.197180238904202</v>
      </c>
      <c r="CI864" s="17">
        <v>0.175743884857919</v>
      </c>
      <c r="CJ864" s="17">
        <v>0.252272834789666</v>
      </c>
      <c r="CK864" s="17"/>
      <c r="CL864" s="17">
        <v>0.245095760015899</v>
      </c>
      <c r="CM864" s="17"/>
      <c r="CN864" s="17">
        <v>0.18730850349157499</v>
      </c>
      <c r="CO864" s="17">
        <v>0.202208451995493</v>
      </c>
      <c r="CP864" s="17">
        <v>0.20924588269928801</v>
      </c>
    </row>
    <row r="865" spans="2:94" x14ac:dyDescent="0.35">
      <c r="B865" t="s">
        <v>208</v>
      </c>
      <c r="C865" s="17">
        <v>7.1006587065505195E-2</v>
      </c>
      <c r="D865" s="17">
        <v>8.4983672772327906E-2</v>
      </c>
      <c r="E865" s="17">
        <v>5.7755253692483202E-2</v>
      </c>
      <c r="F865" s="17"/>
      <c r="G865" s="17">
        <v>5.53221875783977E-2</v>
      </c>
      <c r="H865" s="17">
        <v>7.74617709428123E-2</v>
      </c>
      <c r="I865" s="17">
        <v>5.9506645265194301E-2</v>
      </c>
      <c r="J865" s="17">
        <v>4.5508899424777101E-2</v>
      </c>
      <c r="K865" s="17">
        <v>0.101459205281957</v>
      </c>
      <c r="L865" s="17">
        <v>8.4379410111392994E-2</v>
      </c>
      <c r="M865" s="17"/>
      <c r="N865" s="17">
        <v>6.4402808390266006E-2</v>
      </c>
      <c r="O865" s="17">
        <v>6.9736252600606397E-2</v>
      </c>
      <c r="P865" s="17">
        <v>7.2691300981564899E-2</v>
      </c>
      <c r="Q865" s="17">
        <v>7.8870425126554899E-2</v>
      </c>
      <c r="R865" s="17"/>
      <c r="S865" s="17">
        <v>6.7092255479177201E-2</v>
      </c>
      <c r="T865" s="17">
        <v>7.0766490196009293E-2</v>
      </c>
      <c r="U865" s="17">
        <v>0.103277036138407</v>
      </c>
      <c r="V865" s="17">
        <v>8.6875389339778494E-2</v>
      </c>
      <c r="W865" s="17">
        <v>7.4429829257392693E-2</v>
      </c>
      <c r="X865" s="17">
        <v>4.8663866069259799E-2</v>
      </c>
      <c r="Y865" s="17">
        <v>4.9035708752895597E-2</v>
      </c>
      <c r="Z865" s="17">
        <v>7.6030406530235198E-2</v>
      </c>
      <c r="AA865" s="17">
        <v>5.2980766957575802E-2</v>
      </c>
      <c r="AB865" s="17">
        <v>9.2901846894922896E-2</v>
      </c>
      <c r="AC865" s="17">
        <v>6.0589810863222598E-2</v>
      </c>
      <c r="AD865" s="17"/>
      <c r="AE865" s="17">
        <v>0.106894103633559</v>
      </c>
      <c r="AF865" s="17">
        <v>4.6182139142368898E-2</v>
      </c>
      <c r="AG865" s="17">
        <v>6.9286740515382694E-2</v>
      </c>
      <c r="AH865" s="17"/>
      <c r="AI865" s="17">
        <v>0.10084117715082901</v>
      </c>
      <c r="AJ865" s="17">
        <v>5.1352076838995897E-2</v>
      </c>
      <c r="AK865" s="17">
        <v>3.85199675264324E-2</v>
      </c>
      <c r="AL865" s="17">
        <v>0.11931832130975099</v>
      </c>
      <c r="AM865" s="17">
        <v>5.1432533933727403E-2</v>
      </c>
      <c r="AN865" s="17"/>
      <c r="AO865" s="17">
        <v>9.0732037074332306E-2</v>
      </c>
      <c r="AP865" s="17">
        <v>5.1125306232739899E-2</v>
      </c>
      <c r="AQ865" s="17">
        <v>5.3356977202256801E-2</v>
      </c>
      <c r="AR865" s="17"/>
      <c r="AS865" s="17">
        <v>8.69794417290915E-2</v>
      </c>
      <c r="AT865" s="17">
        <v>9.0404086755842106E-2</v>
      </c>
      <c r="AU865" s="17">
        <v>4.8650885027713198E-2</v>
      </c>
      <c r="AV865" s="17">
        <v>6.057795232984E-2</v>
      </c>
      <c r="AW865" s="17">
        <v>0.14489070235973101</v>
      </c>
      <c r="AX865" s="17"/>
      <c r="AY865" s="17">
        <v>5.4637221909780397E-2</v>
      </c>
      <c r="AZ865" s="17">
        <v>7.6935203025432899E-2</v>
      </c>
      <c r="BA865" s="17">
        <v>7.3322327758871902E-2</v>
      </c>
      <c r="BB865" s="17">
        <v>8.9382062569759696E-2</v>
      </c>
      <c r="BC865" s="17">
        <v>7.5943765492813398E-2</v>
      </c>
      <c r="BD865" s="17">
        <v>4.8014385572441601E-2</v>
      </c>
      <c r="BE865" s="17">
        <v>4.1605221645301699E-2</v>
      </c>
      <c r="BF865" s="17">
        <v>9.4333932581322902E-2</v>
      </c>
      <c r="BG865" s="17">
        <v>8.9414166412482607E-2</v>
      </c>
      <c r="BH865" s="17">
        <v>9.47751237300819E-2</v>
      </c>
      <c r="BI865" s="17">
        <v>8.2091220415226498E-2</v>
      </c>
      <c r="BJ865" s="17">
        <v>5.8734985292811903E-2</v>
      </c>
      <c r="BK865" s="17">
        <v>8.0152217961085001E-2</v>
      </c>
      <c r="BL865" s="17">
        <v>7.4738088224834201E-2</v>
      </c>
      <c r="BM865" s="17">
        <v>0.10201271618313899</v>
      </c>
      <c r="BN865" s="17">
        <v>2.3418473286567602E-2</v>
      </c>
      <c r="BO865" s="17"/>
      <c r="BP865" s="17">
        <v>6.3077702530159402E-2</v>
      </c>
      <c r="BQ865" s="17">
        <v>6.6414131676840099E-2</v>
      </c>
      <c r="BR865" s="17">
        <v>4.9014809365205803E-2</v>
      </c>
      <c r="BS865" s="17">
        <v>8.6898386361609903E-2</v>
      </c>
      <c r="BT865" s="17">
        <v>0.102780012232656</v>
      </c>
      <c r="BU865" s="17">
        <v>6.3440058797952406E-2</v>
      </c>
      <c r="BV865" s="17"/>
      <c r="BW865" s="17">
        <v>0.13690007650887001</v>
      </c>
      <c r="BX865" s="17">
        <v>6.5116014677199296E-2</v>
      </c>
      <c r="BY865" s="17">
        <v>5.8829196964186099E-2</v>
      </c>
      <c r="BZ865" s="17">
        <v>7.9413930830999901E-2</v>
      </c>
      <c r="CA865" s="17">
        <v>8.4494311096838706E-2</v>
      </c>
      <c r="CB865" s="17">
        <v>0.121643416042286</v>
      </c>
      <c r="CC865" s="17">
        <v>1.8752066528112201E-2</v>
      </c>
      <c r="CD865" s="17">
        <v>4.9511611711902E-2</v>
      </c>
      <c r="CE865" s="17"/>
      <c r="CF865" s="17">
        <v>6.8750653544301293E-2</v>
      </c>
      <c r="CG865" s="17">
        <v>8.5216672281217307E-2</v>
      </c>
      <c r="CH865" s="17">
        <v>6.2755897623548995E-2</v>
      </c>
      <c r="CI865" s="17">
        <v>6.8132824221045898E-2</v>
      </c>
      <c r="CJ865" s="17">
        <v>2.73443564423182E-2</v>
      </c>
      <c r="CK865" s="17"/>
      <c r="CL865" s="17">
        <v>5.9898664439159602E-2</v>
      </c>
      <c r="CM865" s="17"/>
      <c r="CN865" s="17">
        <v>6.2252493820425199E-2</v>
      </c>
      <c r="CO865" s="17">
        <v>7.6866158094923601E-2</v>
      </c>
      <c r="CP865" s="17">
        <v>8.7516382016812999E-2</v>
      </c>
    </row>
    <row r="866" spans="2:94" x14ac:dyDescent="0.35">
      <c r="B866" t="s">
        <v>209</v>
      </c>
      <c r="C866" s="17">
        <v>5.6787089294429001E-2</v>
      </c>
      <c r="D866" s="17">
        <v>6.6896827363297801E-2</v>
      </c>
      <c r="E866" s="17">
        <v>4.6320663936799497E-2</v>
      </c>
      <c r="F866" s="17"/>
      <c r="G866" s="17">
        <v>9.0627691161492604E-3</v>
      </c>
      <c r="H866" s="17">
        <v>4.20703058143286E-2</v>
      </c>
      <c r="I866" s="17">
        <v>4.2200751713926697E-2</v>
      </c>
      <c r="J866" s="17">
        <v>5.7160098773019197E-2</v>
      </c>
      <c r="K866" s="17">
        <v>6.0818447580193898E-2</v>
      </c>
      <c r="L866" s="17">
        <v>0.109534287940433</v>
      </c>
      <c r="M866" s="17"/>
      <c r="N866" s="17">
        <v>7.43193384822394E-2</v>
      </c>
      <c r="O866" s="17">
        <v>8.06798967727059E-2</v>
      </c>
      <c r="P866" s="17">
        <v>3.9535904914287802E-2</v>
      </c>
      <c r="Q866" s="17">
        <v>2.8073958776885101E-2</v>
      </c>
      <c r="R866" s="17"/>
      <c r="S866" s="17">
        <v>2.15695717128799E-2</v>
      </c>
      <c r="T866" s="17">
        <v>8.29609213897637E-2</v>
      </c>
      <c r="U866" s="17">
        <v>8.0579595950999394E-2</v>
      </c>
      <c r="V866" s="17">
        <v>3.7267746690566199E-2</v>
      </c>
      <c r="W866" s="17">
        <v>7.1189164142810596E-2</v>
      </c>
      <c r="X866" s="17">
        <v>5.6570622355650302E-2</v>
      </c>
      <c r="Y866" s="17">
        <v>4.2024056913233201E-2</v>
      </c>
      <c r="Z866" s="17">
        <v>5.8975091432483501E-2</v>
      </c>
      <c r="AA866" s="17">
        <v>5.2804194851026102E-2</v>
      </c>
      <c r="AB866" s="17">
        <v>6.87424334787958E-2</v>
      </c>
      <c r="AC866" s="17">
        <v>7.4095773225739306E-2</v>
      </c>
      <c r="AD866" s="17"/>
      <c r="AE866" s="17">
        <v>0.111529971803819</v>
      </c>
      <c r="AF866" s="17">
        <v>2.5112328210680601E-2</v>
      </c>
      <c r="AG866" s="17">
        <v>4.0357279622934297E-2</v>
      </c>
      <c r="AH866" s="17"/>
      <c r="AI866" s="17">
        <v>9.5654262405234405E-2</v>
      </c>
      <c r="AJ866" s="17">
        <v>2.3312018400678699E-2</v>
      </c>
      <c r="AK866" s="17">
        <v>1.87877024402924E-2</v>
      </c>
      <c r="AL866" s="17">
        <v>0.30438246486301301</v>
      </c>
      <c r="AM866" s="17">
        <v>3.9350936908116099E-2</v>
      </c>
      <c r="AN866" s="17"/>
      <c r="AO866" s="17">
        <v>5.6044300253598099E-2</v>
      </c>
      <c r="AP866" s="17">
        <v>1.49484210341188E-2</v>
      </c>
      <c r="AQ866" s="17">
        <v>1.82398172688398E-2</v>
      </c>
      <c r="AR866" s="17"/>
      <c r="AS866" s="17">
        <v>4.7512920503867399E-2</v>
      </c>
      <c r="AT866" s="17">
        <v>4.8560286348456598E-2</v>
      </c>
      <c r="AU866" s="17">
        <v>6.5237078640190294E-2</v>
      </c>
      <c r="AV866" s="17">
        <v>5.2730019434812203E-2</v>
      </c>
      <c r="AW866" s="17">
        <v>0</v>
      </c>
      <c r="AX866" s="17"/>
      <c r="AY866" s="17">
        <v>0</v>
      </c>
      <c r="AZ866" s="17">
        <v>3.9683774066335498E-2</v>
      </c>
      <c r="BA866" s="17">
        <v>4.3202693060584399E-2</v>
      </c>
      <c r="BB866" s="17">
        <v>3.9716429100700799E-2</v>
      </c>
      <c r="BC866" s="17">
        <v>2.9726638624616601E-2</v>
      </c>
      <c r="BD866" s="17">
        <v>8.2357741184447497E-2</v>
      </c>
      <c r="BE866" s="17">
        <v>7.4261572965837699E-2</v>
      </c>
      <c r="BF866" s="17">
        <v>6.1927756657247403E-2</v>
      </c>
      <c r="BG866" s="17">
        <v>1.71773362342389E-2</v>
      </c>
      <c r="BH866" s="17">
        <v>7.5478818062131803E-2</v>
      </c>
      <c r="BI866" s="17">
        <v>7.5687441088486795E-2</v>
      </c>
      <c r="BJ866" s="17">
        <v>8.02337645803788E-2</v>
      </c>
      <c r="BK866" s="17">
        <v>5.9423725672875898E-2</v>
      </c>
      <c r="BL866" s="17">
        <v>7.4138546745972103E-2</v>
      </c>
      <c r="BM866" s="17">
        <v>3.3529249489297898E-2</v>
      </c>
      <c r="BN866" s="17">
        <v>2.33081200956856E-2</v>
      </c>
      <c r="BO866" s="17"/>
      <c r="BP866" s="17">
        <v>2.8394609651148001E-2</v>
      </c>
      <c r="BQ866" s="17">
        <v>5.55306557768473E-2</v>
      </c>
      <c r="BR866" s="17">
        <v>7.2481487763072006E-2</v>
      </c>
      <c r="BS866" s="17">
        <v>6.5446827473467306E-2</v>
      </c>
      <c r="BT866" s="17">
        <v>6.9342163021921602E-2</v>
      </c>
      <c r="BU866" s="17">
        <v>8.4437275389287803E-2</v>
      </c>
      <c r="BV866" s="17"/>
      <c r="BW866" s="17">
        <v>4.9437362592544797E-2</v>
      </c>
      <c r="BX866" s="17">
        <v>5.7998959071234403E-2</v>
      </c>
      <c r="BY866" s="17">
        <v>5.3730921163532702E-2</v>
      </c>
      <c r="BZ866" s="17">
        <v>6.7574423616457394E-2</v>
      </c>
      <c r="CA866" s="17">
        <v>7.0611361158780001E-2</v>
      </c>
      <c r="CB866" s="17">
        <v>2.62602097496786E-2</v>
      </c>
      <c r="CC866" s="17">
        <v>4.78872392107264E-2</v>
      </c>
      <c r="CD866" s="17">
        <v>4.7586613875176799E-2</v>
      </c>
      <c r="CE866" s="17"/>
      <c r="CF866" s="17">
        <v>8.5835945451751799E-2</v>
      </c>
      <c r="CG866" s="17">
        <v>6.1827098817602698E-2</v>
      </c>
      <c r="CH866" s="17">
        <v>4.8893797964317899E-2</v>
      </c>
      <c r="CI866" s="17">
        <v>4.6591000781241003E-2</v>
      </c>
      <c r="CJ866" s="17">
        <v>6.3716314747078603E-2</v>
      </c>
      <c r="CK866" s="17"/>
      <c r="CL866" s="17">
        <v>2.9323146052925499E-2</v>
      </c>
      <c r="CM866" s="17"/>
      <c r="CN866" s="17">
        <v>5.5189485207733001E-2</v>
      </c>
      <c r="CO866" s="17">
        <v>5.5810910480529802E-2</v>
      </c>
      <c r="CP866" s="17">
        <v>6.1440186333384501E-2</v>
      </c>
    </row>
    <row r="867" spans="2:94" x14ac:dyDescent="0.35">
      <c r="B867" t="s">
        <v>133</v>
      </c>
      <c r="C867" s="17">
        <v>5.6515101589166603E-2</v>
      </c>
      <c r="D867" s="17">
        <v>4.3030422556270501E-2</v>
      </c>
      <c r="E867" s="17">
        <v>6.9644110267717801E-2</v>
      </c>
      <c r="F867" s="17"/>
      <c r="G867" s="17">
        <v>5.5557922285766601E-2</v>
      </c>
      <c r="H867" s="17">
        <v>6.2416691981422301E-2</v>
      </c>
      <c r="I867" s="17">
        <v>3.6651477357336697E-2</v>
      </c>
      <c r="J867" s="17">
        <v>6.0314666294058898E-2</v>
      </c>
      <c r="K867" s="17">
        <v>5.6817331942483298E-2</v>
      </c>
      <c r="L867" s="17">
        <v>6.3878606289943504E-2</v>
      </c>
      <c r="M867" s="17"/>
      <c r="N867" s="17">
        <v>2.9321971333185402E-2</v>
      </c>
      <c r="O867" s="17">
        <v>3.6372898880851497E-2</v>
      </c>
      <c r="P867" s="17">
        <v>7.2673746503924094E-2</v>
      </c>
      <c r="Q867" s="17">
        <v>9.38430700024558E-2</v>
      </c>
      <c r="R867" s="17"/>
      <c r="S867" s="17">
        <v>5.08462712914401E-2</v>
      </c>
      <c r="T867" s="17">
        <v>7.3985529140626005E-2</v>
      </c>
      <c r="U867" s="17">
        <v>4.0458673050026997E-2</v>
      </c>
      <c r="V867" s="17">
        <v>4.8845718511291498E-2</v>
      </c>
      <c r="W867" s="17">
        <v>2.5684877285195001E-2</v>
      </c>
      <c r="X867" s="17">
        <v>0.10358330849606</v>
      </c>
      <c r="Y867" s="17">
        <v>3.3840737515302803E-2</v>
      </c>
      <c r="Z867" s="17">
        <v>2.8669022062288201E-2</v>
      </c>
      <c r="AA867" s="17">
        <v>7.0492737430494598E-2</v>
      </c>
      <c r="AB867" s="17">
        <v>4.3343145184209599E-2</v>
      </c>
      <c r="AC867" s="17">
        <v>7.3945525388543404E-2</v>
      </c>
      <c r="AD867" s="17"/>
      <c r="AE867" s="17">
        <v>6.0234252963862603E-2</v>
      </c>
      <c r="AF867" s="17">
        <v>3.4682876874864599E-2</v>
      </c>
      <c r="AG867" s="17">
        <v>8.1375452777182403E-2</v>
      </c>
      <c r="AH867" s="17"/>
      <c r="AI867" s="17">
        <v>5.00052580005289E-2</v>
      </c>
      <c r="AJ867" s="17">
        <v>4.8192110211882903E-2</v>
      </c>
      <c r="AK867" s="17">
        <v>1.3347787058183401E-2</v>
      </c>
      <c r="AL867" s="17">
        <v>2.4648885624840199E-2</v>
      </c>
      <c r="AM867" s="17">
        <v>9.7628129080408105E-2</v>
      </c>
      <c r="AN867" s="17"/>
      <c r="AO867" s="17">
        <v>5.4883964623466799E-2</v>
      </c>
      <c r="AP867" s="17">
        <v>3.6025717489242597E-2</v>
      </c>
      <c r="AQ867" s="17">
        <v>3.6114274751951198E-2</v>
      </c>
      <c r="AR867" s="17"/>
      <c r="AS867" s="17">
        <v>8.7295165483346898E-2</v>
      </c>
      <c r="AT867" s="17">
        <v>6.6384593025935607E-2</v>
      </c>
      <c r="AU867" s="17">
        <v>2.9639621330396802E-2</v>
      </c>
      <c r="AV867" s="17">
        <v>1.38185797031221E-2</v>
      </c>
      <c r="AW867" s="17">
        <v>5.5095459179165703E-2</v>
      </c>
      <c r="AX867" s="17"/>
      <c r="AY867" s="17">
        <v>0.27379370991982099</v>
      </c>
      <c r="AZ867" s="17">
        <v>3.0644861334678399E-2</v>
      </c>
      <c r="BA867" s="17">
        <v>6.12880312789311E-2</v>
      </c>
      <c r="BB867" s="17">
        <v>0.11297067518647699</v>
      </c>
      <c r="BC867" s="17">
        <v>6.7815092564503507E-2</v>
      </c>
      <c r="BD867" s="17">
        <v>7.04105089933659E-2</v>
      </c>
      <c r="BE867" s="17">
        <v>3.6734498791840202E-2</v>
      </c>
      <c r="BF867" s="17">
        <v>3.1887677176898201E-2</v>
      </c>
      <c r="BG867" s="17">
        <v>1.6867990305357201E-2</v>
      </c>
      <c r="BH867" s="17">
        <v>3.9525044390806299E-2</v>
      </c>
      <c r="BI867" s="17">
        <v>2.58139995657501E-2</v>
      </c>
      <c r="BJ867" s="17">
        <v>1.9552522683935501E-2</v>
      </c>
      <c r="BK867" s="17">
        <v>8.1023032372725096E-2</v>
      </c>
      <c r="BL867" s="17">
        <v>0</v>
      </c>
      <c r="BM867" s="17">
        <v>0</v>
      </c>
      <c r="BN867" s="17">
        <v>0</v>
      </c>
      <c r="BO867" s="17"/>
      <c r="BP867" s="17">
        <v>4.3503048786832803E-2</v>
      </c>
      <c r="BQ867" s="17">
        <v>7.6791584680065694E-2</v>
      </c>
      <c r="BR867" s="17">
        <v>5.2482489722325901E-2</v>
      </c>
      <c r="BS867" s="17">
        <v>4.2821277026022501E-2</v>
      </c>
      <c r="BT867" s="17">
        <v>6.9078010285301195E-2</v>
      </c>
      <c r="BU867" s="17">
        <v>4.7701903160364698E-2</v>
      </c>
      <c r="BV867" s="17"/>
      <c r="BW867" s="17">
        <v>2.4620430098672999E-2</v>
      </c>
      <c r="BX867" s="17">
        <v>5.8460952420542202E-2</v>
      </c>
      <c r="BY867" s="17">
        <v>3.5692260007867099E-2</v>
      </c>
      <c r="BZ867" s="17">
        <v>5.8879480294844903E-2</v>
      </c>
      <c r="CA867" s="17">
        <v>3.88873525986482E-2</v>
      </c>
      <c r="CB867" s="17">
        <v>2.4684752815926699E-2</v>
      </c>
      <c r="CC867" s="17">
        <v>5.9937225145053799E-2</v>
      </c>
      <c r="CD867" s="17">
        <v>0.101293200160273</v>
      </c>
      <c r="CE867" s="17"/>
      <c r="CF867" s="17">
        <v>4.4296364251510699E-2</v>
      </c>
      <c r="CG867" s="17">
        <v>4.7933579923518897E-2</v>
      </c>
      <c r="CH867" s="17">
        <v>5.5939653225806102E-2</v>
      </c>
      <c r="CI867" s="17">
        <v>7.4178648663042301E-2</v>
      </c>
      <c r="CJ867" s="17">
        <v>0.105779939037861</v>
      </c>
      <c r="CK867" s="17"/>
      <c r="CL867" s="17">
        <v>2.0024155790927499E-2</v>
      </c>
      <c r="CM867" s="17"/>
      <c r="CN867" s="17">
        <v>5.5731174794428399E-2</v>
      </c>
      <c r="CO867" s="17">
        <v>7.5772872171648797E-2</v>
      </c>
      <c r="CP867" s="17">
        <v>4.2973570681498603E-2</v>
      </c>
    </row>
    <row r="868" spans="2:94" x14ac:dyDescent="0.35">
      <c r="B868" t="s">
        <v>145</v>
      </c>
      <c r="C868" s="17">
        <v>0.62036173601309097</v>
      </c>
      <c r="D868" s="17">
        <v>0.61006473616256796</v>
      </c>
      <c r="E868" s="17">
        <v>0.628513059460168</v>
      </c>
      <c r="F868" s="17"/>
      <c r="G868" s="17">
        <v>0.67890828936928604</v>
      </c>
      <c r="H868" s="17">
        <v>0.62344659158325899</v>
      </c>
      <c r="I868" s="17">
        <v>0.65508781075770295</v>
      </c>
      <c r="J868" s="17">
        <v>0.62192297961776999</v>
      </c>
      <c r="K868" s="17">
        <v>0.60146947282831198</v>
      </c>
      <c r="L868" s="17">
        <v>0.56323018708354899</v>
      </c>
      <c r="M868" s="17"/>
      <c r="N868" s="17">
        <v>0.67789258720724199</v>
      </c>
      <c r="O868" s="17">
        <v>0.62018508876069101</v>
      </c>
      <c r="P868" s="17">
        <v>0.58529291335433997</v>
      </c>
      <c r="Q868" s="17">
        <v>0.59186474892326202</v>
      </c>
      <c r="R868" s="17"/>
      <c r="S868" s="17">
        <v>0.67441144588012203</v>
      </c>
      <c r="T868" s="17">
        <v>0.61790861686378196</v>
      </c>
      <c r="U868" s="17">
        <v>0.55784438153674798</v>
      </c>
      <c r="V868" s="17">
        <v>0.61675634159922299</v>
      </c>
      <c r="W868" s="17">
        <v>0.61630925264288094</v>
      </c>
      <c r="X868" s="17">
        <v>0.60935615348054395</v>
      </c>
      <c r="Y868" s="17">
        <v>0.66763284591289296</v>
      </c>
      <c r="Z868" s="17">
        <v>0.64224235511309802</v>
      </c>
      <c r="AA868" s="17">
        <v>0.59275435534537102</v>
      </c>
      <c r="AB868" s="17">
        <v>0.59650134524347398</v>
      </c>
      <c r="AC868" s="17">
        <v>0.63966698491943497</v>
      </c>
      <c r="AD868" s="17"/>
      <c r="AE868" s="17">
        <v>0.52077647964482698</v>
      </c>
      <c r="AF868" s="17">
        <v>0.70229206980061798</v>
      </c>
      <c r="AG868" s="17">
        <v>0.59585849491828802</v>
      </c>
      <c r="AH868" s="17"/>
      <c r="AI868" s="17">
        <v>0.53098417840287404</v>
      </c>
      <c r="AJ868" s="17">
        <v>0.71664510513948798</v>
      </c>
      <c r="AK868" s="17">
        <v>0.75933016680212195</v>
      </c>
      <c r="AL868" s="17">
        <v>0.35665689944361401</v>
      </c>
      <c r="AM868" s="17">
        <v>0.58429219335850602</v>
      </c>
      <c r="AN868" s="17"/>
      <c r="AO868" s="17">
        <v>0.56450195422369598</v>
      </c>
      <c r="AP868" s="17">
        <v>0.72820526395507901</v>
      </c>
      <c r="AQ868" s="17">
        <v>0.71860828207461902</v>
      </c>
      <c r="AR868" s="17"/>
      <c r="AS868" s="17">
        <v>0.54727946564567798</v>
      </c>
      <c r="AT868" s="17">
        <v>0.60602451676328195</v>
      </c>
      <c r="AU868" s="17">
        <v>0.68756410527248502</v>
      </c>
      <c r="AV868" s="17">
        <v>0.69853455832560896</v>
      </c>
      <c r="AW868" s="17">
        <v>0.55270415357495295</v>
      </c>
      <c r="AX868" s="17"/>
      <c r="AY868" s="17">
        <v>0.50326513856869803</v>
      </c>
      <c r="AZ868" s="17">
        <v>0.61856635201190602</v>
      </c>
      <c r="BA868" s="17">
        <v>0.62054005633258502</v>
      </c>
      <c r="BB868" s="17">
        <v>0.59345397256956101</v>
      </c>
      <c r="BC868" s="17">
        <v>0.64976319023156304</v>
      </c>
      <c r="BD868" s="17">
        <v>0.57906978379352503</v>
      </c>
      <c r="BE868" s="17">
        <v>0.63588322517817097</v>
      </c>
      <c r="BF868" s="17">
        <v>0.60262445198886805</v>
      </c>
      <c r="BG868" s="17">
        <v>0.67170794143156798</v>
      </c>
      <c r="BH868" s="17">
        <v>0.56944419229282905</v>
      </c>
      <c r="BI868" s="17">
        <v>0.67062454255356796</v>
      </c>
      <c r="BJ868" s="17">
        <v>0.69613456287609599</v>
      </c>
      <c r="BK868" s="17">
        <v>0.51560942548684596</v>
      </c>
      <c r="BL868" s="17">
        <v>0.67352791574586901</v>
      </c>
      <c r="BM868" s="17">
        <v>0.66911586877068896</v>
      </c>
      <c r="BN868" s="17">
        <v>0.78477621464769798</v>
      </c>
      <c r="BO868" s="17"/>
      <c r="BP868" s="17">
        <v>0.67431514357051203</v>
      </c>
      <c r="BQ868" s="17">
        <v>0.61342330326001404</v>
      </c>
      <c r="BR868" s="17">
        <v>0.61821924409111395</v>
      </c>
      <c r="BS868" s="17">
        <v>0.60328797508173804</v>
      </c>
      <c r="BT868" s="17">
        <v>0.57421290518365997</v>
      </c>
      <c r="BU868" s="17">
        <v>0.59579545695524005</v>
      </c>
      <c r="BV868" s="17"/>
      <c r="BW868" s="17">
        <v>0.61837209897408296</v>
      </c>
      <c r="BX868" s="17">
        <v>0.62541516844852796</v>
      </c>
      <c r="BY868" s="17">
        <v>0.66164548374063503</v>
      </c>
      <c r="BZ868" s="17">
        <v>0.58997868919619401</v>
      </c>
      <c r="CA868" s="17">
        <v>0.60964399359619503</v>
      </c>
      <c r="CB868" s="17">
        <v>0.58112633369058597</v>
      </c>
      <c r="CC868" s="17">
        <v>0.72379107558954603</v>
      </c>
      <c r="CD868" s="17">
        <v>0.58291734661251704</v>
      </c>
      <c r="CE868" s="17"/>
      <c r="CF868" s="17">
        <v>0.56825775990829797</v>
      </c>
      <c r="CG868" s="17">
        <v>0.61755729868721898</v>
      </c>
      <c r="CH868" s="17">
        <v>0.63523041228212496</v>
      </c>
      <c r="CI868" s="17">
        <v>0.635353641476752</v>
      </c>
      <c r="CJ868" s="17">
        <v>0.55088655498307604</v>
      </c>
      <c r="CK868" s="17"/>
      <c r="CL868" s="17">
        <v>0.64565827370108897</v>
      </c>
      <c r="CM868" s="17"/>
      <c r="CN868" s="17">
        <v>0.63951834268583896</v>
      </c>
      <c r="CO868" s="17">
        <v>0.58934160725740503</v>
      </c>
      <c r="CP868" s="17">
        <v>0.59882397826901601</v>
      </c>
    </row>
    <row r="869" spans="2:94" x14ac:dyDescent="0.35">
      <c r="B869" t="s">
        <v>146</v>
      </c>
      <c r="C869" s="17">
        <v>0.12779367635993399</v>
      </c>
      <c r="D869" s="17">
        <v>0.15188050013562601</v>
      </c>
      <c r="E869" s="17">
        <v>0.104075917629283</v>
      </c>
      <c r="F869" s="17"/>
      <c r="G869" s="17">
        <v>6.4384956694546996E-2</v>
      </c>
      <c r="H869" s="17">
        <v>0.119532076757141</v>
      </c>
      <c r="I869" s="17">
        <v>0.101707396979121</v>
      </c>
      <c r="J869" s="17">
        <v>0.102668998197796</v>
      </c>
      <c r="K869" s="17">
        <v>0.16227765286215101</v>
      </c>
      <c r="L869" s="17">
        <v>0.19391369805182601</v>
      </c>
      <c r="M869" s="17"/>
      <c r="N869" s="17">
        <v>0.138722146872505</v>
      </c>
      <c r="O869" s="17">
        <v>0.15041614937331199</v>
      </c>
      <c r="P869" s="17">
        <v>0.112227205895853</v>
      </c>
      <c r="Q869" s="17">
        <v>0.10694438390343999</v>
      </c>
      <c r="R869" s="17"/>
      <c r="S869" s="17">
        <v>8.8661827192057105E-2</v>
      </c>
      <c r="T869" s="17">
        <v>0.15372741158577299</v>
      </c>
      <c r="U869" s="17">
        <v>0.183856632089407</v>
      </c>
      <c r="V869" s="17">
        <v>0.12414313603034501</v>
      </c>
      <c r="W869" s="17">
        <v>0.14561899340020301</v>
      </c>
      <c r="X869" s="17">
        <v>0.10523448842491</v>
      </c>
      <c r="Y869" s="17">
        <v>9.1059765666128806E-2</v>
      </c>
      <c r="Z869" s="17">
        <v>0.13500549796271899</v>
      </c>
      <c r="AA869" s="17">
        <v>0.105784961808602</v>
      </c>
      <c r="AB869" s="17">
        <v>0.161644280373719</v>
      </c>
      <c r="AC869" s="17">
        <v>0.134685584088962</v>
      </c>
      <c r="AD869" s="17"/>
      <c r="AE869" s="17">
        <v>0.21842407543737799</v>
      </c>
      <c r="AF869" s="17">
        <v>7.1294467353049604E-2</v>
      </c>
      <c r="AG869" s="17">
        <v>0.10964402013831701</v>
      </c>
      <c r="AH869" s="17"/>
      <c r="AI869" s="17">
        <v>0.19649543955606399</v>
      </c>
      <c r="AJ869" s="17">
        <v>7.4664095239674599E-2</v>
      </c>
      <c r="AK869" s="17">
        <v>5.73076699667249E-2</v>
      </c>
      <c r="AL869" s="17">
        <v>0.42370078617276402</v>
      </c>
      <c r="AM869" s="17">
        <v>9.0783470841843503E-2</v>
      </c>
      <c r="AN869" s="17"/>
      <c r="AO869" s="17">
        <v>0.14677633732793</v>
      </c>
      <c r="AP869" s="17">
        <v>6.6073727266858798E-2</v>
      </c>
      <c r="AQ869" s="17">
        <v>7.15967944710965E-2</v>
      </c>
      <c r="AR869" s="17"/>
      <c r="AS869" s="17">
        <v>0.13449236223295899</v>
      </c>
      <c r="AT869" s="17">
        <v>0.13896437310429899</v>
      </c>
      <c r="AU869" s="17">
        <v>0.11388796366790301</v>
      </c>
      <c r="AV869" s="17">
        <v>0.113307971764652</v>
      </c>
      <c r="AW869" s="17">
        <v>0.14489070235973101</v>
      </c>
      <c r="AX869" s="17"/>
      <c r="AY869" s="17">
        <v>5.4637221909780397E-2</v>
      </c>
      <c r="AZ869" s="17">
        <v>0.11661897709176799</v>
      </c>
      <c r="BA869" s="17">
        <v>0.116525020819456</v>
      </c>
      <c r="BB869" s="17">
        <v>0.129098491670461</v>
      </c>
      <c r="BC869" s="17">
        <v>0.10567040411743001</v>
      </c>
      <c r="BD869" s="17">
        <v>0.130372126756889</v>
      </c>
      <c r="BE869" s="17">
        <v>0.115866794611139</v>
      </c>
      <c r="BF869" s="17">
        <v>0.15626168923857001</v>
      </c>
      <c r="BG869" s="17">
        <v>0.106591502646722</v>
      </c>
      <c r="BH869" s="17">
        <v>0.17025394179221401</v>
      </c>
      <c r="BI869" s="17">
        <v>0.157778661503713</v>
      </c>
      <c r="BJ869" s="17">
        <v>0.13896874987319099</v>
      </c>
      <c r="BK869" s="17">
        <v>0.139575943633961</v>
      </c>
      <c r="BL869" s="17">
        <v>0.148876634970806</v>
      </c>
      <c r="BM869" s="17">
        <v>0.13554196567243701</v>
      </c>
      <c r="BN869" s="17">
        <v>4.6726593382253302E-2</v>
      </c>
      <c r="BO869" s="17"/>
      <c r="BP869" s="17">
        <v>9.14723121813074E-2</v>
      </c>
      <c r="BQ869" s="17">
        <v>0.121944787453687</v>
      </c>
      <c r="BR869" s="17">
        <v>0.121496297128278</v>
      </c>
      <c r="BS869" s="17">
        <v>0.15234521383507699</v>
      </c>
      <c r="BT869" s="17">
        <v>0.17212217525457699</v>
      </c>
      <c r="BU869" s="17">
        <v>0.14787733418724</v>
      </c>
      <c r="BV869" s="17"/>
      <c r="BW869" s="17">
        <v>0.18633743910141501</v>
      </c>
      <c r="BX869" s="17">
        <v>0.123114973748434</v>
      </c>
      <c r="BY869" s="17">
        <v>0.112560118127719</v>
      </c>
      <c r="BZ869" s="17">
        <v>0.146988354447457</v>
      </c>
      <c r="CA869" s="17">
        <v>0.155105672255619</v>
      </c>
      <c r="CB869" s="17">
        <v>0.147903625791965</v>
      </c>
      <c r="CC869" s="17">
        <v>6.66393057388385E-2</v>
      </c>
      <c r="CD869" s="17">
        <v>9.7098225587078799E-2</v>
      </c>
      <c r="CE869" s="17"/>
      <c r="CF869" s="17">
        <v>0.15458659899605301</v>
      </c>
      <c r="CG869" s="17">
        <v>0.14704377109882</v>
      </c>
      <c r="CH869" s="17">
        <v>0.111649695587867</v>
      </c>
      <c r="CI869" s="17">
        <v>0.11472382500228701</v>
      </c>
      <c r="CJ869" s="17">
        <v>9.10606711893968E-2</v>
      </c>
      <c r="CK869" s="17"/>
      <c r="CL869" s="17">
        <v>8.9221810492085094E-2</v>
      </c>
      <c r="CM869" s="17"/>
      <c r="CN869" s="17">
        <v>0.11744197902815801</v>
      </c>
      <c r="CO869" s="17">
        <v>0.132677068575453</v>
      </c>
      <c r="CP869" s="17">
        <v>0.14895656835019699</v>
      </c>
    </row>
    <row r="870" spans="2:94" x14ac:dyDescent="0.35">
      <c r="B870" t="s">
        <v>147</v>
      </c>
      <c r="C870" s="17">
        <v>0.49256805965315698</v>
      </c>
      <c r="D870" s="17">
        <v>0.45818423602694203</v>
      </c>
      <c r="E870" s="17">
        <v>0.52443714183088497</v>
      </c>
      <c r="F870" s="17"/>
      <c r="G870" s="17">
        <v>0.61452333267473902</v>
      </c>
      <c r="H870" s="17">
        <v>0.50391451482611804</v>
      </c>
      <c r="I870" s="17">
        <v>0.55338041377858205</v>
      </c>
      <c r="J870" s="17">
        <v>0.51925398141997303</v>
      </c>
      <c r="K870" s="17">
        <v>0.43919181996616102</v>
      </c>
      <c r="L870" s="17">
        <v>0.36931648903172398</v>
      </c>
      <c r="M870" s="17"/>
      <c r="N870" s="17">
        <v>0.53917044033473704</v>
      </c>
      <c r="O870" s="17">
        <v>0.46976893938737901</v>
      </c>
      <c r="P870" s="17">
        <v>0.47306570745848697</v>
      </c>
      <c r="Q870" s="17">
        <v>0.484920365019822</v>
      </c>
      <c r="R870" s="17"/>
      <c r="S870" s="17">
        <v>0.58574961868806497</v>
      </c>
      <c r="T870" s="17">
        <v>0.46418120527800899</v>
      </c>
      <c r="U870" s="17">
        <v>0.37398774944734098</v>
      </c>
      <c r="V870" s="17">
        <v>0.492613205568878</v>
      </c>
      <c r="W870" s="17">
        <v>0.47069025924267699</v>
      </c>
      <c r="X870" s="17">
        <v>0.50412166505563405</v>
      </c>
      <c r="Y870" s="17">
        <v>0.57657308024676401</v>
      </c>
      <c r="Z870" s="17">
        <v>0.50723685715037903</v>
      </c>
      <c r="AA870" s="17">
        <v>0.48696939353676899</v>
      </c>
      <c r="AB870" s="17">
        <v>0.43485706486975501</v>
      </c>
      <c r="AC870" s="17">
        <v>0.50498140083047305</v>
      </c>
      <c r="AD870" s="17"/>
      <c r="AE870" s="17">
        <v>0.30235240420744902</v>
      </c>
      <c r="AF870" s="17">
        <v>0.63099760244756897</v>
      </c>
      <c r="AG870" s="17">
        <v>0.48621447477997098</v>
      </c>
      <c r="AH870" s="17"/>
      <c r="AI870" s="17">
        <v>0.33448873884681102</v>
      </c>
      <c r="AJ870" s="17">
        <v>0.64198100989981299</v>
      </c>
      <c r="AK870" s="17">
        <v>0.70202249683539697</v>
      </c>
      <c r="AL870" s="17">
        <v>-6.7043886729150307E-2</v>
      </c>
      <c r="AM870" s="17">
        <v>0.493508722516663</v>
      </c>
      <c r="AN870" s="17"/>
      <c r="AO870" s="17">
        <v>0.41772561689576598</v>
      </c>
      <c r="AP870" s="17">
        <v>0.66213153668822</v>
      </c>
      <c r="AQ870" s="17">
        <v>0.64701148760352201</v>
      </c>
      <c r="AR870" s="17"/>
      <c r="AS870" s="17">
        <v>0.41278710341272001</v>
      </c>
      <c r="AT870" s="17">
        <v>0.46706014365898302</v>
      </c>
      <c r="AU870" s="17">
        <v>0.57367614160458102</v>
      </c>
      <c r="AV870" s="17">
        <v>0.58522658656095705</v>
      </c>
      <c r="AW870" s="17">
        <v>0.407813451215222</v>
      </c>
      <c r="AX870" s="17"/>
      <c r="AY870" s="17">
        <v>0.44862791665891799</v>
      </c>
      <c r="AZ870" s="17">
        <v>0.50194737492013797</v>
      </c>
      <c r="BA870" s="17">
        <v>0.50401503551312898</v>
      </c>
      <c r="BB870" s="17">
        <v>0.464355480899101</v>
      </c>
      <c r="BC870" s="17">
        <v>0.54409278611413303</v>
      </c>
      <c r="BD870" s="17">
        <v>0.448697657036636</v>
      </c>
      <c r="BE870" s="17">
        <v>0.52001643056703095</v>
      </c>
      <c r="BF870" s="17">
        <v>0.44636276275029801</v>
      </c>
      <c r="BG870" s="17">
        <v>0.56511643878484596</v>
      </c>
      <c r="BH870" s="17">
        <v>0.39919025050061602</v>
      </c>
      <c r="BI870" s="17">
        <v>0.51284588104985496</v>
      </c>
      <c r="BJ870" s="17">
        <v>0.55716581300290602</v>
      </c>
      <c r="BK870" s="17">
        <v>0.37603348185288499</v>
      </c>
      <c r="BL870" s="17">
        <v>0.52465128077506296</v>
      </c>
      <c r="BM870" s="17">
        <v>0.53357390309825203</v>
      </c>
      <c r="BN870" s="17">
        <v>0.73804962126544504</v>
      </c>
      <c r="BO870" s="17"/>
      <c r="BP870" s="17">
        <v>0.58284283138920501</v>
      </c>
      <c r="BQ870" s="17">
        <v>0.49147851580632701</v>
      </c>
      <c r="BR870" s="17">
        <v>0.49672294696283598</v>
      </c>
      <c r="BS870" s="17">
        <v>0.45094276124666099</v>
      </c>
      <c r="BT870" s="17">
        <v>0.40209072992908301</v>
      </c>
      <c r="BU870" s="17">
        <v>0.44791812276800003</v>
      </c>
      <c r="BV870" s="17"/>
      <c r="BW870" s="17">
        <v>0.43203465987266698</v>
      </c>
      <c r="BX870" s="17">
        <v>0.50230019470009402</v>
      </c>
      <c r="BY870" s="17">
        <v>0.54908536561291599</v>
      </c>
      <c r="BZ870" s="17">
        <v>0.442990334748736</v>
      </c>
      <c r="CA870" s="17">
        <v>0.45453832134057598</v>
      </c>
      <c r="CB870" s="17">
        <v>0.433222707898621</v>
      </c>
      <c r="CC870" s="17">
        <v>0.657151769850708</v>
      </c>
      <c r="CD870" s="17">
        <v>0.48581912102543801</v>
      </c>
      <c r="CE870" s="17"/>
      <c r="CF870" s="17">
        <v>0.41367116091224498</v>
      </c>
      <c r="CG870" s="17">
        <v>0.47051352758839898</v>
      </c>
      <c r="CH870" s="17">
        <v>0.52358071669425799</v>
      </c>
      <c r="CI870" s="17">
        <v>0.52062981647446505</v>
      </c>
      <c r="CJ870" s="17">
        <v>0.459825883793679</v>
      </c>
      <c r="CK870" s="17"/>
      <c r="CL870" s="17">
        <v>0.55643646320900397</v>
      </c>
      <c r="CM870" s="17"/>
      <c r="CN870" s="17">
        <v>0.52207636365768095</v>
      </c>
      <c r="CO870" s="17">
        <v>0.456664538681952</v>
      </c>
      <c r="CP870" s="17">
        <v>0.44986740991881802</v>
      </c>
    </row>
    <row r="871" spans="2:94" x14ac:dyDescent="0.35">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c r="BL871" s="17"/>
      <c r="BM871" s="17"/>
      <c r="BN871" s="17"/>
      <c r="BO871" s="17"/>
      <c r="BP871" s="17"/>
      <c r="BQ871" s="17"/>
      <c r="BR871" s="17"/>
      <c r="BS871" s="17"/>
      <c r="BT871" s="17"/>
      <c r="BU871" s="17"/>
      <c r="BV871" s="17"/>
      <c r="BW871" s="17"/>
      <c r="BX871" s="17"/>
      <c r="BY871" s="17"/>
      <c r="BZ871" s="17"/>
      <c r="CA871" s="17"/>
      <c r="CB871" s="17"/>
      <c r="CC871" s="17"/>
      <c r="CD871" s="17"/>
      <c r="CE871" s="17"/>
      <c r="CF871" s="17"/>
      <c r="CG871" s="17"/>
      <c r="CH871" s="17"/>
      <c r="CI871" s="17"/>
      <c r="CJ871" s="17"/>
      <c r="CK871" s="17"/>
      <c r="CL871" s="17"/>
      <c r="CM871" s="17"/>
      <c r="CN871" s="17"/>
      <c r="CO871" s="17"/>
      <c r="CP871" s="17"/>
    </row>
    <row r="872" spans="2:94" x14ac:dyDescent="0.35">
      <c r="B872" s="6" t="s">
        <v>337</v>
      </c>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c r="BL872" s="17"/>
      <c r="BM872" s="17"/>
      <c r="BN872" s="17"/>
      <c r="BO872" s="17"/>
      <c r="BP872" s="17"/>
      <c r="BQ872" s="17"/>
      <c r="BR872" s="17"/>
      <c r="BS872" s="17"/>
      <c r="BT872" s="17"/>
      <c r="BU872" s="17"/>
      <c r="BV872" s="17"/>
      <c r="BW872" s="17"/>
      <c r="BX872" s="17"/>
      <c r="BY872" s="17"/>
      <c r="BZ872" s="17"/>
      <c r="CA872" s="17"/>
      <c r="CB872" s="17"/>
      <c r="CC872" s="17"/>
      <c r="CD872" s="17"/>
      <c r="CE872" s="17"/>
      <c r="CF872" s="17"/>
      <c r="CG872" s="17"/>
      <c r="CH872" s="17"/>
      <c r="CI872" s="17"/>
      <c r="CJ872" s="17"/>
      <c r="CK872" s="17"/>
      <c r="CL872" s="17"/>
      <c r="CM872" s="17"/>
      <c r="CN872" s="17"/>
      <c r="CO872" s="17"/>
      <c r="CP872" s="17"/>
    </row>
    <row r="873" spans="2:94" x14ac:dyDescent="0.35">
      <c r="B873" s="24" t="s">
        <v>334</v>
      </c>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c r="BM873" s="17"/>
      <c r="BN873" s="17"/>
      <c r="BO873" s="17"/>
      <c r="BP873" s="17"/>
      <c r="BQ873" s="17"/>
      <c r="BR873" s="17"/>
      <c r="BS873" s="17"/>
      <c r="BT873" s="17"/>
      <c r="BU873" s="17"/>
      <c r="BV873" s="17"/>
      <c r="BW873" s="17"/>
      <c r="BX873" s="17"/>
      <c r="BY873" s="17"/>
      <c r="BZ873" s="17"/>
      <c r="CA873" s="17"/>
      <c r="CB873" s="17"/>
      <c r="CC873" s="17"/>
      <c r="CD873" s="17"/>
      <c r="CE873" s="17"/>
      <c r="CF873" s="17"/>
      <c r="CG873" s="17"/>
      <c r="CH873" s="17"/>
      <c r="CI873" s="17"/>
      <c r="CJ873" s="17"/>
      <c r="CK873" s="17"/>
      <c r="CL873" s="17"/>
      <c r="CM873" s="17"/>
      <c r="CN873" s="17"/>
      <c r="CO873" s="17"/>
      <c r="CP873" s="17"/>
    </row>
    <row r="874" spans="2:94" x14ac:dyDescent="0.35">
      <c r="B874" t="s">
        <v>205</v>
      </c>
      <c r="C874" s="17">
        <v>0.38521347508995302</v>
      </c>
      <c r="D874" s="17">
        <v>0.38370626741109398</v>
      </c>
      <c r="E874" s="17">
        <v>0.38396442147743398</v>
      </c>
      <c r="F874" s="17"/>
      <c r="G874" s="17">
        <v>0.40265269512406399</v>
      </c>
      <c r="H874" s="17">
        <v>0.36396160285468798</v>
      </c>
      <c r="I874" s="17">
        <v>0.39283221684024999</v>
      </c>
      <c r="J874" s="17">
        <v>0.38547410405224403</v>
      </c>
      <c r="K874" s="17">
        <v>0.36269949843196397</v>
      </c>
      <c r="L874" s="17">
        <v>0.39961592550957498</v>
      </c>
      <c r="M874" s="17"/>
      <c r="N874" s="17">
        <v>0.41445500497253501</v>
      </c>
      <c r="O874" s="17">
        <v>0.36538106588823299</v>
      </c>
      <c r="P874" s="17">
        <v>0.354088089738266</v>
      </c>
      <c r="Q874" s="17">
        <v>0.40360671452924701</v>
      </c>
      <c r="R874" s="17"/>
      <c r="S874" s="17">
        <v>0.38671270981310601</v>
      </c>
      <c r="T874" s="17">
        <v>0.36936054678290597</v>
      </c>
      <c r="U874" s="17">
        <v>0.4283049106322</v>
      </c>
      <c r="V874" s="17">
        <v>0.35493563132750999</v>
      </c>
      <c r="W874" s="17">
        <v>0.32698385485465797</v>
      </c>
      <c r="X874" s="17">
        <v>0.34305580179199202</v>
      </c>
      <c r="Y874" s="17">
        <v>0.39292954725662999</v>
      </c>
      <c r="Z874" s="17">
        <v>0.29807751570233798</v>
      </c>
      <c r="AA874" s="17">
        <v>0.41310656587830302</v>
      </c>
      <c r="AB874" s="17">
        <v>0.453622642138302</v>
      </c>
      <c r="AC874" s="17">
        <v>0.42650202493494499</v>
      </c>
      <c r="AD874" s="17"/>
      <c r="AE874" s="17">
        <v>0.32371070691341097</v>
      </c>
      <c r="AF874" s="17">
        <v>0.44783147489943798</v>
      </c>
      <c r="AG874" s="17">
        <v>0.345976418033559</v>
      </c>
      <c r="AH874" s="17"/>
      <c r="AI874" s="17">
        <v>0.30682686767211598</v>
      </c>
      <c r="AJ874" s="17">
        <v>0.45035111934892702</v>
      </c>
      <c r="AK874" s="17">
        <v>0.48880687820334201</v>
      </c>
      <c r="AL874" s="17">
        <v>0.25754722995150903</v>
      </c>
      <c r="AM874" s="17">
        <v>0.35630673403537599</v>
      </c>
      <c r="AN874" s="17"/>
      <c r="AO874" s="17">
        <v>0.29908281257748298</v>
      </c>
      <c r="AP874" s="17">
        <v>0.473111224406907</v>
      </c>
      <c r="AQ874" s="17">
        <v>0.446862612332875</v>
      </c>
      <c r="AR874" s="17"/>
      <c r="AS874" s="17">
        <v>0.36230516860252998</v>
      </c>
      <c r="AT874" s="17">
        <v>0.34113732696346299</v>
      </c>
      <c r="AU874" s="17">
        <v>0.40105757828932798</v>
      </c>
      <c r="AV874" s="17">
        <v>0.461404859936482</v>
      </c>
      <c r="AW874" s="17">
        <v>0.33306506147853998</v>
      </c>
      <c r="AX874" s="17"/>
      <c r="AY874" s="17">
        <v>0.43150008580229499</v>
      </c>
      <c r="AZ874" s="17">
        <v>0.337320605816124</v>
      </c>
      <c r="BA874" s="17">
        <v>0.47304766881993698</v>
      </c>
      <c r="BB874" s="17">
        <v>0.35758556489632398</v>
      </c>
      <c r="BC874" s="17">
        <v>0.43039609541245799</v>
      </c>
      <c r="BD874" s="17">
        <v>0.36126152164914299</v>
      </c>
      <c r="BE874" s="17">
        <v>0.37625509315105299</v>
      </c>
      <c r="BF874" s="17">
        <v>0.39552302616276003</v>
      </c>
      <c r="BG874" s="17">
        <v>0.36686509869122402</v>
      </c>
      <c r="BH874" s="17">
        <v>0.34113788065359502</v>
      </c>
      <c r="BI874" s="17">
        <v>0.39499643023603098</v>
      </c>
      <c r="BJ874" s="17">
        <v>0.441533822694683</v>
      </c>
      <c r="BK874" s="17">
        <v>0.36130338850124899</v>
      </c>
      <c r="BL874" s="17">
        <v>0.53790751745682497</v>
      </c>
      <c r="BM874" s="17">
        <v>0.32926776704813798</v>
      </c>
      <c r="BN874" s="17">
        <v>0.40697931103888002</v>
      </c>
      <c r="BO874" s="17"/>
      <c r="BP874" s="17">
        <v>0.38709802783986103</v>
      </c>
      <c r="BQ874" s="17">
        <v>0.40319137678185202</v>
      </c>
      <c r="BR874" s="17">
        <v>0.35276983500175402</v>
      </c>
      <c r="BS874" s="17">
        <v>0.38536409714813502</v>
      </c>
      <c r="BT874" s="17">
        <v>0.388902993333334</v>
      </c>
      <c r="BU874" s="17">
        <v>0.36709155142329603</v>
      </c>
      <c r="BV874" s="17"/>
      <c r="BW874" s="17">
        <v>0.392491108207217</v>
      </c>
      <c r="BX874" s="17">
        <v>0.39400972959713099</v>
      </c>
      <c r="BY874" s="17">
        <v>0.39370064502448898</v>
      </c>
      <c r="BZ874" s="17">
        <v>0.40244260399543802</v>
      </c>
      <c r="CA874" s="17">
        <v>0.35114786170628998</v>
      </c>
      <c r="CB874" s="17">
        <v>0.35294874905616902</v>
      </c>
      <c r="CC874" s="17">
        <v>0.47401155700275599</v>
      </c>
      <c r="CD874" s="17">
        <v>0.328524371321196</v>
      </c>
      <c r="CE874" s="17"/>
      <c r="CF874" s="17">
        <v>0.35736420566571098</v>
      </c>
      <c r="CG874" s="17">
        <v>0.385956181007374</v>
      </c>
      <c r="CH874" s="17">
        <v>0.37340068939430698</v>
      </c>
      <c r="CI874" s="17">
        <v>0.41135745621098502</v>
      </c>
      <c r="CJ874" s="17">
        <v>0.45429408844184099</v>
      </c>
      <c r="CK874" s="17"/>
      <c r="CL874" s="17">
        <v>0.40332111319184399</v>
      </c>
      <c r="CM874" s="17"/>
      <c r="CN874" s="17">
        <v>0.43433332383879297</v>
      </c>
      <c r="CO874" s="17">
        <v>0.31041188700741501</v>
      </c>
      <c r="CP874" s="17">
        <v>0.32618937607805298</v>
      </c>
    </row>
    <row r="875" spans="2:94" x14ac:dyDescent="0.35">
      <c r="B875" t="s">
        <v>206</v>
      </c>
      <c r="C875" s="17">
        <v>0.39612679967449899</v>
      </c>
      <c r="D875" s="17">
        <v>0.385218005507936</v>
      </c>
      <c r="E875" s="17">
        <v>0.40941001981833203</v>
      </c>
      <c r="F875" s="17"/>
      <c r="G875" s="17">
        <v>0.34157693059596</v>
      </c>
      <c r="H875" s="17">
        <v>0.39527402572730302</v>
      </c>
      <c r="I875" s="17">
        <v>0.419562628886616</v>
      </c>
      <c r="J875" s="17">
        <v>0.39780451981829401</v>
      </c>
      <c r="K875" s="17">
        <v>0.41230198462902401</v>
      </c>
      <c r="L875" s="17">
        <v>0.40534039028054403</v>
      </c>
      <c r="M875" s="17"/>
      <c r="N875" s="17">
        <v>0.405079507236628</v>
      </c>
      <c r="O875" s="17">
        <v>0.408447441776292</v>
      </c>
      <c r="P875" s="17">
        <v>0.425263244956398</v>
      </c>
      <c r="Q875" s="17">
        <v>0.34666022751407999</v>
      </c>
      <c r="R875" s="17"/>
      <c r="S875" s="17">
        <v>0.37539160509255198</v>
      </c>
      <c r="T875" s="17">
        <v>0.38175362685428699</v>
      </c>
      <c r="U875" s="17">
        <v>0.38669111477158902</v>
      </c>
      <c r="V875" s="17">
        <v>0.46018355921973297</v>
      </c>
      <c r="W875" s="17">
        <v>0.50063652014356597</v>
      </c>
      <c r="X875" s="17">
        <v>0.39167713922617198</v>
      </c>
      <c r="Y875" s="17">
        <v>0.39687351960260497</v>
      </c>
      <c r="Z875" s="17">
        <v>0.46726653926530298</v>
      </c>
      <c r="AA875" s="17">
        <v>0.36593185939115902</v>
      </c>
      <c r="AB875" s="17">
        <v>0.33353418528358703</v>
      </c>
      <c r="AC875" s="17">
        <v>0.365527049926473</v>
      </c>
      <c r="AD875" s="17"/>
      <c r="AE875" s="17">
        <v>0.42809687699114202</v>
      </c>
      <c r="AF875" s="17">
        <v>0.37539657401160298</v>
      </c>
      <c r="AG875" s="17">
        <v>0.39562408866434201</v>
      </c>
      <c r="AH875" s="17"/>
      <c r="AI875" s="17">
        <v>0.44715196415840902</v>
      </c>
      <c r="AJ875" s="17">
        <v>0.36478146958435598</v>
      </c>
      <c r="AK875" s="17">
        <v>0.39629527375214701</v>
      </c>
      <c r="AL875" s="17">
        <v>0.44536374264690998</v>
      </c>
      <c r="AM875" s="17">
        <v>0.415232250831025</v>
      </c>
      <c r="AN875" s="17"/>
      <c r="AO875" s="17">
        <v>0.47697162382562502</v>
      </c>
      <c r="AP875" s="17">
        <v>0.36056295464279398</v>
      </c>
      <c r="AQ875" s="17">
        <v>0.41379526941158201</v>
      </c>
      <c r="AR875" s="17"/>
      <c r="AS875" s="17">
        <v>0.376603751326268</v>
      </c>
      <c r="AT875" s="17">
        <v>0.429439854828224</v>
      </c>
      <c r="AU875" s="17">
        <v>0.40377706945664499</v>
      </c>
      <c r="AV875" s="17">
        <v>0.36382409535700899</v>
      </c>
      <c r="AW875" s="17">
        <v>0.47469082709083699</v>
      </c>
      <c r="AX875" s="17"/>
      <c r="AY875" s="17">
        <v>0.22998973952683799</v>
      </c>
      <c r="AZ875" s="17">
        <v>0.45710424046803899</v>
      </c>
      <c r="BA875" s="17">
        <v>0.303046581679838</v>
      </c>
      <c r="BB875" s="17">
        <v>0.395883633080377</v>
      </c>
      <c r="BC875" s="17">
        <v>0.36349697261042402</v>
      </c>
      <c r="BD875" s="17">
        <v>0.393762524978849</v>
      </c>
      <c r="BE875" s="17">
        <v>0.34489292344641098</v>
      </c>
      <c r="BF875" s="17">
        <v>0.43852316086225102</v>
      </c>
      <c r="BG875" s="17">
        <v>0.42951590204050499</v>
      </c>
      <c r="BH875" s="17">
        <v>0.39716561272509099</v>
      </c>
      <c r="BI875" s="17">
        <v>0.40429166250197002</v>
      </c>
      <c r="BJ875" s="17">
        <v>0.38653973848096601</v>
      </c>
      <c r="BK875" s="17">
        <v>0.40964566935054703</v>
      </c>
      <c r="BL875" s="17">
        <v>0.34230318412793698</v>
      </c>
      <c r="BM875" s="17">
        <v>0.468455961770122</v>
      </c>
      <c r="BN875" s="17">
        <v>0.50565015866730101</v>
      </c>
      <c r="BO875" s="17"/>
      <c r="BP875" s="17">
        <v>0.35995773610374698</v>
      </c>
      <c r="BQ875" s="17">
        <v>0.37855465288635098</v>
      </c>
      <c r="BR875" s="17">
        <v>0.43477172967079097</v>
      </c>
      <c r="BS875" s="17">
        <v>0.41261921783398497</v>
      </c>
      <c r="BT875" s="17">
        <v>0.41187431161939803</v>
      </c>
      <c r="BU875" s="17">
        <v>0.44665625008751098</v>
      </c>
      <c r="BV875" s="17"/>
      <c r="BW875" s="17">
        <v>0.31752017735022298</v>
      </c>
      <c r="BX875" s="17">
        <v>0.39676130981938101</v>
      </c>
      <c r="BY875" s="17">
        <v>0.402884482898549</v>
      </c>
      <c r="BZ875" s="17">
        <v>0.38330176699908902</v>
      </c>
      <c r="CA875" s="17">
        <v>0.39773191450002299</v>
      </c>
      <c r="CB875" s="17">
        <v>0.501259634428047</v>
      </c>
      <c r="CC875" s="17">
        <v>0.35131375865621001</v>
      </c>
      <c r="CD875" s="17">
        <v>0.42354428598647398</v>
      </c>
      <c r="CE875" s="17"/>
      <c r="CF875" s="17">
        <v>0.36246454366932102</v>
      </c>
      <c r="CG875" s="17">
        <v>0.40695480462765199</v>
      </c>
      <c r="CH875" s="17">
        <v>0.40693277017922502</v>
      </c>
      <c r="CI875" s="17">
        <v>0.37144581946708999</v>
      </c>
      <c r="CJ875" s="17">
        <v>0.34594544223991602</v>
      </c>
      <c r="CK875" s="17"/>
      <c r="CL875" s="17">
        <v>0.40472179734500802</v>
      </c>
      <c r="CM875" s="17"/>
      <c r="CN875" s="17">
        <v>0.343176597863393</v>
      </c>
      <c r="CO875" s="17">
        <v>0.47955093947132299</v>
      </c>
      <c r="CP875" s="17">
        <v>0.45751695342175303</v>
      </c>
    </row>
    <row r="876" spans="2:94" x14ac:dyDescent="0.35">
      <c r="B876" t="s">
        <v>207</v>
      </c>
      <c r="C876" s="17">
        <v>0.136274665808122</v>
      </c>
      <c r="D876" s="17">
        <v>0.14807900431957</v>
      </c>
      <c r="E876" s="17">
        <v>0.125915825920695</v>
      </c>
      <c r="F876" s="17"/>
      <c r="G876" s="17">
        <v>0.16768980709485401</v>
      </c>
      <c r="H876" s="17">
        <v>0.14999934173576801</v>
      </c>
      <c r="I876" s="17">
        <v>0.13514584177991801</v>
      </c>
      <c r="J876" s="17">
        <v>0.12540151983867001</v>
      </c>
      <c r="K876" s="17">
        <v>0.13634809159174299</v>
      </c>
      <c r="L876" s="17">
        <v>0.11276007821958201</v>
      </c>
      <c r="M876" s="17"/>
      <c r="N876" s="17">
        <v>0.107624097134351</v>
      </c>
      <c r="O876" s="17">
        <v>0.14128555997255099</v>
      </c>
      <c r="P876" s="17">
        <v>0.13388990586607699</v>
      </c>
      <c r="Q876" s="17">
        <v>0.16277860713377901</v>
      </c>
      <c r="R876" s="17"/>
      <c r="S876" s="17">
        <v>0.13697371427869701</v>
      </c>
      <c r="T876" s="17">
        <v>0.13398873188354901</v>
      </c>
      <c r="U876" s="17">
        <v>9.9800604850684399E-2</v>
      </c>
      <c r="V876" s="17">
        <v>0.107128078218074</v>
      </c>
      <c r="W876" s="17">
        <v>0.14022528214514399</v>
      </c>
      <c r="X876" s="17">
        <v>0.15322847557281599</v>
      </c>
      <c r="Y876" s="17">
        <v>0.14214117069438001</v>
      </c>
      <c r="Z876" s="17">
        <v>0.19155661854061801</v>
      </c>
      <c r="AA876" s="17">
        <v>0.155158983194469</v>
      </c>
      <c r="AB876" s="17">
        <v>0.16663795544281401</v>
      </c>
      <c r="AC876" s="17">
        <v>8.9024508794359705E-2</v>
      </c>
      <c r="AD876" s="17"/>
      <c r="AE876" s="17">
        <v>0.14239118719392799</v>
      </c>
      <c r="AF876" s="17">
        <v>0.12402500887163501</v>
      </c>
      <c r="AG876" s="17">
        <v>0.154036559208579</v>
      </c>
      <c r="AH876" s="17"/>
      <c r="AI876" s="17">
        <v>0.15752850203044999</v>
      </c>
      <c r="AJ876" s="17">
        <v>0.108431027765201</v>
      </c>
      <c r="AK876" s="17">
        <v>9.0494617425969495E-2</v>
      </c>
      <c r="AL876" s="17">
        <v>0.19310348602748101</v>
      </c>
      <c r="AM876" s="17">
        <v>0.11975634240677401</v>
      </c>
      <c r="AN876" s="17"/>
      <c r="AO876" s="17">
        <v>0.15089003464641701</v>
      </c>
      <c r="AP876" s="17">
        <v>0.107498082683625</v>
      </c>
      <c r="AQ876" s="17">
        <v>0.105286571513883</v>
      </c>
      <c r="AR876" s="17"/>
      <c r="AS876" s="17">
        <v>0.16281794504726599</v>
      </c>
      <c r="AT876" s="17">
        <v>0.12805178281742599</v>
      </c>
      <c r="AU876" s="17">
        <v>0.11916613341221401</v>
      </c>
      <c r="AV876" s="17">
        <v>0.130438170842961</v>
      </c>
      <c r="AW876" s="17">
        <v>0.148674362844542</v>
      </c>
      <c r="AX876" s="17"/>
      <c r="AY876" s="17">
        <v>6.01939842890266E-2</v>
      </c>
      <c r="AZ876" s="17">
        <v>0.147881882991933</v>
      </c>
      <c r="BA876" s="17">
        <v>0.147724685007771</v>
      </c>
      <c r="BB876" s="17">
        <v>0.13648761771972601</v>
      </c>
      <c r="BC876" s="17">
        <v>0.109269042629658</v>
      </c>
      <c r="BD876" s="17">
        <v>0.159295439235772</v>
      </c>
      <c r="BE876" s="17">
        <v>0.18237878946154601</v>
      </c>
      <c r="BF876" s="17">
        <v>0.102254710619155</v>
      </c>
      <c r="BG876" s="17">
        <v>0.13955374459455699</v>
      </c>
      <c r="BH876" s="17">
        <v>0.17752994026537799</v>
      </c>
      <c r="BI876" s="17">
        <v>0.13433910624380599</v>
      </c>
      <c r="BJ876" s="17">
        <v>9.1937215352867599E-2</v>
      </c>
      <c r="BK876" s="17">
        <v>0.149004614394837</v>
      </c>
      <c r="BL876" s="17">
        <v>0.119789298415238</v>
      </c>
      <c r="BM876" s="17">
        <v>0.137362429853887</v>
      </c>
      <c r="BN876" s="17">
        <v>6.4326024615472405E-2</v>
      </c>
      <c r="BO876" s="17"/>
      <c r="BP876" s="17">
        <v>0.156499906020521</v>
      </c>
      <c r="BQ876" s="17">
        <v>0.13397491219725099</v>
      </c>
      <c r="BR876" s="17">
        <v>0.130115936459506</v>
      </c>
      <c r="BS876" s="17">
        <v>0.127507084972836</v>
      </c>
      <c r="BT876" s="17">
        <v>0.12671183147527099</v>
      </c>
      <c r="BU876" s="17">
        <v>0.12165653426086</v>
      </c>
      <c r="BV876" s="17"/>
      <c r="BW876" s="17">
        <v>0.21136513083365999</v>
      </c>
      <c r="BX876" s="17">
        <v>0.12435196914989</v>
      </c>
      <c r="BY876" s="17">
        <v>0.13765863485492599</v>
      </c>
      <c r="BZ876" s="17">
        <v>0.115168797708121</v>
      </c>
      <c r="CA876" s="17">
        <v>0.17561312761183501</v>
      </c>
      <c r="CB876" s="17">
        <v>0.13213212247334999</v>
      </c>
      <c r="CC876" s="17">
        <v>7.8672579045429805E-2</v>
      </c>
      <c r="CD876" s="17">
        <v>0.14931836168083901</v>
      </c>
      <c r="CE876" s="17"/>
      <c r="CF876" s="17">
        <v>0.16982930586720801</v>
      </c>
      <c r="CG876" s="17">
        <v>0.13085889057402</v>
      </c>
      <c r="CH876" s="17">
        <v>0.14910544611866799</v>
      </c>
      <c r="CI876" s="17">
        <v>0.109841731982854</v>
      </c>
      <c r="CJ876" s="17">
        <v>9.2916103624065799E-2</v>
      </c>
      <c r="CK876" s="17"/>
      <c r="CL876" s="17">
        <v>0.162579766592894</v>
      </c>
      <c r="CM876" s="17"/>
      <c r="CN876" s="17">
        <v>0.129571674704344</v>
      </c>
      <c r="CO876" s="17">
        <v>0.13032605625168001</v>
      </c>
      <c r="CP876" s="17">
        <v>0.15728308240737299</v>
      </c>
    </row>
    <row r="877" spans="2:94" x14ac:dyDescent="0.35">
      <c r="B877" t="s">
        <v>208</v>
      </c>
      <c r="C877" s="17">
        <v>2.4887376280002E-2</v>
      </c>
      <c r="D877" s="17">
        <v>3.0471729294540201E-2</v>
      </c>
      <c r="E877" s="17">
        <v>1.9554992431517499E-2</v>
      </c>
      <c r="F877" s="17"/>
      <c r="G877" s="17">
        <v>2.9527953668105698E-2</v>
      </c>
      <c r="H877" s="17">
        <v>2.8645960596523402E-2</v>
      </c>
      <c r="I877" s="17">
        <v>1.22989690282006E-2</v>
      </c>
      <c r="J877" s="17">
        <v>2.5533366607943201E-2</v>
      </c>
      <c r="K877" s="17">
        <v>2.6913343934388601E-2</v>
      </c>
      <c r="L877" s="17">
        <v>2.5973633707910799E-2</v>
      </c>
      <c r="M877" s="17"/>
      <c r="N877" s="17">
        <v>2.4772730541316301E-2</v>
      </c>
      <c r="O877" s="17">
        <v>3.1396866763127702E-2</v>
      </c>
      <c r="P877" s="17">
        <v>2.5249060417795701E-2</v>
      </c>
      <c r="Q877" s="17">
        <v>1.78506351757639E-2</v>
      </c>
      <c r="R877" s="17"/>
      <c r="S877" s="17">
        <v>3.2603158296134901E-2</v>
      </c>
      <c r="T877" s="17">
        <v>2.4925496900857699E-2</v>
      </c>
      <c r="U877" s="17">
        <v>2.7865510970677201E-2</v>
      </c>
      <c r="V877" s="17">
        <v>3.3257779320906102E-2</v>
      </c>
      <c r="W877" s="17">
        <v>1.9125087114577902E-2</v>
      </c>
      <c r="X877" s="17">
        <v>3.7414189139882897E-2</v>
      </c>
      <c r="Y877" s="17">
        <v>3.0282397148553301E-2</v>
      </c>
      <c r="Z877" s="17">
        <v>1.44303044294531E-2</v>
      </c>
      <c r="AA877" s="17">
        <v>8.8448938510144407E-3</v>
      </c>
      <c r="AB877" s="17">
        <v>1.16523968340859E-2</v>
      </c>
      <c r="AC877" s="17">
        <v>2.4983959632224301E-2</v>
      </c>
      <c r="AD877" s="17"/>
      <c r="AE877" s="17">
        <v>3.9532600320112E-2</v>
      </c>
      <c r="AF877" s="17">
        <v>1.7831878322806902E-2</v>
      </c>
      <c r="AG877" s="17">
        <v>1.5081822868484199E-2</v>
      </c>
      <c r="AH877" s="17"/>
      <c r="AI877" s="17">
        <v>3.6998754982499202E-2</v>
      </c>
      <c r="AJ877" s="17">
        <v>2.12995796398735E-2</v>
      </c>
      <c r="AK877" s="17">
        <v>1.8112595396770698E-2</v>
      </c>
      <c r="AL877" s="17">
        <v>2.6182070030476502E-2</v>
      </c>
      <c r="AM877" s="17">
        <v>1.4716176492719999E-2</v>
      </c>
      <c r="AN877" s="17"/>
      <c r="AO877" s="17">
        <v>2.8690368694466398E-2</v>
      </c>
      <c r="AP877" s="17">
        <v>1.4199349992529999E-2</v>
      </c>
      <c r="AQ877" s="17">
        <v>3.40555467416594E-2</v>
      </c>
      <c r="AR877" s="17"/>
      <c r="AS877" s="17">
        <v>2.38381486534581E-2</v>
      </c>
      <c r="AT877" s="17">
        <v>3.5218008954064399E-2</v>
      </c>
      <c r="AU877" s="17">
        <v>2.35092140016291E-2</v>
      </c>
      <c r="AV877" s="17">
        <v>1.4137169167592801E-2</v>
      </c>
      <c r="AW877" s="17">
        <v>4.3569748586080898E-2</v>
      </c>
      <c r="AX877" s="17"/>
      <c r="AY877" s="17">
        <v>5.8577755626285401E-2</v>
      </c>
      <c r="AZ877" s="17">
        <v>1.8032346392624899E-2</v>
      </c>
      <c r="BA877" s="17">
        <v>6.92803416516423E-3</v>
      </c>
      <c r="BB877" s="17">
        <v>1.8996248118968599E-2</v>
      </c>
      <c r="BC877" s="17">
        <v>2.9358993697882901E-2</v>
      </c>
      <c r="BD877" s="17">
        <v>2.1423148029802001E-2</v>
      </c>
      <c r="BE877" s="17">
        <v>3.4969512251087298E-2</v>
      </c>
      <c r="BF877" s="17">
        <v>3.2041605407554699E-2</v>
      </c>
      <c r="BG877" s="17">
        <v>2.5158415002608701E-2</v>
      </c>
      <c r="BH877" s="17">
        <v>3.6932475914070499E-2</v>
      </c>
      <c r="BI877" s="17">
        <v>1.4724639379568199E-2</v>
      </c>
      <c r="BJ877" s="17">
        <v>3.5483753520164599E-2</v>
      </c>
      <c r="BK877" s="17">
        <v>2.25295851020113E-2</v>
      </c>
      <c r="BL877" s="17">
        <v>0</v>
      </c>
      <c r="BM877" s="17">
        <v>3.1384591838556103E-2</v>
      </c>
      <c r="BN877" s="17">
        <v>2.3044505678346299E-2</v>
      </c>
      <c r="BO877" s="17"/>
      <c r="BP877" s="17">
        <v>3.9008723487241999E-2</v>
      </c>
      <c r="BQ877" s="17">
        <v>1.99832277914022E-2</v>
      </c>
      <c r="BR877" s="17">
        <v>2.32798803399673E-2</v>
      </c>
      <c r="BS877" s="17">
        <v>2.3841906017501999E-2</v>
      </c>
      <c r="BT877" s="17">
        <v>9.8673900967221305E-3</v>
      </c>
      <c r="BU877" s="17">
        <v>2.7470237261099099E-2</v>
      </c>
      <c r="BV877" s="17"/>
      <c r="BW877" s="17">
        <v>3.7157413107739103E-2</v>
      </c>
      <c r="BX877" s="17">
        <v>2.3064376562567501E-2</v>
      </c>
      <c r="BY877" s="17">
        <v>2.35140250727831E-2</v>
      </c>
      <c r="BZ877" s="17">
        <v>3.61755763674746E-2</v>
      </c>
      <c r="CA877" s="17">
        <v>2.4000220063167599E-2</v>
      </c>
      <c r="CB877" s="17">
        <v>0</v>
      </c>
      <c r="CC877" s="17">
        <v>3.6064880150550101E-2</v>
      </c>
      <c r="CD877" s="17">
        <v>1.1511814903000199E-2</v>
      </c>
      <c r="CE877" s="17"/>
      <c r="CF877" s="17">
        <v>4.6526451973893199E-2</v>
      </c>
      <c r="CG877" s="17">
        <v>2.5748052476161298E-2</v>
      </c>
      <c r="CH877" s="17">
        <v>1.9966350837433099E-2</v>
      </c>
      <c r="CI877" s="17">
        <v>2.26706978070009E-2</v>
      </c>
      <c r="CJ877" s="17">
        <v>2.8514035921721199E-2</v>
      </c>
      <c r="CK877" s="17"/>
      <c r="CL877" s="17">
        <v>9.8696109282300892E-3</v>
      </c>
      <c r="CM877" s="17"/>
      <c r="CN877" s="17">
        <v>2.67795286804852E-2</v>
      </c>
      <c r="CO877" s="17">
        <v>2.2842883219458401E-2</v>
      </c>
      <c r="CP877" s="17">
        <v>2.19426430762973E-2</v>
      </c>
    </row>
    <row r="878" spans="2:94" x14ac:dyDescent="0.35">
      <c r="B878" t="s">
        <v>209</v>
      </c>
      <c r="C878" s="17">
        <v>1.7458811394327499E-2</v>
      </c>
      <c r="D878" s="17">
        <v>1.74910845377086E-2</v>
      </c>
      <c r="E878" s="17">
        <v>1.6676067768516E-2</v>
      </c>
      <c r="F878" s="17"/>
      <c r="G878" s="17">
        <v>1.5530668905471201E-2</v>
      </c>
      <c r="H878" s="17">
        <v>1.1462778782762801E-2</v>
      </c>
      <c r="I878" s="17">
        <v>9.0885036867891806E-3</v>
      </c>
      <c r="J878" s="17">
        <v>1.9924131742836901E-2</v>
      </c>
      <c r="K878" s="17">
        <v>2.41833743402914E-2</v>
      </c>
      <c r="L878" s="17">
        <v>2.3059107008395901E-2</v>
      </c>
      <c r="M878" s="17"/>
      <c r="N878" s="17">
        <v>2.2569236925834599E-2</v>
      </c>
      <c r="O878" s="17">
        <v>2.2733559769877398E-2</v>
      </c>
      <c r="P878" s="17">
        <v>1.1224666477527401E-2</v>
      </c>
      <c r="Q878" s="17">
        <v>1.2040446200146E-2</v>
      </c>
      <c r="R878" s="17"/>
      <c r="S878" s="17">
        <v>2.4737457329107499E-2</v>
      </c>
      <c r="T878" s="17">
        <v>3.4653990097220901E-2</v>
      </c>
      <c r="U878" s="17">
        <v>2.0112119842010098E-2</v>
      </c>
      <c r="V878" s="17">
        <v>1.2411600935472099E-2</v>
      </c>
      <c r="W878" s="17">
        <v>0</v>
      </c>
      <c r="X878" s="17">
        <v>0</v>
      </c>
      <c r="Y878" s="17">
        <v>5.5765828887744803E-3</v>
      </c>
      <c r="Z878" s="17">
        <v>0</v>
      </c>
      <c r="AA878" s="17">
        <v>1.17107787645664E-2</v>
      </c>
      <c r="AB878" s="17">
        <v>1.7353445796981198E-2</v>
      </c>
      <c r="AC878" s="17">
        <v>5.6982121768760399E-2</v>
      </c>
      <c r="AD878" s="17"/>
      <c r="AE878" s="17">
        <v>2.81989911631556E-2</v>
      </c>
      <c r="AF878" s="17">
        <v>1.11690498312624E-2</v>
      </c>
      <c r="AG878" s="17">
        <v>1.27847754635771E-2</v>
      </c>
      <c r="AH878" s="17"/>
      <c r="AI878" s="17">
        <v>2.1186401883851499E-2</v>
      </c>
      <c r="AJ878" s="17">
        <v>1.4910587160553501E-2</v>
      </c>
      <c r="AK878" s="17">
        <v>0</v>
      </c>
      <c r="AL878" s="17">
        <v>5.3154585718783898E-2</v>
      </c>
      <c r="AM878" s="17">
        <v>1.4074224977625499E-2</v>
      </c>
      <c r="AN878" s="17"/>
      <c r="AO878" s="17">
        <v>9.8753398333529408E-3</v>
      </c>
      <c r="AP878" s="17">
        <v>8.9169597457905599E-3</v>
      </c>
      <c r="AQ878" s="17">
        <v>0</v>
      </c>
      <c r="AR878" s="17"/>
      <c r="AS878" s="17">
        <v>1.54091622336094E-2</v>
      </c>
      <c r="AT878" s="17">
        <v>1.45889324759281E-2</v>
      </c>
      <c r="AU878" s="17">
        <v>2.0885721302370801E-2</v>
      </c>
      <c r="AV878" s="17">
        <v>2.17020455324647E-2</v>
      </c>
      <c r="AW878" s="17">
        <v>0</v>
      </c>
      <c r="AX878" s="17"/>
      <c r="AY878" s="17">
        <v>4.9891625037424003E-2</v>
      </c>
      <c r="AZ878" s="17">
        <v>2.0431318693586401E-2</v>
      </c>
      <c r="BA878" s="17">
        <v>2.99339441645914E-2</v>
      </c>
      <c r="BB878" s="17">
        <v>6.6114237775593996E-3</v>
      </c>
      <c r="BC878" s="17">
        <v>1.0100238763030799E-2</v>
      </c>
      <c r="BD878" s="17">
        <v>1.7213181035656899E-2</v>
      </c>
      <c r="BE878" s="17">
        <v>3.6121168388213998E-2</v>
      </c>
      <c r="BF878" s="17">
        <v>0</v>
      </c>
      <c r="BG878" s="17">
        <v>2.38647253783121E-2</v>
      </c>
      <c r="BH878" s="17">
        <v>1.58494101086308E-2</v>
      </c>
      <c r="BI878" s="17">
        <v>2.5834162072873899E-2</v>
      </c>
      <c r="BJ878" s="17">
        <v>3.5498109706641898E-2</v>
      </c>
      <c r="BK878" s="17">
        <v>1.06705798134651E-2</v>
      </c>
      <c r="BL878" s="17">
        <v>0</v>
      </c>
      <c r="BM878" s="17">
        <v>0</v>
      </c>
      <c r="BN878" s="17">
        <v>0</v>
      </c>
      <c r="BO878" s="17"/>
      <c r="BP878" s="17">
        <v>1.6440698472745902E-2</v>
      </c>
      <c r="BQ878" s="17">
        <v>1.5073095518017899E-2</v>
      </c>
      <c r="BR878" s="17">
        <v>2.05945459832787E-2</v>
      </c>
      <c r="BS878" s="17">
        <v>1.6985256437261301E-2</v>
      </c>
      <c r="BT878" s="17">
        <v>2.13691904642507E-2</v>
      </c>
      <c r="BU878" s="17">
        <v>1.9979185840200399E-2</v>
      </c>
      <c r="BV878" s="17"/>
      <c r="BW878" s="17">
        <v>2.8885221669314901E-2</v>
      </c>
      <c r="BX878" s="17">
        <v>1.71584097809316E-2</v>
      </c>
      <c r="BY878" s="17">
        <v>1.17118730197831E-2</v>
      </c>
      <c r="BZ878" s="17">
        <v>3.1676429362652997E-2</v>
      </c>
      <c r="CA878" s="17">
        <v>1.8674534561398701E-2</v>
      </c>
      <c r="CB878" s="17">
        <v>1.36594940424334E-2</v>
      </c>
      <c r="CC878" s="17">
        <v>0</v>
      </c>
      <c r="CD878" s="17">
        <v>1.1525750442599601E-2</v>
      </c>
      <c r="CE878" s="17"/>
      <c r="CF878" s="17">
        <v>2.0637640826212798E-2</v>
      </c>
      <c r="CG878" s="17">
        <v>1.6250891195393601E-2</v>
      </c>
      <c r="CH878" s="17">
        <v>1.3585444263267899E-2</v>
      </c>
      <c r="CI878" s="17">
        <v>2.6964283867595001E-2</v>
      </c>
      <c r="CJ878" s="17">
        <v>2.4890668542666399E-2</v>
      </c>
      <c r="CK878" s="17"/>
      <c r="CL878" s="17">
        <v>1.0187929607191001E-2</v>
      </c>
      <c r="CM878" s="17"/>
      <c r="CN878" s="17">
        <v>2.26460677052134E-2</v>
      </c>
      <c r="CO878" s="17">
        <v>9.5862489307553204E-3</v>
      </c>
      <c r="CP878" s="17">
        <v>1.12041457155868E-2</v>
      </c>
    </row>
    <row r="879" spans="2:94" x14ac:dyDescent="0.35">
      <c r="B879" t="s">
        <v>133</v>
      </c>
      <c r="C879" s="17">
        <v>4.0038871753095201E-2</v>
      </c>
      <c r="D879" s="17">
        <v>3.5033908929151203E-2</v>
      </c>
      <c r="E879" s="17">
        <v>4.4478672583504901E-2</v>
      </c>
      <c r="F879" s="17"/>
      <c r="G879" s="17">
        <v>4.3021944611544502E-2</v>
      </c>
      <c r="H879" s="17">
        <v>5.0656290302954897E-2</v>
      </c>
      <c r="I879" s="17">
        <v>3.1071839778226001E-2</v>
      </c>
      <c r="J879" s="17">
        <v>4.5862357940011901E-2</v>
      </c>
      <c r="K879" s="17">
        <v>3.75537070725903E-2</v>
      </c>
      <c r="L879" s="17">
        <v>3.3250865273992201E-2</v>
      </c>
      <c r="M879" s="17"/>
      <c r="N879" s="17">
        <v>2.54994231893351E-2</v>
      </c>
      <c r="O879" s="17">
        <v>3.0755505829918799E-2</v>
      </c>
      <c r="P879" s="17">
        <v>5.02850325439358E-2</v>
      </c>
      <c r="Q879" s="17">
        <v>5.7063369446983397E-2</v>
      </c>
      <c r="R879" s="17"/>
      <c r="S879" s="17">
        <v>4.3581355190402397E-2</v>
      </c>
      <c r="T879" s="17">
        <v>5.5317607481180003E-2</v>
      </c>
      <c r="U879" s="17">
        <v>3.7225738932840202E-2</v>
      </c>
      <c r="V879" s="17">
        <v>3.2083350978305697E-2</v>
      </c>
      <c r="W879" s="17">
        <v>1.30292557420537E-2</v>
      </c>
      <c r="X879" s="17">
        <v>7.4624394269137403E-2</v>
      </c>
      <c r="Y879" s="17">
        <v>3.21967824090576E-2</v>
      </c>
      <c r="Z879" s="17">
        <v>2.8669022062288201E-2</v>
      </c>
      <c r="AA879" s="17">
        <v>4.5246918920488502E-2</v>
      </c>
      <c r="AB879" s="17">
        <v>1.7199374504229901E-2</v>
      </c>
      <c r="AC879" s="17">
        <v>3.6980334943237402E-2</v>
      </c>
      <c r="AD879" s="17"/>
      <c r="AE879" s="17">
        <v>3.8069637418251298E-2</v>
      </c>
      <c r="AF879" s="17">
        <v>2.3746014063254901E-2</v>
      </c>
      <c r="AG879" s="17">
        <v>7.6496335761458603E-2</v>
      </c>
      <c r="AH879" s="17"/>
      <c r="AI879" s="17">
        <v>3.0307509272674601E-2</v>
      </c>
      <c r="AJ879" s="17">
        <v>4.02262165010887E-2</v>
      </c>
      <c r="AK879" s="17">
        <v>6.2906352217714902E-3</v>
      </c>
      <c r="AL879" s="17">
        <v>2.4648885624840199E-2</v>
      </c>
      <c r="AM879" s="17">
        <v>7.99142712564785E-2</v>
      </c>
      <c r="AN879" s="17"/>
      <c r="AO879" s="17">
        <v>3.44898204226547E-2</v>
      </c>
      <c r="AP879" s="17">
        <v>3.5711428528352601E-2</v>
      </c>
      <c r="AQ879" s="17">
        <v>0</v>
      </c>
      <c r="AR879" s="17"/>
      <c r="AS879" s="17">
        <v>5.9025824136868799E-2</v>
      </c>
      <c r="AT879" s="17">
        <v>5.1564093960894702E-2</v>
      </c>
      <c r="AU879" s="17">
        <v>3.1604283537813201E-2</v>
      </c>
      <c r="AV879" s="17">
        <v>8.4936591634911206E-3</v>
      </c>
      <c r="AW879" s="17">
        <v>0</v>
      </c>
      <c r="AX879" s="17"/>
      <c r="AY879" s="17">
        <v>0.16984680971813099</v>
      </c>
      <c r="AZ879" s="17">
        <v>1.9229605637692999E-2</v>
      </c>
      <c r="BA879" s="17">
        <v>3.9319086162698601E-2</v>
      </c>
      <c r="BB879" s="17">
        <v>8.4435512407045193E-2</v>
      </c>
      <c r="BC879" s="17">
        <v>5.7378656886545303E-2</v>
      </c>
      <c r="BD879" s="17">
        <v>4.7044185070776998E-2</v>
      </c>
      <c r="BE879" s="17">
        <v>2.5382513301688399E-2</v>
      </c>
      <c r="BF879" s="17">
        <v>3.1657496948278498E-2</v>
      </c>
      <c r="BG879" s="17">
        <v>1.50421142927927E-2</v>
      </c>
      <c r="BH879" s="17">
        <v>3.1384680333234799E-2</v>
      </c>
      <c r="BI879" s="17">
        <v>2.58139995657501E-2</v>
      </c>
      <c r="BJ879" s="17">
        <v>9.0073602446764395E-3</v>
      </c>
      <c r="BK879" s="17">
        <v>4.6846162837891003E-2</v>
      </c>
      <c r="BL879" s="17">
        <v>0</v>
      </c>
      <c r="BM879" s="17">
        <v>3.3529249489297898E-2</v>
      </c>
      <c r="BN879" s="17">
        <v>0</v>
      </c>
      <c r="BO879" s="17"/>
      <c r="BP879" s="17">
        <v>4.0994908075882103E-2</v>
      </c>
      <c r="BQ879" s="17">
        <v>4.9222734825125701E-2</v>
      </c>
      <c r="BR879" s="17">
        <v>3.8468072544704197E-2</v>
      </c>
      <c r="BS879" s="17">
        <v>3.3682437590281201E-2</v>
      </c>
      <c r="BT879" s="17">
        <v>4.12742830110241E-2</v>
      </c>
      <c r="BU879" s="17">
        <v>1.71462411270339E-2</v>
      </c>
      <c r="BV879" s="17"/>
      <c r="BW879" s="17">
        <v>1.25809488318466E-2</v>
      </c>
      <c r="BX879" s="17">
        <v>4.4654205090098702E-2</v>
      </c>
      <c r="BY879" s="17">
        <v>3.0530339129470101E-2</v>
      </c>
      <c r="BZ879" s="17">
        <v>3.12348255672244E-2</v>
      </c>
      <c r="CA879" s="17">
        <v>3.2832341557285601E-2</v>
      </c>
      <c r="CB879" s="17">
        <v>0</v>
      </c>
      <c r="CC879" s="17">
        <v>5.9937225145053799E-2</v>
      </c>
      <c r="CD879" s="17">
        <v>7.5575415665892001E-2</v>
      </c>
      <c r="CE879" s="17"/>
      <c r="CF879" s="17">
        <v>4.3177851997654601E-2</v>
      </c>
      <c r="CG879" s="17">
        <v>3.4231180119398297E-2</v>
      </c>
      <c r="CH879" s="17">
        <v>3.7009299207098598E-2</v>
      </c>
      <c r="CI879" s="17">
        <v>5.7720010664475498E-2</v>
      </c>
      <c r="CJ879" s="17">
        <v>5.3439661229789701E-2</v>
      </c>
      <c r="CK879" s="17"/>
      <c r="CL879" s="17">
        <v>9.3197823348327904E-3</v>
      </c>
      <c r="CM879" s="17"/>
      <c r="CN879" s="17">
        <v>4.34928072077711E-2</v>
      </c>
      <c r="CO879" s="17">
        <v>4.7281985119368201E-2</v>
      </c>
      <c r="CP879" s="17">
        <v>2.5863799300935901E-2</v>
      </c>
    </row>
    <row r="880" spans="2:94" x14ac:dyDescent="0.35">
      <c r="B880" t="s">
        <v>145</v>
      </c>
      <c r="C880" s="17">
        <v>0.781340274764453</v>
      </c>
      <c r="D880" s="17">
        <v>0.76892427291902998</v>
      </c>
      <c r="E880" s="17">
        <v>0.79337444129576695</v>
      </c>
      <c r="F880" s="17"/>
      <c r="G880" s="17">
        <v>0.74422962572002405</v>
      </c>
      <c r="H880" s="17">
        <v>0.75923562858199101</v>
      </c>
      <c r="I880" s="17">
        <v>0.81239484572686604</v>
      </c>
      <c r="J880" s="17">
        <v>0.78327862387053804</v>
      </c>
      <c r="K880" s="17">
        <v>0.77500148306098704</v>
      </c>
      <c r="L880" s="17">
        <v>0.80495631579011995</v>
      </c>
      <c r="M880" s="17"/>
      <c r="N880" s="17">
        <v>0.81953451220916296</v>
      </c>
      <c r="O880" s="17">
        <v>0.77382850766452504</v>
      </c>
      <c r="P880" s="17">
        <v>0.779351334694664</v>
      </c>
      <c r="Q880" s="17">
        <v>0.750266942043327</v>
      </c>
      <c r="R880" s="17"/>
      <c r="S880" s="17">
        <v>0.762104314905658</v>
      </c>
      <c r="T880" s="17">
        <v>0.75111417363719302</v>
      </c>
      <c r="U880" s="17">
        <v>0.81499602540378802</v>
      </c>
      <c r="V880" s="17">
        <v>0.81511919054724302</v>
      </c>
      <c r="W880" s="17">
        <v>0.82762037499822405</v>
      </c>
      <c r="X880" s="17">
        <v>0.734732941018164</v>
      </c>
      <c r="Y880" s="17">
        <v>0.78980306685923496</v>
      </c>
      <c r="Z880" s="17">
        <v>0.76534405496764102</v>
      </c>
      <c r="AA880" s="17">
        <v>0.77903842526946199</v>
      </c>
      <c r="AB880" s="17">
        <v>0.78715682742188897</v>
      </c>
      <c r="AC880" s="17">
        <v>0.79202907486141805</v>
      </c>
      <c r="AD880" s="17"/>
      <c r="AE880" s="17">
        <v>0.75180758390455305</v>
      </c>
      <c r="AF880" s="17">
        <v>0.82322804891104095</v>
      </c>
      <c r="AG880" s="17">
        <v>0.74160050669790101</v>
      </c>
      <c r="AH880" s="17"/>
      <c r="AI880" s="17">
        <v>0.75397883183052505</v>
      </c>
      <c r="AJ880" s="17">
        <v>0.815132588933283</v>
      </c>
      <c r="AK880" s="17">
        <v>0.88510215195548803</v>
      </c>
      <c r="AL880" s="17">
        <v>0.70291097259841895</v>
      </c>
      <c r="AM880" s="17">
        <v>0.77153898486640204</v>
      </c>
      <c r="AN880" s="17"/>
      <c r="AO880" s="17">
        <v>0.776054436403109</v>
      </c>
      <c r="AP880" s="17">
        <v>0.83367417904970198</v>
      </c>
      <c r="AQ880" s="17">
        <v>0.86065788174445801</v>
      </c>
      <c r="AR880" s="17"/>
      <c r="AS880" s="17">
        <v>0.73890891992879804</v>
      </c>
      <c r="AT880" s="17">
        <v>0.77057718179168699</v>
      </c>
      <c r="AU880" s="17">
        <v>0.80483464774597302</v>
      </c>
      <c r="AV880" s="17">
        <v>0.82522895529349005</v>
      </c>
      <c r="AW880" s="17">
        <v>0.80775588856937697</v>
      </c>
      <c r="AX880" s="17"/>
      <c r="AY880" s="17">
        <v>0.66148982532913303</v>
      </c>
      <c r="AZ880" s="17">
        <v>0.79442484628416299</v>
      </c>
      <c r="BA880" s="17">
        <v>0.77609425049977498</v>
      </c>
      <c r="BB880" s="17">
        <v>0.75346919797670098</v>
      </c>
      <c r="BC880" s="17">
        <v>0.79389306802288295</v>
      </c>
      <c r="BD880" s="17">
        <v>0.75502404662799205</v>
      </c>
      <c r="BE880" s="17">
        <v>0.72114801659746397</v>
      </c>
      <c r="BF880" s="17">
        <v>0.83404618702501099</v>
      </c>
      <c r="BG880" s="17">
        <v>0.79638100073173002</v>
      </c>
      <c r="BH880" s="17">
        <v>0.73830349337868495</v>
      </c>
      <c r="BI880" s="17">
        <v>0.79928809273800105</v>
      </c>
      <c r="BJ880" s="17">
        <v>0.82807356117564901</v>
      </c>
      <c r="BK880" s="17">
        <v>0.77094905785179602</v>
      </c>
      <c r="BL880" s="17">
        <v>0.880210701584762</v>
      </c>
      <c r="BM880" s="17">
        <v>0.79772372881825904</v>
      </c>
      <c r="BN880" s="17">
        <v>0.91262946970618097</v>
      </c>
      <c r="BO880" s="17"/>
      <c r="BP880" s="17">
        <v>0.74705576394360895</v>
      </c>
      <c r="BQ880" s="17">
        <v>0.78174602966820295</v>
      </c>
      <c r="BR880" s="17">
        <v>0.78754156467254399</v>
      </c>
      <c r="BS880" s="17">
        <v>0.79798331498212005</v>
      </c>
      <c r="BT880" s="17">
        <v>0.80077730495273203</v>
      </c>
      <c r="BU880" s="17">
        <v>0.81374780151080695</v>
      </c>
      <c r="BV880" s="17"/>
      <c r="BW880" s="17">
        <v>0.71001128555743898</v>
      </c>
      <c r="BX880" s="17">
        <v>0.79077103941651194</v>
      </c>
      <c r="BY880" s="17">
        <v>0.79658512792303804</v>
      </c>
      <c r="BZ880" s="17">
        <v>0.78574437099452699</v>
      </c>
      <c r="CA880" s="17">
        <v>0.74887977620631296</v>
      </c>
      <c r="CB880" s="17">
        <v>0.85420838348421602</v>
      </c>
      <c r="CC880" s="17">
        <v>0.82532531565896605</v>
      </c>
      <c r="CD880" s="17">
        <v>0.75206865730766903</v>
      </c>
      <c r="CE880" s="17"/>
      <c r="CF880" s="17">
        <v>0.71982874933503105</v>
      </c>
      <c r="CG880" s="17">
        <v>0.79291098563502604</v>
      </c>
      <c r="CH880" s="17">
        <v>0.78033345957353195</v>
      </c>
      <c r="CI880" s="17">
        <v>0.78280327567807495</v>
      </c>
      <c r="CJ880" s="17">
        <v>0.80023953068175702</v>
      </c>
      <c r="CK880" s="17"/>
      <c r="CL880" s="17">
        <v>0.80804291053685195</v>
      </c>
      <c r="CM880" s="17"/>
      <c r="CN880" s="17">
        <v>0.77750992170218602</v>
      </c>
      <c r="CO880" s="17">
        <v>0.78996282647873795</v>
      </c>
      <c r="CP880" s="17">
        <v>0.78370632949980701</v>
      </c>
    </row>
    <row r="881" spans="2:94" x14ac:dyDescent="0.35">
      <c r="B881" t="s">
        <v>146</v>
      </c>
      <c r="C881" s="17">
        <v>4.23461876743296E-2</v>
      </c>
      <c r="D881" s="17">
        <v>4.7962813832248798E-2</v>
      </c>
      <c r="E881" s="17">
        <v>3.6231060200033499E-2</v>
      </c>
      <c r="F881" s="17"/>
      <c r="G881" s="17">
        <v>4.5058622573576901E-2</v>
      </c>
      <c r="H881" s="17">
        <v>4.0108739379286197E-2</v>
      </c>
      <c r="I881" s="17">
        <v>2.1387472714989801E-2</v>
      </c>
      <c r="J881" s="17">
        <v>4.5457498350780202E-2</v>
      </c>
      <c r="K881" s="17">
        <v>5.109671827468E-2</v>
      </c>
      <c r="L881" s="17">
        <v>4.9032740716306603E-2</v>
      </c>
      <c r="M881" s="17"/>
      <c r="N881" s="17">
        <v>4.73419674671509E-2</v>
      </c>
      <c r="O881" s="17">
        <v>5.4130426533005101E-2</v>
      </c>
      <c r="P881" s="17">
        <v>3.6473726895323202E-2</v>
      </c>
      <c r="Q881" s="17">
        <v>2.98910813759099E-2</v>
      </c>
      <c r="R881" s="17"/>
      <c r="S881" s="17">
        <v>5.7340615625242397E-2</v>
      </c>
      <c r="T881" s="17">
        <v>5.95794869980786E-2</v>
      </c>
      <c r="U881" s="17">
        <v>4.79776308126873E-2</v>
      </c>
      <c r="V881" s="17">
        <v>4.5669380256378303E-2</v>
      </c>
      <c r="W881" s="17">
        <v>1.9125087114577902E-2</v>
      </c>
      <c r="X881" s="17">
        <v>3.7414189139882897E-2</v>
      </c>
      <c r="Y881" s="17">
        <v>3.5858980037327702E-2</v>
      </c>
      <c r="Z881" s="17">
        <v>1.44303044294531E-2</v>
      </c>
      <c r="AA881" s="17">
        <v>2.0555672615580799E-2</v>
      </c>
      <c r="AB881" s="17">
        <v>2.9005842631067098E-2</v>
      </c>
      <c r="AC881" s="17">
        <v>8.1966081400984797E-2</v>
      </c>
      <c r="AD881" s="17"/>
      <c r="AE881" s="17">
        <v>6.77315914832676E-2</v>
      </c>
      <c r="AF881" s="17">
        <v>2.9000928154069201E-2</v>
      </c>
      <c r="AG881" s="17">
        <v>2.7866598332061201E-2</v>
      </c>
      <c r="AH881" s="17"/>
      <c r="AI881" s="17">
        <v>5.8185156866350597E-2</v>
      </c>
      <c r="AJ881" s="17">
        <v>3.6210166800426997E-2</v>
      </c>
      <c r="AK881" s="17">
        <v>1.8112595396770698E-2</v>
      </c>
      <c r="AL881" s="17">
        <v>7.9336655749260299E-2</v>
      </c>
      <c r="AM881" s="17">
        <v>2.8790401470345499E-2</v>
      </c>
      <c r="AN881" s="17"/>
      <c r="AO881" s="17">
        <v>3.8565708527819403E-2</v>
      </c>
      <c r="AP881" s="17">
        <v>2.31163097383205E-2</v>
      </c>
      <c r="AQ881" s="17">
        <v>3.40555467416594E-2</v>
      </c>
      <c r="AR881" s="17"/>
      <c r="AS881" s="17">
        <v>3.9247310887067399E-2</v>
      </c>
      <c r="AT881" s="17">
        <v>4.98069414299925E-2</v>
      </c>
      <c r="AU881" s="17">
        <v>4.4394935303999801E-2</v>
      </c>
      <c r="AV881" s="17">
        <v>3.5839214700057499E-2</v>
      </c>
      <c r="AW881" s="17">
        <v>4.3569748586080898E-2</v>
      </c>
      <c r="AX881" s="17"/>
      <c r="AY881" s="17">
        <v>0.10846938066370899</v>
      </c>
      <c r="AZ881" s="17">
        <v>3.8463665086211199E-2</v>
      </c>
      <c r="BA881" s="17">
        <v>3.6861978329755699E-2</v>
      </c>
      <c r="BB881" s="17">
        <v>2.5607671896528E-2</v>
      </c>
      <c r="BC881" s="17">
        <v>3.94592324609137E-2</v>
      </c>
      <c r="BD881" s="17">
        <v>3.8636329065458899E-2</v>
      </c>
      <c r="BE881" s="17">
        <v>7.1090680639301296E-2</v>
      </c>
      <c r="BF881" s="17">
        <v>3.2041605407554699E-2</v>
      </c>
      <c r="BG881" s="17">
        <v>4.9023140380920802E-2</v>
      </c>
      <c r="BH881" s="17">
        <v>5.2781886022701299E-2</v>
      </c>
      <c r="BI881" s="17">
        <v>4.0558801452442103E-2</v>
      </c>
      <c r="BJ881" s="17">
        <v>7.0981863226806399E-2</v>
      </c>
      <c r="BK881" s="17">
        <v>3.3200164915476497E-2</v>
      </c>
      <c r="BL881" s="17">
        <v>0</v>
      </c>
      <c r="BM881" s="17">
        <v>3.1384591838556103E-2</v>
      </c>
      <c r="BN881" s="17">
        <v>2.3044505678346299E-2</v>
      </c>
      <c r="BO881" s="17"/>
      <c r="BP881" s="17">
        <v>5.54494219599879E-2</v>
      </c>
      <c r="BQ881" s="17">
        <v>3.5056323309420101E-2</v>
      </c>
      <c r="BR881" s="17">
        <v>4.3874426323246001E-2</v>
      </c>
      <c r="BS881" s="17">
        <v>4.0827162454763297E-2</v>
      </c>
      <c r="BT881" s="17">
        <v>3.1236580560972799E-2</v>
      </c>
      <c r="BU881" s="17">
        <v>4.7449423101299598E-2</v>
      </c>
      <c r="BV881" s="17"/>
      <c r="BW881" s="17">
        <v>6.6042634777053993E-2</v>
      </c>
      <c r="BX881" s="17">
        <v>4.0222786343499101E-2</v>
      </c>
      <c r="BY881" s="17">
        <v>3.52258980925663E-2</v>
      </c>
      <c r="BZ881" s="17">
        <v>6.7852005730127604E-2</v>
      </c>
      <c r="CA881" s="17">
        <v>4.2674754624566401E-2</v>
      </c>
      <c r="CB881" s="17">
        <v>1.36594940424334E-2</v>
      </c>
      <c r="CC881" s="17">
        <v>3.6064880150550101E-2</v>
      </c>
      <c r="CD881" s="17">
        <v>2.3037565345599802E-2</v>
      </c>
      <c r="CE881" s="17"/>
      <c r="CF881" s="17">
        <v>6.7164092800106004E-2</v>
      </c>
      <c r="CG881" s="17">
        <v>4.1998943671554899E-2</v>
      </c>
      <c r="CH881" s="17">
        <v>3.3551795100700901E-2</v>
      </c>
      <c r="CI881" s="17">
        <v>4.9634981674595999E-2</v>
      </c>
      <c r="CJ881" s="17">
        <v>5.3404704464387602E-2</v>
      </c>
      <c r="CK881" s="17"/>
      <c r="CL881" s="17">
        <v>2.0057540535421001E-2</v>
      </c>
      <c r="CM881" s="17"/>
      <c r="CN881" s="17">
        <v>4.94255963856986E-2</v>
      </c>
      <c r="CO881" s="17">
        <v>3.2429132150213702E-2</v>
      </c>
      <c r="CP881" s="17">
        <v>3.3146788791884103E-2</v>
      </c>
    </row>
    <row r="882" spans="2:94" x14ac:dyDescent="0.35">
      <c r="B882" t="s">
        <v>147</v>
      </c>
      <c r="C882" s="17">
        <v>0.73899408709012304</v>
      </c>
      <c r="D882" s="17">
        <v>0.720961459086781</v>
      </c>
      <c r="E882" s="17">
        <v>0.75714338109573298</v>
      </c>
      <c r="F882" s="17"/>
      <c r="G882" s="17">
        <v>0.69917100314644698</v>
      </c>
      <c r="H882" s="17">
        <v>0.71912688920270496</v>
      </c>
      <c r="I882" s="17">
        <v>0.79100737301187696</v>
      </c>
      <c r="J882" s="17">
        <v>0.73782112551975798</v>
      </c>
      <c r="K882" s="17">
        <v>0.72390476478630705</v>
      </c>
      <c r="L882" s="17">
        <v>0.75592357507381303</v>
      </c>
      <c r="M882" s="17"/>
      <c r="N882" s="17">
        <v>0.77219254474201204</v>
      </c>
      <c r="O882" s="17">
        <v>0.71969808113152001</v>
      </c>
      <c r="P882" s="17">
        <v>0.74287760779934098</v>
      </c>
      <c r="Q882" s="17">
        <v>0.72037586066741699</v>
      </c>
      <c r="R882" s="17"/>
      <c r="S882" s="17">
        <v>0.70476369928041604</v>
      </c>
      <c r="T882" s="17">
        <v>0.69153468663911399</v>
      </c>
      <c r="U882" s="17">
        <v>0.76701839459110099</v>
      </c>
      <c r="V882" s="17">
        <v>0.76944981029086401</v>
      </c>
      <c r="W882" s="17">
        <v>0.808495287883646</v>
      </c>
      <c r="X882" s="17">
        <v>0.69731875187828096</v>
      </c>
      <c r="Y882" s="17">
        <v>0.75394408682190694</v>
      </c>
      <c r="Z882" s="17">
        <v>0.75091375053818799</v>
      </c>
      <c r="AA882" s="17">
        <v>0.75848275265388099</v>
      </c>
      <c r="AB882" s="17">
        <v>0.75815098479082199</v>
      </c>
      <c r="AC882" s="17">
        <v>0.710062993460433</v>
      </c>
      <c r="AD882" s="17"/>
      <c r="AE882" s="17">
        <v>0.68407599242128503</v>
      </c>
      <c r="AF882" s="17">
        <v>0.79422712075697199</v>
      </c>
      <c r="AG882" s="17">
        <v>0.71373390836584005</v>
      </c>
      <c r="AH882" s="17"/>
      <c r="AI882" s="17">
        <v>0.69579367496417399</v>
      </c>
      <c r="AJ882" s="17">
        <v>0.77892242213285601</v>
      </c>
      <c r="AK882" s="17">
        <v>0.86698955655871801</v>
      </c>
      <c r="AL882" s="17">
        <v>0.62357431684915898</v>
      </c>
      <c r="AM882" s="17">
        <v>0.74274858339605598</v>
      </c>
      <c r="AN882" s="17"/>
      <c r="AO882" s="17">
        <v>0.73748872787528896</v>
      </c>
      <c r="AP882" s="17">
        <v>0.81055786931138096</v>
      </c>
      <c r="AQ882" s="17">
        <v>0.82660233500279801</v>
      </c>
      <c r="AR882" s="17"/>
      <c r="AS882" s="17">
        <v>0.69966160904173003</v>
      </c>
      <c r="AT882" s="17">
        <v>0.72077024036169501</v>
      </c>
      <c r="AU882" s="17">
        <v>0.76043971244197295</v>
      </c>
      <c r="AV882" s="17">
        <v>0.78938974059343303</v>
      </c>
      <c r="AW882" s="17">
        <v>0.76418613998329699</v>
      </c>
      <c r="AX882" s="17"/>
      <c r="AY882" s="17">
        <v>0.55302044466542299</v>
      </c>
      <c r="AZ882" s="17">
        <v>0.75596118119795197</v>
      </c>
      <c r="BA882" s="17">
        <v>0.73923227217001897</v>
      </c>
      <c r="BB882" s="17">
        <v>0.72786152608017296</v>
      </c>
      <c r="BC882" s="17">
        <v>0.75443383556196897</v>
      </c>
      <c r="BD882" s="17">
        <v>0.71638771756253306</v>
      </c>
      <c r="BE882" s="17">
        <v>0.65005733595816195</v>
      </c>
      <c r="BF882" s="17">
        <v>0.80200458161745702</v>
      </c>
      <c r="BG882" s="17">
        <v>0.74735786035080898</v>
      </c>
      <c r="BH882" s="17">
        <v>0.685521607355984</v>
      </c>
      <c r="BI882" s="17">
        <v>0.75872929128555899</v>
      </c>
      <c r="BJ882" s="17">
        <v>0.75709169794884301</v>
      </c>
      <c r="BK882" s="17">
        <v>0.73774889293631896</v>
      </c>
      <c r="BL882" s="17">
        <v>0.880210701584762</v>
      </c>
      <c r="BM882" s="17">
        <v>0.76633913697970302</v>
      </c>
      <c r="BN882" s="17">
        <v>0.88958496402783505</v>
      </c>
      <c r="BO882" s="17"/>
      <c r="BP882" s="17">
        <v>0.69160634198362103</v>
      </c>
      <c r="BQ882" s="17">
        <v>0.74668970635878296</v>
      </c>
      <c r="BR882" s="17">
        <v>0.74366713834929798</v>
      </c>
      <c r="BS882" s="17">
        <v>0.75715615252735702</v>
      </c>
      <c r="BT882" s="17">
        <v>0.76954072439175902</v>
      </c>
      <c r="BU882" s="17">
        <v>0.76629837840950799</v>
      </c>
      <c r="BV882" s="17"/>
      <c r="BW882" s="17">
        <v>0.64396865078038501</v>
      </c>
      <c r="BX882" s="17">
        <v>0.75054825307301298</v>
      </c>
      <c r="BY882" s="17">
        <v>0.761359229830471</v>
      </c>
      <c r="BZ882" s="17">
        <v>0.71789236526440003</v>
      </c>
      <c r="CA882" s="17">
        <v>0.70620502158174603</v>
      </c>
      <c r="CB882" s="17">
        <v>0.84054888944178296</v>
      </c>
      <c r="CC882" s="17">
        <v>0.78926043550841596</v>
      </c>
      <c r="CD882" s="17">
        <v>0.72903109196207005</v>
      </c>
      <c r="CE882" s="17"/>
      <c r="CF882" s="17">
        <v>0.652664656534925</v>
      </c>
      <c r="CG882" s="17">
        <v>0.75091204196347205</v>
      </c>
      <c r="CH882" s="17">
        <v>0.74678166447283101</v>
      </c>
      <c r="CI882" s="17">
        <v>0.73316829400347905</v>
      </c>
      <c r="CJ882" s="17">
        <v>0.74683482621736896</v>
      </c>
      <c r="CK882" s="17"/>
      <c r="CL882" s="17">
        <v>0.78798537000143098</v>
      </c>
      <c r="CM882" s="17"/>
      <c r="CN882" s="17">
        <v>0.72808432531648803</v>
      </c>
      <c r="CO882" s="17">
        <v>0.75753369432852402</v>
      </c>
      <c r="CP882" s="17">
        <v>0.75055954070792297</v>
      </c>
    </row>
    <row r="883" spans="2:94" x14ac:dyDescent="0.35">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c r="BL883" s="17"/>
      <c r="BM883" s="17"/>
      <c r="BN883" s="17"/>
      <c r="BO883" s="17"/>
      <c r="BP883" s="17"/>
      <c r="BQ883" s="17"/>
      <c r="BR883" s="17"/>
      <c r="BS883" s="17"/>
      <c r="BT883" s="17"/>
      <c r="BU883" s="17"/>
      <c r="BV883" s="17"/>
      <c r="BW883" s="17"/>
      <c r="BX883" s="17"/>
      <c r="BY883" s="17"/>
      <c r="BZ883" s="17"/>
      <c r="CA883" s="17"/>
      <c r="CB883" s="17"/>
      <c r="CC883" s="17"/>
      <c r="CD883" s="17"/>
      <c r="CE883" s="17"/>
      <c r="CF883" s="17"/>
      <c r="CG883" s="17"/>
      <c r="CH883" s="17"/>
      <c r="CI883" s="17"/>
      <c r="CJ883" s="17"/>
      <c r="CK883" s="17"/>
      <c r="CL883" s="17"/>
      <c r="CM883" s="17"/>
      <c r="CN883" s="17"/>
      <c r="CO883" s="17"/>
      <c r="CP883" s="17"/>
    </row>
    <row r="884" spans="2:94" x14ac:dyDescent="0.35">
      <c r="B884" s="6" t="s">
        <v>338</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c r="BL884" s="17"/>
      <c r="BM884" s="17"/>
      <c r="BN884" s="17"/>
      <c r="BO884" s="17"/>
      <c r="BP884" s="17"/>
      <c r="BQ884" s="17"/>
      <c r="BR884" s="17"/>
      <c r="BS884" s="17"/>
      <c r="BT884" s="17"/>
      <c r="BU884" s="17"/>
      <c r="BV884" s="17"/>
      <c r="BW884" s="17"/>
      <c r="BX884" s="17"/>
      <c r="BY884" s="17"/>
      <c r="BZ884" s="17"/>
      <c r="CA884" s="17"/>
      <c r="CB884" s="17"/>
      <c r="CC884" s="17"/>
      <c r="CD884" s="17"/>
      <c r="CE884" s="17"/>
      <c r="CF884" s="17"/>
      <c r="CG884" s="17"/>
      <c r="CH884" s="17"/>
      <c r="CI884" s="17"/>
      <c r="CJ884" s="17"/>
      <c r="CK884" s="17"/>
      <c r="CL884" s="17"/>
      <c r="CM884" s="17"/>
      <c r="CN884" s="17"/>
      <c r="CO884" s="17"/>
      <c r="CP884" s="17"/>
    </row>
    <row r="885" spans="2:94" x14ac:dyDescent="0.35">
      <c r="B885" s="24" t="s">
        <v>334</v>
      </c>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c r="BL885" s="17"/>
      <c r="BM885" s="17"/>
      <c r="BN885" s="17"/>
      <c r="BO885" s="17"/>
      <c r="BP885" s="17"/>
      <c r="BQ885" s="17"/>
      <c r="BR885" s="17"/>
      <c r="BS885" s="17"/>
      <c r="BT885" s="17"/>
      <c r="BU885" s="17"/>
      <c r="BV885" s="17"/>
      <c r="BW885" s="17"/>
      <c r="BX885" s="17"/>
      <c r="BY885" s="17"/>
      <c r="BZ885" s="17"/>
      <c r="CA885" s="17"/>
      <c r="CB885" s="17"/>
      <c r="CC885" s="17"/>
      <c r="CD885" s="17"/>
      <c r="CE885" s="17"/>
      <c r="CF885" s="17"/>
      <c r="CG885" s="17"/>
      <c r="CH885" s="17"/>
      <c r="CI885" s="17"/>
      <c r="CJ885" s="17"/>
      <c r="CK885" s="17"/>
      <c r="CL885" s="17"/>
      <c r="CM885" s="17"/>
      <c r="CN885" s="17"/>
      <c r="CO885" s="17"/>
      <c r="CP885" s="17"/>
    </row>
    <row r="886" spans="2:94" x14ac:dyDescent="0.35">
      <c r="B886" t="s">
        <v>205</v>
      </c>
      <c r="C886" s="17">
        <v>0.29409101660504999</v>
      </c>
      <c r="D886" s="17">
        <v>0.291369671906131</v>
      </c>
      <c r="E886" s="17">
        <v>0.29690403553158401</v>
      </c>
      <c r="F886" s="17"/>
      <c r="G886" s="17">
        <v>0.39566299899194901</v>
      </c>
      <c r="H886" s="17">
        <v>0.28622696959153798</v>
      </c>
      <c r="I886" s="17">
        <v>0.30142807464079702</v>
      </c>
      <c r="J886" s="17">
        <v>0.26861118694319502</v>
      </c>
      <c r="K886" s="17">
        <v>0.26954447261826298</v>
      </c>
      <c r="L886" s="17">
        <v>0.26083930308235498</v>
      </c>
      <c r="M886" s="17"/>
      <c r="N886" s="17">
        <v>0.31368272693453098</v>
      </c>
      <c r="O886" s="17">
        <v>0.26703431225714502</v>
      </c>
      <c r="P886" s="17">
        <v>0.29984802802621602</v>
      </c>
      <c r="Q886" s="17">
        <v>0.29838426442510302</v>
      </c>
      <c r="R886" s="17"/>
      <c r="S886" s="17">
        <v>0.36114778469851999</v>
      </c>
      <c r="T886" s="17">
        <v>0.32345649950413102</v>
      </c>
      <c r="U886" s="17">
        <v>0.30619862463947001</v>
      </c>
      <c r="V886" s="17">
        <v>0.26485848860325401</v>
      </c>
      <c r="W886" s="17">
        <v>0.25618800509438999</v>
      </c>
      <c r="X886" s="17">
        <v>0.27590654140708998</v>
      </c>
      <c r="Y886" s="17">
        <v>0.281969783479041</v>
      </c>
      <c r="Z886" s="17">
        <v>0.19505953592893099</v>
      </c>
      <c r="AA886" s="17">
        <v>0.29501952453024</v>
      </c>
      <c r="AB886" s="17">
        <v>0.28073834610544901</v>
      </c>
      <c r="AC886" s="17">
        <v>0.26156602487497499</v>
      </c>
      <c r="AD886" s="17"/>
      <c r="AE886" s="17">
        <v>0.21823367704410099</v>
      </c>
      <c r="AF886" s="17">
        <v>0.36144266361399902</v>
      </c>
      <c r="AG886" s="17">
        <v>0.25814508137042302</v>
      </c>
      <c r="AH886" s="17"/>
      <c r="AI886" s="17">
        <v>0.21081828447588399</v>
      </c>
      <c r="AJ886" s="17">
        <v>0.380376929166237</v>
      </c>
      <c r="AK886" s="17">
        <v>0.34867264900338302</v>
      </c>
      <c r="AL886" s="17">
        <v>0.27371480524883801</v>
      </c>
      <c r="AM886" s="17">
        <v>0.25887828160436799</v>
      </c>
      <c r="AN886" s="17"/>
      <c r="AO886" s="17">
        <v>0.23183144322934801</v>
      </c>
      <c r="AP886" s="17">
        <v>0.39643737258254802</v>
      </c>
      <c r="AQ886" s="17">
        <v>0.32059835333782799</v>
      </c>
      <c r="AR886" s="17"/>
      <c r="AS886" s="17">
        <v>0.24722706762076299</v>
      </c>
      <c r="AT886" s="17">
        <v>0.28510442082147902</v>
      </c>
      <c r="AU886" s="17">
        <v>0.31053306548369403</v>
      </c>
      <c r="AV886" s="17">
        <v>0.38592125433622498</v>
      </c>
      <c r="AW886" s="17">
        <v>0.24473814592279999</v>
      </c>
      <c r="AX886" s="17"/>
      <c r="AY886" s="17">
        <v>0.442838753206173</v>
      </c>
      <c r="AZ886" s="17">
        <v>0.385066276072698</v>
      </c>
      <c r="BA886" s="17">
        <v>0.34917052859041597</v>
      </c>
      <c r="BB886" s="17">
        <v>0.29699661750425999</v>
      </c>
      <c r="BC886" s="17">
        <v>0.27518106153150201</v>
      </c>
      <c r="BD886" s="17">
        <v>0.280737956236982</v>
      </c>
      <c r="BE886" s="17">
        <v>0.25592996881412899</v>
      </c>
      <c r="BF886" s="17">
        <v>0.25807531509805698</v>
      </c>
      <c r="BG886" s="17">
        <v>0.22320927647512701</v>
      </c>
      <c r="BH886" s="17">
        <v>0.27997119112906299</v>
      </c>
      <c r="BI886" s="17">
        <v>0.290511479766356</v>
      </c>
      <c r="BJ886" s="17">
        <v>0.30529825745408701</v>
      </c>
      <c r="BK886" s="17">
        <v>0.24983672879656799</v>
      </c>
      <c r="BL886" s="17">
        <v>0.30861264266810801</v>
      </c>
      <c r="BM886" s="17">
        <v>0.26443507349034001</v>
      </c>
      <c r="BN886" s="17">
        <v>0.48149549977245698</v>
      </c>
      <c r="BO886" s="17"/>
      <c r="BP886" s="17">
        <v>0.35530695735310203</v>
      </c>
      <c r="BQ886" s="17">
        <v>0.295060611464391</v>
      </c>
      <c r="BR886" s="17">
        <v>0.26393303056322598</v>
      </c>
      <c r="BS886" s="17">
        <v>0.25132430317451898</v>
      </c>
      <c r="BT886" s="17">
        <v>0.30671940442391399</v>
      </c>
      <c r="BU886" s="17">
        <v>0.25090243770521897</v>
      </c>
      <c r="BV886" s="17"/>
      <c r="BW886" s="17">
        <v>0.33429914504285901</v>
      </c>
      <c r="BX886" s="17">
        <v>0.30181414833523701</v>
      </c>
      <c r="BY886" s="17">
        <v>0.312019621320273</v>
      </c>
      <c r="BZ886" s="17">
        <v>0.26529632655476798</v>
      </c>
      <c r="CA886" s="17">
        <v>0.222072734164905</v>
      </c>
      <c r="CB886" s="17">
        <v>0.31589120510385499</v>
      </c>
      <c r="CC886" s="17">
        <v>0.39803536006773599</v>
      </c>
      <c r="CD886" s="17">
        <v>0.32819111247739502</v>
      </c>
      <c r="CE886" s="17"/>
      <c r="CF886" s="17">
        <v>0.31377918666024601</v>
      </c>
      <c r="CG886" s="17">
        <v>0.28619242730162597</v>
      </c>
      <c r="CH886" s="17">
        <v>0.28526144364234102</v>
      </c>
      <c r="CI886" s="17">
        <v>0.32423152128669103</v>
      </c>
      <c r="CJ886" s="17">
        <v>0.30329993382383102</v>
      </c>
      <c r="CK886" s="17"/>
      <c r="CL886" s="17">
        <v>0.28892810005157998</v>
      </c>
      <c r="CM886" s="17"/>
      <c r="CN886" s="17">
        <v>0.326854820168617</v>
      </c>
      <c r="CO886" s="17">
        <v>0.21227584470998401</v>
      </c>
      <c r="CP886" s="17">
        <v>0.28031501444704998</v>
      </c>
    </row>
    <row r="887" spans="2:94" x14ac:dyDescent="0.35">
      <c r="B887" t="s">
        <v>206</v>
      </c>
      <c r="C887" s="17">
        <v>0.39462470715921999</v>
      </c>
      <c r="D887" s="17">
        <v>0.36943103183815101</v>
      </c>
      <c r="E887" s="17">
        <v>0.42024349367675901</v>
      </c>
      <c r="F887" s="17"/>
      <c r="G887" s="17">
        <v>0.368993947617341</v>
      </c>
      <c r="H887" s="17">
        <v>0.42079901774915202</v>
      </c>
      <c r="I887" s="17">
        <v>0.40680954041282302</v>
      </c>
      <c r="J887" s="17">
        <v>0.39639752511599102</v>
      </c>
      <c r="K887" s="17">
        <v>0.38517939566029302</v>
      </c>
      <c r="L887" s="17">
        <v>0.388179576976866</v>
      </c>
      <c r="M887" s="17"/>
      <c r="N887" s="17">
        <v>0.41960017701380198</v>
      </c>
      <c r="O887" s="17">
        <v>0.43303950191908902</v>
      </c>
      <c r="P887" s="17">
        <v>0.35935850750496501</v>
      </c>
      <c r="Q887" s="17">
        <v>0.35677851143983502</v>
      </c>
      <c r="R887" s="17"/>
      <c r="S887" s="17">
        <v>0.39202709118316298</v>
      </c>
      <c r="T887" s="17">
        <v>0.34750342543814999</v>
      </c>
      <c r="U887" s="17">
        <v>0.36607699722938097</v>
      </c>
      <c r="V887" s="17">
        <v>0.41383712572493497</v>
      </c>
      <c r="W887" s="17">
        <v>0.44843203295520001</v>
      </c>
      <c r="X887" s="17">
        <v>0.36437343585097998</v>
      </c>
      <c r="Y887" s="17">
        <v>0.41859547365421401</v>
      </c>
      <c r="Z887" s="17">
        <v>0.52832581178570703</v>
      </c>
      <c r="AA887" s="17">
        <v>0.37678406219556199</v>
      </c>
      <c r="AB887" s="17">
        <v>0.40320252086680802</v>
      </c>
      <c r="AC887" s="17">
        <v>0.41228718820489901</v>
      </c>
      <c r="AD887" s="17"/>
      <c r="AE887" s="17">
        <v>0.38114000590632802</v>
      </c>
      <c r="AF887" s="17">
        <v>0.41414483020498999</v>
      </c>
      <c r="AG887" s="17">
        <v>0.39005778433061999</v>
      </c>
      <c r="AH887" s="17"/>
      <c r="AI887" s="17">
        <v>0.41142978272381903</v>
      </c>
      <c r="AJ887" s="17">
        <v>0.38999458862083902</v>
      </c>
      <c r="AK887" s="17">
        <v>0.45035807625494101</v>
      </c>
      <c r="AL887" s="17">
        <v>0.22362155680774501</v>
      </c>
      <c r="AM887" s="17">
        <v>0.40854127815096503</v>
      </c>
      <c r="AN887" s="17"/>
      <c r="AO887" s="17">
        <v>0.43364885771508599</v>
      </c>
      <c r="AP887" s="17">
        <v>0.40888988755155797</v>
      </c>
      <c r="AQ887" s="17">
        <v>0.44866854415808899</v>
      </c>
      <c r="AR887" s="17"/>
      <c r="AS887" s="17">
        <v>0.395630169161304</v>
      </c>
      <c r="AT887" s="17">
        <v>0.36942617666736199</v>
      </c>
      <c r="AU887" s="17">
        <v>0.40972826718474398</v>
      </c>
      <c r="AV887" s="17">
        <v>0.41076564672490001</v>
      </c>
      <c r="AW887" s="17">
        <v>0.369705105020811</v>
      </c>
      <c r="AX887" s="17"/>
      <c r="AY887" s="17">
        <v>0.23100289901450499</v>
      </c>
      <c r="AZ887" s="17">
        <v>0.31950714656470403</v>
      </c>
      <c r="BA887" s="17">
        <v>0.33137940943620597</v>
      </c>
      <c r="BB887" s="17">
        <v>0.38051198800673203</v>
      </c>
      <c r="BC887" s="17">
        <v>0.419773155120861</v>
      </c>
      <c r="BD887" s="17">
        <v>0.38231329007528198</v>
      </c>
      <c r="BE887" s="17">
        <v>0.43234281025126903</v>
      </c>
      <c r="BF887" s="17">
        <v>0.40650431717556901</v>
      </c>
      <c r="BG887" s="17">
        <v>0.4524152098925</v>
      </c>
      <c r="BH887" s="17">
        <v>0.44563854664282498</v>
      </c>
      <c r="BI887" s="17">
        <v>0.36814041658720598</v>
      </c>
      <c r="BJ887" s="17">
        <v>0.43622678317185598</v>
      </c>
      <c r="BK887" s="17">
        <v>0.40752606582279799</v>
      </c>
      <c r="BL887" s="17">
        <v>0.51417701009140204</v>
      </c>
      <c r="BM887" s="17">
        <v>0.59835622857123905</v>
      </c>
      <c r="BN887" s="17">
        <v>0.35222171871020103</v>
      </c>
      <c r="BO887" s="17"/>
      <c r="BP887" s="17">
        <v>0.39184420022303701</v>
      </c>
      <c r="BQ887" s="17">
        <v>0.39025934300210302</v>
      </c>
      <c r="BR887" s="17">
        <v>0.41368421177064701</v>
      </c>
      <c r="BS887" s="17">
        <v>0.41689619492003099</v>
      </c>
      <c r="BT887" s="17">
        <v>0.31459645336639003</v>
      </c>
      <c r="BU887" s="17">
        <v>0.45181958307527098</v>
      </c>
      <c r="BV887" s="17"/>
      <c r="BW887" s="17">
        <v>0.37656019971590998</v>
      </c>
      <c r="BX887" s="17">
        <v>0.38101907269011798</v>
      </c>
      <c r="BY887" s="17">
        <v>0.425771888928349</v>
      </c>
      <c r="BZ887" s="17">
        <v>0.409493005221858</v>
      </c>
      <c r="CA887" s="17">
        <v>0.41788065123691198</v>
      </c>
      <c r="CB887" s="17">
        <v>0.36804183921719402</v>
      </c>
      <c r="CC887" s="17">
        <v>0.32830408626993102</v>
      </c>
      <c r="CD887" s="17">
        <v>0.33027027036610102</v>
      </c>
      <c r="CE887" s="17"/>
      <c r="CF887" s="17">
        <v>0.388715008982014</v>
      </c>
      <c r="CG887" s="17">
        <v>0.39726797457742402</v>
      </c>
      <c r="CH887" s="17">
        <v>0.40195856241839101</v>
      </c>
      <c r="CI887" s="17">
        <v>0.39237853478933499</v>
      </c>
      <c r="CJ887" s="17">
        <v>0.31534240728532698</v>
      </c>
      <c r="CK887" s="17"/>
      <c r="CL887" s="17">
        <v>0.46446711821784697</v>
      </c>
      <c r="CM887" s="17"/>
      <c r="CN887" s="17">
        <v>0.38061840585083001</v>
      </c>
      <c r="CO887" s="17">
        <v>0.44353979849832698</v>
      </c>
      <c r="CP887" s="17">
        <v>0.38933716197534901</v>
      </c>
    </row>
    <row r="888" spans="2:94" x14ac:dyDescent="0.35">
      <c r="B888" t="s">
        <v>207</v>
      </c>
      <c r="C888" s="17">
        <v>0.19083838025903299</v>
      </c>
      <c r="D888" s="17">
        <v>0.202787014376314</v>
      </c>
      <c r="E888" s="17">
        <v>0.179075166767589</v>
      </c>
      <c r="F888" s="17"/>
      <c r="G888" s="17">
        <v>0.16179031558116</v>
      </c>
      <c r="H888" s="17">
        <v>0.18037542865872799</v>
      </c>
      <c r="I888" s="17">
        <v>0.16901030224066099</v>
      </c>
      <c r="J888" s="17">
        <v>0.210901126609668</v>
      </c>
      <c r="K888" s="17">
        <v>0.20563496415562599</v>
      </c>
      <c r="L888" s="17">
        <v>0.20933171537107401</v>
      </c>
      <c r="M888" s="17"/>
      <c r="N888" s="17">
        <v>0.15770482697473201</v>
      </c>
      <c r="O888" s="17">
        <v>0.17835193439324301</v>
      </c>
      <c r="P888" s="17">
        <v>0.21206595637003001</v>
      </c>
      <c r="Q888" s="17">
        <v>0.21926163955686101</v>
      </c>
      <c r="R888" s="17"/>
      <c r="S888" s="17">
        <v>0.178797859109357</v>
      </c>
      <c r="T888" s="17">
        <v>0.198601905255817</v>
      </c>
      <c r="U888" s="17">
        <v>0.180394372377949</v>
      </c>
      <c r="V888" s="17">
        <v>0.20690242470908701</v>
      </c>
      <c r="W888" s="17">
        <v>0.163389081754992</v>
      </c>
      <c r="X888" s="17">
        <v>0.197182635263945</v>
      </c>
      <c r="Y888" s="17">
        <v>0.20562813087047399</v>
      </c>
      <c r="Z888" s="17">
        <v>0.16066547292500799</v>
      </c>
      <c r="AA888" s="17">
        <v>0.21433438961332399</v>
      </c>
      <c r="AB888" s="17">
        <v>0.18402621614141701</v>
      </c>
      <c r="AC888" s="17">
        <v>0.17757626321344799</v>
      </c>
      <c r="AD888" s="17"/>
      <c r="AE888" s="17">
        <v>0.23430245157982499</v>
      </c>
      <c r="AF888" s="17">
        <v>0.148281254043866</v>
      </c>
      <c r="AG888" s="17">
        <v>0.21096498751369799</v>
      </c>
      <c r="AH888" s="17"/>
      <c r="AI888" s="17">
        <v>0.227458027889652</v>
      </c>
      <c r="AJ888" s="17">
        <v>0.14652960159205999</v>
      </c>
      <c r="AK888" s="17">
        <v>0.160746779983443</v>
      </c>
      <c r="AL888" s="17">
        <v>0.22176053333963899</v>
      </c>
      <c r="AM888" s="17">
        <v>0.18230232891499901</v>
      </c>
      <c r="AN888" s="17"/>
      <c r="AO888" s="17">
        <v>0.20192557511081899</v>
      </c>
      <c r="AP888" s="17">
        <v>0.12872415948006799</v>
      </c>
      <c r="AQ888" s="17">
        <v>0.19083435443954899</v>
      </c>
      <c r="AR888" s="17"/>
      <c r="AS888" s="17">
        <v>0.219363538089867</v>
      </c>
      <c r="AT888" s="17">
        <v>0.19703072975112501</v>
      </c>
      <c r="AU888" s="17">
        <v>0.185132483201009</v>
      </c>
      <c r="AV888" s="17">
        <v>0.14108985711539099</v>
      </c>
      <c r="AW888" s="17">
        <v>0.19631378921659501</v>
      </c>
      <c r="AX888" s="17"/>
      <c r="AY888" s="17">
        <v>0.156311538061191</v>
      </c>
      <c r="AZ888" s="17">
        <v>0.22859382093838801</v>
      </c>
      <c r="BA888" s="17">
        <v>0.217560106061013</v>
      </c>
      <c r="BB888" s="17">
        <v>0.17242341680064199</v>
      </c>
      <c r="BC888" s="17">
        <v>0.17945155489092399</v>
      </c>
      <c r="BD888" s="17">
        <v>0.227301131615011</v>
      </c>
      <c r="BE888" s="17">
        <v>0.20617839628547699</v>
      </c>
      <c r="BF888" s="17">
        <v>0.20943721622573899</v>
      </c>
      <c r="BG888" s="17">
        <v>0.18599638362635701</v>
      </c>
      <c r="BH888" s="17">
        <v>0.14388299517311601</v>
      </c>
      <c r="BI888" s="17">
        <v>0.19672918633686401</v>
      </c>
      <c r="BJ888" s="17">
        <v>0.19144817221823399</v>
      </c>
      <c r="BK888" s="17">
        <v>0.16049141975732001</v>
      </c>
      <c r="BL888" s="17">
        <v>0.104111470318137</v>
      </c>
      <c r="BM888" s="17">
        <v>6.8758330691481601E-2</v>
      </c>
      <c r="BN888" s="17">
        <v>0.132014602578644</v>
      </c>
      <c r="BO888" s="17"/>
      <c r="BP888" s="17">
        <v>0.17979468805021501</v>
      </c>
      <c r="BQ888" s="17">
        <v>0.17796731981603001</v>
      </c>
      <c r="BR888" s="17">
        <v>0.19127047125081101</v>
      </c>
      <c r="BS888" s="17">
        <v>0.19964786124846401</v>
      </c>
      <c r="BT888" s="17">
        <v>0.23360678695759801</v>
      </c>
      <c r="BU888" s="17">
        <v>0.17707001137443901</v>
      </c>
      <c r="BV888" s="17"/>
      <c r="BW888" s="17">
        <v>0.20189958567295699</v>
      </c>
      <c r="BX888" s="17">
        <v>0.19119987813581801</v>
      </c>
      <c r="BY888" s="17">
        <v>0.165336069142408</v>
      </c>
      <c r="BZ888" s="17">
        <v>0.19653241094764101</v>
      </c>
      <c r="CA888" s="17">
        <v>0.240441837287934</v>
      </c>
      <c r="CB888" s="17">
        <v>0.235920196644409</v>
      </c>
      <c r="CC888" s="17">
        <v>0.13338927126036201</v>
      </c>
      <c r="CD888" s="17">
        <v>0.20593926873083501</v>
      </c>
      <c r="CE888" s="17"/>
      <c r="CF888" s="17">
        <v>0.19869236494751899</v>
      </c>
      <c r="CG888" s="17">
        <v>0.18901429912658299</v>
      </c>
      <c r="CH888" s="17">
        <v>0.201462200976436</v>
      </c>
      <c r="CI888" s="17">
        <v>0.14842360622148901</v>
      </c>
      <c r="CJ888" s="17">
        <v>0.25058159176310502</v>
      </c>
      <c r="CK888" s="17"/>
      <c r="CL888" s="17">
        <v>0.19035009625396199</v>
      </c>
      <c r="CM888" s="17"/>
      <c r="CN888" s="17">
        <v>0.174454305090703</v>
      </c>
      <c r="CO888" s="17">
        <v>0.214330638496672</v>
      </c>
      <c r="CP888" s="17">
        <v>0.211695090282222</v>
      </c>
    </row>
    <row r="889" spans="2:94" x14ac:dyDescent="0.35">
      <c r="B889" t="s">
        <v>208</v>
      </c>
      <c r="C889" s="17">
        <v>4.1943224223171503E-2</v>
      </c>
      <c r="D889" s="17">
        <v>5.3128959754788298E-2</v>
      </c>
      <c r="E889" s="17">
        <v>3.1175918645629502E-2</v>
      </c>
      <c r="F889" s="17"/>
      <c r="G889" s="17">
        <v>2.2165412452509799E-2</v>
      </c>
      <c r="H889" s="17">
        <v>4.6807416299800002E-2</v>
      </c>
      <c r="I889" s="17">
        <v>5.8212126426635202E-2</v>
      </c>
      <c r="J889" s="17">
        <v>3.1947043509141501E-2</v>
      </c>
      <c r="K889" s="17">
        <v>5.5940714324580199E-2</v>
      </c>
      <c r="L889" s="17">
        <v>3.8239760998780098E-2</v>
      </c>
      <c r="M889" s="17"/>
      <c r="N889" s="17">
        <v>4.5434957659206E-2</v>
      </c>
      <c r="O889" s="17">
        <v>5.0203831638999698E-2</v>
      </c>
      <c r="P889" s="17">
        <v>4.2246313504402201E-2</v>
      </c>
      <c r="Q889" s="17">
        <v>2.9457697775803E-2</v>
      </c>
      <c r="R889" s="17"/>
      <c r="S889" s="17">
        <v>2.7861176938041202E-2</v>
      </c>
      <c r="T889" s="17">
        <v>2.4550958037241E-2</v>
      </c>
      <c r="U889" s="17">
        <v>3.7814862995979602E-2</v>
      </c>
      <c r="V889" s="17">
        <v>4.4825090632927299E-2</v>
      </c>
      <c r="W889" s="17">
        <v>9.9689079324321306E-2</v>
      </c>
      <c r="X889" s="17">
        <v>5.9141233371431602E-2</v>
      </c>
      <c r="Y889" s="17">
        <v>4.4460023693049203E-2</v>
      </c>
      <c r="Z889" s="17">
        <v>2.7649451474534601E-2</v>
      </c>
      <c r="AA889" s="17">
        <v>3.1955618378676102E-2</v>
      </c>
      <c r="AB889" s="17">
        <v>4.8044989206107898E-2</v>
      </c>
      <c r="AC889" s="17">
        <v>2.7517959713835301E-2</v>
      </c>
      <c r="AD889" s="17"/>
      <c r="AE889" s="17">
        <v>5.9837016649594302E-2</v>
      </c>
      <c r="AF889" s="17">
        <v>3.1665448421692902E-2</v>
      </c>
      <c r="AG889" s="17">
        <v>3.67609056138435E-2</v>
      </c>
      <c r="AH889" s="17"/>
      <c r="AI889" s="17">
        <v>5.7466990245329599E-2</v>
      </c>
      <c r="AJ889" s="17">
        <v>2.6425337867151798E-2</v>
      </c>
      <c r="AK889" s="17">
        <v>1.95449178577515E-2</v>
      </c>
      <c r="AL889" s="17">
        <v>0.116092552233468</v>
      </c>
      <c r="AM889" s="17">
        <v>3.8796808613355799E-2</v>
      </c>
      <c r="AN889" s="17"/>
      <c r="AO889" s="17">
        <v>5.2971572668459303E-2</v>
      </c>
      <c r="AP889" s="17">
        <v>2.2241893986614199E-2</v>
      </c>
      <c r="AQ889" s="17">
        <v>1.8695385527970902E-2</v>
      </c>
      <c r="AR889" s="17"/>
      <c r="AS889" s="17">
        <v>3.9910087658053497E-2</v>
      </c>
      <c r="AT889" s="17">
        <v>5.2792507987246703E-2</v>
      </c>
      <c r="AU889" s="17">
        <v>3.4103053226783399E-2</v>
      </c>
      <c r="AV889" s="17">
        <v>3.0077519572312202E-2</v>
      </c>
      <c r="AW889" s="17">
        <v>0.189242959839794</v>
      </c>
      <c r="AX889" s="17"/>
      <c r="AY889" s="17">
        <v>0</v>
      </c>
      <c r="AZ889" s="17">
        <v>2.64782622945944E-2</v>
      </c>
      <c r="BA889" s="17">
        <v>2.1334057500154401E-2</v>
      </c>
      <c r="BB889" s="17">
        <v>1.2516762094085299E-2</v>
      </c>
      <c r="BC889" s="17">
        <v>3.9363355655912202E-2</v>
      </c>
      <c r="BD889" s="17">
        <v>3.0765767750106799E-2</v>
      </c>
      <c r="BE889" s="17">
        <v>5.1271299258157002E-2</v>
      </c>
      <c r="BF889" s="17">
        <v>3.9206798364903303E-2</v>
      </c>
      <c r="BG889" s="17">
        <v>4.7193369106759503E-2</v>
      </c>
      <c r="BH889" s="17">
        <v>5.73385731884773E-2</v>
      </c>
      <c r="BI889" s="17">
        <v>9.7957754147349599E-2</v>
      </c>
      <c r="BJ889" s="17">
        <v>0</v>
      </c>
      <c r="BK889" s="17">
        <v>0.12290869419290899</v>
      </c>
      <c r="BL889" s="17">
        <v>7.3098876922353007E-2</v>
      </c>
      <c r="BM889" s="17">
        <v>3.49211177576415E-2</v>
      </c>
      <c r="BN889" s="17">
        <v>2.25656539614492E-2</v>
      </c>
      <c r="BO889" s="17"/>
      <c r="BP889" s="17">
        <v>2.7587143584036199E-2</v>
      </c>
      <c r="BQ889" s="17">
        <v>5.25139008083505E-2</v>
      </c>
      <c r="BR889" s="17">
        <v>3.3111222620131497E-2</v>
      </c>
      <c r="BS889" s="17">
        <v>5.1989952964175301E-2</v>
      </c>
      <c r="BT889" s="17">
        <v>4.2586144988707997E-2</v>
      </c>
      <c r="BU889" s="17">
        <v>3.3570037003503403E-2</v>
      </c>
      <c r="BV889" s="17"/>
      <c r="BW889" s="17">
        <v>2.5727337587175499E-2</v>
      </c>
      <c r="BX889" s="17">
        <v>3.95160257756886E-2</v>
      </c>
      <c r="BY889" s="17">
        <v>3.34829726209517E-2</v>
      </c>
      <c r="BZ889" s="17">
        <v>4.7990164289772902E-2</v>
      </c>
      <c r="CA889" s="17">
        <v>5.3003662854901303E-2</v>
      </c>
      <c r="CB889" s="17">
        <v>5.5172213060416399E-2</v>
      </c>
      <c r="CC889" s="17">
        <v>3.9685588995540103E-2</v>
      </c>
      <c r="CD889" s="17">
        <v>1.2786390798785199E-2</v>
      </c>
      <c r="CE889" s="17"/>
      <c r="CF889" s="17">
        <v>3.6731564984262499E-2</v>
      </c>
      <c r="CG889" s="17">
        <v>4.5031932602471299E-2</v>
      </c>
      <c r="CH889" s="17">
        <v>4.1175177076543203E-2</v>
      </c>
      <c r="CI889" s="17">
        <v>3.61105319913902E-2</v>
      </c>
      <c r="CJ889" s="17">
        <v>5.2445737355280998E-2</v>
      </c>
      <c r="CK889" s="17"/>
      <c r="CL889" s="17">
        <v>1.8254360924453601E-2</v>
      </c>
      <c r="CM889" s="17"/>
      <c r="CN889" s="17">
        <v>3.87792622802157E-2</v>
      </c>
      <c r="CO889" s="17">
        <v>4.4366444608013603E-2</v>
      </c>
      <c r="CP889" s="17">
        <v>4.7665423484247599E-2</v>
      </c>
    </row>
    <row r="890" spans="2:94" x14ac:dyDescent="0.35">
      <c r="B890" t="s">
        <v>209</v>
      </c>
      <c r="C890" s="17">
        <v>2.9055224866290599E-2</v>
      </c>
      <c r="D890" s="17">
        <v>3.9223099561796898E-2</v>
      </c>
      <c r="E890" s="17">
        <v>1.8227880692501901E-2</v>
      </c>
      <c r="F890" s="17"/>
      <c r="G890" s="17">
        <v>3.03905727907331E-3</v>
      </c>
      <c r="H890" s="17">
        <v>1.7764611393256899E-2</v>
      </c>
      <c r="I890" s="17">
        <v>2.7001662175631401E-2</v>
      </c>
      <c r="J890" s="17">
        <v>3.40872131022881E-2</v>
      </c>
      <c r="K890" s="17">
        <v>3.6300288594089E-2</v>
      </c>
      <c r="L890" s="17">
        <v>4.8726765677878599E-2</v>
      </c>
      <c r="M890" s="17"/>
      <c r="N890" s="17">
        <v>3.5027539614348999E-2</v>
      </c>
      <c r="O890" s="17">
        <v>3.1497568206884798E-2</v>
      </c>
      <c r="P890" s="17">
        <v>2.7959159049615E-2</v>
      </c>
      <c r="Q890" s="17">
        <v>2.14379299082549E-2</v>
      </c>
      <c r="R890" s="17"/>
      <c r="S890" s="17">
        <v>7.1716416273365996E-3</v>
      </c>
      <c r="T890" s="17">
        <v>3.0471935458307599E-2</v>
      </c>
      <c r="U890" s="17">
        <v>5.95985090648476E-2</v>
      </c>
      <c r="V890" s="17">
        <v>2.3353857741299999E-2</v>
      </c>
      <c r="W890" s="17">
        <v>1.30411937226477E-2</v>
      </c>
      <c r="X890" s="17">
        <v>1.2432080535991499E-2</v>
      </c>
      <c r="Y890" s="17">
        <v>2.39572478193937E-2</v>
      </c>
      <c r="Z890" s="17">
        <v>2.9528729682264901E-2</v>
      </c>
      <c r="AA890" s="17">
        <v>2.7914754718504398E-2</v>
      </c>
      <c r="AB890" s="17">
        <v>4.0720566285781801E-2</v>
      </c>
      <c r="AC890" s="17">
        <v>8.5168563771022707E-2</v>
      </c>
      <c r="AD890" s="17"/>
      <c r="AE890" s="17">
        <v>5.8720150463539199E-2</v>
      </c>
      <c r="AF890" s="17">
        <v>1.01743401230151E-2</v>
      </c>
      <c r="AG890" s="17">
        <v>2.20860311521212E-2</v>
      </c>
      <c r="AH890" s="17"/>
      <c r="AI890" s="17">
        <v>5.2284126353017303E-2</v>
      </c>
      <c r="AJ890" s="17">
        <v>1.3068688301770199E-2</v>
      </c>
      <c r="AK890" s="17">
        <v>5.5508614011789597E-3</v>
      </c>
      <c r="AL890" s="17">
        <v>0.14016166674546901</v>
      </c>
      <c r="AM890" s="17">
        <v>1.7907639838405001E-2</v>
      </c>
      <c r="AN890" s="17"/>
      <c r="AO890" s="17">
        <v>2.9414871494273801E-2</v>
      </c>
      <c r="AP890" s="17">
        <v>2.6603894745666802E-3</v>
      </c>
      <c r="AQ890" s="17">
        <v>0</v>
      </c>
      <c r="AR890" s="17"/>
      <c r="AS890" s="17">
        <v>2.9982267804846099E-2</v>
      </c>
      <c r="AT890" s="17">
        <v>2.7107933180734699E-2</v>
      </c>
      <c r="AU890" s="17">
        <v>2.8391384461841099E-2</v>
      </c>
      <c r="AV890" s="17">
        <v>2.7572367621808602E-2</v>
      </c>
      <c r="AW890" s="17">
        <v>0</v>
      </c>
      <c r="AX890" s="17"/>
      <c r="AY890" s="17">
        <v>0</v>
      </c>
      <c r="AZ890" s="17">
        <v>3.06543204058938E-2</v>
      </c>
      <c r="BA890" s="17">
        <v>3.4197080717357498E-2</v>
      </c>
      <c r="BB890" s="17">
        <v>2.5278905217396199E-2</v>
      </c>
      <c r="BC890" s="17">
        <v>3.0159697124066201E-2</v>
      </c>
      <c r="BD890" s="17">
        <v>3.1039705658241198E-2</v>
      </c>
      <c r="BE890" s="17">
        <v>2.7511936143216301E-2</v>
      </c>
      <c r="BF890" s="17">
        <v>3.4098306699808401E-2</v>
      </c>
      <c r="BG890" s="17">
        <v>4.09263383898587E-2</v>
      </c>
      <c r="BH890" s="17">
        <v>3.33234861617559E-2</v>
      </c>
      <c r="BI890" s="17">
        <v>2.0847163596473799E-2</v>
      </c>
      <c r="BJ890" s="17">
        <v>4.0791944490479397E-2</v>
      </c>
      <c r="BK890" s="17">
        <v>1.1843915059574999E-2</v>
      </c>
      <c r="BL890" s="17">
        <v>0</v>
      </c>
      <c r="BM890" s="17">
        <v>0</v>
      </c>
      <c r="BN890" s="17">
        <v>0</v>
      </c>
      <c r="BO890" s="17"/>
      <c r="BP890" s="17">
        <v>1.9613747286654701E-2</v>
      </c>
      <c r="BQ890" s="17">
        <v>2.33038228012479E-2</v>
      </c>
      <c r="BR890" s="17">
        <v>2.8669613487865502E-2</v>
      </c>
      <c r="BS890" s="17">
        <v>3.3633009390268399E-2</v>
      </c>
      <c r="BT890" s="17">
        <v>5.0122410043438002E-2</v>
      </c>
      <c r="BU890" s="17">
        <v>4.0242849979075103E-2</v>
      </c>
      <c r="BV890" s="17"/>
      <c r="BW890" s="17">
        <v>3.6893301882426101E-2</v>
      </c>
      <c r="BX890" s="17">
        <v>2.8551245998588E-2</v>
      </c>
      <c r="BY890" s="17">
        <v>2.8284318452810299E-2</v>
      </c>
      <c r="BZ890" s="17">
        <v>3.4974528980694898E-2</v>
      </c>
      <c r="CA890" s="17">
        <v>3.7661502708919797E-2</v>
      </c>
      <c r="CB890" s="17">
        <v>2.4974545974125101E-2</v>
      </c>
      <c r="CC890" s="17">
        <v>0</v>
      </c>
      <c r="CD890" s="17">
        <v>3.4891205602256802E-2</v>
      </c>
      <c r="CE890" s="17"/>
      <c r="CF890" s="17">
        <v>1.2964728626480499E-2</v>
      </c>
      <c r="CG890" s="17">
        <v>3.6978649024996903E-2</v>
      </c>
      <c r="CH890" s="17">
        <v>2.32523557746778E-2</v>
      </c>
      <c r="CI890" s="17">
        <v>3.0334609303912401E-2</v>
      </c>
      <c r="CJ890" s="17">
        <v>3.7158741818411299E-2</v>
      </c>
      <c r="CK890" s="17"/>
      <c r="CL890" s="17">
        <v>1.89691466543742E-2</v>
      </c>
      <c r="CM890" s="17"/>
      <c r="CN890" s="17">
        <v>2.97300467190308E-2</v>
      </c>
      <c r="CO890" s="17">
        <v>2.4939480941959399E-2</v>
      </c>
      <c r="CP890" s="17">
        <v>3.0720344324991201E-2</v>
      </c>
    </row>
    <row r="891" spans="2:94" x14ac:dyDescent="0.35">
      <c r="B891" t="s">
        <v>133</v>
      </c>
      <c r="C891" s="17">
        <v>4.9447446887233598E-2</v>
      </c>
      <c r="D891" s="17">
        <v>4.40602225628179E-2</v>
      </c>
      <c r="E891" s="17">
        <v>5.4373504685936901E-2</v>
      </c>
      <c r="F891" s="17"/>
      <c r="G891" s="17">
        <v>4.8348268077967202E-2</v>
      </c>
      <c r="H891" s="17">
        <v>4.8026556307525503E-2</v>
      </c>
      <c r="I891" s="17">
        <v>3.7538294103451997E-2</v>
      </c>
      <c r="J891" s="17">
        <v>5.8055904719716903E-2</v>
      </c>
      <c r="K891" s="17">
        <v>4.7400164647148399E-2</v>
      </c>
      <c r="L891" s="17">
        <v>5.4682877893046003E-2</v>
      </c>
      <c r="M891" s="17"/>
      <c r="N891" s="17">
        <v>2.8549771803379E-2</v>
      </c>
      <c r="O891" s="17">
        <v>3.9872851584637999E-2</v>
      </c>
      <c r="P891" s="17">
        <v>5.8522035544771901E-2</v>
      </c>
      <c r="Q891" s="17">
        <v>7.4679956894142599E-2</v>
      </c>
      <c r="R891" s="17"/>
      <c r="S891" s="17">
        <v>3.2994446443582098E-2</v>
      </c>
      <c r="T891" s="17">
        <v>7.5415276306353293E-2</v>
      </c>
      <c r="U891" s="17">
        <v>4.9916633692372397E-2</v>
      </c>
      <c r="V891" s="17">
        <v>4.6223012588497599E-2</v>
      </c>
      <c r="W891" s="17">
        <v>1.92606071484481E-2</v>
      </c>
      <c r="X891" s="17">
        <v>9.0964073570561799E-2</v>
      </c>
      <c r="Y891" s="17">
        <v>2.53893404838288E-2</v>
      </c>
      <c r="Z891" s="17">
        <v>5.8770998203553297E-2</v>
      </c>
      <c r="AA891" s="17">
        <v>5.39916505636934E-2</v>
      </c>
      <c r="AB891" s="17">
        <v>4.3267361394436397E-2</v>
      </c>
      <c r="AC891" s="17">
        <v>3.5884000221819701E-2</v>
      </c>
      <c r="AD891" s="17"/>
      <c r="AE891" s="17">
        <v>4.7766698356611598E-2</v>
      </c>
      <c r="AF891" s="17">
        <v>3.4291463592437003E-2</v>
      </c>
      <c r="AG891" s="17">
        <v>8.1985210019294597E-2</v>
      </c>
      <c r="AH891" s="17"/>
      <c r="AI891" s="17">
        <v>4.0542788312298197E-2</v>
      </c>
      <c r="AJ891" s="17">
        <v>4.3604854451942003E-2</v>
      </c>
      <c r="AK891" s="17">
        <v>1.5126715499302701E-2</v>
      </c>
      <c r="AL891" s="17">
        <v>2.4648885624840199E-2</v>
      </c>
      <c r="AM891" s="17">
        <v>9.3573662877907596E-2</v>
      </c>
      <c r="AN891" s="17"/>
      <c r="AO891" s="17">
        <v>5.0207679782014202E-2</v>
      </c>
      <c r="AP891" s="17">
        <v>4.1046296924645898E-2</v>
      </c>
      <c r="AQ891" s="17">
        <v>2.1203362536562902E-2</v>
      </c>
      <c r="AR891" s="17"/>
      <c r="AS891" s="17">
        <v>6.78868696651663E-2</v>
      </c>
      <c r="AT891" s="17">
        <v>6.8538231592052898E-2</v>
      </c>
      <c r="AU891" s="17">
        <v>3.2111746441928497E-2</v>
      </c>
      <c r="AV891" s="17">
        <v>4.5733546293631197E-3</v>
      </c>
      <c r="AW891" s="17">
        <v>0</v>
      </c>
      <c r="AX891" s="17"/>
      <c r="AY891" s="17">
        <v>0.16984680971813099</v>
      </c>
      <c r="AZ891" s="17">
        <v>9.7001737237218198E-3</v>
      </c>
      <c r="BA891" s="17">
        <v>4.6358817694852998E-2</v>
      </c>
      <c r="BB891" s="17">
        <v>0.112272310376884</v>
      </c>
      <c r="BC891" s="17">
        <v>5.6071175676734399E-2</v>
      </c>
      <c r="BD891" s="17">
        <v>4.78421486643772E-2</v>
      </c>
      <c r="BE891" s="17">
        <v>2.6765589247751801E-2</v>
      </c>
      <c r="BF891" s="17">
        <v>5.2678046435923102E-2</v>
      </c>
      <c r="BG891" s="17">
        <v>5.0259422509398001E-2</v>
      </c>
      <c r="BH891" s="17">
        <v>3.9845207704762298E-2</v>
      </c>
      <c r="BI891" s="17">
        <v>2.58139995657501E-2</v>
      </c>
      <c r="BJ891" s="17">
        <v>2.6234842665344801E-2</v>
      </c>
      <c r="BK891" s="17">
        <v>4.7393176370831E-2</v>
      </c>
      <c r="BL891" s="17">
        <v>0</v>
      </c>
      <c r="BM891" s="17">
        <v>3.3529249489297898E-2</v>
      </c>
      <c r="BN891" s="17">
        <v>1.1702524977248E-2</v>
      </c>
      <c r="BO891" s="17"/>
      <c r="BP891" s="17">
        <v>2.5853263502955699E-2</v>
      </c>
      <c r="BQ891" s="17">
        <v>6.0895002107877599E-2</v>
      </c>
      <c r="BR891" s="17">
        <v>6.93314503073197E-2</v>
      </c>
      <c r="BS891" s="17">
        <v>4.6508678302542197E-2</v>
      </c>
      <c r="BT891" s="17">
        <v>5.2368800219951099E-2</v>
      </c>
      <c r="BU891" s="17">
        <v>4.6395080862492999E-2</v>
      </c>
      <c r="BV891" s="17"/>
      <c r="BW891" s="17">
        <v>2.4620430098672999E-2</v>
      </c>
      <c r="BX891" s="17">
        <v>5.78996290645502E-2</v>
      </c>
      <c r="BY891" s="17">
        <v>3.5105129535208099E-2</v>
      </c>
      <c r="BZ891" s="17">
        <v>4.5713564005265397E-2</v>
      </c>
      <c r="CA891" s="17">
        <v>2.8939611746428399E-2</v>
      </c>
      <c r="CB891" s="17">
        <v>0</v>
      </c>
      <c r="CC891" s="17">
        <v>0.10058569340643</v>
      </c>
      <c r="CD891" s="17">
        <v>8.7921752024627098E-2</v>
      </c>
      <c r="CE891" s="17"/>
      <c r="CF891" s="17">
        <v>4.9117145799477901E-2</v>
      </c>
      <c r="CG891" s="17">
        <v>4.5514717366898702E-2</v>
      </c>
      <c r="CH891" s="17">
        <v>4.6890260111611799E-2</v>
      </c>
      <c r="CI891" s="17">
        <v>6.8521196407183294E-2</v>
      </c>
      <c r="CJ891" s="17">
        <v>4.1171587954044797E-2</v>
      </c>
      <c r="CK891" s="17"/>
      <c r="CL891" s="17">
        <v>1.9031177897783001E-2</v>
      </c>
      <c r="CM891" s="17"/>
      <c r="CN891" s="17">
        <v>4.9563159890603802E-2</v>
      </c>
      <c r="CO891" s="17">
        <v>6.0547792745043398E-2</v>
      </c>
      <c r="CP891" s="17">
        <v>4.0266965486139401E-2</v>
      </c>
    </row>
    <row r="892" spans="2:94" x14ac:dyDescent="0.35">
      <c r="B892" t="s">
        <v>145</v>
      </c>
      <c r="C892" s="17">
        <v>0.68871572376427104</v>
      </c>
      <c r="D892" s="17">
        <v>0.66080070374428301</v>
      </c>
      <c r="E892" s="17">
        <v>0.71714752920834202</v>
      </c>
      <c r="F892" s="17"/>
      <c r="G892" s="17">
        <v>0.76465694660928996</v>
      </c>
      <c r="H892" s="17">
        <v>0.70702598734069</v>
      </c>
      <c r="I892" s="17">
        <v>0.70823761505362004</v>
      </c>
      <c r="J892" s="17">
        <v>0.66500871205918599</v>
      </c>
      <c r="K892" s="17">
        <v>0.654723868278557</v>
      </c>
      <c r="L892" s="17">
        <v>0.64901888005922104</v>
      </c>
      <c r="M892" s="17"/>
      <c r="N892" s="17">
        <v>0.73328290394833395</v>
      </c>
      <c r="O892" s="17">
        <v>0.70007381417623404</v>
      </c>
      <c r="P892" s="17">
        <v>0.65920653553118103</v>
      </c>
      <c r="Q892" s="17">
        <v>0.65516277586493799</v>
      </c>
      <c r="R892" s="17"/>
      <c r="S892" s="17">
        <v>0.75317487588168297</v>
      </c>
      <c r="T892" s="17">
        <v>0.67095992494228096</v>
      </c>
      <c r="U892" s="17">
        <v>0.67227562186885204</v>
      </c>
      <c r="V892" s="17">
        <v>0.67869561432818803</v>
      </c>
      <c r="W892" s="17">
        <v>0.70462003804958995</v>
      </c>
      <c r="X892" s="17">
        <v>0.64027997725806995</v>
      </c>
      <c r="Y892" s="17">
        <v>0.70056525713325501</v>
      </c>
      <c r="Z892" s="17">
        <v>0.72338534771463903</v>
      </c>
      <c r="AA892" s="17">
        <v>0.67180358672580198</v>
      </c>
      <c r="AB892" s="17">
        <v>0.68394086697225698</v>
      </c>
      <c r="AC892" s="17">
        <v>0.673853213079874</v>
      </c>
      <c r="AD892" s="17"/>
      <c r="AE892" s="17">
        <v>0.59937368295042903</v>
      </c>
      <c r="AF892" s="17">
        <v>0.77558749381898895</v>
      </c>
      <c r="AG892" s="17">
        <v>0.64820286570104302</v>
      </c>
      <c r="AH892" s="17"/>
      <c r="AI892" s="17">
        <v>0.62224806719970305</v>
      </c>
      <c r="AJ892" s="17">
        <v>0.77037151778707602</v>
      </c>
      <c r="AK892" s="17">
        <v>0.79903072525832397</v>
      </c>
      <c r="AL892" s="17">
        <v>0.49733636205658299</v>
      </c>
      <c r="AM892" s="17">
        <v>0.66741955975533296</v>
      </c>
      <c r="AN892" s="17"/>
      <c r="AO892" s="17">
        <v>0.665480300944434</v>
      </c>
      <c r="AP892" s="17">
        <v>0.80532726013410505</v>
      </c>
      <c r="AQ892" s="17">
        <v>0.76926689749591703</v>
      </c>
      <c r="AR892" s="17"/>
      <c r="AS892" s="17">
        <v>0.64285723678206697</v>
      </c>
      <c r="AT892" s="17">
        <v>0.65453059748884101</v>
      </c>
      <c r="AU892" s="17">
        <v>0.72026133266843795</v>
      </c>
      <c r="AV892" s="17">
        <v>0.79668690106112505</v>
      </c>
      <c r="AW892" s="17">
        <v>0.61444325094361096</v>
      </c>
      <c r="AX892" s="17"/>
      <c r="AY892" s="17">
        <v>0.67384165222067804</v>
      </c>
      <c r="AZ892" s="17">
        <v>0.70457342263740197</v>
      </c>
      <c r="BA892" s="17">
        <v>0.680549938026622</v>
      </c>
      <c r="BB892" s="17">
        <v>0.67750860551099201</v>
      </c>
      <c r="BC892" s="17">
        <v>0.69495421665236301</v>
      </c>
      <c r="BD892" s="17">
        <v>0.66305124631226398</v>
      </c>
      <c r="BE892" s="17">
        <v>0.68827277906539797</v>
      </c>
      <c r="BF892" s="17">
        <v>0.66457963227362604</v>
      </c>
      <c r="BG892" s="17">
        <v>0.67562448636762695</v>
      </c>
      <c r="BH892" s="17">
        <v>0.72560973777188897</v>
      </c>
      <c r="BI892" s="17">
        <v>0.65865189635356303</v>
      </c>
      <c r="BJ892" s="17">
        <v>0.74152504062594204</v>
      </c>
      <c r="BK892" s="17">
        <v>0.65736279461936498</v>
      </c>
      <c r="BL892" s="17">
        <v>0.82278965275950999</v>
      </c>
      <c r="BM892" s="17">
        <v>0.86279130206157895</v>
      </c>
      <c r="BN892" s="17">
        <v>0.83371721848265901</v>
      </c>
      <c r="BO892" s="17"/>
      <c r="BP892" s="17">
        <v>0.74715115757613804</v>
      </c>
      <c r="BQ892" s="17">
        <v>0.68531995446649396</v>
      </c>
      <c r="BR892" s="17">
        <v>0.67761724233387299</v>
      </c>
      <c r="BS892" s="17">
        <v>0.66822049809454998</v>
      </c>
      <c r="BT892" s="17">
        <v>0.62131585779030396</v>
      </c>
      <c r="BU892" s="17">
        <v>0.70272202078048995</v>
      </c>
      <c r="BV892" s="17"/>
      <c r="BW892" s="17">
        <v>0.710859344758768</v>
      </c>
      <c r="BX892" s="17">
        <v>0.68283322102535504</v>
      </c>
      <c r="BY892" s="17">
        <v>0.737791510248622</v>
      </c>
      <c r="BZ892" s="17">
        <v>0.67478933177662603</v>
      </c>
      <c r="CA892" s="17">
        <v>0.63995338540181701</v>
      </c>
      <c r="CB892" s="17">
        <v>0.68393304432104896</v>
      </c>
      <c r="CC892" s="17">
        <v>0.726339446337668</v>
      </c>
      <c r="CD892" s="17">
        <v>0.65846138284349598</v>
      </c>
      <c r="CE892" s="17"/>
      <c r="CF892" s="17">
        <v>0.70249419564226001</v>
      </c>
      <c r="CG892" s="17">
        <v>0.68346040187904999</v>
      </c>
      <c r="CH892" s="17">
        <v>0.68722000606073097</v>
      </c>
      <c r="CI892" s="17">
        <v>0.71661005607602501</v>
      </c>
      <c r="CJ892" s="17">
        <v>0.61864234110915794</v>
      </c>
      <c r="CK892" s="17"/>
      <c r="CL892" s="17">
        <v>0.75339521826942701</v>
      </c>
      <c r="CM892" s="17"/>
      <c r="CN892" s="17">
        <v>0.70747322601944695</v>
      </c>
      <c r="CO892" s="17">
        <v>0.65581564320831098</v>
      </c>
      <c r="CP892" s="17">
        <v>0.66965217642239905</v>
      </c>
    </row>
    <row r="893" spans="2:94" x14ac:dyDescent="0.35">
      <c r="B893" t="s">
        <v>146</v>
      </c>
      <c r="C893" s="17">
        <v>7.0998449089462207E-2</v>
      </c>
      <c r="D893" s="17">
        <v>9.2352059316585203E-2</v>
      </c>
      <c r="E893" s="17">
        <v>4.9403799338131403E-2</v>
      </c>
      <c r="F893" s="17"/>
      <c r="G893" s="17">
        <v>2.52044697315831E-2</v>
      </c>
      <c r="H893" s="17">
        <v>6.4572027693056894E-2</v>
      </c>
      <c r="I893" s="17">
        <v>8.5213788602266693E-2</v>
      </c>
      <c r="J893" s="17">
        <v>6.6034256611429601E-2</v>
      </c>
      <c r="K893" s="17">
        <v>9.2241002918669102E-2</v>
      </c>
      <c r="L893" s="17">
        <v>8.6966526676658704E-2</v>
      </c>
      <c r="M893" s="17"/>
      <c r="N893" s="17">
        <v>8.0462497273555006E-2</v>
      </c>
      <c r="O893" s="17">
        <v>8.1701399845884495E-2</v>
      </c>
      <c r="P893" s="17">
        <v>7.0205472554017198E-2</v>
      </c>
      <c r="Q893" s="17">
        <v>5.0895627684057802E-2</v>
      </c>
      <c r="R893" s="17"/>
      <c r="S893" s="17">
        <v>3.50328185653778E-2</v>
      </c>
      <c r="T893" s="17">
        <v>5.5022893495548598E-2</v>
      </c>
      <c r="U893" s="17">
        <v>9.7413372060827105E-2</v>
      </c>
      <c r="V893" s="17">
        <v>6.8178948374227305E-2</v>
      </c>
      <c r="W893" s="17">
        <v>0.112730273046969</v>
      </c>
      <c r="X893" s="17">
        <v>7.1573313907423095E-2</v>
      </c>
      <c r="Y893" s="17">
        <v>6.8417271512442895E-2</v>
      </c>
      <c r="Z893" s="17">
        <v>5.7178181156799499E-2</v>
      </c>
      <c r="AA893" s="17">
        <v>5.9870373097180601E-2</v>
      </c>
      <c r="AB893" s="17">
        <v>8.8765555491889706E-2</v>
      </c>
      <c r="AC893" s="17">
        <v>0.112686523484858</v>
      </c>
      <c r="AD893" s="17"/>
      <c r="AE893" s="17">
        <v>0.11855716711313399</v>
      </c>
      <c r="AF893" s="17">
        <v>4.1839788544707997E-2</v>
      </c>
      <c r="AG893" s="17">
        <v>5.88469367659646E-2</v>
      </c>
      <c r="AH893" s="17"/>
      <c r="AI893" s="17">
        <v>0.10975111659834701</v>
      </c>
      <c r="AJ893" s="17">
        <v>3.9494026168921899E-2</v>
      </c>
      <c r="AK893" s="17">
        <v>2.5095779258930501E-2</v>
      </c>
      <c r="AL893" s="17">
        <v>0.25625421897893702</v>
      </c>
      <c r="AM893" s="17">
        <v>5.6704448451760897E-2</v>
      </c>
      <c r="AN893" s="17"/>
      <c r="AO893" s="17">
        <v>8.2386444162733094E-2</v>
      </c>
      <c r="AP893" s="17">
        <v>2.49022834611809E-2</v>
      </c>
      <c r="AQ893" s="17">
        <v>1.8695385527970902E-2</v>
      </c>
      <c r="AR893" s="17"/>
      <c r="AS893" s="17">
        <v>6.9892355462899597E-2</v>
      </c>
      <c r="AT893" s="17">
        <v>7.9900441167981395E-2</v>
      </c>
      <c r="AU893" s="17">
        <v>6.24944376886244E-2</v>
      </c>
      <c r="AV893" s="17">
        <v>5.76498871941208E-2</v>
      </c>
      <c r="AW893" s="17">
        <v>0.189242959839794</v>
      </c>
      <c r="AX893" s="17"/>
      <c r="AY893" s="17">
        <v>0</v>
      </c>
      <c r="AZ893" s="17">
        <v>5.7132582700488203E-2</v>
      </c>
      <c r="BA893" s="17">
        <v>5.5531138217511898E-2</v>
      </c>
      <c r="BB893" s="17">
        <v>3.7795667311481498E-2</v>
      </c>
      <c r="BC893" s="17">
        <v>6.9523052779978403E-2</v>
      </c>
      <c r="BD893" s="17">
        <v>6.1805473408348098E-2</v>
      </c>
      <c r="BE893" s="17">
        <v>7.8783235401373303E-2</v>
      </c>
      <c r="BF893" s="17">
        <v>7.3305105064711704E-2</v>
      </c>
      <c r="BG893" s="17">
        <v>8.8119707496618196E-2</v>
      </c>
      <c r="BH893" s="17">
        <v>9.0662059350233207E-2</v>
      </c>
      <c r="BI893" s="17">
        <v>0.118804917743823</v>
      </c>
      <c r="BJ893" s="17">
        <v>4.0791944490479397E-2</v>
      </c>
      <c r="BK893" s="17">
        <v>0.134752609252484</v>
      </c>
      <c r="BL893" s="17">
        <v>7.3098876922353007E-2</v>
      </c>
      <c r="BM893" s="17">
        <v>3.49211177576415E-2</v>
      </c>
      <c r="BN893" s="17">
        <v>2.25656539614492E-2</v>
      </c>
      <c r="BO893" s="17"/>
      <c r="BP893" s="17">
        <v>4.7200890870690897E-2</v>
      </c>
      <c r="BQ893" s="17">
        <v>7.58177236095985E-2</v>
      </c>
      <c r="BR893" s="17">
        <v>6.1780836107996999E-2</v>
      </c>
      <c r="BS893" s="17">
        <v>8.5622962354443694E-2</v>
      </c>
      <c r="BT893" s="17">
        <v>9.2708555032146006E-2</v>
      </c>
      <c r="BU893" s="17">
        <v>7.3812886982578402E-2</v>
      </c>
      <c r="BV893" s="17"/>
      <c r="BW893" s="17">
        <v>6.2620639469601599E-2</v>
      </c>
      <c r="BX893" s="17">
        <v>6.80672717742766E-2</v>
      </c>
      <c r="BY893" s="17">
        <v>6.1767291073761998E-2</v>
      </c>
      <c r="BZ893" s="17">
        <v>8.2964693270467793E-2</v>
      </c>
      <c r="CA893" s="17">
        <v>9.0665165563821107E-2</v>
      </c>
      <c r="CB893" s="17">
        <v>8.0146759034541507E-2</v>
      </c>
      <c r="CC893" s="17">
        <v>3.9685588995540103E-2</v>
      </c>
      <c r="CD893" s="17">
        <v>4.7677596401042001E-2</v>
      </c>
      <c r="CE893" s="17"/>
      <c r="CF893" s="17">
        <v>4.9696293610743097E-2</v>
      </c>
      <c r="CG893" s="17">
        <v>8.2010581627468104E-2</v>
      </c>
      <c r="CH893" s="17">
        <v>6.4427532851221006E-2</v>
      </c>
      <c r="CI893" s="17">
        <v>6.6445141295302601E-2</v>
      </c>
      <c r="CJ893" s="17">
        <v>8.9604479173692395E-2</v>
      </c>
      <c r="CK893" s="17"/>
      <c r="CL893" s="17">
        <v>3.7223507578827801E-2</v>
      </c>
      <c r="CM893" s="17"/>
      <c r="CN893" s="17">
        <v>6.8509308999246399E-2</v>
      </c>
      <c r="CO893" s="17">
        <v>6.9305925549973002E-2</v>
      </c>
      <c r="CP893" s="17">
        <v>7.8385767809238796E-2</v>
      </c>
    </row>
    <row r="894" spans="2:94" x14ac:dyDescent="0.35">
      <c r="B894" t="s">
        <v>147</v>
      </c>
      <c r="C894" s="17">
        <v>0.61771727467480897</v>
      </c>
      <c r="D894" s="17">
        <v>0.56844864442769705</v>
      </c>
      <c r="E894" s="17">
        <v>0.66774372987021102</v>
      </c>
      <c r="F894" s="17"/>
      <c r="G894" s="17">
        <v>0.73945247687770699</v>
      </c>
      <c r="H894" s="17">
        <v>0.64245395964763297</v>
      </c>
      <c r="I894" s="17">
        <v>0.62302382645135301</v>
      </c>
      <c r="J894" s="17">
        <v>0.59897445544775596</v>
      </c>
      <c r="K894" s="17">
        <v>0.56248286535988701</v>
      </c>
      <c r="L894" s="17">
        <v>0.56205235338256199</v>
      </c>
      <c r="M894" s="17"/>
      <c r="N894" s="17">
        <v>0.65282040667477903</v>
      </c>
      <c r="O894" s="17">
        <v>0.61837241433034995</v>
      </c>
      <c r="P894" s="17">
        <v>0.58900106297716404</v>
      </c>
      <c r="Q894" s="17">
        <v>0.60426714818088001</v>
      </c>
      <c r="R894" s="17"/>
      <c r="S894" s="17">
        <v>0.71814205731630498</v>
      </c>
      <c r="T894" s="17">
        <v>0.61593703144673195</v>
      </c>
      <c r="U894" s="17">
        <v>0.57486224980802503</v>
      </c>
      <c r="V894" s="17">
        <v>0.61051666595396104</v>
      </c>
      <c r="W894" s="17">
        <v>0.59188976500262103</v>
      </c>
      <c r="X894" s="17">
        <v>0.56870666335064701</v>
      </c>
      <c r="Y894" s="17">
        <v>0.63214798562081198</v>
      </c>
      <c r="Z894" s="17">
        <v>0.66620716655783896</v>
      </c>
      <c r="AA894" s="17">
        <v>0.61193321362862096</v>
      </c>
      <c r="AB894" s="17">
        <v>0.59517531148036695</v>
      </c>
      <c r="AC894" s="17">
        <v>0.56116668959501603</v>
      </c>
      <c r="AD894" s="17"/>
      <c r="AE894" s="17">
        <v>0.48081651583729601</v>
      </c>
      <c r="AF894" s="17">
        <v>0.73374770527428101</v>
      </c>
      <c r="AG894" s="17">
        <v>0.58935592893507804</v>
      </c>
      <c r="AH894" s="17"/>
      <c r="AI894" s="17">
        <v>0.51249695060135603</v>
      </c>
      <c r="AJ894" s="17">
        <v>0.73087749161815396</v>
      </c>
      <c r="AK894" s="17">
        <v>0.77393494599939305</v>
      </c>
      <c r="AL894" s="17">
        <v>0.241082143077646</v>
      </c>
      <c r="AM894" s="17">
        <v>0.61071511130357203</v>
      </c>
      <c r="AN894" s="17"/>
      <c r="AO894" s="17">
        <v>0.583093856781701</v>
      </c>
      <c r="AP894" s="17">
        <v>0.78042497667292499</v>
      </c>
      <c r="AQ894" s="17">
        <v>0.75057151196794603</v>
      </c>
      <c r="AR894" s="17"/>
      <c r="AS894" s="17">
        <v>0.57296488131916701</v>
      </c>
      <c r="AT894" s="17">
        <v>0.57463015632085901</v>
      </c>
      <c r="AU894" s="17">
        <v>0.657766894979814</v>
      </c>
      <c r="AV894" s="17">
        <v>0.73903701386700404</v>
      </c>
      <c r="AW894" s="17">
        <v>0.42520029110381702</v>
      </c>
      <c r="AX894" s="17"/>
      <c r="AY894" s="17">
        <v>0.67384165222067804</v>
      </c>
      <c r="AZ894" s="17">
        <v>0.64744083993691404</v>
      </c>
      <c r="BA894" s="17">
        <v>0.62501879980911001</v>
      </c>
      <c r="BB894" s="17">
        <v>0.63971293819951103</v>
      </c>
      <c r="BC894" s="17">
        <v>0.62543116387238495</v>
      </c>
      <c r="BD894" s="17">
        <v>0.60124577290391601</v>
      </c>
      <c r="BE894" s="17">
        <v>0.60948954366402397</v>
      </c>
      <c r="BF894" s="17">
        <v>0.59127452720891405</v>
      </c>
      <c r="BG894" s="17">
        <v>0.58750477887100905</v>
      </c>
      <c r="BH894" s="17">
        <v>0.634947678421655</v>
      </c>
      <c r="BI894" s="17">
        <v>0.53984697860973896</v>
      </c>
      <c r="BJ894" s="17">
        <v>0.70073309613546297</v>
      </c>
      <c r="BK894" s="17">
        <v>0.52261018536688097</v>
      </c>
      <c r="BL894" s="17">
        <v>0.74969077583715704</v>
      </c>
      <c r="BM894" s="17">
        <v>0.827870184303937</v>
      </c>
      <c r="BN894" s="17">
        <v>0.81115156452120896</v>
      </c>
      <c r="BO894" s="17"/>
      <c r="BP894" s="17">
        <v>0.69995026670544702</v>
      </c>
      <c r="BQ894" s="17">
        <v>0.60950223085689503</v>
      </c>
      <c r="BR894" s="17">
        <v>0.61583640622587599</v>
      </c>
      <c r="BS894" s="17">
        <v>0.58259753574010598</v>
      </c>
      <c r="BT894" s="17">
        <v>0.52860730275815804</v>
      </c>
      <c r="BU894" s="17">
        <v>0.62890913379791102</v>
      </c>
      <c r="BV894" s="17"/>
      <c r="BW894" s="17">
        <v>0.64823870528916705</v>
      </c>
      <c r="BX894" s="17">
        <v>0.61476594925107897</v>
      </c>
      <c r="BY894" s="17">
        <v>0.67602421917486</v>
      </c>
      <c r="BZ894" s="17">
        <v>0.59182463850615796</v>
      </c>
      <c r="CA894" s="17">
        <v>0.54928821983799503</v>
      </c>
      <c r="CB894" s="17">
        <v>0.60378628528650702</v>
      </c>
      <c r="CC894" s="17">
        <v>0.68665385734212703</v>
      </c>
      <c r="CD894" s="17">
        <v>0.61078378644245401</v>
      </c>
      <c r="CE894" s="17"/>
      <c r="CF894" s="17">
        <v>0.652797902031517</v>
      </c>
      <c r="CG894" s="17">
        <v>0.601449820251582</v>
      </c>
      <c r="CH894" s="17">
        <v>0.62279247320951003</v>
      </c>
      <c r="CI894" s="17">
        <v>0.65016491478072302</v>
      </c>
      <c r="CJ894" s="17">
        <v>0.52903786193546598</v>
      </c>
      <c r="CK894" s="17"/>
      <c r="CL894" s="17">
        <v>0.71617171069059904</v>
      </c>
      <c r="CM894" s="17"/>
      <c r="CN894" s="17">
        <v>0.63896391702020106</v>
      </c>
      <c r="CO894" s="17">
        <v>0.58650971765833804</v>
      </c>
      <c r="CP894" s="17">
        <v>0.59126640861316104</v>
      </c>
    </row>
    <row r="895" spans="2:94" x14ac:dyDescent="0.35">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c r="AK895" s="17"/>
      <c r="AL895" s="17"/>
      <c r="AM895" s="17"/>
      <c r="AN895" s="17"/>
      <c r="AO895" s="17"/>
      <c r="AP895" s="17"/>
      <c r="AQ895" s="17"/>
      <c r="AR895" s="17"/>
      <c r="AS895" s="17"/>
      <c r="AT895" s="17"/>
      <c r="AU895" s="17"/>
      <c r="AV895" s="17"/>
      <c r="AW895" s="17"/>
      <c r="AX895" s="17"/>
      <c r="AY895" s="17"/>
      <c r="AZ895" s="17"/>
      <c r="BA895" s="17"/>
      <c r="BB895" s="17"/>
      <c r="BC895" s="17"/>
      <c r="BD895" s="17"/>
      <c r="BE895" s="17"/>
      <c r="BF895" s="17"/>
      <c r="BG895" s="17"/>
      <c r="BH895" s="17"/>
      <c r="BI895" s="17"/>
      <c r="BJ895" s="17"/>
      <c r="BK895" s="17"/>
      <c r="BL895" s="17"/>
      <c r="BM895" s="17"/>
      <c r="BN895" s="17"/>
      <c r="BO895" s="17"/>
      <c r="BP895" s="17"/>
      <c r="BQ895" s="17"/>
      <c r="BR895" s="17"/>
      <c r="BS895" s="17"/>
      <c r="BT895" s="17"/>
      <c r="BU895" s="17"/>
      <c r="BV895" s="17"/>
      <c r="BW895" s="17"/>
      <c r="BX895" s="17"/>
      <c r="BY895" s="17"/>
      <c r="BZ895" s="17"/>
      <c r="CA895" s="17"/>
      <c r="CB895" s="17"/>
      <c r="CC895" s="17"/>
      <c r="CD895" s="17"/>
      <c r="CE895" s="17"/>
      <c r="CF895" s="17"/>
      <c r="CG895" s="17"/>
      <c r="CH895" s="17"/>
      <c r="CI895" s="17"/>
      <c r="CJ895" s="17"/>
      <c r="CK895" s="17"/>
      <c r="CL895" s="17"/>
      <c r="CM895" s="17"/>
      <c r="CN895" s="17"/>
      <c r="CO895" s="17"/>
      <c r="CP895" s="17"/>
    </row>
    <row r="896" spans="2:94" x14ac:dyDescent="0.35">
      <c r="B896" s="6" t="s">
        <v>339</v>
      </c>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c r="AN896" s="17"/>
      <c r="AO896" s="17"/>
      <c r="AP896" s="17"/>
      <c r="AQ896" s="17"/>
      <c r="AR896" s="17"/>
      <c r="AS896" s="17"/>
      <c r="AT896" s="17"/>
      <c r="AU896" s="17"/>
      <c r="AV896" s="17"/>
      <c r="AW896" s="17"/>
      <c r="AX896" s="17"/>
      <c r="AY896" s="17"/>
      <c r="AZ896" s="17"/>
      <c r="BA896" s="17"/>
      <c r="BB896" s="17"/>
      <c r="BC896" s="17"/>
      <c r="BD896" s="17"/>
      <c r="BE896" s="17"/>
      <c r="BF896" s="17"/>
      <c r="BG896" s="17"/>
      <c r="BH896" s="17"/>
      <c r="BI896" s="17"/>
      <c r="BJ896" s="17"/>
      <c r="BK896" s="17"/>
      <c r="BL896" s="17"/>
      <c r="BM896" s="17"/>
      <c r="BN896" s="17"/>
      <c r="BO896" s="17"/>
      <c r="BP896" s="17"/>
      <c r="BQ896" s="17"/>
      <c r="BR896" s="17"/>
      <c r="BS896" s="17"/>
      <c r="BT896" s="17"/>
      <c r="BU896" s="17"/>
      <c r="BV896" s="17"/>
      <c r="BW896" s="17"/>
      <c r="BX896" s="17"/>
      <c r="BY896" s="17"/>
      <c r="BZ896" s="17"/>
      <c r="CA896" s="17"/>
      <c r="CB896" s="17"/>
      <c r="CC896" s="17"/>
      <c r="CD896" s="17"/>
      <c r="CE896" s="17"/>
      <c r="CF896" s="17"/>
      <c r="CG896" s="17"/>
      <c r="CH896" s="17"/>
      <c r="CI896" s="17"/>
      <c r="CJ896" s="17"/>
      <c r="CK896" s="17"/>
      <c r="CL896" s="17"/>
      <c r="CM896" s="17"/>
      <c r="CN896" s="17"/>
      <c r="CO896" s="17"/>
      <c r="CP896" s="17"/>
    </row>
    <row r="897" spans="2:94" x14ac:dyDescent="0.35">
      <c r="B897" s="24" t="s">
        <v>334</v>
      </c>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c r="AV897" s="17"/>
      <c r="AW897" s="17"/>
      <c r="AX897" s="17"/>
      <c r="AY897" s="17"/>
      <c r="AZ897" s="17"/>
      <c r="BA897" s="17"/>
      <c r="BB897" s="17"/>
      <c r="BC897" s="17"/>
      <c r="BD897" s="17"/>
      <c r="BE897" s="17"/>
      <c r="BF897" s="17"/>
      <c r="BG897" s="17"/>
      <c r="BH897" s="17"/>
      <c r="BI897" s="17"/>
      <c r="BJ897" s="17"/>
      <c r="BK897" s="17"/>
      <c r="BL897" s="17"/>
      <c r="BM897" s="17"/>
      <c r="BN897" s="17"/>
      <c r="BO897" s="17"/>
      <c r="BP897" s="17"/>
      <c r="BQ897" s="17"/>
      <c r="BR897" s="17"/>
      <c r="BS897" s="17"/>
      <c r="BT897" s="17"/>
      <c r="BU897" s="17"/>
      <c r="BV897" s="17"/>
      <c r="BW897" s="17"/>
      <c r="BX897" s="17"/>
      <c r="BY897" s="17"/>
      <c r="BZ897" s="17"/>
      <c r="CA897" s="17"/>
      <c r="CB897" s="17"/>
      <c r="CC897" s="17"/>
      <c r="CD897" s="17"/>
      <c r="CE897" s="17"/>
      <c r="CF897" s="17"/>
      <c r="CG897" s="17"/>
      <c r="CH897" s="17"/>
      <c r="CI897" s="17"/>
      <c r="CJ897" s="17"/>
      <c r="CK897" s="17"/>
      <c r="CL897" s="17"/>
      <c r="CM897" s="17"/>
      <c r="CN897" s="17"/>
      <c r="CO897" s="17"/>
      <c r="CP897" s="17"/>
    </row>
    <row r="898" spans="2:94" x14ac:dyDescent="0.35">
      <c r="B898" t="s">
        <v>205</v>
      </c>
      <c r="C898" s="17">
        <v>0.27800558947093901</v>
      </c>
      <c r="D898" s="17">
        <v>0.32532973098651002</v>
      </c>
      <c r="E898" s="17">
        <v>0.22842291803416001</v>
      </c>
      <c r="F898" s="17"/>
      <c r="G898" s="17">
        <v>0.28353858479871702</v>
      </c>
      <c r="H898" s="17">
        <v>0.24494800069019201</v>
      </c>
      <c r="I898" s="17">
        <v>0.29815134021836098</v>
      </c>
      <c r="J898" s="17">
        <v>0.28913782584860998</v>
      </c>
      <c r="K898" s="17">
        <v>0.28176666816441398</v>
      </c>
      <c r="L898" s="17">
        <v>0.27401372099611299</v>
      </c>
      <c r="M898" s="17"/>
      <c r="N898" s="17">
        <v>0.32004550930136499</v>
      </c>
      <c r="O898" s="17">
        <v>0.252610870293624</v>
      </c>
      <c r="P898" s="17">
        <v>0.28154062123983897</v>
      </c>
      <c r="Q898" s="17">
        <v>0.25638804864600701</v>
      </c>
      <c r="R898" s="17"/>
      <c r="S898" s="17">
        <v>0.25458205662287697</v>
      </c>
      <c r="T898" s="17">
        <v>0.27721278051357101</v>
      </c>
      <c r="U898" s="17">
        <v>0.27420828766819</v>
      </c>
      <c r="V898" s="17">
        <v>0.28959154519658098</v>
      </c>
      <c r="W898" s="17">
        <v>0.205996806615066</v>
      </c>
      <c r="X898" s="17">
        <v>0.29676987021907802</v>
      </c>
      <c r="Y898" s="17">
        <v>0.257367610759277</v>
      </c>
      <c r="Z898" s="17">
        <v>0.22493851918216601</v>
      </c>
      <c r="AA898" s="17">
        <v>0.33914176553498299</v>
      </c>
      <c r="AB898" s="17">
        <v>0.28438190858367102</v>
      </c>
      <c r="AC898" s="17">
        <v>0.31406991100444298</v>
      </c>
      <c r="AD898" s="17"/>
      <c r="AE898" s="17">
        <v>0.24888170450865699</v>
      </c>
      <c r="AF898" s="17">
        <v>0.32125027103669601</v>
      </c>
      <c r="AG898" s="17">
        <v>0.23652128335064301</v>
      </c>
      <c r="AH898" s="17"/>
      <c r="AI898" s="17">
        <v>0.23071263143204701</v>
      </c>
      <c r="AJ898" s="17">
        <v>0.36018155065687602</v>
      </c>
      <c r="AK898" s="17">
        <v>0.30742870004762801</v>
      </c>
      <c r="AL898" s="17">
        <v>0.27917852861264097</v>
      </c>
      <c r="AM898" s="17">
        <v>0.216661395059836</v>
      </c>
      <c r="AN898" s="17"/>
      <c r="AO898" s="17">
        <v>0.20857056313996999</v>
      </c>
      <c r="AP898" s="17">
        <v>0.37144575825730702</v>
      </c>
      <c r="AQ898" s="17">
        <v>0.252480961773484</v>
      </c>
      <c r="AR898" s="17"/>
      <c r="AS898" s="17">
        <v>0.27713143142687702</v>
      </c>
      <c r="AT898" s="17">
        <v>0.25859332154331599</v>
      </c>
      <c r="AU898" s="17">
        <v>0.26831104795064697</v>
      </c>
      <c r="AV898" s="17">
        <v>0.339380712489883</v>
      </c>
      <c r="AW898" s="17">
        <v>0.28547356153447101</v>
      </c>
      <c r="AX898" s="17"/>
      <c r="AY898" s="17">
        <v>0.39292668637233102</v>
      </c>
      <c r="AZ898" s="17">
        <v>0.35778463395117099</v>
      </c>
      <c r="BA898" s="17">
        <v>0.31882915392460598</v>
      </c>
      <c r="BB898" s="17">
        <v>0.29868038800664498</v>
      </c>
      <c r="BC898" s="17">
        <v>0.2622568570644</v>
      </c>
      <c r="BD898" s="17">
        <v>0.273054660141826</v>
      </c>
      <c r="BE898" s="17">
        <v>0.25100459240198397</v>
      </c>
      <c r="BF898" s="17">
        <v>0.269665023974413</v>
      </c>
      <c r="BG898" s="17">
        <v>0.25007918690541198</v>
      </c>
      <c r="BH898" s="17">
        <v>0.27273151212299501</v>
      </c>
      <c r="BI898" s="17">
        <v>0.293567264584497</v>
      </c>
      <c r="BJ898" s="17">
        <v>0.27343276128970501</v>
      </c>
      <c r="BK898" s="17">
        <v>0.24938039440854501</v>
      </c>
      <c r="BL898" s="17">
        <v>0.21598058750854199</v>
      </c>
      <c r="BM898" s="17">
        <v>0.43036940895777698</v>
      </c>
      <c r="BN898" s="17">
        <v>0.30754249319416999</v>
      </c>
      <c r="BO898" s="17"/>
      <c r="BP898" s="17">
        <v>0.295664761774378</v>
      </c>
      <c r="BQ898" s="17">
        <v>0.28710056647249299</v>
      </c>
      <c r="BR898" s="17">
        <v>0.248303392886741</v>
      </c>
      <c r="BS898" s="17">
        <v>0.28781657659079501</v>
      </c>
      <c r="BT898" s="17">
        <v>0.26833231889831299</v>
      </c>
      <c r="BU898" s="17">
        <v>0.22208592392937801</v>
      </c>
      <c r="BV898" s="17"/>
      <c r="BW898" s="17">
        <v>0.28793756757775701</v>
      </c>
      <c r="BX898" s="17">
        <v>0.293098580423658</v>
      </c>
      <c r="BY898" s="17">
        <v>0.29045918654196501</v>
      </c>
      <c r="BZ898" s="17">
        <v>0.271725437878586</v>
      </c>
      <c r="CA898" s="17">
        <v>0.25420404789221401</v>
      </c>
      <c r="CB898" s="17">
        <v>0.23809670334185001</v>
      </c>
      <c r="CC898" s="17">
        <v>0.39574246475807401</v>
      </c>
      <c r="CD898" s="17">
        <v>0.22475701597459499</v>
      </c>
      <c r="CE898" s="17"/>
      <c r="CF898" s="17">
        <v>0.285268836809488</v>
      </c>
      <c r="CG898" s="17">
        <v>0.26725194340713998</v>
      </c>
      <c r="CH898" s="17">
        <v>0.27386814281097399</v>
      </c>
      <c r="CI898" s="17">
        <v>0.27194394921201398</v>
      </c>
      <c r="CJ898" s="17">
        <v>0.43610966680524998</v>
      </c>
      <c r="CK898" s="17"/>
      <c r="CL898" s="17">
        <v>0.31515888697345001</v>
      </c>
      <c r="CM898" s="17"/>
      <c r="CN898" s="17">
        <v>0.31230521659163901</v>
      </c>
      <c r="CO898" s="17">
        <v>0.218235844119094</v>
      </c>
      <c r="CP898" s="17">
        <v>0.24283303989318999</v>
      </c>
    </row>
    <row r="899" spans="2:94" x14ac:dyDescent="0.35">
      <c r="B899" t="s">
        <v>206</v>
      </c>
      <c r="C899" s="17">
        <v>0.36871965183731897</v>
      </c>
      <c r="D899" s="17">
        <v>0.34224560598048698</v>
      </c>
      <c r="E899" s="17">
        <v>0.39741179343177102</v>
      </c>
      <c r="F899" s="17"/>
      <c r="G899" s="17">
        <v>0.37338016386726303</v>
      </c>
      <c r="H899" s="17">
        <v>0.390156293355642</v>
      </c>
      <c r="I899" s="17">
        <v>0.38792983112132601</v>
      </c>
      <c r="J899" s="17">
        <v>0.38277449796968999</v>
      </c>
      <c r="K899" s="17">
        <v>0.36993946301646202</v>
      </c>
      <c r="L899" s="17">
        <v>0.32243591159382601</v>
      </c>
      <c r="M899" s="17"/>
      <c r="N899" s="17">
        <v>0.357322039977513</v>
      </c>
      <c r="O899" s="17">
        <v>0.41104795337849098</v>
      </c>
      <c r="P899" s="17">
        <v>0.34188444032484899</v>
      </c>
      <c r="Q899" s="17">
        <v>0.35921355904598701</v>
      </c>
      <c r="R899" s="17"/>
      <c r="S899" s="17">
        <v>0.44634454871958601</v>
      </c>
      <c r="T899" s="17">
        <v>0.32534226987527898</v>
      </c>
      <c r="U899" s="17">
        <v>0.33287690374122503</v>
      </c>
      <c r="V899" s="17">
        <v>0.37593920882607801</v>
      </c>
      <c r="W899" s="17">
        <v>0.44913013379382999</v>
      </c>
      <c r="X899" s="17">
        <v>0.332012774067797</v>
      </c>
      <c r="Y899" s="17">
        <v>0.43946806515744002</v>
      </c>
      <c r="Z899" s="17">
        <v>0.37658243265798702</v>
      </c>
      <c r="AA899" s="17">
        <v>0.28930919288163898</v>
      </c>
      <c r="AB899" s="17">
        <v>0.34839230435104801</v>
      </c>
      <c r="AC899" s="17">
        <v>0.36328753674373798</v>
      </c>
      <c r="AD899" s="17"/>
      <c r="AE899" s="17">
        <v>0.36200654146385403</v>
      </c>
      <c r="AF899" s="17">
        <v>0.38576576992522799</v>
      </c>
      <c r="AG899" s="17">
        <v>0.33920990777882298</v>
      </c>
      <c r="AH899" s="17"/>
      <c r="AI899" s="17">
        <v>0.37582546067596401</v>
      </c>
      <c r="AJ899" s="17">
        <v>0.35922168123616</v>
      </c>
      <c r="AK899" s="17">
        <v>0.42416921521515899</v>
      </c>
      <c r="AL899" s="17">
        <v>0.23987214730129899</v>
      </c>
      <c r="AM899" s="17">
        <v>0.36584901638391698</v>
      </c>
      <c r="AN899" s="17"/>
      <c r="AO899" s="17">
        <v>0.39668687298551403</v>
      </c>
      <c r="AP899" s="17">
        <v>0.38146498375608101</v>
      </c>
      <c r="AQ899" s="17">
        <v>0.440606139606049</v>
      </c>
      <c r="AR899" s="17"/>
      <c r="AS899" s="17">
        <v>0.33981711450458402</v>
      </c>
      <c r="AT899" s="17">
        <v>0.33783627015385398</v>
      </c>
      <c r="AU899" s="17">
        <v>0.39977996162221502</v>
      </c>
      <c r="AV899" s="17">
        <v>0.39264283945620798</v>
      </c>
      <c r="AW899" s="17">
        <v>0.37302383132773698</v>
      </c>
      <c r="AX899" s="17"/>
      <c r="AY899" s="17">
        <v>0.32875712324582801</v>
      </c>
      <c r="AZ899" s="17">
        <v>0.313324359234947</v>
      </c>
      <c r="BA899" s="17">
        <v>0.33653351631088602</v>
      </c>
      <c r="BB899" s="17">
        <v>0.335447250729274</v>
      </c>
      <c r="BC899" s="17">
        <v>0.38044017048032103</v>
      </c>
      <c r="BD899" s="17">
        <v>0.37400314877123397</v>
      </c>
      <c r="BE899" s="17">
        <v>0.40881094064995399</v>
      </c>
      <c r="BF899" s="17">
        <v>0.35671767800538201</v>
      </c>
      <c r="BG899" s="17">
        <v>0.42417282774342402</v>
      </c>
      <c r="BH899" s="17">
        <v>0.32009703787362997</v>
      </c>
      <c r="BI899" s="17">
        <v>0.29438126851569002</v>
      </c>
      <c r="BJ899" s="17">
        <v>0.428556167684155</v>
      </c>
      <c r="BK899" s="17">
        <v>0.39311742626350199</v>
      </c>
      <c r="BL899" s="17">
        <v>0.50649748227654101</v>
      </c>
      <c r="BM899" s="17">
        <v>0.20344617691971001</v>
      </c>
      <c r="BN899" s="17">
        <v>0.52547221647000797</v>
      </c>
      <c r="BO899" s="17"/>
      <c r="BP899" s="17">
        <v>0.37609775994641598</v>
      </c>
      <c r="BQ899" s="17">
        <v>0.35797226034155899</v>
      </c>
      <c r="BR899" s="17">
        <v>0.40476698391055899</v>
      </c>
      <c r="BS899" s="17">
        <v>0.37542765819680202</v>
      </c>
      <c r="BT899" s="17">
        <v>0.29604766804562399</v>
      </c>
      <c r="BU899" s="17">
        <v>0.41654688453679101</v>
      </c>
      <c r="BV899" s="17"/>
      <c r="BW899" s="17">
        <v>0.39910322972683099</v>
      </c>
      <c r="BX899" s="17">
        <v>0.33039482552775601</v>
      </c>
      <c r="BY899" s="17">
        <v>0.38766870188612701</v>
      </c>
      <c r="BZ899" s="17">
        <v>0.40105707346782199</v>
      </c>
      <c r="CA899" s="17">
        <v>0.39366994683453799</v>
      </c>
      <c r="CB899" s="17">
        <v>0.364329896318216</v>
      </c>
      <c r="CC899" s="17">
        <v>0.329821283307699</v>
      </c>
      <c r="CD899" s="17">
        <v>0.35182588255076502</v>
      </c>
      <c r="CE899" s="17"/>
      <c r="CF899" s="17">
        <v>0.31434731435095298</v>
      </c>
      <c r="CG899" s="17">
        <v>0.37306003673666099</v>
      </c>
      <c r="CH899" s="17">
        <v>0.38232173178853501</v>
      </c>
      <c r="CI899" s="17">
        <v>0.37957010909219702</v>
      </c>
      <c r="CJ899" s="17">
        <v>0.26112782410785101</v>
      </c>
      <c r="CK899" s="17"/>
      <c r="CL899" s="17">
        <v>0.42376501693074298</v>
      </c>
      <c r="CM899" s="17"/>
      <c r="CN899" s="17">
        <v>0.35400640187523602</v>
      </c>
      <c r="CO899" s="17">
        <v>0.37245416892928601</v>
      </c>
      <c r="CP899" s="17">
        <v>0.40137013626025297</v>
      </c>
    </row>
    <row r="900" spans="2:94" x14ac:dyDescent="0.35">
      <c r="B900" t="s">
        <v>207</v>
      </c>
      <c r="C900" s="17">
        <v>0.21304578970180199</v>
      </c>
      <c r="D900" s="17">
        <v>0.19644983057262799</v>
      </c>
      <c r="E900" s="17">
        <v>0.230084271401999</v>
      </c>
      <c r="F900" s="17"/>
      <c r="G900" s="17">
        <v>0.21786238698961299</v>
      </c>
      <c r="H900" s="17">
        <v>0.206484099681922</v>
      </c>
      <c r="I900" s="17">
        <v>0.196769008004781</v>
      </c>
      <c r="J900" s="17">
        <v>0.20770862943750101</v>
      </c>
      <c r="K900" s="17">
        <v>0.19638462446823199</v>
      </c>
      <c r="L900" s="17">
        <v>0.24260603354546301</v>
      </c>
      <c r="M900" s="17"/>
      <c r="N900" s="17">
        <v>0.197595367699123</v>
      </c>
      <c r="O900" s="17">
        <v>0.19422042093686301</v>
      </c>
      <c r="P900" s="17">
        <v>0.224420707245164</v>
      </c>
      <c r="Q900" s="17">
        <v>0.238884204301435</v>
      </c>
      <c r="R900" s="17"/>
      <c r="S900" s="17">
        <v>0.184050970577607</v>
      </c>
      <c r="T900" s="17">
        <v>0.22501586413158001</v>
      </c>
      <c r="U900" s="17">
        <v>0.23342933501243901</v>
      </c>
      <c r="V900" s="17">
        <v>0.20524138637804601</v>
      </c>
      <c r="W900" s="17">
        <v>0.20131742283301399</v>
      </c>
      <c r="X900" s="17">
        <v>0.207494252673322</v>
      </c>
      <c r="Y900" s="17">
        <v>0.20388247982619001</v>
      </c>
      <c r="Z900" s="17">
        <v>0.25168615940884298</v>
      </c>
      <c r="AA900" s="17">
        <v>0.248663182673871</v>
      </c>
      <c r="AB900" s="17">
        <v>0.211804796030198</v>
      </c>
      <c r="AC900" s="17">
        <v>0.18362728468891301</v>
      </c>
      <c r="AD900" s="17"/>
      <c r="AE900" s="17">
        <v>0.217564193834797</v>
      </c>
      <c r="AF900" s="17">
        <v>0.19031269418403801</v>
      </c>
      <c r="AG900" s="17">
        <v>0.26633345556397497</v>
      </c>
      <c r="AH900" s="17"/>
      <c r="AI900" s="17">
        <v>0.233831435020082</v>
      </c>
      <c r="AJ900" s="17">
        <v>0.17758730993323599</v>
      </c>
      <c r="AK900" s="17">
        <v>0.21954115386072401</v>
      </c>
      <c r="AL900" s="17">
        <v>0.17249718897529701</v>
      </c>
      <c r="AM900" s="17">
        <v>0.219702927690445</v>
      </c>
      <c r="AN900" s="17"/>
      <c r="AO900" s="17">
        <v>0.25870491395267903</v>
      </c>
      <c r="AP900" s="17">
        <v>0.15959582372780201</v>
      </c>
      <c r="AQ900" s="17">
        <v>0.23004698894004</v>
      </c>
      <c r="AR900" s="17"/>
      <c r="AS900" s="17">
        <v>0.230847684186263</v>
      </c>
      <c r="AT900" s="17">
        <v>0.25298889587949702</v>
      </c>
      <c r="AU900" s="17">
        <v>0.21876550142352899</v>
      </c>
      <c r="AV900" s="17">
        <v>0.124822270934852</v>
      </c>
      <c r="AW900" s="17">
        <v>0.19661190477806101</v>
      </c>
      <c r="AX900" s="17"/>
      <c r="AY900" s="17">
        <v>5.8577755626285401E-2</v>
      </c>
      <c r="AZ900" s="17">
        <v>0.22292173004896201</v>
      </c>
      <c r="BA900" s="17">
        <v>0.22344619035458901</v>
      </c>
      <c r="BB900" s="17">
        <v>0.22428664288227601</v>
      </c>
      <c r="BC900" s="17">
        <v>0.23418759430038399</v>
      </c>
      <c r="BD900" s="17">
        <v>0.19413791032959399</v>
      </c>
      <c r="BE900" s="17">
        <v>0.17761450164586901</v>
      </c>
      <c r="BF900" s="17">
        <v>0.23949962799976299</v>
      </c>
      <c r="BG900" s="17">
        <v>0.210968716777967</v>
      </c>
      <c r="BH900" s="17">
        <v>0.22044103064569401</v>
      </c>
      <c r="BI900" s="17">
        <v>0.26601238427006602</v>
      </c>
      <c r="BJ900" s="17">
        <v>0.19265276058585101</v>
      </c>
      <c r="BK900" s="17">
        <v>0.18156266807117499</v>
      </c>
      <c r="BL900" s="17">
        <v>0.25511307726612797</v>
      </c>
      <c r="BM900" s="17">
        <v>0.198955885043474</v>
      </c>
      <c r="BN900" s="17">
        <v>0.14142537008813499</v>
      </c>
      <c r="BO900" s="17"/>
      <c r="BP900" s="17">
        <v>0.21138283795020901</v>
      </c>
      <c r="BQ900" s="17">
        <v>0.203381466901605</v>
      </c>
      <c r="BR900" s="17">
        <v>0.21153805160589401</v>
      </c>
      <c r="BS900" s="17">
        <v>0.20211395490723599</v>
      </c>
      <c r="BT900" s="17">
        <v>0.25828150879390699</v>
      </c>
      <c r="BU900" s="17">
        <v>0.217194332164559</v>
      </c>
      <c r="BV900" s="17"/>
      <c r="BW900" s="17">
        <v>0.18762631117369999</v>
      </c>
      <c r="BX900" s="17">
        <v>0.237114825047397</v>
      </c>
      <c r="BY900" s="17">
        <v>0.192704264047177</v>
      </c>
      <c r="BZ900" s="17">
        <v>0.18867944680717999</v>
      </c>
      <c r="CA900" s="17">
        <v>0.22587367729191701</v>
      </c>
      <c r="CB900" s="17">
        <v>0.297869104188137</v>
      </c>
      <c r="CC900" s="17">
        <v>0.131330692304748</v>
      </c>
      <c r="CD900" s="17">
        <v>0.28644020646726098</v>
      </c>
      <c r="CE900" s="17"/>
      <c r="CF900" s="17">
        <v>0.27313319872617697</v>
      </c>
      <c r="CG900" s="17">
        <v>0.21989462042018601</v>
      </c>
      <c r="CH900" s="17">
        <v>0.20129040852122801</v>
      </c>
      <c r="CI900" s="17">
        <v>0.19714955269780801</v>
      </c>
      <c r="CJ900" s="17">
        <v>0.19696364073158201</v>
      </c>
      <c r="CK900" s="17"/>
      <c r="CL900" s="17">
        <v>0.19809615873313099</v>
      </c>
      <c r="CM900" s="17"/>
      <c r="CN900" s="17">
        <v>0.18864652771802801</v>
      </c>
      <c r="CO900" s="17">
        <v>0.25828268217221501</v>
      </c>
      <c r="CP900" s="17">
        <v>0.23588570444965101</v>
      </c>
    </row>
    <row r="901" spans="2:94" x14ac:dyDescent="0.35">
      <c r="B901" t="s">
        <v>208</v>
      </c>
      <c r="C901" s="17">
        <v>3.3034215553494603E-2</v>
      </c>
      <c r="D901" s="17">
        <v>4.4757623884405399E-2</v>
      </c>
      <c r="E901" s="17">
        <v>2.16301476826153E-2</v>
      </c>
      <c r="F901" s="17"/>
      <c r="G901" s="17">
        <v>3.9801831673805403E-2</v>
      </c>
      <c r="H901" s="17">
        <v>5.3502835645562699E-2</v>
      </c>
      <c r="I901" s="17">
        <v>2.3648035869098399E-2</v>
      </c>
      <c r="J901" s="17">
        <v>1.47883574805571E-2</v>
      </c>
      <c r="K901" s="17">
        <v>3.3302487227062999E-2</v>
      </c>
      <c r="L901" s="17">
        <v>3.3269054851482002E-2</v>
      </c>
      <c r="M901" s="17"/>
      <c r="N901" s="17">
        <v>3.5455422536084198E-2</v>
      </c>
      <c r="O901" s="17">
        <v>4.13830606525908E-2</v>
      </c>
      <c r="P901" s="17">
        <v>2.7192769599312699E-2</v>
      </c>
      <c r="Q901" s="17">
        <v>2.6930057500241002E-2</v>
      </c>
      <c r="R901" s="17"/>
      <c r="S901" s="17">
        <v>3.5700477146222598E-2</v>
      </c>
      <c r="T901" s="17">
        <v>4.38037750841948E-2</v>
      </c>
      <c r="U901" s="17">
        <v>3.9334856443790603E-2</v>
      </c>
      <c r="V901" s="17">
        <v>3.8074810917338102E-2</v>
      </c>
      <c r="W901" s="17">
        <v>6.0754508628622202E-2</v>
      </c>
      <c r="X901" s="17">
        <v>2.1245860420015601E-2</v>
      </c>
      <c r="Y901" s="17">
        <v>1.7718010865374199E-2</v>
      </c>
      <c r="Z901" s="17">
        <v>2.9843346391919202E-2</v>
      </c>
      <c r="AA901" s="17">
        <v>1.5804100326546999E-2</v>
      </c>
      <c r="AB901" s="17">
        <v>2.3201664972374001E-2</v>
      </c>
      <c r="AC901" s="17">
        <v>3.8177389745767697E-2</v>
      </c>
      <c r="AD901" s="17"/>
      <c r="AE901" s="17">
        <v>3.7692323328216502E-2</v>
      </c>
      <c r="AF901" s="17">
        <v>3.0449114831394199E-2</v>
      </c>
      <c r="AG901" s="17">
        <v>3.1185473802395901E-2</v>
      </c>
      <c r="AH901" s="17"/>
      <c r="AI901" s="17">
        <v>3.8735335454450397E-2</v>
      </c>
      <c r="AJ901" s="17">
        <v>2.8210579985000199E-2</v>
      </c>
      <c r="AK901" s="17">
        <v>2.8591727919720401E-2</v>
      </c>
      <c r="AL901" s="17">
        <v>0.140826846061685</v>
      </c>
      <c r="AM901" s="17">
        <v>2.90428943631953E-2</v>
      </c>
      <c r="AN901" s="17"/>
      <c r="AO901" s="17">
        <v>3.50609709434829E-2</v>
      </c>
      <c r="AP901" s="17">
        <v>2.2667029018335699E-2</v>
      </c>
      <c r="AQ901" s="17">
        <v>2.7581609972348899E-2</v>
      </c>
      <c r="AR901" s="17"/>
      <c r="AS901" s="17">
        <v>2.4960824668215201E-2</v>
      </c>
      <c r="AT901" s="17">
        <v>2.28534713600856E-2</v>
      </c>
      <c r="AU901" s="17">
        <v>2.8336965736133899E-2</v>
      </c>
      <c r="AV901" s="17">
        <v>5.1825915606071103E-2</v>
      </c>
      <c r="AW901" s="17">
        <v>0.14489070235973101</v>
      </c>
      <c r="AX901" s="17"/>
      <c r="AY901" s="17">
        <v>0</v>
      </c>
      <c r="AZ901" s="17">
        <v>2.5875430270687502E-2</v>
      </c>
      <c r="BA901" s="17">
        <v>2.5624932129321799E-2</v>
      </c>
      <c r="BB901" s="17">
        <v>1.1505478060784601E-2</v>
      </c>
      <c r="BC901" s="17">
        <v>1.51126567482409E-2</v>
      </c>
      <c r="BD901" s="17">
        <v>5.2493475798291597E-2</v>
      </c>
      <c r="BE901" s="17">
        <v>4.1178700578374403E-2</v>
      </c>
      <c r="BF901" s="17">
        <v>2.4482594716957601E-2</v>
      </c>
      <c r="BG901" s="17">
        <v>3.4193446026576702E-2</v>
      </c>
      <c r="BH901" s="17">
        <v>3.9254585835832599E-2</v>
      </c>
      <c r="BI901" s="17">
        <v>3.9982909505593398E-2</v>
      </c>
      <c r="BJ901" s="17">
        <v>5.2551771811567602E-2</v>
      </c>
      <c r="BK901" s="17">
        <v>4.6551173566244997E-2</v>
      </c>
      <c r="BL901" s="17">
        <v>0</v>
      </c>
      <c r="BM901" s="17">
        <v>9.5967485384288204E-2</v>
      </c>
      <c r="BN901" s="17">
        <v>2.5559920247686899E-2</v>
      </c>
      <c r="BO901" s="17"/>
      <c r="BP901" s="17">
        <v>2.75204484123239E-2</v>
      </c>
      <c r="BQ901" s="17">
        <v>3.3588742663078701E-2</v>
      </c>
      <c r="BR901" s="17">
        <v>3.1782030783559602E-2</v>
      </c>
      <c r="BS901" s="17">
        <v>3.9955351356600402E-2</v>
      </c>
      <c r="BT901" s="17">
        <v>3.0011647164917402E-2</v>
      </c>
      <c r="BU901" s="17">
        <v>3.6594672081261201E-2</v>
      </c>
      <c r="BV901" s="17"/>
      <c r="BW901" s="17">
        <v>3.88769191720435E-2</v>
      </c>
      <c r="BX901" s="17">
        <v>3.52089877394016E-2</v>
      </c>
      <c r="BY901" s="17">
        <v>3.3168744683195403E-2</v>
      </c>
      <c r="BZ901" s="17">
        <v>3.1410588624374E-2</v>
      </c>
      <c r="CA901" s="17">
        <v>4.59071624470044E-2</v>
      </c>
      <c r="CB901" s="17">
        <v>3.0735906787944502E-2</v>
      </c>
      <c r="CC901" s="17">
        <v>0</v>
      </c>
      <c r="CD901" s="17">
        <v>1.27551855121203E-2</v>
      </c>
      <c r="CE901" s="17"/>
      <c r="CF901" s="17">
        <v>5.74013473049425E-2</v>
      </c>
      <c r="CG901" s="17">
        <v>3.3992784999435602E-2</v>
      </c>
      <c r="CH901" s="17">
        <v>3.2522810364694503E-2</v>
      </c>
      <c r="CI901" s="17">
        <v>2.34228635736266E-2</v>
      </c>
      <c r="CJ901" s="17">
        <v>1.4191628607582701E-2</v>
      </c>
      <c r="CK901" s="17"/>
      <c r="CL901" s="17">
        <v>2.2629268035525899E-2</v>
      </c>
      <c r="CM901" s="17"/>
      <c r="CN901" s="17">
        <v>2.8477759945494199E-2</v>
      </c>
      <c r="CO901" s="17">
        <v>4.5089236293673202E-2</v>
      </c>
      <c r="CP901" s="17">
        <v>3.4407228354192201E-2</v>
      </c>
    </row>
    <row r="902" spans="2:94" x14ac:dyDescent="0.35">
      <c r="B902" t="s">
        <v>209</v>
      </c>
      <c r="C902" s="17">
        <v>3.08866193955105E-2</v>
      </c>
      <c r="D902" s="17">
        <v>3.6314306938806197E-2</v>
      </c>
      <c r="E902" s="17">
        <v>2.5776907024889401E-2</v>
      </c>
      <c r="F902" s="17"/>
      <c r="G902" s="17">
        <v>1.6932591572685899E-2</v>
      </c>
      <c r="H902" s="17">
        <v>1.7571975404881899E-2</v>
      </c>
      <c r="I902" s="17">
        <v>1.8701874225991798E-2</v>
      </c>
      <c r="J902" s="17">
        <v>2.28269505993367E-2</v>
      </c>
      <c r="K902" s="17">
        <v>5.2613669422059299E-2</v>
      </c>
      <c r="L902" s="17">
        <v>5.1415741381204402E-2</v>
      </c>
      <c r="M902" s="17"/>
      <c r="N902" s="17">
        <v>4.1869101621456302E-2</v>
      </c>
      <c r="O902" s="17">
        <v>2.6637111467474401E-2</v>
      </c>
      <c r="P902" s="17">
        <v>3.2057782430535198E-2</v>
      </c>
      <c r="Q902" s="17">
        <v>2.3371180782075E-2</v>
      </c>
      <c r="R902" s="17"/>
      <c r="S902" s="17">
        <v>1.74756215346159E-2</v>
      </c>
      <c r="T902" s="17">
        <v>4.7779049283624399E-2</v>
      </c>
      <c r="U902" s="17">
        <v>4.8168598571563401E-2</v>
      </c>
      <c r="V902" s="17">
        <v>1.9171057304113299E-2</v>
      </c>
      <c r="W902" s="17">
        <v>2.54799762771587E-2</v>
      </c>
      <c r="X902" s="17">
        <v>1.7112820349883699E-2</v>
      </c>
      <c r="Y902" s="17">
        <v>3.7236197637999402E-2</v>
      </c>
      <c r="Z902" s="17">
        <v>4.6100962174263703E-2</v>
      </c>
      <c r="AA902" s="17">
        <v>1.58491881867526E-2</v>
      </c>
      <c r="AB902" s="17">
        <v>4.1110135095595801E-2</v>
      </c>
      <c r="AC902" s="17">
        <v>4.8961398794289603E-2</v>
      </c>
      <c r="AD902" s="17"/>
      <c r="AE902" s="17">
        <v>5.8233773737874001E-2</v>
      </c>
      <c r="AF902" s="17">
        <v>1.3509301961004701E-2</v>
      </c>
      <c r="AG902" s="17">
        <v>1.6827895140226298E-2</v>
      </c>
      <c r="AH902" s="17"/>
      <c r="AI902" s="17">
        <v>5.5354946349537901E-2</v>
      </c>
      <c r="AJ902" s="17">
        <v>1.3263222858834901E-2</v>
      </c>
      <c r="AK902" s="17">
        <v>7.7299037206196401E-3</v>
      </c>
      <c r="AL902" s="17">
        <v>0.11688697616474</v>
      </c>
      <c r="AM902" s="17">
        <v>1.84359519110497E-2</v>
      </c>
      <c r="AN902" s="17"/>
      <c r="AO902" s="17">
        <v>4.4372328333369702E-2</v>
      </c>
      <c r="AP902" s="17">
        <v>9.2836069820359992E-3</v>
      </c>
      <c r="AQ902" s="17">
        <v>2.0574598969821799E-2</v>
      </c>
      <c r="AR902" s="17"/>
      <c r="AS902" s="17">
        <v>2.8664303908141699E-2</v>
      </c>
      <c r="AT902" s="17">
        <v>3.1841770358662501E-2</v>
      </c>
      <c r="AU902" s="17">
        <v>3.0525757727674099E-2</v>
      </c>
      <c r="AV902" s="17">
        <v>4.5512246623469102E-2</v>
      </c>
      <c r="AW902" s="17">
        <v>0</v>
      </c>
      <c r="AX902" s="17"/>
      <c r="AY902" s="17">
        <v>0</v>
      </c>
      <c r="AZ902" s="17">
        <v>4.1361365749634497E-2</v>
      </c>
      <c r="BA902" s="17">
        <v>4.2086830382119002E-2</v>
      </c>
      <c r="BB902" s="17">
        <v>2.5979125207606198E-2</v>
      </c>
      <c r="BC902" s="17">
        <v>1.01472578491695E-2</v>
      </c>
      <c r="BD902" s="17">
        <v>2.6109182410430198E-2</v>
      </c>
      <c r="BE902" s="17">
        <v>4.4027362689875102E-2</v>
      </c>
      <c r="BF902" s="17">
        <v>3.6423629433372101E-2</v>
      </c>
      <c r="BG902" s="17">
        <v>1.6077891657045901E-2</v>
      </c>
      <c r="BH902" s="17">
        <v>7.6145196990828001E-2</v>
      </c>
      <c r="BI902" s="17">
        <v>3.9547576422209997E-2</v>
      </c>
      <c r="BJ902" s="17">
        <v>2.6450702390915199E-2</v>
      </c>
      <c r="BK902" s="17">
        <v>3.5435702066088703E-2</v>
      </c>
      <c r="BL902" s="17">
        <v>0</v>
      </c>
      <c r="BM902" s="17">
        <v>0</v>
      </c>
      <c r="BN902" s="17">
        <v>0</v>
      </c>
      <c r="BO902" s="17"/>
      <c r="BP902" s="17">
        <v>2.21486077659068E-2</v>
      </c>
      <c r="BQ902" s="17">
        <v>2.6966462609941001E-2</v>
      </c>
      <c r="BR902" s="17">
        <v>3.5596165674162898E-2</v>
      </c>
      <c r="BS902" s="17">
        <v>2.8583314883549801E-2</v>
      </c>
      <c r="BT902" s="17">
        <v>5.0948250918663097E-2</v>
      </c>
      <c r="BU902" s="17">
        <v>4.4581636194836002E-2</v>
      </c>
      <c r="BV902" s="17"/>
      <c r="BW902" s="17">
        <v>4.9443461252003398E-2</v>
      </c>
      <c r="BX902" s="17">
        <v>2.1141500390580201E-2</v>
      </c>
      <c r="BY902" s="17">
        <v>3.5106076482002001E-2</v>
      </c>
      <c r="BZ902" s="17">
        <v>3.65602909678827E-2</v>
      </c>
      <c r="CA902" s="17">
        <v>2.3734268760601501E-2</v>
      </c>
      <c r="CB902" s="17">
        <v>4.1587229632681001E-2</v>
      </c>
      <c r="CC902" s="17">
        <v>4.0234747900687803E-2</v>
      </c>
      <c r="CD902" s="17">
        <v>1.1525750442599601E-2</v>
      </c>
      <c r="CE902" s="17"/>
      <c r="CF902" s="17">
        <v>1.9184767487242699E-2</v>
      </c>
      <c r="CG902" s="17">
        <v>3.8628469850459903E-2</v>
      </c>
      <c r="CH902" s="17">
        <v>2.4974669919449698E-2</v>
      </c>
      <c r="CI902" s="17">
        <v>3.7396050490581499E-2</v>
      </c>
      <c r="CJ902" s="17">
        <v>1.2197923101501199E-2</v>
      </c>
      <c r="CK902" s="17"/>
      <c r="CL902" s="17">
        <v>1.0314485527067801E-2</v>
      </c>
      <c r="CM902" s="17"/>
      <c r="CN902" s="17">
        <v>3.1046082583159901E-2</v>
      </c>
      <c r="CO902" s="17">
        <v>1.81873681698143E-2</v>
      </c>
      <c r="CP902" s="17">
        <v>4.0682437326615799E-2</v>
      </c>
    </row>
    <row r="903" spans="2:94" x14ac:dyDescent="0.35">
      <c r="B903" t="s">
        <v>133</v>
      </c>
      <c r="C903" s="17">
        <v>7.6308134040935199E-2</v>
      </c>
      <c r="D903" s="17">
        <v>5.4902901637163402E-2</v>
      </c>
      <c r="E903" s="17">
        <v>9.6673962424564497E-2</v>
      </c>
      <c r="F903" s="17"/>
      <c r="G903" s="17">
        <v>6.8484441097916002E-2</v>
      </c>
      <c r="H903" s="17">
        <v>8.7336795221799005E-2</v>
      </c>
      <c r="I903" s="17">
        <v>7.4799910560440996E-2</v>
      </c>
      <c r="J903" s="17">
        <v>8.2763738664305905E-2</v>
      </c>
      <c r="K903" s="17">
        <v>6.59930877017703E-2</v>
      </c>
      <c r="L903" s="17">
        <v>7.6259537631910901E-2</v>
      </c>
      <c r="M903" s="17"/>
      <c r="N903" s="17">
        <v>4.7712558864457903E-2</v>
      </c>
      <c r="O903" s="17">
        <v>7.4100583270956602E-2</v>
      </c>
      <c r="P903" s="17">
        <v>9.2903679160300706E-2</v>
      </c>
      <c r="Q903" s="17">
        <v>9.5212949724254703E-2</v>
      </c>
      <c r="R903" s="17"/>
      <c r="S903" s="17">
        <v>6.1846325399091899E-2</v>
      </c>
      <c r="T903" s="17">
        <v>8.0846261111749806E-2</v>
      </c>
      <c r="U903" s="17">
        <v>7.1982018562792197E-2</v>
      </c>
      <c r="V903" s="17">
        <v>7.1981991377843293E-2</v>
      </c>
      <c r="W903" s="17">
        <v>5.7321151852310001E-2</v>
      </c>
      <c r="X903" s="17">
        <v>0.12536442226990399</v>
      </c>
      <c r="Y903" s="17">
        <v>4.43276357537188E-2</v>
      </c>
      <c r="Z903" s="17">
        <v>7.0848580184820306E-2</v>
      </c>
      <c r="AA903" s="17">
        <v>9.1232570396206997E-2</v>
      </c>
      <c r="AB903" s="17">
        <v>9.1109190967113896E-2</v>
      </c>
      <c r="AC903" s="17">
        <v>5.1876479022849198E-2</v>
      </c>
      <c r="AD903" s="17"/>
      <c r="AE903" s="17">
        <v>7.5621463126601299E-2</v>
      </c>
      <c r="AF903" s="17">
        <v>5.8712848061639199E-2</v>
      </c>
      <c r="AG903" s="17">
        <v>0.10992198436393601</v>
      </c>
      <c r="AH903" s="17"/>
      <c r="AI903" s="17">
        <v>6.5540191067918793E-2</v>
      </c>
      <c r="AJ903" s="17">
        <v>6.1535655329892899E-2</v>
      </c>
      <c r="AK903" s="17">
        <v>1.25392992361496E-2</v>
      </c>
      <c r="AL903" s="17">
        <v>5.0738312884338298E-2</v>
      </c>
      <c r="AM903" s="17">
        <v>0.15030781459155701</v>
      </c>
      <c r="AN903" s="17"/>
      <c r="AO903" s="17">
        <v>5.6604350644984099E-2</v>
      </c>
      <c r="AP903" s="17">
        <v>5.5542798258438497E-2</v>
      </c>
      <c r="AQ903" s="17">
        <v>2.8709700738255899E-2</v>
      </c>
      <c r="AR903" s="17"/>
      <c r="AS903" s="17">
        <v>9.8578641305918202E-2</v>
      </c>
      <c r="AT903" s="17">
        <v>9.5886270704584498E-2</v>
      </c>
      <c r="AU903" s="17">
        <v>5.4280765539801802E-2</v>
      </c>
      <c r="AV903" s="17">
        <v>4.5816014889517601E-2</v>
      </c>
      <c r="AW903" s="17">
        <v>0</v>
      </c>
      <c r="AX903" s="17"/>
      <c r="AY903" s="17">
        <v>0.21973843475555499</v>
      </c>
      <c r="AZ903" s="17">
        <v>3.8732480744598202E-2</v>
      </c>
      <c r="BA903" s="17">
        <v>5.3479376898478301E-2</v>
      </c>
      <c r="BB903" s="17">
        <v>0.10410111511341499</v>
      </c>
      <c r="BC903" s="17">
        <v>9.7855463557484201E-2</v>
      </c>
      <c r="BD903" s="17">
        <v>8.0201622548625298E-2</v>
      </c>
      <c r="BE903" s="17">
        <v>7.7363902033943902E-2</v>
      </c>
      <c r="BF903" s="17">
        <v>7.3211445870111899E-2</v>
      </c>
      <c r="BG903" s="17">
        <v>6.4507930889574697E-2</v>
      </c>
      <c r="BH903" s="17">
        <v>7.1330636531019398E-2</v>
      </c>
      <c r="BI903" s="17">
        <v>6.6508596701943604E-2</v>
      </c>
      <c r="BJ903" s="17">
        <v>2.6355836237807299E-2</v>
      </c>
      <c r="BK903" s="17">
        <v>9.39526356244441E-2</v>
      </c>
      <c r="BL903" s="17">
        <v>2.24088529487887E-2</v>
      </c>
      <c r="BM903" s="17">
        <v>7.1261043694751003E-2</v>
      </c>
      <c r="BN903" s="17">
        <v>0</v>
      </c>
      <c r="BO903" s="17"/>
      <c r="BP903" s="17">
        <v>6.71855841507666E-2</v>
      </c>
      <c r="BQ903" s="17">
        <v>9.0990501011322805E-2</v>
      </c>
      <c r="BR903" s="17">
        <v>6.8013375139083704E-2</v>
      </c>
      <c r="BS903" s="17">
        <v>6.6103144065015898E-2</v>
      </c>
      <c r="BT903" s="17">
        <v>9.6378606178575604E-2</v>
      </c>
      <c r="BU903" s="17">
        <v>6.2996551093174494E-2</v>
      </c>
      <c r="BV903" s="17"/>
      <c r="BW903" s="17">
        <v>3.7012511097663799E-2</v>
      </c>
      <c r="BX903" s="17">
        <v>8.3041280871206394E-2</v>
      </c>
      <c r="BY903" s="17">
        <v>6.0893026359533302E-2</v>
      </c>
      <c r="BZ903" s="17">
        <v>7.0567162254155102E-2</v>
      </c>
      <c r="CA903" s="17">
        <v>5.6610896773725702E-2</v>
      </c>
      <c r="CB903" s="17">
        <v>2.7381159731171199E-2</v>
      </c>
      <c r="CC903" s="17">
        <v>0.10287081172879101</v>
      </c>
      <c r="CD903" s="17">
        <v>0.112695959052659</v>
      </c>
      <c r="CE903" s="17"/>
      <c r="CF903" s="17">
        <v>5.0664535321196497E-2</v>
      </c>
      <c r="CG903" s="17">
        <v>6.7172144586117394E-2</v>
      </c>
      <c r="CH903" s="17">
        <v>8.5022236595118997E-2</v>
      </c>
      <c r="CI903" s="17">
        <v>9.0517474933772907E-2</v>
      </c>
      <c r="CJ903" s="17">
        <v>7.9409316646232395E-2</v>
      </c>
      <c r="CK903" s="17"/>
      <c r="CL903" s="17">
        <v>3.00361838000823E-2</v>
      </c>
      <c r="CM903" s="17"/>
      <c r="CN903" s="17">
        <v>8.5518011286442805E-2</v>
      </c>
      <c r="CO903" s="17">
        <v>8.7750700315917696E-2</v>
      </c>
      <c r="CP903" s="17">
        <v>4.48214537160979E-2</v>
      </c>
    </row>
    <row r="904" spans="2:94" x14ac:dyDescent="0.35">
      <c r="B904" t="s">
        <v>145</v>
      </c>
      <c r="C904" s="17">
        <v>0.64672524130825704</v>
      </c>
      <c r="D904" s="17">
        <v>0.667575336966996</v>
      </c>
      <c r="E904" s="17">
        <v>0.62583471146593195</v>
      </c>
      <c r="F904" s="17"/>
      <c r="G904" s="17">
        <v>0.65691874866597899</v>
      </c>
      <c r="H904" s="17">
        <v>0.63510429404583402</v>
      </c>
      <c r="I904" s="17">
        <v>0.68608117133968705</v>
      </c>
      <c r="J904" s="17">
        <v>0.67191232381829902</v>
      </c>
      <c r="K904" s="17">
        <v>0.65170613118087595</v>
      </c>
      <c r="L904" s="17">
        <v>0.59644963258993999</v>
      </c>
      <c r="M904" s="17"/>
      <c r="N904" s="17">
        <v>0.67736754927887799</v>
      </c>
      <c r="O904" s="17">
        <v>0.66365882367211504</v>
      </c>
      <c r="P904" s="17">
        <v>0.62342506156468802</v>
      </c>
      <c r="Q904" s="17">
        <v>0.61560160769199401</v>
      </c>
      <c r="R904" s="17"/>
      <c r="S904" s="17">
        <v>0.70092660534246298</v>
      </c>
      <c r="T904" s="17">
        <v>0.60255505038885004</v>
      </c>
      <c r="U904" s="17">
        <v>0.60708519140941497</v>
      </c>
      <c r="V904" s="17">
        <v>0.66553075402265904</v>
      </c>
      <c r="W904" s="17">
        <v>0.65512694040889596</v>
      </c>
      <c r="X904" s="17">
        <v>0.62878264428687403</v>
      </c>
      <c r="Y904" s="17">
        <v>0.69683567591671702</v>
      </c>
      <c r="Z904" s="17">
        <v>0.60152095184015397</v>
      </c>
      <c r="AA904" s="17">
        <v>0.62845095841662202</v>
      </c>
      <c r="AB904" s="17">
        <v>0.63277421293471803</v>
      </c>
      <c r="AC904" s="17">
        <v>0.67735744774817996</v>
      </c>
      <c r="AD904" s="17"/>
      <c r="AE904" s="17">
        <v>0.61088824597251101</v>
      </c>
      <c r="AF904" s="17">
        <v>0.70701604096192405</v>
      </c>
      <c r="AG904" s="17">
        <v>0.57573119112946702</v>
      </c>
      <c r="AH904" s="17"/>
      <c r="AI904" s="17">
        <v>0.60653809210801102</v>
      </c>
      <c r="AJ904" s="17">
        <v>0.71940323189303601</v>
      </c>
      <c r="AK904" s="17">
        <v>0.73159791526278595</v>
      </c>
      <c r="AL904" s="17">
        <v>0.51905067591393905</v>
      </c>
      <c r="AM904" s="17">
        <v>0.58251041144375304</v>
      </c>
      <c r="AN904" s="17"/>
      <c r="AO904" s="17">
        <v>0.60525743612548499</v>
      </c>
      <c r="AP904" s="17">
        <v>0.75291074201338803</v>
      </c>
      <c r="AQ904" s="17">
        <v>0.693087101379534</v>
      </c>
      <c r="AR904" s="17"/>
      <c r="AS904" s="17">
        <v>0.61694854593146198</v>
      </c>
      <c r="AT904" s="17">
        <v>0.59642959169717003</v>
      </c>
      <c r="AU904" s="17">
        <v>0.66809100957286205</v>
      </c>
      <c r="AV904" s="17">
        <v>0.73202355194609003</v>
      </c>
      <c r="AW904" s="17">
        <v>0.65849739286220899</v>
      </c>
      <c r="AX904" s="17"/>
      <c r="AY904" s="17">
        <v>0.72168380961815903</v>
      </c>
      <c r="AZ904" s="17">
        <v>0.67110899318611805</v>
      </c>
      <c r="BA904" s="17">
        <v>0.655362670235492</v>
      </c>
      <c r="BB904" s="17">
        <v>0.63412763873591904</v>
      </c>
      <c r="BC904" s="17">
        <v>0.64269702754472102</v>
      </c>
      <c r="BD904" s="17">
        <v>0.64705780891305897</v>
      </c>
      <c r="BE904" s="17">
        <v>0.65981553305193796</v>
      </c>
      <c r="BF904" s="17">
        <v>0.62638270197979495</v>
      </c>
      <c r="BG904" s="17">
        <v>0.674252014648836</v>
      </c>
      <c r="BH904" s="17">
        <v>0.59282854999662604</v>
      </c>
      <c r="BI904" s="17">
        <v>0.58794853310018702</v>
      </c>
      <c r="BJ904" s="17">
        <v>0.70198892897385901</v>
      </c>
      <c r="BK904" s="17">
        <v>0.64249782067204697</v>
      </c>
      <c r="BL904" s="17">
        <v>0.722478069785083</v>
      </c>
      <c r="BM904" s="17">
        <v>0.63381558587748699</v>
      </c>
      <c r="BN904" s="17">
        <v>0.83301470966417801</v>
      </c>
      <c r="BO904" s="17"/>
      <c r="BP904" s="17">
        <v>0.67176252172079398</v>
      </c>
      <c r="BQ904" s="17">
        <v>0.64507282681405298</v>
      </c>
      <c r="BR904" s="17">
        <v>0.65307037679729996</v>
      </c>
      <c r="BS904" s="17">
        <v>0.66324423478759797</v>
      </c>
      <c r="BT904" s="17">
        <v>0.56437998694393599</v>
      </c>
      <c r="BU904" s="17">
        <v>0.63863280846616899</v>
      </c>
      <c r="BV904" s="17"/>
      <c r="BW904" s="17">
        <v>0.687040797304589</v>
      </c>
      <c r="BX904" s="17">
        <v>0.623493405951415</v>
      </c>
      <c r="BY904" s="17">
        <v>0.67812788842809202</v>
      </c>
      <c r="BZ904" s="17">
        <v>0.67278251134640799</v>
      </c>
      <c r="CA904" s="17">
        <v>0.647873994726751</v>
      </c>
      <c r="CB904" s="17">
        <v>0.60242659966006695</v>
      </c>
      <c r="CC904" s="17">
        <v>0.72556374806577295</v>
      </c>
      <c r="CD904" s="17">
        <v>0.57658289852536004</v>
      </c>
      <c r="CE904" s="17"/>
      <c r="CF904" s="17">
        <v>0.59961615116044098</v>
      </c>
      <c r="CG904" s="17">
        <v>0.64031198014380097</v>
      </c>
      <c r="CH904" s="17">
        <v>0.65618987459950895</v>
      </c>
      <c r="CI904" s="17">
        <v>0.65151405830421105</v>
      </c>
      <c r="CJ904" s="17">
        <v>0.69723749091310105</v>
      </c>
      <c r="CK904" s="17"/>
      <c r="CL904" s="17">
        <v>0.73892390390419305</v>
      </c>
      <c r="CM904" s="17"/>
      <c r="CN904" s="17">
        <v>0.66631161846687503</v>
      </c>
      <c r="CO904" s="17">
        <v>0.59069001304837998</v>
      </c>
      <c r="CP904" s="17">
        <v>0.64420317615344302</v>
      </c>
    </row>
    <row r="905" spans="2:94" x14ac:dyDescent="0.35">
      <c r="B905" t="s">
        <v>146</v>
      </c>
      <c r="C905" s="17">
        <v>6.3920834949005106E-2</v>
      </c>
      <c r="D905" s="17">
        <v>8.1071930823211694E-2</v>
      </c>
      <c r="E905" s="17">
        <v>4.7407054707504698E-2</v>
      </c>
      <c r="F905" s="17"/>
      <c r="G905" s="17">
        <v>5.6734423246491403E-2</v>
      </c>
      <c r="H905" s="17">
        <v>7.1074811050444595E-2</v>
      </c>
      <c r="I905" s="17">
        <v>4.2349910095090301E-2</v>
      </c>
      <c r="J905" s="17">
        <v>3.76153080798938E-2</v>
      </c>
      <c r="K905" s="17">
        <v>8.5916156649122305E-2</v>
      </c>
      <c r="L905" s="17">
        <v>8.4684796232686405E-2</v>
      </c>
      <c r="M905" s="17"/>
      <c r="N905" s="17">
        <v>7.7324524157540403E-2</v>
      </c>
      <c r="O905" s="17">
        <v>6.8020172120065198E-2</v>
      </c>
      <c r="P905" s="17">
        <v>5.92505520298479E-2</v>
      </c>
      <c r="Q905" s="17">
        <v>5.0301238282316002E-2</v>
      </c>
      <c r="R905" s="17"/>
      <c r="S905" s="17">
        <v>5.3176098680838502E-2</v>
      </c>
      <c r="T905" s="17">
        <v>9.1582824367819199E-2</v>
      </c>
      <c r="U905" s="17">
        <v>8.7503455015354101E-2</v>
      </c>
      <c r="V905" s="17">
        <v>5.72458682214513E-2</v>
      </c>
      <c r="W905" s="17">
        <v>8.6234484905780895E-2</v>
      </c>
      <c r="X905" s="17">
        <v>3.83586807698994E-2</v>
      </c>
      <c r="Y905" s="17">
        <v>5.4954208503373597E-2</v>
      </c>
      <c r="Z905" s="17">
        <v>7.5944308566182797E-2</v>
      </c>
      <c r="AA905" s="17">
        <v>3.1653288513299599E-2</v>
      </c>
      <c r="AB905" s="17">
        <v>6.4311800067969799E-2</v>
      </c>
      <c r="AC905" s="17">
        <v>8.7138788540057299E-2</v>
      </c>
      <c r="AD905" s="17"/>
      <c r="AE905" s="17">
        <v>9.5926097066090593E-2</v>
      </c>
      <c r="AF905" s="17">
        <v>4.3958416792398897E-2</v>
      </c>
      <c r="AG905" s="17">
        <v>4.8013368942622203E-2</v>
      </c>
      <c r="AH905" s="17"/>
      <c r="AI905" s="17">
        <v>9.4090281803988193E-2</v>
      </c>
      <c r="AJ905" s="17">
        <v>4.1473802843835103E-2</v>
      </c>
      <c r="AK905" s="17">
        <v>3.6321631640340003E-2</v>
      </c>
      <c r="AL905" s="17">
        <v>0.25771382222642503</v>
      </c>
      <c r="AM905" s="17">
        <v>4.7478846274245E-2</v>
      </c>
      <c r="AN905" s="17"/>
      <c r="AO905" s="17">
        <v>7.9433299276852595E-2</v>
      </c>
      <c r="AP905" s="17">
        <v>3.19506360003717E-2</v>
      </c>
      <c r="AQ905" s="17">
        <v>4.8156208942170702E-2</v>
      </c>
      <c r="AR905" s="17"/>
      <c r="AS905" s="17">
        <v>5.3625128576356901E-2</v>
      </c>
      <c r="AT905" s="17">
        <v>5.4695241718748101E-2</v>
      </c>
      <c r="AU905" s="17">
        <v>5.8862723463807998E-2</v>
      </c>
      <c r="AV905" s="17">
        <v>9.7338162229540295E-2</v>
      </c>
      <c r="AW905" s="17">
        <v>0.14489070235973101</v>
      </c>
      <c r="AX905" s="17"/>
      <c r="AY905" s="17">
        <v>0</v>
      </c>
      <c r="AZ905" s="17">
        <v>6.7236796020321996E-2</v>
      </c>
      <c r="BA905" s="17">
        <v>6.7711762511440801E-2</v>
      </c>
      <c r="BB905" s="17">
        <v>3.7484603268390801E-2</v>
      </c>
      <c r="BC905" s="17">
        <v>2.52599145974104E-2</v>
      </c>
      <c r="BD905" s="17">
        <v>7.8602658208721796E-2</v>
      </c>
      <c r="BE905" s="17">
        <v>8.5206063268249393E-2</v>
      </c>
      <c r="BF905" s="17">
        <v>6.0906224150329799E-2</v>
      </c>
      <c r="BG905" s="17">
        <v>5.0271337683622602E-2</v>
      </c>
      <c r="BH905" s="17">
        <v>0.115399782826661</v>
      </c>
      <c r="BI905" s="17">
        <v>7.9530485927803402E-2</v>
      </c>
      <c r="BJ905" s="17">
        <v>7.90024742024827E-2</v>
      </c>
      <c r="BK905" s="17">
        <v>8.19868756323337E-2</v>
      </c>
      <c r="BL905" s="17">
        <v>0</v>
      </c>
      <c r="BM905" s="17">
        <v>9.5967485384288204E-2</v>
      </c>
      <c r="BN905" s="17">
        <v>2.5559920247686899E-2</v>
      </c>
      <c r="BO905" s="17"/>
      <c r="BP905" s="17">
        <v>4.96690561782306E-2</v>
      </c>
      <c r="BQ905" s="17">
        <v>6.0555205273019601E-2</v>
      </c>
      <c r="BR905" s="17">
        <v>6.7378196457722403E-2</v>
      </c>
      <c r="BS905" s="17">
        <v>6.8538666240150203E-2</v>
      </c>
      <c r="BT905" s="17">
        <v>8.0959898083580506E-2</v>
      </c>
      <c r="BU905" s="17">
        <v>8.1176308276097203E-2</v>
      </c>
      <c r="BV905" s="17"/>
      <c r="BW905" s="17">
        <v>8.8320380424046996E-2</v>
      </c>
      <c r="BX905" s="17">
        <v>5.63504881299818E-2</v>
      </c>
      <c r="BY905" s="17">
        <v>6.8274821165197494E-2</v>
      </c>
      <c r="BZ905" s="17">
        <v>6.7970879592256603E-2</v>
      </c>
      <c r="CA905" s="17">
        <v>6.9641431207605894E-2</v>
      </c>
      <c r="CB905" s="17">
        <v>7.2323136420625503E-2</v>
      </c>
      <c r="CC905" s="17">
        <v>4.0234747900687803E-2</v>
      </c>
      <c r="CD905" s="17">
        <v>2.42809359547198E-2</v>
      </c>
      <c r="CE905" s="17"/>
      <c r="CF905" s="17">
        <v>7.6586114792185203E-2</v>
      </c>
      <c r="CG905" s="17">
        <v>7.2621254849895595E-2</v>
      </c>
      <c r="CH905" s="17">
        <v>5.7497480284144198E-2</v>
      </c>
      <c r="CI905" s="17">
        <v>6.0818914064208002E-2</v>
      </c>
      <c r="CJ905" s="17">
        <v>2.6389551709083799E-2</v>
      </c>
      <c r="CK905" s="17"/>
      <c r="CL905" s="17">
        <v>3.29437535625937E-2</v>
      </c>
      <c r="CM905" s="17"/>
      <c r="CN905" s="17">
        <v>5.95238425286541E-2</v>
      </c>
      <c r="CO905" s="17">
        <v>6.3276604463487499E-2</v>
      </c>
      <c r="CP905" s="17">
        <v>7.5089665680807993E-2</v>
      </c>
    </row>
    <row r="906" spans="2:94" x14ac:dyDescent="0.35">
      <c r="B906" t="s">
        <v>147</v>
      </c>
      <c r="C906" s="17">
        <v>0.58280440635925201</v>
      </c>
      <c r="D906" s="17">
        <v>0.58650340614378504</v>
      </c>
      <c r="E906" s="17">
        <v>0.578427656758427</v>
      </c>
      <c r="F906" s="17"/>
      <c r="G906" s="17">
        <v>0.60018432541948796</v>
      </c>
      <c r="H906" s="17">
        <v>0.56402948299538902</v>
      </c>
      <c r="I906" s="17">
        <v>0.64373126124459701</v>
      </c>
      <c r="J906" s="17">
        <v>0.63429701573840502</v>
      </c>
      <c r="K906" s="17">
        <v>0.56578997453175395</v>
      </c>
      <c r="L906" s="17">
        <v>0.51176483635725301</v>
      </c>
      <c r="M906" s="17"/>
      <c r="N906" s="17">
        <v>0.600043025121338</v>
      </c>
      <c r="O906" s="17">
        <v>0.59563865155204998</v>
      </c>
      <c r="P906" s="17">
        <v>0.56417450953484005</v>
      </c>
      <c r="Q906" s="17">
        <v>0.56530036940967798</v>
      </c>
      <c r="R906" s="17"/>
      <c r="S906" s="17">
        <v>0.64775050666162404</v>
      </c>
      <c r="T906" s="17">
        <v>0.51097222602103098</v>
      </c>
      <c r="U906" s="17">
        <v>0.51958173639406102</v>
      </c>
      <c r="V906" s="17">
        <v>0.60828488580120799</v>
      </c>
      <c r="W906" s="17">
        <v>0.56889245550311496</v>
      </c>
      <c r="X906" s="17">
        <v>0.59042396351697501</v>
      </c>
      <c r="Y906" s="17">
        <v>0.64188146741334395</v>
      </c>
      <c r="Z906" s="17">
        <v>0.52557664327397102</v>
      </c>
      <c r="AA906" s="17">
        <v>0.59679766990332195</v>
      </c>
      <c r="AB906" s="17">
        <v>0.56846241286674803</v>
      </c>
      <c r="AC906" s="17">
        <v>0.590218659208123</v>
      </c>
      <c r="AD906" s="17"/>
      <c r="AE906" s="17">
        <v>0.514962148906421</v>
      </c>
      <c r="AF906" s="17">
        <v>0.66305762416952496</v>
      </c>
      <c r="AG906" s="17">
        <v>0.52771782218684504</v>
      </c>
      <c r="AH906" s="17"/>
      <c r="AI906" s="17">
        <v>0.51244781030402298</v>
      </c>
      <c r="AJ906" s="17">
        <v>0.67792942904920095</v>
      </c>
      <c r="AK906" s="17">
        <v>0.69527628362244598</v>
      </c>
      <c r="AL906" s="17">
        <v>0.26133685368751502</v>
      </c>
      <c r="AM906" s="17">
        <v>0.53503156516950801</v>
      </c>
      <c r="AN906" s="17"/>
      <c r="AO906" s="17">
        <v>0.52582413684863205</v>
      </c>
      <c r="AP906" s="17">
        <v>0.72096010601301597</v>
      </c>
      <c r="AQ906" s="17">
        <v>0.64493089243736301</v>
      </c>
      <c r="AR906" s="17"/>
      <c r="AS906" s="17">
        <v>0.56332341735510505</v>
      </c>
      <c r="AT906" s="17">
        <v>0.54173434997842196</v>
      </c>
      <c r="AU906" s="17">
        <v>0.609228286109054</v>
      </c>
      <c r="AV906" s="17">
        <v>0.63468538971654997</v>
      </c>
      <c r="AW906" s="17">
        <v>0.51360669050247798</v>
      </c>
      <c r="AX906" s="17"/>
      <c r="AY906" s="17">
        <v>0.72168380961815903</v>
      </c>
      <c r="AZ906" s="17">
        <v>0.60387219716579599</v>
      </c>
      <c r="BA906" s="17">
        <v>0.58765090772405104</v>
      </c>
      <c r="BB906" s="17">
        <v>0.59664303546752795</v>
      </c>
      <c r="BC906" s="17">
        <v>0.61743711294731096</v>
      </c>
      <c r="BD906" s="17">
        <v>0.56845515070433705</v>
      </c>
      <c r="BE906" s="17">
        <v>0.57460946978368799</v>
      </c>
      <c r="BF906" s="17">
        <v>0.56547647782946497</v>
      </c>
      <c r="BG906" s="17">
        <v>0.62398067696521298</v>
      </c>
      <c r="BH906" s="17">
        <v>0.47742876716996502</v>
      </c>
      <c r="BI906" s="17">
        <v>0.50841804717238304</v>
      </c>
      <c r="BJ906" s="17">
        <v>0.62298645477137704</v>
      </c>
      <c r="BK906" s="17">
        <v>0.56051094503971299</v>
      </c>
      <c r="BL906" s="17">
        <v>0.722478069785083</v>
      </c>
      <c r="BM906" s="17">
        <v>0.53784810049319898</v>
      </c>
      <c r="BN906" s="17">
        <v>0.80745478941649096</v>
      </c>
      <c r="BO906" s="17"/>
      <c r="BP906" s="17">
        <v>0.62209346554256395</v>
      </c>
      <c r="BQ906" s="17">
        <v>0.58451762154103304</v>
      </c>
      <c r="BR906" s="17">
        <v>0.58569218033957804</v>
      </c>
      <c r="BS906" s="17">
        <v>0.59470556854744705</v>
      </c>
      <c r="BT906" s="17">
        <v>0.48342008886035598</v>
      </c>
      <c r="BU906" s="17">
        <v>0.55745650019007198</v>
      </c>
      <c r="BV906" s="17"/>
      <c r="BW906" s="17">
        <v>0.59872041688054201</v>
      </c>
      <c r="BX906" s="17">
        <v>0.567142917821433</v>
      </c>
      <c r="BY906" s="17">
        <v>0.60985306726289501</v>
      </c>
      <c r="BZ906" s="17">
        <v>0.60481163175415098</v>
      </c>
      <c r="CA906" s="17">
        <v>0.57823256351914598</v>
      </c>
      <c r="CB906" s="17">
        <v>0.53010346323944102</v>
      </c>
      <c r="CC906" s="17">
        <v>0.68532900016508502</v>
      </c>
      <c r="CD906" s="17">
        <v>0.55230196257064001</v>
      </c>
      <c r="CE906" s="17"/>
      <c r="CF906" s="17">
        <v>0.52303003636825596</v>
      </c>
      <c r="CG906" s="17">
        <v>0.56769072529390496</v>
      </c>
      <c r="CH906" s="17">
        <v>0.59869239431536503</v>
      </c>
      <c r="CI906" s="17">
        <v>0.59069514424000302</v>
      </c>
      <c r="CJ906" s="17">
        <v>0.67084793920401797</v>
      </c>
      <c r="CK906" s="17"/>
      <c r="CL906" s="17">
        <v>0.7059801503416</v>
      </c>
      <c r="CM906" s="17"/>
      <c r="CN906" s="17">
        <v>0.60678777593822097</v>
      </c>
      <c r="CO906" s="17">
        <v>0.52741340858489305</v>
      </c>
      <c r="CP906" s="17">
        <v>0.56911351047263503</v>
      </c>
    </row>
    <row r="907" spans="2:94" x14ac:dyDescent="0.35">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c r="AN907" s="17"/>
      <c r="AO907" s="17"/>
      <c r="AP907" s="17"/>
      <c r="AQ907" s="17"/>
      <c r="AR907" s="17"/>
      <c r="AS907" s="17"/>
      <c r="AT907" s="17"/>
      <c r="AU907" s="17"/>
      <c r="AV907" s="17"/>
      <c r="AW907" s="17"/>
      <c r="AX907" s="17"/>
      <c r="AY907" s="17"/>
      <c r="AZ907" s="17"/>
      <c r="BA907" s="17"/>
      <c r="BB907" s="17"/>
      <c r="BC907" s="17"/>
      <c r="BD907" s="17"/>
      <c r="BE907" s="17"/>
      <c r="BF907" s="17"/>
      <c r="BG907" s="17"/>
      <c r="BH907" s="17"/>
      <c r="BI907" s="17"/>
      <c r="BJ907" s="17"/>
      <c r="BK907" s="17"/>
      <c r="BL907" s="17"/>
      <c r="BM907" s="17"/>
      <c r="BN907" s="17"/>
      <c r="BO907" s="17"/>
      <c r="BP907" s="17"/>
      <c r="BQ907" s="17"/>
      <c r="BR907" s="17"/>
      <c r="BS907" s="17"/>
      <c r="BT907" s="17"/>
      <c r="BU907" s="17"/>
      <c r="BV907" s="17"/>
      <c r="BW907" s="17"/>
      <c r="BX907" s="17"/>
      <c r="BY907" s="17"/>
      <c r="BZ907" s="17"/>
      <c r="CA907" s="17"/>
      <c r="CB907" s="17"/>
      <c r="CC907" s="17"/>
      <c r="CD907" s="17"/>
      <c r="CE907" s="17"/>
      <c r="CF907" s="17"/>
      <c r="CG907" s="17"/>
      <c r="CH907" s="17"/>
      <c r="CI907" s="17"/>
      <c r="CJ907" s="17"/>
      <c r="CK907" s="17"/>
      <c r="CL907" s="17"/>
      <c r="CM907" s="17"/>
      <c r="CN907" s="17"/>
      <c r="CO907" s="17"/>
      <c r="CP907" s="17"/>
    </row>
    <row r="908" spans="2:94" x14ac:dyDescent="0.35">
      <c r="B908" s="6" t="s">
        <v>346</v>
      </c>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c r="AK908" s="17"/>
      <c r="AL908" s="17"/>
      <c r="AM908" s="17"/>
      <c r="AN908" s="17"/>
      <c r="AO908" s="17"/>
      <c r="AP908" s="17"/>
      <c r="AQ908" s="17"/>
      <c r="AR908" s="17"/>
      <c r="AS908" s="17"/>
      <c r="AT908" s="17"/>
      <c r="AU908" s="17"/>
      <c r="AV908" s="17"/>
      <c r="AW908" s="17"/>
      <c r="AX908" s="17"/>
      <c r="AY908" s="17"/>
      <c r="AZ908" s="17"/>
      <c r="BA908" s="17"/>
      <c r="BB908" s="17"/>
      <c r="BC908" s="17"/>
      <c r="BD908" s="17"/>
      <c r="BE908" s="17"/>
      <c r="BF908" s="17"/>
      <c r="BG908" s="17"/>
      <c r="BH908" s="17"/>
      <c r="BI908" s="17"/>
      <c r="BJ908" s="17"/>
      <c r="BK908" s="17"/>
      <c r="BL908" s="17"/>
      <c r="BM908" s="17"/>
      <c r="BN908" s="17"/>
      <c r="BO908" s="17"/>
      <c r="BP908" s="17"/>
      <c r="BQ908" s="17"/>
      <c r="BR908" s="17"/>
      <c r="BS908" s="17"/>
      <c r="BT908" s="17"/>
      <c r="BU908" s="17"/>
      <c r="BV908" s="17"/>
      <c r="BW908" s="17"/>
      <c r="BX908" s="17"/>
      <c r="BY908" s="17"/>
      <c r="BZ908" s="17"/>
      <c r="CA908" s="17"/>
      <c r="CB908" s="17"/>
      <c r="CC908" s="17"/>
      <c r="CD908" s="17"/>
      <c r="CE908" s="17"/>
      <c r="CF908" s="17"/>
      <c r="CG908" s="17"/>
      <c r="CH908" s="17"/>
      <c r="CI908" s="17"/>
      <c r="CJ908" s="17"/>
      <c r="CK908" s="17"/>
      <c r="CL908" s="17"/>
      <c r="CM908" s="17"/>
      <c r="CN908" s="17"/>
      <c r="CO908" s="17"/>
      <c r="CP908" s="17"/>
    </row>
    <row r="909" spans="2:94" x14ac:dyDescent="0.35">
      <c r="B909" s="24" t="s">
        <v>345</v>
      </c>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c r="AC909" s="17"/>
      <c r="AD909" s="17"/>
      <c r="AE909" s="17"/>
      <c r="AF909" s="17"/>
      <c r="AG909" s="17"/>
      <c r="AH909" s="17"/>
      <c r="AI909" s="17"/>
      <c r="AJ909" s="17"/>
      <c r="AK909" s="17"/>
      <c r="AL909" s="17"/>
      <c r="AM909" s="17"/>
      <c r="AN909" s="17"/>
      <c r="AO909" s="17"/>
      <c r="AP909" s="17"/>
      <c r="AQ909" s="17"/>
      <c r="AR909" s="17"/>
      <c r="AS909" s="17"/>
      <c r="AT909" s="17"/>
      <c r="AU909" s="17"/>
      <c r="AV909" s="17"/>
      <c r="AW909" s="17"/>
      <c r="AX909" s="17"/>
      <c r="AY909" s="17"/>
      <c r="AZ909" s="17"/>
      <c r="BA909" s="17"/>
      <c r="BB909" s="17"/>
      <c r="BC909" s="17"/>
      <c r="BD909" s="17"/>
      <c r="BE909" s="17"/>
      <c r="BF909" s="17"/>
      <c r="BG909" s="17"/>
      <c r="BH909" s="17"/>
      <c r="BI909" s="17"/>
      <c r="BJ909" s="17"/>
      <c r="BK909" s="17"/>
      <c r="BL909" s="17"/>
      <c r="BM909" s="17"/>
      <c r="BN909" s="17"/>
      <c r="BO909" s="17"/>
      <c r="BP909" s="17"/>
      <c r="BQ909" s="17"/>
      <c r="BR909" s="17"/>
      <c r="BS909" s="17"/>
      <c r="BT909" s="17"/>
      <c r="BU909" s="17"/>
      <c r="BV909" s="17"/>
      <c r="BW909" s="17"/>
      <c r="BX909" s="17"/>
      <c r="BY909" s="17"/>
      <c r="BZ909" s="17"/>
      <c r="CA909" s="17"/>
      <c r="CB909" s="17"/>
      <c r="CC909" s="17"/>
      <c r="CD909" s="17"/>
      <c r="CE909" s="17"/>
      <c r="CF909" s="17"/>
      <c r="CG909" s="17"/>
      <c r="CH909" s="17"/>
      <c r="CI909" s="17"/>
      <c r="CJ909" s="17"/>
      <c r="CK909" s="17"/>
      <c r="CL909" s="17"/>
      <c r="CM909" s="17"/>
      <c r="CN909" s="17"/>
      <c r="CO909" s="17"/>
      <c r="CP909" s="17"/>
    </row>
    <row r="910" spans="2:94" x14ac:dyDescent="0.35">
      <c r="B910" t="s">
        <v>340</v>
      </c>
      <c r="C910" s="17">
        <v>0.102766629140877</v>
      </c>
      <c r="D910" s="17">
        <v>0.12554231475363201</v>
      </c>
      <c r="E910" s="17">
        <v>8.1032385602149301E-2</v>
      </c>
      <c r="F910" s="17"/>
      <c r="G910" s="17">
        <v>0.174647678305137</v>
      </c>
      <c r="H910" s="17">
        <v>0.18369755857812101</v>
      </c>
      <c r="I910" s="17">
        <v>0.113737579255132</v>
      </c>
      <c r="J910" s="17">
        <v>7.0551296804352306E-2</v>
      </c>
      <c r="K910" s="17">
        <v>6.8829936333281105E-2</v>
      </c>
      <c r="L910" s="17">
        <v>2.94358008257058E-2</v>
      </c>
      <c r="M910" s="17"/>
      <c r="N910" s="17">
        <v>0.124995129466776</v>
      </c>
      <c r="O910" s="17">
        <v>9.6106204068799994E-2</v>
      </c>
      <c r="P910" s="17">
        <v>0.11072567063828</v>
      </c>
      <c r="Q910" s="17">
        <v>8.0998267288372006E-2</v>
      </c>
      <c r="R910" s="17"/>
      <c r="S910" s="17">
        <v>0.185047808479578</v>
      </c>
      <c r="T910" s="17">
        <v>7.6026215286211493E-2</v>
      </c>
      <c r="U910" s="17">
        <v>9.0422785957798901E-2</v>
      </c>
      <c r="V910" s="17">
        <v>8.7760808297342105E-2</v>
      </c>
      <c r="W910" s="17">
        <v>6.8891310407789494E-2</v>
      </c>
      <c r="X910" s="17">
        <v>9.2978001221738701E-2</v>
      </c>
      <c r="Y910" s="17">
        <v>0.124333636535622</v>
      </c>
      <c r="Z910" s="17">
        <v>5.8245527222992297E-2</v>
      </c>
      <c r="AA910" s="17">
        <v>9.9340697970493094E-2</v>
      </c>
      <c r="AB910" s="17">
        <v>7.2585989532334194E-2</v>
      </c>
      <c r="AC910" s="17">
        <v>0.114982087029687</v>
      </c>
      <c r="AD910" s="17"/>
      <c r="AE910" s="17">
        <v>6.9857075090066903E-2</v>
      </c>
      <c r="AF910" s="17">
        <v>0.12744336782917601</v>
      </c>
      <c r="AG910" s="17">
        <v>0.10558278070339799</v>
      </c>
      <c r="AH910" s="17"/>
      <c r="AI910" s="17">
        <v>7.3429483157163702E-2</v>
      </c>
      <c r="AJ910" s="17">
        <v>0.155288990661931</v>
      </c>
      <c r="AK910" s="17">
        <v>0.11999081283568599</v>
      </c>
      <c r="AL910" s="17">
        <v>2.57262634376564E-2</v>
      </c>
      <c r="AM910" s="17">
        <v>9.16955875630069E-2</v>
      </c>
      <c r="AN910" s="17"/>
      <c r="AO910" s="17">
        <v>0.111401590860426</v>
      </c>
      <c r="AP910" s="17">
        <v>0.153329306456498</v>
      </c>
      <c r="AQ910" s="17">
        <v>0.154768287693689</v>
      </c>
      <c r="AR910" s="17"/>
      <c r="AS910" s="17">
        <v>6.7618303570027904E-2</v>
      </c>
      <c r="AT910" s="17">
        <v>9.0278566221665205E-2</v>
      </c>
      <c r="AU910" s="17">
        <v>0.127019076852665</v>
      </c>
      <c r="AV910" s="17">
        <v>0.17011395505466101</v>
      </c>
      <c r="AW910" s="17">
        <v>0.14026185569142499</v>
      </c>
      <c r="AX910" s="17"/>
      <c r="AY910" s="17">
        <v>0.110802899012564</v>
      </c>
      <c r="AZ910" s="17">
        <v>0.11414596746406</v>
      </c>
      <c r="BA910" s="17">
        <v>9.5158113407241895E-2</v>
      </c>
      <c r="BB910" s="17">
        <v>0.10787545543974</v>
      </c>
      <c r="BC910" s="17">
        <v>5.9567487105819099E-2</v>
      </c>
      <c r="BD910" s="17">
        <v>6.9834111104112404E-2</v>
      </c>
      <c r="BE910" s="17">
        <v>0.100916365793753</v>
      </c>
      <c r="BF910" s="17">
        <v>9.8560356250782702E-2</v>
      </c>
      <c r="BG910" s="17">
        <v>7.2020439260294403E-2</v>
      </c>
      <c r="BH910" s="17">
        <v>0.15996201334759999</v>
      </c>
      <c r="BI910" s="17">
        <v>9.0659520728342199E-2</v>
      </c>
      <c r="BJ910" s="17">
        <v>0.101079711304182</v>
      </c>
      <c r="BK910" s="17">
        <v>0.13807344395267099</v>
      </c>
      <c r="BL910" s="17">
        <v>0.14461652838872299</v>
      </c>
      <c r="BM910" s="17">
        <v>0.161298317515989</v>
      </c>
      <c r="BN910" s="17">
        <v>0.31047735703435098</v>
      </c>
      <c r="BO910" s="17"/>
      <c r="BP910" s="17">
        <v>0.19812839963378601</v>
      </c>
      <c r="BQ910" s="17">
        <v>7.4522063100031399E-2</v>
      </c>
      <c r="BR910" s="17">
        <v>8.6635109496536397E-2</v>
      </c>
      <c r="BS910" s="17">
        <v>9.5988090741700199E-2</v>
      </c>
      <c r="BT910" s="17">
        <v>3.7873793565335302E-2</v>
      </c>
      <c r="BU910" s="17">
        <v>4.1424232645070197E-2</v>
      </c>
      <c r="BV910" s="17"/>
      <c r="BW910" s="17">
        <v>0.19432043369067301</v>
      </c>
      <c r="BX910" s="17">
        <v>0.102621907812027</v>
      </c>
      <c r="BY910" s="17">
        <v>8.9572551905895095E-2</v>
      </c>
      <c r="BZ910" s="17">
        <v>0.112701010707548</v>
      </c>
      <c r="CA910" s="17">
        <v>0.100191680919446</v>
      </c>
      <c r="CB910" s="17">
        <v>0.14564075909644</v>
      </c>
      <c r="CC910" s="17">
        <v>0.146331580996617</v>
      </c>
      <c r="CD910" s="17">
        <v>5.8624572544075298E-2</v>
      </c>
      <c r="CE910" s="17"/>
      <c r="CF910" s="17">
        <v>0.27197094762144303</v>
      </c>
      <c r="CG910" s="17">
        <v>9.4281139830782595E-2</v>
      </c>
      <c r="CH910" s="17">
        <v>8.5592518795350403E-2</v>
      </c>
      <c r="CI910" s="17">
        <v>8.2700559385926603E-2</v>
      </c>
      <c r="CJ910" s="17">
        <v>7.9794717689248604E-2</v>
      </c>
      <c r="CK910" s="17"/>
      <c r="CL910" s="17">
        <v>0.108155363986808</v>
      </c>
      <c r="CM910" s="17"/>
      <c r="CN910" s="17">
        <v>9.2378663263167501E-2</v>
      </c>
      <c r="CO910" s="17">
        <v>9.9771746145211601E-2</v>
      </c>
      <c r="CP910" s="17">
        <v>0.13033411236911499</v>
      </c>
    </row>
    <row r="911" spans="2:94" x14ac:dyDescent="0.35">
      <c r="B911" t="s">
        <v>341</v>
      </c>
      <c r="C911" s="17">
        <v>0.26103864556098799</v>
      </c>
      <c r="D911" s="17">
        <v>0.25530486076791298</v>
      </c>
      <c r="E911" s="17">
        <v>0.26672530551182699</v>
      </c>
      <c r="F911" s="17"/>
      <c r="G911" s="17">
        <v>0.31461793176988201</v>
      </c>
      <c r="H911" s="17">
        <v>0.30265092925513198</v>
      </c>
      <c r="I911" s="17">
        <v>0.29093238327378701</v>
      </c>
      <c r="J911" s="17">
        <v>0.27816203466420703</v>
      </c>
      <c r="K911" s="17">
        <v>0.198916483975939</v>
      </c>
      <c r="L911" s="17">
        <v>0.19825222617782201</v>
      </c>
      <c r="M911" s="17"/>
      <c r="N911" s="17">
        <v>0.26560944150259203</v>
      </c>
      <c r="O911" s="17">
        <v>0.25419581123149898</v>
      </c>
      <c r="P911" s="17">
        <v>0.26401194204010298</v>
      </c>
      <c r="Q911" s="17">
        <v>0.25876446915287699</v>
      </c>
      <c r="R911" s="17"/>
      <c r="S911" s="17">
        <v>0.32175725206950401</v>
      </c>
      <c r="T911" s="17">
        <v>0.23274649292864</v>
      </c>
      <c r="U911" s="17">
        <v>0.27909376051688001</v>
      </c>
      <c r="V911" s="17">
        <v>0.248049142375075</v>
      </c>
      <c r="W911" s="17">
        <v>0.26302078905635101</v>
      </c>
      <c r="X911" s="17">
        <v>0.30072923338391</v>
      </c>
      <c r="Y911" s="17">
        <v>0.24312471730554</v>
      </c>
      <c r="Z911" s="17">
        <v>0.27445414002469198</v>
      </c>
      <c r="AA911" s="17">
        <v>0.25119969122121899</v>
      </c>
      <c r="AB911" s="17">
        <v>0.21284902267491501</v>
      </c>
      <c r="AC911" s="17">
        <v>0.20646134013381001</v>
      </c>
      <c r="AD911" s="17"/>
      <c r="AE911" s="17">
        <v>0.20536290044178099</v>
      </c>
      <c r="AF911" s="17">
        <v>0.28363287814625399</v>
      </c>
      <c r="AG911" s="17">
        <v>0.297146238693408</v>
      </c>
      <c r="AH911" s="17"/>
      <c r="AI911" s="17">
        <v>0.21034590503817899</v>
      </c>
      <c r="AJ911" s="17">
        <v>0.32784260993932302</v>
      </c>
      <c r="AK911" s="17">
        <v>0.27416297384837102</v>
      </c>
      <c r="AL911" s="17">
        <v>0.15870963556432299</v>
      </c>
      <c r="AM911" s="17">
        <v>0.230068762942157</v>
      </c>
      <c r="AN911" s="17"/>
      <c r="AO911" s="17">
        <v>0.231147843276406</v>
      </c>
      <c r="AP911" s="17">
        <v>0.349267677213635</v>
      </c>
      <c r="AQ911" s="17">
        <v>0.28498098510467301</v>
      </c>
      <c r="AR911" s="17"/>
      <c r="AS911" s="17">
        <v>0.24432255393069499</v>
      </c>
      <c r="AT911" s="17">
        <v>0.26393139817718198</v>
      </c>
      <c r="AU911" s="17">
        <v>0.27739001181371198</v>
      </c>
      <c r="AV911" s="17">
        <v>0.28975140559238599</v>
      </c>
      <c r="AW911" s="17">
        <v>0.18556197933618199</v>
      </c>
      <c r="AX911" s="17"/>
      <c r="AY911" s="17">
        <v>0.34139921805254297</v>
      </c>
      <c r="AZ911" s="17">
        <v>0.329202849124553</v>
      </c>
      <c r="BA911" s="17">
        <v>0.20117190024684301</v>
      </c>
      <c r="BB911" s="17">
        <v>0.21686779485394</v>
      </c>
      <c r="BC911" s="17">
        <v>0.25208335869778897</v>
      </c>
      <c r="BD911" s="17">
        <v>0.27015943574099499</v>
      </c>
      <c r="BE911" s="17">
        <v>0.238766594023686</v>
      </c>
      <c r="BF911" s="17">
        <v>0.285007062482109</v>
      </c>
      <c r="BG911" s="17">
        <v>0.32610250196437801</v>
      </c>
      <c r="BH911" s="17">
        <v>0.24734094089866501</v>
      </c>
      <c r="BI911" s="17">
        <v>0.26180814732822499</v>
      </c>
      <c r="BJ911" s="17">
        <v>0.27549695323526302</v>
      </c>
      <c r="BK911" s="17">
        <v>0.161622977260792</v>
      </c>
      <c r="BL911" s="17">
        <v>0.25732841077666602</v>
      </c>
      <c r="BM911" s="17">
        <v>0.33355770977562399</v>
      </c>
      <c r="BN911" s="17">
        <v>0.337177273670699</v>
      </c>
      <c r="BO911" s="17"/>
      <c r="BP911" s="17">
        <v>0.33647929545634803</v>
      </c>
      <c r="BQ911" s="17">
        <v>0.23939817794590601</v>
      </c>
      <c r="BR911" s="17">
        <v>0.26610291140081599</v>
      </c>
      <c r="BS911" s="17">
        <v>0.237695542854091</v>
      </c>
      <c r="BT911" s="17">
        <v>0.209175769273139</v>
      </c>
      <c r="BU911" s="17">
        <v>0.23278072028771701</v>
      </c>
      <c r="BV911" s="17"/>
      <c r="BW911" s="17">
        <v>0.29556948125152399</v>
      </c>
      <c r="BX911" s="17">
        <v>0.26867969896388999</v>
      </c>
      <c r="BY911" s="17">
        <v>0.27203511358030003</v>
      </c>
      <c r="BZ911" s="17">
        <v>0.24494739578673699</v>
      </c>
      <c r="CA911" s="17">
        <v>0.23334555935608101</v>
      </c>
      <c r="CB911" s="17">
        <v>0.23176644614116401</v>
      </c>
      <c r="CC911" s="17">
        <v>0.33439938068991198</v>
      </c>
      <c r="CD911" s="17">
        <v>0.233980152832135</v>
      </c>
      <c r="CE911" s="17"/>
      <c r="CF911" s="17">
        <v>0.23618675221517099</v>
      </c>
      <c r="CG911" s="17">
        <v>0.232631743606147</v>
      </c>
      <c r="CH911" s="17">
        <v>0.302203352365779</v>
      </c>
      <c r="CI911" s="17">
        <v>0.24810444017753799</v>
      </c>
      <c r="CJ911" s="17">
        <v>0.23457812026385799</v>
      </c>
      <c r="CK911" s="17"/>
      <c r="CL911" s="17">
        <v>0.35391273554970898</v>
      </c>
      <c r="CM911" s="17"/>
      <c r="CN911" s="17">
        <v>0.25824539475583802</v>
      </c>
      <c r="CO911" s="17">
        <v>0.29695876182680597</v>
      </c>
      <c r="CP911" s="17">
        <v>0.239005256714202</v>
      </c>
    </row>
    <row r="912" spans="2:94" x14ac:dyDescent="0.35">
      <c r="B912" t="s">
        <v>342</v>
      </c>
      <c r="C912" s="17">
        <v>0.36504093919986702</v>
      </c>
      <c r="D912" s="17">
        <v>0.37230444057354001</v>
      </c>
      <c r="E912" s="17">
        <v>0.35876728894158499</v>
      </c>
      <c r="F912" s="17"/>
      <c r="G912" s="17">
        <v>0.35658514720297102</v>
      </c>
      <c r="H912" s="17">
        <v>0.35004273775085498</v>
      </c>
      <c r="I912" s="17">
        <v>0.33136623268161403</v>
      </c>
      <c r="J912" s="17">
        <v>0.372893585855404</v>
      </c>
      <c r="K912" s="17">
        <v>0.37544100123410101</v>
      </c>
      <c r="L912" s="17">
        <v>0.39407658925907302</v>
      </c>
      <c r="M912" s="17"/>
      <c r="N912" s="17">
        <v>0.37283223473156302</v>
      </c>
      <c r="O912" s="17">
        <v>0.38976376063151102</v>
      </c>
      <c r="P912" s="17">
        <v>0.35703519746280998</v>
      </c>
      <c r="Q912" s="17">
        <v>0.33766039638606998</v>
      </c>
      <c r="R912" s="17"/>
      <c r="S912" s="17">
        <v>0.33212797431940799</v>
      </c>
      <c r="T912" s="17">
        <v>0.359491126581995</v>
      </c>
      <c r="U912" s="17">
        <v>0.36280943545677002</v>
      </c>
      <c r="V912" s="17">
        <v>0.385536736626933</v>
      </c>
      <c r="W912" s="17">
        <v>0.400103343572353</v>
      </c>
      <c r="X912" s="17">
        <v>0.38244891968407002</v>
      </c>
      <c r="Y912" s="17">
        <v>0.33233223017104002</v>
      </c>
      <c r="Z912" s="17">
        <v>0.37956442662845802</v>
      </c>
      <c r="AA912" s="17">
        <v>0.32812568675606302</v>
      </c>
      <c r="AB912" s="17">
        <v>0.43731463401981202</v>
      </c>
      <c r="AC912" s="17">
        <v>0.34613683753511798</v>
      </c>
      <c r="AD912" s="17"/>
      <c r="AE912" s="17">
        <v>0.35865789728678099</v>
      </c>
      <c r="AF912" s="17">
        <v>0.38148449823611302</v>
      </c>
      <c r="AG912" s="17">
        <v>0.32910807243311402</v>
      </c>
      <c r="AH912" s="17"/>
      <c r="AI912" s="17">
        <v>0.37402906864306801</v>
      </c>
      <c r="AJ912" s="17">
        <v>0.34138822912452199</v>
      </c>
      <c r="AK912" s="17">
        <v>0.441784807645138</v>
      </c>
      <c r="AL912" s="17">
        <v>0.26622897922675098</v>
      </c>
      <c r="AM912" s="17">
        <v>0.34993216599757199</v>
      </c>
      <c r="AN912" s="17"/>
      <c r="AO912" s="17">
        <v>0.34891425511479202</v>
      </c>
      <c r="AP912" s="17">
        <v>0.34767838173646998</v>
      </c>
      <c r="AQ912" s="17">
        <v>0.40870593665173</v>
      </c>
      <c r="AR912" s="17"/>
      <c r="AS912" s="17">
        <v>0.31856750400966899</v>
      </c>
      <c r="AT912" s="17">
        <v>0.37777447824530402</v>
      </c>
      <c r="AU912" s="17">
        <v>0.38988487960756602</v>
      </c>
      <c r="AV912" s="17">
        <v>0.33482637836092799</v>
      </c>
      <c r="AW912" s="17">
        <v>0.52532719520499305</v>
      </c>
      <c r="AX912" s="17"/>
      <c r="AY912" s="17">
        <v>0.22081461329343199</v>
      </c>
      <c r="AZ912" s="17">
        <v>0.29978302700073201</v>
      </c>
      <c r="BA912" s="17">
        <v>0.32760892165803102</v>
      </c>
      <c r="BB912" s="17">
        <v>0.38068239774870799</v>
      </c>
      <c r="BC912" s="17">
        <v>0.42011511916862199</v>
      </c>
      <c r="BD912" s="17">
        <v>0.36740767397789298</v>
      </c>
      <c r="BE912" s="17">
        <v>0.32384487529734002</v>
      </c>
      <c r="BF912" s="17">
        <v>0.33069200950952699</v>
      </c>
      <c r="BG912" s="17">
        <v>0.39942031593521898</v>
      </c>
      <c r="BH912" s="17">
        <v>0.37245981012599799</v>
      </c>
      <c r="BI912" s="17">
        <v>0.431596592501237</v>
      </c>
      <c r="BJ912" s="17">
        <v>0.40118140630334898</v>
      </c>
      <c r="BK912" s="17">
        <v>0.42322695384847497</v>
      </c>
      <c r="BL912" s="17">
        <v>0.37152410987790901</v>
      </c>
      <c r="BM912" s="17">
        <v>0.27175530941475001</v>
      </c>
      <c r="BN912" s="17">
        <v>0.24906229108535599</v>
      </c>
      <c r="BO912" s="17"/>
      <c r="BP912" s="17">
        <v>0.30024384779899799</v>
      </c>
      <c r="BQ912" s="17">
        <v>0.381207986657709</v>
      </c>
      <c r="BR912" s="17">
        <v>0.39611305128277902</v>
      </c>
      <c r="BS912" s="17">
        <v>0.36067828246991801</v>
      </c>
      <c r="BT912" s="17">
        <v>0.42540214830645601</v>
      </c>
      <c r="BU912" s="17">
        <v>0.37920755062099398</v>
      </c>
      <c r="BV912" s="17"/>
      <c r="BW912" s="17">
        <v>0.25839348959337399</v>
      </c>
      <c r="BX912" s="17">
        <v>0.36350198045787802</v>
      </c>
      <c r="BY912" s="17">
        <v>0.385513114793469</v>
      </c>
      <c r="BZ912" s="17">
        <v>0.37420105794296898</v>
      </c>
      <c r="CA912" s="17">
        <v>0.40467962922245698</v>
      </c>
      <c r="CB912" s="17">
        <v>0.32701488215700403</v>
      </c>
      <c r="CC912" s="17">
        <v>0.29870350381677802</v>
      </c>
      <c r="CD912" s="17">
        <v>0.35480439576457401</v>
      </c>
      <c r="CE912" s="17"/>
      <c r="CF912" s="17">
        <v>0.25652263636028499</v>
      </c>
      <c r="CG912" s="17">
        <v>0.38473141703685398</v>
      </c>
      <c r="CH912" s="17">
        <v>0.35197234789652299</v>
      </c>
      <c r="CI912" s="17">
        <v>0.394100082139835</v>
      </c>
      <c r="CJ912" s="17">
        <v>0.41641566624583498</v>
      </c>
      <c r="CK912" s="17"/>
      <c r="CL912" s="17">
        <v>0.35650777151242602</v>
      </c>
      <c r="CM912" s="17"/>
      <c r="CN912" s="17">
        <v>0.38503498940176401</v>
      </c>
      <c r="CO912" s="17">
        <v>0.33002611579562902</v>
      </c>
      <c r="CP912" s="17">
        <v>0.34467727234439099</v>
      </c>
    </row>
    <row r="913" spans="2:94" x14ac:dyDescent="0.35">
      <c r="B913" t="s">
        <v>343</v>
      </c>
      <c r="C913" s="17">
        <v>0.165581033896431</v>
      </c>
      <c r="D913" s="17">
        <v>0.16161689214675101</v>
      </c>
      <c r="E913" s="17">
        <v>0.167357383950476</v>
      </c>
      <c r="F913" s="17"/>
      <c r="G913" s="17">
        <v>5.9119872660037098E-2</v>
      </c>
      <c r="H913" s="17">
        <v>6.4420766571852597E-2</v>
      </c>
      <c r="I913" s="17">
        <v>0.14645050035308199</v>
      </c>
      <c r="J913" s="17">
        <v>0.158905588723183</v>
      </c>
      <c r="K913" s="17">
        <v>0.25109239596616501</v>
      </c>
      <c r="L913" s="17">
        <v>0.28010151880289902</v>
      </c>
      <c r="M913" s="17"/>
      <c r="N913" s="17">
        <v>0.16483966695511301</v>
      </c>
      <c r="O913" s="17">
        <v>0.16421517805463701</v>
      </c>
      <c r="P913" s="17">
        <v>0.16830142202480899</v>
      </c>
      <c r="Q913" s="17">
        <v>0.16776044808214899</v>
      </c>
      <c r="R913" s="17"/>
      <c r="S913" s="17">
        <v>8.7821822078443093E-2</v>
      </c>
      <c r="T913" s="17">
        <v>0.19562342495961599</v>
      </c>
      <c r="U913" s="17">
        <v>0.19636406222195801</v>
      </c>
      <c r="V913" s="17">
        <v>0.17492187427081099</v>
      </c>
      <c r="W913" s="17">
        <v>0.175738733276498</v>
      </c>
      <c r="X913" s="17">
        <v>0.114428564813325</v>
      </c>
      <c r="Y913" s="17">
        <v>0.17424534825482399</v>
      </c>
      <c r="Z913" s="17">
        <v>0.179590691444282</v>
      </c>
      <c r="AA913" s="17">
        <v>0.19664153599053499</v>
      </c>
      <c r="AB913" s="17">
        <v>0.18413256024761601</v>
      </c>
      <c r="AC913" s="17">
        <v>0.189030478849497</v>
      </c>
      <c r="AD913" s="17"/>
      <c r="AE913" s="17">
        <v>0.25902113996029302</v>
      </c>
      <c r="AF913" s="17">
        <v>0.13103420751686601</v>
      </c>
      <c r="AG913" s="17">
        <v>8.5399414208637503E-2</v>
      </c>
      <c r="AH913" s="17"/>
      <c r="AI913" s="17">
        <v>0.26468097210258901</v>
      </c>
      <c r="AJ913" s="17">
        <v>8.5842367887940405E-2</v>
      </c>
      <c r="AK913" s="17">
        <v>9.1600758734306703E-2</v>
      </c>
      <c r="AL913" s="17">
        <v>0.49680344563720302</v>
      </c>
      <c r="AM913" s="17">
        <v>0.120576864362023</v>
      </c>
      <c r="AN913" s="17"/>
      <c r="AO913" s="17">
        <v>0.23894572150035501</v>
      </c>
      <c r="AP913" s="17">
        <v>6.2657726109157194E-2</v>
      </c>
      <c r="AQ913" s="17">
        <v>7.7337796520188906E-2</v>
      </c>
      <c r="AR913" s="17"/>
      <c r="AS913" s="17">
        <v>0.20179258035515901</v>
      </c>
      <c r="AT913" s="17">
        <v>0.14813562789270401</v>
      </c>
      <c r="AU913" s="17">
        <v>0.13988930673119199</v>
      </c>
      <c r="AV913" s="17">
        <v>0.14444459880597901</v>
      </c>
      <c r="AW913" s="17">
        <v>9.3753510588234806E-2</v>
      </c>
      <c r="AX913" s="17"/>
      <c r="AY913" s="17">
        <v>5.3189559721640897E-2</v>
      </c>
      <c r="AZ913" s="17">
        <v>0.154466046609126</v>
      </c>
      <c r="BA913" s="17">
        <v>0.217678704352399</v>
      </c>
      <c r="BB913" s="17">
        <v>0.13057538048474299</v>
      </c>
      <c r="BC913" s="17">
        <v>0.18020439719988399</v>
      </c>
      <c r="BD913" s="17">
        <v>0.18269681215015701</v>
      </c>
      <c r="BE913" s="17">
        <v>0.19284451029822</v>
      </c>
      <c r="BF913" s="17">
        <v>0.20606691082020701</v>
      </c>
      <c r="BG913" s="17">
        <v>0.137222513517261</v>
      </c>
      <c r="BH913" s="17">
        <v>0.14066492410117101</v>
      </c>
      <c r="BI913" s="17">
        <v>0.15271385799276799</v>
      </c>
      <c r="BJ913" s="17">
        <v>0.137378945547173</v>
      </c>
      <c r="BK913" s="17">
        <v>0.20639004160819799</v>
      </c>
      <c r="BL913" s="17">
        <v>9.9041312850330299E-2</v>
      </c>
      <c r="BM913" s="17">
        <v>0.16654926673515999</v>
      </c>
      <c r="BN913" s="17">
        <v>8.02819427661699E-2</v>
      </c>
      <c r="BO913" s="17"/>
      <c r="BP913" s="17">
        <v>8.1308702588868895E-2</v>
      </c>
      <c r="BQ913" s="17">
        <v>0.184655619168624</v>
      </c>
      <c r="BR913" s="17">
        <v>0.13626068934428401</v>
      </c>
      <c r="BS913" s="17">
        <v>0.19459235098449901</v>
      </c>
      <c r="BT913" s="17">
        <v>0.24107917003092899</v>
      </c>
      <c r="BU913" s="17">
        <v>0.24031593080647701</v>
      </c>
      <c r="BV913" s="17"/>
      <c r="BW913" s="17">
        <v>0.161900136555682</v>
      </c>
      <c r="BX913" s="17">
        <v>0.163302585853355</v>
      </c>
      <c r="BY913" s="17">
        <v>0.14546934320234201</v>
      </c>
      <c r="BZ913" s="17">
        <v>0.19069561794106399</v>
      </c>
      <c r="CA913" s="17">
        <v>0.182309806802855</v>
      </c>
      <c r="CB913" s="17">
        <v>0.23984207343713901</v>
      </c>
      <c r="CC913" s="17">
        <v>0.120199746480102</v>
      </c>
      <c r="CD913" s="17">
        <v>0.13280007938097699</v>
      </c>
      <c r="CE913" s="17"/>
      <c r="CF913" s="17">
        <v>0.151286505967797</v>
      </c>
      <c r="CG913" s="17">
        <v>0.19433675971478501</v>
      </c>
      <c r="CH913" s="17">
        <v>0.14264045791682001</v>
      </c>
      <c r="CI913" s="17">
        <v>0.15878313415707099</v>
      </c>
      <c r="CJ913" s="17">
        <v>0.16477089597448299</v>
      </c>
      <c r="CK913" s="17"/>
      <c r="CL913" s="17">
        <v>0.122304519032396</v>
      </c>
      <c r="CM913" s="17"/>
      <c r="CN913" s="17">
        <v>0.13960963306372801</v>
      </c>
      <c r="CO913" s="17">
        <v>0.166033836618664</v>
      </c>
      <c r="CP913" s="17">
        <v>0.22813711788695801</v>
      </c>
    </row>
    <row r="914" spans="2:94" x14ac:dyDescent="0.35">
      <c r="B914" t="s">
        <v>203</v>
      </c>
      <c r="C914" s="17">
        <v>0.105572752201837</v>
      </c>
      <c r="D914" s="17">
        <v>8.5231491758164094E-2</v>
      </c>
      <c r="E914" s="17">
        <v>0.126117635993964</v>
      </c>
      <c r="F914" s="17"/>
      <c r="G914" s="17">
        <v>9.5029370061972304E-2</v>
      </c>
      <c r="H914" s="17">
        <v>9.9188007844039305E-2</v>
      </c>
      <c r="I914" s="17">
        <v>0.117513304436385</v>
      </c>
      <c r="J914" s="17">
        <v>0.11948749395285301</v>
      </c>
      <c r="K914" s="17">
        <v>0.105720182490514</v>
      </c>
      <c r="L914" s="17">
        <v>9.8133864934500797E-2</v>
      </c>
      <c r="M914" s="17"/>
      <c r="N914" s="17">
        <v>7.17235273439564E-2</v>
      </c>
      <c r="O914" s="17">
        <v>9.5719046013553702E-2</v>
      </c>
      <c r="P914" s="17">
        <v>9.9925767833997994E-2</v>
      </c>
      <c r="Q914" s="17">
        <v>0.15481641909053201</v>
      </c>
      <c r="R914" s="17"/>
      <c r="S914" s="17">
        <v>7.3245143053066494E-2</v>
      </c>
      <c r="T914" s="17">
        <v>0.13611274024353801</v>
      </c>
      <c r="U914" s="17">
        <v>7.1309955846592304E-2</v>
      </c>
      <c r="V914" s="17">
        <v>0.10373143842983901</v>
      </c>
      <c r="W914" s="17">
        <v>9.2245823687008302E-2</v>
      </c>
      <c r="X914" s="17">
        <v>0.109415280896956</v>
      </c>
      <c r="Y914" s="17">
        <v>0.125964067732974</v>
      </c>
      <c r="Z914" s="17">
        <v>0.108145214679575</v>
      </c>
      <c r="AA914" s="17">
        <v>0.124692388061689</v>
      </c>
      <c r="AB914" s="17">
        <v>9.3117793525323303E-2</v>
      </c>
      <c r="AC914" s="17">
        <v>0.14338925645188799</v>
      </c>
      <c r="AD914" s="17"/>
      <c r="AE914" s="17">
        <v>0.107100987221079</v>
      </c>
      <c r="AF914" s="17">
        <v>7.6405048271592002E-2</v>
      </c>
      <c r="AG914" s="17">
        <v>0.18276349396144301</v>
      </c>
      <c r="AH914" s="17"/>
      <c r="AI914" s="17">
        <v>7.7514571059000004E-2</v>
      </c>
      <c r="AJ914" s="17">
        <v>8.9637802386283202E-2</v>
      </c>
      <c r="AK914" s="17">
        <v>7.2460646936499007E-2</v>
      </c>
      <c r="AL914" s="17">
        <v>5.2531676134067097E-2</v>
      </c>
      <c r="AM914" s="17">
        <v>0.20772661913524201</v>
      </c>
      <c r="AN914" s="17"/>
      <c r="AO914" s="17">
        <v>6.9590589248021695E-2</v>
      </c>
      <c r="AP914" s="17">
        <v>8.7066908484239397E-2</v>
      </c>
      <c r="AQ914" s="17">
        <v>7.4206994029718698E-2</v>
      </c>
      <c r="AR914" s="17"/>
      <c r="AS914" s="17">
        <v>0.16769905813444899</v>
      </c>
      <c r="AT914" s="17">
        <v>0.119879929463145</v>
      </c>
      <c r="AU914" s="17">
        <v>6.5816724994865294E-2</v>
      </c>
      <c r="AV914" s="17">
        <v>6.0863662186045601E-2</v>
      </c>
      <c r="AW914" s="17">
        <v>5.5095459179165703E-2</v>
      </c>
      <c r="AX914" s="17"/>
      <c r="AY914" s="17">
        <v>0.27379370991982099</v>
      </c>
      <c r="AZ914" s="17">
        <v>0.102402109801529</v>
      </c>
      <c r="BA914" s="17">
        <v>0.158382360335485</v>
      </c>
      <c r="BB914" s="17">
        <v>0.16399897147286999</v>
      </c>
      <c r="BC914" s="17">
        <v>8.8029637827886101E-2</v>
      </c>
      <c r="BD914" s="17">
        <v>0.109901967026843</v>
      </c>
      <c r="BE914" s="17">
        <v>0.143627654587001</v>
      </c>
      <c r="BF914" s="17">
        <v>7.9673660937373506E-2</v>
      </c>
      <c r="BG914" s="17">
        <v>6.5234229322847004E-2</v>
      </c>
      <c r="BH914" s="17">
        <v>7.9572311526565298E-2</v>
      </c>
      <c r="BI914" s="17">
        <v>6.32218814494276E-2</v>
      </c>
      <c r="BJ914" s="17">
        <v>8.4862983610033693E-2</v>
      </c>
      <c r="BK914" s="17">
        <v>7.0686583329864702E-2</v>
      </c>
      <c r="BL914" s="17">
        <v>0.12748963810637201</v>
      </c>
      <c r="BM914" s="17">
        <v>6.6839396558477301E-2</v>
      </c>
      <c r="BN914" s="17">
        <v>2.3001135443424199E-2</v>
      </c>
      <c r="BO914" s="17"/>
      <c r="BP914" s="17">
        <v>8.3839754521998502E-2</v>
      </c>
      <c r="BQ914" s="17">
        <v>0.12021615312773</v>
      </c>
      <c r="BR914" s="17">
        <v>0.11488823847558501</v>
      </c>
      <c r="BS914" s="17">
        <v>0.111045732949793</v>
      </c>
      <c r="BT914" s="17">
        <v>8.6469118824140795E-2</v>
      </c>
      <c r="BU914" s="17">
        <v>0.10627156563974199</v>
      </c>
      <c r="BV914" s="17"/>
      <c r="BW914" s="17">
        <v>8.9816458908747204E-2</v>
      </c>
      <c r="BX914" s="17">
        <v>0.10189382691285</v>
      </c>
      <c r="BY914" s="17">
        <v>0.107409876517994</v>
      </c>
      <c r="BZ914" s="17">
        <v>7.7454917621681996E-2</v>
      </c>
      <c r="CA914" s="17">
        <v>7.9473323699160395E-2</v>
      </c>
      <c r="CB914" s="17">
        <v>5.57358391682529E-2</v>
      </c>
      <c r="CC914" s="17">
        <v>0.100365788016591</v>
      </c>
      <c r="CD914" s="17">
        <v>0.21979079947823901</v>
      </c>
      <c r="CE914" s="17"/>
      <c r="CF914" s="17">
        <v>8.4033157835303907E-2</v>
      </c>
      <c r="CG914" s="17">
        <v>9.4018939811431501E-2</v>
      </c>
      <c r="CH914" s="17">
        <v>0.11759132302552799</v>
      </c>
      <c r="CI914" s="17">
        <v>0.116311784139629</v>
      </c>
      <c r="CJ914" s="17">
        <v>0.104440599826576</v>
      </c>
      <c r="CK914" s="17"/>
      <c r="CL914" s="17">
        <v>5.91196099186614E-2</v>
      </c>
      <c r="CM914" s="17"/>
      <c r="CN914" s="17">
        <v>0.124731319515501</v>
      </c>
      <c r="CO914" s="17">
        <v>0.10720953961368899</v>
      </c>
      <c r="CP914" s="17">
        <v>5.7846240685334699E-2</v>
      </c>
    </row>
    <row r="915" spans="2:94" x14ac:dyDescent="0.35">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c r="AY915" s="17"/>
      <c r="AZ915" s="17"/>
      <c r="BA915" s="17"/>
      <c r="BB915" s="17"/>
      <c r="BC915" s="17"/>
      <c r="BD915" s="17"/>
      <c r="BE915" s="17"/>
      <c r="BF915" s="17"/>
      <c r="BG915" s="17"/>
      <c r="BH915" s="17"/>
      <c r="BI915" s="17"/>
      <c r="BJ915" s="17"/>
      <c r="BK915" s="17"/>
      <c r="BL915" s="17"/>
      <c r="BM915" s="17"/>
      <c r="BN915" s="17"/>
      <c r="BO915" s="17"/>
      <c r="BP915" s="17"/>
      <c r="BQ915" s="17"/>
      <c r="BR915" s="17"/>
      <c r="BS915" s="17"/>
      <c r="BT915" s="17"/>
      <c r="BU915" s="17"/>
      <c r="BV915" s="17"/>
      <c r="BW915" s="17"/>
      <c r="BX915" s="17"/>
      <c r="BY915" s="17"/>
      <c r="BZ915" s="17"/>
      <c r="CA915" s="17"/>
      <c r="CB915" s="17"/>
      <c r="CC915" s="17"/>
      <c r="CD915" s="17"/>
      <c r="CE915" s="17"/>
      <c r="CF915" s="17"/>
      <c r="CG915" s="17"/>
      <c r="CH915" s="17"/>
      <c r="CI915" s="17"/>
      <c r="CJ915" s="17"/>
      <c r="CK915" s="17"/>
      <c r="CL915" s="17"/>
      <c r="CM915" s="17"/>
      <c r="CN915" s="17"/>
      <c r="CO915" s="17"/>
      <c r="CP915" s="17"/>
    </row>
    <row r="916" spans="2:94" x14ac:dyDescent="0.35">
      <c r="B916" s="6" t="s">
        <v>347</v>
      </c>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c r="AY916" s="17"/>
      <c r="AZ916" s="17"/>
      <c r="BA916" s="17"/>
      <c r="BB916" s="17"/>
      <c r="BC916" s="17"/>
      <c r="BD916" s="17"/>
      <c r="BE916" s="17"/>
      <c r="BF916" s="17"/>
      <c r="BG916" s="17"/>
      <c r="BH916" s="17"/>
      <c r="BI916" s="17"/>
      <c r="BJ916" s="17"/>
      <c r="BK916" s="17"/>
      <c r="BL916" s="17"/>
      <c r="BM916" s="17"/>
      <c r="BN916" s="17"/>
      <c r="BO916" s="17"/>
      <c r="BP916" s="17"/>
      <c r="BQ916" s="17"/>
      <c r="BR916" s="17"/>
      <c r="BS916" s="17"/>
      <c r="BT916" s="17"/>
      <c r="BU916" s="17"/>
      <c r="BV916" s="17"/>
      <c r="BW916" s="17"/>
      <c r="BX916" s="17"/>
      <c r="BY916" s="17"/>
      <c r="BZ916" s="17"/>
      <c r="CA916" s="17"/>
      <c r="CB916" s="17"/>
      <c r="CC916" s="17"/>
      <c r="CD916" s="17"/>
      <c r="CE916" s="17"/>
      <c r="CF916" s="17"/>
      <c r="CG916" s="17"/>
      <c r="CH916" s="17"/>
      <c r="CI916" s="17"/>
      <c r="CJ916" s="17"/>
      <c r="CK916" s="17"/>
      <c r="CL916" s="17"/>
      <c r="CM916" s="17"/>
      <c r="CN916" s="17"/>
      <c r="CO916" s="17"/>
      <c r="CP916" s="17"/>
    </row>
    <row r="917" spans="2:94" x14ac:dyDescent="0.35">
      <c r="B917" s="24" t="s">
        <v>345</v>
      </c>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c r="AC917" s="17"/>
      <c r="AD917" s="17"/>
      <c r="AE917" s="17"/>
      <c r="AF917" s="17"/>
      <c r="AG917" s="17"/>
      <c r="AH917" s="17"/>
      <c r="AI917" s="17"/>
      <c r="AJ917" s="17"/>
      <c r="AK917" s="17"/>
      <c r="AL917" s="17"/>
      <c r="AM917" s="17"/>
      <c r="AN917" s="17"/>
      <c r="AO917" s="17"/>
      <c r="AP917" s="17"/>
      <c r="AQ917" s="17"/>
      <c r="AR917" s="17"/>
      <c r="AS917" s="17"/>
      <c r="AT917" s="17"/>
      <c r="AU917" s="17"/>
      <c r="AV917" s="17"/>
      <c r="AW917" s="17"/>
      <c r="AX917" s="17"/>
      <c r="AY917" s="17"/>
      <c r="AZ917" s="17"/>
      <c r="BA917" s="17"/>
      <c r="BB917" s="17"/>
      <c r="BC917" s="17"/>
      <c r="BD917" s="17"/>
      <c r="BE917" s="17"/>
      <c r="BF917" s="17"/>
      <c r="BG917" s="17"/>
      <c r="BH917" s="17"/>
      <c r="BI917" s="17"/>
      <c r="BJ917" s="17"/>
      <c r="BK917" s="17"/>
      <c r="BL917" s="17"/>
      <c r="BM917" s="17"/>
      <c r="BN917" s="17"/>
      <c r="BO917" s="17"/>
      <c r="BP917" s="17"/>
      <c r="BQ917" s="17"/>
      <c r="BR917" s="17"/>
      <c r="BS917" s="17"/>
      <c r="BT917" s="17"/>
      <c r="BU917" s="17"/>
      <c r="BV917" s="17"/>
      <c r="BW917" s="17"/>
      <c r="BX917" s="17"/>
      <c r="BY917" s="17"/>
      <c r="BZ917" s="17"/>
      <c r="CA917" s="17"/>
      <c r="CB917" s="17"/>
      <c r="CC917" s="17"/>
      <c r="CD917" s="17"/>
      <c r="CE917" s="17"/>
      <c r="CF917" s="17"/>
      <c r="CG917" s="17"/>
      <c r="CH917" s="17"/>
      <c r="CI917" s="17"/>
      <c r="CJ917" s="17"/>
      <c r="CK917" s="17"/>
      <c r="CL917" s="17"/>
      <c r="CM917" s="17"/>
      <c r="CN917" s="17"/>
      <c r="CO917" s="17"/>
      <c r="CP917" s="17"/>
    </row>
    <row r="918" spans="2:94" x14ac:dyDescent="0.35">
      <c r="B918" t="s">
        <v>340</v>
      </c>
      <c r="C918" s="17">
        <v>0.11892101862057899</v>
      </c>
      <c r="D918" s="17">
        <v>0.13922009303758601</v>
      </c>
      <c r="E918" s="17">
        <v>9.9848325168002905E-2</v>
      </c>
      <c r="F918" s="17"/>
      <c r="G918" s="17">
        <v>0.214319504524144</v>
      </c>
      <c r="H918" s="17">
        <v>0.14859418849562001</v>
      </c>
      <c r="I918" s="17">
        <v>0.121984349555598</v>
      </c>
      <c r="J918" s="17">
        <v>0.12698870470222101</v>
      </c>
      <c r="K918" s="17">
        <v>7.7835552583353104E-2</v>
      </c>
      <c r="L918" s="17">
        <v>4.8416952695961302E-2</v>
      </c>
      <c r="M918" s="17"/>
      <c r="N918" s="17">
        <v>0.14154987002446201</v>
      </c>
      <c r="O918" s="17">
        <v>0.11760127561379501</v>
      </c>
      <c r="P918" s="17">
        <v>0.11812435701704301</v>
      </c>
      <c r="Q918" s="17">
        <v>9.4998489713621598E-2</v>
      </c>
      <c r="R918" s="17"/>
      <c r="S918" s="17">
        <v>0.178978873812043</v>
      </c>
      <c r="T918" s="17">
        <v>7.3509015682723694E-2</v>
      </c>
      <c r="U918" s="17">
        <v>8.6249030054347295E-2</v>
      </c>
      <c r="V918" s="17">
        <v>0.14105455907473499</v>
      </c>
      <c r="W918" s="17">
        <v>0.113366731901168</v>
      </c>
      <c r="X918" s="17">
        <v>0.14724692934321701</v>
      </c>
      <c r="Y918" s="17">
        <v>7.3484443872221902E-2</v>
      </c>
      <c r="Z918" s="17">
        <v>0.100160588084102</v>
      </c>
      <c r="AA918" s="17">
        <v>0.130752564770827</v>
      </c>
      <c r="AB918" s="17">
        <v>8.5507190449684994E-2</v>
      </c>
      <c r="AC918" s="17">
        <v>0.142034548222741</v>
      </c>
      <c r="AD918" s="17"/>
      <c r="AE918" s="17">
        <v>8.7060245571249695E-2</v>
      </c>
      <c r="AF918" s="17">
        <v>0.14149575888559601</v>
      </c>
      <c r="AG918" s="17">
        <v>0.12983293265549101</v>
      </c>
      <c r="AH918" s="17"/>
      <c r="AI918" s="17">
        <v>8.0130160722044694E-2</v>
      </c>
      <c r="AJ918" s="17">
        <v>0.186557327917595</v>
      </c>
      <c r="AK918" s="17">
        <v>0.110908808029067</v>
      </c>
      <c r="AL918" s="17">
        <v>0</v>
      </c>
      <c r="AM918" s="17">
        <v>0.103856032201441</v>
      </c>
      <c r="AN918" s="17"/>
      <c r="AO918" s="17">
        <v>0.109284335741264</v>
      </c>
      <c r="AP918" s="17">
        <v>0.181390902848797</v>
      </c>
      <c r="AQ918" s="17">
        <v>0.151260532103795</v>
      </c>
      <c r="AR918" s="17"/>
      <c r="AS918" s="17">
        <v>9.0589931029806295E-2</v>
      </c>
      <c r="AT918" s="17">
        <v>0.108850178266967</v>
      </c>
      <c r="AU918" s="17">
        <v>0.13263307036779201</v>
      </c>
      <c r="AV918" s="17">
        <v>0.17652240911880901</v>
      </c>
      <c r="AW918" s="17">
        <v>0.23458830001780401</v>
      </c>
      <c r="AX918" s="17"/>
      <c r="AY918" s="17">
        <v>0.163029203492362</v>
      </c>
      <c r="AZ918" s="17">
        <v>0.16318670945559799</v>
      </c>
      <c r="BA918" s="17">
        <v>7.3546854257973304E-2</v>
      </c>
      <c r="BB918" s="17">
        <v>9.3727637229285496E-2</v>
      </c>
      <c r="BC918" s="17">
        <v>0.10166044676326801</v>
      </c>
      <c r="BD918" s="17">
        <v>7.9672983622881804E-2</v>
      </c>
      <c r="BE918" s="17">
        <v>0.10562728201584699</v>
      </c>
      <c r="BF918" s="17">
        <v>0.131697202499403</v>
      </c>
      <c r="BG918" s="17">
        <v>0.128325284184579</v>
      </c>
      <c r="BH918" s="17">
        <v>0.143082062498296</v>
      </c>
      <c r="BI918" s="17">
        <v>0.105996373430296</v>
      </c>
      <c r="BJ918" s="17">
        <v>0.13516737142868299</v>
      </c>
      <c r="BK918" s="17">
        <v>0.136681408852873</v>
      </c>
      <c r="BL918" s="17">
        <v>0.26215632092308799</v>
      </c>
      <c r="BM918" s="17">
        <v>0.19533523364338901</v>
      </c>
      <c r="BN918" s="17">
        <v>0.28931369799810402</v>
      </c>
      <c r="BO918" s="17"/>
      <c r="BP918" s="17">
        <v>0.204694025221828</v>
      </c>
      <c r="BQ918" s="17">
        <v>9.2982761676936795E-2</v>
      </c>
      <c r="BR918" s="17">
        <v>0.116912074342247</v>
      </c>
      <c r="BS918" s="17">
        <v>0.102318061001094</v>
      </c>
      <c r="BT918" s="17">
        <v>5.5800218932381601E-2</v>
      </c>
      <c r="BU918" s="17">
        <v>8.2382836183192795E-2</v>
      </c>
      <c r="BV918" s="17"/>
      <c r="BW918" s="17">
        <v>0.175430554735859</v>
      </c>
      <c r="BX918" s="17">
        <v>0.10869152719708999</v>
      </c>
      <c r="BY918" s="17">
        <v>0.12665209990227999</v>
      </c>
      <c r="BZ918" s="17">
        <v>0.106583055978556</v>
      </c>
      <c r="CA918" s="17">
        <v>0.120703385013072</v>
      </c>
      <c r="CB918" s="17">
        <v>0.14905256004983</v>
      </c>
      <c r="CC918" s="17">
        <v>0.18544029447585</v>
      </c>
      <c r="CD918" s="17">
        <v>0.10422501264011599</v>
      </c>
      <c r="CE918" s="17"/>
      <c r="CF918" s="17">
        <v>0.26662822133528902</v>
      </c>
      <c r="CG918" s="17">
        <v>0.103261728007221</v>
      </c>
      <c r="CH918" s="17">
        <v>0.110123435203654</v>
      </c>
      <c r="CI918" s="17">
        <v>8.84122005177954E-2</v>
      </c>
      <c r="CJ918" s="17">
        <v>0.169989871521115</v>
      </c>
      <c r="CK918" s="17"/>
      <c r="CL918" s="17">
        <v>0.106725069879658</v>
      </c>
      <c r="CM918" s="17"/>
      <c r="CN918" s="17">
        <v>0.108719257738702</v>
      </c>
      <c r="CO918" s="17">
        <v>0.11945291241994099</v>
      </c>
      <c r="CP918" s="17">
        <v>0.14320965974639499</v>
      </c>
    </row>
    <row r="919" spans="2:94" x14ac:dyDescent="0.35">
      <c r="B919" t="s">
        <v>341</v>
      </c>
      <c r="C919" s="17">
        <v>0.306432492373506</v>
      </c>
      <c r="D919" s="17">
        <v>0.31119802742288799</v>
      </c>
      <c r="E919" s="17">
        <v>0.300965627190037</v>
      </c>
      <c r="F919" s="17"/>
      <c r="G919" s="17">
        <v>0.36875988408747801</v>
      </c>
      <c r="H919" s="17">
        <v>0.42280938250187</v>
      </c>
      <c r="I919" s="17">
        <v>0.33560026977224899</v>
      </c>
      <c r="J919" s="17">
        <v>0.26896882348393603</v>
      </c>
      <c r="K919" s="17">
        <v>0.24170888102922999</v>
      </c>
      <c r="L919" s="17">
        <v>0.22403876174724599</v>
      </c>
      <c r="M919" s="17"/>
      <c r="N919" s="17">
        <v>0.30372313603411699</v>
      </c>
      <c r="O919" s="17">
        <v>0.30444056952146098</v>
      </c>
      <c r="P919" s="17">
        <v>0.33168578533016901</v>
      </c>
      <c r="Q919" s="17">
        <v>0.289274559256405</v>
      </c>
      <c r="R919" s="17"/>
      <c r="S919" s="17">
        <v>0.31614319538661101</v>
      </c>
      <c r="T919" s="17">
        <v>0.33493852895797899</v>
      </c>
      <c r="U919" s="17">
        <v>0.309006037329984</v>
      </c>
      <c r="V919" s="17">
        <v>0.23726626012661101</v>
      </c>
      <c r="W919" s="17">
        <v>0.370067516853539</v>
      </c>
      <c r="X919" s="17">
        <v>0.33024252931581599</v>
      </c>
      <c r="Y919" s="17">
        <v>0.37514208125855703</v>
      </c>
      <c r="Z919" s="17">
        <v>0.27743122806338899</v>
      </c>
      <c r="AA919" s="17">
        <v>0.29138859431601299</v>
      </c>
      <c r="AB919" s="17">
        <v>0.28156887575663903</v>
      </c>
      <c r="AC919" s="17">
        <v>0.20556851910714699</v>
      </c>
      <c r="AD919" s="17"/>
      <c r="AE919" s="17">
        <v>0.24952702551033801</v>
      </c>
      <c r="AF919" s="17">
        <v>0.325243166967701</v>
      </c>
      <c r="AG919" s="17">
        <v>0.33598538299967801</v>
      </c>
      <c r="AH919" s="17"/>
      <c r="AI919" s="17">
        <v>0.260154673399772</v>
      </c>
      <c r="AJ919" s="17">
        <v>0.349365311940325</v>
      </c>
      <c r="AK919" s="17">
        <v>0.34703101656024499</v>
      </c>
      <c r="AL919" s="17">
        <v>0.29366455107262601</v>
      </c>
      <c r="AM919" s="17">
        <v>0.30010789891839601</v>
      </c>
      <c r="AN919" s="17"/>
      <c r="AO919" s="17">
        <v>0.284080166073857</v>
      </c>
      <c r="AP919" s="17">
        <v>0.39236036205903002</v>
      </c>
      <c r="AQ919" s="17">
        <v>0.314445060827728</v>
      </c>
      <c r="AR919" s="17"/>
      <c r="AS919" s="17">
        <v>0.280067594710599</v>
      </c>
      <c r="AT919" s="17">
        <v>0.274961877514458</v>
      </c>
      <c r="AU919" s="17">
        <v>0.31229584866804799</v>
      </c>
      <c r="AV919" s="17">
        <v>0.38384852527764302</v>
      </c>
      <c r="AW919" s="17">
        <v>0.277285809244181</v>
      </c>
      <c r="AX919" s="17"/>
      <c r="AY919" s="17">
        <v>0.28566211546818998</v>
      </c>
      <c r="AZ919" s="17">
        <v>0.35208421620725699</v>
      </c>
      <c r="BA919" s="17">
        <v>0.25367668056919801</v>
      </c>
      <c r="BB919" s="17">
        <v>0.259552816859488</v>
      </c>
      <c r="BC919" s="17">
        <v>0.34550159147061899</v>
      </c>
      <c r="BD919" s="17">
        <v>0.31579334233887002</v>
      </c>
      <c r="BE919" s="17">
        <v>0.30508036764049701</v>
      </c>
      <c r="BF919" s="17">
        <v>0.295611345515427</v>
      </c>
      <c r="BG919" s="17">
        <v>0.289842825472026</v>
      </c>
      <c r="BH919" s="17">
        <v>0.32347498862030599</v>
      </c>
      <c r="BI919" s="17">
        <v>0.310422032099756</v>
      </c>
      <c r="BJ919" s="17">
        <v>0.344565141273384</v>
      </c>
      <c r="BK919" s="17">
        <v>0.26257144020537199</v>
      </c>
      <c r="BL919" s="17">
        <v>0.24271640891747201</v>
      </c>
      <c r="BM919" s="17">
        <v>0.17254743388607399</v>
      </c>
      <c r="BN919" s="17">
        <v>0.41906984501786598</v>
      </c>
      <c r="BO919" s="17"/>
      <c r="BP919" s="17">
        <v>0.36035204802705001</v>
      </c>
      <c r="BQ919" s="17">
        <v>0.27535795272191799</v>
      </c>
      <c r="BR919" s="17">
        <v>0.37357637909764402</v>
      </c>
      <c r="BS919" s="17">
        <v>0.29836983073629803</v>
      </c>
      <c r="BT919" s="17">
        <v>0.25622778435286597</v>
      </c>
      <c r="BU919" s="17">
        <v>0.20234075996061801</v>
      </c>
      <c r="BV919" s="17"/>
      <c r="BW919" s="17">
        <v>0.33859046525374098</v>
      </c>
      <c r="BX919" s="17">
        <v>0.29257793601321802</v>
      </c>
      <c r="BY919" s="17">
        <v>0.30307556573892003</v>
      </c>
      <c r="BZ919" s="17">
        <v>0.331341366201506</v>
      </c>
      <c r="CA919" s="17">
        <v>0.31757924323779602</v>
      </c>
      <c r="CB919" s="17">
        <v>0.30664508100464799</v>
      </c>
      <c r="CC919" s="17">
        <v>0.25766522384076401</v>
      </c>
      <c r="CD919" s="17">
        <v>0.25805982378541398</v>
      </c>
      <c r="CE919" s="17"/>
      <c r="CF919" s="17">
        <v>0.26741339289110799</v>
      </c>
      <c r="CG919" s="17">
        <v>0.29929907005497802</v>
      </c>
      <c r="CH919" s="17">
        <v>0.32960921277385902</v>
      </c>
      <c r="CI919" s="17">
        <v>0.29859375079756401</v>
      </c>
      <c r="CJ919" s="17">
        <v>0.25780910061636497</v>
      </c>
      <c r="CK919" s="17"/>
      <c r="CL919" s="17">
        <v>0.44177767411757102</v>
      </c>
      <c r="CM919" s="17"/>
      <c r="CN919" s="17">
        <v>0.31042920350667302</v>
      </c>
      <c r="CO919" s="17">
        <v>0.32278181294520703</v>
      </c>
      <c r="CP919" s="17">
        <v>0.28364120432839701</v>
      </c>
    </row>
    <row r="920" spans="2:94" x14ac:dyDescent="0.35">
      <c r="B920" t="s">
        <v>342</v>
      </c>
      <c r="C920" s="17">
        <v>0.33903007325590701</v>
      </c>
      <c r="D920" s="17">
        <v>0.33982055037107001</v>
      </c>
      <c r="E920" s="17">
        <v>0.33811880948411499</v>
      </c>
      <c r="F920" s="17"/>
      <c r="G920" s="17">
        <v>0.25417293706572902</v>
      </c>
      <c r="H920" s="17">
        <v>0.24542441293582401</v>
      </c>
      <c r="I920" s="17">
        <v>0.330154986153395</v>
      </c>
      <c r="J920" s="17">
        <v>0.37041619362869399</v>
      </c>
      <c r="K920" s="17">
        <v>0.37043427926143102</v>
      </c>
      <c r="L920" s="17">
        <v>0.43236760338251801</v>
      </c>
      <c r="M920" s="17"/>
      <c r="N920" s="17">
        <v>0.35963736363668503</v>
      </c>
      <c r="O920" s="17">
        <v>0.35347438656372898</v>
      </c>
      <c r="P920" s="17">
        <v>0.32706964655231502</v>
      </c>
      <c r="Q920" s="17">
        <v>0.31448959140632199</v>
      </c>
      <c r="R920" s="17"/>
      <c r="S920" s="17">
        <v>0.289371144189842</v>
      </c>
      <c r="T920" s="17">
        <v>0.32540195780666398</v>
      </c>
      <c r="U920" s="17">
        <v>0.38775072462366</v>
      </c>
      <c r="V920" s="17">
        <v>0.37489960181356202</v>
      </c>
      <c r="W920" s="17">
        <v>0.29963942577352098</v>
      </c>
      <c r="X920" s="17">
        <v>0.28278947094650297</v>
      </c>
      <c r="Y920" s="17">
        <v>0.29300597589685301</v>
      </c>
      <c r="Z920" s="17">
        <v>0.38278406151120697</v>
      </c>
      <c r="AA920" s="17">
        <v>0.32046957471918402</v>
      </c>
      <c r="AB920" s="17">
        <v>0.43952023655552003</v>
      </c>
      <c r="AC920" s="17">
        <v>0.41615249822099798</v>
      </c>
      <c r="AD920" s="17"/>
      <c r="AE920" s="17">
        <v>0.37035424791134403</v>
      </c>
      <c r="AF920" s="17">
        <v>0.352588897040016</v>
      </c>
      <c r="AG920" s="17">
        <v>0.26510941051818299</v>
      </c>
      <c r="AH920" s="17"/>
      <c r="AI920" s="17">
        <v>0.38345558477431402</v>
      </c>
      <c r="AJ920" s="17">
        <v>0.29701674474600898</v>
      </c>
      <c r="AK920" s="17">
        <v>0.40337570297325398</v>
      </c>
      <c r="AL920" s="17">
        <v>0.18078908411983799</v>
      </c>
      <c r="AM920" s="17">
        <v>0.299688100206979</v>
      </c>
      <c r="AN920" s="17"/>
      <c r="AO920" s="17">
        <v>0.350416904028516</v>
      </c>
      <c r="AP920" s="17">
        <v>0.28260312547771499</v>
      </c>
      <c r="AQ920" s="17">
        <v>0.38462658119065501</v>
      </c>
      <c r="AR920" s="17"/>
      <c r="AS920" s="17">
        <v>0.32963726167227098</v>
      </c>
      <c r="AT920" s="17">
        <v>0.34859673314364098</v>
      </c>
      <c r="AU920" s="17">
        <v>0.36822687366872903</v>
      </c>
      <c r="AV920" s="17">
        <v>0.29450572612465098</v>
      </c>
      <c r="AW920" s="17">
        <v>0.33927692097061402</v>
      </c>
      <c r="AX920" s="17"/>
      <c r="AY920" s="17">
        <v>0.27838068656225201</v>
      </c>
      <c r="AZ920" s="17">
        <v>0.267188633797806</v>
      </c>
      <c r="BA920" s="17">
        <v>0.34776149150192798</v>
      </c>
      <c r="BB920" s="17">
        <v>0.34911685717513402</v>
      </c>
      <c r="BC920" s="17">
        <v>0.31390602143658097</v>
      </c>
      <c r="BD920" s="17">
        <v>0.37398930815270198</v>
      </c>
      <c r="BE920" s="17">
        <v>0.323265726396186</v>
      </c>
      <c r="BF920" s="17">
        <v>0.37057999834830502</v>
      </c>
      <c r="BG920" s="17">
        <v>0.395664221579618</v>
      </c>
      <c r="BH920" s="17">
        <v>0.35180272227250498</v>
      </c>
      <c r="BI920" s="17">
        <v>0.36284128922414099</v>
      </c>
      <c r="BJ920" s="17">
        <v>0.32161320067566501</v>
      </c>
      <c r="BK920" s="17">
        <v>0.37129303345798398</v>
      </c>
      <c r="BL920" s="17">
        <v>0.31489371257569898</v>
      </c>
      <c r="BM920" s="17">
        <v>0.50037376734861805</v>
      </c>
      <c r="BN920" s="17">
        <v>0.220892709100736</v>
      </c>
      <c r="BO920" s="17"/>
      <c r="BP920" s="17">
        <v>0.265373190422727</v>
      </c>
      <c r="BQ920" s="17">
        <v>0.36386329744153101</v>
      </c>
      <c r="BR920" s="17">
        <v>0.32405607991479102</v>
      </c>
      <c r="BS920" s="17">
        <v>0.34286646503206197</v>
      </c>
      <c r="BT920" s="17">
        <v>0.42342572424070202</v>
      </c>
      <c r="BU920" s="17">
        <v>0.38461190289227598</v>
      </c>
      <c r="BV920" s="17"/>
      <c r="BW920" s="17">
        <v>0.27284406729967597</v>
      </c>
      <c r="BX920" s="17">
        <v>0.35222239008901801</v>
      </c>
      <c r="BY920" s="17">
        <v>0.36788048012955499</v>
      </c>
      <c r="BZ920" s="17">
        <v>0.32426252695223401</v>
      </c>
      <c r="CA920" s="17">
        <v>0.33291605781941902</v>
      </c>
      <c r="CB920" s="17">
        <v>0.33838889583110898</v>
      </c>
      <c r="CC920" s="17">
        <v>0.38064061341539401</v>
      </c>
      <c r="CD920" s="17">
        <v>0.292544856279495</v>
      </c>
      <c r="CE920" s="17"/>
      <c r="CF920" s="17">
        <v>0.21882004503473501</v>
      </c>
      <c r="CG920" s="17">
        <v>0.36815263932860498</v>
      </c>
      <c r="CH920" s="17">
        <v>0.32734010864780599</v>
      </c>
      <c r="CI920" s="17">
        <v>0.370131862876873</v>
      </c>
      <c r="CJ920" s="17">
        <v>0.29852166577033001</v>
      </c>
      <c r="CK920" s="17"/>
      <c r="CL920" s="17">
        <v>0.346307058412127</v>
      </c>
      <c r="CM920" s="17"/>
      <c r="CN920" s="17">
        <v>0.35180337068391798</v>
      </c>
      <c r="CO920" s="17">
        <v>0.30591643989286499</v>
      </c>
      <c r="CP920" s="17">
        <v>0.33463527435727197</v>
      </c>
    </row>
    <row r="921" spans="2:94" x14ac:dyDescent="0.35">
      <c r="B921" t="s">
        <v>343</v>
      </c>
      <c r="C921" s="17">
        <v>0.13740503267010101</v>
      </c>
      <c r="D921" s="17">
        <v>0.13083598996760001</v>
      </c>
      <c r="E921" s="17">
        <v>0.143450205287844</v>
      </c>
      <c r="F921" s="17"/>
      <c r="G921" s="17">
        <v>5.8301720896863002E-2</v>
      </c>
      <c r="H921" s="17">
        <v>8.0989070758454698E-2</v>
      </c>
      <c r="I921" s="17">
        <v>0.104012570577147</v>
      </c>
      <c r="J921" s="17">
        <v>0.122792820144314</v>
      </c>
      <c r="K921" s="17">
        <v>0.216027831797722</v>
      </c>
      <c r="L921" s="17">
        <v>0.21891116131192501</v>
      </c>
      <c r="M921" s="17"/>
      <c r="N921" s="17">
        <v>0.130893816229042</v>
      </c>
      <c r="O921" s="17">
        <v>0.135682434981823</v>
      </c>
      <c r="P921" s="17">
        <v>0.13638736563673301</v>
      </c>
      <c r="Q921" s="17">
        <v>0.14900475605028299</v>
      </c>
      <c r="R921" s="17"/>
      <c r="S921" s="17">
        <v>0.13563581596103799</v>
      </c>
      <c r="T921" s="17">
        <v>0.14478033240027899</v>
      </c>
      <c r="U921" s="17">
        <v>0.14473742521952901</v>
      </c>
      <c r="V921" s="17">
        <v>0.14788221008390501</v>
      </c>
      <c r="W921" s="17">
        <v>0.12569677613417499</v>
      </c>
      <c r="X921" s="17">
        <v>0.114607330309984</v>
      </c>
      <c r="Y921" s="17">
        <v>0.150709226135397</v>
      </c>
      <c r="Z921" s="17">
        <v>0.162788117343584</v>
      </c>
      <c r="AA921" s="17">
        <v>0.14513195642985599</v>
      </c>
      <c r="AB921" s="17">
        <v>0.12113922251819501</v>
      </c>
      <c r="AC921" s="17">
        <v>0.12512603842946901</v>
      </c>
      <c r="AD921" s="17"/>
      <c r="AE921" s="17">
        <v>0.20482947911305399</v>
      </c>
      <c r="AF921" s="17">
        <v>0.110885763248717</v>
      </c>
      <c r="AG921" s="17">
        <v>9.4098095438782697E-2</v>
      </c>
      <c r="AH921" s="17"/>
      <c r="AI921" s="17">
        <v>0.211531974074988</v>
      </c>
      <c r="AJ921" s="17">
        <v>8.2007743469406494E-2</v>
      </c>
      <c r="AK921" s="17">
        <v>5.6487172914914202E-2</v>
      </c>
      <c r="AL921" s="17">
        <v>0.44692526141397099</v>
      </c>
      <c r="AM921" s="17">
        <v>0.109479242918309</v>
      </c>
      <c r="AN921" s="17"/>
      <c r="AO921" s="17">
        <v>0.18090239715001599</v>
      </c>
      <c r="AP921" s="17">
        <v>6.6936595119500605E-2</v>
      </c>
      <c r="AQ921" s="17">
        <v>7.3524518837854602E-2</v>
      </c>
      <c r="AR921" s="17"/>
      <c r="AS921" s="17">
        <v>0.16172084030072501</v>
      </c>
      <c r="AT921" s="17">
        <v>0.14363084682119001</v>
      </c>
      <c r="AU921" s="17">
        <v>0.119114138420806</v>
      </c>
      <c r="AV921" s="17">
        <v>8.5091821206475501E-2</v>
      </c>
      <c r="AW921" s="17">
        <v>9.3753510588234806E-2</v>
      </c>
      <c r="AX921" s="17"/>
      <c r="AY921" s="17">
        <v>5.3189559721640897E-2</v>
      </c>
      <c r="AZ921" s="17">
        <v>0.11416475274985199</v>
      </c>
      <c r="BA921" s="17">
        <v>0.188232457663951</v>
      </c>
      <c r="BB921" s="17">
        <v>0.13635637617642901</v>
      </c>
      <c r="BC921" s="17">
        <v>0.14312152346985901</v>
      </c>
      <c r="BD921" s="17">
        <v>0.15140278558376699</v>
      </c>
      <c r="BE921" s="17">
        <v>0.156601463388687</v>
      </c>
      <c r="BF921" s="17">
        <v>0.11545246784825799</v>
      </c>
      <c r="BG921" s="17">
        <v>0.12004134559627901</v>
      </c>
      <c r="BH921" s="17">
        <v>0.109525719116345</v>
      </c>
      <c r="BI921" s="17">
        <v>0.150107144342881</v>
      </c>
      <c r="BJ921" s="17">
        <v>0.11440705677391499</v>
      </c>
      <c r="BK921" s="17">
        <v>0.169716615167221</v>
      </c>
      <c r="BL921" s="17">
        <v>7.456285856132E-2</v>
      </c>
      <c r="BM921" s="17">
        <v>0.102635962768894</v>
      </c>
      <c r="BN921" s="17">
        <v>4.7722612439869999E-2</v>
      </c>
      <c r="BO921" s="17"/>
      <c r="BP921" s="17">
        <v>8.2795858629547095E-2</v>
      </c>
      <c r="BQ921" s="17">
        <v>0.15418732613608299</v>
      </c>
      <c r="BR921" s="17">
        <v>8.9276751392491194E-2</v>
      </c>
      <c r="BS921" s="17">
        <v>0.15367020112132099</v>
      </c>
      <c r="BT921" s="17">
        <v>0.19221677151861299</v>
      </c>
      <c r="BU921" s="17">
        <v>0.233351934270911</v>
      </c>
      <c r="BV921" s="17"/>
      <c r="BW921" s="17">
        <v>0.122799259207131</v>
      </c>
      <c r="BX921" s="17">
        <v>0.15057765258566799</v>
      </c>
      <c r="BY921" s="17">
        <v>0.118371618208888</v>
      </c>
      <c r="BZ921" s="17">
        <v>0.15347877518751801</v>
      </c>
      <c r="CA921" s="17">
        <v>0.15066470618178199</v>
      </c>
      <c r="CB921" s="17">
        <v>0.160959098054545</v>
      </c>
      <c r="CC921" s="17">
        <v>7.6081042202426494E-2</v>
      </c>
      <c r="CD921" s="17">
        <v>0.124399528142683</v>
      </c>
      <c r="CE921" s="17"/>
      <c r="CF921" s="17">
        <v>0.15747281198124599</v>
      </c>
      <c r="CG921" s="17">
        <v>0.146089836443385</v>
      </c>
      <c r="CH921" s="17">
        <v>0.13073214895621699</v>
      </c>
      <c r="CI921" s="17">
        <v>0.117028902447358</v>
      </c>
      <c r="CJ921" s="17">
        <v>0.154136296832285</v>
      </c>
      <c r="CK921" s="17"/>
      <c r="CL921" s="17">
        <v>6.3326591009406005E-2</v>
      </c>
      <c r="CM921" s="17"/>
      <c r="CN921" s="17">
        <v>0.116037430118781</v>
      </c>
      <c r="CO921" s="17">
        <v>0.15093104230673501</v>
      </c>
      <c r="CP921" s="17">
        <v>0.17832583677253699</v>
      </c>
    </row>
    <row r="922" spans="2:94" x14ac:dyDescent="0.35">
      <c r="B922" t="s">
        <v>203</v>
      </c>
      <c r="C922" s="17">
        <v>9.8211383079908302E-2</v>
      </c>
      <c r="D922" s="17">
        <v>7.8925339200855399E-2</v>
      </c>
      <c r="E922" s="17">
        <v>0.117617032870001</v>
      </c>
      <c r="F922" s="17"/>
      <c r="G922" s="17">
        <v>0.104445953425786</v>
      </c>
      <c r="H922" s="17">
        <v>0.10218294530823099</v>
      </c>
      <c r="I922" s="17">
        <v>0.108247823941612</v>
      </c>
      <c r="J922" s="17">
        <v>0.110833458040835</v>
      </c>
      <c r="K922" s="17">
        <v>9.3993455328264405E-2</v>
      </c>
      <c r="L922" s="17">
        <v>7.6265520862349695E-2</v>
      </c>
      <c r="M922" s="17"/>
      <c r="N922" s="17">
        <v>6.4195814075693497E-2</v>
      </c>
      <c r="O922" s="17">
        <v>8.8801333319192502E-2</v>
      </c>
      <c r="P922" s="17">
        <v>8.6732845463739605E-2</v>
      </c>
      <c r="Q922" s="17">
        <v>0.15223260357336801</v>
      </c>
      <c r="R922" s="17"/>
      <c r="S922" s="17">
        <v>7.9870970650466402E-2</v>
      </c>
      <c r="T922" s="17">
        <v>0.12137016515235501</v>
      </c>
      <c r="U922" s="17">
        <v>7.2256782772479794E-2</v>
      </c>
      <c r="V922" s="17">
        <v>9.8897368901187097E-2</v>
      </c>
      <c r="W922" s="17">
        <v>9.1229549337596805E-2</v>
      </c>
      <c r="X922" s="17">
        <v>0.12511374008448101</v>
      </c>
      <c r="Y922" s="17">
        <v>0.107658272836972</v>
      </c>
      <c r="Z922" s="17">
        <v>7.6836004997718102E-2</v>
      </c>
      <c r="AA922" s="17">
        <v>0.11225730976412</v>
      </c>
      <c r="AB922" s="17">
        <v>7.2264474719960906E-2</v>
      </c>
      <c r="AC922" s="17">
        <v>0.111118396019646</v>
      </c>
      <c r="AD922" s="17"/>
      <c r="AE922" s="17">
        <v>8.8229001894014294E-2</v>
      </c>
      <c r="AF922" s="17">
        <v>6.9786413857970006E-2</v>
      </c>
      <c r="AG922" s="17">
        <v>0.174974178387865</v>
      </c>
      <c r="AH922" s="17"/>
      <c r="AI922" s="17">
        <v>6.4727607028880696E-2</v>
      </c>
      <c r="AJ922" s="17">
        <v>8.5052871926663706E-2</v>
      </c>
      <c r="AK922" s="17">
        <v>8.2197299522520501E-2</v>
      </c>
      <c r="AL922" s="17">
        <v>7.8621103393565303E-2</v>
      </c>
      <c r="AM922" s="17">
        <v>0.18686872575487701</v>
      </c>
      <c r="AN922" s="17"/>
      <c r="AO922" s="17">
        <v>7.5316197006346494E-2</v>
      </c>
      <c r="AP922" s="17">
        <v>7.67090144949574E-2</v>
      </c>
      <c r="AQ922" s="17">
        <v>7.6143307039967398E-2</v>
      </c>
      <c r="AR922" s="17"/>
      <c r="AS922" s="17">
        <v>0.13798437228659899</v>
      </c>
      <c r="AT922" s="17">
        <v>0.123960364253745</v>
      </c>
      <c r="AU922" s="17">
        <v>6.7730068874625002E-2</v>
      </c>
      <c r="AV922" s="17">
        <v>6.0031518272421397E-2</v>
      </c>
      <c r="AW922" s="17">
        <v>5.5095459179165703E-2</v>
      </c>
      <c r="AX922" s="17"/>
      <c r="AY922" s="17">
        <v>0.21973843475555499</v>
      </c>
      <c r="AZ922" s="17">
        <v>0.103375687789487</v>
      </c>
      <c r="BA922" s="17">
        <v>0.13678251600694899</v>
      </c>
      <c r="BB922" s="17">
        <v>0.16124631255966301</v>
      </c>
      <c r="BC922" s="17">
        <v>9.5810416859673203E-2</v>
      </c>
      <c r="BD922" s="17">
        <v>7.9141580301779493E-2</v>
      </c>
      <c r="BE922" s="17">
        <v>0.109425160558783</v>
      </c>
      <c r="BF922" s="17">
        <v>8.6658985788607298E-2</v>
      </c>
      <c r="BG922" s="17">
        <v>6.6126323167497503E-2</v>
      </c>
      <c r="BH922" s="17">
        <v>7.21145074925479E-2</v>
      </c>
      <c r="BI922" s="17">
        <v>7.0633160902925193E-2</v>
      </c>
      <c r="BJ922" s="17">
        <v>8.4247229848352506E-2</v>
      </c>
      <c r="BK922" s="17">
        <v>5.9737502316549299E-2</v>
      </c>
      <c r="BL922" s="17">
        <v>0.10567069902242</v>
      </c>
      <c r="BM922" s="17">
        <v>2.91076023530242E-2</v>
      </c>
      <c r="BN922" s="17">
        <v>2.3001135443424199E-2</v>
      </c>
      <c r="BO922" s="17"/>
      <c r="BP922" s="17">
        <v>8.6784877698847102E-2</v>
      </c>
      <c r="BQ922" s="17">
        <v>0.11360866202353</v>
      </c>
      <c r="BR922" s="17">
        <v>9.6178715252826494E-2</v>
      </c>
      <c r="BS922" s="17">
        <v>0.102775442109224</v>
      </c>
      <c r="BT922" s="17">
        <v>7.2329500955436804E-2</v>
      </c>
      <c r="BU922" s="17">
        <v>9.7312566693001895E-2</v>
      </c>
      <c r="BV922" s="17"/>
      <c r="BW922" s="17">
        <v>9.0335653503591698E-2</v>
      </c>
      <c r="BX922" s="17">
        <v>9.5930494115004705E-2</v>
      </c>
      <c r="BY922" s="17">
        <v>8.4020236020356201E-2</v>
      </c>
      <c r="BZ922" s="17">
        <v>8.4334275680186102E-2</v>
      </c>
      <c r="CA922" s="17">
        <v>7.8136607747931505E-2</v>
      </c>
      <c r="CB922" s="17">
        <v>4.49543650598681E-2</v>
      </c>
      <c r="CC922" s="17">
        <v>0.100172826065565</v>
      </c>
      <c r="CD922" s="17">
        <v>0.22077077915229301</v>
      </c>
      <c r="CE922" s="17"/>
      <c r="CF922" s="17">
        <v>8.9665528757622695E-2</v>
      </c>
      <c r="CG922" s="17">
        <v>8.3196726165810406E-2</v>
      </c>
      <c r="CH922" s="17">
        <v>0.102195094418463</v>
      </c>
      <c r="CI922" s="17">
        <v>0.125833283360409</v>
      </c>
      <c r="CJ922" s="17">
        <v>0.119543065259905</v>
      </c>
      <c r="CK922" s="17"/>
      <c r="CL922" s="17">
        <v>4.1863606581237597E-2</v>
      </c>
      <c r="CM922" s="17"/>
      <c r="CN922" s="17">
        <v>0.113010737951926</v>
      </c>
      <c r="CO922" s="17">
        <v>0.10091779243525199</v>
      </c>
      <c r="CP922" s="17">
        <v>6.0188024795397803E-2</v>
      </c>
    </row>
    <row r="923" spans="2:94" x14ac:dyDescent="0.35">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c r="BM923" s="17"/>
      <c r="BN923" s="17"/>
      <c r="BO923" s="17"/>
      <c r="BP923" s="17"/>
      <c r="BQ923" s="17"/>
      <c r="BR923" s="17"/>
      <c r="BS923" s="17"/>
      <c r="BT923" s="17"/>
      <c r="BU923" s="17"/>
      <c r="BV923" s="17"/>
      <c r="BW923" s="17"/>
      <c r="BX923" s="17"/>
      <c r="BY923" s="17"/>
      <c r="BZ923" s="17"/>
      <c r="CA923" s="17"/>
      <c r="CB923" s="17"/>
      <c r="CC923" s="17"/>
      <c r="CD923" s="17"/>
      <c r="CE923" s="17"/>
      <c r="CF923" s="17"/>
      <c r="CG923" s="17"/>
      <c r="CH923" s="17"/>
      <c r="CI923" s="17"/>
      <c r="CJ923" s="17"/>
      <c r="CK923" s="17"/>
      <c r="CL923" s="17"/>
      <c r="CM923" s="17"/>
      <c r="CN923" s="17"/>
      <c r="CO923" s="17"/>
      <c r="CP923" s="17"/>
    </row>
    <row r="924" spans="2:94" x14ac:dyDescent="0.35">
      <c r="B924" s="6" t="s">
        <v>348</v>
      </c>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c r="AN924" s="17"/>
      <c r="AO924" s="17"/>
      <c r="AP924" s="17"/>
      <c r="AQ924" s="17"/>
      <c r="AR924" s="17"/>
      <c r="AS924" s="17"/>
      <c r="AT924" s="17"/>
      <c r="AU924" s="17"/>
      <c r="AV924" s="17"/>
      <c r="AW924" s="17"/>
      <c r="AX924" s="17"/>
      <c r="AY924" s="17"/>
      <c r="AZ924" s="17"/>
      <c r="BA924" s="17"/>
      <c r="BB924" s="17"/>
      <c r="BC924" s="17"/>
      <c r="BD924" s="17"/>
      <c r="BE924" s="17"/>
      <c r="BF924" s="17"/>
      <c r="BG924" s="17"/>
      <c r="BH924" s="17"/>
      <c r="BI924" s="17"/>
      <c r="BJ924" s="17"/>
      <c r="BK924" s="17"/>
      <c r="BL924" s="17"/>
      <c r="BM924" s="17"/>
      <c r="BN924" s="17"/>
      <c r="BO924" s="17"/>
      <c r="BP924" s="17"/>
      <c r="BQ924" s="17"/>
      <c r="BR924" s="17"/>
      <c r="BS924" s="17"/>
      <c r="BT924" s="17"/>
      <c r="BU924" s="17"/>
      <c r="BV924" s="17"/>
      <c r="BW924" s="17"/>
      <c r="BX924" s="17"/>
      <c r="BY924" s="17"/>
      <c r="BZ924" s="17"/>
      <c r="CA924" s="17"/>
      <c r="CB924" s="17"/>
      <c r="CC924" s="17"/>
      <c r="CD924" s="17"/>
      <c r="CE924" s="17"/>
      <c r="CF924" s="17"/>
      <c r="CG924" s="17"/>
      <c r="CH924" s="17"/>
      <c r="CI924" s="17"/>
      <c r="CJ924" s="17"/>
      <c r="CK924" s="17"/>
      <c r="CL924" s="17"/>
      <c r="CM924" s="17"/>
      <c r="CN924" s="17"/>
      <c r="CO924" s="17"/>
      <c r="CP924" s="17"/>
    </row>
    <row r="925" spans="2:94" x14ac:dyDescent="0.35">
      <c r="B925" s="24" t="s">
        <v>345</v>
      </c>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c r="AN925" s="17"/>
      <c r="AO925" s="17"/>
      <c r="AP925" s="17"/>
      <c r="AQ925" s="17"/>
      <c r="AR925" s="17"/>
      <c r="AS925" s="17"/>
      <c r="AT925" s="17"/>
      <c r="AU925" s="17"/>
      <c r="AV925" s="17"/>
      <c r="AW925" s="17"/>
      <c r="AX925" s="17"/>
      <c r="AY925" s="17"/>
      <c r="AZ925" s="17"/>
      <c r="BA925" s="17"/>
      <c r="BB925" s="17"/>
      <c r="BC925" s="17"/>
      <c r="BD925" s="17"/>
      <c r="BE925" s="17"/>
      <c r="BF925" s="17"/>
      <c r="BG925" s="17"/>
      <c r="BH925" s="17"/>
      <c r="BI925" s="17"/>
      <c r="BJ925" s="17"/>
      <c r="BK925" s="17"/>
      <c r="BL925" s="17"/>
      <c r="BM925" s="17"/>
      <c r="BN925" s="17"/>
      <c r="BO925" s="17"/>
      <c r="BP925" s="17"/>
      <c r="BQ925" s="17"/>
      <c r="BR925" s="17"/>
      <c r="BS925" s="17"/>
      <c r="BT925" s="17"/>
      <c r="BU925" s="17"/>
      <c r="BV925" s="17"/>
      <c r="BW925" s="17"/>
      <c r="BX925" s="17"/>
      <c r="BY925" s="17"/>
      <c r="BZ925" s="17"/>
      <c r="CA925" s="17"/>
      <c r="CB925" s="17"/>
      <c r="CC925" s="17"/>
      <c r="CD925" s="17"/>
      <c r="CE925" s="17"/>
      <c r="CF925" s="17"/>
      <c r="CG925" s="17"/>
      <c r="CH925" s="17"/>
      <c r="CI925" s="17"/>
      <c r="CJ925" s="17"/>
      <c r="CK925" s="17"/>
      <c r="CL925" s="17"/>
      <c r="CM925" s="17"/>
      <c r="CN925" s="17"/>
      <c r="CO925" s="17"/>
      <c r="CP925" s="17"/>
    </row>
    <row r="926" spans="2:94" x14ac:dyDescent="0.35">
      <c r="B926" t="s">
        <v>340</v>
      </c>
      <c r="C926" s="17">
        <v>0.13333035112320199</v>
      </c>
      <c r="D926" s="17">
        <v>0.150105531077107</v>
      </c>
      <c r="E926" s="17">
        <v>0.11795112173853201</v>
      </c>
      <c r="F926" s="17"/>
      <c r="G926" s="17">
        <v>0.213703768837778</v>
      </c>
      <c r="H926" s="17">
        <v>0.18250816187848301</v>
      </c>
      <c r="I926" s="17">
        <v>0.125974628014283</v>
      </c>
      <c r="J926" s="17">
        <v>0.121236598945224</v>
      </c>
      <c r="K926" s="17">
        <v>0.105585289611658</v>
      </c>
      <c r="L926" s="17">
        <v>7.2311608880183995E-2</v>
      </c>
      <c r="M926" s="17"/>
      <c r="N926" s="17">
        <v>0.14756450833215701</v>
      </c>
      <c r="O926" s="17">
        <v>0.12626310250758299</v>
      </c>
      <c r="P926" s="17">
        <v>0.124057502089108</v>
      </c>
      <c r="Q926" s="17">
        <v>0.132362806362084</v>
      </c>
      <c r="R926" s="17"/>
      <c r="S926" s="17">
        <v>0.21360119333977701</v>
      </c>
      <c r="T926" s="17">
        <v>0.11128692803701699</v>
      </c>
      <c r="U926" s="17">
        <v>8.6762388889473893E-2</v>
      </c>
      <c r="V926" s="17">
        <v>9.7085146353997995E-2</v>
      </c>
      <c r="W926" s="17">
        <v>0.109380822762064</v>
      </c>
      <c r="X926" s="17">
        <v>0.15513094057649701</v>
      </c>
      <c r="Y926" s="17">
        <v>0.11925090799414501</v>
      </c>
      <c r="Z926" s="17">
        <v>0.147952862679015</v>
      </c>
      <c r="AA926" s="17">
        <v>0.14716383252266901</v>
      </c>
      <c r="AB926" s="17">
        <v>0.111235250658867</v>
      </c>
      <c r="AC926" s="17">
        <v>0.13240521098753499</v>
      </c>
      <c r="AD926" s="17"/>
      <c r="AE926" s="17">
        <v>9.2108386211720406E-2</v>
      </c>
      <c r="AF926" s="17">
        <v>0.164817505433796</v>
      </c>
      <c r="AG926" s="17">
        <v>0.139317685906167</v>
      </c>
      <c r="AH926" s="17"/>
      <c r="AI926" s="17">
        <v>8.3226490414174903E-2</v>
      </c>
      <c r="AJ926" s="17">
        <v>0.19542405184113501</v>
      </c>
      <c r="AK926" s="17">
        <v>0.224206631396145</v>
      </c>
      <c r="AL926" s="17">
        <v>9.0976036298256194E-2</v>
      </c>
      <c r="AM926" s="17">
        <v>0.10929782860607</v>
      </c>
      <c r="AN926" s="17"/>
      <c r="AO926" s="17">
        <v>0.106749200238918</v>
      </c>
      <c r="AP926" s="17">
        <v>0.20217475795419901</v>
      </c>
      <c r="AQ926" s="17">
        <v>0.20403195542593999</v>
      </c>
      <c r="AR926" s="17"/>
      <c r="AS926" s="17">
        <v>9.9580146678646994E-2</v>
      </c>
      <c r="AT926" s="17">
        <v>0.11571567103384001</v>
      </c>
      <c r="AU926" s="17">
        <v>0.151206997308859</v>
      </c>
      <c r="AV926" s="17">
        <v>0.21378002484714601</v>
      </c>
      <c r="AW926" s="17">
        <v>0.19477574593050601</v>
      </c>
      <c r="AX926" s="17"/>
      <c r="AY926" s="17">
        <v>0.17099688330158999</v>
      </c>
      <c r="AZ926" s="17">
        <v>0.18253058206766301</v>
      </c>
      <c r="BA926" s="17">
        <v>0.13195829409447199</v>
      </c>
      <c r="BB926" s="17">
        <v>9.6791541398019001E-2</v>
      </c>
      <c r="BC926" s="17">
        <v>0.10318563142224101</v>
      </c>
      <c r="BD926" s="17">
        <v>9.7286720600664997E-2</v>
      </c>
      <c r="BE926" s="17">
        <v>0.13640265229110199</v>
      </c>
      <c r="BF926" s="17">
        <v>0.128025488809932</v>
      </c>
      <c r="BG926" s="17">
        <v>0.11102846917912799</v>
      </c>
      <c r="BH926" s="17">
        <v>0.20795992044754699</v>
      </c>
      <c r="BI926" s="17">
        <v>0.13868057047139901</v>
      </c>
      <c r="BJ926" s="17">
        <v>0.11041258727977001</v>
      </c>
      <c r="BK926" s="17">
        <v>0.129634355668928</v>
      </c>
      <c r="BL926" s="17">
        <v>0.11989133281659201</v>
      </c>
      <c r="BM926" s="17">
        <v>0.23213928698716099</v>
      </c>
      <c r="BN926" s="17">
        <v>0.310856257769346</v>
      </c>
      <c r="BO926" s="17"/>
      <c r="BP926" s="17">
        <v>0.222571827684868</v>
      </c>
      <c r="BQ926" s="17">
        <v>0.10770453211525401</v>
      </c>
      <c r="BR926" s="17">
        <v>0.147594741121995</v>
      </c>
      <c r="BS926" s="17">
        <v>0.10706203985458</v>
      </c>
      <c r="BT926" s="17">
        <v>7.5615020038797706E-2</v>
      </c>
      <c r="BU926" s="17">
        <v>6.6987549003999697E-2</v>
      </c>
      <c r="BV926" s="17"/>
      <c r="BW926" s="17">
        <v>0.175765065639504</v>
      </c>
      <c r="BX926" s="17">
        <v>0.123099285626702</v>
      </c>
      <c r="BY926" s="17">
        <v>0.139680110357537</v>
      </c>
      <c r="BZ926" s="17">
        <v>0.13361236838670701</v>
      </c>
      <c r="CA926" s="17">
        <v>0.10648512752841099</v>
      </c>
      <c r="CB926" s="17">
        <v>0.203360149301064</v>
      </c>
      <c r="CC926" s="17">
        <v>0.31267330177605901</v>
      </c>
      <c r="CD926" s="17">
        <v>7.1942917231254705E-2</v>
      </c>
      <c r="CE926" s="17"/>
      <c r="CF926" s="17">
        <v>0.291997440581588</v>
      </c>
      <c r="CG926" s="17">
        <v>0.125226000763689</v>
      </c>
      <c r="CH926" s="17">
        <v>0.11800676937588001</v>
      </c>
      <c r="CI926" s="17">
        <v>0.118299147694045</v>
      </c>
      <c r="CJ926" s="17">
        <v>9.0634047652610503E-2</v>
      </c>
      <c r="CK926" s="17"/>
      <c r="CL926" s="17">
        <v>0.120156902925356</v>
      </c>
      <c r="CM926" s="17"/>
      <c r="CN926" s="17">
        <v>0.134759800574898</v>
      </c>
      <c r="CO926" s="17">
        <v>0.124295669838647</v>
      </c>
      <c r="CP926" s="17">
        <v>0.13711124295136301</v>
      </c>
    </row>
    <row r="927" spans="2:94" x14ac:dyDescent="0.35">
      <c r="B927" t="s">
        <v>341</v>
      </c>
      <c r="C927" s="17">
        <v>0.33553617423101501</v>
      </c>
      <c r="D927" s="17">
        <v>0.35821915804230797</v>
      </c>
      <c r="E927" s="17">
        <v>0.31444877979946401</v>
      </c>
      <c r="F927" s="17"/>
      <c r="G927" s="17">
        <v>0.39105650487504701</v>
      </c>
      <c r="H927" s="17">
        <v>0.40156269618297502</v>
      </c>
      <c r="I927" s="17">
        <v>0.34232311142004901</v>
      </c>
      <c r="J927" s="17">
        <v>0.30557074295338599</v>
      </c>
      <c r="K927" s="17">
        <v>0.30652042551201802</v>
      </c>
      <c r="L927" s="17">
        <v>0.28333342406686601</v>
      </c>
      <c r="M927" s="17"/>
      <c r="N927" s="17">
        <v>0.36287123385915498</v>
      </c>
      <c r="O927" s="17">
        <v>0.335810723340283</v>
      </c>
      <c r="P927" s="17">
        <v>0.33887749983411403</v>
      </c>
      <c r="Q927" s="17">
        <v>0.30408688077797802</v>
      </c>
      <c r="R927" s="17"/>
      <c r="S927" s="17">
        <v>0.37207862099297301</v>
      </c>
      <c r="T927" s="17">
        <v>0.310975121792536</v>
      </c>
      <c r="U927" s="17">
        <v>0.36091508129308097</v>
      </c>
      <c r="V927" s="17">
        <v>0.340842512512948</v>
      </c>
      <c r="W927" s="17">
        <v>0.32239944535059201</v>
      </c>
      <c r="X927" s="17">
        <v>0.38881844675955801</v>
      </c>
      <c r="Y927" s="17">
        <v>0.35970299011120599</v>
      </c>
      <c r="Z927" s="17">
        <v>0.29037123473573401</v>
      </c>
      <c r="AA927" s="17">
        <v>0.29551708274536298</v>
      </c>
      <c r="AB927" s="17">
        <v>0.320742197695635</v>
      </c>
      <c r="AC927" s="17">
        <v>0.27315154461399899</v>
      </c>
      <c r="AD927" s="17"/>
      <c r="AE927" s="17">
        <v>0.28240944078886698</v>
      </c>
      <c r="AF927" s="17">
        <v>0.36492408067543403</v>
      </c>
      <c r="AG927" s="17">
        <v>0.34553290050125302</v>
      </c>
      <c r="AH927" s="17"/>
      <c r="AI927" s="17">
        <v>0.29507041976778697</v>
      </c>
      <c r="AJ927" s="17">
        <v>0.40889430964286999</v>
      </c>
      <c r="AK927" s="17">
        <v>0.28523337833767898</v>
      </c>
      <c r="AL927" s="17">
        <v>0.18061620156344099</v>
      </c>
      <c r="AM927" s="17">
        <v>0.30652642639931299</v>
      </c>
      <c r="AN927" s="17"/>
      <c r="AO927" s="17">
        <v>0.30463230987360701</v>
      </c>
      <c r="AP927" s="17">
        <v>0.43249414987772999</v>
      </c>
      <c r="AQ927" s="17">
        <v>0.33210327455598698</v>
      </c>
      <c r="AR927" s="17"/>
      <c r="AS927" s="17">
        <v>0.32536215239176303</v>
      </c>
      <c r="AT927" s="17">
        <v>0.31469227288252599</v>
      </c>
      <c r="AU927" s="17">
        <v>0.35723625573221601</v>
      </c>
      <c r="AV927" s="17">
        <v>0.376604007406039</v>
      </c>
      <c r="AW927" s="17">
        <v>0.36860968425107798</v>
      </c>
      <c r="AX927" s="17"/>
      <c r="AY927" s="17">
        <v>0.44344209143066299</v>
      </c>
      <c r="AZ927" s="17">
        <v>0.31781817268636298</v>
      </c>
      <c r="BA927" s="17">
        <v>0.31790022267628798</v>
      </c>
      <c r="BB927" s="17">
        <v>0.31310529232253198</v>
      </c>
      <c r="BC927" s="17">
        <v>0.31184394192079101</v>
      </c>
      <c r="BD927" s="17">
        <v>0.349817604221353</v>
      </c>
      <c r="BE927" s="17">
        <v>0.29674277338934901</v>
      </c>
      <c r="BF927" s="17">
        <v>0.33301716905279299</v>
      </c>
      <c r="BG927" s="17">
        <v>0.41971245744643798</v>
      </c>
      <c r="BH927" s="17">
        <v>0.32150647102877</v>
      </c>
      <c r="BI927" s="17">
        <v>0.40145522624122898</v>
      </c>
      <c r="BJ927" s="17">
        <v>0.40685916030076402</v>
      </c>
      <c r="BK927" s="17">
        <v>0.27073497175611999</v>
      </c>
      <c r="BL927" s="17">
        <v>0.33251275244449302</v>
      </c>
      <c r="BM927" s="17">
        <v>0.29717187680171703</v>
      </c>
      <c r="BN927" s="17">
        <v>0.373867125640515</v>
      </c>
      <c r="BO927" s="17"/>
      <c r="BP927" s="17">
        <v>0.40091378650267101</v>
      </c>
      <c r="BQ927" s="17">
        <v>0.33819304454185201</v>
      </c>
      <c r="BR927" s="17">
        <v>0.29806349649722702</v>
      </c>
      <c r="BS927" s="17">
        <v>0.31804830831446401</v>
      </c>
      <c r="BT927" s="17">
        <v>0.27780373067506697</v>
      </c>
      <c r="BU927" s="17">
        <v>0.32484925972776002</v>
      </c>
      <c r="BV927" s="17"/>
      <c r="BW927" s="17">
        <v>0.36536822884974901</v>
      </c>
      <c r="BX927" s="17">
        <v>0.33422923251939501</v>
      </c>
      <c r="BY927" s="17">
        <v>0.34493949648732602</v>
      </c>
      <c r="BZ927" s="17">
        <v>0.335178503890457</v>
      </c>
      <c r="CA927" s="17">
        <v>0.332227097201931</v>
      </c>
      <c r="CB927" s="17">
        <v>0.32203955183301203</v>
      </c>
      <c r="CC927" s="17">
        <v>0.29185401864745403</v>
      </c>
      <c r="CD927" s="17">
        <v>0.34377993363968501</v>
      </c>
      <c r="CE927" s="17"/>
      <c r="CF927" s="17">
        <v>0.29269070175839701</v>
      </c>
      <c r="CG927" s="17">
        <v>0.306035692977149</v>
      </c>
      <c r="CH927" s="17">
        <v>0.38402894064965698</v>
      </c>
      <c r="CI927" s="17">
        <v>0.31281530851948502</v>
      </c>
      <c r="CJ927" s="17">
        <v>0.32253099270499802</v>
      </c>
      <c r="CK927" s="17"/>
      <c r="CL927" s="17">
        <v>0.43973502652625801</v>
      </c>
      <c r="CM927" s="17"/>
      <c r="CN927" s="17">
        <v>0.33995009320462199</v>
      </c>
      <c r="CO927" s="17">
        <v>0.343153719159835</v>
      </c>
      <c r="CP927" s="17">
        <v>0.31873519969538</v>
      </c>
    </row>
    <row r="928" spans="2:94" x14ac:dyDescent="0.35">
      <c r="B928" t="s">
        <v>342</v>
      </c>
      <c r="C928" s="17">
        <v>0.250921388437502</v>
      </c>
      <c r="D928" s="17">
        <v>0.236403846824465</v>
      </c>
      <c r="E928" s="17">
        <v>0.26526538946884198</v>
      </c>
      <c r="F928" s="17"/>
      <c r="G928" s="17">
        <v>0.20922191765314099</v>
      </c>
      <c r="H928" s="17">
        <v>0.22980157389422101</v>
      </c>
      <c r="I928" s="17">
        <v>0.29858617571229601</v>
      </c>
      <c r="J928" s="17">
        <v>0.25700518502581399</v>
      </c>
      <c r="K928" s="17">
        <v>0.22144742311672699</v>
      </c>
      <c r="L928" s="17">
        <v>0.277605566275964</v>
      </c>
      <c r="M928" s="17"/>
      <c r="N928" s="17">
        <v>0.25138059739763502</v>
      </c>
      <c r="O928" s="17">
        <v>0.27226882818520498</v>
      </c>
      <c r="P928" s="17">
        <v>0.24722631108050999</v>
      </c>
      <c r="Q928" s="17">
        <v>0.23143851743226501</v>
      </c>
      <c r="R928" s="17"/>
      <c r="S928" s="17">
        <v>0.24039346310301199</v>
      </c>
      <c r="T928" s="17">
        <v>0.27594109589078603</v>
      </c>
      <c r="U928" s="17">
        <v>0.283724623910656</v>
      </c>
      <c r="V928" s="17">
        <v>0.21964878023807799</v>
      </c>
      <c r="W928" s="17">
        <v>0.29980712449811198</v>
      </c>
      <c r="X928" s="17">
        <v>0.201065129311359</v>
      </c>
      <c r="Y928" s="17">
        <v>0.25634133968408701</v>
      </c>
      <c r="Z928" s="17">
        <v>0.23557345803615401</v>
      </c>
      <c r="AA928" s="17">
        <v>0.24829773918756301</v>
      </c>
      <c r="AB928" s="17">
        <v>0.25273029430135002</v>
      </c>
      <c r="AC928" s="17">
        <v>0.24621376816039001</v>
      </c>
      <c r="AD928" s="17"/>
      <c r="AE928" s="17">
        <v>0.26766154624761301</v>
      </c>
      <c r="AF928" s="17">
        <v>0.25923546248062102</v>
      </c>
      <c r="AG928" s="17">
        <v>0.208048630414327</v>
      </c>
      <c r="AH928" s="17"/>
      <c r="AI928" s="17">
        <v>0.27896654492173001</v>
      </c>
      <c r="AJ928" s="17">
        <v>0.212016548365038</v>
      </c>
      <c r="AK928" s="17">
        <v>0.306850901323238</v>
      </c>
      <c r="AL928" s="17">
        <v>0.20915616467223899</v>
      </c>
      <c r="AM928" s="17">
        <v>0.21835484110303099</v>
      </c>
      <c r="AN928" s="17"/>
      <c r="AO928" s="17">
        <v>0.26059815393046099</v>
      </c>
      <c r="AP928" s="17">
        <v>0.21165711611399199</v>
      </c>
      <c r="AQ928" s="17">
        <v>0.29638625608463798</v>
      </c>
      <c r="AR928" s="17"/>
      <c r="AS928" s="17">
        <v>0.215360037599993</v>
      </c>
      <c r="AT928" s="17">
        <v>0.24943908020014099</v>
      </c>
      <c r="AU928" s="17">
        <v>0.26803650133693202</v>
      </c>
      <c r="AV928" s="17">
        <v>0.226164274646145</v>
      </c>
      <c r="AW928" s="17">
        <v>0.23937110954694801</v>
      </c>
      <c r="AX928" s="17"/>
      <c r="AY928" s="17">
        <v>0</v>
      </c>
      <c r="AZ928" s="17">
        <v>0.25082624525949998</v>
      </c>
      <c r="BA928" s="17">
        <v>0.209914530967762</v>
      </c>
      <c r="BB928" s="17">
        <v>0.25523989336530201</v>
      </c>
      <c r="BC928" s="17">
        <v>0.27573088761569498</v>
      </c>
      <c r="BD928" s="17">
        <v>0.271066155236377</v>
      </c>
      <c r="BE928" s="17">
        <v>0.25866765501549699</v>
      </c>
      <c r="BF928" s="17">
        <v>0.26847550401012799</v>
      </c>
      <c r="BG928" s="17">
        <v>0.21650917131187</v>
      </c>
      <c r="BH928" s="17">
        <v>0.25019979815464199</v>
      </c>
      <c r="BI928" s="17">
        <v>0.21789448560790001</v>
      </c>
      <c r="BJ928" s="17">
        <v>0.26961000477591301</v>
      </c>
      <c r="BK928" s="17">
        <v>0.30988076382894197</v>
      </c>
      <c r="BL928" s="17">
        <v>0.34671147666790503</v>
      </c>
      <c r="BM928" s="17">
        <v>0.23391162289088299</v>
      </c>
      <c r="BN928" s="17">
        <v>0.22273801263522799</v>
      </c>
      <c r="BO928" s="17"/>
      <c r="BP928" s="17">
        <v>0.192531405529972</v>
      </c>
      <c r="BQ928" s="17">
        <v>0.23873727009065801</v>
      </c>
      <c r="BR928" s="17">
        <v>0.27358633616247902</v>
      </c>
      <c r="BS928" s="17">
        <v>0.29025143266430298</v>
      </c>
      <c r="BT928" s="17">
        <v>0.29691463624257902</v>
      </c>
      <c r="BU928" s="17">
        <v>0.26473195291846402</v>
      </c>
      <c r="BV928" s="17"/>
      <c r="BW928" s="17">
        <v>0.262976883619855</v>
      </c>
      <c r="BX928" s="17">
        <v>0.273663226484474</v>
      </c>
      <c r="BY928" s="17">
        <v>0.25489867244968101</v>
      </c>
      <c r="BZ928" s="17">
        <v>0.25362338276326102</v>
      </c>
      <c r="CA928" s="17">
        <v>0.27585730016328802</v>
      </c>
      <c r="CB928" s="17">
        <v>0.20322012478922699</v>
      </c>
      <c r="CC928" s="17">
        <v>0.15173415825341299</v>
      </c>
      <c r="CD928" s="17">
        <v>0.16761735759096</v>
      </c>
      <c r="CE928" s="17"/>
      <c r="CF928" s="17">
        <v>0.18385183693423801</v>
      </c>
      <c r="CG928" s="17">
        <v>0.27621008450323298</v>
      </c>
      <c r="CH928" s="17">
        <v>0.22940580519192599</v>
      </c>
      <c r="CI928" s="17">
        <v>0.27262137161363198</v>
      </c>
      <c r="CJ928" s="17">
        <v>0.271768541811996</v>
      </c>
      <c r="CK928" s="17"/>
      <c r="CL928" s="17">
        <v>0.27664741002363102</v>
      </c>
      <c r="CM928" s="17"/>
      <c r="CN928" s="17">
        <v>0.25006820326160001</v>
      </c>
      <c r="CO928" s="17">
        <v>0.26131908057202002</v>
      </c>
      <c r="CP928" s="17">
        <v>0.24465157145541899</v>
      </c>
    </row>
    <row r="929" spans="2:94" x14ac:dyDescent="0.35">
      <c r="B929" t="s">
        <v>343</v>
      </c>
      <c r="C929" s="17">
        <v>0.15109457014479899</v>
      </c>
      <c r="D929" s="17">
        <v>0.15066579804486499</v>
      </c>
      <c r="E929" s="17">
        <v>0.148230207835503</v>
      </c>
      <c r="F929" s="17"/>
      <c r="G929" s="17">
        <v>6.1836278459467299E-2</v>
      </c>
      <c r="H929" s="17">
        <v>8.1555367211627997E-2</v>
      </c>
      <c r="I929" s="17">
        <v>0.110162652139524</v>
      </c>
      <c r="J929" s="17">
        <v>0.14456834305111199</v>
      </c>
      <c r="K929" s="17">
        <v>0.22838503733291199</v>
      </c>
      <c r="L929" s="17">
        <v>0.25015088932269502</v>
      </c>
      <c r="M929" s="17"/>
      <c r="N929" s="17">
        <v>0.15360183145836301</v>
      </c>
      <c r="O929" s="17">
        <v>0.13225119288084999</v>
      </c>
      <c r="P929" s="17">
        <v>0.16456854375684801</v>
      </c>
      <c r="Q929" s="17">
        <v>0.15935027000954599</v>
      </c>
      <c r="R929" s="17"/>
      <c r="S929" s="17">
        <v>8.1271925424411404E-2</v>
      </c>
      <c r="T929" s="17">
        <v>0.14195257344979501</v>
      </c>
      <c r="U929" s="17">
        <v>0.152675649468106</v>
      </c>
      <c r="V929" s="17">
        <v>0.20258432938767301</v>
      </c>
      <c r="W929" s="17">
        <v>0.15172419966071499</v>
      </c>
      <c r="X929" s="17">
        <v>0.10000342081738001</v>
      </c>
      <c r="Y929" s="17">
        <v>0.15835082293403799</v>
      </c>
      <c r="Z929" s="17">
        <v>0.24226460096545999</v>
      </c>
      <c r="AA929" s="17">
        <v>0.16159591601384901</v>
      </c>
      <c r="AB929" s="17">
        <v>0.18142817702911301</v>
      </c>
      <c r="AC929" s="17">
        <v>0.208598593352673</v>
      </c>
      <c r="AD929" s="17"/>
      <c r="AE929" s="17">
        <v>0.22548623347466901</v>
      </c>
      <c r="AF929" s="17">
        <v>0.11020448463383201</v>
      </c>
      <c r="AG929" s="17">
        <v>0.12638547659770999</v>
      </c>
      <c r="AH929" s="17"/>
      <c r="AI929" s="17">
        <v>0.237793596992906</v>
      </c>
      <c r="AJ929" s="17">
        <v>7.0948736340433194E-2</v>
      </c>
      <c r="AK929" s="17">
        <v>8.4749903035695698E-2</v>
      </c>
      <c r="AL929" s="17">
        <v>0.38829329053592099</v>
      </c>
      <c r="AM929" s="17">
        <v>0.15645539994065799</v>
      </c>
      <c r="AN929" s="17"/>
      <c r="AO929" s="17">
        <v>0.22034177323794801</v>
      </c>
      <c r="AP929" s="17">
        <v>5.3485355272981303E-2</v>
      </c>
      <c r="AQ929" s="17">
        <v>8.7207401293259199E-2</v>
      </c>
      <c r="AR929" s="17"/>
      <c r="AS929" s="17">
        <v>0.18117953929884301</v>
      </c>
      <c r="AT929" s="17">
        <v>0.15971779095553701</v>
      </c>
      <c r="AU929" s="17">
        <v>0.12806955119581401</v>
      </c>
      <c r="AV929" s="17">
        <v>0.11110456390875401</v>
      </c>
      <c r="AW929" s="17">
        <v>0.14214800109230299</v>
      </c>
      <c r="AX929" s="17"/>
      <c r="AY929" s="17">
        <v>0.111767315347926</v>
      </c>
      <c r="AZ929" s="17">
        <v>0.120273994001783</v>
      </c>
      <c r="BA929" s="17">
        <v>0.212880326761866</v>
      </c>
      <c r="BB929" s="17">
        <v>0.15589316612833001</v>
      </c>
      <c r="BC929" s="17">
        <v>0.17643039695086299</v>
      </c>
      <c r="BD929" s="17">
        <v>0.15286903510358299</v>
      </c>
      <c r="BE929" s="17">
        <v>0.17613697198602801</v>
      </c>
      <c r="BF929" s="17">
        <v>0.16950465778773899</v>
      </c>
      <c r="BG929" s="17">
        <v>0.13776100223450899</v>
      </c>
      <c r="BH929" s="17">
        <v>0.130920018237838</v>
      </c>
      <c r="BI929" s="17">
        <v>0.141942805212184</v>
      </c>
      <c r="BJ929" s="17">
        <v>0.13634988330254599</v>
      </c>
      <c r="BK929" s="17">
        <v>0.161669144613062</v>
      </c>
      <c r="BL929" s="17">
        <v>5.0985947015849402E-2</v>
      </c>
      <c r="BM929" s="17">
        <v>0.102635962768894</v>
      </c>
      <c r="BN929" s="17">
        <v>3.46240310883449E-2</v>
      </c>
      <c r="BO929" s="17"/>
      <c r="BP929" s="17">
        <v>7.06579225616389E-2</v>
      </c>
      <c r="BQ929" s="17">
        <v>0.18209186825804499</v>
      </c>
      <c r="BR929" s="17">
        <v>0.13880394746987801</v>
      </c>
      <c r="BS929" s="17">
        <v>0.15118373599852</v>
      </c>
      <c r="BT929" s="17">
        <v>0.209971993843939</v>
      </c>
      <c r="BU929" s="17">
        <v>0.24579624566343899</v>
      </c>
      <c r="BV929" s="17"/>
      <c r="BW929" s="17">
        <v>0.132755657017638</v>
      </c>
      <c r="BX929" s="17">
        <v>0.146262074038503</v>
      </c>
      <c r="BY929" s="17">
        <v>0.135400744961996</v>
      </c>
      <c r="BZ929" s="17">
        <v>0.166354948525017</v>
      </c>
      <c r="CA929" s="17">
        <v>0.162110098695011</v>
      </c>
      <c r="CB929" s="17">
        <v>0.24128074067532099</v>
      </c>
      <c r="CC929" s="17">
        <v>0.124517440318301</v>
      </c>
      <c r="CD929" s="17">
        <v>0.14840055070444999</v>
      </c>
      <c r="CE929" s="17"/>
      <c r="CF929" s="17">
        <v>0.13515058452207401</v>
      </c>
      <c r="CG929" s="17">
        <v>0.170985543995857</v>
      </c>
      <c r="CH929" s="17">
        <v>0.130198369139226</v>
      </c>
      <c r="CI929" s="17">
        <v>0.15129855595411101</v>
      </c>
      <c r="CJ929" s="17">
        <v>0.19503450034661901</v>
      </c>
      <c r="CK929" s="17"/>
      <c r="CL929" s="17">
        <v>8.56518554463402E-2</v>
      </c>
      <c r="CM929" s="17"/>
      <c r="CN929" s="17">
        <v>0.13179327707476499</v>
      </c>
      <c r="CO929" s="17">
        <v>0.130510071384037</v>
      </c>
      <c r="CP929" s="17">
        <v>0.21435894780502099</v>
      </c>
    </row>
    <row r="930" spans="2:94" x14ac:dyDescent="0.35">
      <c r="B930" t="s">
        <v>203</v>
      </c>
      <c r="C930" s="17">
        <v>0.12911751606348101</v>
      </c>
      <c r="D930" s="17">
        <v>0.104605666011254</v>
      </c>
      <c r="E930" s="17">
        <v>0.154104501157659</v>
      </c>
      <c r="F930" s="17"/>
      <c r="G930" s="17">
        <v>0.124181530174567</v>
      </c>
      <c r="H930" s="17">
        <v>0.104572200832692</v>
      </c>
      <c r="I930" s="17">
        <v>0.122953432713848</v>
      </c>
      <c r="J930" s="17">
        <v>0.171619130024464</v>
      </c>
      <c r="K930" s="17">
        <v>0.13806182442668499</v>
      </c>
      <c r="L930" s="17">
        <v>0.11659851145429199</v>
      </c>
      <c r="M930" s="17"/>
      <c r="N930" s="17">
        <v>8.4581828952690896E-2</v>
      </c>
      <c r="O930" s="17">
        <v>0.13340615308608</v>
      </c>
      <c r="P930" s="17">
        <v>0.12527014323942001</v>
      </c>
      <c r="Q930" s="17">
        <v>0.172761525418128</v>
      </c>
      <c r="R930" s="17"/>
      <c r="S930" s="17">
        <v>9.2654797139825704E-2</v>
      </c>
      <c r="T930" s="17">
        <v>0.15984428082986599</v>
      </c>
      <c r="U930" s="17">
        <v>0.11592225643868299</v>
      </c>
      <c r="V930" s="17">
        <v>0.13983923150730301</v>
      </c>
      <c r="W930" s="17">
        <v>0.116688407728517</v>
      </c>
      <c r="X930" s="17">
        <v>0.15498206253520599</v>
      </c>
      <c r="Y930" s="17">
        <v>0.10635393927652401</v>
      </c>
      <c r="Z930" s="17">
        <v>8.3837843583635802E-2</v>
      </c>
      <c r="AA930" s="17">
        <v>0.14742542953055501</v>
      </c>
      <c r="AB930" s="17">
        <v>0.13386408031503499</v>
      </c>
      <c r="AC930" s="17">
        <v>0.13963088288540301</v>
      </c>
      <c r="AD930" s="17"/>
      <c r="AE930" s="17">
        <v>0.13233439327713101</v>
      </c>
      <c r="AF930" s="17">
        <v>0.10081846677631599</v>
      </c>
      <c r="AG930" s="17">
        <v>0.18071530658054299</v>
      </c>
      <c r="AH930" s="17"/>
      <c r="AI930" s="17">
        <v>0.104942947903403</v>
      </c>
      <c r="AJ930" s="17">
        <v>0.112716353810525</v>
      </c>
      <c r="AK930" s="17">
        <v>9.8959185907241107E-2</v>
      </c>
      <c r="AL930" s="17">
        <v>0.13095830693014299</v>
      </c>
      <c r="AM930" s="17">
        <v>0.20936550395092801</v>
      </c>
      <c r="AN930" s="17"/>
      <c r="AO930" s="17">
        <v>0.10767856271906601</v>
      </c>
      <c r="AP930" s="17">
        <v>0.100188620781097</v>
      </c>
      <c r="AQ930" s="17">
        <v>8.0271112640175293E-2</v>
      </c>
      <c r="AR930" s="17"/>
      <c r="AS930" s="17">
        <v>0.17851812403075401</v>
      </c>
      <c r="AT930" s="17">
        <v>0.160435184927956</v>
      </c>
      <c r="AU930" s="17">
        <v>9.5450694426178304E-2</v>
      </c>
      <c r="AV930" s="17">
        <v>7.2347129191915202E-2</v>
      </c>
      <c r="AW930" s="17">
        <v>5.5095459179165703E-2</v>
      </c>
      <c r="AX930" s="17"/>
      <c r="AY930" s="17">
        <v>0.27379370991982099</v>
      </c>
      <c r="AZ930" s="17">
        <v>0.12855100598469099</v>
      </c>
      <c r="BA930" s="17">
        <v>0.12734662549961301</v>
      </c>
      <c r="BB930" s="17">
        <v>0.17897010678581701</v>
      </c>
      <c r="BC930" s="17">
        <v>0.132809142090411</v>
      </c>
      <c r="BD930" s="17">
        <v>0.128960484838023</v>
      </c>
      <c r="BE930" s="17">
        <v>0.132049947318024</v>
      </c>
      <c r="BF930" s="17">
        <v>0.100977180339408</v>
      </c>
      <c r="BG930" s="17">
        <v>0.11498889982805501</v>
      </c>
      <c r="BH930" s="17">
        <v>8.94137921312044E-2</v>
      </c>
      <c r="BI930" s="17">
        <v>0.100026912467288</v>
      </c>
      <c r="BJ930" s="17">
        <v>7.6768364341006604E-2</v>
      </c>
      <c r="BK930" s="17">
        <v>0.128080764132948</v>
      </c>
      <c r="BL930" s="17">
        <v>0.14989849105516101</v>
      </c>
      <c r="BM930" s="17">
        <v>0.13414125055134499</v>
      </c>
      <c r="BN930" s="17">
        <v>5.7914572866566601E-2</v>
      </c>
      <c r="BO930" s="17"/>
      <c r="BP930" s="17">
        <v>0.11332505772085</v>
      </c>
      <c r="BQ930" s="17">
        <v>0.133273284994191</v>
      </c>
      <c r="BR930" s="17">
        <v>0.14195147874842101</v>
      </c>
      <c r="BS930" s="17">
        <v>0.13345448316813399</v>
      </c>
      <c r="BT930" s="17">
        <v>0.13969461919961801</v>
      </c>
      <c r="BU930" s="17">
        <v>9.7634992686336894E-2</v>
      </c>
      <c r="BV930" s="17"/>
      <c r="BW930" s="17">
        <v>6.3134164873254503E-2</v>
      </c>
      <c r="BX930" s="17">
        <v>0.122746181330926</v>
      </c>
      <c r="BY930" s="17">
        <v>0.125080975743461</v>
      </c>
      <c r="BZ930" s="17">
        <v>0.11123079643455799</v>
      </c>
      <c r="CA930" s="17">
        <v>0.12332037641136</v>
      </c>
      <c r="CB930" s="17">
        <v>3.0099433401375799E-2</v>
      </c>
      <c r="CC930" s="17">
        <v>0.11922108100477399</v>
      </c>
      <c r="CD930" s="17">
        <v>0.26825924083364999</v>
      </c>
      <c r="CE930" s="17"/>
      <c r="CF930" s="17">
        <v>9.6309436203701596E-2</v>
      </c>
      <c r="CG930" s="17">
        <v>0.12154267776007301</v>
      </c>
      <c r="CH930" s="17">
        <v>0.13836011564331099</v>
      </c>
      <c r="CI930" s="17">
        <v>0.144965616218727</v>
      </c>
      <c r="CJ930" s="17">
        <v>0.12003191748377701</v>
      </c>
      <c r="CK930" s="17"/>
      <c r="CL930" s="17">
        <v>7.7808805078415297E-2</v>
      </c>
      <c r="CM930" s="17"/>
      <c r="CN930" s="17">
        <v>0.14342862588411501</v>
      </c>
      <c r="CO930" s="17">
        <v>0.14072145904545999</v>
      </c>
      <c r="CP930" s="17">
        <v>8.5143038092816398E-2</v>
      </c>
    </row>
    <row r="931" spans="2:94" x14ac:dyDescent="0.35">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c r="BO931" s="17"/>
      <c r="BP931" s="17"/>
      <c r="BQ931" s="17"/>
      <c r="BR931" s="17"/>
      <c r="BS931" s="17"/>
      <c r="BT931" s="17"/>
      <c r="BU931" s="17"/>
      <c r="BV931" s="17"/>
      <c r="BW931" s="17"/>
      <c r="BX931" s="17"/>
      <c r="BY931" s="17"/>
      <c r="BZ931" s="17"/>
      <c r="CA931" s="17"/>
      <c r="CB931" s="17"/>
      <c r="CC931" s="17"/>
      <c r="CD931" s="17"/>
      <c r="CE931" s="17"/>
      <c r="CF931" s="17"/>
      <c r="CG931" s="17"/>
      <c r="CH931" s="17"/>
      <c r="CI931" s="17"/>
      <c r="CJ931" s="17"/>
      <c r="CK931" s="17"/>
      <c r="CL931" s="17"/>
      <c r="CM931" s="17"/>
      <c r="CN931" s="17"/>
      <c r="CO931" s="17"/>
      <c r="CP931" s="17"/>
    </row>
    <row r="932" spans="2:94" x14ac:dyDescent="0.35">
      <c r="B932" s="6" t="s">
        <v>349</v>
      </c>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c r="AY932" s="17"/>
      <c r="AZ932" s="17"/>
      <c r="BA932" s="17"/>
      <c r="BB932" s="17"/>
      <c r="BC932" s="17"/>
      <c r="BD932" s="17"/>
      <c r="BE932" s="17"/>
      <c r="BF932" s="17"/>
      <c r="BG932" s="17"/>
      <c r="BH932" s="17"/>
      <c r="BI932" s="17"/>
      <c r="BJ932" s="17"/>
      <c r="BK932" s="17"/>
      <c r="BL932" s="17"/>
      <c r="BM932" s="17"/>
      <c r="BN932" s="17"/>
      <c r="BO932" s="17"/>
      <c r="BP932" s="17"/>
      <c r="BQ932" s="17"/>
      <c r="BR932" s="17"/>
      <c r="BS932" s="17"/>
      <c r="BT932" s="17"/>
      <c r="BU932" s="17"/>
      <c r="BV932" s="17"/>
      <c r="BW932" s="17"/>
      <c r="BX932" s="17"/>
      <c r="BY932" s="17"/>
      <c r="BZ932" s="17"/>
      <c r="CA932" s="17"/>
      <c r="CB932" s="17"/>
      <c r="CC932" s="17"/>
      <c r="CD932" s="17"/>
      <c r="CE932" s="17"/>
      <c r="CF932" s="17"/>
      <c r="CG932" s="17"/>
      <c r="CH932" s="17"/>
      <c r="CI932" s="17"/>
      <c r="CJ932" s="17"/>
      <c r="CK932" s="17"/>
      <c r="CL932" s="17"/>
      <c r="CM932" s="17"/>
      <c r="CN932" s="17"/>
      <c r="CO932" s="17"/>
      <c r="CP932" s="17"/>
    </row>
    <row r="933" spans="2:94" x14ac:dyDescent="0.35">
      <c r="B933" s="24" t="s">
        <v>345</v>
      </c>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c r="AC933" s="17"/>
      <c r="AD933" s="17"/>
      <c r="AE933" s="17"/>
      <c r="AF933" s="17"/>
      <c r="AG933" s="17"/>
      <c r="AH933" s="17"/>
      <c r="AI933" s="17"/>
      <c r="AJ933" s="17"/>
      <c r="AK933" s="17"/>
      <c r="AL933" s="17"/>
      <c r="AM933" s="17"/>
      <c r="AN933" s="17"/>
      <c r="AO933" s="17"/>
      <c r="AP933" s="17"/>
      <c r="AQ933" s="17"/>
      <c r="AR933" s="17"/>
      <c r="AS933" s="17"/>
      <c r="AT933" s="17"/>
      <c r="AU933" s="17"/>
      <c r="AV933" s="17"/>
      <c r="AW933" s="17"/>
      <c r="AX933" s="17"/>
      <c r="AY933" s="17"/>
      <c r="AZ933" s="17"/>
      <c r="BA933" s="17"/>
      <c r="BB933" s="17"/>
      <c r="BC933" s="17"/>
      <c r="BD933" s="17"/>
      <c r="BE933" s="17"/>
      <c r="BF933" s="17"/>
      <c r="BG933" s="17"/>
      <c r="BH933" s="17"/>
      <c r="BI933" s="17"/>
      <c r="BJ933" s="17"/>
      <c r="BK933" s="17"/>
      <c r="BL933" s="17"/>
      <c r="BM933" s="17"/>
      <c r="BN933" s="17"/>
      <c r="BO933" s="17"/>
      <c r="BP933" s="17"/>
      <c r="BQ933" s="17"/>
      <c r="BR933" s="17"/>
      <c r="BS933" s="17"/>
      <c r="BT933" s="17"/>
      <c r="BU933" s="17"/>
      <c r="BV933" s="17"/>
      <c r="BW933" s="17"/>
      <c r="BX933" s="17"/>
      <c r="BY933" s="17"/>
      <c r="BZ933" s="17"/>
      <c r="CA933" s="17"/>
      <c r="CB933" s="17"/>
      <c r="CC933" s="17"/>
      <c r="CD933" s="17"/>
      <c r="CE933" s="17"/>
      <c r="CF933" s="17"/>
      <c r="CG933" s="17"/>
      <c r="CH933" s="17"/>
      <c r="CI933" s="17"/>
      <c r="CJ933" s="17"/>
      <c r="CK933" s="17"/>
      <c r="CL933" s="17"/>
      <c r="CM933" s="17"/>
      <c r="CN933" s="17"/>
      <c r="CO933" s="17"/>
      <c r="CP933" s="17"/>
    </row>
    <row r="934" spans="2:94" x14ac:dyDescent="0.35">
      <c r="B934" t="s">
        <v>340</v>
      </c>
      <c r="C934" s="17">
        <v>0.20013944139980999</v>
      </c>
      <c r="D934" s="17">
        <v>0.21795872604673799</v>
      </c>
      <c r="E934" s="17">
        <v>0.183382953779579</v>
      </c>
      <c r="F934" s="17"/>
      <c r="G934" s="17">
        <v>0.31563027535888</v>
      </c>
      <c r="H934" s="17">
        <v>0.25831998706726</v>
      </c>
      <c r="I934" s="17">
        <v>0.20347429937664999</v>
      </c>
      <c r="J934" s="17">
        <v>0.172790712812595</v>
      </c>
      <c r="K934" s="17">
        <v>0.14738012749141</v>
      </c>
      <c r="L934" s="17">
        <v>0.12898749938639101</v>
      </c>
      <c r="M934" s="17"/>
      <c r="N934" s="17">
        <v>0.21018964909174001</v>
      </c>
      <c r="O934" s="17">
        <v>0.19157310716033399</v>
      </c>
      <c r="P934" s="17">
        <v>0.191250407261644</v>
      </c>
      <c r="Q934" s="17">
        <v>0.20369869993647799</v>
      </c>
      <c r="R934" s="17"/>
      <c r="S934" s="17">
        <v>0.32589883458757901</v>
      </c>
      <c r="T934" s="17">
        <v>0.19486607980524601</v>
      </c>
      <c r="U934" s="17">
        <v>0.15804914885286001</v>
      </c>
      <c r="V934" s="17">
        <v>0.20308720815006601</v>
      </c>
      <c r="W934" s="17">
        <v>0.17379010217472499</v>
      </c>
      <c r="X934" s="17">
        <v>0.19800908146797599</v>
      </c>
      <c r="Y934" s="17">
        <v>0.18075671983570901</v>
      </c>
      <c r="Z934" s="17">
        <v>0.14939077504481699</v>
      </c>
      <c r="AA934" s="17">
        <v>0.19430732518399199</v>
      </c>
      <c r="AB934" s="17">
        <v>0.150719603470858</v>
      </c>
      <c r="AC934" s="17">
        <v>0.13409390532500701</v>
      </c>
      <c r="AD934" s="17"/>
      <c r="AE934" s="17">
        <v>0.12802867580671401</v>
      </c>
      <c r="AF934" s="17">
        <v>0.25086575534554401</v>
      </c>
      <c r="AG934" s="17">
        <v>0.21518656767892999</v>
      </c>
      <c r="AH934" s="17"/>
      <c r="AI934" s="17">
        <v>0.12077935998259801</v>
      </c>
      <c r="AJ934" s="17">
        <v>0.30594737369218</v>
      </c>
      <c r="AK934" s="17">
        <v>0.239775728323841</v>
      </c>
      <c r="AL934" s="17">
        <v>2.7162146443223099E-2</v>
      </c>
      <c r="AM934" s="17">
        <v>0.186696888527422</v>
      </c>
      <c r="AN934" s="17"/>
      <c r="AO934" s="17">
        <v>0.14223959074547399</v>
      </c>
      <c r="AP934" s="17">
        <v>0.30375645762912301</v>
      </c>
      <c r="AQ934" s="17">
        <v>0.25020531163826598</v>
      </c>
      <c r="AR934" s="17"/>
      <c r="AS934" s="17">
        <v>0.16105393983081301</v>
      </c>
      <c r="AT934" s="17">
        <v>0.18730175969881199</v>
      </c>
      <c r="AU934" s="17">
        <v>0.21645374939300999</v>
      </c>
      <c r="AV934" s="17">
        <v>0.301138918769988</v>
      </c>
      <c r="AW934" s="17">
        <v>0.33093772036659802</v>
      </c>
      <c r="AX934" s="17"/>
      <c r="AY934" s="17">
        <v>0.231066464563986</v>
      </c>
      <c r="AZ934" s="17">
        <v>0.249428089351733</v>
      </c>
      <c r="BA934" s="17">
        <v>0.18434410333502199</v>
      </c>
      <c r="BB934" s="17">
        <v>0.15945393931177201</v>
      </c>
      <c r="BC934" s="17">
        <v>0.20285613325621499</v>
      </c>
      <c r="BD934" s="17">
        <v>0.179387511014615</v>
      </c>
      <c r="BE934" s="17">
        <v>0.18387967985353601</v>
      </c>
      <c r="BF934" s="17">
        <v>0.20573014381138399</v>
      </c>
      <c r="BG934" s="17">
        <v>0.20996536012633499</v>
      </c>
      <c r="BH934" s="17">
        <v>0.21700448543845199</v>
      </c>
      <c r="BI934" s="17">
        <v>0.16471121178518899</v>
      </c>
      <c r="BJ934" s="17">
        <v>0.174223529339399</v>
      </c>
      <c r="BK934" s="17">
        <v>0.20792946854533201</v>
      </c>
      <c r="BL934" s="17">
        <v>0.28932879389102401</v>
      </c>
      <c r="BM934" s="17">
        <v>0.33474013311290501</v>
      </c>
      <c r="BN934" s="17">
        <v>0.430934599580721</v>
      </c>
      <c r="BO934" s="17"/>
      <c r="BP934" s="17">
        <v>0.29735568337886997</v>
      </c>
      <c r="BQ934" s="17">
        <v>0.169226615144181</v>
      </c>
      <c r="BR934" s="17">
        <v>0.20097682973933101</v>
      </c>
      <c r="BS934" s="17">
        <v>0.17319075408704801</v>
      </c>
      <c r="BT934" s="17">
        <v>0.155267860392582</v>
      </c>
      <c r="BU934" s="17">
        <v>0.13917156703925501</v>
      </c>
      <c r="BV934" s="17"/>
      <c r="BW934" s="17">
        <v>0.29042179400635398</v>
      </c>
      <c r="BX934" s="17">
        <v>0.20481065289234501</v>
      </c>
      <c r="BY934" s="17">
        <v>0.21602148752286801</v>
      </c>
      <c r="BZ934" s="17">
        <v>0.175256182866945</v>
      </c>
      <c r="CA934" s="17">
        <v>0.16957968516479299</v>
      </c>
      <c r="CB934" s="17">
        <v>0.183585585769698</v>
      </c>
      <c r="CC934" s="17">
        <v>0.27521400861072598</v>
      </c>
      <c r="CD934" s="17">
        <v>0.1938876400151</v>
      </c>
      <c r="CE934" s="17"/>
      <c r="CF934" s="17">
        <v>0.31732275772660401</v>
      </c>
      <c r="CG934" s="17">
        <v>0.19032710659357899</v>
      </c>
      <c r="CH934" s="17">
        <v>0.19698362938038699</v>
      </c>
      <c r="CI934" s="17">
        <v>0.18044266550906901</v>
      </c>
      <c r="CJ934" s="17">
        <v>0.15823167617863601</v>
      </c>
      <c r="CK934" s="17"/>
      <c r="CL934" s="17">
        <v>0.18992458982752</v>
      </c>
      <c r="CM934" s="17"/>
      <c r="CN934" s="17">
        <v>0.21714914495555199</v>
      </c>
      <c r="CO934" s="17">
        <v>0.170936367680531</v>
      </c>
      <c r="CP934" s="17">
        <v>0.18234594163888099</v>
      </c>
    </row>
    <row r="935" spans="2:94" x14ac:dyDescent="0.35">
      <c r="B935" t="s">
        <v>341</v>
      </c>
      <c r="C935" s="17">
        <v>0.34811697486092402</v>
      </c>
      <c r="D935" s="17">
        <v>0.35754533306562403</v>
      </c>
      <c r="E935" s="17">
        <v>0.33845146381665703</v>
      </c>
      <c r="F935" s="17"/>
      <c r="G935" s="17">
        <v>0.37297936284170502</v>
      </c>
      <c r="H935" s="17">
        <v>0.390242720521633</v>
      </c>
      <c r="I935" s="17">
        <v>0.34830458321359498</v>
      </c>
      <c r="J935" s="17">
        <v>0.37095573318059499</v>
      </c>
      <c r="K935" s="17">
        <v>0.311931435370782</v>
      </c>
      <c r="L935" s="17">
        <v>0.30431921437613801</v>
      </c>
      <c r="M935" s="17"/>
      <c r="N935" s="17">
        <v>0.37647305212502402</v>
      </c>
      <c r="O935" s="17">
        <v>0.36028950084707101</v>
      </c>
      <c r="P935" s="17">
        <v>0.354156095672156</v>
      </c>
      <c r="Q935" s="17">
        <v>0.30236846242451199</v>
      </c>
      <c r="R935" s="17"/>
      <c r="S935" s="17">
        <v>0.313024928754988</v>
      </c>
      <c r="T935" s="17">
        <v>0.34989558059921999</v>
      </c>
      <c r="U935" s="17">
        <v>0.378219199376851</v>
      </c>
      <c r="V935" s="17">
        <v>0.32851512062746102</v>
      </c>
      <c r="W935" s="17">
        <v>0.35128597472938</v>
      </c>
      <c r="X935" s="17">
        <v>0.36603843954406801</v>
      </c>
      <c r="Y935" s="17">
        <v>0.36810159734276099</v>
      </c>
      <c r="Z935" s="17">
        <v>0.36139946250585703</v>
      </c>
      <c r="AA935" s="17">
        <v>0.35348713261308101</v>
      </c>
      <c r="AB935" s="17">
        <v>0.32255188563114401</v>
      </c>
      <c r="AC935" s="17">
        <v>0.38496915654139202</v>
      </c>
      <c r="AD935" s="17"/>
      <c r="AE935" s="17">
        <v>0.328537144561038</v>
      </c>
      <c r="AF935" s="17">
        <v>0.36231379496912902</v>
      </c>
      <c r="AG935" s="17">
        <v>0.314353967245038</v>
      </c>
      <c r="AH935" s="17"/>
      <c r="AI935" s="17">
        <v>0.33430862764012298</v>
      </c>
      <c r="AJ935" s="17">
        <v>0.37477661917566601</v>
      </c>
      <c r="AK935" s="17">
        <v>0.34547964710404599</v>
      </c>
      <c r="AL935" s="17">
        <v>0.32727920914960501</v>
      </c>
      <c r="AM935" s="17">
        <v>0.29793633063812902</v>
      </c>
      <c r="AN935" s="17"/>
      <c r="AO935" s="17">
        <v>0.35076931164709202</v>
      </c>
      <c r="AP935" s="17">
        <v>0.39957598523269</v>
      </c>
      <c r="AQ935" s="17">
        <v>0.40982195528816801</v>
      </c>
      <c r="AR935" s="17"/>
      <c r="AS935" s="17">
        <v>0.32912033870142299</v>
      </c>
      <c r="AT935" s="17">
        <v>0.33328821032768202</v>
      </c>
      <c r="AU935" s="17">
        <v>0.36084022946880101</v>
      </c>
      <c r="AV935" s="17">
        <v>0.36956825720554898</v>
      </c>
      <c r="AW935" s="17">
        <v>0.37677594855686702</v>
      </c>
      <c r="AX935" s="17"/>
      <c r="AY935" s="17">
        <v>0.382360827810802</v>
      </c>
      <c r="AZ935" s="17">
        <v>0.38238494072791601</v>
      </c>
      <c r="BA935" s="17">
        <v>0.27925667426914802</v>
      </c>
      <c r="BB935" s="17">
        <v>0.32633676637748199</v>
      </c>
      <c r="BC935" s="17">
        <v>0.309901956753733</v>
      </c>
      <c r="BD935" s="17">
        <v>0.38213871049117598</v>
      </c>
      <c r="BE935" s="17">
        <v>0.33748937897006198</v>
      </c>
      <c r="BF935" s="17">
        <v>0.39035122416691898</v>
      </c>
      <c r="BG935" s="17">
        <v>0.398730538717813</v>
      </c>
      <c r="BH935" s="17">
        <v>0.35415700424863999</v>
      </c>
      <c r="BI935" s="17">
        <v>0.34957415466320602</v>
      </c>
      <c r="BJ935" s="17">
        <v>0.41402740407803101</v>
      </c>
      <c r="BK935" s="17">
        <v>0.29397936329649199</v>
      </c>
      <c r="BL935" s="17">
        <v>0.28314875682614499</v>
      </c>
      <c r="BM935" s="17">
        <v>0.230822731107625</v>
      </c>
      <c r="BN935" s="17">
        <v>0.34474511594205398</v>
      </c>
      <c r="BO935" s="17"/>
      <c r="BP935" s="17">
        <v>0.37406869027054002</v>
      </c>
      <c r="BQ935" s="17">
        <v>0.31179003281933299</v>
      </c>
      <c r="BR935" s="17">
        <v>0.37487084673514298</v>
      </c>
      <c r="BS935" s="17">
        <v>0.37966174794852298</v>
      </c>
      <c r="BT935" s="17">
        <v>0.30180116297528897</v>
      </c>
      <c r="BU935" s="17">
        <v>0.31963821927356101</v>
      </c>
      <c r="BV935" s="17"/>
      <c r="BW935" s="17">
        <v>0.40147190750927197</v>
      </c>
      <c r="BX935" s="17">
        <v>0.35246241819233398</v>
      </c>
      <c r="BY935" s="17">
        <v>0.32516530669120702</v>
      </c>
      <c r="BZ935" s="17">
        <v>0.35547471762253102</v>
      </c>
      <c r="CA935" s="17">
        <v>0.37425671764573798</v>
      </c>
      <c r="CB935" s="17">
        <v>0.39614546744824602</v>
      </c>
      <c r="CC935" s="17">
        <v>0.25647577425687901</v>
      </c>
      <c r="CD935" s="17">
        <v>0.30135941937787403</v>
      </c>
      <c r="CE935" s="17"/>
      <c r="CF935" s="17">
        <v>0.30607083992142498</v>
      </c>
      <c r="CG935" s="17">
        <v>0.34913063675725498</v>
      </c>
      <c r="CH935" s="17">
        <v>0.37061454069692601</v>
      </c>
      <c r="CI935" s="17">
        <v>0.31326898606463299</v>
      </c>
      <c r="CJ935" s="17">
        <v>0.33611381052445999</v>
      </c>
      <c r="CK935" s="17"/>
      <c r="CL935" s="17">
        <v>0.45986442106588299</v>
      </c>
      <c r="CM935" s="17"/>
      <c r="CN935" s="17">
        <v>0.33993520164252</v>
      </c>
      <c r="CO935" s="17">
        <v>0.35885641833031501</v>
      </c>
      <c r="CP935" s="17">
        <v>0.35932761404617602</v>
      </c>
    </row>
    <row r="936" spans="2:94" x14ac:dyDescent="0.35">
      <c r="B936" t="s">
        <v>342</v>
      </c>
      <c r="C936" s="17">
        <v>0.24546032558515099</v>
      </c>
      <c r="D936" s="17">
        <v>0.23976971868243699</v>
      </c>
      <c r="E936" s="17">
        <v>0.249959413593559</v>
      </c>
      <c r="F936" s="17"/>
      <c r="G936" s="17">
        <v>0.18883955915869799</v>
      </c>
      <c r="H936" s="17">
        <v>0.208358312401794</v>
      </c>
      <c r="I936" s="17">
        <v>0.23877339326378799</v>
      </c>
      <c r="J936" s="17">
        <v>0.23030856199695901</v>
      </c>
      <c r="K936" s="17">
        <v>0.269872894188805</v>
      </c>
      <c r="L936" s="17">
        <v>0.314464523806745</v>
      </c>
      <c r="M936" s="17"/>
      <c r="N936" s="17">
        <v>0.25854760156942602</v>
      </c>
      <c r="O936" s="17">
        <v>0.26589770862182599</v>
      </c>
      <c r="P936" s="17">
        <v>0.22366928591968699</v>
      </c>
      <c r="Q936" s="17">
        <v>0.229694054877185</v>
      </c>
      <c r="R936" s="17"/>
      <c r="S936" s="17">
        <v>0.22176385214130301</v>
      </c>
      <c r="T936" s="17">
        <v>0.22181578992513401</v>
      </c>
      <c r="U936" s="17">
        <v>0.28204655167186898</v>
      </c>
      <c r="V936" s="17">
        <v>0.21258814736611001</v>
      </c>
      <c r="W936" s="17">
        <v>0.28594155716672698</v>
      </c>
      <c r="X936" s="17">
        <v>0.22343297002617801</v>
      </c>
      <c r="Y936" s="17">
        <v>0.26024801405411202</v>
      </c>
      <c r="Z936" s="17">
        <v>0.25454619270204598</v>
      </c>
      <c r="AA936" s="17">
        <v>0.21251628701879899</v>
      </c>
      <c r="AB936" s="17">
        <v>0.33432045012302403</v>
      </c>
      <c r="AC936" s="17">
        <v>0.243606486662726</v>
      </c>
      <c r="AD936" s="17"/>
      <c r="AE936" s="17">
        <v>0.263619666832204</v>
      </c>
      <c r="AF936" s="17">
        <v>0.24695310035832499</v>
      </c>
      <c r="AG936" s="17">
        <v>0.228082229816337</v>
      </c>
      <c r="AH936" s="17"/>
      <c r="AI936" s="17">
        <v>0.28777751330856999</v>
      </c>
      <c r="AJ936" s="17">
        <v>0.19006636268472701</v>
      </c>
      <c r="AK936" s="17">
        <v>0.33512333502637398</v>
      </c>
      <c r="AL936" s="17">
        <v>0.294082664242174</v>
      </c>
      <c r="AM936" s="17">
        <v>0.225752283530855</v>
      </c>
      <c r="AN936" s="17"/>
      <c r="AO936" s="17">
        <v>0.27398669054431901</v>
      </c>
      <c r="AP936" s="17">
        <v>0.18545211292681299</v>
      </c>
      <c r="AQ936" s="17">
        <v>0.23449344950863199</v>
      </c>
      <c r="AR936" s="17"/>
      <c r="AS936" s="17">
        <v>0.22399299874071499</v>
      </c>
      <c r="AT936" s="17">
        <v>0.25795304181384399</v>
      </c>
      <c r="AU936" s="17">
        <v>0.26881718559751699</v>
      </c>
      <c r="AV936" s="17">
        <v>0.209095390166709</v>
      </c>
      <c r="AW936" s="17">
        <v>0.19643846919618599</v>
      </c>
      <c r="AX936" s="17"/>
      <c r="AY936" s="17">
        <v>5.5066957521730797E-2</v>
      </c>
      <c r="AZ936" s="17">
        <v>0.18781646751287501</v>
      </c>
      <c r="BA936" s="17">
        <v>0.21959912889803401</v>
      </c>
      <c r="BB936" s="17">
        <v>0.25331756118412802</v>
      </c>
      <c r="BC936" s="17">
        <v>0.30954604617293702</v>
      </c>
      <c r="BD936" s="17">
        <v>0.23709039180491301</v>
      </c>
      <c r="BE936" s="17">
        <v>0.250626183923645</v>
      </c>
      <c r="BF936" s="17">
        <v>0.22819375376176401</v>
      </c>
      <c r="BG936" s="17">
        <v>0.20519116069569099</v>
      </c>
      <c r="BH936" s="17">
        <v>0.25436740065891</v>
      </c>
      <c r="BI936" s="17">
        <v>0.30662580322947403</v>
      </c>
      <c r="BJ936" s="17">
        <v>0.27094788321417601</v>
      </c>
      <c r="BK936" s="17">
        <v>0.27725879473387399</v>
      </c>
      <c r="BL936" s="17">
        <v>0.227838555958842</v>
      </c>
      <c r="BM936" s="17">
        <v>0.299147371974053</v>
      </c>
      <c r="BN936" s="17">
        <v>0.177544781747697</v>
      </c>
      <c r="BO936" s="17"/>
      <c r="BP936" s="17">
        <v>0.204529134122654</v>
      </c>
      <c r="BQ936" s="17">
        <v>0.279206531252088</v>
      </c>
      <c r="BR936" s="17">
        <v>0.226431413462828</v>
      </c>
      <c r="BS936" s="17">
        <v>0.23419533063300599</v>
      </c>
      <c r="BT936" s="17">
        <v>0.30443183410421598</v>
      </c>
      <c r="BU936" s="17">
        <v>0.22791986295918701</v>
      </c>
      <c r="BV936" s="17"/>
      <c r="BW936" s="17">
        <v>0.16543432172888201</v>
      </c>
      <c r="BX936" s="17">
        <v>0.24738041382446399</v>
      </c>
      <c r="BY936" s="17">
        <v>0.270210846762378</v>
      </c>
      <c r="BZ936" s="17">
        <v>0.25279812557294001</v>
      </c>
      <c r="CA936" s="17">
        <v>0.27555259936670301</v>
      </c>
      <c r="CB936" s="17">
        <v>0.206433167653199</v>
      </c>
      <c r="CC936" s="17">
        <v>0.23768587785006501</v>
      </c>
      <c r="CD936" s="17">
        <v>0.195722048339907</v>
      </c>
      <c r="CE936" s="17"/>
      <c r="CF936" s="17">
        <v>0.19133605025671499</v>
      </c>
      <c r="CG936" s="17">
        <v>0.25059235490537501</v>
      </c>
      <c r="CH936" s="17">
        <v>0.23578862018911101</v>
      </c>
      <c r="CI936" s="17">
        <v>0.28917006410914498</v>
      </c>
      <c r="CJ936" s="17">
        <v>0.236196510194079</v>
      </c>
      <c r="CK936" s="17"/>
      <c r="CL936" s="17">
        <v>0.23574165996835</v>
      </c>
      <c r="CM936" s="17"/>
      <c r="CN936" s="17">
        <v>0.23670165053827399</v>
      </c>
      <c r="CO936" s="17">
        <v>0.26222124530916402</v>
      </c>
      <c r="CP936" s="17">
        <v>0.25324062316137103</v>
      </c>
    </row>
    <row r="937" spans="2:94" x14ac:dyDescent="0.35">
      <c r="B937" t="s">
        <v>343</v>
      </c>
      <c r="C937" s="17">
        <v>9.6394804508858303E-2</v>
      </c>
      <c r="D937" s="17">
        <v>9.6401165483415693E-2</v>
      </c>
      <c r="E937" s="17">
        <v>9.6499323238308204E-2</v>
      </c>
      <c r="F937" s="17"/>
      <c r="G937" s="17">
        <v>3.5597416091138798E-2</v>
      </c>
      <c r="H937" s="17">
        <v>4.9834109478486197E-2</v>
      </c>
      <c r="I937" s="17">
        <v>8.5379030994975E-2</v>
      </c>
      <c r="J937" s="17">
        <v>9.9913276173246399E-2</v>
      </c>
      <c r="K937" s="17">
        <v>0.139060823449074</v>
      </c>
      <c r="L937" s="17">
        <v>0.15148949519791</v>
      </c>
      <c r="M937" s="17"/>
      <c r="N937" s="17">
        <v>9.02539584818213E-2</v>
      </c>
      <c r="O937" s="17">
        <v>7.7216843395878601E-2</v>
      </c>
      <c r="P937" s="17">
        <v>0.118177259254008</v>
      </c>
      <c r="Q937" s="17">
        <v>0.10598389897315499</v>
      </c>
      <c r="R937" s="17"/>
      <c r="S937" s="17">
        <v>5.7090816027017897E-2</v>
      </c>
      <c r="T937" s="17">
        <v>9.6933685220788102E-2</v>
      </c>
      <c r="U937" s="17">
        <v>8.6235969339121601E-2</v>
      </c>
      <c r="V937" s="17">
        <v>0.12787150673674699</v>
      </c>
      <c r="W937" s="17">
        <v>8.6184741455293395E-2</v>
      </c>
      <c r="X937" s="17">
        <v>7.6042543931257506E-2</v>
      </c>
      <c r="Y937" s="17">
        <v>0.115728389691918</v>
      </c>
      <c r="Z937" s="17">
        <v>0.148357812914131</v>
      </c>
      <c r="AA937" s="17">
        <v>0.12759258267933399</v>
      </c>
      <c r="AB937" s="17">
        <v>8.9275126789899295E-2</v>
      </c>
      <c r="AC937" s="17">
        <v>9.3781977088190402E-2</v>
      </c>
      <c r="AD937" s="17"/>
      <c r="AE937" s="17">
        <v>0.15873637653346401</v>
      </c>
      <c r="AF937" s="17">
        <v>6.6894267674635799E-2</v>
      </c>
      <c r="AG937" s="17">
        <v>6.5324159411484395E-2</v>
      </c>
      <c r="AH937" s="17"/>
      <c r="AI937" s="17">
        <v>0.16547210089693801</v>
      </c>
      <c r="AJ937" s="17">
        <v>4.5815365024363799E-2</v>
      </c>
      <c r="AK937" s="17">
        <v>1.9497006715162999E-2</v>
      </c>
      <c r="AL937" s="17">
        <v>0.272854876771433</v>
      </c>
      <c r="AM937" s="17">
        <v>9.2658716205484701E-2</v>
      </c>
      <c r="AN937" s="17"/>
      <c r="AO937" s="17">
        <v>0.14586899884516899</v>
      </c>
      <c r="AP937" s="17">
        <v>3.3940624275337103E-2</v>
      </c>
      <c r="AQ937" s="17">
        <v>3.3569515764569201E-2</v>
      </c>
      <c r="AR937" s="17"/>
      <c r="AS937" s="17">
        <v>0.129096551531725</v>
      </c>
      <c r="AT937" s="17">
        <v>9.9700681166526903E-2</v>
      </c>
      <c r="AU937" s="17">
        <v>6.9349222738240707E-2</v>
      </c>
      <c r="AV937" s="17">
        <v>6.5339153981860895E-2</v>
      </c>
      <c r="AW937" s="17">
        <v>9.5847861880348703E-2</v>
      </c>
      <c r="AX937" s="17"/>
      <c r="AY937" s="17">
        <v>0.111767315347926</v>
      </c>
      <c r="AZ937" s="17">
        <v>6.7860222844849105E-2</v>
      </c>
      <c r="BA937" s="17">
        <v>0.17344166354545501</v>
      </c>
      <c r="BB937" s="17">
        <v>9.3883990648956805E-2</v>
      </c>
      <c r="BC937" s="17">
        <v>8.2032143281180095E-2</v>
      </c>
      <c r="BD937" s="17">
        <v>0.10748747156862</v>
      </c>
      <c r="BE937" s="17">
        <v>0.116007308361967</v>
      </c>
      <c r="BF937" s="17">
        <v>8.1849188160443898E-2</v>
      </c>
      <c r="BG937" s="17">
        <v>0.11260094220886099</v>
      </c>
      <c r="BH937" s="17">
        <v>6.5052420537999006E-2</v>
      </c>
      <c r="BI937" s="17">
        <v>8.8243152033862696E-2</v>
      </c>
      <c r="BJ937" s="17">
        <v>7.0089244325118497E-2</v>
      </c>
      <c r="BK937" s="17">
        <v>0.102289059852637</v>
      </c>
      <c r="BL937" s="17">
        <v>2.3129318438310301E-2</v>
      </c>
      <c r="BM937" s="17">
        <v>6.8450367246939398E-2</v>
      </c>
      <c r="BN937" s="17">
        <v>3.5027186858580403E-2</v>
      </c>
      <c r="BO937" s="17"/>
      <c r="BP937" s="17">
        <v>3.2219579336631402E-2</v>
      </c>
      <c r="BQ937" s="17">
        <v>0.113046175010717</v>
      </c>
      <c r="BR937" s="17">
        <v>9.0338321983649494E-2</v>
      </c>
      <c r="BS937" s="17">
        <v>0.101076084370717</v>
      </c>
      <c r="BT937" s="17">
        <v>0.15153508213528699</v>
      </c>
      <c r="BU937" s="17">
        <v>0.16977204582493399</v>
      </c>
      <c r="BV937" s="17"/>
      <c r="BW937" s="17">
        <v>7.9537811882237505E-2</v>
      </c>
      <c r="BX937" s="17">
        <v>8.5493778079316393E-2</v>
      </c>
      <c r="BY937" s="17">
        <v>8.2805740367825897E-2</v>
      </c>
      <c r="BZ937" s="17">
        <v>0.118822325124191</v>
      </c>
      <c r="CA937" s="17">
        <v>9.5763409181868195E-2</v>
      </c>
      <c r="CB937" s="17">
        <v>0.16900866771418799</v>
      </c>
      <c r="CC937" s="17">
        <v>7.4972696682221604E-2</v>
      </c>
      <c r="CD937" s="17">
        <v>0.11031256240036701</v>
      </c>
      <c r="CE937" s="17"/>
      <c r="CF937" s="17">
        <v>8.4557075777324894E-2</v>
      </c>
      <c r="CG937" s="17">
        <v>0.113583997439163</v>
      </c>
      <c r="CH937" s="17">
        <v>7.7300471552710096E-2</v>
      </c>
      <c r="CI937" s="17">
        <v>0.10401672417242699</v>
      </c>
      <c r="CJ937" s="17">
        <v>0.11167827216368401</v>
      </c>
      <c r="CK937" s="17"/>
      <c r="CL937" s="17">
        <v>5.7710917289682397E-2</v>
      </c>
      <c r="CM937" s="17"/>
      <c r="CN937" s="17">
        <v>8.5421481295153895E-2</v>
      </c>
      <c r="CO937" s="17">
        <v>7.8573924469971398E-2</v>
      </c>
      <c r="CP937" s="17">
        <v>0.137267735929608</v>
      </c>
    </row>
    <row r="938" spans="2:94" x14ac:dyDescent="0.35">
      <c r="B938" t="s">
        <v>203</v>
      </c>
      <c r="C938" s="17">
        <v>0.109888453645257</v>
      </c>
      <c r="D938" s="17">
        <v>8.8325056721785797E-2</v>
      </c>
      <c r="E938" s="17">
        <v>0.13170684557189699</v>
      </c>
      <c r="F938" s="17"/>
      <c r="G938" s="17">
        <v>8.6953386549577294E-2</v>
      </c>
      <c r="H938" s="17">
        <v>9.3244870530826904E-2</v>
      </c>
      <c r="I938" s="17">
        <v>0.124068693150992</v>
      </c>
      <c r="J938" s="17">
        <v>0.126031715836605</v>
      </c>
      <c r="K938" s="17">
        <v>0.13175471949992801</v>
      </c>
      <c r="L938" s="17">
        <v>0.100739267232816</v>
      </c>
      <c r="M938" s="17"/>
      <c r="N938" s="17">
        <v>6.4535738731989298E-2</v>
      </c>
      <c r="O938" s="17">
        <v>0.10502283997489099</v>
      </c>
      <c r="P938" s="17">
        <v>0.112746951892505</v>
      </c>
      <c r="Q938" s="17">
        <v>0.158254883788671</v>
      </c>
      <c r="R938" s="17"/>
      <c r="S938" s="17">
        <v>8.2221568489112204E-2</v>
      </c>
      <c r="T938" s="17">
        <v>0.136488864449612</v>
      </c>
      <c r="U938" s="17">
        <v>9.5449130759298395E-2</v>
      </c>
      <c r="V938" s="17">
        <v>0.127938017119616</v>
      </c>
      <c r="W938" s="17">
        <v>0.102797624473875</v>
      </c>
      <c r="X938" s="17">
        <v>0.13647696503052101</v>
      </c>
      <c r="Y938" s="17">
        <v>7.5165279075498997E-2</v>
      </c>
      <c r="Z938" s="17">
        <v>8.6305756833149505E-2</v>
      </c>
      <c r="AA938" s="17">
        <v>0.11209667250479501</v>
      </c>
      <c r="AB938" s="17">
        <v>0.103132933985075</v>
      </c>
      <c r="AC938" s="17">
        <v>0.143548474382684</v>
      </c>
      <c r="AD938" s="17"/>
      <c r="AE938" s="17">
        <v>0.12107813626658</v>
      </c>
      <c r="AF938" s="17">
        <v>7.2973081652366198E-2</v>
      </c>
      <c r="AG938" s="17">
        <v>0.17705307584821001</v>
      </c>
      <c r="AH938" s="17"/>
      <c r="AI938" s="17">
        <v>9.1662398171770701E-2</v>
      </c>
      <c r="AJ938" s="17">
        <v>8.3394279423063697E-2</v>
      </c>
      <c r="AK938" s="17">
        <v>6.0124282830575401E-2</v>
      </c>
      <c r="AL938" s="17">
        <v>7.8621103393565303E-2</v>
      </c>
      <c r="AM938" s="17">
        <v>0.19695578109810799</v>
      </c>
      <c r="AN938" s="17"/>
      <c r="AO938" s="17">
        <v>8.7135408217944799E-2</v>
      </c>
      <c r="AP938" s="17">
        <v>7.7274819936035702E-2</v>
      </c>
      <c r="AQ938" s="17">
        <v>7.1909767800364496E-2</v>
      </c>
      <c r="AR938" s="17"/>
      <c r="AS938" s="17">
        <v>0.15673617119532399</v>
      </c>
      <c r="AT938" s="17">
        <v>0.121756306993134</v>
      </c>
      <c r="AU938" s="17">
        <v>8.4539612802431593E-2</v>
      </c>
      <c r="AV938" s="17">
        <v>5.48582798758925E-2</v>
      </c>
      <c r="AW938" s="17">
        <v>0</v>
      </c>
      <c r="AX938" s="17"/>
      <c r="AY938" s="17">
        <v>0.21973843475555499</v>
      </c>
      <c r="AZ938" s="17">
        <v>0.11251027956262701</v>
      </c>
      <c r="BA938" s="17">
        <v>0.14335842995234099</v>
      </c>
      <c r="BB938" s="17">
        <v>0.16700774247766201</v>
      </c>
      <c r="BC938" s="17">
        <v>9.5663720535935304E-2</v>
      </c>
      <c r="BD938" s="17">
        <v>9.3895915120676507E-2</v>
      </c>
      <c r="BE938" s="17">
        <v>0.11199744889079</v>
      </c>
      <c r="BF938" s="17">
        <v>9.3875690099488901E-2</v>
      </c>
      <c r="BG938" s="17">
        <v>7.3511998251300698E-2</v>
      </c>
      <c r="BH938" s="17">
        <v>0.109418689115999</v>
      </c>
      <c r="BI938" s="17">
        <v>9.0845678288268603E-2</v>
      </c>
      <c r="BJ938" s="17">
        <v>7.0711939043274705E-2</v>
      </c>
      <c r="BK938" s="17">
        <v>0.118543313571665</v>
      </c>
      <c r="BL938" s="17">
        <v>0.17655457488567899</v>
      </c>
      <c r="BM938" s="17">
        <v>6.6839396558477301E-2</v>
      </c>
      <c r="BN938" s="17">
        <v>1.17483158709474E-2</v>
      </c>
      <c r="BO938" s="17"/>
      <c r="BP938" s="17">
        <v>9.1826912891304499E-2</v>
      </c>
      <c r="BQ938" s="17">
        <v>0.12673064577368101</v>
      </c>
      <c r="BR938" s="17">
        <v>0.10738258807904801</v>
      </c>
      <c r="BS938" s="17">
        <v>0.111876082960706</v>
      </c>
      <c r="BT938" s="17">
        <v>8.6964060392625497E-2</v>
      </c>
      <c r="BU938" s="17">
        <v>0.14349830490306301</v>
      </c>
      <c r="BV938" s="17"/>
      <c r="BW938" s="17">
        <v>6.3134164873254503E-2</v>
      </c>
      <c r="BX938" s="17">
        <v>0.10985273701154</v>
      </c>
      <c r="BY938" s="17">
        <v>0.10579661865572</v>
      </c>
      <c r="BZ938" s="17">
        <v>9.7648648813393996E-2</v>
      </c>
      <c r="CA938" s="17">
        <v>8.4847588640897795E-2</v>
      </c>
      <c r="CB938" s="17">
        <v>4.48271114146679E-2</v>
      </c>
      <c r="CC938" s="17">
        <v>0.155651642600108</v>
      </c>
      <c r="CD938" s="17">
        <v>0.198718329866752</v>
      </c>
      <c r="CE938" s="17"/>
      <c r="CF938" s="17">
        <v>0.10071327631793101</v>
      </c>
      <c r="CG938" s="17">
        <v>9.6365904304627201E-2</v>
      </c>
      <c r="CH938" s="17">
        <v>0.119312738180866</v>
      </c>
      <c r="CI938" s="17">
        <v>0.113101560144725</v>
      </c>
      <c r="CJ938" s="17">
        <v>0.15777973093913999</v>
      </c>
      <c r="CK938" s="17"/>
      <c r="CL938" s="17">
        <v>5.67584118485642E-2</v>
      </c>
      <c r="CM938" s="17"/>
      <c r="CN938" s="17">
        <v>0.1207925215685</v>
      </c>
      <c r="CO938" s="17">
        <v>0.12941204421001901</v>
      </c>
      <c r="CP938" s="17">
        <v>6.7818085223963306E-2</v>
      </c>
    </row>
    <row r="939" spans="2:94" x14ac:dyDescent="0.35">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c r="AC939" s="17"/>
      <c r="AD939" s="17"/>
      <c r="AE939" s="17"/>
      <c r="AF939" s="17"/>
      <c r="AG939" s="17"/>
      <c r="AH939" s="17"/>
      <c r="AI939" s="17"/>
      <c r="AJ939" s="17"/>
      <c r="AK939" s="17"/>
      <c r="AL939" s="17"/>
      <c r="AM939" s="17"/>
      <c r="AN939" s="17"/>
      <c r="AO939" s="17"/>
      <c r="AP939" s="17"/>
      <c r="AQ939" s="17"/>
      <c r="AR939" s="17"/>
      <c r="AS939" s="17"/>
      <c r="AT939" s="17"/>
      <c r="AU939" s="17"/>
      <c r="AV939" s="17"/>
      <c r="AW939" s="17"/>
      <c r="AX939" s="17"/>
      <c r="AY939" s="17"/>
      <c r="AZ939" s="17"/>
      <c r="BA939" s="17"/>
      <c r="BB939" s="17"/>
      <c r="BC939" s="17"/>
      <c r="BD939" s="17"/>
      <c r="BE939" s="17"/>
      <c r="BF939" s="17"/>
      <c r="BG939" s="17"/>
      <c r="BH939" s="17"/>
      <c r="BI939" s="17"/>
      <c r="BJ939" s="17"/>
      <c r="BK939" s="17"/>
      <c r="BL939" s="17"/>
      <c r="BM939" s="17"/>
      <c r="BN939" s="17"/>
      <c r="BO939" s="17"/>
      <c r="BP939" s="17"/>
      <c r="BQ939" s="17"/>
      <c r="BR939" s="17"/>
      <c r="BS939" s="17"/>
      <c r="BT939" s="17"/>
      <c r="BU939" s="17"/>
      <c r="BV939" s="17"/>
      <c r="BW939" s="17"/>
      <c r="BX939" s="17"/>
      <c r="BY939" s="17"/>
      <c r="BZ939" s="17"/>
      <c r="CA939" s="17"/>
      <c r="CB939" s="17"/>
      <c r="CC939" s="17"/>
      <c r="CD939" s="17"/>
      <c r="CE939" s="17"/>
      <c r="CF939" s="17"/>
      <c r="CG939" s="17"/>
      <c r="CH939" s="17"/>
      <c r="CI939" s="17"/>
      <c r="CJ939" s="17"/>
      <c r="CK939" s="17"/>
      <c r="CL939" s="17"/>
      <c r="CM939" s="17"/>
      <c r="CN939" s="17"/>
      <c r="CO939" s="17"/>
      <c r="CP939" s="17"/>
    </row>
    <row r="940" spans="2:94" x14ac:dyDescent="0.35">
      <c r="B940" s="6" t="s">
        <v>346</v>
      </c>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c r="AC940" s="17"/>
      <c r="AD940" s="17"/>
      <c r="AE940" s="17"/>
      <c r="AF940" s="17"/>
      <c r="AG940" s="17"/>
      <c r="AH940" s="17"/>
      <c r="AI940" s="17"/>
      <c r="AJ940" s="17"/>
      <c r="AK940" s="17"/>
      <c r="AL940" s="17"/>
      <c r="AM940" s="17"/>
      <c r="AN940" s="17"/>
      <c r="AO940" s="17"/>
      <c r="AP940" s="17"/>
      <c r="AQ940" s="17"/>
      <c r="AR940" s="17"/>
      <c r="AS940" s="17"/>
      <c r="AT940" s="17"/>
      <c r="AU940" s="17"/>
      <c r="AV940" s="17"/>
      <c r="AW940" s="17"/>
      <c r="AX940" s="17"/>
      <c r="AY940" s="17"/>
      <c r="AZ940" s="17"/>
      <c r="BA940" s="17"/>
      <c r="BB940" s="17"/>
      <c r="BC940" s="17"/>
      <c r="BD940" s="17"/>
      <c r="BE940" s="17"/>
      <c r="BF940" s="17"/>
      <c r="BG940" s="17"/>
      <c r="BH940" s="17"/>
      <c r="BI940" s="17"/>
      <c r="BJ940" s="17"/>
      <c r="BK940" s="17"/>
      <c r="BL940" s="17"/>
      <c r="BM940" s="17"/>
      <c r="BN940" s="17"/>
      <c r="BO940" s="17"/>
      <c r="BP940" s="17"/>
      <c r="BQ940" s="17"/>
      <c r="BR940" s="17"/>
      <c r="BS940" s="17"/>
      <c r="BT940" s="17"/>
      <c r="BU940" s="17"/>
      <c r="BV940" s="17"/>
      <c r="BW940" s="17"/>
      <c r="BX940" s="17"/>
      <c r="BY940" s="17"/>
      <c r="BZ940" s="17"/>
      <c r="CA940" s="17"/>
      <c r="CB940" s="17"/>
      <c r="CC940" s="17"/>
      <c r="CD940" s="17"/>
      <c r="CE940" s="17"/>
      <c r="CF940" s="17"/>
      <c r="CG940" s="17"/>
      <c r="CH940" s="17"/>
      <c r="CI940" s="17"/>
      <c r="CJ940" s="17"/>
      <c r="CK940" s="17"/>
      <c r="CL940" s="17"/>
      <c r="CM940" s="17"/>
      <c r="CN940" s="17"/>
      <c r="CO940" s="17"/>
      <c r="CP940" s="17"/>
    </row>
    <row r="941" spans="2:94" x14ac:dyDescent="0.35">
      <c r="B941" s="24" t="s">
        <v>334</v>
      </c>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c r="BA941" s="17"/>
      <c r="BB941" s="17"/>
      <c r="BC941" s="17"/>
      <c r="BD941" s="17"/>
      <c r="BE941" s="17"/>
      <c r="BF941" s="17"/>
      <c r="BG941" s="17"/>
      <c r="BH941" s="17"/>
      <c r="BI941" s="17"/>
      <c r="BJ941" s="17"/>
      <c r="BK941" s="17"/>
      <c r="BL941" s="17"/>
      <c r="BM941" s="17"/>
      <c r="BN941" s="17"/>
      <c r="BO941" s="17"/>
      <c r="BP941" s="17"/>
      <c r="BQ941" s="17"/>
      <c r="BR941" s="17"/>
      <c r="BS941" s="17"/>
      <c r="BT941" s="17"/>
      <c r="BU941" s="17"/>
      <c r="BV941" s="17"/>
      <c r="BW941" s="17"/>
      <c r="BX941" s="17"/>
      <c r="BY941" s="17"/>
      <c r="BZ941" s="17"/>
      <c r="CA941" s="17"/>
      <c r="CB941" s="17"/>
      <c r="CC941" s="17"/>
      <c r="CD941" s="17"/>
      <c r="CE941" s="17"/>
      <c r="CF941" s="17"/>
      <c r="CG941" s="17"/>
      <c r="CH941" s="17"/>
      <c r="CI941" s="17"/>
      <c r="CJ941" s="17"/>
      <c r="CK941" s="17"/>
      <c r="CL941" s="17"/>
      <c r="CM941" s="17"/>
      <c r="CN941" s="17"/>
      <c r="CO941" s="17"/>
      <c r="CP941" s="17"/>
    </row>
    <row r="942" spans="2:94" x14ac:dyDescent="0.35">
      <c r="B942" t="s">
        <v>340</v>
      </c>
      <c r="C942" s="17">
        <v>9.0446897649331698E-2</v>
      </c>
      <c r="D942" s="17">
        <v>0.115515828310924</v>
      </c>
      <c r="E942" s="17">
        <v>6.7117971750607006E-2</v>
      </c>
      <c r="F942" s="17"/>
      <c r="G942" s="17">
        <v>0.174850647907974</v>
      </c>
      <c r="H942" s="17">
        <v>0.14657562603661001</v>
      </c>
      <c r="I942" s="17">
        <v>8.7478801573190698E-2</v>
      </c>
      <c r="J942" s="17">
        <v>8.4332990995843404E-2</v>
      </c>
      <c r="K942" s="17">
        <v>5.2681442855422297E-2</v>
      </c>
      <c r="L942" s="17">
        <v>2.1509109739857198E-2</v>
      </c>
      <c r="M942" s="17"/>
      <c r="N942" s="17">
        <v>0.103770471642662</v>
      </c>
      <c r="O942" s="17">
        <v>6.0990972615657002E-2</v>
      </c>
      <c r="P942" s="17">
        <v>9.5745295075504902E-2</v>
      </c>
      <c r="Q942" s="17">
        <v>0.10097345279701</v>
      </c>
      <c r="R942" s="17"/>
      <c r="S942" s="17">
        <v>0.16986237590783401</v>
      </c>
      <c r="T942" s="17">
        <v>4.5126195059683002E-2</v>
      </c>
      <c r="U942" s="17">
        <v>4.0291841935493497E-2</v>
      </c>
      <c r="V942" s="17">
        <v>6.4020074551667597E-2</v>
      </c>
      <c r="W942" s="17">
        <v>0.124342788712789</v>
      </c>
      <c r="X942" s="17">
        <v>6.0019067233565801E-2</v>
      </c>
      <c r="Y942" s="17">
        <v>0.14005074807246101</v>
      </c>
      <c r="Z942" s="17">
        <v>8.25622681354896E-2</v>
      </c>
      <c r="AA942" s="17">
        <v>0.102174120146325</v>
      </c>
      <c r="AB942" s="17">
        <v>5.2710538108439398E-2</v>
      </c>
      <c r="AC942" s="17">
        <v>8.0235873807975505E-2</v>
      </c>
      <c r="AD942" s="17"/>
      <c r="AE942" s="17">
        <v>6.2930530347487398E-2</v>
      </c>
      <c r="AF942" s="17">
        <v>9.7663837471872295E-2</v>
      </c>
      <c r="AG942" s="17">
        <v>0.11685655121501901</v>
      </c>
      <c r="AH942" s="17"/>
      <c r="AI942" s="17">
        <v>5.7057106358971398E-2</v>
      </c>
      <c r="AJ942" s="17">
        <v>0.15324924439464199</v>
      </c>
      <c r="AK942" s="17">
        <v>8.9992266717311795E-2</v>
      </c>
      <c r="AL942" s="17">
        <v>5.0575487353269499E-2</v>
      </c>
      <c r="AM942" s="17">
        <v>7.3175861723039706E-2</v>
      </c>
      <c r="AN942" s="17"/>
      <c r="AO942" s="17">
        <v>8.9566319971879194E-2</v>
      </c>
      <c r="AP942" s="17">
        <v>0.13686632764347001</v>
      </c>
      <c r="AQ942" s="17">
        <v>8.2401591199344801E-2</v>
      </c>
      <c r="AR942" s="17"/>
      <c r="AS942" s="17">
        <v>7.1158935670226894E-2</v>
      </c>
      <c r="AT942" s="17">
        <v>7.9814801028489604E-2</v>
      </c>
      <c r="AU942" s="17">
        <v>9.2953390814281098E-2</v>
      </c>
      <c r="AV942" s="17">
        <v>0.14691993173535201</v>
      </c>
      <c r="AW942" s="17">
        <v>0.29978421786791298</v>
      </c>
      <c r="AX942" s="17"/>
      <c r="AY942" s="17">
        <v>7.3258608678755402E-2</v>
      </c>
      <c r="AZ942" s="17">
        <v>0.111488981982014</v>
      </c>
      <c r="BA942" s="17">
        <v>6.7321457694847195E-2</v>
      </c>
      <c r="BB942" s="17">
        <v>8.39142632993502E-2</v>
      </c>
      <c r="BC942" s="17">
        <v>0.14330354650225099</v>
      </c>
      <c r="BD942" s="17">
        <v>6.5726056524247095E-2</v>
      </c>
      <c r="BE942" s="17">
        <v>5.7823427494434802E-2</v>
      </c>
      <c r="BF942" s="17">
        <v>0.107361748042649</v>
      </c>
      <c r="BG942" s="17">
        <v>6.7547417942230001E-2</v>
      </c>
      <c r="BH942" s="17">
        <v>9.3567545566169696E-2</v>
      </c>
      <c r="BI942" s="17">
        <v>7.5042076861936494E-2</v>
      </c>
      <c r="BJ942" s="17">
        <v>8.6515757556171802E-2</v>
      </c>
      <c r="BK942" s="17">
        <v>8.0564415188843899E-2</v>
      </c>
      <c r="BL942" s="17">
        <v>5.3348588361241303E-2</v>
      </c>
      <c r="BM942" s="17">
        <v>0.17914762894411401</v>
      </c>
      <c r="BN942" s="17">
        <v>0.20591601339686699</v>
      </c>
      <c r="BO942" s="17"/>
      <c r="BP942" s="17">
        <v>0.16998529332307699</v>
      </c>
      <c r="BQ942" s="17">
        <v>8.3990073126321604E-2</v>
      </c>
      <c r="BR942" s="17">
        <v>6.4450536738734104E-2</v>
      </c>
      <c r="BS942" s="17">
        <v>5.1311301091624503E-2</v>
      </c>
      <c r="BT942" s="17">
        <v>5.2331527206802897E-2</v>
      </c>
      <c r="BU942" s="17">
        <v>7.1796774775144095E-2</v>
      </c>
      <c r="BV942" s="17"/>
      <c r="BW942" s="17">
        <v>0.12969516972350201</v>
      </c>
      <c r="BX942" s="17">
        <v>9.0401065543979503E-2</v>
      </c>
      <c r="BY942" s="17">
        <v>8.2766150208668399E-2</v>
      </c>
      <c r="BZ942" s="17">
        <v>9.0644518494729903E-2</v>
      </c>
      <c r="CA942" s="17">
        <v>0.109833714566274</v>
      </c>
      <c r="CB942" s="17">
        <v>0.15581961228365299</v>
      </c>
      <c r="CC942" s="17">
        <v>0.101268517647653</v>
      </c>
      <c r="CD942" s="17">
        <v>4.2198182490871199E-2</v>
      </c>
      <c r="CE942" s="17"/>
      <c r="CF942" s="17">
        <v>0.19160687293208301</v>
      </c>
      <c r="CG942" s="17">
        <v>8.5144386773684702E-2</v>
      </c>
      <c r="CH942" s="17">
        <v>7.7734316157764896E-2</v>
      </c>
      <c r="CI942" s="17">
        <v>6.8196174465063694E-2</v>
      </c>
      <c r="CJ942" s="17">
        <v>0.118587687559149</v>
      </c>
      <c r="CK942" s="17"/>
      <c r="CL942" s="17">
        <v>0.111528380555644</v>
      </c>
      <c r="CM942" s="17"/>
      <c r="CN942" s="17">
        <v>8.7330244979982097E-2</v>
      </c>
      <c r="CO942" s="17">
        <v>8.1633085333342195E-2</v>
      </c>
      <c r="CP942" s="17">
        <v>0.104122340969202</v>
      </c>
    </row>
    <row r="943" spans="2:94" x14ac:dyDescent="0.35">
      <c r="B943" t="s">
        <v>341</v>
      </c>
      <c r="C943" s="17">
        <v>0.28222847036368198</v>
      </c>
      <c r="D943" s="17">
        <v>0.290754786548102</v>
      </c>
      <c r="E943" s="17">
        <v>0.27356088126334099</v>
      </c>
      <c r="F943" s="17"/>
      <c r="G943" s="17">
        <v>0.34406208661210902</v>
      </c>
      <c r="H943" s="17">
        <v>0.36384675149471402</v>
      </c>
      <c r="I943" s="17">
        <v>0.304115300686846</v>
      </c>
      <c r="J943" s="17">
        <v>0.23019903178076101</v>
      </c>
      <c r="K943" s="17">
        <v>0.210107288689382</v>
      </c>
      <c r="L943" s="17">
        <v>0.24385463908636301</v>
      </c>
      <c r="M943" s="17"/>
      <c r="N943" s="17">
        <v>0.27194857893184499</v>
      </c>
      <c r="O943" s="17">
        <v>0.28154414222491603</v>
      </c>
      <c r="P943" s="17">
        <v>0.31741422619966803</v>
      </c>
      <c r="Q943" s="17">
        <v>0.26709656158695699</v>
      </c>
      <c r="R943" s="17"/>
      <c r="S943" s="17">
        <v>0.32816279399415998</v>
      </c>
      <c r="T943" s="17">
        <v>0.29842452631259397</v>
      </c>
      <c r="U943" s="17">
        <v>0.28516626326655298</v>
      </c>
      <c r="V943" s="17">
        <v>0.24121704808722</v>
      </c>
      <c r="W943" s="17">
        <v>0.30712068623948502</v>
      </c>
      <c r="X943" s="17">
        <v>0.27427609346899401</v>
      </c>
      <c r="Y943" s="17">
        <v>0.276744662679272</v>
      </c>
      <c r="Z943" s="17">
        <v>0.31617994111096598</v>
      </c>
      <c r="AA943" s="17">
        <v>0.25158056923806699</v>
      </c>
      <c r="AB943" s="17">
        <v>0.231079441711835</v>
      </c>
      <c r="AC943" s="17">
        <v>0.28910725764059803</v>
      </c>
      <c r="AD943" s="17"/>
      <c r="AE943" s="17">
        <v>0.23432971748878201</v>
      </c>
      <c r="AF943" s="17">
        <v>0.32206130202648497</v>
      </c>
      <c r="AG943" s="17">
        <v>0.276071303305573</v>
      </c>
      <c r="AH943" s="17"/>
      <c r="AI943" s="17">
        <v>0.24774173674799699</v>
      </c>
      <c r="AJ943" s="17">
        <v>0.36469767543453202</v>
      </c>
      <c r="AK943" s="17">
        <v>0.28949832163921102</v>
      </c>
      <c r="AL943" s="17">
        <v>0.166289650529685</v>
      </c>
      <c r="AM943" s="17">
        <v>0.22416645816532499</v>
      </c>
      <c r="AN943" s="17"/>
      <c r="AO943" s="17">
        <v>0.29281726760635501</v>
      </c>
      <c r="AP943" s="17">
        <v>0.37198539520068802</v>
      </c>
      <c r="AQ943" s="17">
        <v>0.31278220521395</v>
      </c>
      <c r="AR943" s="17"/>
      <c r="AS943" s="17">
        <v>0.26278502722202401</v>
      </c>
      <c r="AT943" s="17">
        <v>0.282650593620766</v>
      </c>
      <c r="AU943" s="17">
        <v>0.267701117563519</v>
      </c>
      <c r="AV943" s="17">
        <v>0.31374053340574598</v>
      </c>
      <c r="AW943" s="17">
        <v>0.26579162961570302</v>
      </c>
      <c r="AX943" s="17"/>
      <c r="AY943" s="17">
        <v>0.240632617720414</v>
      </c>
      <c r="AZ943" s="17">
        <v>0.21738453943133301</v>
      </c>
      <c r="BA943" s="17">
        <v>0.28370266837090502</v>
      </c>
      <c r="BB943" s="17">
        <v>0.25157895265473301</v>
      </c>
      <c r="BC943" s="17">
        <v>0.26468617100812503</v>
      </c>
      <c r="BD943" s="17">
        <v>0.31072530153592798</v>
      </c>
      <c r="BE943" s="17">
        <v>0.29752172516606601</v>
      </c>
      <c r="BF943" s="17">
        <v>0.31905997666427299</v>
      </c>
      <c r="BG943" s="17">
        <v>0.298754297261909</v>
      </c>
      <c r="BH943" s="17">
        <v>0.30784886810028</v>
      </c>
      <c r="BI943" s="17">
        <v>0.243937580685709</v>
      </c>
      <c r="BJ943" s="17">
        <v>0.287227348637004</v>
      </c>
      <c r="BK943" s="17">
        <v>0.26714440099817499</v>
      </c>
      <c r="BL943" s="17">
        <v>0.24911566398988</v>
      </c>
      <c r="BM943" s="17">
        <v>0.224409285129817</v>
      </c>
      <c r="BN943" s="17">
        <v>0.40239947606614501</v>
      </c>
      <c r="BO943" s="17"/>
      <c r="BP943" s="17">
        <v>0.31193213355593202</v>
      </c>
      <c r="BQ943" s="17">
        <v>0.270419172162435</v>
      </c>
      <c r="BR943" s="17">
        <v>0.29778059864905698</v>
      </c>
      <c r="BS943" s="17">
        <v>0.26790525702735901</v>
      </c>
      <c r="BT943" s="17">
        <v>0.28155815719819</v>
      </c>
      <c r="BU943" s="17">
        <v>0.229411500497848</v>
      </c>
      <c r="BV943" s="17"/>
      <c r="BW943" s="17">
        <v>0.28417809378339698</v>
      </c>
      <c r="BX943" s="17">
        <v>0.28058920054599501</v>
      </c>
      <c r="BY943" s="17">
        <v>0.27798662087840598</v>
      </c>
      <c r="BZ943" s="17">
        <v>0.29801739462883903</v>
      </c>
      <c r="CA943" s="17">
        <v>0.219595599409659</v>
      </c>
      <c r="CB943" s="17">
        <v>0.30132999016183598</v>
      </c>
      <c r="CC943" s="17">
        <v>0.43411894471134599</v>
      </c>
      <c r="CD943" s="17">
        <v>0.32156472817298498</v>
      </c>
      <c r="CE943" s="17"/>
      <c r="CF943" s="17">
        <v>0.367086677509876</v>
      </c>
      <c r="CG943" s="17">
        <v>0.26220075064173098</v>
      </c>
      <c r="CH943" s="17">
        <v>0.27643003687163498</v>
      </c>
      <c r="CI943" s="17">
        <v>0.29335001572610497</v>
      </c>
      <c r="CJ943" s="17">
        <v>0.27594347206118702</v>
      </c>
      <c r="CK943" s="17"/>
      <c r="CL943" s="17">
        <v>0.31016908899509199</v>
      </c>
      <c r="CM943" s="17"/>
      <c r="CN943" s="17">
        <v>0.281983968231445</v>
      </c>
      <c r="CO943" s="17">
        <v>0.287941291443294</v>
      </c>
      <c r="CP943" s="17">
        <v>0.278240715398966</v>
      </c>
    </row>
    <row r="944" spans="2:94" x14ac:dyDescent="0.35">
      <c r="B944" t="s">
        <v>342</v>
      </c>
      <c r="C944" s="17">
        <v>0.35862164881324499</v>
      </c>
      <c r="D944" s="17">
        <v>0.35853576465389297</v>
      </c>
      <c r="E944" s="17">
        <v>0.35851441183734301</v>
      </c>
      <c r="F944" s="17"/>
      <c r="G944" s="17">
        <v>0.31336841949410599</v>
      </c>
      <c r="H944" s="17">
        <v>0.27834987439012998</v>
      </c>
      <c r="I944" s="17">
        <v>0.36287253093773703</v>
      </c>
      <c r="J944" s="17">
        <v>0.35924272998668599</v>
      </c>
      <c r="K944" s="17">
        <v>0.42914223956502101</v>
      </c>
      <c r="L944" s="17">
        <v>0.40565028726095198</v>
      </c>
      <c r="M944" s="17"/>
      <c r="N944" s="17">
        <v>0.39480122622682201</v>
      </c>
      <c r="O944" s="17">
        <v>0.38271032966352198</v>
      </c>
      <c r="P944" s="17">
        <v>0.32357732715165199</v>
      </c>
      <c r="Q944" s="17">
        <v>0.32427858244714303</v>
      </c>
      <c r="R944" s="17"/>
      <c r="S944" s="17">
        <v>0.27789086114225803</v>
      </c>
      <c r="T944" s="17">
        <v>0.39370707163048602</v>
      </c>
      <c r="U944" s="17">
        <v>0.34316761093381398</v>
      </c>
      <c r="V944" s="17">
        <v>0.37971712146817699</v>
      </c>
      <c r="W944" s="17">
        <v>0.31533995368225298</v>
      </c>
      <c r="X944" s="17">
        <v>0.40136839658440499</v>
      </c>
      <c r="Y944" s="17">
        <v>0.32236087005942199</v>
      </c>
      <c r="Z944" s="17">
        <v>0.35723257894995702</v>
      </c>
      <c r="AA944" s="17">
        <v>0.36200557011137002</v>
      </c>
      <c r="AB944" s="17">
        <v>0.44172076792599202</v>
      </c>
      <c r="AC944" s="17">
        <v>0.36256379358624602</v>
      </c>
      <c r="AD944" s="17"/>
      <c r="AE944" s="17">
        <v>0.34918305566935798</v>
      </c>
      <c r="AF944" s="17">
        <v>0.37608997836982</v>
      </c>
      <c r="AG944" s="17">
        <v>0.32910524175275102</v>
      </c>
      <c r="AH944" s="17"/>
      <c r="AI944" s="17">
        <v>0.35208356867886997</v>
      </c>
      <c r="AJ944" s="17">
        <v>0.328121291602536</v>
      </c>
      <c r="AK944" s="17">
        <v>0.387864736575463</v>
      </c>
      <c r="AL944" s="17">
        <v>0.41717237699958798</v>
      </c>
      <c r="AM944" s="17">
        <v>0.354261503339457</v>
      </c>
      <c r="AN944" s="17"/>
      <c r="AO944" s="17">
        <v>0.31169569263340802</v>
      </c>
      <c r="AP944" s="17">
        <v>0.34414441770716803</v>
      </c>
      <c r="AQ944" s="17">
        <v>0.39635878930547003</v>
      </c>
      <c r="AR944" s="17"/>
      <c r="AS944" s="17">
        <v>0.33430712055302297</v>
      </c>
      <c r="AT944" s="17">
        <v>0.39649233182790899</v>
      </c>
      <c r="AU944" s="17">
        <v>0.35896013146515998</v>
      </c>
      <c r="AV944" s="17">
        <v>0.31522352824667399</v>
      </c>
      <c r="AW944" s="17">
        <v>0.360352445035588</v>
      </c>
      <c r="AX944" s="17"/>
      <c r="AY944" s="17">
        <v>0.529509685426369</v>
      </c>
      <c r="AZ944" s="17">
        <v>0.323591904751799</v>
      </c>
      <c r="BA944" s="17">
        <v>0.37254510705826099</v>
      </c>
      <c r="BB944" s="17">
        <v>0.37701821183999101</v>
      </c>
      <c r="BC944" s="17">
        <v>0.34185857295062599</v>
      </c>
      <c r="BD944" s="17">
        <v>0.31230619552607403</v>
      </c>
      <c r="BE944" s="17">
        <v>0.326416307520347</v>
      </c>
      <c r="BF944" s="17">
        <v>0.33314307318274</v>
      </c>
      <c r="BG944" s="17">
        <v>0.36691893377310397</v>
      </c>
      <c r="BH944" s="17">
        <v>0.34792380354743102</v>
      </c>
      <c r="BI944" s="17">
        <v>0.34843514228466199</v>
      </c>
      <c r="BJ944" s="17">
        <v>0.45123637337363398</v>
      </c>
      <c r="BK944" s="17">
        <v>0.429327429184236</v>
      </c>
      <c r="BL944" s="17">
        <v>0.43445120118637098</v>
      </c>
      <c r="BM944" s="17">
        <v>0.48604924608748801</v>
      </c>
      <c r="BN944" s="17">
        <v>0.25228077424039203</v>
      </c>
      <c r="BO944" s="17"/>
      <c r="BP944" s="17">
        <v>0.29572083490057299</v>
      </c>
      <c r="BQ944" s="17">
        <v>0.36698418709332398</v>
      </c>
      <c r="BR944" s="17">
        <v>0.37933367247550898</v>
      </c>
      <c r="BS944" s="17">
        <v>0.38540239483243099</v>
      </c>
      <c r="BT944" s="17">
        <v>0.373570222355327</v>
      </c>
      <c r="BU944" s="17">
        <v>0.40606457071392699</v>
      </c>
      <c r="BV944" s="17"/>
      <c r="BW944" s="17">
        <v>0.284192609073673</v>
      </c>
      <c r="BX944" s="17">
        <v>0.370014566650744</v>
      </c>
      <c r="BY944" s="17">
        <v>0.36883192991055902</v>
      </c>
      <c r="BZ944" s="17">
        <v>0.36846713660124703</v>
      </c>
      <c r="CA944" s="17">
        <v>0.40954366821001298</v>
      </c>
      <c r="CB944" s="17">
        <v>0.23681614601645201</v>
      </c>
      <c r="CC944" s="17">
        <v>0.25525391433533301</v>
      </c>
      <c r="CD944" s="17">
        <v>0.31588434095267298</v>
      </c>
      <c r="CE944" s="17"/>
      <c r="CF944" s="17">
        <v>0.26874344981907</v>
      </c>
      <c r="CG944" s="17">
        <v>0.38496408548099798</v>
      </c>
      <c r="CH944" s="17">
        <v>0.359166210334455</v>
      </c>
      <c r="CI944" s="17">
        <v>0.346582306467562</v>
      </c>
      <c r="CJ944" s="17">
        <v>0.37688932450710899</v>
      </c>
      <c r="CK944" s="17"/>
      <c r="CL944" s="17">
        <v>0.38553981219310002</v>
      </c>
      <c r="CM944" s="17"/>
      <c r="CN944" s="17">
        <v>0.38300724342557002</v>
      </c>
      <c r="CO944" s="17">
        <v>0.34216749312748002</v>
      </c>
      <c r="CP944" s="17">
        <v>0.31911598880465197</v>
      </c>
    </row>
    <row r="945" spans="2:94" x14ac:dyDescent="0.35">
      <c r="B945" t="s">
        <v>343</v>
      </c>
      <c r="C945" s="17">
        <v>0.16708600403142701</v>
      </c>
      <c r="D945" s="17">
        <v>0.16191826458489</v>
      </c>
      <c r="E945" s="17">
        <v>0.17182279181217799</v>
      </c>
      <c r="F945" s="17"/>
      <c r="G945" s="17">
        <v>8.2331125424649501E-2</v>
      </c>
      <c r="H945" s="17">
        <v>0.113523451641977</v>
      </c>
      <c r="I945" s="17">
        <v>0.13618308697036999</v>
      </c>
      <c r="J945" s="17">
        <v>0.191163385653075</v>
      </c>
      <c r="K945" s="17">
        <v>0.22818565528878201</v>
      </c>
      <c r="L945" s="17">
        <v>0.234545848971591</v>
      </c>
      <c r="M945" s="17"/>
      <c r="N945" s="17">
        <v>0.154222052929336</v>
      </c>
      <c r="O945" s="17">
        <v>0.177065296346752</v>
      </c>
      <c r="P945" s="17">
        <v>0.14843340326632301</v>
      </c>
      <c r="Q945" s="17">
        <v>0.185254154167308</v>
      </c>
      <c r="R945" s="17"/>
      <c r="S945" s="17">
        <v>0.10764856662802</v>
      </c>
      <c r="T945" s="17">
        <v>0.17416982460099301</v>
      </c>
      <c r="U945" s="17">
        <v>0.22517239392062199</v>
      </c>
      <c r="V945" s="17">
        <v>0.19318900520873999</v>
      </c>
      <c r="W945" s="17">
        <v>0.17077718520042701</v>
      </c>
      <c r="X945" s="17">
        <v>0.17188244580780701</v>
      </c>
      <c r="Y945" s="17">
        <v>0.17638350648704901</v>
      </c>
      <c r="Z945" s="17">
        <v>0.16834086863192799</v>
      </c>
      <c r="AA945" s="17">
        <v>0.139072578236318</v>
      </c>
      <c r="AB945" s="17">
        <v>0.19752834413466799</v>
      </c>
      <c r="AC945" s="17">
        <v>0.161787683225389</v>
      </c>
      <c r="AD945" s="17"/>
      <c r="AE945" s="17">
        <v>0.25752723365110802</v>
      </c>
      <c r="AF945" s="17">
        <v>0.12784999049321299</v>
      </c>
      <c r="AG945" s="17">
        <v>0.101174766617177</v>
      </c>
      <c r="AH945" s="17"/>
      <c r="AI945" s="17">
        <v>0.25756845384000898</v>
      </c>
      <c r="AJ945" s="17">
        <v>7.9001241736065597E-2</v>
      </c>
      <c r="AK945" s="17">
        <v>0.16943478978336901</v>
      </c>
      <c r="AL945" s="17">
        <v>0.31204405943371299</v>
      </c>
      <c r="AM945" s="17">
        <v>0.140355408527232</v>
      </c>
      <c r="AN945" s="17"/>
      <c r="AO945" s="17">
        <v>0.241691458660065</v>
      </c>
      <c r="AP945" s="17">
        <v>6.57642251492455E-2</v>
      </c>
      <c r="AQ945" s="17">
        <v>0.14588678733808699</v>
      </c>
      <c r="AR945" s="17"/>
      <c r="AS945" s="17">
        <v>0.212355330627299</v>
      </c>
      <c r="AT945" s="17">
        <v>0.14094476661413</v>
      </c>
      <c r="AU945" s="17">
        <v>0.167979468727846</v>
      </c>
      <c r="AV945" s="17">
        <v>0.15245245713712599</v>
      </c>
      <c r="AW945" s="17">
        <v>7.4071707480797097E-2</v>
      </c>
      <c r="AX945" s="17"/>
      <c r="AY945" s="17">
        <v>7.3316922821580796E-2</v>
      </c>
      <c r="AZ945" s="17">
        <v>0.165282490918914</v>
      </c>
      <c r="BA945" s="17">
        <v>0.191110504233407</v>
      </c>
      <c r="BB945" s="17">
        <v>0.17299784800760201</v>
      </c>
      <c r="BC945" s="17">
        <v>0.17296955565116001</v>
      </c>
      <c r="BD945" s="17">
        <v>0.20362942032359699</v>
      </c>
      <c r="BE945" s="17">
        <v>0.215307830298713</v>
      </c>
      <c r="BF945" s="17">
        <v>0.14805394320927501</v>
      </c>
      <c r="BG945" s="17">
        <v>0.15890291660645001</v>
      </c>
      <c r="BH945" s="17">
        <v>0.15359842653830599</v>
      </c>
      <c r="BI945" s="17">
        <v>0.19330391938892899</v>
      </c>
      <c r="BJ945" s="17">
        <v>0.11719543637325799</v>
      </c>
      <c r="BK945" s="17">
        <v>0.11610814139782499</v>
      </c>
      <c r="BL945" s="17">
        <v>0.19098738494707401</v>
      </c>
      <c r="BM945" s="17">
        <v>8.7559666106072007E-2</v>
      </c>
      <c r="BN945" s="17">
        <v>0.103147304345232</v>
      </c>
      <c r="BO945" s="17"/>
      <c r="BP945" s="17">
        <v>0.111810099362847</v>
      </c>
      <c r="BQ945" s="17">
        <v>0.17803830974342899</v>
      </c>
      <c r="BR945" s="17">
        <v>0.177531605907844</v>
      </c>
      <c r="BS945" s="17">
        <v>0.18191407031776299</v>
      </c>
      <c r="BT945" s="17">
        <v>0.19252291963970999</v>
      </c>
      <c r="BU945" s="17">
        <v>0.21656604173385599</v>
      </c>
      <c r="BV945" s="17"/>
      <c r="BW945" s="17">
        <v>0.19405251031054399</v>
      </c>
      <c r="BX945" s="17">
        <v>0.16454922187145299</v>
      </c>
      <c r="BY945" s="17">
        <v>0.173208858390584</v>
      </c>
      <c r="BZ945" s="17">
        <v>0.16168067523622101</v>
      </c>
      <c r="CA945" s="17">
        <v>0.189691408208402</v>
      </c>
      <c r="CB945" s="17">
        <v>0.184959558497125</v>
      </c>
      <c r="CC945" s="17">
        <v>0.18697160395890899</v>
      </c>
      <c r="CD945" s="17">
        <v>0.114971064616832</v>
      </c>
      <c r="CE945" s="17"/>
      <c r="CF945" s="17">
        <v>0.151153003982159</v>
      </c>
      <c r="CG945" s="17">
        <v>0.16744574839595799</v>
      </c>
      <c r="CH945" s="17">
        <v>0.17362322637468799</v>
      </c>
      <c r="CI945" s="17">
        <v>0.17176393338925899</v>
      </c>
      <c r="CJ945" s="17">
        <v>0.10981821304875</v>
      </c>
      <c r="CK945" s="17"/>
      <c r="CL945" s="17">
        <v>9.1526570626218398E-2</v>
      </c>
      <c r="CM945" s="17"/>
      <c r="CN945" s="17">
        <v>0.138470230360801</v>
      </c>
      <c r="CO945" s="17">
        <v>0.16417789526012699</v>
      </c>
      <c r="CP945" s="17">
        <v>0.231000073120565</v>
      </c>
    </row>
    <row r="946" spans="2:94" x14ac:dyDescent="0.35">
      <c r="B946" t="s">
        <v>203</v>
      </c>
      <c r="C946" s="17">
        <v>0.101616979142314</v>
      </c>
      <c r="D946" s="17">
        <v>7.3275355902191197E-2</v>
      </c>
      <c r="E946" s="17">
        <v>0.12898394333653099</v>
      </c>
      <c r="F946" s="17"/>
      <c r="G946" s="17">
        <v>8.5387720561162006E-2</v>
      </c>
      <c r="H946" s="17">
        <v>9.7704296436568694E-2</v>
      </c>
      <c r="I946" s="17">
        <v>0.109350279831856</v>
      </c>
      <c r="J946" s="17">
        <v>0.13506186158363401</v>
      </c>
      <c r="K946" s="17">
        <v>7.9883373601392402E-2</v>
      </c>
      <c r="L946" s="17">
        <v>9.4440114941236497E-2</v>
      </c>
      <c r="M946" s="17"/>
      <c r="N946" s="17">
        <v>7.5257670269335594E-2</v>
      </c>
      <c r="O946" s="17">
        <v>9.7689259149152996E-2</v>
      </c>
      <c r="P946" s="17">
        <v>0.114829748306852</v>
      </c>
      <c r="Q946" s="17">
        <v>0.122397249001582</v>
      </c>
      <c r="R946" s="17"/>
      <c r="S946" s="17">
        <v>0.11643540232772701</v>
      </c>
      <c r="T946" s="17">
        <v>8.8572382396243599E-2</v>
      </c>
      <c r="U946" s="17">
        <v>0.10620188994351699</v>
      </c>
      <c r="V946" s="17">
        <v>0.12185675068419601</v>
      </c>
      <c r="W946" s="17">
        <v>8.2419386165046502E-2</v>
      </c>
      <c r="X946" s="17">
        <v>9.2453996905228403E-2</v>
      </c>
      <c r="Y946" s="17">
        <v>8.4460212701795906E-2</v>
      </c>
      <c r="Z946" s="17">
        <v>7.5684343171659493E-2</v>
      </c>
      <c r="AA946" s="17">
        <v>0.14516716226792001</v>
      </c>
      <c r="AB946" s="17">
        <v>7.6960908119066002E-2</v>
      </c>
      <c r="AC946" s="17">
        <v>0.106305391739792</v>
      </c>
      <c r="AD946" s="17"/>
      <c r="AE946" s="17">
        <v>9.6029462843264302E-2</v>
      </c>
      <c r="AF946" s="17">
        <v>7.6334891638608404E-2</v>
      </c>
      <c r="AG946" s="17">
        <v>0.176792137109481</v>
      </c>
      <c r="AH946" s="17"/>
      <c r="AI946" s="17">
        <v>8.5549134374151903E-2</v>
      </c>
      <c r="AJ946" s="17">
        <v>7.4930546832223804E-2</v>
      </c>
      <c r="AK946" s="17">
        <v>6.3209885284645301E-2</v>
      </c>
      <c r="AL946" s="17">
        <v>5.3918425683744997E-2</v>
      </c>
      <c r="AM946" s="17">
        <v>0.20804076824494699</v>
      </c>
      <c r="AN946" s="17"/>
      <c r="AO946" s="17">
        <v>6.4229261128293205E-2</v>
      </c>
      <c r="AP946" s="17">
        <v>8.1239634299427599E-2</v>
      </c>
      <c r="AQ946" s="17">
        <v>6.2570626943148494E-2</v>
      </c>
      <c r="AR946" s="17"/>
      <c r="AS946" s="17">
        <v>0.11939358592742701</v>
      </c>
      <c r="AT946" s="17">
        <v>0.100097506908705</v>
      </c>
      <c r="AU946" s="17">
        <v>0.11240589142919399</v>
      </c>
      <c r="AV946" s="17">
        <v>7.1663549475102006E-2</v>
      </c>
      <c r="AW946" s="17">
        <v>0</v>
      </c>
      <c r="AX946" s="17"/>
      <c r="AY946" s="17">
        <v>8.3282165352881493E-2</v>
      </c>
      <c r="AZ946" s="17">
        <v>0.182252082915939</v>
      </c>
      <c r="BA946" s="17">
        <v>8.5320262642579706E-2</v>
      </c>
      <c r="BB946" s="17">
        <v>0.114490724198324</v>
      </c>
      <c r="BC946" s="17">
        <v>7.7182153887837293E-2</v>
      </c>
      <c r="BD946" s="17">
        <v>0.107613026090154</v>
      </c>
      <c r="BE946" s="17">
        <v>0.10293070952043901</v>
      </c>
      <c r="BF946" s="17">
        <v>9.2381258901062996E-2</v>
      </c>
      <c r="BG946" s="17">
        <v>0.107876434416307</v>
      </c>
      <c r="BH946" s="17">
        <v>9.7061356247814104E-2</v>
      </c>
      <c r="BI946" s="17">
        <v>0.13928128077876401</v>
      </c>
      <c r="BJ946" s="17">
        <v>5.78250840599321E-2</v>
      </c>
      <c r="BK946" s="17">
        <v>0.10685561323091999</v>
      </c>
      <c r="BL946" s="17">
        <v>7.2097161515434605E-2</v>
      </c>
      <c r="BM946" s="17">
        <v>2.2834173732509101E-2</v>
      </c>
      <c r="BN946" s="17">
        <v>3.6256431951364403E-2</v>
      </c>
      <c r="BO946" s="17"/>
      <c r="BP946" s="17">
        <v>0.11055163885757099</v>
      </c>
      <c r="BQ946" s="17">
        <v>0.10056825787449</v>
      </c>
      <c r="BR946" s="17">
        <v>8.0903586228857002E-2</v>
      </c>
      <c r="BS946" s="17">
        <v>0.113466976730822</v>
      </c>
      <c r="BT946" s="17">
        <v>0.10001717359997001</v>
      </c>
      <c r="BU946" s="17">
        <v>7.6161112279224605E-2</v>
      </c>
      <c r="BV946" s="17"/>
      <c r="BW946" s="17">
        <v>0.107881617108884</v>
      </c>
      <c r="BX946" s="17">
        <v>9.4445945387828495E-2</v>
      </c>
      <c r="BY946" s="17">
        <v>9.7206440611782199E-2</v>
      </c>
      <c r="BZ946" s="17">
        <v>8.1190275038962603E-2</v>
      </c>
      <c r="CA946" s="17">
        <v>7.1335609605651606E-2</v>
      </c>
      <c r="CB946" s="17">
        <v>0.121074693040935</v>
      </c>
      <c r="CC946" s="17">
        <v>2.23870193467583E-2</v>
      </c>
      <c r="CD946" s="17">
        <v>0.20538168376664001</v>
      </c>
      <c r="CE946" s="17"/>
      <c r="CF946" s="17">
        <v>2.14099957568127E-2</v>
      </c>
      <c r="CG946" s="17">
        <v>0.100245028707629</v>
      </c>
      <c r="CH946" s="17">
        <v>0.113046210261457</v>
      </c>
      <c r="CI946" s="17">
        <v>0.120107569952011</v>
      </c>
      <c r="CJ946" s="17">
        <v>0.118761302823805</v>
      </c>
      <c r="CK946" s="17"/>
      <c r="CL946" s="17">
        <v>0.101236147629945</v>
      </c>
      <c r="CM946" s="17"/>
      <c r="CN946" s="17">
        <v>0.109208313002202</v>
      </c>
      <c r="CO946" s="17">
        <v>0.124080234835757</v>
      </c>
      <c r="CP946" s="17">
        <v>6.75208817066138E-2</v>
      </c>
    </row>
    <row r="947" spans="2:94" x14ac:dyDescent="0.35">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c r="AC947" s="17"/>
      <c r="AD947" s="17"/>
      <c r="AE947" s="17"/>
      <c r="AF947" s="17"/>
      <c r="AG947" s="17"/>
      <c r="AH947" s="17"/>
      <c r="AI947" s="17"/>
      <c r="AJ947" s="17"/>
      <c r="AK947" s="17"/>
      <c r="AL947" s="17"/>
      <c r="AM947" s="17"/>
      <c r="AN947" s="17"/>
      <c r="AO947" s="17"/>
      <c r="AP947" s="17"/>
      <c r="AQ947" s="17"/>
      <c r="AR947" s="17"/>
      <c r="AS947" s="17"/>
      <c r="AT947" s="17"/>
      <c r="AU947" s="17"/>
      <c r="AV947" s="17"/>
      <c r="AW947" s="17"/>
      <c r="AX947" s="17"/>
      <c r="AY947" s="17"/>
      <c r="AZ947" s="17"/>
      <c r="BA947" s="17"/>
      <c r="BB947" s="17"/>
      <c r="BC947" s="17"/>
      <c r="BD947" s="17"/>
      <c r="BE947" s="17"/>
      <c r="BF947" s="17"/>
      <c r="BG947" s="17"/>
      <c r="BH947" s="17"/>
      <c r="BI947" s="17"/>
      <c r="BJ947" s="17"/>
      <c r="BK947" s="17"/>
      <c r="BL947" s="17"/>
      <c r="BM947" s="17"/>
      <c r="BN947" s="17"/>
      <c r="BO947" s="17"/>
      <c r="BP947" s="17"/>
      <c r="BQ947" s="17"/>
      <c r="BR947" s="17"/>
      <c r="BS947" s="17"/>
      <c r="BT947" s="17"/>
      <c r="BU947" s="17"/>
      <c r="BV947" s="17"/>
      <c r="BW947" s="17"/>
      <c r="BX947" s="17"/>
      <c r="BY947" s="17"/>
      <c r="BZ947" s="17"/>
      <c r="CA947" s="17"/>
      <c r="CB947" s="17"/>
      <c r="CC947" s="17"/>
      <c r="CD947" s="17"/>
      <c r="CE947" s="17"/>
      <c r="CF947" s="17"/>
      <c r="CG947" s="17"/>
      <c r="CH947" s="17"/>
      <c r="CI947" s="17"/>
      <c r="CJ947" s="17"/>
      <c r="CK947" s="17"/>
      <c r="CL947" s="17"/>
      <c r="CM947" s="17"/>
      <c r="CN947" s="17"/>
      <c r="CO947" s="17"/>
      <c r="CP947" s="17"/>
    </row>
    <row r="948" spans="2:94" x14ac:dyDescent="0.35">
      <c r="B948" s="6" t="s">
        <v>347</v>
      </c>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c r="AX948" s="17"/>
      <c r="AY948" s="17"/>
      <c r="AZ948" s="17"/>
      <c r="BA948" s="17"/>
      <c r="BB948" s="17"/>
      <c r="BC948" s="17"/>
      <c r="BD948" s="17"/>
      <c r="BE948" s="17"/>
      <c r="BF948" s="17"/>
      <c r="BG948" s="17"/>
      <c r="BH948" s="17"/>
      <c r="BI948" s="17"/>
      <c r="BJ948" s="17"/>
      <c r="BK948" s="17"/>
      <c r="BL948" s="17"/>
      <c r="BM948" s="17"/>
      <c r="BN948" s="17"/>
      <c r="BO948" s="17"/>
      <c r="BP948" s="17"/>
      <c r="BQ948" s="17"/>
      <c r="BR948" s="17"/>
      <c r="BS948" s="17"/>
      <c r="BT948" s="17"/>
      <c r="BU948" s="17"/>
      <c r="BV948" s="17"/>
      <c r="BW948" s="17"/>
      <c r="BX948" s="17"/>
      <c r="BY948" s="17"/>
      <c r="BZ948" s="17"/>
      <c r="CA948" s="17"/>
      <c r="CB948" s="17"/>
      <c r="CC948" s="17"/>
      <c r="CD948" s="17"/>
      <c r="CE948" s="17"/>
      <c r="CF948" s="17"/>
      <c r="CG948" s="17"/>
      <c r="CH948" s="17"/>
      <c r="CI948" s="17"/>
      <c r="CJ948" s="17"/>
      <c r="CK948" s="17"/>
      <c r="CL948" s="17"/>
      <c r="CM948" s="17"/>
      <c r="CN948" s="17"/>
      <c r="CO948" s="17"/>
      <c r="CP948" s="17"/>
    </row>
    <row r="949" spans="2:94" x14ac:dyDescent="0.35">
      <c r="B949" s="24" t="s">
        <v>334</v>
      </c>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c r="AY949" s="17"/>
      <c r="AZ949" s="17"/>
      <c r="BA949" s="17"/>
      <c r="BB949" s="17"/>
      <c r="BC949" s="17"/>
      <c r="BD949" s="17"/>
      <c r="BE949" s="17"/>
      <c r="BF949" s="17"/>
      <c r="BG949" s="17"/>
      <c r="BH949" s="17"/>
      <c r="BI949" s="17"/>
      <c r="BJ949" s="17"/>
      <c r="BK949" s="17"/>
      <c r="BL949" s="17"/>
      <c r="BM949" s="17"/>
      <c r="BN949" s="17"/>
      <c r="BO949" s="17"/>
      <c r="BP949" s="17"/>
      <c r="BQ949" s="17"/>
      <c r="BR949" s="17"/>
      <c r="BS949" s="17"/>
      <c r="BT949" s="17"/>
      <c r="BU949" s="17"/>
      <c r="BV949" s="17"/>
      <c r="BW949" s="17"/>
      <c r="BX949" s="17"/>
      <c r="BY949" s="17"/>
      <c r="BZ949" s="17"/>
      <c r="CA949" s="17"/>
      <c r="CB949" s="17"/>
      <c r="CC949" s="17"/>
      <c r="CD949" s="17"/>
      <c r="CE949" s="17"/>
      <c r="CF949" s="17"/>
      <c r="CG949" s="17"/>
      <c r="CH949" s="17"/>
      <c r="CI949" s="17"/>
      <c r="CJ949" s="17"/>
      <c r="CK949" s="17"/>
      <c r="CL949" s="17"/>
      <c r="CM949" s="17"/>
      <c r="CN949" s="17"/>
      <c r="CO949" s="17"/>
      <c r="CP949" s="17"/>
    </row>
    <row r="950" spans="2:94" x14ac:dyDescent="0.35">
      <c r="B950" t="s">
        <v>340</v>
      </c>
      <c r="C950" s="17">
        <v>0.113669691449595</v>
      </c>
      <c r="D950" s="17">
        <v>0.134292215781779</v>
      </c>
      <c r="E950" s="17">
        <v>9.46697048186039E-2</v>
      </c>
      <c r="F950" s="17"/>
      <c r="G950" s="17">
        <v>0.17534598018600001</v>
      </c>
      <c r="H950" s="17">
        <v>0.19098260377372001</v>
      </c>
      <c r="I950" s="17">
        <v>0.12931026988400701</v>
      </c>
      <c r="J950" s="17">
        <v>9.3960141781046502E-2</v>
      </c>
      <c r="K950" s="17">
        <v>7.5264242853711597E-2</v>
      </c>
      <c r="L950" s="17">
        <v>3.6070432581731302E-2</v>
      </c>
      <c r="M950" s="17"/>
      <c r="N950" s="17">
        <v>0.126641860794343</v>
      </c>
      <c r="O950" s="17">
        <v>0.12068240104789001</v>
      </c>
      <c r="P950" s="17">
        <v>0.114007660901789</v>
      </c>
      <c r="Q950" s="17">
        <v>9.35690492502671E-2</v>
      </c>
      <c r="R950" s="17"/>
      <c r="S950" s="17">
        <v>0.18441690385191301</v>
      </c>
      <c r="T950" s="17">
        <v>7.2362996074817304E-2</v>
      </c>
      <c r="U950" s="17">
        <v>8.1695119637847494E-2</v>
      </c>
      <c r="V950" s="17">
        <v>6.8397038058784498E-2</v>
      </c>
      <c r="W950" s="17">
        <v>0.14002326096255699</v>
      </c>
      <c r="X950" s="17">
        <v>7.6195408590179106E-2</v>
      </c>
      <c r="Y950" s="17">
        <v>0.12683559702158401</v>
      </c>
      <c r="Z950" s="17">
        <v>0.12778521640991999</v>
      </c>
      <c r="AA950" s="17">
        <v>0.136169428670118</v>
      </c>
      <c r="AB950" s="17">
        <v>0.116144561562845</v>
      </c>
      <c r="AC950" s="17">
        <v>8.7440531659765494E-2</v>
      </c>
      <c r="AD950" s="17"/>
      <c r="AE950" s="17">
        <v>7.9610882923192197E-2</v>
      </c>
      <c r="AF950" s="17">
        <v>0.13462336425705301</v>
      </c>
      <c r="AG950" s="17">
        <v>0.13400140361725801</v>
      </c>
      <c r="AH950" s="17"/>
      <c r="AI950" s="17">
        <v>8.2715627660789007E-2</v>
      </c>
      <c r="AJ950" s="17">
        <v>0.18013659707884899</v>
      </c>
      <c r="AK950" s="17">
        <v>0.111805081055286</v>
      </c>
      <c r="AL950" s="17">
        <v>0</v>
      </c>
      <c r="AM950" s="17">
        <v>0.105521140075411</v>
      </c>
      <c r="AN950" s="17"/>
      <c r="AO950" s="17">
        <v>9.4876264435592703E-2</v>
      </c>
      <c r="AP950" s="17">
        <v>0.18151578736555399</v>
      </c>
      <c r="AQ950" s="17">
        <v>9.7526616541799893E-2</v>
      </c>
      <c r="AR950" s="17"/>
      <c r="AS950" s="17">
        <v>7.3242804069890297E-2</v>
      </c>
      <c r="AT950" s="17">
        <v>0.11061205763108201</v>
      </c>
      <c r="AU950" s="17">
        <v>0.106817519184152</v>
      </c>
      <c r="AV950" s="17">
        <v>0.19399796629385299</v>
      </c>
      <c r="AW950" s="17">
        <v>0.33371743887946098</v>
      </c>
      <c r="AX950" s="17"/>
      <c r="AY950" s="17">
        <v>7.3258608678755402E-2</v>
      </c>
      <c r="AZ950" s="17">
        <v>0.130642666441565</v>
      </c>
      <c r="BA950" s="17">
        <v>9.53226334308237E-2</v>
      </c>
      <c r="BB950" s="17">
        <v>6.2390624787448397E-2</v>
      </c>
      <c r="BC950" s="17">
        <v>0.138394039068409</v>
      </c>
      <c r="BD950" s="17">
        <v>9.8399309844453997E-2</v>
      </c>
      <c r="BE950" s="17">
        <v>9.0000138774811597E-2</v>
      </c>
      <c r="BF950" s="17">
        <v>0.18129165553406901</v>
      </c>
      <c r="BG950" s="17">
        <v>6.6339357872105806E-2</v>
      </c>
      <c r="BH950" s="17">
        <v>8.2878264942975705E-2</v>
      </c>
      <c r="BI950" s="17">
        <v>0.102754528799401</v>
      </c>
      <c r="BJ950" s="17">
        <v>0.13623256342877799</v>
      </c>
      <c r="BK950" s="17">
        <v>0.10407202550075501</v>
      </c>
      <c r="BL950" s="17">
        <v>0.15450732122234301</v>
      </c>
      <c r="BM950" s="17">
        <v>0.15685265121823799</v>
      </c>
      <c r="BN950" s="17">
        <v>0.286039184392129</v>
      </c>
      <c r="BO950" s="17"/>
      <c r="BP950" s="17">
        <v>0.19745131301382399</v>
      </c>
      <c r="BQ950" s="17">
        <v>0.10042965572476199</v>
      </c>
      <c r="BR950" s="17">
        <v>0.100771737015541</v>
      </c>
      <c r="BS950" s="17">
        <v>7.9805009698957097E-2</v>
      </c>
      <c r="BT950" s="17">
        <v>6.22853166556777E-2</v>
      </c>
      <c r="BU950" s="17">
        <v>8.7011763278828799E-2</v>
      </c>
      <c r="BV950" s="17"/>
      <c r="BW950" s="17">
        <v>0.14056222423950701</v>
      </c>
      <c r="BX950" s="17">
        <v>0.102013787062467</v>
      </c>
      <c r="BY950" s="17">
        <v>0.10471477220858499</v>
      </c>
      <c r="BZ950" s="17">
        <v>0.11949657662487501</v>
      </c>
      <c r="CA950" s="17">
        <v>0.13546110340813899</v>
      </c>
      <c r="CB950" s="17">
        <v>0.20259344328010601</v>
      </c>
      <c r="CC950" s="17">
        <v>0.17032997516384099</v>
      </c>
      <c r="CD950" s="17">
        <v>7.0267583618155105E-2</v>
      </c>
      <c r="CE950" s="17"/>
      <c r="CF950" s="17">
        <v>0.25065383159971999</v>
      </c>
      <c r="CG950" s="17">
        <v>0.101897964940852</v>
      </c>
      <c r="CH950" s="17">
        <v>9.9028036116395504E-2</v>
      </c>
      <c r="CI950" s="17">
        <v>9.7352676263312801E-2</v>
      </c>
      <c r="CJ950" s="17">
        <v>0.106390104914071</v>
      </c>
      <c r="CK950" s="17"/>
      <c r="CL950" s="17">
        <v>0.14779847638121801</v>
      </c>
      <c r="CM950" s="17"/>
      <c r="CN950" s="17">
        <v>0.115608440381229</v>
      </c>
      <c r="CO950" s="17">
        <v>8.9594570007125507E-2</v>
      </c>
      <c r="CP950" s="17">
        <v>0.12851908978167101</v>
      </c>
    </row>
    <row r="951" spans="2:94" x14ac:dyDescent="0.35">
      <c r="B951" t="s">
        <v>341</v>
      </c>
      <c r="C951" s="17">
        <v>0.31884631076029502</v>
      </c>
      <c r="D951" s="17">
        <v>0.33944123599696102</v>
      </c>
      <c r="E951" s="17">
        <v>0.29796649997527802</v>
      </c>
      <c r="F951" s="17"/>
      <c r="G951" s="17">
        <v>0.38769524979575698</v>
      </c>
      <c r="H951" s="17">
        <v>0.37592067605683499</v>
      </c>
      <c r="I951" s="17">
        <v>0.33641907510569002</v>
      </c>
      <c r="J951" s="17">
        <v>0.309344681277476</v>
      </c>
      <c r="K951" s="17">
        <v>0.278040651762817</v>
      </c>
      <c r="L951" s="17">
        <v>0.245238728199665</v>
      </c>
      <c r="M951" s="17"/>
      <c r="N951" s="17">
        <v>0.32700727407637198</v>
      </c>
      <c r="O951" s="17">
        <v>0.31250047124653202</v>
      </c>
      <c r="P951" s="17">
        <v>0.31058798542333199</v>
      </c>
      <c r="Q951" s="17">
        <v>0.32701406184056903</v>
      </c>
      <c r="R951" s="17"/>
      <c r="S951" s="17">
        <v>0.30853430031138301</v>
      </c>
      <c r="T951" s="17">
        <v>0.34209452815650998</v>
      </c>
      <c r="U951" s="17">
        <v>0.32388838827180799</v>
      </c>
      <c r="V951" s="17">
        <v>0.31970855721020203</v>
      </c>
      <c r="W951" s="17">
        <v>0.38819024913915701</v>
      </c>
      <c r="X951" s="17">
        <v>0.29697720056530602</v>
      </c>
      <c r="Y951" s="17">
        <v>0.31439320124894699</v>
      </c>
      <c r="Z951" s="17">
        <v>0.31901627495401302</v>
      </c>
      <c r="AA951" s="17">
        <v>0.32651526970337102</v>
      </c>
      <c r="AB951" s="17">
        <v>0.26428559387536099</v>
      </c>
      <c r="AC951" s="17">
        <v>0.31484703701268002</v>
      </c>
      <c r="AD951" s="17"/>
      <c r="AE951" s="17">
        <v>0.26344480510401602</v>
      </c>
      <c r="AF951" s="17">
        <v>0.35073561319907498</v>
      </c>
      <c r="AG951" s="17">
        <v>0.32662616916882198</v>
      </c>
      <c r="AH951" s="17"/>
      <c r="AI951" s="17">
        <v>0.272338558974203</v>
      </c>
      <c r="AJ951" s="17">
        <v>0.39271083966169901</v>
      </c>
      <c r="AK951" s="17">
        <v>0.27451578698336099</v>
      </c>
      <c r="AL951" s="17">
        <v>0.19151955699092901</v>
      </c>
      <c r="AM951" s="17">
        <v>0.292125289579447</v>
      </c>
      <c r="AN951" s="17"/>
      <c r="AO951" s="17">
        <v>0.303039343873936</v>
      </c>
      <c r="AP951" s="17">
        <v>0.400550464854592</v>
      </c>
      <c r="AQ951" s="17">
        <v>0.34056473536335402</v>
      </c>
      <c r="AR951" s="17"/>
      <c r="AS951" s="17">
        <v>0.31894268189776098</v>
      </c>
      <c r="AT951" s="17">
        <v>0.300061645960707</v>
      </c>
      <c r="AU951" s="17">
        <v>0.33216483583191903</v>
      </c>
      <c r="AV951" s="17">
        <v>0.34414392237553099</v>
      </c>
      <c r="AW951" s="17">
        <v>0.225454101331415</v>
      </c>
      <c r="AX951" s="17"/>
      <c r="AY951" s="17">
        <v>0.29903828898915502</v>
      </c>
      <c r="AZ951" s="17">
        <v>0.30087689214032698</v>
      </c>
      <c r="BA951" s="17">
        <v>0.33712786791869398</v>
      </c>
      <c r="BB951" s="17">
        <v>0.32238756296002102</v>
      </c>
      <c r="BC951" s="17">
        <v>0.319889681404605</v>
      </c>
      <c r="BD951" s="17">
        <v>0.30397535438130202</v>
      </c>
      <c r="BE951" s="17">
        <v>0.32659204938957997</v>
      </c>
      <c r="BF951" s="17">
        <v>0.35304504171543799</v>
      </c>
      <c r="BG951" s="17">
        <v>0.34702728792027498</v>
      </c>
      <c r="BH951" s="17">
        <v>0.380644472096557</v>
      </c>
      <c r="BI951" s="17">
        <v>0.27252840068716899</v>
      </c>
      <c r="BJ951" s="17">
        <v>0.31603479475317497</v>
      </c>
      <c r="BK951" s="17">
        <v>0.34281175996251301</v>
      </c>
      <c r="BL951" s="17">
        <v>0.27628240629171902</v>
      </c>
      <c r="BM951" s="17">
        <v>0.28738186535162502</v>
      </c>
      <c r="BN951" s="17">
        <v>0.31003662215849398</v>
      </c>
      <c r="BO951" s="17"/>
      <c r="BP951" s="17">
        <v>0.32892410434662001</v>
      </c>
      <c r="BQ951" s="17">
        <v>0.32190418260387199</v>
      </c>
      <c r="BR951" s="17">
        <v>0.32567480692740203</v>
      </c>
      <c r="BS951" s="17">
        <v>0.31089072561455899</v>
      </c>
      <c r="BT951" s="17">
        <v>0.308886668523492</v>
      </c>
      <c r="BU951" s="17">
        <v>0.28744188964921902</v>
      </c>
      <c r="BV951" s="17"/>
      <c r="BW951" s="17">
        <v>0.35138171238726101</v>
      </c>
      <c r="BX951" s="17">
        <v>0.32950828528882697</v>
      </c>
      <c r="BY951" s="17">
        <v>0.31257001282949898</v>
      </c>
      <c r="BZ951" s="17">
        <v>0.32911932877081701</v>
      </c>
      <c r="CA951" s="17">
        <v>0.31034253041813997</v>
      </c>
      <c r="CB951" s="17">
        <v>0.20736441110764001</v>
      </c>
      <c r="CC951" s="17">
        <v>0.34727785974432801</v>
      </c>
      <c r="CD951" s="17">
        <v>0.40477618853222003</v>
      </c>
      <c r="CE951" s="17"/>
      <c r="CF951" s="17">
        <v>0.26564275421922401</v>
      </c>
      <c r="CG951" s="17">
        <v>0.31968155877043702</v>
      </c>
      <c r="CH951" s="17">
        <v>0.32243554999402702</v>
      </c>
      <c r="CI951" s="17">
        <v>0.35551629358988601</v>
      </c>
      <c r="CJ951" s="17">
        <v>0.244404040280079</v>
      </c>
      <c r="CK951" s="17"/>
      <c r="CL951" s="17">
        <v>0.33903551264639498</v>
      </c>
      <c r="CM951" s="17"/>
      <c r="CN951" s="17">
        <v>0.32223677634576597</v>
      </c>
      <c r="CO951" s="17">
        <v>0.34385073618314599</v>
      </c>
      <c r="CP951" s="17">
        <v>0.291787603740021</v>
      </c>
    </row>
    <row r="952" spans="2:94" x14ac:dyDescent="0.35">
      <c r="B952" t="s">
        <v>342</v>
      </c>
      <c r="C952" s="17">
        <v>0.34109058594588099</v>
      </c>
      <c r="D952" s="17">
        <v>0.32666051694595299</v>
      </c>
      <c r="E952" s="17">
        <v>0.35446963888340399</v>
      </c>
      <c r="F952" s="17"/>
      <c r="G952" s="17">
        <v>0.28378011930082198</v>
      </c>
      <c r="H952" s="17">
        <v>0.27149971769485498</v>
      </c>
      <c r="I952" s="17">
        <v>0.32306700418334899</v>
      </c>
      <c r="J952" s="17">
        <v>0.32094193940073901</v>
      </c>
      <c r="K952" s="17">
        <v>0.39818263294792999</v>
      </c>
      <c r="L952" s="17">
        <v>0.432609284695948</v>
      </c>
      <c r="M952" s="17"/>
      <c r="N952" s="17">
        <v>0.354922631697769</v>
      </c>
      <c r="O952" s="17">
        <v>0.339665362650242</v>
      </c>
      <c r="P952" s="17">
        <v>0.334889200418232</v>
      </c>
      <c r="Q952" s="17">
        <v>0.33061587710482099</v>
      </c>
      <c r="R952" s="17"/>
      <c r="S952" s="17">
        <v>0.31313408338616899</v>
      </c>
      <c r="T952" s="17">
        <v>0.35757416515593599</v>
      </c>
      <c r="U952" s="17">
        <v>0.34078905649437602</v>
      </c>
      <c r="V952" s="17">
        <v>0.37222949461710603</v>
      </c>
      <c r="W952" s="17">
        <v>0.29904732997135502</v>
      </c>
      <c r="X952" s="17">
        <v>0.36332474143825599</v>
      </c>
      <c r="Y952" s="17">
        <v>0.32077836803445398</v>
      </c>
      <c r="Z952" s="17">
        <v>0.34391087449262497</v>
      </c>
      <c r="AA952" s="17">
        <v>0.31482883095669401</v>
      </c>
      <c r="AB952" s="17">
        <v>0.38705013780057701</v>
      </c>
      <c r="AC952" s="17">
        <v>0.345660094441955</v>
      </c>
      <c r="AD952" s="17"/>
      <c r="AE952" s="17">
        <v>0.36261486993021802</v>
      </c>
      <c r="AF952" s="17">
        <v>0.34696255730234099</v>
      </c>
      <c r="AG952" s="17">
        <v>0.29049793514421701</v>
      </c>
      <c r="AH952" s="17"/>
      <c r="AI952" s="17">
        <v>0.37544726764436698</v>
      </c>
      <c r="AJ952" s="17">
        <v>0.29422486245421697</v>
      </c>
      <c r="AK952" s="17">
        <v>0.41238485241330503</v>
      </c>
      <c r="AL952" s="17">
        <v>0.56087321825738301</v>
      </c>
      <c r="AM952" s="17">
        <v>0.296831882863202</v>
      </c>
      <c r="AN952" s="17"/>
      <c r="AO952" s="17">
        <v>0.36760494533965299</v>
      </c>
      <c r="AP952" s="17">
        <v>0.29870954588042198</v>
      </c>
      <c r="AQ952" s="17">
        <v>0.34183819106379598</v>
      </c>
      <c r="AR952" s="17"/>
      <c r="AS952" s="17">
        <v>0.34624997926189799</v>
      </c>
      <c r="AT952" s="17">
        <v>0.35680162889481198</v>
      </c>
      <c r="AU952" s="17">
        <v>0.34158047700358402</v>
      </c>
      <c r="AV952" s="17">
        <v>0.28667572540076602</v>
      </c>
      <c r="AW952" s="17">
        <v>0.353442927623835</v>
      </c>
      <c r="AX952" s="17"/>
      <c r="AY952" s="17">
        <v>0.46682872702696498</v>
      </c>
      <c r="AZ952" s="17">
        <v>0.309642873719149</v>
      </c>
      <c r="BA952" s="17">
        <v>0.32747954195176598</v>
      </c>
      <c r="BB952" s="17">
        <v>0.33243475472132999</v>
      </c>
      <c r="BC952" s="17">
        <v>0.31448816615570002</v>
      </c>
      <c r="BD952" s="17">
        <v>0.38588483102023902</v>
      </c>
      <c r="BE952" s="17">
        <v>0.35546626752333399</v>
      </c>
      <c r="BF952" s="17">
        <v>0.30012609240773103</v>
      </c>
      <c r="BG952" s="17">
        <v>0.31814974121849998</v>
      </c>
      <c r="BH952" s="17">
        <v>0.30925279241882703</v>
      </c>
      <c r="BI952" s="17">
        <v>0.36352206839608198</v>
      </c>
      <c r="BJ952" s="17">
        <v>0.38258838100312997</v>
      </c>
      <c r="BK952" s="17">
        <v>0.38065290748760899</v>
      </c>
      <c r="BL952" s="17">
        <v>0.28322680999305999</v>
      </c>
      <c r="BM952" s="17">
        <v>0.46387267076828398</v>
      </c>
      <c r="BN952" s="17">
        <v>0.278447462508775</v>
      </c>
      <c r="BO952" s="17"/>
      <c r="BP952" s="17">
        <v>0.288431917403984</v>
      </c>
      <c r="BQ952" s="17">
        <v>0.37392189953525001</v>
      </c>
      <c r="BR952" s="17">
        <v>0.33364278869185399</v>
      </c>
      <c r="BS952" s="17">
        <v>0.35087088083868201</v>
      </c>
      <c r="BT952" s="17">
        <v>0.35530147630529302</v>
      </c>
      <c r="BU952" s="17">
        <v>0.35032448136193201</v>
      </c>
      <c r="BV952" s="17"/>
      <c r="BW952" s="17">
        <v>0.23237272799560199</v>
      </c>
      <c r="BX952" s="17">
        <v>0.35475521161911699</v>
      </c>
      <c r="BY952" s="17">
        <v>0.35348564576327501</v>
      </c>
      <c r="BZ952" s="17">
        <v>0.36166599907450497</v>
      </c>
      <c r="CA952" s="17">
        <v>0.33345851210666999</v>
      </c>
      <c r="CB952" s="17">
        <v>0.39750442202664599</v>
      </c>
      <c r="CC952" s="17">
        <v>0.33697174914357497</v>
      </c>
      <c r="CD952" s="17">
        <v>0.237954894035287</v>
      </c>
      <c r="CE952" s="17"/>
      <c r="CF952" s="17">
        <v>0.35021539891938402</v>
      </c>
      <c r="CG952" s="17">
        <v>0.36569691462009002</v>
      </c>
      <c r="CH952" s="17">
        <v>0.32912270853459502</v>
      </c>
      <c r="CI952" s="17">
        <v>0.28758715618552699</v>
      </c>
      <c r="CJ952" s="17">
        <v>0.44272848337563397</v>
      </c>
      <c r="CK952" s="17"/>
      <c r="CL952" s="17">
        <v>0.35044968638712698</v>
      </c>
      <c r="CM952" s="17"/>
      <c r="CN952" s="17">
        <v>0.34372555636369601</v>
      </c>
      <c r="CO952" s="17">
        <v>0.31518077178264903</v>
      </c>
      <c r="CP952" s="17">
        <v>0.35589062349658801</v>
      </c>
    </row>
    <row r="953" spans="2:94" x14ac:dyDescent="0.35">
      <c r="B953" t="s">
        <v>343</v>
      </c>
      <c r="C953" s="17">
        <v>0.132594889216476</v>
      </c>
      <c r="D953" s="17">
        <v>0.13331556384361701</v>
      </c>
      <c r="E953" s="17">
        <v>0.132557083913424</v>
      </c>
      <c r="F953" s="17"/>
      <c r="G953" s="17">
        <v>7.5842621163276905E-2</v>
      </c>
      <c r="H953" s="17">
        <v>6.6241099877826004E-2</v>
      </c>
      <c r="I953" s="17">
        <v>0.106932562154853</v>
      </c>
      <c r="J953" s="17">
        <v>0.15496920711086801</v>
      </c>
      <c r="K953" s="17">
        <v>0.17551828784054199</v>
      </c>
      <c r="L953" s="17">
        <v>0.20165275349189901</v>
      </c>
      <c r="M953" s="17"/>
      <c r="N953" s="17">
        <v>0.12995505529758999</v>
      </c>
      <c r="O953" s="17">
        <v>0.14080832530683601</v>
      </c>
      <c r="P953" s="17">
        <v>0.143898419664651</v>
      </c>
      <c r="Q953" s="17">
        <v>0.115265727806386</v>
      </c>
      <c r="R953" s="17"/>
      <c r="S953" s="17">
        <v>8.0410286271318895E-2</v>
      </c>
      <c r="T953" s="17">
        <v>0.143971674517511</v>
      </c>
      <c r="U953" s="17">
        <v>0.167777293891093</v>
      </c>
      <c r="V953" s="17">
        <v>0.122212111349306</v>
      </c>
      <c r="W953" s="17">
        <v>0.13700135365898</v>
      </c>
      <c r="X953" s="17">
        <v>0.165896116665079</v>
      </c>
      <c r="Y953" s="17">
        <v>0.14754394596014</v>
      </c>
      <c r="Z953" s="17">
        <v>0.10023210856920001</v>
      </c>
      <c r="AA953" s="17">
        <v>0.10871979663525801</v>
      </c>
      <c r="AB953" s="17">
        <v>0.16568888796106901</v>
      </c>
      <c r="AC953" s="17">
        <v>0.14438262814051001</v>
      </c>
      <c r="AD953" s="17"/>
      <c r="AE953" s="17">
        <v>0.204298918411631</v>
      </c>
      <c r="AF953" s="17">
        <v>0.100152903547258</v>
      </c>
      <c r="AG953" s="17">
        <v>8.7311288290763997E-2</v>
      </c>
      <c r="AH953" s="17"/>
      <c r="AI953" s="17">
        <v>0.19852107335805899</v>
      </c>
      <c r="AJ953" s="17">
        <v>6.0542942117671E-2</v>
      </c>
      <c r="AK953" s="17">
        <v>0.15963347003352901</v>
      </c>
      <c r="AL953" s="17">
        <v>0.19368879906794301</v>
      </c>
      <c r="AM953" s="17">
        <v>0.11152250002739</v>
      </c>
      <c r="AN953" s="17"/>
      <c r="AO953" s="17">
        <v>0.177365471053746</v>
      </c>
      <c r="AP953" s="17">
        <v>5.0396141346578098E-2</v>
      </c>
      <c r="AQ953" s="17">
        <v>0.16242064059861</v>
      </c>
      <c r="AR953" s="17"/>
      <c r="AS953" s="17">
        <v>0.15637677777415601</v>
      </c>
      <c r="AT953" s="17">
        <v>0.13502162542738</v>
      </c>
      <c r="AU953" s="17">
        <v>0.11571149168415</v>
      </c>
      <c r="AV953" s="17">
        <v>0.100529968610698</v>
      </c>
      <c r="AW953" s="17">
        <v>8.7385532165288896E-2</v>
      </c>
      <c r="AX953" s="17"/>
      <c r="AY953" s="17">
        <v>7.7592209952243099E-2</v>
      </c>
      <c r="AZ953" s="17">
        <v>0.110965205206163</v>
      </c>
      <c r="BA953" s="17">
        <v>0.13229915074390899</v>
      </c>
      <c r="BB953" s="17">
        <v>0.1438942334709</v>
      </c>
      <c r="BC953" s="17">
        <v>0.160848818362722</v>
      </c>
      <c r="BD953" s="17">
        <v>0.11270507825895</v>
      </c>
      <c r="BE953" s="17">
        <v>0.125538437650071</v>
      </c>
      <c r="BF953" s="17">
        <v>9.2905047105040203E-2</v>
      </c>
      <c r="BG953" s="17">
        <v>0.17620828924579701</v>
      </c>
      <c r="BH953" s="17">
        <v>0.141691830625436</v>
      </c>
      <c r="BI953" s="17">
        <v>0.16281093776406899</v>
      </c>
      <c r="BJ953" s="17">
        <v>0.10625300613477701</v>
      </c>
      <c r="BK953" s="17">
        <v>0.12686303068633001</v>
      </c>
      <c r="BL953" s="17">
        <v>0.21388630097744399</v>
      </c>
      <c r="BM953" s="17">
        <v>6.9058638929343594E-2</v>
      </c>
      <c r="BN953" s="17">
        <v>8.9526144733234905E-2</v>
      </c>
      <c r="BO953" s="17"/>
      <c r="BP953" s="17">
        <v>7.1753213157925794E-2</v>
      </c>
      <c r="BQ953" s="17">
        <v>0.13235988878673899</v>
      </c>
      <c r="BR953" s="17">
        <v>0.14198690925655799</v>
      </c>
      <c r="BS953" s="17">
        <v>0.15656117652823301</v>
      </c>
      <c r="BT953" s="17">
        <v>0.18399637237135</v>
      </c>
      <c r="BU953" s="17">
        <v>0.18021628804524401</v>
      </c>
      <c r="BV953" s="17"/>
      <c r="BW953" s="17">
        <v>0.16988954937516901</v>
      </c>
      <c r="BX953" s="17">
        <v>0.12715745445789001</v>
      </c>
      <c r="BY953" s="17">
        <v>0.13003545503448799</v>
      </c>
      <c r="BZ953" s="17">
        <v>0.130777987062589</v>
      </c>
      <c r="CA953" s="17">
        <v>0.15883493426003401</v>
      </c>
      <c r="CB953" s="17">
        <v>0.10283681162607999</v>
      </c>
      <c r="CC953" s="17">
        <v>0.12303339660149799</v>
      </c>
      <c r="CD953" s="17">
        <v>6.8657917731080598E-2</v>
      </c>
      <c r="CE953" s="17"/>
      <c r="CF953" s="17">
        <v>9.8509111457986298E-2</v>
      </c>
      <c r="CG953" s="17">
        <v>0.13273041989697101</v>
      </c>
      <c r="CH953" s="17">
        <v>0.147203025720647</v>
      </c>
      <c r="CI953" s="17">
        <v>0.12866806125277799</v>
      </c>
      <c r="CJ953" s="17">
        <v>7.4386938837032804E-2</v>
      </c>
      <c r="CK953" s="17"/>
      <c r="CL953" s="17">
        <v>8.0824895825277895E-2</v>
      </c>
      <c r="CM953" s="17"/>
      <c r="CN953" s="17">
        <v>0.118420456132262</v>
      </c>
      <c r="CO953" s="17">
        <v>0.124132828467932</v>
      </c>
      <c r="CP953" s="17">
        <v>0.16980223483107501</v>
      </c>
    </row>
    <row r="954" spans="2:94" x14ac:dyDescent="0.35">
      <c r="B954" t="s">
        <v>203</v>
      </c>
      <c r="C954" s="17">
        <v>9.3798522627752998E-2</v>
      </c>
      <c r="D954" s="17">
        <v>6.6290467431690606E-2</v>
      </c>
      <c r="E954" s="17">
        <v>0.12033707240929099</v>
      </c>
      <c r="F954" s="17"/>
      <c r="G954" s="17">
        <v>7.73360295541443E-2</v>
      </c>
      <c r="H954" s="17">
        <v>9.5355902596764103E-2</v>
      </c>
      <c r="I954" s="17">
        <v>0.1042710886721</v>
      </c>
      <c r="J954" s="17">
        <v>0.120784030429871</v>
      </c>
      <c r="K954" s="17">
        <v>7.2994184594998804E-2</v>
      </c>
      <c r="L954" s="17">
        <v>8.4428801030756506E-2</v>
      </c>
      <c r="M954" s="17"/>
      <c r="N954" s="17">
        <v>6.1473178133925603E-2</v>
      </c>
      <c r="O954" s="17">
        <v>8.6343439748501394E-2</v>
      </c>
      <c r="P954" s="17">
        <v>9.6616733591995796E-2</v>
      </c>
      <c r="Q954" s="17">
        <v>0.133535283997957</v>
      </c>
      <c r="R954" s="17"/>
      <c r="S954" s="17">
        <v>0.11350442617921599</v>
      </c>
      <c r="T954" s="17">
        <v>8.3996636095225799E-2</v>
      </c>
      <c r="U954" s="17">
        <v>8.5850141704875801E-2</v>
      </c>
      <c r="V954" s="17">
        <v>0.117452798764602</v>
      </c>
      <c r="W954" s="17">
        <v>3.5737806267950201E-2</v>
      </c>
      <c r="X954" s="17">
        <v>9.7606532741179697E-2</v>
      </c>
      <c r="Y954" s="17">
        <v>9.0448887734875097E-2</v>
      </c>
      <c r="Z954" s="17">
        <v>0.109055525574243</v>
      </c>
      <c r="AA954" s="17">
        <v>0.11376667403455901</v>
      </c>
      <c r="AB954" s="17">
        <v>6.6830818800148406E-2</v>
      </c>
      <c r="AC954" s="17">
        <v>0.10766970874509001</v>
      </c>
      <c r="AD954" s="17"/>
      <c r="AE954" s="17">
        <v>9.0030523630943105E-2</v>
      </c>
      <c r="AF954" s="17">
        <v>6.7525561694272304E-2</v>
      </c>
      <c r="AG954" s="17">
        <v>0.16156320377893901</v>
      </c>
      <c r="AH954" s="17"/>
      <c r="AI954" s="17">
        <v>7.0977472362582394E-2</v>
      </c>
      <c r="AJ954" s="17">
        <v>7.2384758687564096E-2</v>
      </c>
      <c r="AK954" s="17">
        <v>4.1660809514518199E-2</v>
      </c>
      <c r="AL954" s="17">
        <v>5.3918425683744997E-2</v>
      </c>
      <c r="AM954" s="17">
        <v>0.193999187454549</v>
      </c>
      <c r="AN954" s="17"/>
      <c r="AO954" s="17">
        <v>5.7113975297071802E-2</v>
      </c>
      <c r="AP954" s="17">
        <v>6.8828060552853898E-2</v>
      </c>
      <c r="AQ954" s="17">
        <v>5.7649816432440298E-2</v>
      </c>
      <c r="AR954" s="17"/>
      <c r="AS954" s="17">
        <v>0.105187756996295</v>
      </c>
      <c r="AT954" s="17">
        <v>9.7503042086018205E-2</v>
      </c>
      <c r="AU954" s="17">
        <v>0.103725676296195</v>
      </c>
      <c r="AV954" s="17">
        <v>7.46524173191528E-2</v>
      </c>
      <c r="AW954" s="17">
        <v>0</v>
      </c>
      <c r="AX954" s="17"/>
      <c r="AY954" s="17">
        <v>8.3282165352881493E-2</v>
      </c>
      <c r="AZ954" s="17">
        <v>0.14787236249279601</v>
      </c>
      <c r="BA954" s="17">
        <v>0.10777080595480699</v>
      </c>
      <c r="BB954" s="17">
        <v>0.13889282406030101</v>
      </c>
      <c r="BC954" s="17">
        <v>6.6379295008564002E-2</v>
      </c>
      <c r="BD954" s="17">
        <v>9.9035426495056297E-2</v>
      </c>
      <c r="BE954" s="17">
        <v>0.10240310666220399</v>
      </c>
      <c r="BF954" s="17">
        <v>7.2632163237720898E-2</v>
      </c>
      <c r="BG954" s="17">
        <v>9.2275323743321397E-2</v>
      </c>
      <c r="BH954" s="17">
        <v>8.5532639916204301E-2</v>
      </c>
      <c r="BI954" s="17">
        <v>9.8384064353279593E-2</v>
      </c>
      <c r="BJ954" s="17">
        <v>5.8891254680139199E-2</v>
      </c>
      <c r="BK954" s="17">
        <v>4.5600276362793297E-2</v>
      </c>
      <c r="BL954" s="17">
        <v>7.2097161515434605E-2</v>
      </c>
      <c r="BM954" s="17">
        <v>2.2834173732509101E-2</v>
      </c>
      <c r="BN954" s="17">
        <v>3.5950586207367102E-2</v>
      </c>
      <c r="BO954" s="17"/>
      <c r="BP954" s="17">
        <v>0.113439452077647</v>
      </c>
      <c r="BQ954" s="17">
        <v>7.1384373349376695E-2</v>
      </c>
      <c r="BR954" s="17">
        <v>9.7923758108643899E-2</v>
      </c>
      <c r="BS954" s="17">
        <v>0.101872207319569</v>
      </c>
      <c r="BT954" s="17">
        <v>8.9530166144186699E-2</v>
      </c>
      <c r="BU954" s="17">
        <v>9.5005577664775701E-2</v>
      </c>
      <c r="BV954" s="17"/>
      <c r="BW954" s="17">
        <v>0.105793786002461</v>
      </c>
      <c r="BX954" s="17">
        <v>8.6565261571699303E-2</v>
      </c>
      <c r="BY954" s="17">
        <v>9.91941141641524E-2</v>
      </c>
      <c r="BZ954" s="17">
        <v>5.8940108467214897E-2</v>
      </c>
      <c r="CA954" s="17">
        <v>6.1902919807016801E-2</v>
      </c>
      <c r="CB954" s="17">
        <v>8.9700911959527299E-2</v>
      </c>
      <c r="CC954" s="17">
        <v>2.23870193467583E-2</v>
      </c>
      <c r="CD954" s="17">
        <v>0.218343416083258</v>
      </c>
      <c r="CE954" s="17"/>
      <c r="CF954" s="17">
        <v>3.49789038036857E-2</v>
      </c>
      <c r="CG954" s="17">
        <v>7.9993141771649998E-2</v>
      </c>
      <c r="CH954" s="17">
        <v>0.102210679634336</v>
      </c>
      <c r="CI954" s="17">
        <v>0.13087581270849599</v>
      </c>
      <c r="CJ954" s="17">
        <v>0.13209043259318301</v>
      </c>
      <c r="CK954" s="17"/>
      <c r="CL954" s="17">
        <v>8.1891428759981899E-2</v>
      </c>
      <c r="CM954" s="17"/>
      <c r="CN954" s="17">
        <v>0.10000877077704701</v>
      </c>
      <c r="CO954" s="17">
        <v>0.12724109355914701</v>
      </c>
      <c r="CP954" s="17">
        <v>5.4000448150645301E-2</v>
      </c>
    </row>
    <row r="955" spans="2:94" x14ac:dyDescent="0.35">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c r="AV955" s="17"/>
      <c r="AW955" s="17"/>
      <c r="AX955" s="17"/>
      <c r="AY955" s="17"/>
      <c r="AZ955" s="17"/>
      <c r="BA955" s="17"/>
      <c r="BB955" s="17"/>
      <c r="BC955" s="17"/>
      <c r="BD955" s="17"/>
      <c r="BE955" s="17"/>
      <c r="BF955" s="17"/>
      <c r="BG955" s="17"/>
      <c r="BH955" s="17"/>
      <c r="BI955" s="17"/>
      <c r="BJ955" s="17"/>
      <c r="BK955" s="17"/>
      <c r="BL955" s="17"/>
      <c r="BM955" s="17"/>
      <c r="BN955" s="17"/>
      <c r="BO955" s="17"/>
      <c r="BP955" s="17"/>
      <c r="BQ955" s="17"/>
      <c r="BR955" s="17"/>
      <c r="BS955" s="17"/>
      <c r="BT955" s="17"/>
      <c r="BU955" s="17"/>
      <c r="BV955" s="17"/>
      <c r="BW955" s="17"/>
      <c r="BX955" s="17"/>
      <c r="BY955" s="17"/>
      <c r="BZ955" s="17"/>
      <c r="CA955" s="17"/>
      <c r="CB955" s="17"/>
      <c r="CC955" s="17"/>
      <c r="CD955" s="17"/>
      <c r="CE955" s="17"/>
      <c r="CF955" s="17"/>
      <c r="CG955" s="17"/>
      <c r="CH955" s="17"/>
      <c r="CI955" s="17"/>
      <c r="CJ955" s="17"/>
      <c r="CK955" s="17"/>
      <c r="CL955" s="17"/>
      <c r="CM955" s="17"/>
      <c r="CN955" s="17"/>
      <c r="CO955" s="17"/>
      <c r="CP955" s="17"/>
    </row>
    <row r="956" spans="2:94" x14ac:dyDescent="0.35">
      <c r="B956" s="6" t="s">
        <v>350</v>
      </c>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c r="AK956" s="17"/>
      <c r="AL956" s="17"/>
      <c r="AM956" s="17"/>
      <c r="AN956" s="17"/>
      <c r="AO956" s="17"/>
      <c r="AP956" s="17"/>
      <c r="AQ956" s="17"/>
      <c r="AR956" s="17"/>
      <c r="AS956" s="17"/>
      <c r="AT956" s="17"/>
      <c r="AU956" s="17"/>
      <c r="AV956" s="17"/>
      <c r="AW956" s="17"/>
      <c r="AX956" s="17"/>
      <c r="AY956" s="17"/>
      <c r="AZ956" s="17"/>
      <c r="BA956" s="17"/>
      <c r="BB956" s="17"/>
      <c r="BC956" s="17"/>
      <c r="BD956" s="17"/>
      <c r="BE956" s="17"/>
      <c r="BF956" s="17"/>
      <c r="BG956" s="17"/>
      <c r="BH956" s="17"/>
      <c r="BI956" s="17"/>
      <c r="BJ956" s="17"/>
      <c r="BK956" s="17"/>
      <c r="BL956" s="17"/>
      <c r="BM956" s="17"/>
      <c r="BN956" s="17"/>
      <c r="BO956" s="17"/>
      <c r="BP956" s="17"/>
      <c r="BQ956" s="17"/>
      <c r="BR956" s="17"/>
      <c r="BS956" s="17"/>
      <c r="BT956" s="17"/>
      <c r="BU956" s="17"/>
      <c r="BV956" s="17"/>
      <c r="BW956" s="17"/>
      <c r="BX956" s="17"/>
      <c r="BY956" s="17"/>
      <c r="BZ956" s="17"/>
      <c r="CA956" s="17"/>
      <c r="CB956" s="17"/>
      <c r="CC956" s="17"/>
      <c r="CD956" s="17"/>
      <c r="CE956" s="17"/>
      <c r="CF956" s="17"/>
      <c r="CG956" s="17"/>
      <c r="CH956" s="17"/>
      <c r="CI956" s="17"/>
      <c r="CJ956" s="17"/>
      <c r="CK956" s="17"/>
      <c r="CL956" s="17"/>
      <c r="CM956" s="17"/>
      <c r="CN956" s="17"/>
      <c r="CO956" s="17"/>
      <c r="CP956" s="17"/>
    </row>
    <row r="957" spans="2:94" x14ac:dyDescent="0.35">
      <c r="B957" s="24" t="s">
        <v>334</v>
      </c>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c r="AR957" s="17"/>
      <c r="AS957" s="17"/>
      <c r="AT957" s="17"/>
      <c r="AU957" s="17"/>
      <c r="AV957" s="17"/>
      <c r="AW957" s="17"/>
      <c r="AX957" s="17"/>
      <c r="AY957" s="17"/>
      <c r="AZ957" s="17"/>
      <c r="BA957" s="17"/>
      <c r="BB957" s="17"/>
      <c r="BC957" s="17"/>
      <c r="BD957" s="17"/>
      <c r="BE957" s="17"/>
      <c r="BF957" s="17"/>
      <c r="BG957" s="17"/>
      <c r="BH957" s="17"/>
      <c r="BI957" s="17"/>
      <c r="BJ957" s="17"/>
      <c r="BK957" s="17"/>
      <c r="BL957" s="17"/>
      <c r="BM957" s="17"/>
      <c r="BN957" s="17"/>
      <c r="BO957" s="17"/>
      <c r="BP957" s="17"/>
      <c r="BQ957" s="17"/>
      <c r="BR957" s="17"/>
      <c r="BS957" s="17"/>
      <c r="BT957" s="17"/>
      <c r="BU957" s="17"/>
      <c r="BV957" s="17"/>
      <c r="BW957" s="17"/>
      <c r="BX957" s="17"/>
      <c r="BY957" s="17"/>
      <c r="BZ957" s="17"/>
      <c r="CA957" s="17"/>
      <c r="CB957" s="17"/>
      <c r="CC957" s="17"/>
      <c r="CD957" s="17"/>
      <c r="CE957" s="17"/>
      <c r="CF957" s="17"/>
      <c r="CG957" s="17"/>
      <c r="CH957" s="17"/>
      <c r="CI957" s="17"/>
      <c r="CJ957" s="17"/>
      <c r="CK957" s="17"/>
      <c r="CL957" s="17"/>
      <c r="CM957" s="17"/>
      <c r="CN957" s="17"/>
      <c r="CO957" s="17"/>
      <c r="CP957" s="17"/>
    </row>
    <row r="958" spans="2:94" x14ac:dyDescent="0.35">
      <c r="B958" t="s">
        <v>340</v>
      </c>
      <c r="C958" s="17">
        <v>0.124914097831894</v>
      </c>
      <c r="D958" s="17">
        <v>0.15262497994136101</v>
      </c>
      <c r="E958" s="17">
        <v>9.9247986369783894E-2</v>
      </c>
      <c r="F958" s="17"/>
      <c r="G958" s="17">
        <v>0.19763059267963801</v>
      </c>
      <c r="H958" s="17">
        <v>0.167021596092297</v>
      </c>
      <c r="I958" s="17">
        <v>0.123945857407899</v>
      </c>
      <c r="J958" s="17">
        <v>0.13015634127009801</v>
      </c>
      <c r="K958" s="17">
        <v>0.10023892300463801</v>
      </c>
      <c r="L958" s="17">
        <v>5.5600540422147897E-2</v>
      </c>
      <c r="M958" s="17"/>
      <c r="N958" s="17">
        <v>0.14959222251938001</v>
      </c>
      <c r="O958" s="17">
        <v>0.11693607240444</v>
      </c>
      <c r="P958" s="17">
        <v>0.11707007988260699</v>
      </c>
      <c r="Q958" s="17">
        <v>0.113754911279615</v>
      </c>
      <c r="R958" s="17"/>
      <c r="S958" s="17">
        <v>0.17429725957748901</v>
      </c>
      <c r="T958" s="17">
        <v>9.3362616594146894E-2</v>
      </c>
      <c r="U958" s="17">
        <v>0.10059501876339901</v>
      </c>
      <c r="V958" s="17">
        <v>0.114972619274631</v>
      </c>
      <c r="W958" s="17">
        <v>0.121883095947245</v>
      </c>
      <c r="X958" s="17">
        <v>8.3594550241017904E-2</v>
      </c>
      <c r="Y958" s="17">
        <v>0.18578123344261599</v>
      </c>
      <c r="Z958" s="17">
        <v>7.9664569462653601E-2</v>
      </c>
      <c r="AA958" s="17">
        <v>0.134581489158734</v>
      </c>
      <c r="AB958" s="17">
        <v>0.130427924720419</v>
      </c>
      <c r="AC958" s="17">
        <v>0.10718208283489</v>
      </c>
      <c r="AD958" s="17"/>
      <c r="AE958" s="17">
        <v>8.4493860165498896E-2</v>
      </c>
      <c r="AF958" s="17">
        <v>0.158189258675486</v>
      </c>
      <c r="AG958" s="17">
        <v>0.120529787313139</v>
      </c>
      <c r="AH958" s="17"/>
      <c r="AI958" s="17">
        <v>8.08502694312149E-2</v>
      </c>
      <c r="AJ958" s="17">
        <v>0.20320349219176201</v>
      </c>
      <c r="AK958" s="17">
        <v>0.15015088940233301</v>
      </c>
      <c r="AL958" s="17">
        <v>2.8618505912397101E-2</v>
      </c>
      <c r="AM958" s="17">
        <v>8.0811691174748998E-2</v>
      </c>
      <c r="AN958" s="17"/>
      <c r="AO958" s="17">
        <v>9.8943037855889995E-2</v>
      </c>
      <c r="AP958" s="17">
        <v>0.19603764101464999</v>
      </c>
      <c r="AQ958" s="17">
        <v>0.135506251200713</v>
      </c>
      <c r="AR958" s="17"/>
      <c r="AS958" s="17">
        <v>9.2957606727971806E-2</v>
      </c>
      <c r="AT958" s="17">
        <v>0.10461961559911399</v>
      </c>
      <c r="AU958" s="17">
        <v>0.14510149283462001</v>
      </c>
      <c r="AV958" s="17">
        <v>0.164410266377674</v>
      </c>
      <c r="AW958" s="17">
        <v>0.154187664721433</v>
      </c>
      <c r="AX958" s="17"/>
      <c r="AY958" s="17">
        <v>0.15569975749732901</v>
      </c>
      <c r="AZ958" s="17">
        <v>8.6140818909209202E-2</v>
      </c>
      <c r="BA958" s="17">
        <v>0.13300356635902699</v>
      </c>
      <c r="BB958" s="17">
        <v>0.12571851413659099</v>
      </c>
      <c r="BC958" s="17">
        <v>0.14375275880106</v>
      </c>
      <c r="BD958" s="17">
        <v>0.11395786725083901</v>
      </c>
      <c r="BE958" s="17">
        <v>9.4786624394083405E-2</v>
      </c>
      <c r="BF958" s="17">
        <v>0.16616274154762001</v>
      </c>
      <c r="BG958" s="17">
        <v>9.4057574505914607E-2</v>
      </c>
      <c r="BH958" s="17">
        <v>0.100280606886253</v>
      </c>
      <c r="BI958" s="17">
        <v>0.106487628332828</v>
      </c>
      <c r="BJ958" s="17">
        <v>0.155608385694776</v>
      </c>
      <c r="BK958" s="17">
        <v>0.12550997242947401</v>
      </c>
      <c r="BL958" s="17">
        <v>0.108230722893595</v>
      </c>
      <c r="BM958" s="17">
        <v>0.17797077854361101</v>
      </c>
      <c r="BN958" s="17">
        <v>0.242976661602891</v>
      </c>
      <c r="BO958" s="17"/>
      <c r="BP958" s="17">
        <v>0.19436346387483999</v>
      </c>
      <c r="BQ958" s="17">
        <v>0.11939218404502</v>
      </c>
      <c r="BR958" s="17">
        <v>8.6151000306510003E-2</v>
      </c>
      <c r="BS958" s="17">
        <v>8.9373507570394806E-2</v>
      </c>
      <c r="BT958" s="17">
        <v>0.113601953415062</v>
      </c>
      <c r="BU958" s="17">
        <v>0.10870578787955799</v>
      </c>
      <c r="BV958" s="17"/>
      <c r="BW958" s="17">
        <v>0.18450597466024499</v>
      </c>
      <c r="BX958" s="17">
        <v>0.124995301264246</v>
      </c>
      <c r="BY958" s="17">
        <v>9.7388852030094702E-2</v>
      </c>
      <c r="BZ958" s="17">
        <v>0.165074292275842</v>
      </c>
      <c r="CA958" s="17">
        <v>0.12534111301794101</v>
      </c>
      <c r="CB958" s="17">
        <v>0.192124368282825</v>
      </c>
      <c r="CC958" s="17">
        <v>0.16008028792904</v>
      </c>
      <c r="CD958" s="17">
        <v>5.5284236356006697E-2</v>
      </c>
      <c r="CE958" s="17"/>
      <c r="CF958" s="17">
        <v>0.25562870958239797</v>
      </c>
      <c r="CG958" s="17">
        <v>0.11719874220445101</v>
      </c>
      <c r="CH958" s="17">
        <v>0.10589262131754799</v>
      </c>
      <c r="CI958" s="17">
        <v>0.104012946227257</v>
      </c>
      <c r="CJ958" s="17">
        <v>0.16389848630131101</v>
      </c>
      <c r="CK958" s="17"/>
      <c r="CL958" s="17">
        <v>0.142177188458568</v>
      </c>
      <c r="CM958" s="17"/>
      <c r="CN958" s="17">
        <v>0.13856661755452901</v>
      </c>
      <c r="CO958" s="17">
        <v>0.103176940019774</v>
      </c>
      <c r="CP958" s="17">
        <v>0.112693711212648</v>
      </c>
    </row>
    <row r="959" spans="2:94" x14ac:dyDescent="0.35">
      <c r="B959" t="s">
        <v>341</v>
      </c>
      <c r="C959" s="17">
        <v>0.31785282972068302</v>
      </c>
      <c r="D959" s="17">
        <v>0.341480555572794</v>
      </c>
      <c r="E959" s="17">
        <v>0.29501044686018102</v>
      </c>
      <c r="F959" s="17"/>
      <c r="G959" s="17">
        <v>0.38060943687243398</v>
      </c>
      <c r="H959" s="17">
        <v>0.36513119214718398</v>
      </c>
      <c r="I959" s="17">
        <v>0.358568399167908</v>
      </c>
      <c r="J959" s="17">
        <v>0.26298902404609997</v>
      </c>
      <c r="K959" s="17">
        <v>0.282240316313215</v>
      </c>
      <c r="L959" s="17">
        <v>0.26998146465390499</v>
      </c>
      <c r="M959" s="17"/>
      <c r="N959" s="17">
        <v>0.33372071688502503</v>
      </c>
      <c r="O959" s="17">
        <v>0.29808631794403501</v>
      </c>
      <c r="P959" s="17">
        <v>0.31983191038848502</v>
      </c>
      <c r="Q959" s="17">
        <v>0.321715878778148</v>
      </c>
      <c r="R959" s="17"/>
      <c r="S959" s="17">
        <v>0.303901994039592</v>
      </c>
      <c r="T959" s="17">
        <v>0.34403278292130202</v>
      </c>
      <c r="U959" s="17">
        <v>0.28804682297522599</v>
      </c>
      <c r="V959" s="17">
        <v>0.33223751644268801</v>
      </c>
      <c r="W959" s="17">
        <v>0.36110001237323303</v>
      </c>
      <c r="X959" s="17">
        <v>0.339601629011206</v>
      </c>
      <c r="Y959" s="17">
        <v>0.29428072431705998</v>
      </c>
      <c r="Z959" s="17">
        <v>0.35129104122772797</v>
      </c>
      <c r="AA959" s="17">
        <v>0.32149628631480898</v>
      </c>
      <c r="AB959" s="17">
        <v>0.250919466553986</v>
      </c>
      <c r="AC959" s="17">
        <v>0.33452397495978398</v>
      </c>
      <c r="AD959" s="17"/>
      <c r="AE959" s="17">
        <v>0.28337711787064102</v>
      </c>
      <c r="AF959" s="17">
        <v>0.33945485705063499</v>
      </c>
      <c r="AG959" s="17">
        <v>0.306289757742852</v>
      </c>
      <c r="AH959" s="17"/>
      <c r="AI959" s="17">
        <v>0.28827296889921999</v>
      </c>
      <c r="AJ959" s="17">
        <v>0.37117042254757598</v>
      </c>
      <c r="AK959" s="17">
        <v>0.31696529747589802</v>
      </c>
      <c r="AL959" s="17">
        <v>0.173271125263674</v>
      </c>
      <c r="AM959" s="17">
        <v>0.272681360209241</v>
      </c>
      <c r="AN959" s="17"/>
      <c r="AO959" s="17">
        <v>0.34375809814852498</v>
      </c>
      <c r="AP959" s="17">
        <v>0.381271814655397</v>
      </c>
      <c r="AQ959" s="17">
        <v>0.310924463993555</v>
      </c>
      <c r="AR959" s="17"/>
      <c r="AS959" s="17">
        <v>0.29262580964531698</v>
      </c>
      <c r="AT959" s="17">
        <v>0.347507922954163</v>
      </c>
      <c r="AU959" s="17">
        <v>0.28275677051843401</v>
      </c>
      <c r="AV959" s="17">
        <v>0.37592716358824602</v>
      </c>
      <c r="AW959" s="17">
        <v>0.537294902266785</v>
      </c>
      <c r="AX959" s="17"/>
      <c r="AY959" s="17">
        <v>0.31218388836482103</v>
      </c>
      <c r="AZ959" s="17">
        <v>0.34997483577155603</v>
      </c>
      <c r="BA959" s="17">
        <v>0.27800461790820102</v>
      </c>
      <c r="BB959" s="17">
        <v>0.28282936200112002</v>
      </c>
      <c r="BC959" s="17">
        <v>0.27285918351388599</v>
      </c>
      <c r="BD959" s="17">
        <v>0.30863060492330602</v>
      </c>
      <c r="BE959" s="17">
        <v>0.33986979754455499</v>
      </c>
      <c r="BF959" s="17">
        <v>0.397212836595771</v>
      </c>
      <c r="BG959" s="17">
        <v>0.39461807876518001</v>
      </c>
      <c r="BH959" s="17">
        <v>0.346441046778036</v>
      </c>
      <c r="BI959" s="17">
        <v>0.28072654497246002</v>
      </c>
      <c r="BJ959" s="17">
        <v>0.29768922894674299</v>
      </c>
      <c r="BK959" s="17">
        <v>0.27558542401202801</v>
      </c>
      <c r="BL959" s="17">
        <v>0.32253435032009597</v>
      </c>
      <c r="BM959" s="17">
        <v>0.287932511109253</v>
      </c>
      <c r="BN959" s="17">
        <v>0.42662076596849902</v>
      </c>
      <c r="BO959" s="17"/>
      <c r="BP959" s="17">
        <v>0.333713028565432</v>
      </c>
      <c r="BQ959" s="17">
        <v>0.307264381884163</v>
      </c>
      <c r="BR959" s="17">
        <v>0.36054907535924702</v>
      </c>
      <c r="BS959" s="17">
        <v>0.31757573642890802</v>
      </c>
      <c r="BT959" s="17">
        <v>0.29921924986647402</v>
      </c>
      <c r="BU959" s="17">
        <v>0.24345303401730001</v>
      </c>
      <c r="BV959" s="17"/>
      <c r="BW959" s="17">
        <v>0.28223077186407097</v>
      </c>
      <c r="BX959" s="17">
        <v>0.31686096948415698</v>
      </c>
      <c r="BY959" s="17">
        <v>0.34407521072056502</v>
      </c>
      <c r="BZ959" s="17">
        <v>0.30654415154366799</v>
      </c>
      <c r="CA959" s="17">
        <v>0.311872526225911</v>
      </c>
      <c r="CB959" s="17">
        <v>0.27726582763921098</v>
      </c>
      <c r="CC959" s="17">
        <v>0.41577902949950701</v>
      </c>
      <c r="CD959" s="17">
        <v>0.35243026754185502</v>
      </c>
      <c r="CE959" s="17"/>
      <c r="CF959" s="17">
        <v>0.35232583979104898</v>
      </c>
      <c r="CG959" s="17">
        <v>0.33332922051165498</v>
      </c>
      <c r="CH959" s="17">
        <v>0.30686945067892202</v>
      </c>
      <c r="CI959" s="17">
        <v>0.29061016755230001</v>
      </c>
      <c r="CJ959" s="17">
        <v>0.31285499256690502</v>
      </c>
      <c r="CK959" s="17"/>
      <c r="CL959" s="17">
        <v>0.362085110100827</v>
      </c>
      <c r="CM959" s="17"/>
      <c r="CN959" s="17">
        <v>0.30570861794215998</v>
      </c>
      <c r="CO959" s="17">
        <v>0.33118835118937601</v>
      </c>
      <c r="CP959" s="17">
        <v>0.33346439592069999</v>
      </c>
    </row>
    <row r="960" spans="2:94" x14ac:dyDescent="0.35">
      <c r="B960" t="s">
        <v>342</v>
      </c>
      <c r="C960" s="17">
        <v>0.26441119019525899</v>
      </c>
      <c r="D960" s="17">
        <v>0.25025366602901999</v>
      </c>
      <c r="E960" s="17">
        <v>0.27820411600307199</v>
      </c>
      <c r="F960" s="17"/>
      <c r="G960" s="17">
        <v>0.23732082283085501</v>
      </c>
      <c r="H960" s="17">
        <v>0.240787120395068</v>
      </c>
      <c r="I960" s="17">
        <v>0.249770562821412</v>
      </c>
      <c r="J960" s="17">
        <v>0.26091587984292097</v>
      </c>
      <c r="K960" s="17">
        <v>0.30274619824357701</v>
      </c>
      <c r="L960" s="17">
        <v>0.29296975915777701</v>
      </c>
      <c r="M960" s="17"/>
      <c r="N960" s="17">
        <v>0.26081391832298201</v>
      </c>
      <c r="O960" s="17">
        <v>0.28044717754735099</v>
      </c>
      <c r="P960" s="17">
        <v>0.27446367172783098</v>
      </c>
      <c r="Q960" s="17">
        <v>0.24158999093248901</v>
      </c>
      <c r="R960" s="17"/>
      <c r="S960" s="17">
        <v>0.24984498069668801</v>
      </c>
      <c r="T960" s="17">
        <v>0.226386346260603</v>
      </c>
      <c r="U960" s="17">
        <v>0.287930921948644</v>
      </c>
      <c r="V960" s="17">
        <v>0.28251089046057398</v>
      </c>
      <c r="W960" s="17">
        <v>0.26488247533489501</v>
      </c>
      <c r="X960" s="17">
        <v>0.22171422893744</v>
      </c>
      <c r="Y960" s="17">
        <v>0.229548990908435</v>
      </c>
      <c r="Z960" s="17">
        <v>0.33330874244726499</v>
      </c>
      <c r="AA960" s="17">
        <v>0.26376836192087</v>
      </c>
      <c r="AB960" s="17">
        <v>0.33496952638890098</v>
      </c>
      <c r="AC960" s="17">
        <v>0.28722455509853301</v>
      </c>
      <c r="AD960" s="17"/>
      <c r="AE960" s="17">
        <v>0.26381790269167699</v>
      </c>
      <c r="AF960" s="17">
        <v>0.26971063779514198</v>
      </c>
      <c r="AG960" s="17">
        <v>0.24994792691812801</v>
      </c>
      <c r="AH960" s="17"/>
      <c r="AI960" s="17">
        <v>0.28590372039978801</v>
      </c>
      <c r="AJ960" s="17">
        <v>0.25203551748825198</v>
      </c>
      <c r="AK960" s="17">
        <v>0.224260790677653</v>
      </c>
      <c r="AL960" s="17">
        <v>0.43674638993454001</v>
      </c>
      <c r="AM960" s="17">
        <v>0.246009601477294</v>
      </c>
      <c r="AN960" s="17"/>
      <c r="AO960" s="17">
        <v>0.25258463636734901</v>
      </c>
      <c r="AP960" s="17">
        <v>0.25494189874817802</v>
      </c>
      <c r="AQ960" s="17">
        <v>0.257491312796371</v>
      </c>
      <c r="AR960" s="17"/>
      <c r="AS960" s="17">
        <v>0.25693700790464902</v>
      </c>
      <c r="AT960" s="17">
        <v>0.26750309308711701</v>
      </c>
      <c r="AU960" s="17">
        <v>0.27399506641575599</v>
      </c>
      <c r="AV960" s="17">
        <v>0.243244088973047</v>
      </c>
      <c r="AW960" s="17">
        <v>0.15968638631269699</v>
      </c>
      <c r="AX960" s="17"/>
      <c r="AY960" s="17">
        <v>0.2961276791643</v>
      </c>
      <c r="AZ960" s="17">
        <v>0.22984736744765499</v>
      </c>
      <c r="BA960" s="17">
        <v>0.24115009541843499</v>
      </c>
      <c r="BB960" s="17">
        <v>0.25433341469767501</v>
      </c>
      <c r="BC960" s="17">
        <v>0.34529477140952097</v>
      </c>
      <c r="BD960" s="17">
        <v>0.25977723480701498</v>
      </c>
      <c r="BE960" s="17">
        <v>0.280064943733491</v>
      </c>
      <c r="BF960" s="17">
        <v>0.18185331187581899</v>
      </c>
      <c r="BG960" s="17">
        <v>0.24981082962964299</v>
      </c>
      <c r="BH960" s="17">
        <v>0.19964193551106599</v>
      </c>
      <c r="BI960" s="17">
        <v>0.28511071240739</v>
      </c>
      <c r="BJ960" s="17">
        <v>0.30666635940200299</v>
      </c>
      <c r="BK960" s="17">
        <v>0.35191057594046399</v>
      </c>
      <c r="BL960" s="17">
        <v>0.229129603839093</v>
      </c>
      <c r="BM960" s="17">
        <v>0.29162636506667</v>
      </c>
      <c r="BN960" s="17">
        <v>0.181655773251341</v>
      </c>
      <c r="BO960" s="17"/>
      <c r="BP960" s="17">
        <v>0.22621688682970301</v>
      </c>
      <c r="BQ960" s="17">
        <v>0.268180195583898</v>
      </c>
      <c r="BR960" s="17">
        <v>0.269709768774201</v>
      </c>
      <c r="BS960" s="17">
        <v>0.27902615278667697</v>
      </c>
      <c r="BT960" s="17">
        <v>0.27984943398828199</v>
      </c>
      <c r="BU960" s="17">
        <v>0.30291784382255699</v>
      </c>
      <c r="BV960" s="17"/>
      <c r="BW960" s="17">
        <v>0.24565587344678899</v>
      </c>
      <c r="BX960" s="17">
        <v>0.30652077892403201</v>
      </c>
      <c r="BY960" s="17">
        <v>0.25999201652564802</v>
      </c>
      <c r="BZ960" s="17">
        <v>0.229388710643216</v>
      </c>
      <c r="CA960" s="17">
        <v>0.27478542741549999</v>
      </c>
      <c r="CB960" s="17">
        <v>0.30416284153195999</v>
      </c>
      <c r="CC960" s="17">
        <v>0.22389404378276001</v>
      </c>
      <c r="CD960" s="17">
        <v>0.22933658638325299</v>
      </c>
      <c r="CE960" s="17"/>
      <c r="CF960" s="17">
        <v>0.23919034778558501</v>
      </c>
      <c r="CG960" s="17">
        <v>0.25383785227917</v>
      </c>
      <c r="CH960" s="17">
        <v>0.26694109989015802</v>
      </c>
      <c r="CI960" s="17">
        <v>0.292178221424576</v>
      </c>
      <c r="CJ960" s="17">
        <v>0.28732856907994098</v>
      </c>
      <c r="CK960" s="17"/>
      <c r="CL960" s="17">
        <v>0.30926112668672501</v>
      </c>
      <c r="CM960" s="17"/>
      <c r="CN960" s="17">
        <v>0.27359290663330699</v>
      </c>
      <c r="CO960" s="17">
        <v>0.24197770785716199</v>
      </c>
      <c r="CP960" s="17">
        <v>0.26236766415323698</v>
      </c>
    </row>
    <row r="961" spans="2:94" x14ac:dyDescent="0.35">
      <c r="B961" t="s">
        <v>343</v>
      </c>
      <c r="C961" s="17">
        <v>0.15737727840972399</v>
      </c>
      <c r="D961" s="17">
        <v>0.15834468169449201</v>
      </c>
      <c r="E961" s="17">
        <v>0.15526276904328601</v>
      </c>
      <c r="F961" s="17"/>
      <c r="G961" s="17">
        <v>8.0473632808112303E-2</v>
      </c>
      <c r="H961" s="17">
        <v>8.8909284802995994E-2</v>
      </c>
      <c r="I961" s="17">
        <v>0.142092866445408</v>
      </c>
      <c r="J961" s="17">
        <v>0.156816777544773</v>
      </c>
      <c r="K961" s="17">
        <v>0.20414698780177001</v>
      </c>
      <c r="L961" s="17">
        <v>0.24822232844887901</v>
      </c>
      <c r="M961" s="17"/>
      <c r="N961" s="17">
        <v>0.15137848016161201</v>
      </c>
      <c r="O961" s="17">
        <v>0.178299603594684</v>
      </c>
      <c r="P961" s="17">
        <v>0.15225185634771099</v>
      </c>
      <c r="Q961" s="17">
        <v>0.145429482122168</v>
      </c>
      <c r="R961" s="17"/>
      <c r="S961" s="17">
        <v>0.110753837635095</v>
      </c>
      <c r="T961" s="17">
        <v>0.20121778407062399</v>
      </c>
      <c r="U961" s="17">
        <v>0.21113002310227699</v>
      </c>
      <c r="V961" s="17">
        <v>0.1227292779019</v>
      </c>
      <c r="W961" s="17">
        <v>0.14949097543488801</v>
      </c>
      <c r="X961" s="17">
        <v>0.20945554400629099</v>
      </c>
      <c r="Y961" s="17">
        <v>0.15847570611775499</v>
      </c>
      <c r="Z961" s="17">
        <v>0.120762154935878</v>
      </c>
      <c r="AA961" s="17">
        <v>0.135937046727584</v>
      </c>
      <c r="AB961" s="17">
        <v>0.17370689287563701</v>
      </c>
      <c r="AC961" s="17">
        <v>0.111828926474153</v>
      </c>
      <c r="AD961" s="17"/>
      <c r="AE961" s="17">
        <v>0.237703223501119</v>
      </c>
      <c r="AF961" s="17">
        <v>0.12727183404408199</v>
      </c>
      <c r="AG961" s="17">
        <v>8.8731172487376303E-2</v>
      </c>
      <c r="AH961" s="17"/>
      <c r="AI961" s="17">
        <v>0.23895461899550799</v>
      </c>
      <c r="AJ961" s="17">
        <v>6.5435482345763907E-2</v>
      </c>
      <c r="AK961" s="17">
        <v>0.21085821989942</v>
      </c>
      <c r="AL961" s="17">
        <v>0.24712906180184999</v>
      </c>
      <c r="AM961" s="17">
        <v>0.12799494892711399</v>
      </c>
      <c r="AN961" s="17"/>
      <c r="AO961" s="17">
        <v>0.21760209761396801</v>
      </c>
      <c r="AP961" s="17">
        <v>5.3587209990272701E-2</v>
      </c>
      <c r="AQ961" s="17">
        <v>0.182894998680144</v>
      </c>
      <c r="AR961" s="17"/>
      <c r="AS961" s="17">
        <v>0.18282650831008901</v>
      </c>
      <c r="AT961" s="17">
        <v>0.130639292914876</v>
      </c>
      <c r="AU961" s="17">
        <v>0.16639949889411099</v>
      </c>
      <c r="AV961" s="17">
        <v>0.118312340176099</v>
      </c>
      <c r="AW961" s="17">
        <v>0.14883104669908501</v>
      </c>
      <c r="AX961" s="17"/>
      <c r="AY961" s="17">
        <v>0</v>
      </c>
      <c r="AZ961" s="17">
        <v>0.119978996042966</v>
      </c>
      <c r="BA961" s="17">
        <v>0.20054048047842701</v>
      </c>
      <c r="BB961" s="17">
        <v>0.17629874442295301</v>
      </c>
      <c r="BC961" s="17">
        <v>0.121015860540803</v>
      </c>
      <c r="BD961" s="17">
        <v>0.19452137701479499</v>
      </c>
      <c r="BE961" s="17">
        <v>0.14322954289970599</v>
      </c>
      <c r="BF961" s="17">
        <v>0.12120213011042601</v>
      </c>
      <c r="BG961" s="17">
        <v>0.16780629486390999</v>
      </c>
      <c r="BH961" s="17">
        <v>0.20745418894516199</v>
      </c>
      <c r="BI961" s="17">
        <v>0.15995132709659701</v>
      </c>
      <c r="BJ961" s="17">
        <v>0.15329266750492099</v>
      </c>
      <c r="BK961" s="17">
        <v>0.120362793410769</v>
      </c>
      <c r="BL961" s="17">
        <v>0.24155145212291901</v>
      </c>
      <c r="BM961" s="17">
        <v>0.196602549456799</v>
      </c>
      <c r="BN961" s="17">
        <v>0.112796212969903</v>
      </c>
      <c r="BO961" s="17"/>
      <c r="BP961" s="17">
        <v>0.107659028276741</v>
      </c>
      <c r="BQ961" s="17">
        <v>0.17217308634253001</v>
      </c>
      <c r="BR961" s="17">
        <v>0.153636208345731</v>
      </c>
      <c r="BS961" s="17">
        <v>0.16847045084079301</v>
      </c>
      <c r="BT961" s="17">
        <v>0.17411427432038601</v>
      </c>
      <c r="BU961" s="17">
        <v>0.22835719348629299</v>
      </c>
      <c r="BV961" s="17"/>
      <c r="BW961" s="17">
        <v>0.16922945016171101</v>
      </c>
      <c r="BX961" s="17">
        <v>0.13572504155759299</v>
      </c>
      <c r="BY961" s="17">
        <v>0.156588015392091</v>
      </c>
      <c r="BZ961" s="17">
        <v>0.18211715521161101</v>
      </c>
      <c r="CA961" s="17">
        <v>0.189533560457708</v>
      </c>
      <c r="CB961" s="17">
        <v>0.13674605058647701</v>
      </c>
      <c r="CC961" s="17">
        <v>0.1186761696849</v>
      </c>
      <c r="CD961" s="17">
        <v>0.100928490738802</v>
      </c>
      <c r="CE961" s="17"/>
      <c r="CF961" s="17">
        <v>0.108717396420482</v>
      </c>
      <c r="CG961" s="17">
        <v>0.17244155223792901</v>
      </c>
      <c r="CH961" s="17">
        <v>0.16800244451994401</v>
      </c>
      <c r="CI961" s="17">
        <v>0.13783871795078501</v>
      </c>
      <c r="CJ961" s="17">
        <v>9.9936037582283602E-2</v>
      </c>
      <c r="CK961" s="17"/>
      <c r="CL961" s="17">
        <v>6.8597265401961302E-2</v>
      </c>
      <c r="CM961" s="17"/>
      <c r="CN961" s="17">
        <v>0.13523657665950201</v>
      </c>
      <c r="CO961" s="17">
        <v>0.144430113439624</v>
      </c>
      <c r="CP961" s="17">
        <v>0.21528185796753699</v>
      </c>
    </row>
    <row r="962" spans="2:94" x14ac:dyDescent="0.35">
      <c r="B962" t="s">
        <v>203</v>
      </c>
      <c r="C962" s="17">
        <v>0.13544460384244</v>
      </c>
      <c r="D962" s="17">
        <v>9.7296116762332796E-2</v>
      </c>
      <c r="E962" s="17">
        <v>0.17227468172367699</v>
      </c>
      <c r="F962" s="17"/>
      <c r="G962" s="17">
        <v>0.10396551480896001</v>
      </c>
      <c r="H962" s="17">
        <v>0.13815080656245499</v>
      </c>
      <c r="I962" s="17">
        <v>0.12562231415737299</v>
      </c>
      <c r="J962" s="17">
        <v>0.189121977296108</v>
      </c>
      <c r="K962" s="17">
        <v>0.11062757463679999</v>
      </c>
      <c r="L962" s="17">
        <v>0.133225907317291</v>
      </c>
      <c r="M962" s="17"/>
      <c r="N962" s="17">
        <v>0.104494662111001</v>
      </c>
      <c r="O962" s="17">
        <v>0.12623082850949099</v>
      </c>
      <c r="P962" s="17">
        <v>0.136382481653366</v>
      </c>
      <c r="Q962" s="17">
        <v>0.17750973688758101</v>
      </c>
      <c r="R962" s="17"/>
      <c r="S962" s="17">
        <v>0.16120192805113601</v>
      </c>
      <c r="T962" s="17">
        <v>0.135000470153324</v>
      </c>
      <c r="U962" s="17">
        <v>0.11229721321045399</v>
      </c>
      <c r="V962" s="17">
        <v>0.147549695920208</v>
      </c>
      <c r="W962" s="17">
        <v>0.10264344090973999</v>
      </c>
      <c r="X962" s="17">
        <v>0.14563404780404501</v>
      </c>
      <c r="Y962" s="17">
        <v>0.131913345214135</v>
      </c>
      <c r="Z962" s="17">
        <v>0.11497349192647401</v>
      </c>
      <c r="AA962" s="17">
        <v>0.144216815878002</v>
      </c>
      <c r="AB962" s="17">
        <v>0.109976189461058</v>
      </c>
      <c r="AC962" s="17">
        <v>0.159240460632639</v>
      </c>
      <c r="AD962" s="17"/>
      <c r="AE962" s="17">
        <v>0.13060789577106299</v>
      </c>
      <c r="AF962" s="17">
        <v>0.10537341243465501</v>
      </c>
      <c r="AG962" s="17">
        <v>0.23450135553850501</v>
      </c>
      <c r="AH962" s="17"/>
      <c r="AI962" s="17">
        <v>0.106018422274268</v>
      </c>
      <c r="AJ962" s="17">
        <v>0.10815508542664599</v>
      </c>
      <c r="AK962" s="17">
        <v>9.7764802544695897E-2</v>
      </c>
      <c r="AL962" s="17">
        <v>0.114234917087539</v>
      </c>
      <c r="AM962" s="17">
        <v>0.27250239821160099</v>
      </c>
      <c r="AN962" s="17"/>
      <c r="AO962" s="17">
        <v>8.7112130014268194E-2</v>
      </c>
      <c r="AP962" s="17">
        <v>0.11416143559150201</v>
      </c>
      <c r="AQ962" s="17">
        <v>0.11318297332921801</v>
      </c>
      <c r="AR962" s="17"/>
      <c r="AS962" s="17">
        <v>0.17465306741197301</v>
      </c>
      <c r="AT962" s="17">
        <v>0.14973007544472899</v>
      </c>
      <c r="AU962" s="17">
        <v>0.131747171337079</v>
      </c>
      <c r="AV962" s="17">
        <v>9.8106140884933801E-2</v>
      </c>
      <c r="AW962" s="17">
        <v>0</v>
      </c>
      <c r="AX962" s="17"/>
      <c r="AY962" s="17">
        <v>0.23598867497355</v>
      </c>
      <c r="AZ962" s="17">
        <v>0.21405798182861399</v>
      </c>
      <c r="BA962" s="17">
        <v>0.14730123983590901</v>
      </c>
      <c r="BB962" s="17">
        <v>0.16081996474166099</v>
      </c>
      <c r="BC962" s="17">
        <v>0.11707742573473</v>
      </c>
      <c r="BD962" s="17">
        <v>0.123112916004046</v>
      </c>
      <c r="BE962" s="17">
        <v>0.14204909142816399</v>
      </c>
      <c r="BF962" s="17">
        <v>0.13356897987036401</v>
      </c>
      <c r="BG962" s="17">
        <v>9.3707222235352702E-2</v>
      </c>
      <c r="BH962" s="17">
        <v>0.14618222187948299</v>
      </c>
      <c r="BI962" s="17">
        <v>0.167723787190725</v>
      </c>
      <c r="BJ962" s="17">
        <v>8.6743358451556299E-2</v>
      </c>
      <c r="BK962" s="17">
        <v>0.12663123420726399</v>
      </c>
      <c r="BL962" s="17">
        <v>9.8553870824297105E-2</v>
      </c>
      <c r="BM962" s="17">
        <v>4.5867795823667901E-2</v>
      </c>
      <c r="BN962" s="17">
        <v>3.5950586207367102E-2</v>
      </c>
      <c r="BO962" s="17"/>
      <c r="BP962" s="17">
        <v>0.13804759245328399</v>
      </c>
      <c r="BQ962" s="17">
        <v>0.132990152144389</v>
      </c>
      <c r="BR962" s="17">
        <v>0.129953947214311</v>
      </c>
      <c r="BS962" s="17">
        <v>0.145554152373227</v>
      </c>
      <c r="BT962" s="17">
        <v>0.13321508840979501</v>
      </c>
      <c r="BU962" s="17">
        <v>0.11656614079429201</v>
      </c>
      <c r="BV962" s="17"/>
      <c r="BW962" s="17">
        <v>0.118377929867184</v>
      </c>
      <c r="BX962" s="17">
        <v>0.115897908769972</v>
      </c>
      <c r="BY962" s="17">
        <v>0.14195590533160099</v>
      </c>
      <c r="BZ962" s="17">
        <v>0.116875690325664</v>
      </c>
      <c r="CA962" s="17">
        <v>9.8467372882939497E-2</v>
      </c>
      <c r="CB962" s="17">
        <v>8.9700911959527299E-2</v>
      </c>
      <c r="CC962" s="17">
        <v>8.1570469103791496E-2</v>
      </c>
      <c r="CD962" s="17">
        <v>0.26202041898008299</v>
      </c>
      <c r="CE962" s="17"/>
      <c r="CF962" s="17">
        <v>4.4137706420485402E-2</v>
      </c>
      <c r="CG962" s="17">
        <v>0.123192632766796</v>
      </c>
      <c r="CH962" s="17">
        <v>0.15229438359342901</v>
      </c>
      <c r="CI962" s="17">
        <v>0.17535994684508199</v>
      </c>
      <c r="CJ962" s="17">
        <v>0.13598191446956001</v>
      </c>
      <c r="CK962" s="17"/>
      <c r="CL962" s="17">
        <v>0.117879309351919</v>
      </c>
      <c r="CM962" s="17"/>
      <c r="CN962" s="17">
        <v>0.14689528121050299</v>
      </c>
      <c r="CO962" s="17">
        <v>0.17922688749406401</v>
      </c>
      <c r="CP962" s="17">
        <v>7.6192370745878396E-2</v>
      </c>
    </row>
    <row r="963" spans="2:94" x14ac:dyDescent="0.35">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c r="AC963" s="17"/>
      <c r="AD963" s="17"/>
      <c r="AE963" s="17"/>
      <c r="AF963" s="17"/>
      <c r="AG963" s="17"/>
      <c r="AH963" s="17"/>
      <c r="AI963" s="17"/>
      <c r="AJ963" s="17"/>
      <c r="AK963" s="17"/>
      <c r="AL963" s="17"/>
      <c r="AM963" s="17"/>
      <c r="AN963" s="17"/>
      <c r="AO963" s="17"/>
      <c r="AP963" s="17"/>
      <c r="AQ963" s="17"/>
      <c r="AR963" s="17"/>
      <c r="AS963" s="17"/>
      <c r="AT963" s="17"/>
      <c r="AU963" s="17"/>
      <c r="AV963" s="17"/>
      <c r="AW963" s="17"/>
      <c r="AX963" s="17"/>
      <c r="AY963" s="17"/>
      <c r="AZ963" s="17"/>
      <c r="BA963" s="17"/>
      <c r="BB963" s="17"/>
      <c r="BC963" s="17"/>
      <c r="BD963" s="17"/>
      <c r="BE963" s="17"/>
      <c r="BF963" s="17"/>
      <c r="BG963" s="17"/>
      <c r="BH963" s="17"/>
      <c r="BI963" s="17"/>
      <c r="BJ963" s="17"/>
      <c r="BK963" s="17"/>
      <c r="BL963" s="17"/>
      <c r="BM963" s="17"/>
      <c r="BN963" s="17"/>
      <c r="BO963" s="17"/>
      <c r="BP963" s="17"/>
      <c r="BQ963" s="17"/>
      <c r="BR963" s="17"/>
      <c r="BS963" s="17"/>
      <c r="BT963" s="17"/>
      <c r="BU963" s="17"/>
      <c r="BV963" s="17"/>
      <c r="BW963" s="17"/>
      <c r="BX963" s="17"/>
      <c r="BY963" s="17"/>
      <c r="BZ963" s="17"/>
      <c r="CA963" s="17"/>
      <c r="CB963" s="17"/>
      <c r="CC963" s="17"/>
      <c r="CD963" s="17"/>
      <c r="CE963" s="17"/>
      <c r="CF963" s="17"/>
      <c r="CG963" s="17"/>
      <c r="CH963" s="17"/>
      <c r="CI963" s="17"/>
      <c r="CJ963" s="17"/>
      <c r="CK963" s="17"/>
      <c r="CL963" s="17"/>
      <c r="CM963" s="17"/>
      <c r="CN963" s="17"/>
      <c r="CO963" s="17"/>
      <c r="CP963" s="17"/>
    </row>
    <row r="964" spans="2:94" x14ac:dyDescent="0.35">
      <c r="B964" s="6" t="s">
        <v>349</v>
      </c>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c r="AC964" s="17"/>
      <c r="AD964" s="17"/>
      <c r="AE964" s="17"/>
      <c r="AF964" s="17"/>
      <c r="AG964" s="17"/>
      <c r="AH964" s="17"/>
      <c r="AI964" s="17"/>
      <c r="AJ964" s="17"/>
      <c r="AK964" s="17"/>
      <c r="AL964" s="17"/>
      <c r="AM964" s="17"/>
      <c r="AN964" s="17"/>
      <c r="AO964" s="17"/>
      <c r="AP964" s="17"/>
      <c r="AQ964" s="17"/>
      <c r="AR964" s="17"/>
      <c r="AS964" s="17"/>
      <c r="AT964" s="17"/>
      <c r="AU964" s="17"/>
      <c r="AV964" s="17"/>
      <c r="AW964" s="17"/>
      <c r="AX964" s="17"/>
      <c r="AY964" s="17"/>
      <c r="AZ964" s="17"/>
      <c r="BA964" s="17"/>
      <c r="BB964" s="17"/>
      <c r="BC964" s="17"/>
      <c r="BD964" s="17"/>
      <c r="BE964" s="17"/>
      <c r="BF964" s="17"/>
      <c r="BG964" s="17"/>
      <c r="BH964" s="17"/>
      <c r="BI964" s="17"/>
      <c r="BJ964" s="17"/>
      <c r="BK964" s="17"/>
      <c r="BL964" s="17"/>
      <c r="BM964" s="17"/>
      <c r="BN964" s="17"/>
      <c r="BO964" s="17"/>
      <c r="BP964" s="17"/>
      <c r="BQ964" s="17"/>
      <c r="BR964" s="17"/>
      <c r="BS964" s="17"/>
      <c r="BT964" s="17"/>
      <c r="BU964" s="17"/>
      <c r="BV964" s="17"/>
      <c r="BW964" s="17"/>
      <c r="BX964" s="17"/>
      <c r="BY964" s="17"/>
      <c r="BZ964" s="17"/>
      <c r="CA964" s="17"/>
      <c r="CB964" s="17"/>
      <c r="CC964" s="17"/>
      <c r="CD964" s="17"/>
      <c r="CE964" s="17"/>
      <c r="CF964" s="17"/>
      <c r="CG964" s="17"/>
      <c r="CH964" s="17"/>
      <c r="CI964" s="17"/>
      <c r="CJ964" s="17"/>
      <c r="CK964" s="17"/>
      <c r="CL964" s="17"/>
      <c r="CM964" s="17"/>
      <c r="CN964" s="17"/>
      <c r="CO964" s="17"/>
      <c r="CP964" s="17"/>
    </row>
    <row r="965" spans="2:94" x14ac:dyDescent="0.35">
      <c r="B965" s="24" t="s">
        <v>334</v>
      </c>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c r="AC965" s="17"/>
      <c r="AD965" s="17"/>
      <c r="AE965" s="17"/>
      <c r="AF965" s="17"/>
      <c r="AG965" s="17"/>
      <c r="AH965" s="17"/>
      <c r="AI965" s="17"/>
      <c r="AJ965" s="17"/>
      <c r="AK965" s="17"/>
      <c r="AL965" s="17"/>
      <c r="AM965" s="17"/>
      <c r="AN965" s="17"/>
      <c r="AO965" s="17"/>
      <c r="AP965" s="17"/>
      <c r="AQ965" s="17"/>
      <c r="AR965" s="17"/>
      <c r="AS965" s="17"/>
      <c r="AT965" s="17"/>
      <c r="AU965" s="17"/>
      <c r="AV965" s="17"/>
      <c r="AW965" s="17"/>
      <c r="AX965" s="17"/>
      <c r="AY965" s="17"/>
      <c r="AZ965" s="17"/>
      <c r="BA965" s="17"/>
      <c r="BB965" s="17"/>
      <c r="BC965" s="17"/>
      <c r="BD965" s="17"/>
      <c r="BE965" s="17"/>
      <c r="BF965" s="17"/>
      <c r="BG965" s="17"/>
      <c r="BH965" s="17"/>
      <c r="BI965" s="17"/>
      <c r="BJ965" s="17"/>
      <c r="BK965" s="17"/>
      <c r="BL965" s="17"/>
      <c r="BM965" s="17"/>
      <c r="BN965" s="17"/>
      <c r="BO965" s="17"/>
      <c r="BP965" s="17"/>
      <c r="BQ965" s="17"/>
      <c r="BR965" s="17"/>
      <c r="BS965" s="17"/>
      <c r="BT965" s="17"/>
      <c r="BU965" s="17"/>
      <c r="BV965" s="17"/>
      <c r="BW965" s="17"/>
      <c r="BX965" s="17"/>
      <c r="BY965" s="17"/>
      <c r="BZ965" s="17"/>
      <c r="CA965" s="17"/>
      <c r="CB965" s="17"/>
      <c r="CC965" s="17"/>
      <c r="CD965" s="17"/>
      <c r="CE965" s="17"/>
      <c r="CF965" s="17"/>
      <c r="CG965" s="17"/>
      <c r="CH965" s="17"/>
      <c r="CI965" s="17"/>
      <c r="CJ965" s="17"/>
      <c r="CK965" s="17"/>
      <c r="CL965" s="17"/>
      <c r="CM965" s="17"/>
      <c r="CN965" s="17"/>
      <c r="CO965" s="17"/>
      <c r="CP965" s="17"/>
    </row>
    <row r="966" spans="2:94" x14ac:dyDescent="0.35">
      <c r="B966" t="s">
        <v>340</v>
      </c>
      <c r="C966" s="17">
        <v>0.187413266170815</v>
      </c>
      <c r="D966" s="17">
        <v>0.21408010745478101</v>
      </c>
      <c r="E966" s="17">
        <v>0.161084053141794</v>
      </c>
      <c r="F966" s="17"/>
      <c r="G966" s="17">
        <v>0.26185604609782698</v>
      </c>
      <c r="H966" s="17">
        <v>0.30428296638000102</v>
      </c>
      <c r="I966" s="17">
        <v>0.20558735766066899</v>
      </c>
      <c r="J966" s="17">
        <v>0.162887560555632</v>
      </c>
      <c r="K966" s="17">
        <v>0.12678390071082199</v>
      </c>
      <c r="L966" s="17">
        <v>8.4177186666884202E-2</v>
      </c>
      <c r="M966" s="17"/>
      <c r="N966" s="17">
        <v>0.208002251499741</v>
      </c>
      <c r="O966" s="17">
        <v>0.18927029876850399</v>
      </c>
      <c r="P966" s="17">
        <v>0.19619741322458201</v>
      </c>
      <c r="Q966" s="17">
        <v>0.15748922899433801</v>
      </c>
      <c r="R966" s="17"/>
      <c r="S966" s="17">
        <v>0.23445423062221199</v>
      </c>
      <c r="T966" s="17">
        <v>0.18399645488929001</v>
      </c>
      <c r="U966" s="17">
        <v>0.193794470187724</v>
      </c>
      <c r="V966" s="17">
        <v>0.15924203496279399</v>
      </c>
      <c r="W966" s="17">
        <v>0.18214627580109</v>
      </c>
      <c r="X966" s="17">
        <v>0.17155890159183099</v>
      </c>
      <c r="Y966" s="17">
        <v>0.19812467873551401</v>
      </c>
      <c r="Z966" s="17">
        <v>0.200382744732789</v>
      </c>
      <c r="AA966" s="17">
        <v>0.168908208004897</v>
      </c>
      <c r="AB966" s="17">
        <v>0.16466500132327999</v>
      </c>
      <c r="AC966" s="17">
        <v>0.186490893767188</v>
      </c>
      <c r="AD966" s="17"/>
      <c r="AE966" s="17">
        <v>0.14255556363640701</v>
      </c>
      <c r="AF966" s="17">
        <v>0.20924610267874399</v>
      </c>
      <c r="AG966" s="17">
        <v>0.213174509221386</v>
      </c>
      <c r="AH966" s="17"/>
      <c r="AI966" s="17">
        <v>0.13232639931404899</v>
      </c>
      <c r="AJ966" s="17">
        <v>0.27971288823169599</v>
      </c>
      <c r="AK966" s="17">
        <v>0.22293233812768101</v>
      </c>
      <c r="AL966" s="17">
        <v>2.5575435282127201E-2</v>
      </c>
      <c r="AM966" s="17">
        <v>0.15545775765361</v>
      </c>
      <c r="AN966" s="17"/>
      <c r="AO966" s="17">
        <v>0.16457386722388001</v>
      </c>
      <c r="AP966" s="17">
        <v>0.27312195229422398</v>
      </c>
      <c r="AQ966" s="17">
        <v>0.23421550309912401</v>
      </c>
      <c r="AR966" s="17"/>
      <c r="AS966" s="17">
        <v>0.131409884698096</v>
      </c>
      <c r="AT966" s="17">
        <v>0.18862331685147901</v>
      </c>
      <c r="AU966" s="17">
        <v>0.20443710713344401</v>
      </c>
      <c r="AV966" s="17">
        <v>0.26977200387535299</v>
      </c>
      <c r="AW966" s="17">
        <v>0.226638517282714</v>
      </c>
      <c r="AX966" s="17"/>
      <c r="AY966" s="17">
        <v>7.3258608678755402E-2</v>
      </c>
      <c r="AZ966" s="17">
        <v>0.20652702678277299</v>
      </c>
      <c r="BA966" s="17">
        <v>0.148774946401216</v>
      </c>
      <c r="BB966" s="17">
        <v>0.18344285062936699</v>
      </c>
      <c r="BC966" s="17">
        <v>0.20667109241284701</v>
      </c>
      <c r="BD966" s="17">
        <v>0.168136102359046</v>
      </c>
      <c r="BE966" s="17">
        <v>0.177164521367245</v>
      </c>
      <c r="BF966" s="17">
        <v>0.27507488009686698</v>
      </c>
      <c r="BG966" s="17">
        <v>0.17603798134312101</v>
      </c>
      <c r="BH966" s="17">
        <v>0.195341913743627</v>
      </c>
      <c r="BI966" s="17">
        <v>0.149837935084013</v>
      </c>
      <c r="BJ966" s="17">
        <v>0.16580538188315699</v>
      </c>
      <c r="BK966" s="17">
        <v>0.204055812694935</v>
      </c>
      <c r="BL966" s="17">
        <v>0.17816945393224401</v>
      </c>
      <c r="BM966" s="17">
        <v>0.20250302611704901</v>
      </c>
      <c r="BN966" s="17">
        <v>0.308271735007218</v>
      </c>
      <c r="BO966" s="17"/>
      <c r="BP966" s="17">
        <v>0.27362232795952901</v>
      </c>
      <c r="BQ966" s="17">
        <v>0.156416385463611</v>
      </c>
      <c r="BR966" s="17">
        <v>0.17908005311167</v>
      </c>
      <c r="BS966" s="17">
        <v>0.17026865786809001</v>
      </c>
      <c r="BT966" s="17">
        <v>0.12673218772240999</v>
      </c>
      <c r="BU966" s="17">
        <v>0.17806144159232901</v>
      </c>
      <c r="BV966" s="17"/>
      <c r="BW966" s="17">
        <v>0.24328739831726601</v>
      </c>
      <c r="BX966" s="17">
        <v>0.180998737596375</v>
      </c>
      <c r="BY966" s="17">
        <v>0.16643537440491701</v>
      </c>
      <c r="BZ966" s="17">
        <v>0.201154335745863</v>
      </c>
      <c r="CA966" s="17">
        <v>0.214218214943657</v>
      </c>
      <c r="CB966" s="17">
        <v>0.17744919292509201</v>
      </c>
      <c r="CC966" s="17">
        <v>0.29790316635715702</v>
      </c>
      <c r="CD966" s="17">
        <v>0.20177798489381199</v>
      </c>
      <c r="CE966" s="17"/>
      <c r="CF966" s="17">
        <v>0.28258876466173699</v>
      </c>
      <c r="CG966" s="17">
        <v>0.185844424329454</v>
      </c>
      <c r="CH966" s="17">
        <v>0.17045408810705701</v>
      </c>
      <c r="CI966" s="17">
        <v>0.17545264868243499</v>
      </c>
      <c r="CJ966" s="17">
        <v>0.19374222581915199</v>
      </c>
      <c r="CK966" s="17"/>
      <c r="CL966" s="17">
        <v>0.20853997185702</v>
      </c>
      <c r="CM966" s="17"/>
      <c r="CN966" s="17">
        <v>0.201130058663337</v>
      </c>
      <c r="CO966" s="17">
        <v>0.16855861538230399</v>
      </c>
      <c r="CP966" s="17">
        <v>0.172776753669452</v>
      </c>
    </row>
    <row r="967" spans="2:94" x14ac:dyDescent="0.35">
      <c r="B967" t="s">
        <v>341</v>
      </c>
      <c r="C967" s="17">
        <v>0.34408802140695799</v>
      </c>
      <c r="D967" s="17">
        <v>0.34144027194035698</v>
      </c>
      <c r="E967" s="17">
        <v>0.347326040818563</v>
      </c>
      <c r="F967" s="17"/>
      <c r="G967" s="17">
        <v>0.39545532998736599</v>
      </c>
      <c r="H967" s="17">
        <v>0.3468443428702</v>
      </c>
      <c r="I967" s="17">
        <v>0.35501535628544001</v>
      </c>
      <c r="J967" s="17">
        <v>0.30747650692428202</v>
      </c>
      <c r="K967" s="17">
        <v>0.33196494226630602</v>
      </c>
      <c r="L967" s="17">
        <v>0.337721937568362</v>
      </c>
      <c r="M967" s="17"/>
      <c r="N967" s="17">
        <v>0.36336360823496</v>
      </c>
      <c r="O967" s="17">
        <v>0.36092506170219002</v>
      </c>
      <c r="P967" s="17">
        <v>0.322927478301898</v>
      </c>
      <c r="Q967" s="17">
        <v>0.32702167132656201</v>
      </c>
      <c r="R967" s="17"/>
      <c r="S967" s="17">
        <v>0.34534010766814899</v>
      </c>
      <c r="T967" s="17">
        <v>0.340283332006726</v>
      </c>
      <c r="U967" s="17">
        <v>0.26926306017727902</v>
      </c>
      <c r="V967" s="17">
        <v>0.32277632433942899</v>
      </c>
      <c r="W967" s="17">
        <v>0.35697723744948201</v>
      </c>
      <c r="X967" s="17">
        <v>0.32772232023861098</v>
      </c>
      <c r="Y967" s="17">
        <v>0.35306607806819101</v>
      </c>
      <c r="Z967" s="17">
        <v>0.33101897316097501</v>
      </c>
      <c r="AA967" s="17">
        <v>0.39823830735804</v>
      </c>
      <c r="AB967" s="17">
        <v>0.34347697336121802</v>
      </c>
      <c r="AC967" s="17">
        <v>0.388068647982383</v>
      </c>
      <c r="AD967" s="17"/>
      <c r="AE967" s="17">
        <v>0.282139612578787</v>
      </c>
      <c r="AF967" s="17">
        <v>0.39809540651263597</v>
      </c>
      <c r="AG967" s="17">
        <v>0.32605443743555901</v>
      </c>
      <c r="AH967" s="17"/>
      <c r="AI967" s="17">
        <v>0.31053070944080202</v>
      </c>
      <c r="AJ967" s="17">
        <v>0.411665908594537</v>
      </c>
      <c r="AK967" s="17">
        <v>0.34106138261446201</v>
      </c>
      <c r="AL967" s="17">
        <v>0.22322324203633501</v>
      </c>
      <c r="AM967" s="17">
        <v>0.29703241360761001</v>
      </c>
      <c r="AN967" s="17"/>
      <c r="AO967" s="17">
        <v>0.34125491459926799</v>
      </c>
      <c r="AP967" s="17">
        <v>0.39787278957813299</v>
      </c>
      <c r="AQ967" s="17">
        <v>0.41281785107873398</v>
      </c>
      <c r="AR967" s="17"/>
      <c r="AS967" s="17">
        <v>0.33884824340740899</v>
      </c>
      <c r="AT967" s="17">
        <v>0.32423297476968799</v>
      </c>
      <c r="AU967" s="17">
        <v>0.33874400660697102</v>
      </c>
      <c r="AV967" s="17">
        <v>0.416110743896899</v>
      </c>
      <c r="AW967" s="17">
        <v>0.44656296575629501</v>
      </c>
      <c r="AX967" s="17"/>
      <c r="AY967" s="17">
        <v>0.61519904684636995</v>
      </c>
      <c r="AZ967" s="17">
        <v>0.25049119415471899</v>
      </c>
      <c r="BA967" s="17">
        <v>0.37062687892591001</v>
      </c>
      <c r="BB967" s="17">
        <v>0.295538954745936</v>
      </c>
      <c r="BC967" s="17">
        <v>0.34405069677452399</v>
      </c>
      <c r="BD967" s="17">
        <v>0.33584227030125002</v>
      </c>
      <c r="BE967" s="17">
        <v>0.32803392233584699</v>
      </c>
      <c r="BF967" s="17">
        <v>0.33329330470169899</v>
      </c>
      <c r="BG967" s="17">
        <v>0.36103619758273298</v>
      </c>
      <c r="BH967" s="17">
        <v>0.34641586100920801</v>
      </c>
      <c r="BI967" s="17">
        <v>0.33333575126829101</v>
      </c>
      <c r="BJ967" s="17">
        <v>0.455983557578932</v>
      </c>
      <c r="BK967" s="17">
        <v>0.32333558973332999</v>
      </c>
      <c r="BL967" s="17">
        <v>0.42949484432240198</v>
      </c>
      <c r="BM967" s="17">
        <v>0.41512940544069399</v>
      </c>
      <c r="BN967" s="17">
        <v>0.44042434278384501</v>
      </c>
      <c r="BO967" s="17"/>
      <c r="BP967" s="17">
        <v>0.356152591214139</v>
      </c>
      <c r="BQ967" s="17">
        <v>0.34686245470463001</v>
      </c>
      <c r="BR967" s="17">
        <v>0.36805281699902598</v>
      </c>
      <c r="BS967" s="17">
        <v>0.31473041605833701</v>
      </c>
      <c r="BT967" s="17">
        <v>0.37920199239505498</v>
      </c>
      <c r="BU967" s="17">
        <v>0.26736852869442901</v>
      </c>
      <c r="BV967" s="17"/>
      <c r="BW967" s="17">
        <v>0.26968655497032201</v>
      </c>
      <c r="BX967" s="17">
        <v>0.327256920749941</v>
      </c>
      <c r="BY967" s="17">
        <v>0.37600673058544598</v>
      </c>
      <c r="BZ967" s="17">
        <v>0.34664432336747403</v>
      </c>
      <c r="CA967" s="17">
        <v>0.33501447778057702</v>
      </c>
      <c r="CB967" s="17">
        <v>0.37800377880250202</v>
      </c>
      <c r="CC967" s="17">
        <v>0.33085902940133699</v>
      </c>
      <c r="CD967" s="17">
        <v>0.28769044542550498</v>
      </c>
      <c r="CE967" s="17"/>
      <c r="CF967" s="17">
        <v>0.39060281452352602</v>
      </c>
      <c r="CG967" s="17">
        <v>0.35357573922067898</v>
      </c>
      <c r="CH967" s="17">
        <v>0.34039101490948398</v>
      </c>
      <c r="CI967" s="17">
        <v>0.326598078703771</v>
      </c>
      <c r="CJ967" s="17">
        <v>0.23976431388838201</v>
      </c>
      <c r="CK967" s="17"/>
      <c r="CL967" s="17">
        <v>0.38634526493287202</v>
      </c>
      <c r="CM967" s="17"/>
      <c r="CN967" s="17">
        <v>0.34548350784354298</v>
      </c>
      <c r="CO967" s="17">
        <v>0.33362724732682097</v>
      </c>
      <c r="CP967" s="17">
        <v>0.34934924371128201</v>
      </c>
    </row>
    <row r="968" spans="2:94" x14ac:dyDescent="0.35">
      <c r="B968" t="s">
        <v>342</v>
      </c>
      <c r="C968" s="17">
        <v>0.25151521892221501</v>
      </c>
      <c r="D968" s="17">
        <v>0.254870882552378</v>
      </c>
      <c r="E968" s="17">
        <v>0.248581518390803</v>
      </c>
      <c r="F968" s="17"/>
      <c r="G968" s="17">
        <v>0.208761695121436</v>
      </c>
      <c r="H968" s="17">
        <v>0.18562930898838101</v>
      </c>
      <c r="I968" s="17">
        <v>0.23980104649763101</v>
      </c>
      <c r="J968" s="17">
        <v>0.28218735131396</v>
      </c>
      <c r="K968" s="17">
        <v>0.28851611142073902</v>
      </c>
      <c r="L968" s="17">
        <v>0.29570777531769699</v>
      </c>
      <c r="M968" s="17"/>
      <c r="N968" s="17">
        <v>0.248064531679698</v>
      </c>
      <c r="O968" s="17">
        <v>0.24627253314960601</v>
      </c>
      <c r="P968" s="17">
        <v>0.25253253854982899</v>
      </c>
      <c r="Q968" s="17">
        <v>0.25433687934815102</v>
      </c>
      <c r="R968" s="17"/>
      <c r="S968" s="17">
        <v>0.209378685771447</v>
      </c>
      <c r="T968" s="17">
        <v>0.26404513369140797</v>
      </c>
      <c r="U968" s="17">
        <v>0.25021479989822298</v>
      </c>
      <c r="V968" s="17">
        <v>0.26328485141272601</v>
      </c>
      <c r="W968" s="17">
        <v>0.28198260244078399</v>
      </c>
      <c r="X968" s="17">
        <v>0.25518462597124802</v>
      </c>
      <c r="Y968" s="17">
        <v>0.27313534776193599</v>
      </c>
      <c r="Z968" s="17">
        <v>0.27151178753672001</v>
      </c>
      <c r="AA968" s="17">
        <v>0.21700056045986599</v>
      </c>
      <c r="AB968" s="17">
        <v>0.27348862231614002</v>
      </c>
      <c r="AC968" s="17">
        <v>0.24735379671954999</v>
      </c>
      <c r="AD968" s="17"/>
      <c r="AE968" s="17">
        <v>0.28940893164347398</v>
      </c>
      <c r="AF968" s="17">
        <v>0.23500824687465699</v>
      </c>
      <c r="AG968" s="17">
        <v>0.221791100383254</v>
      </c>
      <c r="AH968" s="17"/>
      <c r="AI968" s="17">
        <v>0.287483250773231</v>
      </c>
      <c r="AJ968" s="17">
        <v>0.19875651371400099</v>
      </c>
      <c r="AK968" s="17">
        <v>0.245182431779569</v>
      </c>
      <c r="AL968" s="17">
        <v>0.530306071377455</v>
      </c>
      <c r="AM968" s="17">
        <v>0.233911719075829</v>
      </c>
      <c r="AN968" s="17"/>
      <c r="AO968" s="17">
        <v>0.25025471689094397</v>
      </c>
      <c r="AP968" s="17">
        <v>0.21550813426535201</v>
      </c>
      <c r="AQ968" s="17">
        <v>0.183318653110602</v>
      </c>
      <c r="AR968" s="17"/>
      <c r="AS968" s="17">
        <v>0.272350481800332</v>
      </c>
      <c r="AT968" s="17">
        <v>0.274294085887968</v>
      </c>
      <c r="AU968" s="17">
        <v>0.24747061178522201</v>
      </c>
      <c r="AV968" s="17">
        <v>0.158338203657336</v>
      </c>
      <c r="AW968" s="17">
        <v>0.25147463557488098</v>
      </c>
      <c r="AX968" s="17"/>
      <c r="AY968" s="17">
        <v>7.3768892199396197E-2</v>
      </c>
      <c r="AZ968" s="17">
        <v>0.190814697740818</v>
      </c>
      <c r="BA968" s="17">
        <v>0.26280101766438801</v>
      </c>
      <c r="BB968" s="17">
        <v>0.28219436279267102</v>
      </c>
      <c r="BC968" s="17">
        <v>0.27408500748588499</v>
      </c>
      <c r="BD968" s="17">
        <v>0.25801965905163499</v>
      </c>
      <c r="BE968" s="17">
        <v>0.280343983391525</v>
      </c>
      <c r="BF968" s="17">
        <v>0.24713954542802399</v>
      </c>
      <c r="BG968" s="17">
        <v>0.21855485737507399</v>
      </c>
      <c r="BH968" s="17">
        <v>0.253616773046906</v>
      </c>
      <c r="BI968" s="17">
        <v>0.245087514812383</v>
      </c>
      <c r="BJ968" s="17">
        <v>0.27177786414982802</v>
      </c>
      <c r="BK968" s="17">
        <v>0.31914491250397498</v>
      </c>
      <c r="BL968" s="17">
        <v>8.0567485741117606E-2</v>
      </c>
      <c r="BM968" s="17">
        <v>0.22786946518986001</v>
      </c>
      <c r="BN968" s="17">
        <v>0.13972198938562899</v>
      </c>
      <c r="BO968" s="17"/>
      <c r="BP968" s="17">
        <v>0.195281249234525</v>
      </c>
      <c r="BQ968" s="17">
        <v>0.27962431053840697</v>
      </c>
      <c r="BR968" s="17">
        <v>0.238621566216105</v>
      </c>
      <c r="BS968" s="17">
        <v>0.27321655025965003</v>
      </c>
      <c r="BT968" s="17">
        <v>0.244552414191469</v>
      </c>
      <c r="BU968" s="17">
        <v>0.30903025047295501</v>
      </c>
      <c r="BV968" s="17"/>
      <c r="BW968" s="17">
        <v>0.20207640565795801</v>
      </c>
      <c r="BX968" s="17">
        <v>0.29691363701276502</v>
      </c>
      <c r="BY968" s="17">
        <v>0.25017615049063202</v>
      </c>
      <c r="BZ968" s="17">
        <v>0.239027210293589</v>
      </c>
      <c r="CA968" s="17">
        <v>0.26958185963049303</v>
      </c>
      <c r="CB968" s="17">
        <v>0.21824035123767099</v>
      </c>
      <c r="CC968" s="17">
        <v>0.26745783412789498</v>
      </c>
      <c r="CD968" s="17">
        <v>0.202664718265331</v>
      </c>
      <c r="CE968" s="17"/>
      <c r="CF968" s="17">
        <v>0.19464659387837399</v>
      </c>
      <c r="CG968" s="17">
        <v>0.24720020913707999</v>
      </c>
      <c r="CH968" s="17">
        <v>0.252434573225371</v>
      </c>
      <c r="CI968" s="17">
        <v>0.25969013021002901</v>
      </c>
      <c r="CJ968" s="17">
        <v>0.405012229258778</v>
      </c>
      <c r="CK968" s="17"/>
      <c r="CL968" s="17">
        <v>0.25887512463059997</v>
      </c>
      <c r="CM968" s="17"/>
      <c r="CN968" s="17">
        <v>0.25343326486870799</v>
      </c>
      <c r="CO968" s="17">
        <v>0.262850736408062</v>
      </c>
      <c r="CP968" s="17">
        <v>0.23842801185391199</v>
      </c>
    </row>
    <row r="969" spans="2:94" x14ac:dyDescent="0.35">
      <c r="B969" t="s">
        <v>343</v>
      </c>
      <c r="C969" s="17">
        <v>9.8274480038194098E-2</v>
      </c>
      <c r="D969" s="17">
        <v>9.6894153218537504E-2</v>
      </c>
      <c r="E969" s="17">
        <v>9.9074707051898803E-2</v>
      </c>
      <c r="F969" s="17"/>
      <c r="G969" s="17">
        <v>4.49787482311204E-2</v>
      </c>
      <c r="H969" s="17">
        <v>5.0723220016345598E-2</v>
      </c>
      <c r="I969" s="17">
        <v>8.9410203353429807E-2</v>
      </c>
      <c r="J969" s="17">
        <v>9.2188234912100001E-2</v>
      </c>
      <c r="K969" s="17">
        <v>0.14652101996171901</v>
      </c>
      <c r="L969" s="17">
        <v>0.15429775520066599</v>
      </c>
      <c r="M969" s="17"/>
      <c r="N969" s="17">
        <v>9.8931987568510196E-2</v>
      </c>
      <c r="O969" s="17">
        <v>0.100180588972075</v>
      </c>
      <c r="P969" s="17">
        <v>9.8857788836719196E-2</v>
      </c>
      <c r="Q969" s="17">
        <v>9.63587873038705E-2</v>
      </c>
      <c r="R969" s="17"/>
      <c r="S969" s="17">
        <v>7.4456298187075803E-2</v>
      </c>
      <c r="T969" s="17">
        <v>9.7727485288326504E-2</v>
      </c>
      <c r="U969" s="17">
        <v>0.144675872158404</v>
      </c>
      <c r="V969" s="17">
        <v>8.4518610738076205E-2</v>
      </c>
      <c r="W969" s="17">
        <v>0.11414868334179901</v>
      </c>
      <c r="X969" s="17">
        <v>0.130156900025617</v>
      </c>
      <c r="Y969" s="17">
        <v>9.0688928162828503E-2</v>
      </c>
      <c r="Z969" s="17">
        <v>7.0656710400549896E-2</v>
      </c>
      <c r="AA969" s="17">
        <v>8.8673971286357095E-2</v>
      </c>
      <c r="AB969" s="17">
        <v>0.122515358923284</v>
      </c>
      <c r="AC969" s="17">
        <v>5.8242013155326497E-2</v>
      </c>
      <c r="AD969" s="17"/>
      <c r="AE969" s="17">
        <v>0.16406066916576301</v>
      </c>
      <c r="AF969" s="17">
        <v>6.5702451922054997E-2</v>
      </c>
      <c r="AG969" s="17">
        <v>5.5662646659011203E-2</v>
      </c>
      <c r="AH969" s="17"/>
      <c r="AI969" s="17">
        <v>0.16674777080142</v>
      </c>
      <c r="AJ969" s="17">
        <v>2.5204450967488998E-2</v>
      </c>
      <c r="AK969" s="17">
        <v>0.118659379860691</v>
      </c>
      <c r="AL969" s="17">
        <v>0.13886311889793901</v>
      </c>
      <c r="AM969" s="17">
        <v>9.2042627127332396E-2</v>
      </c>
      <c r="AN969" s="17"/>
      <c r="AO969" s="17">
        <v>0.16327418617290099</v>
      </c>
      <c r="AP969" s="17">
        <v>2.5103844779213201E-2</v>
      </c>
      <c r="AQ969" s="17">
        <v>8.8637790402622693E-2</v>
      </c>
      <c r="AR969" s="17"/>
      <c r="AS969" s="17">
        <v>0.11196884789554901</v>
      </c>
      <c r="AT969" s="17">
        <v>8.3031429698621206E-2</v>
      </c>
      <c r="AU969" s="17">
        <v>9.1237088349915701E-2</v>
      </c>
      <c r="AV969" s="17">
        <v>8.7519492360370696E-2</v>
      </c>
      <c r="AW969" s="17">
        <v>7.5323881386110403E-2</v>
      </c>
      <c r="AX969" s="17"/>
      <c r="AY969" s="17">
        <v>7.7592209952243099E-2</v>
      </c>
      <c r="AZ969" s="17">
        <v>0.11273367391811601</v>
      </c>
      <c r="BA969" s="17">
        <v>0.123343416795493</v>
      </c>
      <c r="BB969" s="17">
        <v>9.3949767806821405E-2</v>
      </c>
      <c r="BC969" s="17">
        <v>8.0143034591131895E-2</v>
      </c>
      <c r="BD969" s="17">
        <v>0.100341027334864</v>
      </c>
      <c r="BE969" s="17">
        <v>9.8016824882456402E-2</v>
      </c>
      <c r="BF969" s="17">
        <v>5.1407740750940997E-2</v>
      </c>
      <c r="BG969" s="17">
        <v>0.14493904136014199</v>
      </c>
      <c r="BH969" s="17">
        <v>9.5035781447103104E-2</v>
      </c>
      <c r="BI969" s="17">
        <v>0.113006059420534</v>
      </c>
      <c r="BJ969" s="17">
        <v>4.8586700638420202E-2</v>
      </c>
      <c r="BK969" s="17">
        <v>8.3753599683316707E-2</v>
      </c>
      <c r="BL969" s="17">
        <v>0.23967105448880199</v>
      </c>
      <c r="BM969" s="17">
        <v>8.8390793587035901E-2</v>
      </c>
      <c r="BN969" s="17">
        <v>8.7624289901685304E-2</v>
      </c>
      <c r="BO969" s="17"/>
      <c r="BP969" s="17">
        <v>5.3646404018333697E-2</v>
      </c>
      <c r="BQ969" s="17">
        <v>0.105115574887596</v>
      </c>
      <c r="BR969" s="17">
        <v>0.10193936421177099</v>
      </c>
      <c r="BS969" s="17">
        <v>0.11188021718688</v>
      </c>
      <c r="BT969" s="17">
        <v>0.120669683709522</v>
      </c>
      <c r="BU969" s="17">
        <v>0.14985203896204699</v>
      </c>
      <c r="BV969" s="17"/>
      <c r="BW969" s="17">
        <v>0.128397379348657</v>
      </c>
      <c r="BX969" s="17">
        <v>8.5789724975756598E-2</v>
      </c>
      <c r="BY969" s="17">
        <v>9.6693697842659895E-2</v>
      </c>
      <c r="BZ969" s="17">
        <v>0.116151666480899</v>
      </c>
      <c r="CA969" s="17">
        <v>9.9063654245748506E-2</v>
      </c>
      <c r="CB969" s="17">
        <v>0.114646586747134</v>
      </c>
      <c r="CC969" s="17">
        <v>6.2137097956708097E-2</v>
      </c>
      <c r="CD969" s="17">
        <v>7.0287367800221504E-2</v>
      </c>
      <c r="CE969" s="17"/>
      <c r="CF969" s="17">
        <v>8.0871650736892495E-2</v>
      </c>
      <c r="CG969" s="17">
        <v>0.10891130475085201</v>
      </c>
      <c r="CH969" s="17">
        <v>9.4311692267572605E-2</v>
      </c>
      <c r="CI969" s="17">
        <v>9.9705651332829603E-2</v>
      </c>
      <c r="CJ969" s="17">
        <v>7.2753513118926902E-2</v>
      </c>
      <c r="CK969" s="17"/>
      <c r="CL969" s="17">
        <v>4.3953167735450799E-2</v>
      </c>
      <c r="CM969" s="17"/>
      <c r="CN969" s="17">
        <v>7.2454394782404494E-2</v>
      </c>
      <c r="CO969" s="17">
        <v>9.6117148264265498E-2</v>
      </c>
      <c r="CP969" s="17">
        <v>0.15557555445618801</v>
      </c>
    </row>
    <row r="970" spans="2:94" x14ac:dyDescent="0.35">
      <c r="B970" t="s">
        <v>203</v>
      </c>
      <c r="C970" s="17">
        <v>0.118709013461819</v>
      </c>
      <c r="D970" s="17">
        <v>9.2714584833946095E-2</v>
      </c>
      <c r="E970" s="17">
        <v>0.143933680596942</v>
      </c>
      <c r="F970" s="17"/>
      <c r="G970" s="17">
        <v>8.8948180562250595E-2</v>
      </c>
      <c r="H970" s="17">
        <v>0.112520161745073</v>
      </c>
      <c r="I970" s="17">
        <v>0.11018603620283</v>
      </c>
      <c r="J970" s="17">
        <v>0.15526034629402599</v>
      </c>
      <c r="K970" s="17">
        <v>0.106214025640414</v>
      </c>
      <c r="L970" s="17">
        <v>0.12809534524639099</v>
      </c>
      <c r="M970" s="17"/>
      <c r="N970" s="17">
        <v>8.1637621017090795E-2</v>
      </c>
      <c r="O970" s="17">
        <v>0.10335151740762499</v>
      </c>
      <c r="P970" s="17">
        <v>0.12948478108697101</v>
      </c>
      <c r="Q970" s="17">
        <v>0.164793433027077</v>
      </c>
      <c r="R970" s="17"/>
      <c r="S970" s="17">
        <v>0.136370677751116</v>
      </c>
      <c r="T970" s="17">
        <v>0.11394759412425</v>
      </c>
      <c r="U970" s="17">
        <v>0.14205179757837</v>
      </c>
      <c r="V970" s="17">
        <v>0.17017817854697401</v>
      </c>
      <c r="W970" s="17">
        <v>6.4745200966844801E-2</v>
      </c>
      <c r="X970" s="17">
        <v>0.115377252172693</v>
      </c>
      <c r="Y970" s="17">
        <v>8.4984967271530806E-2</v>
      </c>
      <c r="Z970" s="17">
        <v>0.126429784168965</v>
      </c>
      <c r="AA970" s="17">
        <v>0.12717895289084</v>
      </c>
      <c r="AB970" s="17">
        <v>9.5854044076078199E-2</v>
      </c>
      <c r="AC970" s="17">
        <v>0.119844648375552</v>
      </c>
      <c r="AD970" s="17"/>
      <c r="AE970" s="17">
        <v>0.12183522297556799</v>
      </c>
      <c r="AF970" s="17">
        <v>9.1947792011907503E-2</v>
      </c>
      <c r="AG970" s="17">
        <v>0.18331730630078899</v>
      </c>
      <c r="AH970" s="17"/>
      <c r="AI970" s="17">
        <v>0.10291186967049799</v>
      </c>
      <c r="AJ970" s="17">
        <v>8.4660238492276996E-2</v>
      </c>
      <c r="AK970" s="17">
        <v>7.2164467617597303E-2</v>
      </c>
      <c r="AL970" s="17">
        <v>8.2032132406142905E-2</v>
      </c>
      <c r="AM970" s="17">
        <v>0.22155548253561799</v>
      </c>
      <c r="AN970" s="17"/>
      <c r="AO970" s="17">
        <v>8.0642315113007401E-2</v>
      </c>
      <c r="AP970" s="17">
        <v>8.8393279083077106E-2</v>
      </c>
      <c r="AQ970" s="17">
        <v>8.1010202308918297E-2</v>
      </c>
      <c r="AR970" s="17"/>
      <c r="AS970" s="17">
        <v>0.145422542198614</v>
      </c>
      <c r="AT970" s="17">
        <v>0.12981819279224399</v>
      </c>
      <c r="AU970" s="17">
        <v>0.118111186124447</v>
      </c>
      <c r="AV970" s="17">
        <v>6.8259556210041303E-2</v>
      </c>
      <c r="AW970" s="17">
        <v>0</v>
      </c>
      <c r="AX970" s="17"/>
      <c r="AY970" s="17">
        <v>0.160181242323235</v>
      </c>
      <c r="AZ970" s="17">
        <v>0.239433407403573</v>
      </c>
      <c r="BA970" s="17">
        <v>9.4453740212993201E-2</v>
      </c>
      <c r="BB970" s="17">
        <v>0.144874064025206</v>
      </c>
      <c r="BC970" s="17">
        <v>9.50501687356122E-2</v>
      </c>
      <c r="BD970" s="17">
        <v>0.137660940953205</v>
      </c>
      <c r="BE970" s="17">
        <v>0.11644074802292601</v>
      </c>
      <c r="BF970" s="17">
        <v>9.3084529022469206E-2</v>
      </c>
      <c r="BG970" s="17">
        <v>9.9431922338929501E-2</v>
      </c>
      <c r="BH970" s="17">
        <v>0.109589670753157</v>
      </c>
      <c r="BI970" s="17">
        <v>0.158732739414779</v>
      </c>
      <c r="BJ970" s="17">
        <v>5.7846495749662802E-2</v>
      </c>
      <c r="BK970" s="17">
        <v>6.9710085384442205E-2</v>
      </c>
      <c r="BL970" s="17">
        <v>7.2097161515434605E-2</v>
      </c>
      <c r="BM970" s="17">
        <v>6.6107309665361297E-2</v>
      </c>
      <c r="BN970" s="17">
        <v>2.3957642921622301E-2</v>
      </c>
      <c r="BO970" s="17"/>
      <c r="BP970" s="17">
        <v>0.12129742757347201</v>
      </c>
      <c r="BQ970" s="17">
        <v>0.111981274405756</v>
      </c>
      <c r="BR970" s="17">
        <v>0.112306199461428</v>
      </c>
      <c r="BS970" s="17">
        <v>0.12990415862704299</v>
      </c>
      <c r="BT970" s="17">
        <v>0.12884372198154401</v>
      </c>
      <c r="BU970" s="17">
        <v>9.5687740278240799E-2</v>
      </c>
      <c r="BV970" s="17"/>
      <c r="BW970" s="17">
        <v>0.156552261705797</v>
      </c>
      <c r="BX970" s="17">
        <v>0.10904097966516201</v>
      </c>
      <c r="BY970" s="17">
        <v>0.11068804667634601</v>
      </c>
      <c r="BZ970" s="17">
        <v>9.70224641121753E-2</v>
      </c>
      <c r="CA970" s="17">
        <v>8.2121793399524898E-2</v>
      </c>
      <c r="CB970" s="17">
        <v>0.111660090287601</v>
      </c>
      <c r="CC970" s="17">
        <v>4.1642872156902599E-2</v>
      </c>
      <c r="CD970" s="17">
        <v>0.23757948361513101</v>
      </c>
      <c r="CE970" s="17"/>
      <c r="CF970" s="17">
        <v>5.1290176199470502E-2</v>
      </c>
      <c r="CG970" s="17">
        <v>0.104468322561935</v>
      </c>
      <c r="CH970" s="17">
        <v>0.142408631490515</v>
      </c>
      <c r="CI970" s="17">
        <v>0.13855349107093601</v>
      </c>
      <c r="CJ970" s="17">
        <v>8.8727717914761597E-2</v>
      </c>
      <c r="CK970" s="17"/>
      <c r="CL970" s="17">
        <v>0.102286470844057</v>
      </c>
      <c r="CM970" s="17"/>
      <c r="CN970" s="17">
        <v>0.127498773842008</v>
      </c>
      <c r="CO970" s="17">
        <v>0.13884625261854699</v>
      </c>
      <c r="CP970" s="17">
        <v>8.3870436309166699E-2</v>
      </c>
    </row>
    <row r="971" spans="2:94" x14ac:dyDescent="0.35">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c r="AW971" s="17"/>
      <c r="AX971" s="17"/>
      <c r="AY971" s="17"/>
      <c r="AZ971" s="17"/>
      <c r="BA971" s="17"/>
      <c r="BB971" s="17"/>
      <c r="BC971" s="17"/>
      <c r="BD971" s="17"/>
      <c r="BE971" s="17"/>
      <c r="BF971" s="17"/>
      <c r="BG971" s="17"/>
      <c r="BH971" s="17"/>
      <c r="BI971" s="17"/>
      <c r="BJ971" s="17"/>
      <c r="BK971" s="17"/>
      <c r="BL971" s="17"/>
      <c r="BM971" s="17"/>
      <c r="BN971" s="17"/>
      <c r="BO971" s="17"/>
      <c r="BP971" s="17"/>
      <c r="BQ971" s="17"/>
      <c r="BR971" s="17"/>
      <c r="BS971" s="17"/>
      <c r="BT971" s="17"/>
      <c r="BU971" s="17"/>
      <c r="BV971" s="17"/>
      <c r="BW971" s="17"/>
      <c r="BX971" s="17"/>
      <c r="BY971" s="17"/>
      <c r="BZ971" s="17"/>
      <c r="CA971" s="17"/>
      <c r="CB971" s="17"/>
      <c r="CC971" s="17"/>
      <c r="CD971" s="17"/>
      <c r="CE971" s="17"/>
      <c r="CF971" s="17"/>
      <c r="CG971" s="17"/>
      <c r="CH971" s="17"/>
      <c r="CI971" s="17"/>
      <c r="CJ971" s="17"/>
      <c r="CK971" s="17"/>
      <c r="CL971" s="17"/>
      <c r="CM971" s="17"/>
      <c r="CN971" s="17"/>
      <c r="CO971" s="17"/>
      <c r="CP971" s="17"/>
    </row>
    <row r="972" spans="2:94" x14ac:dyDescent="0.35">
      <c r="B972" s="6" t="s">
        <v>351</v>
      </c>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c r="AN972" s="17"/>
      <c r="AO972" s="17"/>
      <c r="AP972" s="17"/>
      <c r="AQ972" s="17"/>
      <c r="AR972" s="17"/>
      <c r="AS972" s="17"/>
      <c r="AT972" s="17"/>
      <c r="AU972" s="17"/>
      <c r="AV972" s="17"/>
      <c r="AW972" s="17"/>
      <c r="AX972" s="17"/>
      <c r="AY972" s="17"/>
      <c r="AZ972" s="17"/>
      <c r="BA972" s="17"/>
      <c r="BB972" s="17"/>
      <c r="BC972" s="17"/>
      <c r="BD972" s="17"/>
      <c r="BE972" s="17"/>
      <c r="BF972" s="17"/>
      <c r="BG972" s="17"/>
      <c r="BH972" s="17"/>
      <c r="BI972" s="17"/>
      <c r="BJ972" s="17"/>
      <c r="BK972" s="17"/>
      <c r="BL972" s="17"/>
      <c r="BM972" s="17"/>
      <c r="BN972" s="17"/>
      <c r="BO972" s="17"/>
      <c r="BP972" s="17"/>
      <c r="BQ972" s="17"/>
      <c r="BR972" s="17"/>
      <c r="BS972" s="17"/>
      <c r="BT972" s="17"/>
      <c r="BU972" s="17"/>
      <c r="BV972" s="17"/>
      <c r="BW972" s="17"/>
      <c r="BX972" s="17"/>
      <c r="BY972" s="17"/>
      <c r="BZ972" s="17"/>
      <c r="CA972" s="17"/>
      <c r="CB972" s="17"/>
      <c r="CC972" s="17"/>
      <c r="CD972" s="17"/>
      <c r="CE972" s="17"/>
      <c r="CF972" s="17"/>
      <c r="CG972" s="17"/>
      <c r="CH972" s="17"/>
      <c r="CI972" s="17"/>
      <c r="CJ972" s="17"/>
      <c r="CK972" s="17"/>
      <c r="CL972" s="17"/>
      <c r="CM972" s="17"/>
      <c r="CN972" s="17"/>
      <c r="CO972" s="17"/>
      <c r="CP972" s="17"/>
    </row>
    <row r="973" spans="2:94" x14ac:dyDescent="0.35">
      <c r="B973" s="24" t="s">
        <v>125</v>
      </c>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c r="AW973" s="17"/>
      <c r="AX973" s="17"/>
      <c r="AY973" s="17"/>
      <c r="AZ973" s="17"/>
      <c r="BA973" s="17"/>
      <c r="BB973" s="17"/>
      <c r="BC973" s="17"/>
      <c r="BD973" s="17"/>
      <c r="BE973" s="17"/>
      <c r="BF973" s="17"/>
      <c r="BG973" s="17"/>
      <c r="BH973" s="17"/>
      <c r="BI973" s="17"/>
      <c r="BJ973" s="17"/>
      <c r="BK973" s="17"/>
      <c r="BL973" s="17"/>
      <c r="BM973" s="17"/>
      <c r="BN973" s="17"/>
      <c r="BO973" s="17"/>
      <c r="BP973" s="17"/>
      <c r="BQ973" s="17"/>
      <c r="BR973" s="17"/>
      <c r="BS973" s="17"/>
      <c r="BT973" s="17"/>
      <c r="BU973" s="17"/>
      <c r="BV973" s="17"/>
      <c r="BW973" s="17"/>
      <c r="BX973" s="17"/>
      <c r="BY973" s="17"/>
      <c r="BZ973" s="17"/>
      <c r="CA973" s="17"/>
      <c r="CB973" s="17"/>
      <c r="CC973" s="17"/>
      <c r="CD973" s="17"/>
      <c r="CE973" s="17"/>
      <c r="CF973" s="17"/>
      <c r="CG973" s="17"/>
      <c r="CH973" s="17"/>
      <c r="CI973" s="17"/>
      <c r="CJ973" s="17"/>
      <c r="CK973" s="17"/>
      <c r="CL973" s="17"/>
      <c r="CM973" s="17"/>
      <c r="CN973" s="17"/>
      <c r="CO973" s="17"/>
      <c r="CP973" s="17"/>
    </row>
    <row r="974" spans="2:94" x14ac:dyDescent="0.35">
      <c r="B974" t="s">
        <v>205</v>
      </c>
      <c r="C974" s="17">
        <v>0.25074933495491702</v>
      </c>
      <c r="D974" s="17">
        <v>0.30387196400926197</v>
      </c>
      <c r="E974" s="17">
        <v>0.19746741121288899</v>
      </c>
      <c r="F974" s="17"/>
      <c r="G974" s="17">
        <v>0.25757157835349298</v>
      </c>
      <c r="H974" s="17">
        <v>0.248550455000384</v>
      </c>
      <c r="I974" s="17">
        <v>0.236971734557929</v>
      </c>
      <c r="J974" s="17">
        <v>0.27312606014130603</v>
      </c>
      <c r="K974" s="17">
        <v>0.26127388412665498</v>
      </c>
      <c r="L974" s="17">
        <v>0.23399236795150399</v>
      </c>
      <c r="M974" s="17"/>
      <c r="N974" s="17">
        <v>0.27192765983022499</v>
      </c>
      <c r="O974" s="17">
        <v>0.24616115970225999</v>
      </c>
      <c r="P974" s="17">
        <v>0.25300254927994398</v>
      </c>
      <c r="Q974" s="17">
        <v>0.22907489226164299</v>
      </c>
      <c r="R974" s="17"/>
      <c r="S974" s="17">
        <v>0.27993856225101599</v>
      </c>
      <c r="T974" s="17">
        <v>0.216522850412663</v>
      </c>
      <c r="U974" s="17">
        <v>0.22960044828586901</v>
      </c>
      <c r="V974" s="17">
        <v>0.25386972897356502</v>
      </c>
      <c r="W974" s="17">
        <v>0.15969194939357101</v>
      </c>
      <c r="X974" s="17">
        <v>0.21328451511624</v>
      </c>
      <c r="Y974" s="17">
        <v>0.301529764553983</v>
      </c>
      <c r="Z974" s="17">
        <v>0.23522559861964601</v>
      </c>
      <c r="AA974" s="17">
        <v>0.275465400529531</v>
      </c>
      <c r="AB974" s="17">
        <v>0.27253838700608501</v>
      </c>
      <c r="AC974" s="17">
        <v>0.31898400288176199</v>
      </c>
      <c r="AD974" s="17"/>
      <c r="AE974" s="17">
        <v>0.20852700219866999</v>
      </c>
      <c r="AF974" s="17">
        <v>0.301006360591143</v>
      </c>
      <c r="AG974" s="17">
        <v>0.20471395463518599</v>
      </c>
      <c r="AH974" s="17"/>
      <c r="AI974" s="17">
        <v>0.181538958373228</v>
      </c>
      <c r="AJ974" s="17">
        <v>0.36332150231063498</v>
      </c>
      <c r="AK974" s="17">
        <v>0.27599856026486103</v>
      </c>
      <c r="AL974" s="17">
        <v>0.20209914195706699</v>
      </c>
      <c r="AM974" s="17">
        <v>0.16831869228114099</v>
      </c>
      <c r="AN974" s="17"/>
      <c r="AO974" s="17">
        <v>0.15531625703590199</v>
      </c>
      <c r="AP974" s="17">
        <v>0.35871832944684001</v>
      </c>
      <c r="AQ974" s="17">
        <v>0.245851897515314</v>
      </c>
      <c r="AR974" s="17"/>
      <c r="AS974" s="17">
        <v>0.224017163393328</v>
      </c>
      <c r="AT974" s="17">
        <v>0.23146105491913299</v>
      </c>
      <c r="AU974" s="17">
        <v>0.26448006127956197</v>
      </c>
      <c r="AV974" s="17">
        <v>0.31038341081155302</v>
      </c>
      <c r="AW974" s="17">
        <v>0.25257168966553201</v>
      </c>
      <c r="AX974" s="17"/>
      <c r="AY974" s="17">
        <v>0.25031350746584402</v>
      </c>
      <c r="AZ974" s="17">
        <v>0.2466069859859</v>
      </c>
      <c r="BA974" s="17">
        <v>0.258663620647887</v>
      </c>
      <c r="BB974" s="17">
        <v>0.231847433791736</v>
      </c>
      <c r="BC974" s="17">
        <v>0.28294678258010603</v>
      </c>
      <c r="BD974" s="17">
        <v>0.226342439509437</v>
      </c>
      <c r="BE974" s="17">
        <v>0.222891855394901</v>
      </c>
      <c r="BF974" s="17">
        <v>0.232631430770257</v>
      </c>
      <c r="BG974" s="17">
        <v>0.21531894982913399</v>
      </c>
      <c r="BH974" s="17">
        <v>0.27859763304901197</v>
      </c>
      <c r="BI974" s="17">
        <v>0.242361081949761</v>
      </c>
      <c r="BJ974" s="17">
        <v>0.26040557007117199</v>
      </c>
      <c r="BK974" s="17">
        <v>0.257994786943261</v>
      </c>
      <c r="BL974" s="17">
        <v>0.28290318430577999</v>
      </c>
      <c r="BM974" s="17">
        <v>0.37499780106338398</v>
      </c>
      <c r="BN974" s="17">
        <v>0.37660954557874499</v>
      </c>
      <c r="BO974" s="17"/>
      <c r="BP974" s="17">
        <v>0.30174418968661199</v>
      </c>
      <c r="BQ974" s="17">
        <v>0.255923459185394</v>
      </c>
      <c r="BR974" s="17">
        <v>0.202642937669544</v>
      </c>
      <c r="BS974" s="17">
        <v>0.23170330670349301</v>
      </c>
      <c r="BT974" s="17">
        <v>0.24337223796653601</v>
      </c>
      <c r="BU974" s="17">
        <v>0.21255918072340499</v>
      </c>
      <c r="BV974" s="17"/>
      <c r="BW974" s="17">
        <v>0.24052269641254401</v>
      </c>
      <c r="BX974" s="17">
        <v>0.25108233615071701</v>
      </c>
      <c r="BY974" s="17">
        <v>0.26511182013963802</v>
      </c>
      <c r="BZ974" s="17">
        <v>0.24012573577816201</v>
      </c>
      <c r="CA974" s="17">
        <v>0.241596251231742</v>
      </c>
      <c r="CB974" s="17">
        <v>0.229361511823268</v>
      </c>
      <c r="CC974" s="17">
        <v>0.36221005341239398</v>
      </c>
      <c r="CD974" s="17">
        <v>0.22535643633233399</v>
      </c>
      <c r="CE974" s="17"/>
      <c r="CF974" s="17">
        <v>0.31483939697149399</v>
      </c>
      <c r="CG974" s="17">
        <v>0.24736129486120101</v>
      </c>
      <c r="CH974" s="17">
        <v>0.22968979056255001</v>
      </c>
      <c r="CI974" s="17">
        <v>0.26132047708332101</v>
      </c>
      <c r="CJ974" s="17">
        <v>0.31273013308698699</v>
      </c>
      <c r="CK974" s="17"/>
      <c r="CL974" s="17">
        <v>0.286768521188355</v>
      </c>
      <c r="CM974" s="17"/>
      <c r="CN974" s="17">
        <v>0.31337477908658901</v>
      </c>
      <c r="CO974" s="17">
        <v>0.14451888164885299</v>
      </c>
      <c r="CP974" s="17">
        <v>0.192179353651734</v>
      </c>
    </row>
    <row r="975" spans="2:94" x14ac:dyDescent="0.35">
      <c r="B975" t="s">
        <v>206</v>
      </c>
      <c r="C975" s="17">
        <v>0.37115542993378198</v>
      </c>
      <c r="D975" s="17">
        <v>0.34699312812005001</v>
      </c>
      <c r="E975" s="17">
        <v>0.39466381162734598</v>
      </c>
      <c r="F975" s="17"/>
      <c r="G975" s="17">
        <v>0.381462907593905</v>
      </c>
      <c r="H975" s="17">
        <v>0.41096640698630299</v>
      </c>
      <c r="I975" s="17">
        <v>0.42000617175073102</v>
      </c>
      <c r="J975" s="17">
        <v>0.35646973929620501</v>
      </c>
      <c r="K975" s="17">
        <v>0.35035533788191198</v>
      </c>
      <c r="L975" s="17">
        <v>0.31776866071465398</v>
      </c>
      <c r="M975" s="17"/>
      <c r="N975" s="17">
        <v>0.37768098538285699</v>
      </c>
      <c r="O975" s="17">
        <v>0.39602392203761999</v>
      </c>
      <c r="P975" s="17">
        <v>0.36666442729349602</v>
      </c>
      <c r="Q975" s="17">
        <v>0.34211844092283</v>
      </c>
      <c r="R975" s="17"/>
      <c r="S975" s="17">
        <v>0.37473056177542102</v>
      </c>
      <c r="T975" s="17">
        <v>0.39467343124204401</v>
      </c>
      <c r="U975" s="17">
        <v>0.34206048618102403</v>
      </c>
      <c r="V975" s="17">
        <v>0.34880742168352202</v>
      </c>
      <c r="W975" s="17">
        <v>0.42283573152292397</v>
      </c>
      <c r="X975" s="17">
        <v>0.38479727380086098</v>
      </c>
      <c r="Y975" s="17">
        <v>0.39706621561761501</v>
      </c>
      <c r="Z975" s="17">
        <v>0.40545303234545699</v>
      </c>
      <c r="AA975" s="17">
        <v>0.344886501529998</v>
      </c>
      <c r="AB975" s="17">
        <v>0.35151911983461198</v>
      </c>
      <c r="AC975" s="17">
        <v>0.314164597001024</v>
      </c>
      <c r="AD975" s="17"/>
      <c r="AE975" s="17">
        <v>0.35274377750479802</v>
      </c>
      <c r="AF975" s="17">
        <v>0.38040800316096401</v>
      </c>
      <c r="AG975" s="17">
        <v>0.385994852083764</v>
      </c>
      <c r="AH975" s="17"/>
      <c r="AI975" s="17">
        <v>0.36749675385285102</v>
      </c>
      <c r="AJ975" s="17">
        <v>0.38354708914074498</v>
      </c>
      <c r="AK975" s="17">
        <v>0.43513937046012702</v>
      </c>
      <c r="AL975" s="17">
        <v>0.262832059373167</v>
      </c>
      <c r="AM975" s="17">
        <v>0.38201774845026498</v>
      </c>
      <c r="AN975" s="17"/>
      <c r="AO975" s="17">
        <v>0.37942752708420002</v>
      </c>
      <c r="AP975" s="17">
        <v>0.40537564055365199</v>
      </c>
      <c r="AQ975" s="17">
        <v>0.41946039916115901</v>
      </c>
      <c r="AR975" s="17"/>
      <c r="AS975" s="17">
        <v>0.33107423630109101</v>
      </c>
      <c r="AT975" s="17">
        <v>0.37615836607488201</v>
      </c>
      <c r="AU975" s="17">
        <v>0.38673705950940901</v>
      </c>
      <c r="AV975" s="17">
        <v>0.41933394829016102</v>
      </c>
      <c r="AW975" s="17">
        <v>0.40992749267096301</v>
      </c>
      <c r="AX975" s="17"/>
      <c r="AY975" s="17">
        <v>0.320319411343158</v>
      </c>
      <c r="AZ975" s="17">
        <v>0.30919646901727499</v>
      </c>
      <c r="BA975" s="17">
        <v>0.35069775159696398</v>
      </c>
      <c r="BB975" s="17">
        <v>0.370837782114874</v>
      </c>
      <c r="BC975" s="17">
        <v>0.34833937175496898</v>
      </c>
      <c r="BD975" s="17">
        <v>0.40943387411791798</v>
      </c>
      <c r="BE975" s="17">
        <v>0.35184049571209303</v>
      </c>
      <c r="BF975" s="17">
        <v>0.39738585385560499</v>
      </c>
      <c r="BG975" s="17">
        <v>0.38842989104235498</v>
      </c>
      <c r="BH975" s="17">
        <v>0.37186173649329102</v>
      </c>
      <c r="BI975" s="17">
        <v>0.36813852737685998</v>
      </c>
      <c r="BJ975" s="17">
        <v>0.43553952176549698</v>
      </c>
      <c r="BK975" s="17">
        <v>0.40025678564795503</v>
      </c>
      <c r="BL975" s="17">
        <v>0.37546778903302402</v>
      </c>
      <c r="BM975" s="17">
        <v>0.35238169458618401</v>
      </c>
      <c r="BN975" s="17">
        <v>0.38376312194895901</v>
      </c>
      <c r="BO975" s="17"/>
      <c r="BP975" s="17">
        <v>0.36321017162442898</v>
      </c>
      <c r="BQ975" s="17">
        <v>0.37261593633624601</v>
      </c>
      <c r="BR975" s="17">
        <v>0.40357768609960498</v>
      </c>
      <c r="BS975" s="17">
        <v>0.37518266714673898</v>
      </c>
      <c r="BT975" s="17">
        <v>0.348461304031779</v>
      </c>
      <c r="BU975" s="17">
        <v>0.35059238926615199</v>
      </c>
      <c r="BV975" s="17"/>
      <c r="BW975" s="17">
        <v>0.34513494563727298</v>
      </c>
      <c r="BX975" s="17">
        <v>0.37668586292755701</v>
      </c>
      <c r="BY975" s="17">
        <v>0.36930237442227898</v>
      </c>
      <c r="BZ975" s="17">
        <v>0.37683321723910101</v>
      </c>
      <c r="CA975" s="17">
        <v>0.386252655465115</v>
      </c>
      <c r="CB975" s="17">
        <v>0.42826617492696401</v>
      </c>
      <c r="CC975" s="17">
        <v>0.33222226147198503</v>
      </c>
      <c r="CD975" s="17">
        <v>0.33181925905602599</v>
      </c>
      <c r="CE975" s="17"/>
      <c r="CF975" s="17">
        <v>0.32638233439395098</v>
      </c>
      <c r="CG975" s="17">
        <v>0.369509961350456</v>
      </c>
      <c r="CH975" s="17">
        <v>0.39882386080960502</v>
      </c>
      <c r="CI975" s="17">
        <v>0.36209058824313201</v>
      </c>
      <c r="CJ975" s="17">
        <v>0.23676214008619001</v>
      </c>
      <c r="CK975" s="17"/>
      <c r="CL975" s="17">
        <v>0.44881137098617602</v>
      </c>
      <c r="CM975" s="17"/>
      <c r="CN975" s="17">
        <v>0.34788502988803999</v>
      </c>
      <c r="CO975" s="17">
        <v>0.42545290571716399</v>
      </c>
      <c r="CP975" s="17">
        <v>0.38112058256124298</v>
      </c>
    </row>
    <row r="976" spans="2:94" x14ac:dyDescent="0.35">
      <c r="B976" t="s">
        <v>207</v>
      </c>
      <c r="C976" s="17">
        <v>0.21689248712589501</v>
      </c>
      <c r="D976" s="17">
        <v>0.194714233407311</v>
      </c>
      <c r="E976" s="17">
        <v>0.239285962994611</v>
      </c>
      <c r="F976" s="17"/>
      <c r="G976" s="17">
        <v>0.20809848190407301</v>
      </c>
      <c r="H976" s="17">
        <v>0.21021628883355001</v>
      </c>
      <c r="I976" s="17">
        <v>0.213283079076239</v>
      </c>
      <c r="J976" s="17">
        <v>0.20781914305866001</v>
      </c>
      <c r="K976" s="17">
        <v>0.21836279882836801</v>
      </c>
      <c r="L976" s="17">
        <v>0.237548547934159</v>
      </c>
      <c r="M976" s="17"/>
      <c r="N976" s="17">
        <v>0.20677453559152401</v>
      </c>
      <c r="O976" s="17">
        <v>0.202345712305807</v>
      </c>
      <c r="P976" s="17">
        <v>0.21648320400174401</v>
      </c>
      <c r="Q976" s="17">
        <v>0.24381460685124601</v>
      </c>
      <c r="R976" s="17"/>
      <c r="S976" s="17">
        <v>0.21227580973420301</v>
      </c>
      <c r="T976" s="17">
        <v>0.217860689998299</v>
      </c>
      <c r="U976" s="17">
        <v>0.25114290456871702</v>
      </c>
      <c r="V976" s="17">
        <v>0.22301597851258501</v>
      </c>
      <c r="W976" s="17">
        <v>0.236808821016086</v>
      </c>
      <c r="X976" s="17">
        <v>0.19591121908206999</v>
      </c>
      <c r="Y976" s="17">
        <v>0.19061037314791901</v>
      </c>
      <c r="Z976" s="17">
        <v>0.23983740838477299</v>
      </c>
      <c r="AA976" s="17">
        <v>0.22006542122676701</v>
      </c>
      <c r="AB976" s="17">
        <v>0.19645780456702799</v>
      </c>
      <c r="AC976" s="17">
        <v>0.22470200537291701</v>
      </c>
      <c r="AD976" s="17"/>
      <c r="AE976" s="17">
        <v>0.233364062684042</v>
      </c>
      <c r="AF976" s="17">
        <v>0.195958254013189</v>
      </c>
      <c r="AG976" s="17">
        <v>0.24195424805949101</v>
      </c>
      <c r="AH976" s="17"/>
      <c r="AI976" s="17">
        <v>0.24851208216255499</v>
      </c>
      <c r="AJ976" s="17">
        <v>0.15683298706897</v>
      </c>
      <c r="AK976" s="17">
        <v>0.19144621138593901</v>
      </c>
      <c r="AL976" s="17">
        <v>0.24134330914798899</v>
      </c>
      <c r="AM976" s="17">
        <v>0.24347841357848399</v>
      </c>
      <c r="AN976" s="17"/>
      <c r="AO976" s="17">
        <v>0.26215872479429497</v>
      </c>
      <c r="AP976" s="17">
        <v>0.15178737545878901</v>
      </c>
      <c r="AQ976" s="17">
        <v>0.22795832585269399</v>
      </c>
      <c r="AR976" s="17"/>
      <c r="AS976" s="17">
        <v>0.26421005305388101</v>
      </c>
      <c r="AT976" s="17">
        <v>0.211786468924716</v>
      </c>
      <c r="AU976" s="17">
        <v>0.20795204262360301</v>
      </c>
      <c r="AV976" s="17">
        <v>0.14445985602585701</v>
      </c>
      <c r="AW976" s="17">
        <v>0.25091515720448199</v>
      </c>
      <c r="AX976" s="17"/>
      <c r="AY976" s="17">
        <v>0.154899976039679</v>
      </c>
      <c r="AZ976" s="17">
        <v>0.24928697963067001</v>
      </c>
      <c r="BA976" s="17">
        <v>0.20720988181168301</v>
      </c>
      <c r="BB976" s="17">
        <v>0.22839872066478301</v>
      </c>
      <c r="BC976" s="17">
        <v>0.222542813214302</v>
      </c>
      <c r="BD976" s="17">
        <v>0.20158642980615801</v>
      </c>
      <c r="BE976" s="17">
        <v>0.240019963870993</v>
      </c>
      <c r="BF976" s="17">
        <v>0.22666325654650701</v>
      </c>
      <c r="BG976" s="17">
        <v>0.26726700610401999</v>
      </c>
      <c r="BH976" s="17">
        <v>0.195956123768872</v>
      </c>
      <c r="BI976" s="17">
        <v>0.22741972761785501</v>
      </c>
      <c r="BJ976" s="17">
        <v>0.17276720031676701</v>
      </c>
      <c r="BK976" s="17">
        <v>0.19986598740731801</v>
      </c>
      <c r="BL976" s="17">
        <v>0.21835664450808301</v>
      </c>
      <c r="BM976" s="17">
        <v>0.14113989437398999</v>
      </c>
      <c r="BN976" s="17">
        <v>0.15141007542198801</v>
      </c>
      <c r="BO976" s="17"/>
      <c r="BP976" s="17">
        <v>0.20713360331087599</v>
      </c>
      <c r="BQ976" s="17">
        <v>0.222067848857644</v>
      </c>
      <c r="BR976" s="17">
        <v>0.191386884274235</v>
      </c>
      <c r="BS976" s="17">
        <v>0.21751194573066401</v>
      </c>
      <c r="BT976" s="17">
        <v>0.233922224838224</v>
      </c>
      <c r="BU976" s="17">
        <v>0.25468840584473701</v>
      </c>
      <c r="BV976" s="17"/>
      <c r="BW976" s="17">
        <v>0.22108394992740299</v>
      </c>
      <c r="BX976" s="17">
        <v>0.21812586070349699</v>
      </c>
      <c r="BY976" s="17">
        <v>0.21780847966483699</v>
      </c>
      <c r="BZ976" s="17">
        <v>0.21751179040153301</v>
      </c>
      <c r="CA976" s="17">
        <v>0.22667237937363799</v>
      </c>
      <c r="CB976" s="17">
        <v>0.163289528993288</v>
      </c>
      <c r="CC976" s="17">
        <v>0.15326159822634899</v>
      </c>
      <c r="CD976" s="17">
        <v>0.225433689483581</v>
      </c>
      <c r="CE976" s="17"/>
      <c r="CF976" s="17">
        <v>0.21560476202232301</v>
      </c>
      <c r="CG976" s="17">
        <v>0.22055446732513001</v>
      </c>
      <c r="CH976" s="17">
        <v>0.21021883337474501</v>
      </c>
      <c r="CI976" s="17">
        <v>0.218904668749036</v>
      </c>
      <c r="CJ976" s="17">
        <v>0.24562284496220799</v>
      </c>
      <c r="CK976" s="17"/>
      <c r="CL976" s="17">
        <v>0.17995364091470201</v>
      </c>
      <c r="CM976" s="17"/>
      <c r="CN976" s="17">
        <v>0.192887563361341</v>
      </c>
      <c r="CO976" s="17">
        <v>0.25195203097102897</v>
      </c>
      <c r="CP976" s="17">
        <v>0.243847251033211</v>
      </c>
    </row>
    <row r="977" spans="2:94" x14ac:dyDescent="0.35">
      <c r="B977" t="s">
        <v>208</v>
      </c>
      <c r="C977" s="17">
        <v>4.9169933464405201E-2</v>
      </c>
      <c r="D977" s="17">
        <v>5.11916701420621E-2</v>
      </c>
      <c r="E977" s="17">
        <v>4.7584921311974303E-2</v>
      </c>
      <c r="F977" s="17"/>
      <c r="G977" s="17">
        <v>6.77013557622521E-2</v>
      </c>
      <c r="H977" s="17">
        <v>4.61190821315225E-2</v>
      </c>
      <c r="I977" s="17">
        <v>3.5218451523035703E-2</v>
      </c>
      <c r="J977" s="17">
        <v>3.48227584900523E-2</v>
      </c>
      <c r="K977" s="17">
        <v>4.4323953700005102E-2</v>
      </c>
      <c r="L977" s="17">
        <v>6.5533577124571196E-2</v>
      </c>
      <c r="M977" s="17"/>
      <c r="N977" s="17">
        <v>5.2337428804959903E-2</v>
      </c>
      <c r="O977" s="17">
        <v>4.7219153096091301E-2</v>
      </c>
      <c r="P977" s="17">
        <v>5.3297617957503603E-2</v>
      </c>
      <c r="Q977" s="17">
        <v>4.47869018096353E-2</v>
      </c>
      <c r="R977" s="17"/>
      <c r="S977" s="17">
        <v>4.1346947383335303E-2</v>
      </c>
      <c r="T977" s="17">
        <v>3.45036499178758E-2</v>
      </c>
      <c r="U977" s="17">
        <v>5.49113406426886E-2</v>
      </c>
      <c r="V977" s="17">
        <v>4.1187827462762901E-2</v>
      </c>
      <c r="W977" s="17">
        <v>5.4368514341451103E-2</v>
      </c>
      <c r="X977" s="17">
        <v>6.8182685000894305E-2</v>
      </c>
      <c r="Y977" s="17">
        <v>3.6668105298636802E-2</v>
      </c>
      <c r="Z977" s="17">
        <v>4.1416083018766002E-2</v>
      </c>
      <c r="AA977" s="17">
        <v>5.0971416194824898E-2</v>
      </c>
      <c r="AB977" s="17">
        <v>7.4080438897879103E-2</v>
      </c>
      <c r="AC977" s="17">
        <v>5.0269843873250397E-2</v>
      </c>
      <c r="AD977" s="17"/>
      <c r="AE977" s="17">
        <v>6.0150520189225301E-2</v>
      </c>
      <c r="AF977" s="17">
        <v>4.4296697011530002E-2</v>
      </c>
      <c r="AG977" s="17">
        <v>3.7025151486193897E-2</v>
      </c>
      <c r="AH977" s="17"/>
      <c r="AI977" s="17">
        <v>6.7601891684776497E-2</v>
      </c>
      <c r="AJ977" s="17">
        <v>3.90153314785383E-2</v>
      </c>
      <c r="AK977" s="17">
        <v>4.66031421082852E-2</v>
      </c>
      <c r="AL977" s="17">
        <v>7.2324492165823095E-2</v>
      </c>
      <c r="AM977" s="17">
        <v>3.09804660834677E-2</v>
      </c>
      <c r="AN977" s="17"/>
      <c r="AO977" s="17">
        <v>7.9144183160851297E-2</v>
      </c>
      <c r="AP977" s="17">
        <v>3.0960175809249701E-2</v>
      </c>
      <c r="AQ977" s="17">
        <v>5.2375102905854599E-2</v>
      </c>
      <c r="AR977" s="17"/>
      <c r="AS977" s="17">
        <v>5.3647464300304301E-2</v>
      </c>
      <c r="AT977" s="17">
        <v>4.90378727265047E-2</v>
      </c>
      <c r="AU977" s="17">
        <v>4.3678727933373102E-2</v>
      </c>
      <c r="AV977" s="17">
        <v>4.7911168967863002E-2</v>
      </c>
      <c r="AW977" s="17">
        <v>6.7245882254300005E-2</v>
      </c>
      <c r="AX977" s="17"/>
      <c r="AY977" s="17">
        <v>0.106353561677913</v>
      </c>
      <c r="AZ977" s="17">
        <v>6.5766649053456402E-2</v>
      </c>
      <c r="BA977" s="17">
        <v>5.2524883083302901E-2</v>
      </c>
      <c r="BB977" s="17">
        <v>3.3425942029608802E-2</v>
      </c>
      <c r="BC977" s="17">
        <v>5.3803573287696999E-2</v>
      </c>
      <c r="BD977" s="17">
        <v>4.2913191352181301E-2</v>
      </c>
      <c r="BE977" s="17">
        <v>5.3670766182642098E-2</v>
      </c>
      <c r="BF977" s="17">
        <v>4.1198728477790603E-2</v>
      </c>
      <c r="BG977" s="17">
        <v>4.8574112588528798E-2</v>
      </c>
      <c r="BH977" s="17">
        <v>5.2358841708959498E-2</v>
      </c>
      <c r="BI977" s="17">
        <v>5.3431742268438498E-2</v>
      </c>
      <c r="BJ977" s="17">
        <v>6.9770784816774997E-2</v>
      </c>
      <c r="BK977" s="17">
        <v>2.9397575871411199E-2</v>
      </c>
      <c r="BL977" s="17">
        <v>2.9282306748561401E-2</v>
      </c>
      <c r="BM977" s="17">
        <v>7.8467046113682395E-2</v>
      </c>
      <c r="BN977" s="17">
        <v>3.17064925580497E-2</v>
      </c>
      <c r="BO977" s="17"/>
      <c r="BP977" s="17">
        <v>4.0178187105307003E-2</v>
      </c>
      <c r="BQ977" s="17">
        <v>3.9279640672598197E-2</v>
      </c>
      <c r="BR977" s="17">
        <v>6.9439104659305903E-2</v>
      </c>
      <c r="BS977" s="17">
        <v>5.4711853440307198E-2</v>
      </c>
      <c r="BT977" s="17">
        <v>5.3413111504028402E-2</v>
      </c>
      <c r="BU977" s="17">
        <v>5.8879199431741698E-2</v>
      </c>
      <c r="BV977" s="17"/>
      <c r="BW977" s="17">
        <v>3.97299948546741E-2</v>
      </c>
      <c r="BX977" s="17">
        <v>5.1167268995329099E-2</v>
      </c>
      <c r="BY977" s="17">
        <v>4.8017333914485601E-2</v>
      </c>
      <c r="BZ977" s="17">
        <v>4.7703010413802399E-2</v>
      </c>
      <c r="CA977" s="17">
        <v>5.10584509365717E-2</v>
      </c>
      <c r="CB977" s="17">
        <v>6.93496265678578E-2</v>
      </c>
      <c r="CC977" s="17">
        <v>4.2063033781338202E-2</v>
      </c>
      <c r="CD977" s="17">
        <v>4.6777833096064002E-2</v>
      </c>
      <c r="CE977" s="17"/>
      <c r="CF977" s="17">
        <v>5.4092964809335099E-2</v>
      </c>
      <c r="CG977" s="17">
        <v>5.2666869306054097E-2</v>
      </c>
      <c r="CH977" s="17">
        <v>5.0177363965052901E-2</v>
      </c>
      <c r="CI977" s="17">
        <v>3.4881903095766102E-2</v>
      </c>
      <c r="CJ977" s="17">
        <v>5.1075205735372303E-2</v>
      </c>
      <c r="CK977" s="17"/>
      <c r="CL977" s="17">
        <v>2.7909316972376301E-2</v>
      </c>
      <c r="CM977" s="17"/>
      <c r="CN977" s="17">
        <v>3.50932273638652E-2</v>
      </c>
      <c r="CO977" s="17">
        <v>6.2907162237272302E-2</v>
      </c>
      <c r="CP977" s="17">
        <v>7.0405929789805699E-2</v>
      </c>
    </row>
    <row r="978" spans="2:94" x14ac:dyDescent="0.35">
      <c r="B978" t="s">
        <v>209</v>
      </c>
      <c r="C978" s="17">
        <v>3.71522993481192E-2</v>
      </c>
      <c r="D978" s="17">
        <v>4.9512100674316398E-2</v>
      </c>
      <c r="E978" s="17">
        <v>2.53845182206319E-2</v>
      </c>
      <c r="F978" s="17"/>
      <c r="G978" s="17">
        <v>2.0887556434929001E-2</v>
      </c>
      <c r="H978" s="17">
        <v>1.43951733080213E-2</v>
      </c>
      <c r="I978" s="17">
        <v>2.7356564910728499E-2</v>
      </c>
      <c r="J978" s="17">
        <v>3.18830050278621E-2</v>
      </c>
      <c r="K978" s="17">
        <v>5.2366021246173303E-2</v>
      </c>
      <c r="L978" s="17">
        <v>6.8700141073995802E-2</v>
      </c>
      <c r="M978" s="17"/>
      <c r="N978" s="17">
        <v>4.2432436240692602E-2</v>
      </c>
      <c r="O978" s="17">
        <v>3.6798545797021499E-2</v>
      </c>
      <c r="P978" s="17">
        <v>3.6967751382387302E-2</v>
      </c>
      <c r="Q978" s="17">
        <v>3.2462748182265501E-2</v>
      </c>
      <c r="R978" s="17"/>
      <c r="S978" s="17">
        <v>2.3786965804920301E-2</v>
      </c>
      <c r="T978" s="17">
        <v>5.66535322027941E-2</v>
      </c>
      <c r="U978" s="17">
        <v>4.7247537628690203E-2</v>
      </c>
      <c r="V978" s="17">
        <v>4.2655005067920901E-2</v>
      </c>
      <c r="W978" s="17">
        <v>3.8944603364562999E-2</v>
      </c>
      <c r="X978" s="17">
        <v>4.1439602709526499E-2</v>
      </c>
      <c r="Y978" s="17">
        <v>2.8034525432564301E-2</v>
      </c>
      <c r="Z978" s="17">
        <v>3.0150760090981599E-2</v>
      </c>
      <c r="AA978" s="17">
        <v>2.9093549830748199E-2</v>
      </c>
      <c r="AB978" s="17">
        <v>3.4157856384396799E-2</v>
      </c>
      <c r="AC978" s="17">
        <v>3.0827093212131298E-2</v>
      </c>
      <c r="AD978" s="17"/>
      <c r="AE978" s="17">
        <v>6.9663382781623401E-2</v>
      </c>
      <c r="AF978" s="17">
        <v>1.8501578188871302E-2</v>
      </c>
      <c r="AG978" s="17">
        <v>2.37100903307618E-2</v>
      </c>
      <c r="AH978" s="17"/>
      <c r="AI978" s="17">
        <v>6.8808052144261098E-2</v>
      </c>
      <c r="AJ978" s="17">
        <v>1.0520632629184699E-2</v>
      </c>
      <c r="AK978" s="17">
        <v>2.2668473897408399E-2</v>
      </c>
      <c r="AL978" s="17">
        <v>0.13430347742093501</v>
      </c>
      <c r="AM978" s="17">
        <v>2.3524379704521099E-2</v>
      </c>
      <c r="AN978" s="17"/>
      <c r="AO978" s="17">
        <v>6.5864283135039101E-2</v>
      </c>
      <c r="AP978" s="17">
        <v>7.0453893238898004E-3</v>
      </c>
      <c r="AQ978" s="17">
        <v>1.7583951269987599E-2</v>
      </c>
      <c r="AR978" s="17"/>
      <c r="AS978" s="17">
        <v>3.4215980012299502E-2</v>
      </c>
      <c r="AT978" s="17">
        <v>3.6592781921203701E-2</v>
      </c>
      <c r="AU978" s="17">
        <v>4.1908071120514298E-2</v>
      </c>
      <c r="AV978" s="17">
        <v>2.7451161074839098E-2</v>
      </c>
      <c r="AW978" s="17">
        <v>0</v>
      </c>
      <c r="AX978" s="17"/>
      <c r="AY978" s="17">
        <v>0</v>
      </c>
      <c r="AZ978" s="17">
        <v>2.4514943960242098E-2</v>
      </c>
      <c r="BA978" s="17">
        <v>3.6086159496323697E-2</v>
      </c>
      <c r="BB978" s="17">
        <v>4.47741315986264E-2</v>
      </c>
      <c r="BC978" s="17">
        <v>3.4528014582579598E-2</v>
      </c>
      <c r="BD978" s="17">
        <v>4.78683572436924E-2</v>
      </c>
      <c r="BE978" s="17">
        <v>4.0947112108682397E-2</v>
      </c>
      <c r="BF978" s="17">
        <v>2.7520174990793501E-2</v>
      </c>
      <c r="BG978" s="17">
        <v>3.5419494976290399E-2</v>
      </c>
      <c r="BH978" s="17">
        <v>3.7856780925115997E-2</v>
      </c>
      <c r="BI978" s="17">
        <v>4.8317084292987901E-2</v>
      </c>
      <c r="BJ978" s="17">
        <v>2.84359003153896E-2</v>
      </c>
      <c r="BK978" s="17">
        <v>5.4147224809435998E-2</v>
      </c>
      <c r="BL978" s="17">
        <v>3.9488925259201502E-2</v>
      </c>
      <c r="BM978" s="17">
        <v>1.3427144970414501E-2</v>
      </c>
      <c r="BN978" s="17">
        <v>1.9197164758632701E-2</v>
      </c>
      <c r="BO978" s="17"/>
      <c r="BP978" s="17">
        <v>2.6461078994397001E-2</v>
      </c>
      <c r="BQ978" s="17">
        <v>3.2843084140417297E-2</v>
      </c>
      <c r="BR978" s="17">
        <v>4.1922054730033798E-2</v>
      </c>
      <c r="BS978" s="17">
        <v>4.28941903549011E-2</v>
      </c>
      <c r="BT978" s="17">
        <v>4.1214326927642903E-2</v>
      </c>
      <c r="BU978" s="17">
        <v>6.2731649643754703E-2</v>
      </c>
      <c r="BV978" s="17"/>
      <c r="BW978" s="17">
        <v>5.1608130406434902E-2</v>
      </c>
      <c r="BX978" s="17">
        <v>3.0526017875041202E-2</v>
      </c>
      <c r="BY978" s="17">
        <v>3.8372922711489899E-2</v>
      </c>
      <c r="BZ978" s="17">
        <v>4.6439081970990899E-2</v>
      </c>
      <c r="CA978" s="17">
        <v>3.8866382626865703E-2</v>
      </c>
      <c r="CB978" s="17">
        <v>3.11257008441292E-2</v>
      </c>
      <c r="CC978" s="17">
        <v>3.9021275369233603E-2</v>
      </c>
      <c r="CD978" s="17">
        <v>3.4145684093473697E-2</v>
      </c>
      <c r="CE978" s="17"/>
      <c r="CF978" s="17">
        <v>4.8637176371291301E-2</v>
      </c>
      <c r="CG978" s="17">
        <v>4.3021131328422002E-2</v>
      </c>
      <c r="CH978" s="17">
        <v>3.05117637410884E-2</v>
      </c>
      <c r="CI978" s="17">
        <v>3.0467233008574901E-2</v>
      </c>
      <c r="CJ978" s="17">
        <v>4.8862365257941603E-2</v>
      </c>
      <c r="CK978" s="17"/>
      <c r="CL978" s="17">
        <v>1.11069686891286E-2</v>
      </c>
      <c r="CM978" s="17"/>
      <c r="CN978" s="17">
        <v>3.0733530080220901E-2</v>
      </c>
      <c r="CO978" s="17">
        <v>2.9843726976421299E-2</v>
      </c>
      <c r="CP978" s="17">
        <v>5.7637671969287499E-2</v>
      </c>
    </row>
    <row r="979" spans="2:94" x14ac:dyDescent="0.35">
      <c r="B979" t="s">
        <v>133</v>
      </c>
      <c r="C979" s="17">
        <v>7.4880515172881398E-2</v>
      </c>
      <c r="D979" s="17">
        <v>5.3716903646998299E-2</v>
      </c>
      <c r="E979" s="17">
        <v>9.5613374632548404E-2</v>
      </c>
      <c r="F979" s="17"/>
      <c r="G979" s="17">
        <v>6.4278119951348606E-2</v>
      </c>
      <c r="H979" s="17">
        <v>6.9752593740219596E-2</v>
      </c>
      <c r="I979" s="17">
        <v>6.7163998181336906E-2</v>
      </c>
      <c r="J979" s="17">
        <v>9.5879293985913897E-2</v>
      </c>
      <c r="K979" s="17">
        <v>7.3318004216887001E-2</v>
      </c>
      <c r="L979" s="17">
        <v>7.6456705201116401E-2</v>
      </c>
      <c r="M979" s="17"/>
      <c r="N979" s="17">
        <v>4.8846954149741502E-2</v>
      </c>
      <c r="O979" s="17">
        <v>7.1451507061200001E-2</v>
      </c>
      <c r="P979" s="17">
        <v>7.3584450084925201E-2</v>
      </c>
      <c r="Q979" s="17">
        <v>0.10774240997237999</v>
      </c>
      <c r="R979" s="17"/>
      <c r="S979" s="17">
        <v>6.7921153051104993E-2</v>
      </c>
      <c r="T979" s="17">
        <v>7.9785846226323301E-2</v>
      </c>
      <c r="U979" s="17">
        <v>7.5037282693011395E-2</v>
      </c>
      <c r="V979" s="17">
        <v>9.0464038299645402E-2</v>
      </c>
      <c r="W979" s="17">
        <v>8.7350380361405106E-2</v>
      </c>
      <c r="X979" s="17">
        <v>9.6384704290408602E-2</v>
      </c>
      <c r="Y979" s="17">
        <v>4.60910159492815E-2</v>
      </c>
      <c r="Z979" s="17">
        <v>4.7917117540375503E-2</v>
      </c>
      <c r="AA979" s="17">
        <v>7.9517710688130905E-2</v>
      </c>
      <c r="AB979" s="17">
        <v>7.1246393309999198E-2</v>
      </c>
      <c r="AC979" s="17">
        <v>6.1052457658915003E-2</v>
      </c>
      <c r="AD979" s="17"/>
      <c r="AE979" s="17">
        <v>7.5551254641641502E-2</v>
      </c>
      <c r="AF979" s="17">
        <v>5.9829107034301499E-2</v>
      </c>
      <c r="AG979" s="17">
        <v>0.106601703404604</v>
      </c>
      <c r="AH979" s="17"/>
      <c r="AI979" s="17">
        <v>6.6042261782327999E-2</v>
      </c>
      <c r="AJ979" s="17">
        <v>4.6762457371927101E-2</v>
      </c>
      <c r="AK979" s="17">
        <v>2.8144241883379401E-2</v>
      </c>
      <c r="AL979" s="17">
        <v>8.7097519935018797E-2</v>
      </c>
      <c r="AM979" s="17">
        <v>0.15168029990212101</v>
      </c>
      <c r="AN979" s="17"/>
      <c r="AO979" s="17">
        <v>5.8089024789713103E-2</v>
      </c>
      <c r="AP979" s="17">
        <v>4.61130894075788E-2</v>
      </c>
      <c r="AQ979" s="17">
        <v>3.67703232949919E-2</v>
      </c>
      <c r="AR979" s="17"/>
      <c r="AS979" s="17">
        <v>9.2835102939096401E-2</v>
      </c>
      <c r="AT979" s="17">
        <v>9.4963455433559996E-2</v>
      </c>
      <c r="AU979" s="17">
        <v>5.52440375335378E-2</v>
      </c>
      <c r="AV979" s="17">
        <v>5.04604548297269E-2</v>
      </c>
      <c r="AW979" s="17">
        <v>1.93397782047218E-2</v>
      </c>
      <c r="AX979" s="17"/>
      <c r="AY979" s="17">
        <v>0.16811354347340701</v>
      </c>
      <c r="AZ979" s="17">
        <v>0.10462797235245699</v>
      </c>
      <c r="BA979" s="17">
        <v>9.4817703363840503E-2</v>
      </c>
      <c r="BB979" s="17">
        <v>9.07159898003711E-2</v>
      </c>
      <c r="BC979" s="17">
        <v>5.7839444580346601E-2</v>
      </c>
      <c r="BD979" s="17">
        <v>7.1855707970613497E-2</v>
      </c>
      <c r="BE979" s="17">
        <v>9.0629806730688794E-2</v>
      </c>
      <c r="BF979" s="17">
        <v>7.4600555359047305E-2</v>
      </c>
      <c r="BG979" s="17">
        <v>4.49905454596723E-2</v>
      </c>
      <c r="BH979" s="17">
        <v>6.3368884054748595E-2</v>
      </c>
      <c r="BI979" s="17">
        <v>6.0331836494096902E-2</v>
      </c>
      <c r="BJ979" s="17">
        <v>3.3081022714399201E-2</v>
      </c>
      <c r="BK979" s="17">
        <v>5.8337639320618799E-2</v>
      </c>
      <c r="BL979" s="17">
        <v>5.4501150145349897E-2</v>
      </c>
      <c r="BM979" s="17">
        <v>3.95864188923453E-2</v>
      </c>
      <c r="BN979" s="17">
        <v>3.7313599733626399E-2</v>
      </c>
      <c r="BO979" s="17"/>
      <c r="BP979" s="17">
        <v>6.1272769278378998E-2</v>
      </c>
      <c r="BQ979" s="17">
        <v>7.7270030807700299E-2</v>
      </c>
      <c r="BR979" s="17">
        <v>9.1031332567276302E-2</v>
      </c>
      <c r="BS979" s="17">
        <v>7.7996036623895204E-2</v>
      </c>
      <c r="BT979" s="17">
        <v>7.9616794731789606E-2</v>
      </c>
      <c r="BU979" s="17">
        <v>6.0549175090209503E-2</v>
      </c>
      <c r="BV979" s="17"/>
      <c r="BW979" s="17">
        <v>0.101920282761671</v>
      </c>
      <c r="BX979" s="17">
        <v>7.2412653347859096E-2</v>
      </c>
      <c r="BY979" s="17">
        <v>6.1387069147270198E-2</v>
      </c>
      <c r="BZ979" s="17">
        <v>7.1387164196410793E-2</v>
      </c>
      <c r="CA979" s="17">
        <v>5.5553880366067697E-2</v>
      </c>
      <c r="CB979" s="17">
        <v>7.8607456844492496E-2</v>
      </c>
      <c r="CC979" s="17">
        <v>7.1221777738700101E-2</v>
      </c>
      <c r="CD979" s="17">
        <v>0.13646709793852199</v>
      </c>
      <c r="CE979" s="17"/>
      <c r="CF979" s="17">
        <v>4.04433654316056E-2</v>
      </c>
      <c r="CG979" s="17">
        <v>6.6886275828737005E-2</v>
      </c>
      <c r="CH979" s="17">
        <v>8.0578387546958202E-2</v>
      </c>
      <c r="CI979" s="17">
        <v>9.2335129820170503E-2</v>
      </c>
      <c r="CJ979" s="17">
        <v>0.10494731087130101</v>
      </c>
      <c r="CK979" s="17"/>
      <c r="CL979" s="17">
        <v>4.5450181249261597E-2</v>
      </c>
      <c r="CM979" s="17"/>
      <c r="CN979" s="17">
        <v>8.0025870219943201E-2</v>
      </c>
      <c r="CO979" s="17">
        <v>8.5325292449260307E-2</v>
      </c>
      <c r="CP979" s="17">
        <v>5.4809210994718402E-2</v>
      </c>
    </row>
    <row r="980" spans="2:94" x14ac:dyDescent="0.35">
      <c r="B980" t="s">
        <v>145</v>
      </c>
      <c r="C980" s="17">
        <v>0.62190476488869895</v>
      </c>
      <c r="D980" s="17">
        <v>0.65086509212931198</v>
      </c>
      <c r="E980" s="17">
        <v>0.59213122284023501</v>
      </c>
      <c r="F980" s="17"/>
      <c r="G980" s="17">
        <v>0.63903448594739798</v>
      </c>
      <c r="H980" s="17">
        <v>0.65951686198668702</v>
      </c>
      <c r="I980" s="17">
        <v>0.65697790630866004</v>
      </c>
      <c r="J980" s="17">
        <v>0.62959579943751198</v>
      </c>
      <c r="K980" s="17">
        <v>0.61162922200856695</v>
      </c>
      <c r="L980" s="17">
        <v>0.55176102866615795</v>
      </c>
      <c r="M980" s="17"/>
      <c r="N980" s="17">
        <v>0.64960864521308204</v>
      </c>
      <c r="O980" s="17">
        <v>0.64218508173987998</v>
      </c>
      <c r="P980" s="17">
        <v>0.61966697657344005</v>
      </c>
      <c r="Q980" s="17">
        <v>0.57119333318447296</v>
      </c>
      <c r="R980" s="17"/>
      <c r="S980" s="17">
        <v>0.65466912402643596</v>
      </c>
      <c r="T980" s="17">
        <v>0.61119628165470796</v>
      </c>
      <c r="U980" s="17">
        <v>0.57166093446689303</v>
      </c>
      <c r="V980" s="17">
        <v>0.60267715065708605</v>
      </c>
      <c r="W980" s="17">
        <v>0.58252768091649498</v>
      </c>
      <c r="X980" s="17">
        <v>0.59808178891710095</v>
      </c>
      <c r="Y980" s="17">
        <v>0.69859598017159796</v>
      </c>
      <c r="Z980" s="17">
        <v>0.64067863096510402</v>
      </c>
      <c r="AA980" s="17">
        <v>0.62035190205952895</v>
      </c>
      <c r="AB980" s="17">
        <v>0.62405750684069705</v>
      </c>
      <c r="AC980" s="17">
        <v>0.63314859988278605</v>
      </c>
      <c r="AD980" s="17"/>
      <c r="AE980" s="17">
        <v>0.56127077970346795</v>
      </c>
      <c r="AF980" s="17">
        <v>0.68141436375210795</v>
      </c>
      <c r="AG980" s="17">
        <v>0.59070880671894899</v>
      </c>
      <c r="AH980" s="17"/>
      <c r="AI980" s="17">
        <v>0.54903571222607905</v>
      </c>
      <c r="AJ980" s="17">
        <v>0.74686859145137996</v>
      </c>
      <c r="AK980" s="17">
        <v>0.71113793072498799</v>
      </c>
      <c r="AL980" s="17">
        <v>0.46493120133023402</v>
      </c>
      <c r="AM980" s="17">
        <v>0.55033644073140597</v>
      </c>
      <c r="AN980" s="17"/>
      <c r="AO980" s="17">
        <v>0.53474378412010204</v>
      </c>
      <c r="AP980" s="17">
        <v>0.76409397000049295</v>
      </c>
      <c r="AQ980" s="17">
        <v>0.66531229667647196</v>
      </c>
      <c r="AR980" s="17"/>
      <c r="AS980" s="17">
        <v>0.55509139969441901</v>
      </c>
      <c r="AT980" s="17">
        <v>0.607619420994015</v>
      </c>
      <c r="AU980" s="17">
        <v>0.65121712078897098</v>
      </c>
      <c r="AV980" s="17">
        <v>0.72971735910171398</v>
      </c>
      <c r="AW980" s="17">
        <v>0.66249918233649596</v>
      </c>
      <c r="AX980" s="17"/>
      <c r="AY980" s="17">
        <v>0.57063291880900202</v>
      </c>
      <c r="AZ980" s="17">
        <v>0.55580345500317396</v>
      </c>
      <c r="BA980" s="17">
        <v>0.60936137224484999</v>
      </c>
      <c r="BB980" s="17">
        <v>0.60268521590660995</v>
      </c>
      <c r="BC980" s="17">
        <v>0.63128615433507496</v>
      </c>
      <c r="BD980" s="17">
        <v>0.63577631362735498</v>
      </c>
      <c r="BE980" s="17">
        <v>0.57473235110699405</v>
      </c>
      <c r="BF980" s="17">
        <v>0.63001728462586204</v>
      </c>
      <c r="BG980" s="17">
        <v>0.60374884087148895</v>
      </c>
      <c r="BH980" s="17">
        <v>0.65045936954230299</v>
      </c>
      <c r="BI980" s="17">
        <v>0.61049960932662195</v>
      </c>
      <c r="BJ980" s="17">
        <v>0.69594509183666897</v>
      </c>
      <c r="BK980" s="17">
        <v>0.65825157259121603</v>
      </c>
      <c r="BL980" s="17">
        <v>0.65837097333880401</v>
      </c>
      <c r="BM980" s="17">
        <v>0.72737949564956805</v>
      </c>
      <c r="BN980" s="17">
        <v>0.76037266752770305</v>
      </c>
      <c r="BO980" s="17"/>
      <c r="BP980" s="17">
        <v>0.66495436131104102</v>
      </c>
      <c r="BQ980" s="17">
        <v>0.62853939552163995</v>
      </c>
      <c r="BR980" s="17">
        <v>0.60622062376914998</v>
      </c>
      <c r="BS980" s="17">
        <v>0.60688597385023202</v>
      </c>
      <c r="BT980" s="17">
        <v>0.59183354199831495</v>
      </c>
      <c r="BU980" s="17">
        <v>0.56315156998955695</v>
      </c>
      <c r="BV980" s="17"/>
      <c r="BW980" s="17">
        <v>0.58565764204981696</v>
      </c>
      <c r="BX980" s="17">
        <v>0.62776819907827397</v>
      </c>
      <c r="BY980" s="17">
        <v>0.63441419456191706</v>
      </c>
      <c r="BZ980" s="17">
        <v>0.616958953017263</v>
      </c>
      <c r="CA980" s="17">
        <v>0.627848906696857</v>
      </c>
      <c r="CB980" s="17">
        <v>0.65762768675023198</v>
      </c>
      <c r="CC980" s="17">
        <v>0.69443231488437895</v>
      </c>
      <c r="CD980" s="17">
        <v>0.55717569538835998</v>
      </c>
      <c r="CE980" s="17"/>
      <c r="CF980" s="17">
        <v>0.64122173136544502</v>
      </c>
      <c r="CG980" s="17">
        <v>0.61687125621165695</v>
      </c>
      <c r="CH980" s="17">
        <v>0.62851365137215498</v>
      </c>
      <c r="CI980" s="17">
        <v>0.62341106532645296</v>
      </c>
      <c r="CJ980" s="17">
        <v>0.54949227317317695</v>
      </c>
      <c r="CK980" s="17"/>
      <c r="CL980" s="17">
        <v>0.73557989217453101</v>
      </c>
      <c r="CM980" s="17"/>
      <c r="CN980" s="17">
        <v>0.66125980897462899</v>
      </c>
      <c r="CO980" s="17">
        <v>0.56997178736601695</v>
      </c>
      <c r="CP980" s="17">
        <v>0.57329993621297703</v>
      </c>
    </row>
    <row r="981" spans="2:94" x14ac:dyDescent="0.35">
      <c r="B981" t="s">
        <v>146</v>
      </c>
      <c r="C981" s="17">
        <v>8.6322232812524394E-2</v>
      </c>
      <c r="D981" s="17">
        <v>0.100703770816379</v>
      </c>
      <c r="E981" s="17">
        <v>7.2969439532606206E-2</v>
      </c>
      <c r="F981" s="17"/>
      <c r="G981" s="17">
        <v>8.8588912197181097E-2</v>
      </c>
      <c r="H981" s="17">
        <v>6.05142554395438E-2</v>
      </c>
      <c r="I981" s="17">
        <v>6.2575016433764202E-2</v>
      </c>
      <c r="J981" s="17">
        <v>6.6705763517914393E-2</v>
      </c>
      <c r="K981" s="17">
        <v>9.6689974946178495E-2</v>
      </c>
      <c r="L981" s="17">
        <v>0.134233718198567</v>
      </c>
      <c r="M981" s="17"/>
      <c r="N981" s="17">
        <v>9.4769865045652504E-2</v>
      </c>
      <c r="O981" s="17">
        <v>8.4017698893112794E-2</v>
      </c>
      <c r="P981" s="17">
        <v>9.0265369339890794E-2</v>
      </c>
      <c r="Q981" s="17">
        <v>7.7249649991900801E-2</v>
      </c>
      <c r="R981" s="17"/>
      <c r="S981" s="17">
        <v>6.5133913188255496E-2</v>
      </c>
      <c r="T981" s="17">
        <v>9.1157182120669894E-2</v>
      </c>
      <c r="U981" s="17">
        <v>0.102158878271379</v>
      </c>
      <c r="V981" s="17">
        <v>8.3842832530683795E-2</v>
      </c>
      <c r="W981" s="17">
        <v>9.3313117706014206E-2</v>
      </c>
      <c r="X981" s="17">
        <v>0.109622287710421</v>
      </c>
      <c r="Y981" s="17">
        <v>6.4702630731201194E-2</v>
      </c>
      <c r="Z981" s="17">
        <v>7.1566843109747494E-2</v>
      </c>
      <c r="AA981" s="17">
        <v>8.0064966025573198E-2</v>
      </c>
      <c r="AB981" s="17">
        <v>0.10823829528227601</v>
      </c>
      <c r="AC981" s="17">
        <v>8.1096937085381599E-2</v>
      </c>
      <c r="AD981" s="17"/>
      <c r="AE981" s="17">
        <v>0.12981390297084899</v>
      </c>
      <c r="AF981" s="17">
        <v>6.2798275200401293E-2</v>
      </c>
      <c r="AG981" s="17">
        <v>6.07352418169557E-2</v>
      </c>
      <c r="AH981" s="17"/>
      <c r="AI981" s="17">
        <v>0.13640994382903801</v>
      </c>
      <c r="AJ981" s="17">
        <v>4.9535964107722999E-2</v>
      </c>
      <c r="AK981" s="17">
        <v>6.9271616005693606E-2</v>
      </c>
      <c r="AL981" s="17">
        <v>0.206627969586758</v>
      </c>
      <c r="AM981" s="17">
        <v>5.4504845787988802E-2</v>
      </c>
      <c r="AN981" s="17"/>
      <c r="AO981" s="17">
        <v>0.14500846629589001</v>
      </c>
      <c r="AP981" s="17">
        <v>3.8005565133139498E-2</v>
      </c>
      <c r="AQ981" s="17">
        <v>6.9959054175842098E-2</v>
      </c>
      <c r="AR981" s="17"/>
      <c r="AS981" s="17">
        <v>8.7863444312603803E-2</v>
      </c>
      <c r="AT981" s="17">
        <v>8.5630654647708401E-2</v>
      </c>
      <c r="AU981" s="17">
        <v>8.55867990538874E-2</v>
      </c>
      <c r="AV981" s="17">
        <v>7.5362330042702097E-2</v>
      </c>
      <c r="AW981" s="17">
        <v>6.7245882254300005E-2</v>
      </c>
      <c r="AX981" s="17"/>
      <c r="AY981" s="17">
        <v>0.106353561677913</v>
      </c>
      <c r="AZ981" s="17">
        <v>9.0281593013698494E-2</v>
      </c>
      <c r="BA981" s="17">
        <v>8.8611042579626695E-2</v>
      </c>
      <c r="BB981" s="17">
        <v>7.8200073628235195E-2</v>
      </c>
      <c r="BC981" s="17">
        <v>8.8331587870276604E-2</v>
      </c>
      <c r="BD981" s="17">
        <v>9.0781548595873604E-2</v>
      </c>
      <c r="BE981" s="17">
        <v>9.4617878291324495E-2</v>
      </c>
      <c r="BF981" s="17">
        <v>6.87189034685841E-2</v>
      </c>
      <c r="BG981" s="17">
        <v>8.3993607564819203E-2</v>
      </c>
      <c r="BH981" s="17">
        <v>9.0215622634075496E-2</v>
      </c>
      <c r="BI981" s="17">
        <v>0.101748826561426</v>
      </c>
      <c r="BJ981" s="17">
        <v>9.8206685132164601E-2</v>
      </c>
      <c r="BK981" s="17">
        <v>8.3544800680847298E-2</v>
      </c>
      <c r="BL981" s="17">
        <v>6.8771232007762903E-2</v>
      </c>
      <c r="BM981" s="17">
        <v>9.1894191084096896E-2</v>
      </c>
      <c r="BN981" s="17">
        <v>5.0903657316682401E-2</v>
      </c>
      <c r="BO981" s="17"/>
      <c r="BP981" s="17">
        <v>6.6639266099703998E-2</v>
      </c>
      <c r="BQ981" s="17">
        <v>7.2122724813015501E-2</v>
      </c>
      <c r="BR981" s="17">
        <v>0.11136115938934001</v>
      </c>
      <c r="BS981" s="17">
        <v>9.7606043795208305E-2</v>
      </c>
      <c r="BT981" s="17">
        <v>9.4627438431671304E-2</v>
      </c>
      <c r="BU981" s="17">
        <v>0.12161084907549601</v>
      </c>
      <c r="BV981" s="17"/>
      <c r="BW981" s="17">
        <v>9.1338125261109099E-2</v>
      </c>
      <c r="BX981" s="17">
        <v>8.1693286870370294E-2</v>
      </c>
      <c r="BY981" s="17">
        <v>8.6390256625975506E-2</v>
      </c>
      <c r="BZ981" s="17">
        <v>9.4142092384793305E-2</v>
      </c>
      <c r="CA981" s="17">
        <v>8.9924833563437404E-2</v>
      </c>
      <c r="CB981" s="17">
        <v>0.100475327411987</v>
      </c>
      <c r="CC981" s="17">
        <v>8.1084309150571798E-2</v>
      </c>
      <c r="CD981" s="17">
        <v>8.0923517189537705E-2</v>
      </c>
      <c r="CE981" s="17"/>
      <c r="CF981" s="17">
        <v>0.102730141180626</v>
      </c>
      <c r="CG981" s="17">
        <v>9.5688000634476106E-2</v>
      </c>
      <c r="CH981" s="17">
        <v>8.0689127706141298E-2</v>
      </c>
      <c r="CI981" s="17">
        <v>6.5349136104341093E-2</v>
      </c>
      <c r="CJ981" s="17">
        <v>9.9937570993313907E-2</v>
      </c>
      <c r="CK981" s="17"/>
      <c r="CL981" s="17">
        <v>3.9016285661504897E-2</v>
      </c>
      <c r="CM981" s="17"/>
      <c r="CN981" s="17">
        <v>6.5826757444086101E-2</v>
      </c>
      <c r="CO981" s="17">
        <v>9.2750889213693594E-2</v>
      </c>
      <c r="CP981" s="17">
        <v>0.12804360175909299</v>
      </c>
    </row>
    <row r="982" spans="2:94" x14ac:dyDescent="0.35">
      <c r="B982" t="s">
        <v>147</v>
      </c>
      <c r="C982" s="17">
        <v>0.53558253207617501</v>
      </c>
      <c r="D982" s="17">
        <v>0.55016132131293305</v>
      </c>
      <c r="E982" s="17">
        <v>0.51916178330762897</v>
      </c>
      <c r="F982" s="17"/>
      <c r="G982" s="17">
        <v>0.55044557375021597</v>
      </c>
      <c r="H982" s="17">
        <v>0.59900260654714299</v>
      </c>
      <c r="I982" s="17">
        <v>0.59440288987489598</v>
      </c>
      <c r="J982" s="17">
        <v>0.56289003591959696</v>
      </c>
      <c r="K982" s="17">
        <v>0.51493924706238803</v>
      </c>
      <c r="L982" s="17">
        <v>0.41752731046759101</v>
      </c>
      <c r="M982" s="17"/>
      <c r="N982" s="17">
        <v>0.55483878016743005</v>
      </c>
      <c r="O982" s="17">
        <v>0.55816738284676704</v>
      </c>
      <c r="P982" s="17">
        <v>0.52940160723354901</v>
      </c>
      <c r="Q982" s="17">
        <v>0.49394368319257198</v>
      </c>
      <c r="R982" s="17"/>
      <c r="S982" s="17">
        <v>0.58953521083818095</v>
      </c>
      <c r="T982" s="17">
        <v>0.52003909953403804</v>
      </c>
      <c r="U982" s="17">
        <v>0.46950205619551399</v>
      </c>
      <c r="V982" s="17">
        <v>0.51883431812640302</v>
      </c>
      <c r="W982" s="17">
        <v>0.48921456321048101</v>
      </c>
      <c r="X982" s="17">
        <v>0.48845950120668002</v>
      </c>
      <c r="Y982" s="17">
        <v>0.63389334944039699</v>
      </c>
      <c r="Z982" s="17">
        <v>0.56911178785535599</v>
      </c>
      <c r="AA982" s="17">
        <v>0.54028693603395594</v>
      </c>
      <c r="AB982" s="17">
        <v>0.51581921155842103</v>
      </c>
      <c r="AC982" s="17">
        <v>0.55205166279740503</v>
      </c>
      <c r="AD982" s="17"/>
      <c r="AE982" s="17">
        <v>0.43145687673261901</v>
      </c>
      <c r="AF982" s="17">
        <v>0.61861608855170702</v>
      </c>
      <c r="AG982" s="17">
        <v>0.52997356490199399</v>
      </c>
      <c r="AH982" s="17"/>
      <c r="AI982" s="17">
        <v>0.41262576839704102</v>
      </c>
      <c r="AJ982" s="17">
        <v>0.69733262734365697</v>
      </c>
      <c r="AK982" s="17">
        <v>0.64186631471929501</v>
      </c>
      <c r="AL982" s="17">
        <v>0.25830323174347602</v>
      </c>
      <c r="AM982" s="17">
        <v>0.495831594943417</v>
      </c>
      <c r="AN982" s="17"/>
      <c r="AO982" s="17">
        <v>0.389735317824211</v>
      </c>
      <c r="AP982" s="17">
        <v>0.72608840486735304</v>
      </c>
      <c r="AQ982" s="17">
        <v>0.59535324250063004</v>
      </c>
      <c r="AR982" s="17"/>
      <c r="AS982" s="17">
        <v>0.467227955381815</v>
      </c>
      <c r="AT982" s="17">
        <v>0.52198876634630698</v>
      </c>
      <c r="AU982" s="17">
        <v>0.56563032173508399</v>
      </c>
      <c r="AV982" s="17">
        <v>0.65435502905901199</v>
      </c>
      <c r="AW982" s="17">
        <v>0.59525330008219601</v>
      </c>
      <c r="AX982" s="17"/>
      <c r="AY982" s="17">
        <v>0.46427935713108898</v>
      </c>
      <c r="AZ982" s="17">
        <v>0.46552186198947598</v>
      </c>
      <c r="BA982" s="17">
        <v>0.52075032966522405</v>
      </c>
      <c r="BB982" s="17">
        <v>0.52448514227837495</v>
      </c>
      <c r="BC982" s="17">
        <v>0.542954566464799</v>
      </c>
      <c r="BD982" s="17">
        <v>0.54499476503148103</v>
      </c>
      <c r="BE982" s="17">
        <v>0.48011447281566899</v>
      </c>
      <c r="BF982" s="17">
        <v>0.56129838115727804</v>
      </c>
      <c r="BG982" s="17">
        <v>0.51975523330666895</v>
      </c>
      <c r="BH982" s="17">
        <v>0.56024374690822798</v>
      </c>
      <c r="BI982" s="17">
        <v>0.50875078276519603</v>
      </c>
      <c r="BJ982" s="17">
        <v>0.59773840670450495</v>
      </c>
      <c r="BK982" s="17">
        <v>0.57470677191036801</v>
      </c>
      <c r="BL982" s="17">
        <v>0.58959974133104098</v>
      </c>
      <c r="BM982" s="17">
        <v>0.63548530456547103</v>
      </c>
      <c r="BN982" s="17">
        <v>0.70946901021102105</v>
      </c>
      <c r="BO982" s="17"/>
      <c r="BP982" s="17">
        <v>0.59831509521133697</v>
      </c>
      <c r="BQ982" s="17">
        <v>0.55641667070862499</v>
      </c>
      <c r="BR982" s="17">
        <v>0.49485946437980999</v>
      </c>
      <c r="BS982" s="17">
        <v>0.50927993005502403</v>
      </c>
      <c r="BT982" s="17">
        <v>0.49720610356664402</v>
      </c>
      <c r="BU982" s="17">
        <v>0.44154072091406099</v>
      </c>
      <c r="BV982" s="17"/>
      <c r="BW982" s="17">
        <v>0.494319516788708</v>
      </c>
      <c r="BX982" s="17">
        <v>0.54607491220790305</v>
      </c>
      <c r="BY982" s="17">
        <v>0.54802393793594195</v>
      </c>
      <c r="BZ982" s="17">
        <v>0.52281686063247002</v>
      </c>
      <c r="CA982" s="17">
        <v>0.53792407313342006</v>
      </c>
      <c r="CB982" s="17">
        <v>0.55715235933824503</v>
      </c>
      <c r="CC982" s="17">
        <v>0.61334800573380699</v>
      </c>
      <c r="CD982" s="17">
        <v>0.47625217819882198</v>
      </c>
      <c r="CE982" s="17"/>
      <c r="CF982" s="17">
        <v>0.53849159018481796</v>
      </c>
      <c r="CG982" s="17">
        <v>0.52118325557718104</v>
      </c>
      <c r="CH982" s="17">
        <v>0.54782452366601397</v>
      </c>
      <c r="CI982" s="17">
        <v>0.55806192922211195</v>
      </c>
      <c r="CJ982" s="17">
        <v>0.44955470217986299</v>
      </c>
      <c r="CK982" s="17"/>
      <c r="CL982" s="17">
        <v>0.69656360651302696</v>
      </c>
      <c r="CM982" s="17"/>
      <c r="CN982" s="17">
        <v>0.59543305153054304</v>
      </c>
      <c r="CO982" s="17">
        <v>0.47722089815232399</v>
      </c>
      <c r="CP982" s="17">
        <v>0.44525633445388402</v>
      </c>
    </row>
    <row r="983" spans="2:94" x14ac:dyDescent="0.35">
      <c r="C983" s="17"/>
      <c r="D983" s="17"/>
      <c r="E983" s="17"/>
      <c r="F983" s="17"/>
      <c r="G983" s="17"/>
      <c r="H983" s="17"/>
      <c r="I983" s="17"/>
      <c r="J983" s="17"/>
      <c r="K983" s="17"/>
      <c r="L983" s="17"/>
      <c r="M983" s="17"/>
      <c r="N983" s="17"/>
      <c r="O983" s="17"/>
      <c r="P983" s="17"/>
      <c r="Q983" s="17"/>
      <c r="R983" s="17"/>
      <c r="S983" s="17"/>
      <c r="T983" s="17"/>
      <c r="U983" s="17"/>
      <c r="V983" s="17"/>
      <c r="W983" s="17"/>
      <c r="X983" s="17"/>
      <c r="Y983" s="17"/>
      <c r="Z983" s="17"/>
      <c r="AA983" s="17"/>
      <c r="AB983" s="17"/>
      <c r="AC983" s="17"/>
      <c r="AD983" s="17"/>
      <c r="AE983" s="17"/>
      <c r="AF983" s="17"/>
      <c r="AG983" s="17"/>
      <c r="AH983" s="17"/>
      <c r="AI983" s="17"/>
      <c r="AJ983" s="17"/>
      <c r="AK983" s="17"/>
      <c r="AL983" s="17"/>
      <c r="AM983" s="17"/>
      <c r="AN983" s="17"/>
      <c r="AO983" s="17"/>
      <c r="AP983" s="17"/>
      <c r="AQ983" s="17"/>
      <c r="AR983" s="17"/>
      <c r="AS983" s="17"/>
      <c r="AT983" s="17"/>
      <c r="AU983" s="17"/>
      <c r="AV983" s="17"/>
      <c r="AW983" s="17"/>
      <c r="AX983" s="17"/>
      <c r="AY983" s="17"/>
      <c r="AZ983" s="17"/>
      <c r="BA983" s="17"/>
      <c r="BB983" s="17"/>
      <c r="BC983" s="17"/>
      <c r="BD983" s="17"/>
      <c r="BE983" s="17"/>
      <c r="BF983" s="17"/>
      <c r="BG983" s="17"/>
      <c r="BH983" s="17"/>
      <c r="BI983" s="17"/>
      <c r="BJ983" s="17"/>
      <c r="BK983" s="17"/>
      <c r="BL983" s="17"/>
      <c r="BM983" s="17"/>
      <c r="BN983" s="17"/>
      <c r="BO983" s="17"/>
      <c r="BP983" s="17"/>
      <c r="BQ983" s="17"/>
      <c r="BR983" s="17"/>
      <c r="BS983" s="17"/>
      <c r="BT983" s="17"/>
      <c r="BU983" s="17"/>
      <c r="BV983" s="17"/>
      <c r="BW983" s="17"/>
      <c r="BX983" s="17"/>
      <c r="BY983" s="17"/>
      <c r="BZ983" s="17"/>
      <c r="CA983" s="17"/>
      <c r="CB983" s="17"/>
      <c r="CC983" s="17"/>
      <c r="CD983" s="17"/>
      <c r="CE983" s="17"/>
      <c r="CF983" s="17"/>
      <c r="CG983" s="17"/>
      <c r="CH983" s="17"/>
      <c r="CI983" s="17"/>
      <c r="CJ983" s="17"/>
      <c r="CK983" s="17"/>
      <c r="CL983" s="17"/>
      <c r="CM983" s="17"/>
      <c r="CN983" s="17"/>
      <c r="CO983" s="17"/>
      <c r="CP983" s="17"/>
    </row>
    <row r="984" spans="2:94" x14ac:dyDescent="0.35">
      <c r="B984" s="6" t="s">
        <v>354</v>
      </c>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c r="AX984" s="17"/>
      <c r="AY984" s="17"/>
      <c r="AZ984" s="17"/>
      <c r="BA984" s="17"/>
      <c r="BB984" s="17"/>
      <c r="BC984" s="17"/>
      <c r="BD984" s="17"/>
      <c r="BE984" s="17"/>
      <c r="BF984" s="17"/>
      <c r="BG984" s="17"/>
      <c r="BH984" s="17"/>
      <c r="BI984" s="17"/>
      <c r="BJ984" s="17"/>
      <c r="BK984" s="17"/>
      <c r="BL984" s="17"/>
      <c r="BM984" s="17"/>
      <c r="BN984" s="17"/>
      <c r="BO984" s="17"/>
      <c r="BP984" s="17"/>
      <c r="BQ984" s="17"/>
      <c r="BR984" s="17"/>
      <c r="BS984" s="17"/>
      <c r="BT984" s="17"/>
      <c r="BU984" s="17"/>
      <c r="BV984" s="17"/>
      <c r="BW984" s="17"/>
      <c r="BX984" s="17"/>
      <c r="BY984" s="17"/>
      <c r="BZ984" s="17"/>
      <c r="CA984" s="17"/>
      <c r="CB984" s="17"/>
      <c r="CC984" s="17"/>
      <c r="CD984" s="17"/>
      <c r="CE984" s="17"/>
      <c r="CF984" s="17"/>
      <c r="CG984" s="17"/>
      <c r="CH984" s="17"/>
      <c r="CI984" s="17"/>
      <c r="CJ984" s="17"/>
      <c r="CK984" s="17"/>
      <c r="CL984" s="17"/>
      <c r="CM984" s="17"/>
      <c r="CN984" s="17"/>
      <c r="CO984" s="17"/>
      <c r="CP984" s="17"/>
    </row>
    <row r="985" spans="2:94" x14ac:dyDescent="0.35">
      <c r="B985" s="24" t="s">
        <v>125</v>
      </c>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17"/>
      <c r="BB985" s="17"/>
      <c r="BC985" s="17"/>
      <c r="BD985" s="17"/>
      <c r="BE985" s="17"/>
      <c r="BF985" s="17"/>
      <c r="BG985" s="17"/>
      <c r="BH985" s="17"/>
      <c r="BI985" s="17"/>
      <c r="BJ985" s="17"/>
      <c r="BK985" s="17"/>
      <c r="BL985" s="17"/>
      <c r="BM985" s="17"/>
      <c r="BN985" s="17"/>
      <c r="BO985" s="17"/>
      <c r="BP985" s="17"/>
      <c r="BQ985" s="17"/>
      <c r="BR985" s="17"/>
      <c r="BS985" s="17"/>
      <c r="BT985" s="17"/>
      <c r="BU985" s="17"/>
      <c r="BV985" s="17"/>
      <c r="BW985" s="17"/>
      <c r="BX985" s="17"/>
      <c r="BY985" s="17"/>
      <c r="BZ985" s="17"/>
      <c r="CA985" s="17"/>
      <c r="CB985" s="17"/>
      <c r="CC985" s="17"/>
      <c r="CD985" s="17"/>
      <c r="CE985" s="17"/>
      <c r="CF985" s="17"/>
      <c r="CG985" s="17"/>
      <c r="CH985" s="17"/>
      <c r="CI985" s="17"/>
      <c r="CJ985" s="17"/>
      <c r="CK985" s="17"/>
      <c r="CL985" s="17"/>
      <c r="CM985" s="17"/>
      <c r="CN985" s="17"/>
      <c r="CO985" s="17"/>
      <c r="CP985" s="17"/>
    </row>
    <row r="986" spans="2:94" x14ac:dyDescent="0.35">
      <c r="B986" t="s">
        <v>182</v>
      </c>
      <c r="C986" s="17">
        <v>0.154016304810839</v>
      </c>
      <c r="D986" s="17">
        <v>0.187070175777408</v>
      </c>
      <c r="E986" s="17">
        <v>0.122043772596182</v>
      </c>
      <c r="F986" s="17"/>
      <c r="G986" s="17">
        <v>0.16106759527496001</v>
      </c>
      <c r="H986" s="17">
        <v>0.17649526422445999</v>
      </c>
      <c r="I986" s="17">
        <v>0.15201744658029301</v>
      </c>
      <c r="J986" s="17">
        <v>0.136767359753933</v>
      </c>
      <c r="K986" s="17">
        <v>0.14748234459509699</v>
      </c>
      <c r="L986" s="17">
        <v>0.150898820274986</v>
      </c>
      <c r="M986" s="17"/>
      <c r="N986" s="17">
        <v>0.16827536991224701</v>
      </c>
      <c r="O986" s="17">
        <v>0.148607849441172</v>
      </c>
      <c r="P986" s="17">
        <v>0.15505463196452399</v>
      </c>
      <c r="Q986" s="17">
        <v>0.143393595181737</v>
      </c>
      <c r="R986" s="17"/>
      <c r="S986" s="17">
        <v>0.21100320429202701</v>
      </c>
      <c r="T986" s="17">
        <v>0.138156152589545</v>
      </c>
      <c r="U986" s="17">
        <v>0.13164698812553999</v>
      </c>
      <c r="V986" s="17">
        <v>0.144253376029674</v>
      </c>
      <c r="W986" s="17">
        <v>0.112361063974278</v>
      </c>
      <c r="X986" s="17">
        <v>0.143544748870646</v>
      </c>
      <c r="Y986" s="17">
        <v>0.17717412194884399</v>
      </c>
      <c r="Z986" s="17">
        <v>0.11611991355684299</v>
      </c>
      <c r="AA986" s="17">
        <v>0.15859691419056099</v>
      </c>
      <c r="AB986" s="17">
        <v>0.150559005190194</v>
      </c>
      <c r="AC986" s="17">
        <v>0.155823575596994</v>
      </c>
      <c r="AD986" s="17"/>
      <c r="AE986" s="17">
        <v>0.12778873103878899</v>
      </c>
      <c r="AF986" s="17">
        <v>0.18798465041347301</v>
      </c>
      <c r="AG986" s="17">
        <v>0.12781195788771399</v>
      </c>
      <c r="AH986" s="17"/>
      <c r="AI986" s="17">
        <v>0.12771663672592201</v>
      </c>
      <c r="AJ986" s="17">
        <v>0.22335905623807001</v>
      </c>
      <c r="AK986" s="17">
        <v>0.186020627792961</v>
      </c>
      <c r="AL986" s="17">
        <v>4.4744792545382099E-2</v>
      </c>
      <c r="AM986" s="17">
        <v>9.8101966084257197E-2</v>
      </c>
      <c r="AN986" s="17"/>
      <c r="AO986" s="17">
        <v>0.12446940696952299</v>
      </c>
      <c r="AP986" s="17">
        <v>0.21729814754359</v>
      </c>
      <c r="AQ986" s="17">
        <v>0.17532189209215099</v>
      </c>
      <c r="AR986" s="17"/>
      <c r="AS986" s="17">
        <v>0.14157167569080201</v>
      </c>
      <c r="AT986" s="17">
        <v>0.122471261101609</v>
      </c>
      <c r="AU986" s="17">
        <v>0.17187749034132299</v>
      </c>
      <c r="AV986" s="17">
        <v>0.19463441059655401</v>
      </c>
      <c r="AW986" s="17">
        <v>0.189680201477987</v>
      </c>
      <c r="AX986" s="17"/>
      <c r="AY986" s="17">
        <v>9.8742383852915797E-2</v>
      </c>
      <c r="AZ986" s="17">
        <v>0.169842222758529</v>
      </c>
      <c r="BA986" s="17">
        <v>0.16126313654115401</v>
      </c>
      <c r="BB986" s="17">
        <v>0.143321981152535</v>
      </c>
      <c r="BC986" s="17">
        <v>0.16600661286553201</v>
      </c>
      <c r="BD986" s="17">
        <v>0.15786591718787699</v>
      </c>
      <c r="BE986" s="17">
        <v>0.118258014770628</v>
      </c>
      <c r="BF986" s="17">
        <v>0.169357885153399</v>
      </c>
      <c r="BG986" s="17">
        <v>0.15033473950457399</v>
      </c>
      <c r="BH986" s="17">
        <v>0.17222785789591699</v>
      </c>
      <c r="BI986" s="17">
        <v>0.137787375582026</v>
      </c>
      <c r="BJ986" s="17">
        <v>0.134432478587867</v>
      </c>
      <c r="BK986" s="17">
        <v>0.159407601711895</v>
      </c>
      <c r="BL986" s="17">
        <v>0.147876632074086</v>
      </c>
      <c r="BM986" s="17">
        <v>0.24031230568068301</v>
      </c>
      <c r="BN986" s="17">
        <v>0.23492988834515699</v>
      </c>
      <c r="BO986" s="17"/>
      <c r="BP986" s="17">
        <v>0.20746144564666799</v>
      </c>
      <c r="BQ986" s="17">
        <v>0.15839823107064999</v>
      </c>
      <c r="BR986" s="17">
        <v>0.122849162022308</v>
      </c>
      <c r="BS986" s="17">
        <v>0.114906059921962</v>
      </c>
      <c r="BT986" s="17">
        <v>0.14448811163736</v>
      </c>
      <c r="BU986" s="17">
        <v>0.146535014140589</v>
      </c>
      <c r="BV986" s="17"/>
      <c r="BW986" s="17">
        <v>0.19228035459159901</v>
      </c>
      <c r="BX986" s="17">
        <v>0.15942840700545099</v>
      </c>
      <c r="BY986" s="17">
        <v>0.153903955308166</v>
      </c>
      <c r="BZ986" s="17">
        <v>0.146647754960604</v>
      </c>
      <c r="CA986" s="17">
        <v>0.15315216626393399</v>
      </c>
      <c r="CB986" s="17">
        <v>0.157370155125588</v>
      </c>
      <c r="CC986" s="17">
        <v>0.22113600894353</v>
      </c>
      <c r="CD986" s="17">
        <v>0.130722466355502</v>
      </c>
      <c r="CE986" s="17"/>
      <c r="CF986" s="17">
        <v>0.227306082407292</v>
      </c>
      <c r="CG986" s="17">
        <v>0.15442281372380001</v>
      </c>
      <c r="CH986" s="17">
        <v>0.14516064080279201</v>
      </c>
      <c r="CI986" s="17">
        <v>0.14162731837384601</v>
      </c>
      <c r="CJ986" s="17">
        <v>0.120727024547165</v>
      </c>
      <c r="CK986" s="17"/>
      <c r="CL986" s="17">
        <v>0.18062484514368299</v>
      </c>
      <c r="CM986" s="17"/>
      <c r="CN986" s="17">
        <v>0.16636294140451499</v>
      </c>
      <c r="CO986" s="17">
        <v>0.112059434727579</v>
      </c>
      <c r="CP986" s="17">
        <v>0.159193348928478</v>
      </c>
    </row>
    <row r="987" spans="2:94" x14ac:dyDescent="0.35">
      <c r="B987" t="s">
        <v>183</v>
      </c>
      <c r="C987" s="17">
        <v>0.33662879171855398</v>
      </c>
      <c r="D987" s="17">
        <v>0.349087037772219</v>
      </c>
      <c r="E987" s="17">
        <v>0.32363913846005199</v>
      </c>
      <c r="F987" s="17"/>
      <c r="G987" s="17">
        <v>0.354710587089412</v>
      </c>
      <c r="H987" s="17">
        <v>0.35530914710976202</v>
      </c>
      <c r="I987" s="17">
        <v>0.35499000391019497</v>
      </c>
      <c r="J987" s="17">
        <v>0.367923430568805</v>
      </c>
      <c r="K987" s="17">
        <v>0.30086022907516902</v>
      </c>
      <c r="L987" s="17">
        <v>0.29290777286701303</v>
      </c>
      <c r="M987" s="17"/>
      <c r="N987" s="17">
        <v>0.35093287765679099</v>
      </c>
      <c r="O987" s="17">
        <v>0.35251654442312003</v>
      </c>
      <c r="P987" s="17">
        <v>0.34125956815716402</v>
      </c>
      <c r="Q987" s="17">
        <v>0.30107804691050799</v>
      </c>
      <c r="R987" s="17"/>
      <c r="S987" s="17">
        <v>0.37086884532546699</v>
      </c>
      <c r="T987" s="17">
        <v>0.32957845314005901</v>
      </c>
      <c r="U987" s="17">
        <v>0.30355867571272799</v>
      </c>
      <c r="V987" s="17">
        <v>0.328517064515713</v>
      </c>
      <c r="W987" s="17">
        <v>0.33183300021317003</v>
      </c>
      <c r="X987" s="17">
        <v>0.35277847856760403</v>
      </c>
      <c r="Y987" s="17">
        <v>0.36566842177621101</v>
      </c>
      <c r="Z987" s="17">
        <v>0.333760889023684</v>
      </c>
      <c r="AA987" s="17">
        <v>0.34112634750080101</v>
      </c>
      <c r="AB987" s="17">
        <v>0.287483068559168</v>
      </c>
      <c r="AC987" s="17">
        <v>0.338814705186189</v>
      </c>
      <c r="AD987" s="17"/>
      <c r="AE987" s="17">
        <v>0.31113085921438899</v>
      </c>
      <c r="AF987" s="17">
        <v>0.36338807093324599</v>
      </c>
      <c r="AG987" s="17">
        <v>0.32972555805235099</v>
      </c>
      <c r="AH987" s="17"/>
      <c r="AI987" s="17">
        <v>0.32509882881993202</v>
      </c>
      <c r="AJ987" s="17">
        <v>0.38485822311196899</v>
      </c>
      <c r="AK987" s="17">
        <v>0.39707883511985997</v>
      </c>
      <c r="AL987" s="17">
        <v>0.28563008698312198</v>
      </c>
      <c r="AM987" s="17">
        <v>0.28443465868323098</v>
      </c>
      <c r="AN987" s="17"/>
      <c r="AO987" s="17">
        <v>0.35838780941049703</v>
      </c>
      <c r="AP987" s="17">
        <v>0.39974841137420197</v>
      </c>
      <c r="AQ987" s="17">
        <v>0.358739711783156</v>
      </c>
      <c r="AR987" s="17"/>
      <c r="AS987" s="17">
        <v>0.29369702911113399</v>
      </c>
      <c r="AT987" s="17">
        <v>0.320289092464007</v>
      </c>
      <c r="AU987" s="17">
        <v>0.36144348468878601</v>
      </c>
      <c r="AV987" s="17">
        <v>0.39745223078275499</v>
      </c>
      <c r="AW987" s="17">
        <v>0.34985626098855699</v>
      </c>
      <c r="AX987" s="17"/>
      <c r="AY987" s="17">
        <v>0.31935616175029102</v>
      </c>
      <c r="AZ987" s="17">
        <v>0.29156755962953601</v>
      </c>
      <c r="BA987" s="17">
        <v>0.26727196916594198</v>
      </c>
      <c r="BB987" s="17">
        <v>0.31895657676529998</v>
      </c>
      <c r="BC987" s="17">
        <v>0.29412317488343998</v>
      </c>
      <c r="BD987" s="17">
        <v>0.338421467193324</v>
      </c>
      <c r="BE987" s="17">
        <v>0.36422540339013298</v>
      </c>
      <c r="BF987" s="17">
        <v>0.34228006725655302</v>
      </c>
      <c r="BG987" s="17">
        <v>0.330257343233331</v>
      </c>
      <c r="BH987" s="17">
        <v>0.33587797812611297</v>
      </c>
      <c r="BI987" s="17">
        <v>0.34708241807476398</v>
      </c>
      <c r="BJ987" s="17">
        <v>0.45328921936098798</v>
      </c>
      <c r="BK987" s="17">
        <v>0.410459835368641</v>
      </c>
      <c r="BL987" s="17">
        <v>0.38821612974547898</v>
      </c>
      <c r="BM987" s="17">
        <v>0.26068789245881502</v>
      </c>
      <c r="BN987" s="17">
        <v>0.40896931254626001</v>
      </c>
      <c r="BO987" s="17"/>
      <c r="BP987" s="17">
        <v>0.36634295133751299</v>
      </c>
      <c r="BQ987" s="17">
        <v>0.331227845079759</v>
      </c>
      <c r="BR987" s="17">
        <v>0.35906266976807399</v>
      </c>
      <c r="BS987" s="17">
        <v>0.34110734314056701</v>
      </c>
      <c r="BT987" s="17">
        <v>0.26299137990139498</v>
      </c>
      <c r="BU987" s="17">
        <v>0.31356460636730998</v>
      </c>
      <c r="BV987" s="17"/>
      <c r="BW987" s="17">
        <v>0.31218281595548197</v>
      </c>
      <c r="BX987" s="17">
        <v>0.33303207217979403</v>
      </c>
      <c r="BY987" s="17">
        <v>0.35268568785218801</v>
      </c>
      <c r="BZ987" s="17">
        <v>0.35354619679204902</v>
      </c>
      <c r="CA987" s="17">
        <v>0.34436805501899598</v>
      </c>
      <c r="CB987" s="17">
        <v>0.33724710052245299</v>
      </c>
      <c r="CC987" s="17">
        <v>0.30912701735903497</v>
      </c>
      <c r="CD987" s="17">
        <v>0.27225435796382202</v>
      </c>
      <c r="CE987" s="17"/>
      <c r="CF987" s="17">
        <v>0.36087531000993101</v>
      </c>
      <c r="CG987" s="17">
        <v>0.34309656143546802</v>
      </c>
      <c r="CH987" s="17">
        <v>0.333939074249747</v>
      </c>
      <c r="CI987" s="17">
        <v>0.32366562065071902</v>
      </c>
      <c r="CJ987" s="17">
        <v>0.295435836746956</v>
      </c>
      <c r="CK987" s="17"/>
      <c r="CL987" s="17">
        <v>0.414691836686989</v>
      </c>
      <c r="CM987" s="17"/>
      <c r="CN987" s="17">
        <v>0.33106359818550601</v>
      </c>
      <c r="CO987" s="17">
        <v>0.32043607210815001</v>
      </c>
      <c r="CP987" s="17">
        <v>0.36223419580852201</v>
      </c>
    </row>
    <row r="988" spans="2:94" x14ac:dyDescent="0.35">
      <c r="B988" t="s">
        <v>184</v>
      </c>
      <c r="C988" s="17">
        <v>0.242238430144645</v>
      </c>
      <c r="D988" s="17">
        <v>0.21866406465852301</v>
      </c>
      <c r="E988" s="17">
        <v>0.266168945249037</v>
      </c>
      <c r="F988" s="17"/>
      <c r="G988" s="17">
        <v>0.23663213605223499</v>
      </c>
      <c r="H988" s="17">
        <v>0.23200977493084601</v>
      </c>
      <c r="I988" s="17">
        <v>0.23026630155311301</v>
      </c>
      <c r="J988" s="17">
        <v>0.23068770207886</v>
      </c>
      <c r="K988" s="17">
        <v>0.27007208857815801</v>
      </c>
      <c r="L988" s="17">
        <v>0.25480646664427797</v>
      </c>
      <c r="M988" s="17"/>
      <c r="N988" s="17">
        <v>0.237131396514979</v>
      </c>
      <c r="O988" s="17">
        <v>0.23251633122545501</v>
      </c>
      <c r="P988" s="17">
        <v>0.23982747707278099</v>
      </c>
      <c r="Q988" s="17">
        <v>0.25909223979679202</v>
      </c>
      <c r="R988" s="17"/>
      <c r="S988" s="17">
        <v>0.185309259015976</v>
      </c>
      <c r="T988" s="17">
        <v>0.25532649532718799</v>
      </c>
      <c r="U988" s="17">
        <v>0.26211335678055397</v>
      </c>
      <c r="V988" s="17">
        <v>0.22478142266970599</v>
      </c>
      <c r="W988" s="17">
        <v>0.266953923134363</v>
      </c>
      <c r="X988" s="17">
        <v>0.25733959328096501</v>
      </c>
      <c r="Y988" s="17">
        <v>0.26100949432527099</v>
      </c>
      <c r="Z988" s="17">
        <v>0.30796550631466502</v>
      </c>
      <c r="AA988" s="17">
        <v>0.22443982047552599</v>
      </c>
      <c r="AB988" s="17">
        <v>0.24419691321939199</v>
      </c>
      <c r="AC988" s="17">
        <v>0.25837272840034098</v>
      </c>
      <c r="AD988" s="17"/>
      <c r="AE988" s="17">
        <v>0.25011764547607601</v>
      </c>
      <c r="AF988" s="17">
        <v>0.23225432475079599</v>
      </c>
      <c r="AG988" s="17">
        <v>0.24808068326996099</v>
      </c>
      <c r="AH988" s="17"/>
      <c r="AI988" s="17">
        <v>0.26000724832585098</v>
      </c>
      <c r="AJ988" s="17">
        <v>0.203730355630794</v>
      </c>
      <c r="AK988" s="17">
        <v>0.19208068468498099</v>
      </c>
      <c r="AL988" s="17">
        <v>0.29576939558424498</v>
      </c>
      <c r="AM988" s="17">
        <v>0.27020378728135902</v>
      </c>
      <c r="AN988" s="17"/>
      <c r="AO988" s="17">
        <v>0.253271927731333</v>
      </c>
      <c r="AP988" s="17">
        <v>0.20351997405758501</v>
      </c>
      <c r="AQ988" s="17">
        <v>0.228940962781993</v>
      </c>
      <c r="AR988" s="17"/>
      <c r="AS988" s="17">
        <v>0.27071500277189597</v>
      </c>
      <c r="AT988" s="17">
        <v>0.245841624299307</v>
      </c>
      <c r="AU988" s="17">
        <v>0.23151804391008499</v>
      </c>
      <c r="AV988" s="17">
        <v>0.19760112910396299</v>
      </c>
      <c r="AW988" s="17">
        <v>0.26147324047917803</v>
      </c>
      <c r="AX988" s="17"/>
      <c r="AY988" s="17">
        <v>0.19279572189237701</v>
      </c>
      <c r="AZ988" s="17">
        <v>0.26164492921382498</v>
      </c>
      <c r="BA988" s="17">
        <v>0.25804439824799502</v>
      </c>
      <c r="BB988" s="17">
        <v>0.29233368259658898</v>
      </c>
      <c r="BC988" s="17">
        <v>0.25334365419097399</v>
      </c>
      <c r="BD988" s="17">
        <v>0.23340118889084699</v>
      </c>
      <c r="BE988" s="17">
        <v>0.242541948505062</v>
      </c>
      <c r="BF988" s="17">
        <v>0.21655139726339201</v>
      </c>
      <c r="BG988" s="17">
        <v>0.27584336486931099</v>
      </c>
      <c r="BH988" s="17">
        <v>0.23890575097220401</v>
      </c>
      <c r="BI988" s="17">
        <v>0.223691490247478</v>
      </c>
      <c r="BJ988" s="17">
        <v>0.18420956609050099</v>
      </c>
      <c r="BK988" s="17">
        <v>0.20468193855469399</v>
      </c>
      <c r="BL988" s="17">
        <v>0.21072213101197801</v>
      </c>
      <c r="BM988" s="17">
        <v>0.26450106963902398</v>
      </c>
      <c r="BN988" s="17">
        <v>0.21363513966098099</v>
      </c>
      <c r="BO988" s="17"/>
      <c r="BP988" s="17">
        <v>0.20963528322009101</v>
      </c>
      <c r="BQ988" s="17">
        <v>0.24354615272340099</v>
      </c>
      <c r="BR988" s="17">
        <v>0.23307578628278</v>
      </c>
      <c r="BS988" s="17">
        <v>0.25881872916034099</v>
      </c>
      <c r="BT988" s="17">
        <v>0.27816187670866599</v>
      </c>
      <c r="BU988" s="17">
        <v>0.259628669390504</v>
      </c>
      <c r="BV988" s="17"/>
      <c r="BW988" s="17">
        <v>0.18444083710492301</v>
      </c>
      <c r="BX988" s="17">
        <v>0.24165829909101499</v>
      </c>
      <c r="BY988" s="17">
        <v>0.249648712295999</v>
      </c>
      <c r="BZ988" s="17">
        <v>0.241241333968649</v>
      </c>
      <c r="CA988" s="17">
        <v>0.232886585841965</v>
      </c>
      <c r="CB988" s="17">
        <v>0.23342864716866299</v>
      </c>
      <c r="CC988" s="17">
        <v>0.24203943771535799</v>
      </c>
      <c r="CD988" s="17">
        <v>0.23882178108201099</v>
      </c>
      <c r="CE988" s="17"/>
      <c r="CF988" s="17">
        <v>0.20108519272623901</v>
      </c>
      <c r="CG988" s="17">
        <v>0.24067252813850401</v>
      </c>
      <c r="CH988" s="17">
        <v>0.254518986595758</v>
      </c>
      <c r="CI988" s="17">
        <v>0.23958749959800499</v>
      </c>
      <c r="CJ988" s="17">
        <v>0.23679067793085201</v>
      </c>
      <c r="CK988" s="17"/>
      <c r="CL988" s="17">
        <v>0.215108640733469</v>
      </c>
      <c r="CM988" s="17"/>
      <c r="CN988" s="17">
        <v>0.22713470440393699</v>
      </c>
      <c r="CO988" s="17">
        <v>0.29654784691147901</v>
      </c>
      <c r="CP988" s="17">
        <v>0.233530986699655</v>
      </c>
    </row>
    <row r="989" spans="2:94" x14ac:dyDescent="0.35">
      <c r="B989" t="s">
        <v>185</v>
      </c>
      <c r="C989" s="17">
        <v>0.12460006640144999</v>
      </c>
      <c r="D989" s="17">
        <v>0.12257738617418899</v>
      </c>
      <c r="E989" s="17">
        <v>0.12651051061935201</v>
      </c>
      <c r="F989" s="17"/>
      <c r="G989" s="17">
        <v>0.12261124272505899</v>
      </c>
      <c r="H989" s="17">
        <v>0.106523422664334</v>
      </c>
      <c r="I989" s="17">
        <v>0.126975360008762</v>
      </c>
      <c r="J989" s="17">
        <v>0.110418574654652</v>
      </c>
      <c r="K989" s="17">
        <v>0.13540528855098299</v>
      </c>
      <c r="L989" s="17">
        <v>0.14305758477698499</v>
      </c>
      <c r="M989" s="17"/>
      <c r="N989" s="17">
        <v>0.13623931529097699</v>
      </c>
      <c r="O989" s="17">
        <v>0.11455356561013</v>
      </c>
      <c r="P989" s="17">
        <v>0.13197925886984599</v>
      </c>
      <c r="Q989" s="17">
        <v>0.11543456984480401</v>
      </c>
      <c r="R989" s="17"/>
      <c r="S989" s="17">
        <v>0.11606763216275801</v>
      </c>
      <c r="T989" s="17">
        <v>0.111375212558096</v>
      </c>
      <c r="U989" s="17">
        <v>0.121467138819825</v>
      </c>
      <c r="V989" s="17">
        <v>0.13806151799626801</v>
      </c>
      <c r="W989" s="17">
        <v>0.16390702169865301</v>
      </c>
      <c r="X989" s="17">
        <v>0.117987201897208</v>
      </c>
      <c r="Y989" s="17">
        <v>8.1321639489659203E-2</v>
      </c>
      <c r="Z989" s="17">
        <v>0.12512865770676901</v>
      </c>
      <c r="AA989" s="17">
        <v>0.141124404300667</v>
      </c>
      <c r="AB989" s="17">
        <v>0.147406266668277</v>
      </c>
      <c r="AC989" s="17">
        <v>0.111855292621644</v>
      </c>
      <c r="AD989" s="17"/>
      <c r="AE989" s="17">
        <v>0.144866075206322</v>
      </c>
      <c r="AF989" s="17">
        <v>0.114602811672858</v>
      </c>
      <c r="AG989" s="17">
        <v>0.103466907530976</v>
      </c>
      <c r="AH989" s="17"/>
      <c r="AI989" s="17">
        <v>0.14145125636438199</v>
      </c>
      <c r="AJ989" s="17">
        <v>8.9267554806649704E-2</v>
      </c>
      <c r="AK989" s="17">
        <v>0.117717212458612</v>
      </c>
      <c r="AL989" s="17">
        <v>0.18164619870780699</v>
      </c>
      <c r="AM989" s="17">
        <v>0.130456950634285</v>
      </c>
      <c r="AN989" s="17"/>
      <c r="AO989" s="17">
        <v>0.146506661117773</v>
      </c>
      <c r="AP989" s="17">
        <v>9.2538854809767299E-2</v>
      </c>
      <c r="AQ989" s="17">
        <v>0.10607643117332299</v>
      </c>
      <c r="AR989" s="17"/>
      <c r="AS989" s="17">
        <v>0.13292608149474</v>
      </c>
      <c r="AT989" s="17">
        <v>0.130676582983457</v>
      </c>
      <c r="AU989" s="17">
        <v>0.117392374924776</v>
      </c>
      <c r="AV989" s="17">
        <v>0.11443942078861299</v>
      </c>
      <c r="AW989" s="17">
        <v>6.6438063891537696E-2</v>
      </c>
      <c r="AX989" s="17"/>
      <c r="AY989" s="17">
        <v>0.160186288952198</v>
      </c>
      <c r="AZ989" s="17">
        <v>8.4676101120634797E-2</v>
      </c>
      <c r="BA989" s="17">
        <v>0.109963400428621</v>
      </c>
      <c r="BB989" s="17">
        <v>9.8549448319591601E-2</v>
      </c>
      <c r="BC989" s="17">
        <v>0.144114058037217</v>
      </c>
      <c r="BD989" s="17">
        <v>0.13175441871767399</v>
      </c>
      <c r="BE989" s="17">
        <v>0.132833014750464</v>
      </c>
      <c r="BF989" s="17">
        <v>0.14019326675813401</v>
      </c>
      <c r="BG989" s="17">
        <v>0.13341091090690199</v>
      </c>
      <c r="BH989" s="17">
        <v>0.10716322247262799</v>
      </c>
      <c r="BI989" s="17">
        <v>0.14473345644055499</v>
      </c>
      <c r="BJ989" s="17">
        <v>0.121328411091867</v>
      </c>
      <c r="BK989" s="17">
        <v>0.12711210827939101</v>
      </c>
      <c r="BL989" s="17">
        <v>0.15009469676000101</v>
      </c>
      <c r="BM989" s="17">
        <v>9.2068753675127402E-2</v>
      </c>
      <c r="BN989" s="17">
        <v>8.0086913353907399E-2</v>
      </c>
      <c r="BO989" s="17"/>
      <c r="BP989" s="17">
        <v>0.105124396940314</v>
      </c>
      <c r="BQ989" s="17">
        <v>0.12748296446607499</v>
      </c>
      <c r="BR989" s="17">
        <v>0.13165925764977601</v>
      </c>
      <c r="BS989" s="17">
        <v>0.13418089873738401</v>
      </c>
      <c r="BT989" s="17">
        <v>0.130492994715353</v>
      </c>
      <c r="BU989" s="17">
        <v>0.128191041279797</v>
      </c>
      <c r="BV989" s="17"/>
      <c r="BW989" s="17">
        <v>0.11663701379732699</v>
      </c>
      <c r="BX989" s="17">
        <v>0.116732251727797</v>
      </c>
      <c r="BY989" s="17">
        <v>0.125568195332868</v>
      </c>
      <c r="BZ989" s="17">
        <v>0.120542614102096</v>
      </c>
      <c r="CA989" s="17">
        <v>0.14995120428669301</v>
      </c>
      <c r="CB989" s="17">
        <v>0.115481691301509</v>
      </c>
      <c r="CC989" s="17">
        <v>9.0519408533218604E-2</v>
      </c>
      <c r="CD989" s="17">
        <v>0.157352311635965</v>
      </c>
      <c r="CE989" s="17"/>
      <c r="CF989" s="17">
        <v>0.104291234565354</v>
      </c>
      <c r="CG989" s="17">
        <v>0.130417962161823</v>
      </c>
      <c r="CH989" s="17">
        <v>0.11789199241618301</v>
      </c>
      <c r="CI989" s="17">
        <v>0.13143461779888499</v>
      </c>
      <c r="CJ989" s="17">
        <v>0.156978600993573</v>
      </c>
      <c r="CK989" s="17"/>
      <c r="CL989" s="17">
        <v>9.8166079543341903E-2</v>
      </c>
      <c r="CM989" s="17"/>
      <c r="CN989" s="17">
        <v>0.120361727871285</v>
      </c>
      <c r="CO989" s="17">
        <v>0.12912740908685799</v>
      </c>
      <c r="CP989" s="17">
        <v>0.13068262652562601</v>
      </c>
    </row>
    <row r="990" spans="2:94" x14ac:dyDescent="0.35">
      <c r="B990" t="s">
        <v>186</v>
      </c>
      <c r="C990" s="17">
        <v>5.8281026839495702E-2</v>
      </c>
      <c r="D990" s="17">
        <v>6.9559058598949203E-2</v>
      </c>
      <c r="E990" s="17">
        <v>4.7272115262718503E-2</v>
      </c>
      <c r="F990" s="17"/>
      <c r="G990" s="17">
        <v>4.8841315464643903E-2</v>
      </c>
      <c r="H990" s="17">
        <v>4.6786392440968799E-2</v>
      </c>
      <c r="I990" s="17">
        <v>6.5831599428247803E-2</v>
      </c>
      <c r="J990" s="17">
        <v>5.2768302108461597E-2</v>
      </c>
      <c r="K990" s="17">
        <v>4.9743805200775502E-2</v>
      </c>
      <c r="L990" s="17">
        <v>7.8055454724339807E-2</v>
      </c>
      <c r="M990" s="17"/>
      <c r="N990" s="17">
        <v>4.6381784921672699E-2</v>
      </c>
      <c r="O990" s="17">
        <v>6.8781661236141003E-2</v>
      </c>
      <c r="P990" s="17">
        <v>5.7336902206336603E-2</v>
      </c>
      <c r="Q990" s="17">
        <v>6.1796741275131101E-2</v>
      </c>
      <c r="R990" s="17"/>
      <c r="S990" s="17">
        <v>4.0006050890727403E-2</v>
      </c>
      <c r="T990" s="17">
        <v>6.3922198650915696E-2</v>
      </c>
      <c r="U990" s="17">
        <v>7.5267523042181997E-2</v>
      </c>
      <c r="V990" s="17">
        <v>8.5059109847135703E-2</v>
      </c>
      <c r="W990" s="17">
        <v>4.9321685050996898E-2</v>
      </c>
      <c r="X990" s="17">
        <v>2.9283576738744699E-2</v>
      </c>
      <c r="Y990" s="17">
        <v>5.1517883232760797E-2</v>
      </c>
      <c r="Z990" s="17">
        <v>4.94931070644564E-2</v>
      </c>
      <c r="AA990" s="17">
        <v>4.8742634881697902E-2</v>
      </c>
      <c r="AB990" s="17">
        <v>8.5283394736356502E-2</v>
      </c>
      <c r="AC990" s="17">
        <v>7.4336875096058103E-2</v>
      </c>
      <c r="AD990" s="17"/>
      <c r="AE990" s="17">
        <v>8.5934804840979206E-2</v>
      </c>
      <c r="AF990" s="17">
        <v>3.7747273114809597E-2</v>
      </c>
      <c r="AG990" s="17">
        <v>5.5782358925560403E-2</v>
      </c>
      <c r="AH990" s="17"/>
      <c r="AI990" s="17">
        <v>7.5832818668520194E-2</v>
      </c>
      <c r="AJ990" s="17">
        <v>3.5352260911893398E-2</v>
      </c>
      <c r="AK990" s="17">
        <v>5.2689807379382197E-2</v>
      </c>
      <c r="AL990" s="17">
        <v>0.15218203760219801</v>
      </c>
      <c r="AM990" s="17">
        <v>5.3175513857223598E-2</v>
      </c>
      <c r="AN990" s="17"/>
      <c r="AO990" s="17">
        <v>5.0707804616411403E-2</v>
      </c>
      <c r="AP990" s="17">
        <v>3.0929301371136499E-2</v>
      </c>
      <c r="AQ990" s="17">
        <v>6.21669368603757E-2</v>
      </c>
      <c r="AR990" s="17"/>
      <c r="AS990" s="17">
        <v>6.1797354463135501E-2</v>
      </c>
      <c r="AT990" s="17">
        <v>7.8850465390597396E-2</v>
      </c>
      <c r="AU990" s="17">
        <v>3.8797100026437298E-2</v>
      </c>
      <c r="AV990" s="17">
        <v>3.5807280840286199E-2</v>
      </c>
      <c r="AW990" s="17">
        <v>9.2473414069464493E-2</v>
      </c>
      <c r="AX990" s="17"/>
      <c r="AY990" s="17">
        <v>3.4653235054098799E-2</v>
      </c>
      <c r="AZ990" s="17">
        <v>7.1601441436320204E-2</v>
      </c>
      <c r="BA990" s="17">
        <v>0.11031029164077601</v>
      </c>
      <c r="BB990" s="17">
        <v>6.2726798422298002E-2</v>
      </c>
      <c r="BC990" s="17">
        <v>5.5258569813480901E-2</v>
      </c>
      <c r="BD990" s="17">
        <v>5.1936719959220501E-2</v>
      </c>
      <c r="BE990" s="17">
        <v>5.67599233293467E-2</v>
      </c>
      <c r="BF990" s="17">
        <v>4.2446183745715897E-2</v>
      </c>
      <c r="BG990" s="17">
        <v>3.93567623095427E-2</v>
      </c>
      <c r="BH990" s="17">
        <v>7.2134308233626099E-2</v>
      </c>
      <c r="BI990" s="17">
        <v>6.0873975072028803E-2</v>
      </c>
      <c r="BJ990" s="17">
        <v>5.5263100767272498E-2</v>
      </c>
      <c r="BK990" s="17">
        <v>5.91775216791856E-2</v>
      </c>
      <c r="BL990" s="17">
        <v>3.8824140648324797E-2</v>
      </c>
      <c r="BM990" s="17">
        <v>9.1375886343855794E-2</v>
      </c>
      <c r="BN990" s="17">
        <v>3.7588785098426801E-2</v>
      </c>
      <c r="BO990" s="17"/>
      <c r="BP990" s="17">
        <v>4.2432864618047197E-2</v>
      </c>
      <c r="BQ990" s="17">
        <v>5.54415395652193E-2</v>
      </c>
      <c r="BR990" s="17">
        <v>7.4116779667516203E-2</v>
      </c>
      <c r="BS990" s="17">
        <v>5.7112536198726499E-2</v>
      </c>
      <c r="BT990" s="17">
        <v>6.2804519688968899E-2</v>
      </c>
      <c r="BU990" s="17">
        <v>9.6201670488226698E-2</v>
      </c>
      <c r="BV990" s="17"/>
      <c r="BW990" s="17">
        <v>0.104624602900244</v>
      </c>
      <c r="BX990" s="17">
        <v>4.85538517219678E-2</v>
      </c>
      <c r="BY990" s="17">
        <v>5.4738326607386603E-2</v>
      </c>
      <c r="BZ990" s="17">
        <v>6.5258394385617105E-2</v>
      </c>
      <c r="CA990" s="17">
        <v>5.7962710261072602E-2</v>
      </c>
      <c r="CB990" s="17">
        <v>8.13971540389056E-2</v>
      </c>
      <c r="CC990" s="17">
        <v>8.9368920502804705E-2</v>
      </c>
      <c r="CD990" s="17">
        <v>3.4462902836992701E-2</v>
      </c>
      <c r="CE990" s="17"/>
      <c r="CF990" s="17">
        <v>5.2834567260143003E-2</v>
      </c>
      <c r="CG990" s="17">
        <v>5.7974126515622899E-2</v>
      </c>
      <c r="CH990" s="17">
        <v>5.5898114309628197E-2</v>
      </c>
      <c r="CI990" s="17">
        <v>5.85826981287456E-2</v>
      </c>
      <c r="CJ990" s="17">
        <v>9.8989557299895697E-2</v>
      </c>
      <c r="CK990" s="17"/>
      <c r="CL990" s="17">
        <v>3.4132279835062299E-2</v>
      </c>
      <c r="CM990" s="17"/>
      <c r="CN990" s="17">
        <v>6.07682405030378E-2</v>
      </c>
      <c r="CO990" s="17">
        <v>6.0664156755452503E-2</v>
      </c>
      <c r="CP990" s="17">
        <v>5.0700383165307297E-2</v>
      </c>
    </row>
    <row r="991" spans="2:94" x14ac:dyDescent="0.35">
      <c r="B991" t="s">
        <v>133</v>
      </c>
      <c r="C991" s="17">
        <v>8.4235380085017006E-2</v>
      </c>
      <c r="D991" s="17">
        <v>5.3042277018712398E-2</v>
      </c>
      <c r="E991" s="17">
        <v>0.114365517812658</v>
      </c>
      <c r="F991" s="17"/>
      <c r="G991" s="17">
        <v>7.6137123393690706E-2</v>
      </c>
      <c r="H991" s="17">
        <v>8.28759986296288E-2</v>
      </c>
      <c r="I991" s="17">
        <v>6.9919288519389305E-2</v>
      </c>
      <c r="J991" s="17">
        <v>0.101434630835289</v>
      </c>
      <c r="K991" s="17">
        <v>9.6436243999817498E-2</v>
      </c>
      <c r="L991" s="17">
        <v>8.0273900712397803E-2</v>
      </c>
      <c r="M991" s="17"/>
      <c r="N991" s="17">
        <v>6.1039255703332997E-2</v>
      </c>
      <c r="O991" s="17">
        <v>8.3024048063981296E-2</v>
      </c>
      <c r="P991" s="17">
        <v>7.4542161729347495E-2</v>
      </c>
      <c r="Q991" s="17">
        <v>0.11920480699102699</v>
      </c>
      <c r="R991" s="17"/>
      <c r="S991" s="17">
        <v>7.6745008313044594E-2</v>
      </c>
      <c r="T991" s="17">
        <v>0.101641487734195</v>
      </c>
      <c r="U991" s="17">
        <v>0.10594631751917</v>
      </c>
      <c r="V991" s="17">
        <v>7.9327508941504102E-2</v>
      </c>
      <c r="W991" s="17">
        <v>7.5623305928539303E-2</v>
      </c>
      <c r="X991" s="17">
        <v>9.9066400644832506E-2</v>
      </c>
      <c r="Y991" s="17">
        <v>6.3308439227253294E-2</v>
      </c>
      <c r="Z991" s="17">
        <v>6.7531926333582903E-2</v>
      </c>
      <c r="AA991" s="17">
        <v>8.5969878650746706E-2</v>
      </c>
      <c r="AB991" s="17">
        <v>8.5071351626611794E-2</v>
      </c>
      <c r="AC991" s="17">
        <v>6.0796823098774197E-2</v>
      </c>
      <c r="AD991" s="17"/>
      <c r="AE991" s="17">
        <v>8.0161884223445695E-2</v>
      </c>
      <c r="AF991" s="17">
        <v>6.4022869114817693E-2</v>
      </c>
      <c r="AG991" s="17">
        <v>0.135132534333438</v>
      </c>
      <c r="AH991" s="17"/>
      <c r="AI991" s="17">
        <v>6.9893211095393107E-2</v>
      </c>
      <c r="AJ991" s="17">
        <v>6.3432549300623406E-2</v>
      </c>
      <c r="AK991" s="17">
        <v>5.4412832564203602E-2</v>
      </c>
      <c r="AL991" s="17">
        <v>4.0027488577246098E-2</v>
      </c>
      <c r="AM991" s="17">
        <v>0.163627123459643</v>
      </c>
      <c r="AN991" s="17"/>
      <c r="AO991" s="17">
        <v>6.6656390154463396E-2</v>
      </c>
      <c r="AP991" s="17">
        <v>5.5965310843719203E-2</v>
      </c>
      <c r="AQ991" s="17">
        <v>6.8754065309002396E-2</v>
      </c>
      <c r="AR991" s="17"/>
      <c r="AS991" s="17">
        <v>9.9292856468293195E-2</v>
      </c>
      <c r="AT991" s="17">
        <v>0.101870973761023</v>
      </c>
      <c r="AU991" s="17">
        <v>7.8971506108593298E-2</v>
      </c>
      <c r="AV991" s="17">
        <v>6.00655278878287E-2</v>
      </c>
      <c r="AW991" s="17">
        <v>4.0078819093276402E-2</v>
      </c>
      <c r="AX991" s="17"/>
      <c r="AY991" s="17">
        <v>0.19426620849811899</v>
      </c>
      <c r="AZ991" s="17">
        <v>0.120667745841156</v>
      </c>
      <c r="BA991" s="17">
        <v>9.3146803975512199E-2</v>
      </c>
      <c r="BB991" s="17">
        <v>8.4111512743686695E-2</v>
      </c>
      <c r="BC991" s="17">
        <v>8.7153930209355801E-2</v>
      </c>
      <c r="BD991" s="17">
        <v>8.6620288051056996E-2</v>
      </c>
      <c r="BE991" s="17">
        <v>8.5381695254366202E-2</v>
      </c>
      <c r="BF991" s="17">
        <v>8.9171199822806094E-2</v>
      </c>
      <c r="BG991" s="17">
        <v>7.0796879176339103E-2</v>
      </c>
      <c r="BH991" s="17">
        <v>7.3690882299513094E-2</v>
      </c>
      <c r="BI991" s="17">
        <v>8.5831284583147996E-2</v>
      </c>
      <c r="BJ991" s="17">
        <v>5.1477224101504203E-2</v>
      </c>
      <c r="BK991" s="17">
        <v>3.9160994406194298E-2</v>
      </c>
      <c r="BL991" s="17">
        <v>6.4266269760132097E-2</v>
      </c>
      <c r="BM991" s="17">
        <v>5.1054092202495203E-2</v>
      </c>
      <c r="BN991" s="17">
        <v>2.4789960995268302E-2</v>
      </c>
      <c r="BO991" s="17"/>
      <c r="BP991" s="17">
        <v>6.9003058237367298E-2</v>
      </c>
      <c r="BQ991" s="17">
        <v>8.3903267094896095E-2</v>
      </c>
      <c r="BR991" s="17">
        <v>7.9236344609546205E-2</v>
      </c>
      <c r="BS991" s="17">
        <v>9.3874432841019401E-2</v>
      </c>
      <c r="BT991" s="17">
        <v>0.121061117348258</v>
      </c>
      <c r="BU991" s="17">
        <v>5.5878998333572301E-2</v>
      </c>
      <c r="BV991" s="17"/>
      <c r="BW991" s="17">
        <v>8.9834375650424694E-2</v>
      </c>
      <c r="BX991" s="17">
        <v>0.10059511827397501</v>
      </c>
      <c r="BY991" s="17">
        <v>6.3455122603392505E-2</v>
      </c>
      <c r="BZ991" s="17">
        <v>7.2763705790984207E-2</v>
      </c>
      <c r="CA991" s="17">
        <v>6.1679278327340298E-2</v>
      </c>
      <c r="CB991" s="17">
        <v>7.5075251842881496E-2</v>
      </c>
      <c r="CC991" s="17">
        <v>4.7809206946054103E-2</v>
      </c>
      <c r="CD991" s="17">
        <v>0.166386180125707</v>
      </c>
      <c r="CE991" s="17"/>
      <c r="CF991" s="17">
        <v>5.36076130310408E-2</v>
      </c>
      <c r="CG991" s="17">
        <v>7.3416008024782403E-2</v>
      </c>
      <c r="CH991" s="17">
        <v>9.25911916258918E-2</v>
      </c>
      <c r="CI991" s="17">
        <v>0.105102245449799</v>
      </c>
      <c r="CJ991" s="17">
        <v>9.1078302481558099E-2</v>
      </c>
      <c r="CK991" s="17"/>
      <c r="CL991" s="17">
        <v>5.7276318057454902E-2</v>
      </c>
      <c r="CM991" s="17"/>
      <c r="CN991" s="17">
        <v>9.4308787631719002E-2</v>
      </c>
      <c r="CO991" s="17">
        <v>8.1165080410482898E-2</v>
      </c>
      <c r="CP991" s="17">
        <v>6.3658458872411602E-2</v>
      </c>
    </row>
    <row r="992" spans="2:94" x14ac:dyDescent="0.35">
      <c r="B992" t="s">
        <v>187</v>
      </c>
      <c r="C992" s="17">
        <v>0.49064509652939298</v>
      </c>
      <c r="D992" s="17">
        <v>0.53615721354962598</v>
      </c>
      <c r="E992" s="17">
        <v>0.44568291105623398</v>
      </c>
      <c r="F992" s="17"/>
      <c r="G992" s="17">
        <v>0.51577818236437101</v>
      </c>
      <c r="H992" s="17">
        <v>0.53180441133422196</v>
      </c>
      <c r="I992" s="17">
        <v>0.50700745049048801</v>
      </c>
      <c r="J992" s="17">
        <v>0.504690790322738</v>
      </c>
      <c r="K992" s="17">
        <v>0.44834257367026598</v>
      </c>
      <c r="L992" s="17">
        <v>0.443806593141999</v>
      </c>
      <c r="M992" s="17"/>
      <c r="N992" s="17">
        <v>0.51920824756903805</v>
      </c>
      <c r="O992" s="17">
        <v>0.50112439386429197</v>
      </c>
      <c r="P992" s="17">
        <v>0.49631420012168798</v>
      </c>
      <c r="Q992" s="17">
        <v>0.44447164209224599</v>
      </c>
      <c r="R992" s="17"/>
      <c r="S992" s="17">
        <v>0.58187204961749395</v>
      </c>
      <c r="T992" s="17">
        <v>0.46773460572960401</v>
      </c>
      <c r="U992" s="17">
        <v>0.43520566383826897</v>
      </c>
      <c r="V992" s="17">
        <v>0.47277044054538703</v>
      </c>
      <c r="W992" s="17">
        <v>0.444194064187448</v>
      </c>
      <c r="X992" s="17">
        <v>0.49632322743825003</v>
      </c>
      <c r="Y992" s="17">
        <v>0.54284254372505503</v>
      </c>
      <c r="Z992" s="17">
        <v>0.44988080258052598</v>
      </c>
      <c r="AA992" s="17">
        <v>0.499723261691362</v>
      </c>
      <c r="AB992" s="17">
        <v>0.43804207374936199</v>
      </c>
      <c r="AC992" s="17">
        <v>0.494638280783183</v>
      </c>
      <c r="AD992" s="17"/>
      <c r="AE992" s="17">
        <v>0.438919590253178</v>
      </c>
      <c r="AF992" s="17">
        <v>0.551372721346719</v>
      </c>
      <c r="AG992" s="17">
        <v>0.45753751594006398</v>
      </c>
      <c r="AH992" s="17"/>
      <c r="AI992" s="17">
        <v>0.452815465545854</v>
      </c>
      <c r="AJ992" s="17">
        <v>0.608217279350039</v>
      </c>
      <c r="AK992" s="17">
        <v>0.583099462912821</v>
      </c>
      <c r="AL992" s="17">
        <v>0.33037487952850397</v>
      </c>
      <c r="AM992" s="17">
        <v>0.38253662476748801</v>
      </c>
      <c r="AN992" s="17"/>
      <c r="AO992" s="17">
        <v>0.48285721638001999</v>
      </c>
      <c r="AP992" s="17">
        <v>0.61704655891779203</v>
      </c>
      <c r="AQ992" s="17">
        <v>0.53406160387530599</v>
      </c>
      <c r="AR992" s="17"/>
      <c r="AS992" s="17">
        <v>0.43526870480193602</v>
      </c>
      <c r="AT992" s="17">
        <v>0.44276035356561599</v>
      </c>
      <c r="AU992" s="17">
        <v>0.533320975030109</v>
      </c>
      <c r="AV992" s="17">
        <v>0.592086641379309</v>
      </c>
      <c r="AW992" s="17">
        <v>0.53953646246654396</v>
      </c>
      <c r="AX992" s="17"/>
      <c r="AY992" s="17">
        <v>0.41809854560320597</v>
      </c>
      <c r="AZ992" s="17">
        <v>0.46140978238806402</v>
      </c>
      <c r="BA992" s="17">
        <v>0.42853510570709602</v>
      </c>
      <c r="BB992" s="17">
        <v>0.46227855791783501</v>
      </c>
      <c r="BC992" s="17">
        <v>0.46012978774897201</v>
      </c>
      <c r="BD992" s="17">
        <v>0.49628738438120101</v>
      </c>
      <c r="BE992" s="17">
        <v>0.48248341816076101</v>
      </c>
      <c r="BF992" s="17">
        <v>0.51163795240995202</v>
      </c>
      <c r="BG992" s="17">
        <v>0.48059208273790499</v>
      </c>
      <c r="BH992" s="17">
        <v>0.50810583602202897</v>
      </c>
      <c r="BI992" s="17">
        <v>0.484869793656791</v>
      </c>
      <c r="BJ992" s="17">
        <v>0.58772169794885498</v>
      </c>
      <c r="BK992" s="17">
        <v>0.569867437080535</v>
      </c>
      <c r="BL992" s="17">
        <v>0.536092761819564</v>
      </c>
      <c r="BM992" s="17">
        <v>0.50100019813949803</v>
      </c>
      <c r="BN992" s="17">
        <v>0.64389920089141695</v>
      </c>
      <c r="BO992" s="17"/>
      <c r="BP992" s="17">
        <v>0.57380439698418095</v>
      </c>
      <c r="BQ992" s="17">
        <v>0.48962607615040898</v>
      </c>
      <c r="BR992" s="17">
        <v>0.48191183179038199</v>
      </c>
      <c r="BS992" s="17">
        <v>0.45601340306253002</v>
      </c>
      <c r="BT992" s="17">
        <v>0.40747949153875501</v>
      </c>
      <c r="BU992" s="17">
        <v>0.46009962050789899</v>
      </c>
      <c r="BV992" s="17"/>
      <c r="BW992" s="17">
        <v>0.50446317054708101</v>
      </c>
      <c r="BX992" s="17">
        <v>0.49246047918524499</v>
      </c>
      <c r="BY992" s="17">
        <v>0.50658964316035404</v>
      </c>
      <c r="BZ992" s="17">
        <v>0.50019395175265402</v>
      </c>
      <c r="CA992" s="17">
        <v>0.49752022128293</v>
      </c>
      <c r="CB992" s="17">
        <v>0.49461725564804099</v>
      </c>
      <c r="CC992" s="17">
        <v>0.53026302630256394</v>
      </c>
      <c r="CD992" s="17">
        <v>0.40297682431932402</v>
      </c>
      <c r="CE992" s="17"/>
      <c r="CF992" s="17">
        <v>0.588181392417223</v>
      </c>
      <c r="CG992" s="17">
        <v>0.49751937515926797</v>
      </c>
      <c r="CH992" s="17">
        <v>0.47909971505253901</v>
      </c>
      <c r="CI992" s="17">
        <v>0.46529293902456598</v>
      </c>
      <c r="CJ992" s="17">
        <v>0.416162861294121</v>
      </c>
      <c r="CK992" s="17"/>
      <c r="CL992" s="17">
        <v>0.59531668183067199</v>
      </c>
      <c r="CM992" s="17"/>
      <c r="CN992" s="17">
        <v>0.49742653959002098</v>
      </c>
      <c r="CO992" s="17">
        <v>0.43249550683572802</v>
      </c>
      <c r="CP992" s="17">
        <v>0.52142754473700004</v>
      </c>
    </row>
    <row r="993" spans="2:94" x14ac:dyDescent="0.35">
      <c r="B993" t="s">
        <v>188</v>
      </c>
      <c r="C993" s="17">
        <v>0.18288109324094501</v>
      </c>
      <c r="D993" s="17">
        <v>0.19213644477313799</v>
      </c>
      <c r="E993" s="17">
        <v>0.173782625882071</v>
      </c>
      <c r="F993" s="17"/>
      <c r="G993" s="17">
        <v>0.17145255818970301</v>
      </c>
      <c r="H993" s="17">
        <v>0.153309815105303</v>
      </c>
      <c r="I993" s="17">
        <v>0.19280695943701001</v>
      </c>
      <c r="J993" s="17">
        <v>0.163186876763113</v>
      </c>
      <c r="K993" s="17">
        <v>0.185149093751758</v>
      </c>
      <c r="L993" s="17">
        <v>0.22111303950132499</v>
      </c>
      <c r="M993" s="17"/>
      <c r="N993" s="17">
        <v>0.18262110021264899</v>
      </c>
      <c r="O993" s="17">
        <v>0.18333522684627099</v>
      </c>
      <c r="P993" s="17">
        <v>0.18931616107618299</v>
      </c>
      <c r="Q993" s="17">
        <v>0.17723131111993601</v>
      </c>
      <c r="R993" s="17"/>
      <c r="S993" s="17">
        <v>0.15607368305348601</v>
      </c>
      <c r="T993" s="17">
        <v>0.17529741120901199</v>
      </c>
      <c r="U993" s="17">
        <v>0.196734661862007</v>
      </c>
      <c r="V993" s="17">
        <v>0.223120627843404</v>
      </c>
      <c r="W993" s="17">
        <v>0.21322870674965</v>
      </c>
      <c r="X993" s="17">
        <v>0.147270778635952</v>
      </c>
      <c r="Y993" s="17">
        <v>0.13283952272242</v>
      </c>
      <c r="Z993" s="17">
        <v>0.17462176477122601</v>
      </c>
      <c r="AA993" s="17">
        <v>0.189867039182365</v>
      </c>
      <c r="AB993" s="17">
        <v>0.23268966140463401</v>
      </c>
      <c r="AC993" s="17">
        <v>0.186192167717702</v>
      </c>
      <c r="AD993" s="17"/>
      <c r="AE993" s="17">
        <v>0.23080088004730101</v>
      </c>
      <c r="AF993" s="17">
        <v>0.15235008478766701</v>
      </c>
      <c r="AG993" s="17">
        <v>0.159249266456537</v>
      </c>
      <c r="AH993" s="17"/>
      <c r="AI993" s="17">
        <v>0.21728407503290201</v>
      </c>
      <c r="AJ993" s="17">
        <v>0.124619815718543</v>
      </c>
      <c r="AK993" s="17">
        <v>0.170407019837994</v>
      </c>
      <c r="AL993" s="17">
        <v>0.33382823631000502</v>
      </c>
      <c r="AM993" s="17">
        <v>0.183632464491509</v>
      </c>
      <c r="AN993" s="17"/>
      <c r="AO993" s="17">
        <v>0.197214465734184</v>
      </c>
      <c r="AP993" s="17">
        <v>0.123468156180904</v>
      </c>
      <c r="AQ993" s="17">
        <v>0.16824336803369899</v>
      </c>
      <c r="AR993" s="17"/>
      <c r="AS993" s="17">
        <v>0.194723435957875</v>
      </c>
      <c r="AT993" s="17">
        <v>0.209527048374054</v>
      </c>
      <c r="AU993" s="17">
        <v>0.15618947495121299</v>
      </c>
      <c r="AV993" s="17">
        <v>0.150246701628899</v>
      </c>
      <c r="AW993" s="17">
        <v>0.158911477961002</v>
      </c>
      <c r="AX993" s="17"/>
      <c r="AY993" s="17">
        <v>0.194839524006297</v>
      </c>
      <c r="AZ993" s="17">
        <v>0.156277542556955</v>
      </c>
      <c r="BA993" s="17">
        <v>0.22027369206939701</v>
      </c>
      <c r="BB993" s="17">
        <v>0.16127624674189001</v>
      </c>
      <c r="BC993" s="17">
        <v>0.19937262785069801</v>
      </c>
      <c r="BD993" s="17">
        <v>0.18369113867689499</v>
      </c>
      <c r="BE993" s="17">
        <v>0.18959293807981101</v>
      </c>
      <c r="BF993" s="17">
        <v>0.18263945050385</v>
      </c>
      <c r="BG993" s="17">
        <v>0.17276767321644501</v>
      </c>
      <c r="BH993" s="17">
        <v>0.17929753070625401</v>
      </c>
      <c r="BI993" s="17">
        <v>0.20560743151258401</v>
      </c>
      <c r="BJ993" s="17">
        <v>0.17659151185913999</v>
      </c>
      <c r="BK993" s="17">
        <v>0.18628962995857601</v>
      </c>
      <c r="BL993" s="17">
        <v>0.18891883740832599</v>
      </c>
      <c r="BM993" s="17">
        <v>0.183444640018983</v>
      </c>
      <c r="BN993" s="17">
        <v>0.117675698452334</v>
      </c>
      <c r="BO993" s="17"/>
      <c r="BP993" s="17">
        <v>0.14755726155836099</v>
      </c>
      <c r="BQ993" s="17">
        <v>0.18292450403129401</v>
      </c>
      <c r="BR993" s="17">
        <v>0.20577603731729199</v>
      </c>
      <c r="BS993" s="17">
        <v>0.19129343493611001</v>
      </c>
      <c r="BT993" s="17">
        <v>0.193297514404322</v>
      </c>
      <c r="BU993" s="17">
        <v>0.224392711768024</v>
      </c>
      <c r="BV993" s="17"/>
      <c r="BW993" s="17">
        <v>0.221261616697571</v>
      </c>
      <c r="BX993" s="17">
        <v>0.16528610344976399</v>
      </c>
      <c r="BY993" s="17">
        <v>0.18030652194025401</v>
      </c>
      <c r="BZ993" s="17">
        <v>0.185801008487713</v>
      </c>
      <c r="CA993" s="17">
        <v>0.20791391454776501</v>
      </c>
      <c r="CB993" s="17">
        <v>0.196878845340415</v>
      </c>
      <c r="CC993" s="17">
        <v>0.179888329036023</v>
      </c>
      <c r="CD993" s="17">
        <v>0.19181521447295799</v>
      </c>
      <c r="CE993" s="17"/>
      <c r="CF993" s="17">
        <v>0.15712580182549701</v>
      </c>
      <c r="CG993" s="17">
        <v>0.188392088677446</v>
      </c>
      <c r="CH993" s="17">
        <v>0.17379010672581099</v>
      </c>
      <c r="CI993" s="17">
        <v>0.19001731592762999</v>
      </c>
      <c r="CJ993" s="17">
        <v>0.25596815829346897</v>
      </c>
      <c r="CK993" s="17"/>
      <c r="CL993" s="17">
        <v>0.13229835937840401</v>
      </c>
      <c r="CM993" s="17"/>
      <c r="CN993" s="17">
        <v>0.18112996837432299</v>
      </c>
      <c r="CO993" s="17">
        <v>0.18979156584231099</v>
      </c>
      <c r="CP993" s="17">
        <v>0.18138300969093299</v>
      </c>
    </row>
    <row r="994" spans="2:94" x14ac:dyDescent="0.35">
      <c r="B994" t="s">
        <v>147</v>
      </c>
      <c r="C994" s="17">
        <v>0.307764003288447</v>
      </c>
      <c r="D994" s="17">
        <v>0.34402076877648802</v>
      </c>
      <c r="E994" s="17">
        <v>0.27190028517416298</v>
      </c>
      <c r="F994" s="17"/>
      <c r="G994" s="17">
        <v>0.344325624174668</v>
      </c>
      <c r="H994" s="17">
        <v>0.37849459622891801</v>
      </c>
      <c r="I994" s="17">
        <v>0.31420049105347803</v>
      </c>
      <c r="J994" s="17">
        <v>0.34150391355962501</v>
      </c>
      <c r="K994" s="17">
        <v>0.263193479918508</v>
      </c>
      <c r="L994" s="17">
        <v>0.222693553640674</v>
      </c>
      <c r="M994" s="17"/>
      <c r="N994" s="17">
        <v>0.336587147356389</v>
      </c>
      <c r="O994" s="17">
        <v>0.31778916701802001</v>
      </c>
      <c r="P994" s="17">
        <v>0.30699803904550499</v>
      </c>
      <c r="Q994" s="17">
        <v>0.26724033097230998</v>
      </c>
      <c r="R994" s="17"/>
      <c r="S994" s="17">
        <v>0.42579836656400799</v>
      </c>
      <c r="T994" s="17">
        <v>0.29243719452059302</v>
      </c>
      <c r="U994" s="17">
        <v>0.238471001976262</v>
      </c>
      <c r="V994" s="17">
        <v>0.249649812701983</v>
      </c>
      <c r="W994" s="17">
        <v>0.230965357437799</v>
      </c>
      <c r="X994" s="17">
        <v>0.34905244880229702</v>
      </c>
      <c r="Y994" s="17">
        <v>0.41000302100263503</v>
      </c>
      <c r="Z994" s="17">
        <v>0.2752590378093</v>
      </c>
      <c r="AA994" s="17">
        <v>0.30985622250899703</v>
      </c>
      <c r="AB994" s="17">
        <v>0.20535241234472901</v>
      </c>
      <c r="AC994" s="17">
        <v>0.30844611306548098</v>
      </c>
      <c r="AD994" s="17"/>
      <c r="AE994" s="17">
        <v>0.208118710205876</v>
      </c>
      <c r="AF994" s="17">
        <v>0.39902263655905201</v>
      </c>
      <c r="AG994" s="17">
        <v>0.298288249483527</v>
      </c>
      <c r="AH994" s="17"/>
      <c r="AI994" s="17">
        <v>0.23553139051295099</v>
      </c>
      <c r="AJ994" s="17">
        <v>0.48359746363149603</v>
      </c>
      <c r="AK994" s="17">
        <v>0.412692443074827</v>
      </c>
      <c r="AL994" s="17">
        <v>-3.4533567815012199E-3</v>
      </c>
      <c r="AM994" s="17">
        <v>0.19890416027597899</v>
      </c>
      <c r="AN994" s="17"/>
      <c r="AO994" s="17">
        <v>0.285642750645836</v>
      </c>
      <c r="AP994" s="17">
        <v>0.49357840273688902</v>
      </c>
      <c r="AQ994" s="17">
        <v>0.365818235841608</v>
      </c>
      <c r="AR994" s="17"/>
      <c r="AS994" s="17">
        <v>0.24054526884406099</v>
      </c>
      <c r="AT994" s="17">
        <v>0.23323330519156199</v>
      </c>
      <c r="AU994" s="17">
        <v>0.37713150007889601</v>
      </c>
      <c r="AV994" s="17">
        <v>0.44183993975041103</v>
      </c>
      <c r="AW994" s="17">
        <v>0.380624984505541</v>
      </c>
      <c r="AX994" s="17"/>
      <c r="AY994" s="17">
        <v>0.22325902159691</v>
      </c>
      <c r="AZ994" s="17">
        <v>0.30513223983110899</v>
      </c>
      <c r="BA994" s="17">
        <v>0.20826141363769901</v>
      </c>
      <c r="BB994" s="17">
        <v>0.301002311175945</v>
      </c>
      <c r="BC994" s="17">
        <v>0.26075715989827403</v>
      </c>
      <c r="BD994" s="17">
        <v>0.312596245704306</v>
      </c>
      <c r="BE994" s="17">
        <v>0.29289048008094998</v>
      </c>
      <c r="BF994" s="17">
        <v>0.32899850190610203</v>
      </c>
      <c r="BG994" s="17">
        <v>0.30782440952146001</v>
      </c>
      <c r="BH994" s="17">
        <v>0.32880830531577598</v>
      </c>
      <c r="BI994" s="17">
        <v>0.27926236214420702</v>
      </c>
      <c r="BJ994" s="17">
        <v>0.41113018608971502</v>
      </c>
      <c r="BK994" s="17">
        <v>0.38357780712195899</v>
      </c>
      <c r="BL994" s="17">
        <v>0.34717392441123801</v>
      </c>
      <c r="BM994" s="17">
        <v>0.317555558120515</v>
      </c>
      <c r="BN994" s="17">
        <v>0.526223502439083</v>
      </c>
      <c r="BO994" s="17"/>
      <c r="BP994" s="17">
        <v>0.42624713542581999</v>
      </c>
      <c r="BQ994" s="17">
        <v>0.30670157211911397</v>
      </c>
      <c r="BR994" s="17">
        <v>0.27613579447309</v>
      </c>
      <c r="BS994" s="17">
        <v>0.26471996812642001</v>
      </c>
      <c r="BT994" s="17">
        <v>0.21418197713443299</v>
      </c>
      <c r="BU994" s="17">
        <v>0.23570690873987499</v>
      </c>
      <c r="BV994" s="17"/>
      <c r="BW994" s="17">
        <v>0.28320155384951001</v>
      </c>
      <c r="BX994" s="17">
        <v>0.32717437573548103</v>
      </c>
      <c r="BY994" s="17">
        <v>0.3262831212201</v>
      </c>
      <c r="BZ994" s="17">
        <v>0.31439294326494099</v>
      </c>
      <c r="CA994" s="17">
        <v>0.28960630673516502</v>
      </c>
      <c r="CB994" s="17">
        <v>0.29773841030762599</v>
      </c>
      <c r="CC994" s="17">
        <v>0.35037469726654102</v>
      </c>
      <c r="CD994" s="17">
        <v>0.211161609846367</v>
      </c>
      <c r="CE994" s="17"/>
      <c r="CF994" s="17">
        <v>0.43105559059172599</v>
      </c>
      <c r="CG994" s="17">
        <v>0.30912728648182097</v>
      </c>
      <c r="CH994" s="17">
        <v>0.30530960832672699</v>
      </c>
      <c r="CI994" s="17">
        <v>0.27527562309693598</v>
      </c>
      <c r="CJ994" s="17">
        <v>0.160194703000652</v>
      </c>
      <c r="CK994" s="17"/>
      <c r="CL994" s="17">
        <v>0.46301832245226798</v>
      </c>
      <c r="CM994" s="17"/>
      <c r="CN994" s="17">
        <v>0.31629657121569799</v>
      </c>
      <c r="CO994" s="17">
        <v>0.24270394099341699</v>
      </c>
      <c r="CP994" s="17">
        <v>0.34004453504606702</v>
      </c>
    </row>
    <row r="995" spans="2:94" x14ac:dyDescent="0.35">
      <c r="C995" s="17"/>
      <c r="D995" s="17"/>
      <c r="E995" s="17"/>
      <c r="F995" s="17"/>
      <c r="G995" s="17"/>
      <c r="H995" s="17"/>
      <c r="I995" s="17"/>
      <c r="J995" s="17"/>
      <c r="K995" s="17"/>
      <c r="L995" s="17"/>
      <c r="M995" s="17"/>
      <c r="N995" s="17"/>
      <c r="O995" s="17"/>
      <c r="P995" s="17"/>
      <c r="Q995" s="17"/>
      <c r="R995" s="17"/>
      <c r="S995" s="17"/>
      <c r="T995" s="17"/>
      <c r="U995" s="17"/>
      <c r="V995" s="17"/>
      <c r="W995" s="17"/>
      <c r="X995" s="17"/>
      <c r="Y995" s="17"/>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c r="AX995" s="17"/>
      <c r="AY995" s="17"/>
      <c r="AZ995" s="17"/>
      <c r="BA995" s="17"/>
      <c r="BB995" s="17"/>
      <c r="BC995" s="17"/>
      <c r="BD995" s="17"/>
      <c r="BE995" s="17"/>
      <c r="BF995" s="17"/>
      <c r="BG995" s="17"/>
      <c r="BH995" s="17"/>
      <c r="BI995" s="17"/>
      <c r="BJ995" s="17"/>
      <c r="BK995" s="17"/>
      <c r="BL995" s="17"/>
      <c r="BM995" s="17"/>
      <c r="BN995" s="17"/>
      <c r="BO995" s="17"/>
      <c r="BP995" s="17"/>
      <c r="BQ995" s="17"/>
      <c r="BR995" s="17"/>
      <c r="BS995" s="17"/>
      <c r="BT995" s="17"/>
      <c r="BU995" s="17"/>
      <c r="BV995" s="17"/>
      <c r="BW995" s="17"/>
      <c r="BX995" s="17"/>
      <c r="BY995" s="17"/>
      <c r="BZ995" s="17"/>
      <c r="CA995" s="17"/>
      <c r="CB995" s="17"/>
      <c r="CC995" s="17"/>
      <c r="CD995" s="17"/>
      <c r="CE995" s="17"/>
      <c r="CF995" s="17"/>
      <c r="CG995" s="17"/>
      <c r="CH995" s="17"/>
      <c r="CI995" s="17"/>
      <c r="CJ995" s="17"/>
      <c r="CK995" s="17"/>
      <c r="CL995" s="17"/>
      <c r="CM995" s="17"/>
      <c r="CN995" s="17"/>
      <c r="CO995" s="17"/>
      <c r="CP995" s="17"/>
    </row>
    <row r="996" spans="2:94" x14ac:dyDescent="0.35">
      <c r="B996" s="6" t="s">
        <v>355</v>
      </c>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17"/>
      <c r="AK996" s="17"/>
      <c r="AL996" s="17"/>
      <c r="AM996" s="17"/>
      <c r="AN996" s="17"/>
      <c r="AO996" s="17"/>
      <c r="AP996" s="17"/>
      <c r="AQ996" s="17"/>
      <c r="AR996" s="17"/>
      <c r="AS996" s="17"/>
      <c r="AT996" s="17"/>
      <c r="AU996" s="17"/>
      <c r="AV996" s="17"/>
      <c r="AW996" s="17"/>
      <c r="AX996" s="17"/>
      <c r="AY996" s="17"/>
      <c r="AZ996" s="17"/>
      <c r="BA996" s="17"/>
      <c r="BB996" s="17"/>
      <c r="BC996" s="17"/>
      <c r="BD996" s="17"/>
      <c r="BE996" s="17"/>
      <c r="BF996" s="17"/>
      <c r="BG996" s="17"/>
      <c r="BH996" s="17"/>
      <c r="BI996" s="17"/>
      <c r="BJ996" s="17"/>
      <c r="BK996" s="17"/>
      <c r="BL996" s="17"/>
      <c r="BM996" s="17"/>
      <c r="BN996" s="17"/>
      <c r="BO996" s="17"/>
      <c r="BP996" s="17"/>
      <c r="BQ996" s="17"/>
      <c r="BR996" s="17"/>
      <c r="BS996" s="17"/>
      <c r="BT996" s="17"/>
      <c r="BU996" s="17"/>
      <c r="BV996" s="17"/>
      <c r="BW996" s="17"/>
      <c r="BX996" s="17"/>
      <c r="BY996" s="17"/>
      <c r="BZ996" s="17"/>
      <c r="CA996" s="17"/>
      <c r="CB996" s="17"/>
      <c r="CC996" s="17"/>
      <c r="CD996" s="17"/>
      <c r="CE996" s="17"/>
      <c r="CF996" s="17"/>
      <c r="CG996" s="17"/>
      <c r="CH996" s="17"/>
      <c r="CI996" s="17"/>
      <c r="CJ996" s="17"/>
      <c r="CK996" s="17"/>
      <c r="CL996" s="17"/>
      <c r="CM996" s="17"/>
      <c r="CN996" s="17"/>
      <c r="CO996" s="17"/>
      <c r="CP996" s="17"/>
    </row>
    <row r="997" spans="2:94" x14ac:dyDescent="0.35">
      <c r="B997" s="24" t="s">
        <v>125</v>
      </c>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c r="AN997" s="17"/>
      <c r="AO997" s="17"/>
      <c r="AP997" s="17"/>
      <c r="AQ997" s="17"/>
      <c r="AR997" s="17"/>
      <c r="AS997" s="17"/>
      <c r="AT997" s="17"/>
      <c r="AU997" s="17"/>
      <c r="AV997" s="17"/>
      <c r="AW997" s="17"/>
      <c r="AX997" s="17"/>
      <c r="AY997" s="17"/>
      <c r="AZ997" s="17"/>
      <c r="BA997" s="17"/>
      <c r="BB997" s="17"/>
      <c r="BC997" s="17"/>
      <c r="BD997" s="17"/>
      <c r="BE997" s="17"/>
      <c r="BF997" s="17"/>
      <c r="BG997" s="17"/>
      <c r="BH997" s="17"/>
      <c r="BI997" s="17"/>
      <c r="BJ997" s="17"/>
      <c r="BK997" s="17"/>
      <c r="BL997" s="17"/>
      <c r="BM997" s="17"/>
      <c r="BN997" s="17"/>
      <c r="BO997" s="17"/>
      <c r="BP997" s="17"/>
      <c r="BQ997" s="17"/>
      <c r="BR997" s="17"/>
      <c r="BS997" s="17"/>
      <c r="BT997" s="17"/>
      <c r="BU997" s="17"/>
      <c r="BV997" s="17"/>
      <c r="BW997" s="17"/>
      <c r="BX997" s="17"/>
      <c r="BY997" s="17"/>
      <c r="BZ997" s="17"/>
      <c r="CA997" s="17"/>
      <c r="CB997" s="17"/>
      <c r="CC997" s="17"/>
      <c r="CD997" s="17"/>
      <c r="CE997" s="17"/>
      <c r="CF997" s="17"/>
      <c r="CG997" s="17"/>
      <c r="CH997" s="17"/>
      <c r="CI997" s="17"/>
      <c r="CJ997" s="17"/>
      <c r="CK997" s="17"/>
      <c r="CL997" s="17"/>
      <c r="CM997" s="17"/>
      <c r="CN997" s="17"/>
      <c r="CO997" s="17"/>
      <c r="CP997" s="17"/>
    </row>
    <row r="998" spans="2:94" x14ac:dyDescent="0.35">
      <c r="B998" t="s">
        <v>182</v>
      </c>
      <c r="C998" s="17">
        <v>0.195324663065259</v>
      </c>
      <c r="D998" s="17">
        <v>0.22787324920723501</v>
      </c>
      <c r="E998" s="17">
        <v>0.162205426782108</v>
      </c>
      <c r="F998" s="17"/>
      <c r="G998" s="17">
        <v>0.20320062018165599</v>
      </c>
      <c r="H998" s="17">
        <v>0.20325943902805399</v>
      </c>
      <c r="I998" s="17">
        <v>0.19513331082504801</v>
      </c>
      <c r="J998" s="17">
        <v>0.19217488124646201</v>
      </c>
      <c r="K998" s="17">
        <v>0.20240601839848901</v>
      </c>
      <c r="L998" s="17">
        <v>0.18152498179715701</v>
      </c>
      <c r="M998" s="17"/>
      <c r="N998" s="17">
        <v>0.19660244341236099</v>
      </c>
      <c r="O998" s="17">
        <v>0.20295475539411101</v>
      </c>
      <c r="P998" s="17">
        <v>0.20180659878079499</v>
      </c>
      <c r="Q998" s="17">
        <v>0.177863927179121</v>
      </c>
      <c r="R998" s="17"/>
      <c r="S998" s="17">
        <v>0.21048508704378099</v>
      </c>
      <c r="T998" s="17">
        <v>0.19319628926192201</v>
      </c>
      <c r="U998" s="17">
        <v>0.19316033353034201</v>
      </c>
      <c r="V998" s="17">
        <v>0.21060630266847899</v>
      </c>
      <c r="W998" s="17">
        <v>0.21454168969471099</v>
      </c>
      <c r="X998" s="17">
        <v>0.14882846521995199</v>
      </c>
      <c r="Y998" s="17">
        <v>0.21331743916951901</v>
      </c>
      <c r="Z998" s="17">
        <v>0.17052230971611801</v>
      </c>
      <c r="AA998" s="17">
        <v>0.18043987801186101</v>
      </c>
      <c r="AB998" s="17">
        <v>0.21127304962627599</v>
      </c>
      <c r="AC998" s="17">
        <v>0.18636575709887199</v>
      </c>
      <c r="AD998" s="17"/>
      <c r="AE998" s="17">
        <v>0.21736511936075301</v>
      </c>
      <c r="AF998" s="17">
        <v>0.19417289729116999</v>
      </c>
      <c r="AG998" s="17">
        <v>0.14081594832685401</v>
      </c>
      <c r="AH998" s="17"/>
      <c r="AI998" s="17">
        <v>0.17660504006795699</v>
      </c>
      <c r="AJ998" s="17">
        <v>0.236022789119887</v>
      </c>
      <c r="AK998" s="17">
        <v>0.193807546868622</v>
      </c>
      <c r="AL998" s="17">
        <v>0.31244124866967299</v>
      </c>
      <c r="AM998" s="17">
        <v>0.156124107366309</v>
      </c>
      <c r="AN998" s="17"/>
      <c r="AO998" s="17">
        <v>0.15233506594746599</v>
      </c>
      <c r="AP998" s="17">
        <v>0.21832125195475999</v>
      </c>
      <c r="AQ998" s="17">
        <v>0.20754281112616799</v>
      </c>
      <c r="AR998" s="17"/>
      <c r="AS998" s="17">
        <v>0.176160891120481</v>
      </c>
      <c r="AT998" s="17">
        <v>0.17880186520948599</v>
      </c>
      <c r="AU998" s="17">
        <v>0.20518223053448501</v>
      </c>
      <c r="AV998" s="17">
        <v>0.216213864830992</v>
      </c>
      <c r="AW998" s="17">
        <v>0.254338654112024</v>
      </c>
      <c r="AX998" s="17"/>
      <c r="AY998" s="17">
        <v>0.16013159686711001</v>
      </c>
      <c r="AZ998" s="17">
        <v>0.18540058991764199</v>
      </c>
      <c r="BA998" s="17">
        <v>0.22898576796651199</v>
      </c>
      <c r="BB998" s="17">
        <v>0.176470841458849</v>
      </c>
      <c r="BC998" s="17">
        <v>0.185542753806827</v>
      </c>
      <c r="BD998" s="17">
        <v>0.194496508741128</v>
      </c>
      <c r="BE998" s="17">
        <v>0.20060078725604799</v>
      </c>
      <c r="BF998" s="17">
        <v>0.18448959781796201</v>
      </c>
      <c r="BG998" s="17">
        <v>0.173723996386314</v>
      </c>
      <c r="BH998" s="17">
        <v>0.22921263224365601</v>
      </c>
      <c r="BI998" s="17">
        <v>0.19648170609959001</v>
      </c>
      <c r="BJ998" s="17">
        <v>0.162240016692133</v>
      </c>
      <c r="BK998" s="17">
        <v>0.119174085289231</v>
      </c>
      <c r="BL998" s="17">
        <v>0.28544394664367601</v>
      </c>
      <c r="BM998" s="17">
        <v>0.241745271408145</v>
      </c>
      <c r="BN998" s="17">
        <v>0.32660076657045201</v>
      </c>
      <c r="BO998" s="17"/>
      <c r="BP998" s="17">
        <v>0.24629334450163201</v>
      </c>
      <c r="BQ998" s="17">
        <v>0.183653923538102</v>
      </c>
      <c r="BR998" s="17">
        <v>0.17332233269498801</v>
      </c>
      <c r="BS998" s="17">
        <v>0.170768951859048</v>
      </c>
      <c r="BT998" s="17">
        <v>0.187886573914297</v>
      </c>
      <c r="BU998" s="17">
        <v>0.20286935478582599</v>
      </c>
      <c r="BV998" s="17"/>
      <c r="BW998" s="17">
        <v>0.24020110771085099</v>
      </c>
      <c r="BX998" s="17">
        <v>0.18188210131245</v>
      </c>
      <c r="BY998" s="17">
        <v>0.188873109269524</v>
      </c>
      <c r="BZ998" s="17">
        <v>0.190778823949702</v>
      </c>
      <c r="CA998" s="17">
        <v>0.223333760707631</v>
      </c>
      <c r="CB998" s="17">
        <v>0.18887633402939699</v>
      </c>
      <c r="CC998" s="17">
        <v>0.33595408433771801</v>
      </c>
      <c r="CD998" s="17">
        <v>0.17353136379279499</v>
      </c>
      <c r="CE998" s="17"/>
      <c r="CF998" s="17">
        <v>0.28591967629453102</v>
      </c>
      <c r="CG998" s="17">
        <v>0.176608693329487</v>
      </c>
      <c r="CH998" s="17">
        <v>0.18648903358347099</v>
      </c>
      <c r="CI998" s="17">
        <v>0.19998694869151601</v>
      </c>
      <c r="CJ998" s="17">
        <v>0.244570795155548</v>
      </c>
      <c r="CK998" s="17"/>
      <c r="CL998" s="17">
        <v>0.19082952265261899</v>
      </c>
      <c r="CM998" s="17"/>
      <c r="CN998" s="17">
        <v>0.21726900765677401</v>
      </c>
      <c r="CO998" s="17">
        <v>0.13906167852784401</v>
      </c>
      <c r="CP998" s="17">
        <v>0.18995421389068301</v>
      </c>
    </row>
    <row r="999" spans="2:94" x14ac:dyDescent="0.35">
      <c r="B999" t="s">
        <v>183</v>
      </c>
      <c r="C999" s="17">
        <v>0.36047433172854398</v>
      </c>
      <c r="D999" s="17">
        <v>0.35074266443622698</v>
      </c>
      <c r="E999" s="17">
        <v>0.36979765975135598</v>
      </c>
      <c r="F999" s="17"/>
      <c r="G999" s="17">
        <v>0.34560116626537901</v>
      </c>
      <c r="H999" s="17">
        <v>0.37870211665478598</v>
      </c>
      <c r="I999" s="17">
        <v>0.36109157682696602</v>
      </c>
      <c r="J999" s="17">
        <v>0.34772630995138898</v>
      </c>
      <c r="K999" s="17">
        <v>0.34546616796350199</v>
      </c>
      <c r="L999" s="17">
        <v>0.37539029720270001</v>
      </c>
      <c r="M999" s="17"/>
      <c r="N999" s="17">
        <v>0.381187866571293</v>
      </c>
      <c r="O999" s="17">
        <v>0.37365632166905199</v>
      </c>
      <c r="P999" s="17">
        <v>0.34597071727746298</v>
      </c>
      <c r="Q999" s="17">
        <v>0.33670616853474999</v>
      </c>
      <c r="R999" s="17"/>
      <c r="S999" s="17">
        <v>0.365308229267438</v>
      </c>
      <c r="T999" s="17">
        <v>0.36035563188751402</v>
      </c>
      <c r="U999" s="17">
        <v>0.33322674666593899</v>
      </c>
      <c r="V999" s="17">
        <v>0.35300512682683999</v>
      </c>
      <c r="W999" s="17">
        <v>0.31795048923830199</v>
      </c>
      <c r="X999" s="17">
        <v>0.383341661216203</v>
      </c>
      <c r="Y999" s="17">
        <v>0.338980455394571</v>
      </c>
      <c r="Z999" s="17">
        <v>0.36610163100176102</v>
      </c>
      <c r="AA999" s="17">
        <v>0.38013397843490898</v>
      </c>
      <c r="AB999" s="17">
        <v>0.38844666421186103</v>
      </c>
      <c r="AC999" s="17">
        <v>0.35891191650433202</v>
      </c>
      <c r="AD999" s="17"/>
      <c r="AE999" s="17">
        <v>0.355515856167474</v>
      </c>
      <c r="AF999" s="17">
        <v>0.387145873328406</v>
      </c>
      <c r="AG999" s="17">
        <v>0.33184115138707199</v>
      </c>
      <c r="AH999" s="17"/>
      <c r="AI999" s="17">
        <v>0.382796614049419</v>
      </c>
      <c r="AJ999" s="17">
        <v>0.353468608465976</v>
      </c>
      <c r="AK999" s="17">
        <v>0.39376240032742998</v>
      </c>
      <c r="AL999" s="17">
        <v>0.24904260005030601</v>
      </c>
      <c r="AM999" s="17">
        <v>0.316703978903567</v>
      </c>
      <c r="AN999" s="17"/>
      <c r="AO999" s="17">
        <v>0.41519643788966998</v>
      </c>
      <c r="AP999" s="17">
        <v>0.363140143525985</v>
      </c>
      <c r="AQ999" s="17">
        <v>0.38907198284740302</v>
      </c>
      <c r="AR999" s="17"/>
      <c r="AS999" s="17">
        <v>0.35669714363683602</v>
      </c>
      <c r="AT999" s="17">
        <v>0.35973957509979698</v>
      </c>
      <c r="AU999" s="17">
        <v>0.36502026171108398</v>
      </c>
      <c r="AV999" s="17">
        <v>0.39438439655122198</v>
      </c>
      <c r="AW999" s="17">
        <v>0.26041353285991697</v>
      </c>
      <c r="AX999" s="17"/>
      <c r="AY999" s="17">
        <v>0.22711333073443299</v>
      </c>
      <c r="AZ999" s="17">
        <v>0.31815187137288897</v>
      </c>
      <c r="BA999" s="17">
        <v>0.35343490551043799</v>
      </c>
      <c r="BB999" s="17">
        <v>0.33776888742916</v>
      </c>
      <c r="BC999" s="17">
        <v>0.37971779817694001</v>
      </c>
      <c r="BD999" s="17">
        <v>0.34022187940514498</v>
      </c>
      <c r="BE999" s="17">
        <v>0.34891929116661902</v>
      </c>
      <c r="BF999" s="17">
        <v>0.381041802205978</v>
      </c>
      <c r="BG999" s="17">
        <v>0.39202299699020599</v>
      </c>
      <c r="BH999" s="17">
        <v>0.32283412950058099</v>
      </c>
      <c r="BI999" s="17">
        <v>0.35966643970024398</v>
      </c>
      <c r="BJ999" s="17">
        <v>0.43558775392608401</v>
      </c>
      <c r="BK999" s="17">
        <v>0.41205717031151201</v>
      </c>
      <c r="BL999" s="17">
        <v>0.37649934604414098</v>
      </c>
      <c r="BM999" s="17">
        <v>0.37266265633199902</v>
      </c>
      <c r="BN999" s="17">
        <v>0.381993384978498</v>
      </c>
      <c r="BO999" s="17"/>
      <c r="BP999" s="17">
        <v>0.352582571213786</v>
      </c>
      <c r="BQ999" s="17">
        <v>0.35195401835478901</v>
      </c>
      <c r="BR999" s="17">
        <v>0.39895249569146002</v>
      </c>
      <c r="BS999" s="17">
        <v>0.35698609466370101</v>
      </c>
      <c r="BT999" s="17">
        <v>0.35051876998326298</v>
      </c>
      <c r="BU999" s="17">
        <v>0.37431606526764499</v>
      </c>
      <c r="BV999" s="17"/>
      <c r="BW999" s="17">
        <v>0.36984125758312197</v>
      </c>
      <c r="BX999" s="17">
        <v>0.37521785495904603</v>
      </c>
      <c r="BY999" s="17">
        <v>0.38601233633585802</v>
      </c>
      <c r="BZ999" s="17">
        <v>0.347603662344529</v>
      </c>
      <c r="CA999" s="17">
        <v>0.35734387623767799</v>
      </c>
      <c r="CB999" s="17">
        <v>0.42417291829652798</v>
      </c>
      <c r="CC999" s="17">
        <v>0.25478941572443797</v>
      </c>
      <c r="CD999" s="17">
        <v>0.29967963918907498</v>
      </c>
      <c r="CE999" s="17"/>
      <c r="CF999" s="17">
        <v>0.35522938410664001</v>
      </c>
      <c r="CG999" s="17">
        <v>0.38880533326508498</v>
      </c>
      <c r="CH999" s="17">
        <v>0.34875658195166997</v>
      </c>
      <c r="CI999" s="17">
        <v>0.34766766565846402</v>
      </c>
      <c r="CJ999" s="17">
        <v>0.26191733278224899</v>
      </c>
      <c r="CK999" s="17"/>
      <c r="CL999" s="17">
        <v>0.41771794532405598</v>
      </c>
      <c r="CM999" s="17"/>
      <c r="CN999" s="17">
        <v>0.330094810117461</v>
      </c>
      <c r="CO999" s="17">
        <v>0.39621367198170698</v>
      </c>
      <c r="CP999" s="17">
        <v>0.40145576736504801</v>
      </c>
    </row>
    <row r="1000" spans="2:94" x14ac:dyDescent="0.35">
      <c r="B1000" t="s">
        <v>184</v>
      </c>
      <c r="C1000" s="17">
        <v>0.24185970135811999</v>
      </c>
      <c r="D1000" s="17">
        <v>0.234125451484617</v>
      </c>
      <c r="E1000" s="17">
        <v>0.250818884045303</v>
      </c>
      <c r="F1000" s="17"/>
      <c r="G1000" s="17">
        <v>0.235645932588224</v>
      </c>
      <c r="H1000" s="17">
        <v>0.229612309065993</v>
      </c>
      <c r="I1000" s="17">
        <v>0.24807375071823601</v>
      </c>
      <c r="J1000" s="17">
        <v>0.24997827743114701</v>
      </c>
      <c r="K1000" s="17">
        <v>0.24439136190025801</v>
      </c>
      <c r="L1000" s="17">
        <v>0.242699176730204</v>
      </c>
      <c r="M1000" s="17"/>
      <c r="N1000" s="17">
        <v>0.230086632453289</v>
      </c>
      <c r="O1000" s="17">
        <v>0.23178555730061701</v>
      </c>
      <c r="P1000" s="17">
        <v>0.25827491547173798</v>
      </c>
      <c r="Q1000" s="17">
        <v>0.25180994296778503</v>
      </c>
      <c r="R1000" s="17"/>
      <c r="S1000" s="17">
        <v>0.233064843320508</v>
      </c>
      <c r="T1000" s="17">
        <v>0.21802574827641499</v>
      </c>
      <c r="U1000" s="17">
        <v>0.24066110589339301</v>
      </c>
      <c r="V1000" s="17">
        <v>0.26320216649762801</v>
      </c>
      <c r="W1000" s="17">
        <v>0.29026832473227199</v>
      </c>
      <c r="X1000" s="17">
        <v>0.23749178062887999</v>
      </c>
      <c r="Y1000" s="17">
        <v>0.28226357414660502</v>
      </c>
      <c r="Z1000" s="17">
        <v>0.28090670133992002</v>
      </c>
      <c r="AA1000" s="17">
        <v>0.21818016546250299</v>
      </c>
      <c r="AB1000" s="17">
        <v>0.210092900812518</v>
      </c>
      <c r="AC1000" s="17">
        <v>0.24555859691881801</v>
      </c>
      <c r="AD1000" s="17"/>
      <c r="AE1000" s="17">
        <v>0.23703706067854699</v>
      </c>
      <c r="AF1000" s="17">
        <v>0.23277574008839899</v>
      </c>
      <c r="AG1000" s="17">
        <v>0.277188163078255</v>
      </c>
      <c r="AH1000" s="17"/>
      <c r="AI1000" s="17">
        <v>0.25449657049298102</v>
      </c>
      <c r="AJ1000" s="17">
        <v>0.226294655511734</v>
      </c>
      <c r="AK1000" s="17">
        <v>0.20276135034700499</v>
      </c>
      <c r="AL1000" s="17">
        <v>0.229797411250828</v>
      </c>
      <c r="AM1000" s="17">
        <v>0.26376524910957899</v>
      </c>
      <c r="AN1000" s="17"/>
      <c r="AO1000" s="17">
        <v>0.26846166566836799</v>
      </c>
      <c r="AP1000" s="17">
        <v>0.23196538777871101</v>
      </c>
      <c r="AQ1000" s="17">
        <v>0.22198195846254001</v>
      </c>
      <c r="AR1000" s="17"/>
      <c r="AS1000" s="17">
        <v>0.27394805216406298</v>
      </c>
      <c r="AT1000" s="17">
        <v>0.241236209922775</v>
      </c>
      <c r="AU1000" s="17">
        <v>0.22423326752103201</v>
      </c>
      <c r="AV1000" s="17">
        <v>0.207959396622557</v>
      </c>
      <c r="AW1000" s="17">
        <v>0.23251705364077699</v>
      </c>
      <c r="AX1000" s="17"/>
      <c r="AY1000" s="17">
        <v>0.28747981960448099</v>
      </c>
      <c r="AZ1000" s="17">
        <v>0.292227626973387</v>
      </c>
      <c r="BA1000" s="17">
        <v>0.220673685825407</v>
      </c>
      <c r="BB1000" s="17">
        <v>0.26073111371732</v>
      </c>
      <c r="BC1000" s="17">
        <v>0.248261420166937</v>
      </c>
      <c r="BD1000" s="17">
        <v>0.23923120605863701</v>
      </c>
      <c r="BE1000" s="17">
        <v>0.26865644562147101</v>
      </c>
      <c r="BF1000" s="17">
        <v>0.239608134292044</v>
      </c>
      <c r="BG1000" s="17">
        <v>0.236583252706657</v>
      </c>
      <c r="BH1000" s="17">
        <v>0.235167476279912</v>
      </c>
      <c r="BI1000" s="17">
        <v>0.23628814019514299</v>
      </c>
      <c r="BJ1000" s="17">
        <v>0.224055075971</v>
      </c>
      <c r="BK1000" s="17">
        <v>0.25310765589474798</v>
      </c>
      <c r="BL1000" s="17">
        <v>0.185466525806982</v>
      </c>
      <c r="BM1000" s="17">
        <v>0.20054047984805501</v>
      </c>
      <c r="BN1000" s="17">
        <v>0.18881094845309199</v>
      </c>
      <c r="BO1000" s="17"/>
      <c r="BP1000" s="17">
        <v>0.22902626035923701</v>
      </c>
      <c r="BQ1000" s="17">
        <v>0.23658346976241201</v>
      </c>
      <c r="BR1000" s="17">
        <v>0.238227780089834</v>
      </c>
      <c r="BS1000" s="17">
        <v>0.26372381243794302</v>
      </c>
      <c r="BT1000" s="17">
        <v>0.25291447045924897</v>
      </c>
      <c r="BU1000" s="17">
        <v>0.22484160234158901</v>
      </c>
      <c r="BV1000" s="17"/>
      <c r="BW1000" s="17">
        <v>0.18121469321030501</v>
      </c>
      <c r="BX1000" s="17">
        <v>0.23707576539175501</v>
      </c>
      <c r="BY1000" s="17">
        <v>0.26286423915659302</v>
      </c>
      <c r="BZ1000" s="17">
        <v>0.24947078111103799</v>
      </c>
      <c r="CA1000" s="17">
        <v>0.22270904750020501</v>
      </c>
      <c r="CB1000" s="17">
        <v>0.19983122920959001</v>
      </c>
      <c r="CC1000" s="17">
        <v>0.20333305914299099</v>
      </c>
      <c r="CD1000" s="17">
        <v>0.25002391270237301</v>
      </c>
      <c r="CE1000" s="17"/>
      <c r="CF1000" s="17">
        <v>0.204410523040048</v>
      </c>
      <c r="CG1000" s="17">
        <v>0.23444878576372999</v>
      </c>
      <c r="CH1000" s="17">
        <v>0.25719575592376098</v>
      </c>
      <c r="CI1000" s="17">
        <v>0.240865847583146</v>
      </c>
      <c r="CJ1000" s="17">
        <v>0.247720718073874</v>
      </c>
      <c r="CK1000" s="17"/>
      <c r="CL1000" s="17">
        <v>0.244017720251342</v>
      </c>
      <c r="CM1000" s="17"/>
      <c r="CN1000" s="17">
        <v>0.22823097482306801</v>
      </c>
      <c r="CO1000" s="17">
        <v>0.27472466266762102</v>
      </c>
      <c r="CP1000" s="17">
        <v>0.24684862359256099</v>
      </c>
    </row>
    <row r="1001" spans="2:94" x14ac:dyDescent="0.35">
      <c r="B1001" t="s">
        <v>185</v>
      </c>
      <c r="C1001" s="17">
        <v>8.0281978809544297E-2</v>
      </c>
      <c r="D1001" s="17">
        <v>8.6046998001122504E-2</v>
      </c>
      <c r="E1001" s="17">
        <v>7.5289625704190899E-2</v>
      </c>
      <c r="F1001" s="17"/>
      <c r="G1001" s="17">
        <v>9.7594875092987296E-2</v>
      </c>
      <c r="H1001" s="17">
        <v>7.3718384848553503E-2</v>
      </c>
      <c r="I1001" s="17">
        <v>8.36069523377653E-2</v>
      </c>
      <c r="J1001" s="17">
        <v>7.5314344871243499E-2</v>
      </c>
      <c r="K1001" s="17">
        <v>7.7015217006523695E-2</v>
      </c>
      <c r="L1001" s="17">
        <v>7.7605631598995903E-2</v>
      </c>
      <c r="M1001" s="17"/>
      <c r="N1001" s="17">
        <v>9.3677747681649298E-2</v>
      </c>
      <c r="O1001" s="17">
        <v>6.8069798996607297E-2</v>
      </c>
      <c r="P1001" s="17">
        <v>7.68862870826275E-2</v>
      </c>
      <c r="Q1001" s="17">
        <v>8.2543595158247204E-2</v>
      </c>
      <c r="R1001" s="17"/>
      <c r="S1001" s="17">
        <v>8.7705519434326501E-2</v>
      </c>
      <c r="T1001" s="17">
        <v>9.87343916486942E-2</v>
      </c>
      <c r="U1001" s="17">
        <v>7.6976362312534505E-2</v>
      </c>
      <c r="V1001" s="17">
        <v>6.4026214096278497E-2</v>
      </c>
      <c r="W1001" s="17">
        <v>7.5008631551368402E-2</v>
      </c>
      <c r="X1001" s="17">
        <v>6.9571652486687299E-2</v>
      </c>
      <c r="Y1001" s="17">
        <v>6.3693384962091301E-2</v>
      </c>
      <c r="Z1001" s="17">
        <v>6.6169089565453504E-2</v>
      </c>
      <c r="AA1001" s="17">
        <v>9.3524247797304394E-2</v>
      </c>
      <c r="AB1001" s="17">
        <v>7.0168876466055297E-2</v>
      </c>
      <c r="AC1001" s="17">
        <v>9.9606972074108499E-2</v>
      </c>
      <c r="AD1001" s="17"/>
      <c r="AE1001" s="17">
        <v>7.2228667168862795E-2</v>
      </c>
      <c r="AF1001" s="17">
        <v>8.1699382835249607E-2</v>
      </c>
      <c r="AG1001" s="17">
        <v>8.1146455328029193E-2</v>
      </c>
      <c r="AH1001" s="17"/>
      <c r="AI1001" s="17">
        <v>7.5718144759437195E-2</v>
      </c>
      <c r="AJ1001" s="17">
        <v>8.1208443630415905E-2</v>
      </c>
      <c r="AK1001" s="17">
        <v>0.10018386740067201</v>
      </c>
      <c r="AL1001" s="17">
        <v>5.7854754668498903E-2</v>
      </c>
      <c r="AM1001" s="17">
        <v>9.1845593870939005E-2</v>
      </c>
      <c r="AN1001" s="17"/>
      <c r="AO1001" s="17">
        <v>7.0280154450651194E-2</v>
      </c>
      <c r="AP1001" s="17">
        <v>8.6800587930630099E-2</v>
      </c>
      <c r="AQ1001" s="17">
        <v>7.31955652246256E-2</v>
      </c>
      <c r="AR1001" s="17"/>
      <c r="AS1001" s="17">
        <v>7.9802714841229902E-2</v>
      </c>
      <c r="AT1001" s="17">
        <v>7.6800159745742794E-2</v>
      </c>
      <c r="AU1001" s="17">
        <v>8.1875034807064595E-2</v>
      </c>
      <c r="AV1001" s="17">
        <v>8.6005378566464397E-2</v>
      </c>
      <c r="AW1001" s="17">
        <v>0.14624947664611501</v>
      </c>
      <c r="AX1001" s="17"/>
      <c r="AY1001" s="17">
        <v>0.13102989310900601</v>
      </c>
      <c r="AZ1001" s="17">
        <v>8.6490660582603199E-2</v>
      </c>
      <c r="BA1001" s="17">
        <v>4.7185995831910799E-2</v>
      </c>
      <c r="BB1001" s="17">
        <v>9.7964087532717306E-2</v>
      </c>
      <c r="BC1001" s="17">
        <v>5.61303149646597E-2</v>
      </c>
      <c r="BD1001" s="17">
        <v>9.0703747615277899E-2</v>
      </c>
      <c r="BE1001" s="17">
        <v>7.5617647696775703E-2</v>
      </c>
      <c r="BF1001" s="17">
        <v>6.0888449264823098E-2</v>
      </c>
      <c r="BG1001" s="17">
        <v>7.9402494466491405E-2</v>
      </c>
      <c r="BH1001" s="17">
        <v>7.8386573620992397E-2</v>
      </c>
      <c r="BI1001" s="17">
        <v>9.0865129127462599E-2</v>
      </c>
      <c r="BJ1001" s="17">
        <v>8.2557514207431099E-2</v>
      </c>
      <c r="BK1001" s="17">
        <v>0.121382956909448</v>
      </c>
      <c r="BL1001" s="17">
        <v>6.1320438295909503E-2</v>
      </c>
      <c r="BM1001" s="17">
        <v>0.106186651022978</v>
      </c>
      <c r="BN1001" s="17">
        <v>7.8669793684423006E-2</v>
      </c>
      <c r="BO1001" s="17"/>
      <c r="BP1001" s="17">
        <v>7.4174675918684999E-2</v>
      </c>
      <c r="BQ1001" s="17">
        <v>8.96226092199265E-2</v>
      </c>
      <c r="BR1001" s="17">
        <v>6.8076085994076094E-2</v>
      </c>
      <c r="BS1001" s="17">
        <v>7.0039995421173895E-2</v>
      </c>
      <c r="BT1001" s="17">
        <v>8.7183086074223606E-2</v>
      </c>
      <c r="BU1001" s="17">
        <v>0.113814111766042</v>
      </c>
      <c r="BV1001" s="17"/>
      <c r="BW1001" s="17">
        <v>9.2491595171032698E-2</v>
      </c>
      <c r="BX1001" s="17">
        <v>6.8270252150383598E-2</v>
      </c>
      <c r="BY1001" s="17">
        <v>7.1147193281593593E-2</v>
      </c>
      <c r="BZ1001" s="17">
        <v>8.6508599336432707E-2</v>
      </c>
      <c r="CA1001" s="17">
        <v>9.0274025677443498E-2</v>
      </c>
      <c r="CB1001" s="17">
        <v>5.1121310404516E-2</v>
      </c>
      <c r="CC1001" s="17">
        <v>0.12129863148327701</v>
      </c>
      <c r="CD1001" s="17">
        <v>0.117645389134044</v>
      </c>
      <c r="CE1001" s="17"/>
      <c r="CF1001" s="17">
        <v>6.4119561311937398E-2</v>
      </c>
      <c r="CG1001" s="17">
        <v>9.0485106021653897E-2</v>
      </c>
      <c r="CH1001" s="17">
        <v>7.8844206455875906E-2</v>
      </c>
      <c r="CI1001" s="17">
        <v>6.4608981239390406E-2</v>
      </c>
      <c r="CJ1001" s="17">
        <v>9.6279329406523007E-2</v>
      </c>
      <c r="CK1001" s="17"/>
      <c r="CL1001" s="17">
        <v>6.1092127145766E-2</v>
      </c>
      <c r="CM1001" s="17"/>
      <c r="CN1001" s="17">
        <v>8.8707772931141404E-2</v>
      </c>
      <c r="CO1001" s="17">
        <v>5.9728023703329997E-2</v>
      </c>
      <c r="CP1001" s="17">
        <v>7.7385141593045895E-2</v>
      </c>
    </row>
    <row r="1002" spans="2:94" x14ac:dyDescent="0.35">
      <c r="B1002" t="s">
        <v>186</v>
      </c>
      <c r="C1002" s="17">
        <v>3.6123570289703102E-2</v>
      </c>
      <c r="D1002" s="17">
        <v>3.9942383517702899E-2</v>
      </c>
      <c r="E1002" s="17">
        <v>3.2208291194202703E-2</v>
      </c>
      <c r="F1002" s="17"/>
      <c r="G1002" s="17">
        <v>3.5435815362838602E-2</v>
      </c>
      <c r="H1002" s="17">
        <v>2.92428233731124E-2</v>
      </c>
      <c r="I1002" s="17">
        <v>3.6344607933203002E-2</v>
      </c>
      <c r="J1002" s="17">
        <v>4.61908923822235E-2</v>
      </c>
      <c r="K1002" s="17">
        <v>2.6178974266842101E-2</v>
      </c>
      <c r="L1002" s="17">
        <v>4.0541703124976798E-2</v>
      </c>
      <c r="M1002" s="17"/>
      <c r="N1002" s="17">
        <v>3.25861589417989E-2</v>
      </c>
      <c r="O1002" s="17">
        <v>3.8865680263944401E-2</v>
      </c>
      <c r="P1002" s="17">
        <v>3.8831030217501401E-2</v>
      </c>
      <c r="Q1002" s="17">
        <v>3.5179992148633897E-2</v>
      </c>
      <c r="R1002" s="17"/>
      <c r="S1002" s="17">
        <v>2.8140913833408901E-2</v>
      </c>
      <c r="T1002" s="17">
        <v>3.1091562301200502E-2</v>
      </c>
      <c r="U1002" s="17">
        <v>5.2218150600914198E-2</v>
      </c>
      <c r="V1002" s="17">
        <v>3.0863806886892501E-2</v>
      </c>
      <c r="W1002" s="17">
        <v>2.4421039681435899E-2</v>
      </c>
      <c r="X1002" s="17">
        <v>4.38459448676276E-2</v>
      </c>
      <c r="Y1002" s="17">
        <v>4.1759527342791501E-2</v>
      </c>
      <c r="Z1002" s="17">
        <v>4.3179802894101303E-2</v>
      </c>
      <c r="AA1002" s="17">
        <v>3.57307622308351E-2</v>
      </c>
      <c r="AB1002" s="17">
        <v>3.3262448579152303E-2</v>
      </c>
      <c r="AC1002" s="17">
        <v>4.9083487412081399E-2</v>
      </c>
      <c r="AD1002" s="17"/>
      <c r="AE1002" s="17">
        <v>4.5325369779511501E-2</v>
      </c>
      <c r="AF1002" s="17">
        <v>3.03547761642434E-2</v>
      </c>
      <c r="AG1002" s="17">
        <v>3.01871385282994E-2</v>
      </c>
      <c r="AH1002" s="17"/>
      <c r="AI1002" s="17">
        <v>3.8464885724151E-2</v>
      </c>
      <c r="AJ1002" s="17">
        <v>3.24493750750992E-2</v>
      </c>
      <c r="AK1002" s="17">
        <v>3.53960186560811E-2</v>
      </c>
      <c r="AL1002" s="17">
        <v>9.8390157860164001E-2</v>
      </c>
      <c r="AM1002" s="17">
        <v>2.410332436712E-2</v>
      </c>
      <c r="AN1002" s="17"/>
      <c r="AO1002" s="17">
        <v>2.8564208911616502E-2</v>
      </c>
      <c r="AP1002" s="17">
        <v>3.2227419899732698E-2</v>
      </c>
      <c r="AQ1002" s="17">
        <v>3.4469103259596297E-2</v>
      </c>
      <c r="AR1002" s="17"/>
      <c r="AS1002" s="17">
        <v>2.48726639949929E-2</v>
      </c>
      <c r="AT1002" s="17">
        <v>4.01330597864459E-2</v>
      </c>
      <c r="AU1002" s="17">
        <v>3.3695979274119797E-2</v>
      </c>
      <c r="AV1002" s="17">
        <v>3.2760193528694297E-2</v>
      </c>
      <c r="AW1002" s="17">
        <v>4.5670111990567003E-2</v>
      </c>
      <c r="AX1002" s="17"/>
      <c r="AY1002" s="17">
        <v>0</v>
      </c>
      <c r="AZ1002" s="17">
        <v>3.0857777712233601E-2</v>
      </c>
      <c r="BA1002" s="17">
        <v>4.1888496655266901E-2</v>
      </c>
      <c r="BB1002" s="17">
        <v>4.0443947535393703E-2</v>
      </c>
      <c r="BC1002" s="17">
        <v>3.5155508687107102E-2</v>
      </c>
      <c r="BD1002" s="17">
        <v>5.1550852322738198E-2</v>
      </c>
      <c r="BE1002" s="17">
        <v>2.29481460976294E-2</v>
      </c>
      <c r="BF1002" s="17">
        <v>5.1378819835261103E-2</v>
      </c>
      <c r="BG1002" s="17">
        <v>3.57400315930336E-2</v>
      </c>
      <c r="BH1002" s="17">
        <v>3.43834996366938E-2</v>
      </c>
      <c r="BI1002" s="17">
        <v>3.02537483195317E-2</v>
      </c>
      <c r="BJ1002" s="17">
        <v>4.0871938026892499E-2</v>
      </c>
      <c r="BK1002" s="17">
        <v>3.2829509815307703E-2</v>
      </c>
      <c r="BL1002" s="17">
        <v>2.54077016795132E-2</v>
      </c>
      <c r="BM1002" s="17">
        <v>5.3194855861969703E-2</v>
      </c>
      <c r="BN1002" s="17">
        <v>1.8169158539915398E-2</v>
      </c>
      <c r="BO1002" s="17"/>
      <c r="BP1002" s="17">
        <v>3.2726652283865502E-2</v>
      </c>
      <c r="BQ1002" s="17">
        <v>3.9296130879881597E-2</v>
      </c>
      <c r="BR1002" s="17">
        <v>4.6549971929462003E-2</v>
      </c>
      <c r="BS1002" s="17">
        <v>3.59535563150057E-2</v>
      </c>
      <c r="BT1002" s="17">
        <v>1.95582002488063E-2</v>
      </c>
      <c r="BU1002" s="17">
        <v>4.1756657311757997E-2</v>
      </c>
      <c r="BV1002" s="17"/>
      <c r="BW1002" s="17">
        <v>4.4931774116531799E-2</v>
      </c>
      <c r="BX1002" s="17">
        <v>3.3043432129058803E-2</v>
      </c>
      <c r="BY1002" s="17">
        <v>3.2780646468483603E-2</v>
      </c>
      <c r="BZ1002" s="17">
        <v>3.8788081735777101E-2</v>
      </c>
      <c r="CA1002" s="17">
        <v>4.4699440731561797E-2</v>
      </c>
      <c r="CB1002" s="17">
        <v>4.9334614559930101E-2</v>
      </c>
      <c r="CC1002" s="17">
        <v>2.78066147237215E-2</v>
      </c>
      <c r="CD1002" s="17">
        <v>2.6099093943655199E-2</v>
      </c>
      <c r="CE1002" s="17"/>
      <c r="CF1002" s="17">
        <v>3.41073931568407E-2</v>
      </c>
      <c r="CG1002" s="17">
        <v>3.4490699778986597E-2</v>
      </c>
      <c r="CH1002" s="17">
        <v>3.5886286206995799E-2</v>
      </c>
      <c r="CI1002" s="17">
        <v>4.1478536539523402E-2</v>
      </c>
      <c r="CJ1002" s="17">
        <v>3.76314049123984E-2</v>
      </c>
      <c r="CK1002" s="17"/>
      <c r="CL1002" s="17">
        <v>2.7767171249974E-2</v>
      </c>
      <c r="CM1002" s="17"/>
      <c r="CN1002" s="17">
        <v>3.7987903657756499E-2</v>
      </c>
      <c r="CO1002" s="17">
        <v>4.24906392102525E-2</v>
      </c>
      <c r="CP1002" s="17">
        <v>2.6795654599429501E-2</v>
      </c>
    </row>
    <row r="1003" spans="2:94" x14ac:dyDescent="0.35">
      <c r="B1003" t="s">
        <v>133</v>
      </c>
      <c r="C1003" s="17">
        <v>8.5935754748830001E-2</v>
      </c>
      <c r="D1003" s="17">
        <v>6.1269253353095E-2</v>
      </c>
      <c r="E1003" s="17">
        <v>0.109680112522839</v>
      </c>
      <c r="F1003" s="17"/>
      <c r="G1003" s="17">
        <v>8.2521590508915096E-2</v>
      </c>
      <c r="H1003" s="17">
        <v>8.5464927029500995E-2</v>
      </c>
      <c r="I1003" s="17">
        <v>7.5749801358781899E-2</v>
      </c>
      <c r="J1003" s="17">
        <v>8.8615294117535298E-2</v>
      </c>
      <c r="K1003" s="17">
        <v>0.104542260464385</v>
      </c>
      <c r="L1003" s="17">
        <v>8.2238209545966404E-2</v>
      </c>
      <c r="M1003" s="17"/>
      <c r="N1003" s="17">
        <v>6.5859150939608493E-2</v>
      </c>
      <c r="O1003" s="17">
        <v>8.4667886375667398E-2</v>
      </c>
      <c r="P1003" s="17">
        <v>7.8230451169874995E-2</v>
      </c>
      <c r="Q1003" s="17">
        <v>0.11589637401146299</v>
      </c>
      <c r="R1003" s="17"/>
      <c r="S1003" s="17">
        <v>7.5295407100538198E-2</v>
      </c>
      <c r="T1003" s="17">
        <v>9.8596376624254495E-2</v>
      </c>
      <c r="U1003" s="17">
        <v>0.10375730099687799</v>
      </c>
      <c r="V1003" s="17">
        <v>7.8296383023881894E-2</v>
      </c>
      <c r="W1003" s="17">
        <v>7.7809825101910202E-2</v>
      </c>
      <c r="X1003" s="17">
        <v>0.11692049558065</v>
      </c>
      <c r="Y1003" s="17">
        <v>5.9985618984421098E-2</v>
      </c>
      <c r="Z1003" s="17">
        <v>7.3120465482647001E-2</v>
      </c>
      <c r="AA1003" s="17">
        <v>9.1990968062588302E-2</v>
      </c>
      <c r="AB1003" s="17">
        <v>8.6756060304136698E-2</v>
      </c>
      <c r="AC1003" s="17">
        <v>6.0473269991788599E-2</v>
      </c>
      <c r="AD1003" s="17"/>
      <c r="AE1003" s="17">
        <v>7.2527926844851306E-2</v>
      </c>
      <c r="AF1003" s="17">
        <v>7.38513302925322E-2</v>
      </c>
      <c r="AG1003" s="17">
        <v>0.13882114335149001</v>
      </c>
      <c r="AH1003" s="17"/>
      <c r="AI1003" s="17">
        <v>7.1918744906054405E-2</v>
      </c>
      <c r="AJ1003" s="17">
        <v>7.0556128196887904E-2</v>
      </c>
      <c r="AK1003" s="17">
        <v>7.4088816400190202E-2</v>
      </c>
      <c r="AL1003" s="17">
        <v>5.2473827500531402E-2</v>
      </c>
      <c r="AM1003" s="17">
        <v>0.14745774638248499</v>
      </c>
      <c r="AN1003" s="17"/>
      <c r="AO1003" s="17">
        <v>6.5162467132227495E-2</v>
      </c>
      <c r="AP1003" s="17">
        <v>6.7545208910181301E-2</v>
      </c>
      <c r="AQ1003" s="17">
        <v>7.3738579079667105E-2</v>
      </c>
      <c r="AR1003" s="17"/>
      <c r="AS1003" s="17">
        <v>8.8518534242397806E-2</v>
      </c>
      <c r="AT1003" s="17">
        <v>0.10328913023575401</v>
      </c>
      <c r="AU1003" s="17">
        <v>8.9993226152214695E-2</v>
      </c>
      <c r="AV1003" s="17">
        <v>6.2676769900070206E-2</v>
      </c>
      <c r="AW1003" s="17">
        <v>6.0811170750600101E-2</v>
      </c>
      <c r="AX1003" s="17"/>
      <c r="AY1003" s="17">
        <v>0.19424535968497</v>
      </c>
      <c r="AZ1003" s="17">
        <v>8.6871473441244407E-2</v>
      </c>
      <c r="BA1003" s="17">
        <v>0.10783114821046599</v>
      </c>
      <c r="BB1003" s="17">
        <v>8.6621122326559996E-2</v>
      </c>
      <c r="BC1003" s="17">
        <v>9.5192204197529398E-2</v>
      </c>
      <c r="BD1003" s="17">
        <v>8.3795805857073496E-2</v>
      </c>
      <c r="BE1003" s="17">
        <v>8.3257682161456598E-2</v>
      </c>
      <c r="BF1003" s="17">
        <v>8.2593196583931799E-2</v>
      </c>
      <c r="BG1003" s="17">
        <v>8.2527227857297394E-2</v>
      </c>
      <c r="BH1003" s="17">
        <v>0.10001568871816501</v>
      </c>
      <c r="BI1003" s="17">
        <v>8.64448365580293E-2</v>
      </c>
      <c r="BJ1003" s="17">
        <v>5.46877011764592E-2</v>
      </c>
      <c r="BK1003" s="17">
        <v>6.1448621779753798E-2</v>
      </c>
      <c r="BL1003" s="17">
        <v>6.5862041529777399E-2</v>
      </c>
      <c r="BM1003" s="17">
        <v>2.5670085526854299E-2</v>
      </c>
      <c r="BN1003" s="17">
        <v>5.7559477736194402E-3</v>
      </c>
      <c r="BO1003" s="17"/>
      <c r="BP1003" s="17">
        <v>6.5196495722794304E-2</v>
      </c>
      <c r="BQ1003" s="17">
        <v>9.8889848244889098E-2</v>
      </c>
      <c r="BR1003" s="17">
        <v>7.4871333600179807E-2</v>
      </c>
      <c r="BS1003" s="17">
        <v>0.102527589303128</v>
      </c>
      <c r="BT1003" s="17">
        <v>0.10193889932016099</v>
      </c>
      <c r="BU1003" s="17">
        <v>4.2402208527139502E-2</v>
      </c>
      <c r="BV1003" s="17"/>
      <c r="BW1003" s="17">
        <v>7.1319572208157295E-2</v>
      </c>
      <c r="BX1003" s="17">
        <v>0.10451059405730601</v>
      </c>
      <c r="BY1003" s="17">
        <v>5.83224754879475E-2</v>
      </c>
      <c r="BZ1003" s="17">
        <v>8.6850051522521204E-2</v>
      </c>
      <c r="CA1003" s="17">
        <v>6.1639849145480097E-2</v>
      </c>
      <c r="CB1003" s="17">
        <v>8.6663593500039202E-2</v>
      </c>
      <c r="CC1003" s="17">
        <v>5.6818194587854899E-2</v>
      </c>
      <c r="CD1003" s="17">
        <v>0.13302060123805901</v>
      </c>
      <c r="CE1003" s="17"/>
      <c r="CF1003" s="17">
        <v>5.6213462090003198E-2</v>
      </c>
      <c r="CG1003" s="17">
        <v>7.5161381841057695E-2</v>
      </c>
      <c r="CH1003" s="17">
        <v>9.2828135878226997E-2</v>
      </c>
      <c r="CI1003" s="17">
        <v>0.10539202028796101</v>
      </c>
      <c r="CJ1003" s="17">
        <v>0.111880419669407</v>
      </c>
      <c r="CK1003" s="17"/>
      <c r="CL1003" s="17">
        <v>5.8575513376243497E-2</v>
      </c>
      <c r="CM1003" s="17"/>
      <c r="CN1003" s="17">
        <v>9.77095308137996E-2</v>
      </c>
      <c r="CO1003" s="17">
        <v>8.7781323909245798E-2</v>
      </c>
      <c r="CP1003" s="17">
        <v>5.7560598959232601E-2</v>
      </c>
    </row>
    <row r="1004" spans="2:94" x14ac:dyDescent="0.35">
      <c r="B1004" t="s">
        <v>187</v>
      </c>
      <c r="C1004" s="17">
        <v>0.55579899479380301</v>
      </c>
      <c r="D1004" s="17">
        <v>0.57861591364346199</v>
      </c>
      <c r="E1004" s="17">
        <v>0.53200308653346395</v>
      </c>
      <c r="F1004" s="17"/>
      <c r="G1004" s="17">
        <v>0.54880178644703503</v>
      </c>
      <c r="H1004" s="17">
        <v>0.58196155568284103</v>
      </c>
      <c r="I1004" s="17">
        <v>0.55622488765201406</v>
      </c>
      <c r="J1004" s="17">
        <v>0.53990119119785096</v>
      </c>
      <c r="K1004" s="17">
        <v>0.54787218636199098</v>
      </c>
      <c r="L1004" s="17">
        <v>0.55691527899985704</v>
      </c>
      <c r="M1004" s="17"/>
      <c r="N1004" s="17">
        <v>0.57779030998365399</v>
      </c>
      <c r="O1004" s="17">
        <v>0.57661107706316395</v>
      </c>
      <c r="P1004" s="17">
        <v>0.54777731605825797</v>
      </c>
      <c r="Q1004" s="17">
        <v>0.51457009571387102</v>
      </c>
      <c r="R1004" s="17"/>
      <c r="S1004" s="17">
        <v>0.57579331631121899</v>
      </c>
      <c r="T1004" s="17">
        <v>0.55355192114943597</v>
      </c>
      <c r="U1004" s="17">
        <v>0.526387080196281</v>
      </c>
      <c r="V1004" s="17">
        <v>0.56361142949531895</v>
      </c>
      <c r="W1004" s="17">
        <v>0.53249217893301304</v>
      </c>
      <c r="X1004" s="17">
        <v>0.53217012643615602</v>
      </c>
      <c r="Y1004" s="17">
        <v>0.55229789456409095</v>
      </c>
      <c r="Z1004" s="17">
        <v>0.536623940717878</v>
      </c>
      <c r="AA1004" s="17">
        <v>0.56057385644676905</v>
      </c>
      <c r="AB1004" s="17">
        <v>0.59971971383813705</v>
      </c>
      <c r="AC1004" s="17">
        <v>0.54527767360320301</v>
      </c>
      <c r="AD1004" s="17"/>
      <c r="AE1004" s="17">
        <v>0.57288097552822703</v>
      </c>
      <c r="AF1004" s="17">
        <v>0.58131877061957604</v>
      </c>
      <c r="AG1004" s="17">
        <v>0.472657099713927</v>
      </c>
      <c r="AH1004" s="17"/>
      <c r="AI1004" s="17">
        <v>0.55940165411737597</v>
      </c>
      <c r="AJ1004" s="17">
        <v>0.589491397585863</v>
      </c>
      <c r="AK1004" s="17">
        <v>0.58756994719605204</v>
      </c>
      <c r="AL1004" s="17">
        <v>0.56148384871997803</v>
      </c>
      <c r="AM1004" s="17">
        <v>0.47282808626987599</v>
      </c>
      <c r="AN1004" s="17"/>
      <c r="AO1004" s="17">
        <v>0.56753150383713602</v>
      </c>
      <c r="AP1004" s="17">
        <v>0.58146139548074505</v>
      </c>
      <c r="AQ1004" s="17">
        <v>0.59661479397357098</v>
      </c>
      <c r="AR1004" s="17"/>
      <c r="AS1004" s="17">
        <v>0.53285803475731597</v>
      </c>
      <c r="AT1004" s="17">
        <v>0.53854144030928197</v>
      </c>
      <c r="AU1004" s="17">
        <v>0.57020249224556896</v>
      </c>
      <c r="AV1004" s="17">
        <v>0.61059826138221396</v>
      </c>
      <c r="AW1004" s="17">
        <v>0.51475218697194103</v>
      </c>
      <c r="AX1004" s="17"/>
      <c r="AY1004" s="17">
        <v>0.387244927601543</v>
      </c>
      <c r="AZ1004" s="17">
        <v>0.50355246129053199</v>
      </c>
      <c r="BA1004" s="17">
        <v>0.58242067347694904</v>
      </c>
      <c r="BB1004" s="17">
        <v>0.51423972888800895</v>
      </c>
      <c r="BC1004" s="17">
        <v>0.56526055198376701</v>
      </c>
      <c r="BD1004" s="17">
        <v>0.53471838814627404</v>
      </c>
      <c r="BE1004" s="17">
        <v>0.54952007842266704</v>
      </c>
      <c r="BF1004" s="17">
        <v>0.56553140002393998</v>
      </c>
      <c r="BG1004" s="17">
        <v>0.56574699337652001</v>
      </c>
      <c r="BH1004" s="17">
        <v>0.55204676174423695</v>
      </c>
      <c r="BI1004" s="17">
        <v>0.55614814579983396</v>
      </c>
      <c r="BJ1004" s="17">
        <v>0.59782777061821701</v>
      </c>
      <c r="BK1004" s="17">
        <v>0.53123125560074302</v>
      </c>
      <c r="BL1004" s="17">
        <v>0.66194329268781704</v>
      </c>
      <c r="BM1004" s="17">
        <v>0.61440792774014297</v>
      </c>
      <c r="BN1004" s="17">
        <v>0.70859415154895</v>
      </c>
      <c r="BO1004" s="17"/>
      <c r="BP1004" s="17">
        <v>0.59887591571541898</v>
      </c>
      <c r="BQ1004" s="17">
        <v>0.53560794189289096</v>
      </c>
      <c r="BR1004" s="17">
        <v>0.57227482838644805</v>
      </c>
      <c r="BS1004" s="17">
        <v>0.52775504652274896</v>
      </c>
      <c r="BT1004" s="17">
        <v>0.53840534389756001</v>
      </c>
      <c r="BU1004" s="17">
        <v>0.57718542005347095</v>
      </c>
      <c r="BV1004" s="17"/>
      <c r="BW1004" s="17">
        <v>0.61004236529397404</v>
      </c>
      <c r="BX1004" s="17">
        <v>0.557099956271496</v>
      </c>
      <c r="BY1004" s="17">
        <v>0.57488544560538202</v>
      </c>
      <c r="BZ1004" s="17">
        <v>0.53838248629423102</v>
      </c>
      <c r="CA1004" s="17">
        <v>0.58067763694531005</v>
      </c>
      <c r="CB1004" s="17">
        <v>0.613049252325925</v>
      </c>
      <c r="CC1004" s="17">
        <v>0.59074350006215604</v>
      </c>
      <c r="CD1004" s="17">
        <v>0.47321100298187002</v>
      </c>
      <c r="CE1004" s="17"/>
      <c r="CF1004" s="17">
        <v>0.64114906040117103</v>
      </c>
      <c r="CG1004" s="17">
        <v>0.56541402659457196</v>
      </c>
      <c r="CH1004" s="17">
        <v>0.53524561553514005</v>
      </c>
      <c r="CI1004" s="17">
        <v>0.54765461434997997</v>
      </c>
      <c r="CJ1004" s="17">
        <v>0.50648812793779696</v>
      </c>
      <c r="CK1004" s="17"/>
      <c r="CL1004" s="17">
        <v>0.60854746797667503</v>
      </c>
      <c r="CM1004" s="17"/>
      <c r="CN1004" s="17">
        <v>0.54736381777423404</v>
      </c>
      <c r="CO1004" s="17">
        <v>0.535275350509551</v>
      </c>
      <c r="CP1004" s="17">
        <v>0.59140998125573097</v>
      </c>
    </row>
    <row r="1005" spans="2:94" x14ac:dyDescent="0.35">
      <c r="B1005" t="s">
        <v>188</v>
      </c>
      <c r="C1005" s="17">
        <v>0.116405549099247</v>
      </c>
      <c r="D1005" s="17">
        <v>0.12598938151882499</v>
      </c>
      <c r="E1005" s="17">
        <v>0.107497916898394</v>
      </c>
      <c r="F1005" s="17"/>
      <c r="G1005" s="17">
        <v>0.133030690455826</v>
      </c>
      <c r="H1005" s="17">
        <v>0.102961208221666</v>
      </c>
      <c r="I1005" s="17">
        <v>0.119951560270968</v>
      </c>
      <c r="J1005" s="17">
        <v>0.121505237253467</v>
      </c>
      <c r="K1005" s="17">
        <v>0.103194191273366</v>
      </c>
      <c r="L1005" s="17">
        <v>0.118147334723973</v>
      </c>
      <c r="M1005" s="17"/>
      <c r="N1005" s="17">
        <v>0.126263906623448</v>
      </c>
      <c r="O1005" s="17">
        <v>0.106935479260552</v>
      </c>
      <c r="P1005" s="17">
        <v>0.11571731730012901</v>
      </c>
      <c r="Q1005" s="17">
        <v>0.117723587306881</v>
      </c>
      <c r="R1005" s="17"/>
      <c r="S1005" s="17">
        <v>0.115846433267735</v>
      </c>
      <c r="T1005" s="17">
        <v>0.12982595394989499</v>
      </c>
      <c r="U1005" s="17">
        <v>0.12919451291344899</v>
      </c>
      <c r="V1005" s="17">
        <v>9.4890020983170995E-2</v>
      </c>
      <c r="W1005" s="17">
        <v>9.9429671232804301E-2</v>
      </c>
      <c r="X1005" s="17">
        <v>0.113417597354315</v>
      </c>
      <c r="Y1005" s="17">
        <v>0.105452912304883</v>
      </c>
      <c r="Z1005" s="17">
        <v>0.10934889245955499</v>
      </c>
      <c r="AA1005" s="17">
        <v>0.12925501002813899</v>
      </c>
      <c r="AB1005" s="17">
        <v>0.10343132504520799</v>
      </c>
      <c r="AC1005" s="17">
        <v>0.14869045948619</v>
      </c>
      <c r="AD1005" s="17"/>
      <c r="AE1005" s="17">
        <v>0.117554036948374</v>
      </c>
      <c r="AF1005" s="17">
        <v>0.112054158999493</v>
      </c>
      <c r="AG1005" s="17">
        <v>0.111333593856329</v>
      </c>
      <c r="AH1005" s="17"/>
      <c r="AI1005" s="17">
        <v>0.11418303048358799</v>
      </c>
      <c r="AJ1005" s="17">
        <v>0.113657818705515</v>
      </c>
      <c r="AK1005" s="17">
        <v>0.135579886056754</v>
      </c>
      <c r="AL1005" s="17">
        <v>0.15624491252866299</v>
      </c>
      <c r="AM1005" s="17">
        <v>0.115948918238059</v>
      </c>
      <c r="AN1005" s="17"/>
      <c r="AO1005" s="17">
        <v>9.8844363362267706E-2</v>
      </c>
      <c r="AP1005" s="17">
        <v>0.11902800783036301</v>
      </c>
      <c r="AQ1005" s="17">
        <v>0.107664668484222</v>
      </c>
      <c r="AR1005" s="17"/>
      <c r="AS1005" s="17">
        <v>0.10467537883622299</v>
      </c>
      <c r="AT1005" s="17">
        <v>0.11693321953218901</v>
      </c>
      <c r="AU1005" s="17">
        <v>0.115571014081184</v>
      </c>
      <c r="AV1005" s="17">
        <v>0.11876557209515901</v>
      </c>
      <c r="AW1005" s="17">
        <v>0.19191958863668199</v>
      </c>
      <c r="AX1005" s="17"/>
      <c r="AY1005" s="17">
        <v>0.13102989310900601</v>
      </c>
      <c r="AZ1005" s="17">
        <v>0.117348438294837</v>
      </c>
      <c r="BA1005" s="17">
        <v>8.9074492487177706E-2</v>
      </c>
      <c r="BB1005" s="17">
        <v>0.138408035068111</v>
      </c>
      <c r="BC1005" s="17">
        <v>9.1285823651766906E-2</v>
      </c>
      <c r="BD1005" s="17">
        <v>0.14225459993801601</v>
      </c>
      <c r="BE1005" s="17">
        <v>9.8565793794405096E-2</v>
      </c>
      <c r="BF1005" s="17">
        <v>0.112267269100084</v>
      </c>
      <c r="BG1005" s="17">
        <v>0.115142526059525</v>
      </c>
      <c r="BH1005" s="17">
        <v>0.112770073257686</v>
      </c>
      <c r="BI1005" s="17">
        <v>0.121118877446994</v>
      </c>
      <c r="BJ1005" s="17">
        <v>0.123429452234324</v>
      </c>
      <c r="BK1005" s="17">
        <v>0.154212466724756</v>
      </c>
      <c r="BL1005" s="17">
        <v>8.67281399754226E-2</v>
      </c>
      <c r="BM1005" s="17">
        <v>0.15938150688494801</v>
      </c>
      <c r="BN1005" s="17">
        <v>9.6838952224338498E-2</v>
      </c>
      <c r="BO1005" s="17"/>
      <c r="BP1005" s="17">
        <v>0.10690132820255099</v>
      </c>
      <c r="BQ1005" s="17">
        <v>0.128918740099808</v>
      </c>
      <c r="BR1005" s="17">
        <v>0.114626057923538</v>
      </c>
      <c r="BS1005" s="17">
        <v>0.10599355173618</v>
      </c>
      <c r="BT1005" s="17">
        <v>0.10674128632303</v>
      </c>
      <c r="BU1005" s="17">
        <v>0.15557076907779999</v>
      </c>
      <c r="BV1005" s="17"/>
      <c r="BW1005" s="17">
        <v>0.13742336928756399</v>
      </c>
      <c r="BX1005" s="17">
        <v>0.101313684279442</v>
      </c>
      <c r="BY1005" s="17">
        <v>0.10392783975007699</v>
      </c>
      <c r="BZ1005" s="17">
        <v>0.12529668107221001</v>
      </c>
      <c r="CA1005" s="17">
        <v>0.13497346640900501</v>
      </c>
      <c r="CB1005" s="17">
        <v>0.100455924964446</v>
      </c>
      <c r="CC1005" s="17">
        <v>0.149105246206998</v>
      </c>
      <c r="CD1005" s="17">
        <v>0.14374448307769899</v>
      </c>
      <c r="CE1005" s="17"/>
      <c r="CF1005" s="17">
        <v>9.8226954468778105E-2</v>
      </c>
      <c r="CG1005" s="17">
        <v>0.12497580580064099</v>
      </c>
      <c r="CH1005" s="17">
        <v>0.114730492662872</v>
      </c>
      <c r="CI1005" s="17">
        <v>0.106087517778914</v>
      </c>
      <c r="CJ1005" s="17">
        <v>0.133910734318921</v>
      </c>
      <c r="CK1005" s="17"/>
      <c r="CL1005" s="17">
        <v>8.885929839574E-2</v>
      </c>
      <c r="CM1005" s="17"/>
      <c r="CN1005" s="17">
        <v>0.12669567658889799</v>
      </c>
      <c r="CO1005" s="17">
        <v>0.102218662913582</v>
      </c>
      <c r="CP1005" s="17">
        <v>0.104180796192475</v>
      </c>
    </row>
    <row r="1006" spans="2:94" x14ac:dyDescent="0.35">
      <c r="B1006" t="s">
        <v>147</v>
      </c>
      <c r="C1006" s="17">
        <v>0.43939344569455602</v>
      </c>
      <c r="D1006" s="17">
        <v>0.45262653212463699</v>
      </c>
      <c r="E1006" s="17">
        <v>0.42450516963507001</v>
      </c>
      <c r="F1006" s="17"/>
      <c r="G1006" s="17">
        <v>0.41577109599120898</v>
      </c>
      <c r="H1006" s="17">
        <v>0.47900034746117498</v>
      </c>
      <c r="I1006" s="17">
        <v>0.43627332738104602</v>
      </c>
      <c r="J1006" s="17">
        <v>0.418395953944384</v>
      </c>
      <c r="K1006" s="17">
        <v>0.44467799508862499</v>
      </c>
      <c r="L1006" s="17">
        <v>0.438767944275884</v>
      </c>
      <c r="M1006" s="17"/>
      <c r="N1006" s="17">
        <v>0.451526403360206</v>
      </c>
      <c r="O1006" s="17">
        <v>0.46967559780261198</v>
      </c>
      <c r="P1006" s="17">
        <v>0.432059998758129</v>
      </c>
      <c r="Q1006" s="17">
        <v>0.39684650840698898</v>
      </c>
      <c r="R1006" s="17"/>
      <c r="S1006" s="17">
        <v>0.45994688304348302</v>
      </c>
      <c r="T1006" s="17">
        <v>0.42372596719954098</v>
      </c>
      <c r="U1006" s="17">
        <v>0.39719256728283198</v>
      </c>
      <c r="V1006" s="17">
        <v>0.468721408512148</v>
      </c>
      <c r="W1006" s="17">
        <v>0.43306250770020899</v>
      </c>
      <c r="X1006" s="17">
        <v>0.41875252908184102</v>
      </c>
      <c r="Y1006" s="17">
        <v>0.44684498225920799</v>
      </c>
      <c r="Z1006" s="17">
        <v>0.42727504825832302</v>
      </c>
      <c r="AA1006" s="17">
        <v>0.43131884641863</v>
      </c>
      <c r="AB1006" s="17">
        <v>0.49628838879292902</v>
      </c>
      <c r="AC1006" s="17">
        <v>0.39658721411701298</v>
      </c>
      <c r="AD1006" s="17"/>
      <c r="AE1006" s="17">
        <v>0.45532693857985301</v>
      </c>
      <c r="AF1006" s="17">
        <v>0.46926461162008298</v>
      </c>
      <c r="AG1006" s="17">
        <v>0.36132350585759798</v>
      </c>
      <c r="AH1006" s="17"/>
      <c r="AI1006" s="17">
        <v>0.445218623633788</v>
      </c>
      <c r="AJ1006" s="17">
        <v>0.475833578880348</v>
      </c>
      <c r="AK1006" s="17">
        <v>0.45199006113929802</v>
      </c>
      <c r="AL1006" s="17">
        <v>0.40523893619131501</v>
      </c>
      <c r="AM1006" s="17">
        <v>0.35687916803181702</v>
      </c>
      <c r="AN1006" s="17"/>
      <c r="AO1006" s="17">
        <v>0.46868714047486898</v>
      </c>
      <c r="AP1006" s="17">
        <v>0.462433387650382</v>
      </c>
      <c r="AQ1006" s="17">
        <v>0.48895012548934902</v>
      </c>
      <c r="AR1006" s="17"/>
      <c r="AS1006" s="17">
        <v>0.428182655921093</v>
      </c>
      <c r="AT1006" s="17">
        <v>0.42160822077709298</v>
      </c>
      <c r="AU1006" s="17">
        <v>0.45463147816438398</v>
      </c>
      <c r="AV1006" s="17">
        <v>0.49183268928705498</v>
      </c>
      <c r="AW1006" s="17">
        <v>0.32283259833525901</v>
      </c>
      <c r="AX1006" s="17"/>
      <c r="AY1006" s="17">
        <v>0.25621503449253802</v>
      </c>
      <c r="AZ1006" s="17">
        <v>0.38620402299569501</v>
      </c>
      <c r="BA1006" s="17">
        <v>0.49334618098977201</v>
      </c>
      <c r="BB1006" s="17">
        <v>0.37583169381989801</v>
      </c>
      <c r="BC1006" s="17">
        <v>0.47397472833199999</v>
      </c>
      <c r="BD1006" s="17">
        <v>0.392463788208258</v>
      </c>
      <c r="BE1006" s="17">
        <v>0.45095428462826198</v>
      </c>
      <c r="BF1006" s="17">
        <v>0.45326413092385498</v>
      </c>
      <c r="BG1006" s="17">
        <v>0.45060446731699499</v>
      </c>
      <c r="BH1006" s="17">
        <v>0.43927668848654999</v>
      </c>
      <c r="BI1006" s="17">
        <v>0.435029268352839</v>
      </c>
      <c r="BJ1006" s="17">
        <v>0.47439831838389301</v>
      </c>
      <c r="BK1006" s="17">
        <v>0.377018788875987</v>
      </c>
      <c r="BL1006" s="17">
        <v>0.57521515271239498</v>
      </c>
      <c r="BM1006" s="17">
        <v>0.45502642085519501</v>
      </c>
      <c r="BN1006" s="17">
        <v>0.61175519932461098</v>
      </c>
      <c r="BO1006" s="17"/>
      <c r="BP1006" s="17">
        <v>0.49197458751286799</v>
      </c>
      <c r="BQ1006" s="17">
        <v>0.40668920179308299</v>
      </c>
      <c r="BR1006" s="17">
        <v>0.45764877046291003</v>
      </c>
      <c r="BS1006" s="17">
        <v>0.42176149478656999</v>
      </c>
      <c r="BT1006" s="17">
        <v>0.43166405757453002</v>
      </c>
      <c r="BU1006" s="17">
        <v>0.42161465097567102</v>
      </c>
      <c r="BV1006" s="17"/>
      <c r="BW1006" s="17">
        <v>0.472618996006409</v>
      </c>
      <c r="BX1006" s="17">
        <v>0.45578627199205402</v>
      </c>
      <c r="BY1006" s="17">
        <v>0.47095760585530499</v>
      </c>
      <c r="BZ1006" s="17">
        <v>0.41308580522202099</v>
      </c>
      <c r="CA1006" s="17">
        <v>0.44570417053630401</v>
      </c>
      <c r="CB1006" s="17">
        <v>0.512593327361479</v>
      </c>
      <c r="CC1006" s="17">
        <v>0.44163825385515798</v>
      </c>
      <c r="CD1006" s="17">
        <v>0.32946651990417097</v>
      </c>
      <c r="CE1006" s="17"/>
      <c r="CF1006" s="17">
        <v>0.54292210593239298</v>
      </c>
      <c r="CG1006" s="17">
        <v>0.44043822079393102</v>
      </c>
      <c r="CH1006" s="17">
        <v>0.420515122872268</v>
      </c>
      <c r="CI1006" s="17">
        <v>0.44156709657106602</v>
      </c>
      <c r="CJ1006" s="17">
        <v>0.37257739361887598</v>
      </c>
      <c r="CK1006" s="17"/>
      <c r="CL1006" s="17">
        <v>0.519688169580935</v>
      </c>
      <c r="CM1006" s="17"/>
      <c r="CN1006" s="17">
        <v>0.42066814118533602</v>
      </c>
      <c r="CO1006" s="17">
        <v>0.43305668759596899</v>
      </c>
      <c r="CP1006" s="17">
        <v>0.48722918506325502</v>
      </c>
    </row>
    <row r="1007" spans="2:94" x14ac:dyDescent="0.35">
      <c r="C1007" s="17"/>
      <c r="D1007" s="17"/>
      <c r="E1007" s="17"/>
      <c r="F1007" s="17"/>
      <c r="G1007" s="17"/>
      <c r="H1007" s="17"/>
      <c r="I1007" s="17"/>
      <c r="J1007" s="17"/>
      <c r="K1007" s="17"/>
      <c r="L1007" s="17"/>
      <c r="M1007" s="17"/>
      <c r="N1007" s="17"/>
      <c r="O1007" s="17"/>
      <c r="P1007" s="17"/>
      <c r="Q1007" s="17"/>
      <c r="R1007" s="17"/>
      <c r="S1007" s="17"/>
      <c r="T1007" s="17"/>
      <c r="U1007" s="17"/>
      <c r="V1007" s="17"/>
      <c r="W1007" s="17"/>
      <c r="X1007" s="17"/>
      <c r="Y1007" s="17"/>
      <c r="Z1007" s="17"/>
      <c r="AA1007" s="17"/>
      <c r="AB1007" s="17"/>
      <c r="AC1007" s="17"/>
      <c r="AD1007" s="17"/>
      <c r="AE1007" s="17"/>
      <c r="AF1007" s="17"/>
      <c r="AG1007" s="17"/>
      <c r="AH1007" s="17"/>
      <c r="AI1007" s="17"/>
      <c r="AJ1007" s="17"/>
      <c r="AK1007" s="17"/>
      <c r="AL1007" s="17"/>
      <c r="AM1007" s="17"/>
      <c r="AN1007" s="17"/>
      <c r="AO1007" s="17"/>
      <c r="AP1007" s="17"/>
      <c r="AQ1007" s="17"/>
      <c r="AR1007" s="17"/>
      <c r="AS1007" s="17"/>
      <c r="AT1007" s="17"/>
      <c r="AU1007" s="17"/>
      <c r="AV1007" s="17"/>
      <c r="AW1007" s="17"/>
      <c r="AX1007" s="17"/>
      <c r="AY1007" s="17"/>
      <c r="AZ1007" s="17"/>
      <c r="BA1007" s="17"/>
      <c r="BB1007" s="17"/>
      <c r="BC1007" s="17"/>
      <c r="BD1007" s="17"/>
      <c r="BE1007" s="17"/>
      <c r="BF1007" s="17"/>
      <c r="BG1007" s="17"/>
      <c r="BH1007" s="17"/>
      <c r="BI1007" s="17"/>
      <c r="BJ1007" s="17"/>
      <c r="BK1007" s="17"/>
      <c r="BL1007" s="17"/>
      <c r="BM1007" s="17"/>
      <c r="BN1007" s="17"/>
      <c r="BO1007" s="17"/>
      <c r="BP1007" s="17"/>
      <c r="BQ1007" s="17"/>
      <c r="BR1007" s="17"/>
      <c r="BS1007" s="17"/>
      <c r="BT1007" s="17"/>
      <c r="BU1007" s="17"/>
      <c r="BV1007" s="17"/>
      <c r="BW1007" s="17"/>
      <c r="BX1007" s="17"/>
      <c r="BY1007" s="17"/>
      <c r="BZ1007" s="17"/>
      <c r="CA1007" s="17"/>
      <c r="CB1007" s="17"/>
      <c r="CC1007" s="17"/>
      <c r="CD1007" s="17"/>
      <c r="CE1007" s="17"/>
      <c r="CF1007" s="17"/>
      <c r="CG1007" s="17"/>
      <c r="CH1007" s="17"/>
      <c r="CI1007" s="17"/>
      <c r="CJ1007" s="17"/>
      <c r="CK1007" s="17"/>
      <c r="CL1007" s="17"/>
      <c r="CM1007" s="17"/>
      <c r="CN1007" s="17"/>
      <c r="CO1007" s="17"/>
      <c r="CP1007" s="17"/>
    </row>
    <row r="1008" spans="2:94" x14ac:dyDescent="0.35">
      <c r="B1008" s="6" t="s">
        <v>368</v>
      </c>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c r="AD1008" s="17"/>
      <c r="AE1008" s="17"/>
      <c r="AF1008" s="17"/>
      <c r="AG1008" s="17"/>
      <c r="AH1008" s="17"/>
      <c r="AI1008" s="17"/>
      <c r="AJ1008" s="17"/>
      <c r="AK1008" s="17"/>
      <c r="AL1008" s="17"/>
      <c r="AM1008" s="17"/>
      <c r="AN1008" s="17"/>
      <c r="AO1008" s="17"/>
      <c r="AP1008" s="17"/>
      <c r="AQ1008" s="17"/>
      <c r="AR1008" s="17"/>
      <c r="AS1008" s="17"/>
      <c r="AT1008" s="17"/>
      <c r="AU1008" s="17"/>
      <c r="AV1008" s="17"/>
      <c r="AW1008" s="17"/>
      <c r="AX1008" s="17"/>
      <c r="AY1008" s="17"/>
      <c r="AZ1008" s="17"/>
      <c r="BA1008" s="17"/>
      <c r="BB1008" s="17"/>
      <c r="BC1008" s="17"/>
      <c r="BD1008" s="17"/>
      <c r="BE1008" s="17"/>
      <c r="BF1008" s="17"/>
      <c r="BG1008" s="17"/>
      <c r="BH1008" s="17"/>
      <c r="BI1008" s="17"/>
      <c r="BJ1008" s="17"/>
      <c r="BK1008" s="17"/>
      <c r="BL1008" s="17"/>
      <c r="BM1008" s="17"/>
      <c r="BN1008" s="17"/>
      <c r="BO1008" s="17"/>
      <c r="BP1008" s="17"/>
      <c r="BQ1008" s="17"/>
      <c r="BR1008" s="17"/>
      <c r="BS1008" s="17"/>
      <c r="BT1008" s="17"/>
      <c r="BU1008" s="17"/>
      <c r="BV1008" s="17"/>
      <c r="BW1008" s="17"/>
      <c r="BX1008" s="17"/>
      <c r="BY1008" s="17"/>
      <c r="BZ1008" s="17"/>
      <c r="CA1008" s="17"/>
      <c r="CB1008" s="17"/>
      <c r="CC1008" s="17"/>
      <c r="CD1008" s="17"/>
      <c r="CE1008" s="17"/>
      <c r="CF1008" s="17"/>
      <c r="CG1008" s="17"/>
      <c r="CH1008" s="17"/>
      <c r="CI1008" s="17"/>
      <c r="CJ1008" s="17"/>
      <c r="CK1008" s="17"/>
      <c r="CL1008" s="17"/>
      <c r="CM1008" s="17"/>
      <c r="CN1008" s="17"/>
      <c r="CO1008" s="17"/>
      <c r="CP1008" s="17"/>
    </row>
    <row r="1009" spans="2:94" x14ac:dyDescent="0.35">
      <c r="B1009" s="24" t="s">
        <v>125</v>
      </c>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c r="AF1009" s="17"/>
      <c r="AG1009" s="17"/>
      <c r="AH1009" s="17"/>
      <c r="AI1009" s="17"/>
      <c r="AJ1009" s="17"/>
      <c r="AK1009" s="17"/>
      <c r="AL1009" s="17"/>
      <c r="AM1009" s="17"/>
      <c r="AN1009" s="17"/>
      <c r="AO1009" s="17"/>
      <c r="AP1009" s="17"/>
      <c r="AQ1009" s="17"/>
      <c r="AR1009" s="17"/>
      <c r="AS1009" s="17"/>
      <c r="AT1009" s="17"/>
      <c r="AU1009" s="17"/>
      <c r="AV1009" s="17"/>
      <c r="AW1009" s="17"/>
      <c r="AX1009" s="17"/>
      <c r="AY1009" s="17"/>
      <c r="AZ1009" s="17"/>
      <c r="BA1009" s="17"/>
      <c r="BB1009" s="17"/>
      <c r="BC1009" s="17"/>
      <c r="BD1009" s="17"/>
      <c r="BE1009" s="17"/>
      <c r="BF1009" s="17"/>
      <c r="BG1009" s="17"/>
      <c r="BH1009" s="17"/>
      <c r="BI1009" s="17"/>
      <c r="BJ1009" s="17"/>
      <c r="BK1009" s="17"/>
      <c r="BL1009" s="17"/>
      <c r="BM1009" s="17"/>
      <c r="BN1009" s="17"/>
      <c r="BO1009" s="17"/>
      <c r="BP1009" s="17"/>
      <c r="BQ1009" s="17"/>
      <c r="BR1009" s="17"/>
      <c r="BS1009" s="17"/>
      <c r="BT1009" s="17"/>
      <c r="BU1009" s="17"/>
      <c r="BV1009" s="17"/>
      <c r="BW1009" s="17"/>
      <c r="BX1009" s="17"/>
      <c r="BY1009" s="17"/>
      <c r="BZ1009" s="17"/>
      <c r="CA1009" s="17"/>
      <c r="CB1009" s="17"/>
      <c r="CC1009" s="17"/>
      <c r="CD1009" s="17"/>
      <c r="CE1009" s="17"/>
      <c r="CF1009" s="17"/>
      <c r="CG1009" s="17"/>
      <c r="CH1009" s="17"/>
      <c r="CI1009" s="17"/>
      <c r="CJ1009" s="17"/>
      <c r="CK1009" s="17"/>
      <c r="CL1009" s="17"/>
      <c r="CM1009" s="17"/>
      <c r="CN1009" s="17"/>
      <c r="CO1009" s="17"/>
      <c r="CP1009" s="17"/>
    </row>
    <row r="1010" spans="2:94" x14ac:dyDescent="0.35">
      <c r="B1010" t="s">
        <v>356</v>
      </c>
      <c r="C1010" s="17">
        <v>0.48811376996065498</v>
      </c>
      <c r="D1010" s="17">
        <v>0.48043160031509802</v>
      </c>
      <c r="E1010" s="17">
        <v>0.49456492307746802</v>
      </c>
      <c r="F1010" s="17"/>
      <c r="G1010" s="17">
        <v>0.43179413591105398</v>
      </c>
      <c r="H1010" s="17">
        <v>0.48689527905825503</v>
      </c>
      <c r="I1010" s="17">
        <v>0.495751336879446</v>
      </c>
      <c r="J1010" s="17">
        <v>0.53556158254495501</v>
      </c>
      <c r="K1010" s="17">
        <v>0.46652493007578899</v>
      </c>
      <c r="L1010" s="17">
        <v>0.49651099289185402</v>
      </c>
      <c r="M1010" s="17"/>
      <c r="N1010" s="17">
        <v>0.47704517349783199</v>
      </c>
      <c r="O1010" s="17">
        <v>0.50303868726329704</v>
      </c>
      <c r="P1010" s="17">
        <v>0.501063484395456</v>
      </c>
      <c r="Q1010" s="17">
        <v>0.470329605477115</v>
      </c>
      <c r="R1010" s="17"/>
      <c r="S1010" s="17">
        <v>0.47411321478366902</v>
      </c>
      <c r="T1010" s="17">
        <v>0.45745912053051502</v>
      </c>
      <c r="U1010" s="17">
        <v>0.49607561086526297</v>
      </c>
      <c r="V1010" s="17">
        <v>0.48889216101052901</v>
      </c>
      <c r="W1010" s="17">
        <v>0.43935566814966498</v>
      </c>
      <c r="X1010" s="17">
        <v>0.446465413107066</v>
      </c>
      <c r="Y1010" s="17">
        <v>0.54438799049786601</v>
      </c>
      <c r="Z1010" s="17">
        <v>0.49485191713471199</v>
      </c>
      <c r="AA1010" s="17">
        <v>0.50928552285712003</v>
      </c>
      <c r="AB1010" s="17">
        <v>0.525523714266807</v>
      </c>
      <c r="AC1010" s="17">
        <v>0.52690728292418998</v>
      </c>
      <c r="AD1010" s="17"/>
      <c r="AE1010" s="17">
        <v>0.47065079764694301</v>
      </c>
      <c r="AF1010" s="17">
        <v>0.50184000366483295</v>
      </c>
      <c r="AG1010" s="17">
        <v>0.50220571668579805</v>
      </c>
      <c r="AH1010" s="17"/>
      <c r="AI1010" s="17">
        <v>0.48349891462828998</v>
      </c>
      <c r="AJ1010" s="17">
        <v>0.51735685836825396</v>
      </c>
      <c r="AK1010" s="17">
        <v>0.46942578619219599</v>
      </c>
      <c r="AL1010" s="17">
        <v>0.42899198516257597</v>
      </c>
      <c r="AM1010" s="17">
        <v>0.472286727034058</v>
      </c>
      <c r="AN1010" s="17"/>
      <c r="AO1010" s="17">
        <v>0.470683206178026</v>
      </c>
      <c r="AP1010" s="17">
        <v>0.53417791168003703</v>
      </c>
      <c r="AQ1010" s="17">
        <v>0.49934408826293902</v>
      </c>
      <c r="AR1010" s="17"/>
      <c r="AS1010" s="17">
        <v>0.470081294051098</v>
      </c>
      <c r="AT1010" s="17">
        <v>0.50653921455875095</v>
      </c>
      <c r="AU1010" s="17">
        <v>0.49207952994989501</v>
      </c>
      <c r="AV1010" s="17">
        <v>0.46449459846757402</v>
      </c>
      <c r="AW1010" s="17">
        <v>0.46258081294903503</v>
      </c>
      <c r="AX1010" s="17"/>
      <c r="AY1010" s="17">
        <v>0.61711522507624705</v>
      </c>
      <c r="AZ1010" s="17">
        <v>0.46409767192995299</v>
      </c>
      <c r="BA1010" s="17">
        <v>0.50479365881932203</v>
      </c>
      <c r="BB1010" s="17">
        <v>0.50423345093095795</v>
      </c>
      <c r="BC1010" s="17">
        <v>0.48218878040184199</v>
      </c>
      <c r="BD1010" s="17">
        <v>0.52342385832944605</v>
      </c>
      <c r="BE1010" s="17">
        <v>0.43287559280962601</v>
      </c>
      <c r="BF1010" s="17">
        <v>0.529671017672111</v>
      </c>
      <c r="BG1010" s="17">
        <v>0.454775761510198</v>
      </c>
      <c r="BH1010" s="17">
        <v>0.48533883935971101</v>
      </c>
      <c r="BI1010" s="17">
        <v>0.45045889125091199</v>
      </c>
      <c r="BJ1010" s="17">
        <v>0.48584437831845101</v>
      </c>
      <c r="BK1010" s="17">
        <v>0.50459797605544598</v>
      </c>
      <c r="BL1010" s="17">
        <v>0.477994454507848</v>
      </c>
      <c r="BM1010" s="17">
        <v>0.54428841618929902</v>
      </c>
      <c r="BN1010" s="17">
        <v>0.43144043631604401</v>
      </c>
      <c r="BO1010" s="17"/>
      <c r="BP1010" s="17">
        <v>0.44703484090607698</v>
      </c>
      <c r="BQ1010" s="17">
        <v>0.51317327835201898</v>
      </c>
      <c r="BR1010" s="17">
        <v>0.489135601225542</v>
      </c>
      <c r="BS1010" s="17">
        <v>0.49914813621878201</v>
      </c>
      <c r="BT1010" s="17">
        <v>0.472527948568988</v>
      </c>
      <c r="BU1010" s="17">
        <v>0.51947350547955995</v>
      </c>
      <c r="BV1010" s="17"/>
      <c r="BW1010" s="17">
        <v>0.45011064976752502</v>
      </c>
      <c r="BX1010" s="17">
        <v>0.50474561575833499</v>
      </c>
      <c r="BY1010" s="17">
        <v>0.49928698677155298</v>
      </c>
      <c r="BZ1010" s="17">
        <v>0.48394493618980899</v>
      </c>
      <c r="CA1010" s="17">
        <v>0.47921011210766901</v>
      </c>
      <c r="CB1010" s="17">
        <v>0.47089361860610401</v>
      </c>
      <c r="CC1010" s="17">
        <v>0.486311204051732</v>
      </c>
      <c r="CD1010" s="17">
        <v>0.48428574335279301</v>
      </c>
      <c r="CE1010" s="17"/>
      <c r="CF1010" s="17">
        <v>0.38018678261789102</v>
      </c>
      <c r="CG1010" s="17">
        <v>0.47239750981988099</v>
      </c>
      <c r="CH1010" s="17">
        <v>0.51593341114267699</v>
      </c>
      <c r="CI1010" s="17">
        <v>0.51873929166992905</v>
      </c>
      <c r="CJ1010" s="17">
        <v>0.48109376156817901</v>
      </c>
      <c r="CK1010" s="17"/>
      <c r="CL1010" s="17">
        <v>0.55623928094334696</v>
      </c>
      <c r="CM1010" s="17"/>
      <c r="CN1010" s="17">
        <v>0.52055263163070797</v>
      </c>
      <c r="CO1010" s="17">
        <v>0.43083180902909901</v>
      </c>
      <c r="CP1010" s="17">
        <v>0.45957144817164902</v>
      </c>
    </row>
    <row r="1011" spans="2:94" x14ac:dyDescent="0.35">
      <c r="B1011" t="s">
        <v>357</v>
      </c>
      <c r="C1011" s="17">
        <v>0.40820669876506499</v>
      </c>
      <c r="D1011" s="17">
        <v>0.42279456214653299</v>
      </c>
      <c r="E1011" s="17">
        <v>0.39471869152050998</v>
      </c>
      <c r="F1011" s="17"/>
      <c r="G1011" s="17">
        <v>0.42563604220814899</v>
      </c>
      <c r="H1011" s="17">
        <v>0.41699405305280901</v>
      </c>
      <c r="I1011" s="17">
        <v>0.41787006795728199</v>
      </c>
      <c r="J1011" s="17">
        <v>0.39933137237378102</v>
      </c>
      <c r="K1011" s="17">
        <v>0.411465612290838</v>
      </c>
      <c r="L1011" s="17">
        <v>0.38651388880181498</v>
      </c>
      <c r="M1011" s="17"/>
      <c r="N1011" s="17">
        <v>0.45176327116199599</v>
      </c>
      <c r="O1011" s="17">
        <v>0.410212248128771</v>
      </c>
      <c r="P1011" s="17">
        <v>0.42897586661956899</v>
      </c>
      <c r="Q1011" s="17">
        <v>0.34032159145641599</v>
      </c>
      <c r="R1011" s="17"/>
      <c r="S1011" s="17">
        <v>0.42235650951868398</v>
      </c>
      <c r="T1011" s="17">
        <v>0.38162062947444297</v>
      </c>
      <c r="U1011" s="17">
        <v>0.360205421663647</v>
      </c>
      <c r="V1011" s="17">
        <v>0.47176902284850603</v>
      </c>
      <c r="W1011" s="17">
        <v>0.37855174742234099</v>
      </c>
      <c r="X1011" s="17">
        <v>0.35371673509537899</v>
      </c>
      <c r="Y1011" s="17">
        <v>0.47825525637400701</v>
      </c>
      <c r="Z1011" s="17">
        <v>0.403650562902854</v>
      </c>
      <c r="AA1011" s="17">
        <v>0.43369751924423899</v>
      </c>
      <c r="AB1011" s="17">
        <v>0.39895415079968699</v>
      </c>
      <c r="AC1011" s="17">
        <v>0.39212433081140902</v>
      </c>
      <c r="AD1011" s="17"/>
      <c r="AE1011" s="17">
        <v>0.34148373543288402</v>
      </c>
      <c r="AF1011" s="17">
        <v>0.47226470741594301</v>
      </c>
      <c r="AG1011" s="17">
        <v>0.376411956543594</v>
      </c>
      <c r="AH1011" s="17"/>
      <c r="AI1011" s="17">
        <v>0.36777126930266801</v>
      </c>
      <c r="AJ1011" s="17">
        <v>0.46717979585922698</v>
      </c>
      <c r="AK1011" s="17">
        <v>0.48904624132111701</v>
      </c>
      <c r="AL1011" s="17">
        <v>0.17235252360376799</v>
      </c>
      <c r="AM1011" s="17">
        <v>0.35765341438054898</v>
      </c>
      <c r="AN1011" s="17"/>
      <c r="AO1011" s="17">
        <v>0.38808416376444699</v>
      </c>
      <c r="AP1011" s="17">
        <v>0.480577038879413</v>
      </c>
      <c r="AQ1011" s="17">
        <v>0.46390496597034597</v>
      </c>
      <c r="AR1011" s="17"/>
      <c r="AS1011" s="17">
        <v>0.33287064502969799</v>
      </c>
      <c r="AT1011" s="17">
        <v>0.402779079622894</v>
      </c>
      <c r="AU1011" s="17">
        <v>0.43833298047653402</v>
      </c>
      <c r="AV1011" s="17">
        <v>0.50402493320849295</v>
      </c>
      <c r="AW1011" s="17">
        <v>0.29077719031878901</v>
      </c>
      <c r="AX1011" s="17"/>
      <c r="AY1011" s="17">
        <v>0.35764560030805198</v>
      </c>
      <c r="AZ1011" s="17">
        <v>0.38006802761087299</v>
      </c>
      <c r="BA1011" s="17">
        <v>0.39684609278924599</v>
      </c>
      <c r="BB1011" s="17">
        <v>0.36880296212677999</v>
      </c>
      <c r="BC1011" s="17">
        <v>0.37894679462913899</v>
      </c>
      <c r="BD1011" s="17">
        <v>0.41300799357315598</v>
      </c>
      <c r="BE1011" s="17">
        <v>0.40628360511158301</v>
      </c>
      <c r="BF1011" s="17">
        <v>0.40517329887161802</v>
      </c>
      <c r="BG1011" s="17">
        <v>0.39107660596391502</v>
      </c>
      <c r="BH1011" s="17">
        <v>0.41393110278744299</v>
      </c>
      <c r="BI1011" s="17">
        <v>0.43690459220336803</v>
      </c>
      <c r="BJ1011" s="17">
        <v>0.43262135482715502</v>
      </c>
      <c r="BK1011" s="17">
        <v>0.43854359933319398</v>
      </c>
      <c r="BL1011" s="17">
        <v>0.47019662076406099</v>
      </c>
      <c r="BM1011" s="17">
        <v>0.50581966872002204</v>
      </c>
      <c r="BN1011" s="17">
        <v>0.49007905285103898</v>
      </c>
      <c r="BO1011" s="17"/>
      <c r="BP1011" s="17">
        <v>0.41421145272937898</v>
      </c>
      <c r="BQ1011" s="17">
        <v>0.41877662189592701</v>
      </c>
      <c r="BR1011" s="17">
        <v>0.43250188518432298</v>
      </c>
      <c r="BS1011" s="17">
        <v>0.39814835710430202</v>
      </c>
      <c r="BT1011" s="17">
        <v>0.36862635188855603</v>
      </c>
      <c r="BU1011" s="17">
        <v>0.38872522264688902</v>
      </c>
      <c r="BV1011" s="17"/>
      <c r="BW1011" s="17">
        <v>0.41549541675382801</v>
      </c>
      <c r="BX1011" s="17">
        <v>0.40378371912770999</v>
      </c>
      <c r="BY1011" s="17">
        <v>0.415142305667072</v>
      </c>
      <c r="BZ1011" s="17">
        <v>0.38925387700435898</v>
      </c>
      <c r="CA1011" s="17">
        <v>0.41392626530283999</v>
      </c>
      <c r="CB1011" s="17">
        <v>0.416771853102408</v>
      </c>
      <c r="CC1011" s="17">
        <v>0.43867124572141297</v>
      </c>
      <c r="CD1011" s="17">
        <v>0.46474394776057598</v>
      </c>
      <c r="CE1011" s="17"/>
      <c r="CF1011" s="17">
        <v>0.37511199343135099</v>
      </c>
      <c r="CG1011" s="17">
        <v>0.44687076271081</v>
      </c>
      <c r="CH1011" s="17">
        <v>0.397746114978896</v>
      </c>
      <c r="CI1011" s="17">
        <v>0.383618661967008</v>
      </c>
      <c r="CJ1011" s="17">
        <v>0.30699624236047901</v>
      </c>
      <c r="CK1011" s="17"/>
      <c r="CL1011" s="17">
        <v>0.47095625575246902</v>
      </c>
      <c r="CM1011" s="17"/>
      <c r="CN1011" s="17">
        <v>0.43039120684758297</v>
      </c>
      <c r="CO1011" s="17">
        <v>0.36872917174523701</v>
      </c>
      <c r="CP1011" s="17">
        <v>0.38892825453005597</v>
      </c>
    </row>
    <row r="1012" spans="2:94" x14ac:dyDescent="0.35">
      <c r="B1012" t="s">
        <v>358</v>
      </c>
      <c r="C1012" s="17">
        <v>0.38139161618231499</v>
      </c>
      <c r="D1012" s="17">
        <v>0.386384002235096</v>
      </c>
      <c r="E1012" s="17">
        <v>0.37603356127779403</v>
      </c>
      <c r="F1012" s="17"/>
      <c r="G1012" s="17">
        <v>0.39814204019989402</v>
      </c>
      <c r="H1012" s="17">
        <v>0.36953104611976001</v>
      </c>
      <c r="I1012" s="17">
        <v>0.36800372120442698</v>
      </c>
      <c r="J1012" s="17">
        <v>0.38350054781382398</v>
      </c>
      <c r="K1012" s="17">
        <v>0.37305777008879598</v>
      </c>
      <c r="L1012" s="17">
        <v>0.39469047688894099</v>
      </c>
      <c r="M1012" s="17"/>
      <c r="N1012" s="17">
        <v>0.40799059267906501</v>
      </c>
      <c r="O1012" s="17">
        <v>0.38254079904322202</v>
      </c>
      <c r="P1012" s="17">
        <v>0.36989135624185898</v>
      </c>
      <c r="Q1012" s="17">
        <v>0.35981484028968902</v>
      </c>
      <c r="R1012" s="17"/>
      <c r="S1012" s="17">
        <v>0.39929618417756702</v>
      </c>
      <c r="T1012" s="17">
        <v>0.33629857419831999</v>
      </c>
      <c r="U1012" s="17">
        <v>0.40579385839868998</v>
      </c>
      <c r="V1012" s="17">
        <v>0.420878469843668</v>
      </c>
      <c r="W1012" s="17">
        <v>0.37734951203898198</v>
      </c>
      <c r="X1012" s="17">
        <v>0.329259360230161</v>
      </c>
      <c r="Y1012" s="17">
        <v>0.35548873885760002</v>
      </c>
      <c r="Z1012" s="17">
        <v>0.40192213779561498</v>
      </c>
      <c r="AA1012" s="17">
        <v>0.39892620984243299</v>
      </c>
      <c r="AB1012" s="17">
        <v>0.40654023418151702</v>
      </c>
      <c r="AC1012" s="17">
        <v>0.378969964147225</v>
      </c>
      <c r="AD1012" s="17"/>
      <c r="AE1012" s="17">
        <v>0.36351390320653698</v>
      </c>
      <c r="AF1012" s="17">
        <v>0.40498958189369</v>
      </c>
      <c r="AG1012" s="17">
        <v>0.34361171502835303</v>
      </c>
      <c r="AH1012" s="17"/>
      <c r="AI1012" s="17">
        <v>0.37260531717762202</v>
      </c>
      <c r="AJ1012" s="17">
        <v>0.40402484156245899</v>
      </c>
      <c r="AK1012" s="17">
        <v>0.41027695677776799</v>
      </c>
      <c r="AL1012" s="17">
        <v>0.257891217054183</v>
      </c>
      <c r="AM1012" s="17">
        <v>0.34604368476347702</v>
      </c>
      <c r="AN1012" s="17"/>
      <c r="AO1012" s="17">
        <v>0.36651467008881999</v>
      </c>
      <c r="AP1012" s="17">
        <v>0.42373434921884301</v>
      </c>
      <c r="AQ1012" s="17">
        <v>0.423521676113156</v>
      </c>
      <c r="AR1012" s="17"/>
      <c r="AS1012" s="17">
        <v>0.34536917898077901</v>
      </c>
      <c r="AT1012" s="17">
        <v>0.34761290590476002</v>
      </c>
      <c r="AU1012" s="17">
        <v>0.39066624433890701</v>
      </c>
      <c r="AV1012" s="17">
        <v>0.44866992395903399</v>
      </c>
      <c r="AW1012" s="17">
        <v>0.34070801553511598</v>
      </c>
      <c r="AX1012" s="17"/>
      <c r="AY1012" s="17">
        <v>0.36446894323886297</v>
      </c>
      <c r="AZ1012" s="17">
        <v>0.37856304967920201</v>
      </c>
      <c r="BA1012" s="17">
        <v>0.32548254309268698</v>
      </c>
      <c r="BB1012" s="17">
        <v>0.34125457560577599</v>
      </c>
      <c r="BC1012" s="17">
        <v>0.34444336957536797</v>
      </c>
      <c r="BD1012" s="17">
        <v>0.39538949044682697</v>
      </c>
      <c r="BE1012" s="17">
        <v>0.36932601405238202</v>
      </c>
      <c r="BF1012" s="17">
        <v>0.40288136817987302</v>
      </c>
      <c r="BG1012" s="17">
        <v>0.34840149976467</v>
      </c>
      <c r="BH1012" s="17">
        <v>0.42805800135371203</v>
      </c>
      <c r="BI1012" s="17">
        <v>0.39717359506615002</v>
      </c>
      <c r="BJ1012" s="17">
        <v>0.39455145804236602</v>
      </c>
      <c r="BK1012" s="17">
        <v>0.40791751636962997</v>
      </c>
      <c r="BL1012" s="17">
        <v>0.47642680006369398</v>
      </c>
      <c r="BM1012" s="17">
        <v>0.45450261846238499</v>
      </c>
      <c r="BN1012" s="17">
        <v>0.47911501943416901</v>
      </c>
      <c r="BO1012" s="17"/>
      <c r="BP1012" s="17">
        <v>0.37390356705188899</v>
      </c>
      <c r="BQ1012" s="17">
        <v>0.40691029332899797</v>
      </c>
      <c r="BR1012" s="17">
        <v>0.37100219207981699</v>
      </c>
      <c r="BS1012" s="17">
        <v>0.37410518481541399</v>
      </c>
      <c r="BT1012" s="17">
        <v>0.376511373353275</v>
      </c>
      <c r="BU1012" s="17">
        <v>0.34981053640349302</v>
      </c>
      <c r="BV1012" s="17"/>
      <c r="BW1012" s="17">
        <v>0.40371633110389898</v>
      </c>
      <c r="BX1012" s="17">
        <v>0.38719808113381698</v>
      </c>
      <c r="BY1012" s="17">
        <v>0.37971614943197401</v>
      </c>
      <c r="BZ1012" s="17">
        <v>0.387426151356069</v>
      </c>
      <c r="CA1012" s="17">
        <v>0.41274661640043803</v>
      </c>
      <c r="CB1012" s="17">
        <v>0.36911658496085598</v>
      </c>
      <c r="CC1012" s="17">
        <v>0.37716157859267802</v>
      </c>
      <c r="CD1012" s="17">
        <v>0.34036290712266298</v>
      </c>
      <c r="CE1012" s="17"/>
      <c r="CF1012" s="17">
        <v>0.36053478277728701</v>
      </c>
      <c r="CG1012" s="17">
        <v>0.38781391736422499</v>
      </c>
      <c r="CH1012" s="17">
        <v>0.388862100056308</v>
      </c>
      <c r="CI1012" s="17">
        <v>0.371841641540472</v>
      </c>
      <c r="CJ1012" s="17">
        <v>0.32572238747319299</v>
      </c>
      <c r="CK1012" s="17"/>
      <c r="CL1012" s="17">
        <v>0.42523850923284401</v>
      </c>
      <c r="CM1012" s="17"/>
      <c r="CN1012" s="17">
        <v>0.38910315206186402</v>
      </c>
      <c r="CO1012" s="17">
        <v>0.36898529909073802</v>
      </c>
      <c r="CP1012" s="17">
        <v>0.37364253935923503</v>
      </c>
    </row>
    <row r="1013" spans="2:94" x14ac:dyDescent="0.35">
      <c r="B1013" t="s">
        <v>359</v>
      </c>
      <c r="C1013" s="17">
        <v>0.36908948400635</v>
      </c>
      <c r="D1013" s="17">
        <v>0.39201051792611602</v>
      </c>
      <c r="E1013" s="17">
        <v>0.34485200835878499</v>
      </c>
      <c r="F1013" s="17"/>
      <c r="G1013" s="17">
        <v>0.35459195698840101</v>
      </c>
      <c r="H1013" s="17">
        <v>0.31691541715831301</v>
      </c>
      <c r="I1013" s="17">
        <v>0.36954512685636398</v>
      </c>
      <c r="J1013" s="17">
        <v>0.37327139626113298</v>
      </c>
      <c r="K1013" s="17">
        <v>0.41258569007427498</v>
      </c>
      <c r="L1013" s="17">
        <v>0.388565531043913</v>
      </c>
      <c r="M1013" s="17"/>
      <c r="N1013" s="17">
        <v>0.40888684994319502</v>
      </c>
      <c r="O1013" s="17">
        <v>0.385658501838548</v>
      </c>
      <c r="P1013" s="17">
        <v>0.36092645048161498</v>
      </c>
      <c r="Q1013" s="17">
        <v>0.31787705596177801</v>
      </c>
      <c r="R1013" s="17"/>
      <c r="S1013" s="17">
        <v>0.37435582327445999</v>
      </c>
      <c r="T1013" s="17">
        <v>0.35550378336572702</v>
      </c>
      <c r="U1013" s="17">
        <v>0.340123808384591</v>
      </c>
      <c r="V1013" s="17">
        <v>0.39160531819292499</v>
      </c>
      <c r="W1013" s="17">
        <v>0.33814803981022701</v>
      </c>
      <c r="X1013" s="17">
        <v>0.34450480004071299</v>
      </c>
      <c r="Y1013" s="17">
        <v>0.38610073752954599</v>
      </c>
      <c r="Z1013" s="17">
        <v>0.31395209697832199</v>
      </c>
      <c r="AA1013" s="17">
        <v>0.38271862544326102</v>
      </c>
      <c r="AB1013" s="17">
        <v>0.41395245866937103</v>
      </c>
      <c r="AC1013" s="17">
        <v>0.38940307300638699</v>
      </c>
      <c r="AD1013" s="17"/>
      <c r="AE1013" s="17">
        <v>0.34620512631189598</v>
      </c>
      <c r="AF1013" s="17">
        <v>0.40925977293663302</v>
      </c>
      <c r="AG1013" s="17">
        <v>0.33766780843467897</v>
      </c>
      <c r="AH1013" s="17"/>
      <c r="AI1013" s="17">
        <v>0.341836042800505</v>
      </c>
      <c r="AJ1013" s="17">
        <v>0.422078144619286</v>
      </c>
      <c r="AK1013" s="17">
        <v>0.42313833832620001</v>
      </c>
      <c r="AL1013" s="17">
        <v>0.28945602364749401</v>
      </c>
      <c r="AM1013" s="17">
        <v>0.291242081254111</v>
      </c>
      <c r="AN1013" s="17"/>
      <c r="AO1013" s="17">
        <v>0.33862403998945301</v>
      </c>
      <c r="AP1013" s="17">
        <v>0.41431071598416003</v>
      </c>
      <c r="AQ1013" s="17">
        <v>0.42390009467960899</v>
      </c>
      <c r="AR1013" s="17"/>
      <c r="AS1013" s="17">
        <v>0.31766626964036898</v>
      </c>
      <c r="AT1013" s="17">
        <v>0.35008684299933901</v>
      </c>
      <c r="AU1013" s="17">
        <v>0.39925633068767202</v>
      </c>
      <c r="AV1013" s="17">
        <v>0.446821326324432</v>
      </c>
      <c r="AW1013" s="17">
        <v>0.252472194337163</v>
      </c>
      <c r="AX1013" s="17"/>
      <c r="AY1013" s="17">
        <v>0.426968545080115</v>
      </c>
      <c r="AZ1013" s="17">
        <v>0.355466430108964</v>
      </c>
      <c r="BA1013" s="17">
        <v>0.342415593567931</v>
      </c>
      <c r="BB1013" s="17">
        <v>0.32492098124545399</v>
      </c>
      <c r="BC1013" s="17">
        <v>0.34007040373023301</v>
      </c>
      <c r="BD1013" s="17">
        <v>0.36537251963982098</v>
      </c>
      <c r="BE1013" s="17">
        <v>0.29190714772977899</v>
      </c>
      <c r="BF1013" s="17">
        <v>0.35265690593446902</v>
      </c>
      <c r="BG1013" s="17">
        <v>0.38573825619008101</v>
      </c>
      <c r="BH1013" s="17">
        <v>0.40443910567400798</v>
      </c>
      <c r="BI1013" s="17">
        <v>0.38604702441890998</v>
      </c>
      <c r="BJ1013" s="17">
        <v>0.44928261598381802</v>
      </c>
      <c r="BK1013" s="17">
        <v>0.47192780125203099</v>
      </c>
      <c r="BL1013" s="17">
        <v>0.42099800380614</v>
      </c>
      <c r="BM1013" s="17">
        <v>0.40031122525733198</v>
      </c>
      <c r="BN1013" s="17">
        <v>0.45332661643848199</v>
      </c>
      <c r="BO1013" s="17"/>
      <c r="BP1013" s="17">
        <v>0.37339675187384602</v>
      </c>
      <c r="BQ1013" s="17">
        <v>0.38644926702987697</v>
      </c>
      <c r="BR1013" s="17">
        <v>0.31945937376662897</v>
      </c>
      <c r="BS1013" s="17">
        <v>0.38275486837788403</v>
      </c>
      <c r="BT1013" s="17">
        <v>0.36179455799888999</v>
      </c>
      <c r="BU1013" s="17">
        <v>0.346333451096347</v>
      </c>
      <c r="BV1013" s="17"/>
      <c r="BW1013" s="17">
        <v>0.326564948660165</v>
      </c>
      <c r="BX1013" s="17">
        <v>0.37548006140802598</v>
      </c>
      <c r="BY1013" s="17">
        <v>0.38024354087759099</v>
      </c>
      <c r="BZ1013" s="17">
        <v>0.36918751806236</v>
      </c>
      <c r="CA1013" s="17">
        <v>0.376886677134179</v>
      </c>
      <c r="CB1013" s="17">
        <v>0.355201126633091</v>
      </c>
      <c r="CC1013" s="17">
        <v>0.33696235301059202</v>
      </c>
      <c r="CD1013" s="17">
        <v>0.339831474106431</v>
      </c>
      <c r="CE1013" s="17"/>
      <c r="CF1013" s="17">
        <v>0.38559105457759302</v>
      </c>
      <c r="CG1013" s="17">
        <v>0.38655706289478498</v>
      </c>
      <c r="CH1013" s="17">
        <v>0.36951415980358399</v>
      </c>
      <c r="CI1013" s="17">
        <v>0.31980921169511001</v>
      </c>
      <c r="CJ1013" s="17">
        <v>0.35397901853684099</v>
      </c>
      <c r="CK1013" s="17"/>
      <c r="CL1013" s="17">
        <v>0.410308994844098</v>
      </c>
      <c r="CM1013" s="17"/>
      <c r="CN1013" s="17">
        <v>0.38888850222621202</v>
      </c>
      <c r="CO1013" s="17">
        <v>0.34222423814087899</v>
      </c>
      <c r="CP1013" s="17">
        <v>0.34522471744670702</v>
      </c>
    </row>
    <row r="1014" spans="2:94" x14ac:dyDescent="0.35">
      <c r="B1014" t="s">
        <v>360</v>
      </c>
      <c r="C1014" s="17">
        <v>0.33595558354741401</v>
      </c>
      <c r="D1014" s="17">
        <v>0.344200986998981</v>
      </c>
      <c r="E1014" s="17">
        <v>0.32710785963868</v>
      </c>
      <c r="F1014" s="17"/>
      <c r="G1014" s="17">
        <v>0.36528163342146502</v>
      </c>
      <c r="H1014" s="17">
        <v>0.31478481519299301</v>
      </c>
      <c r="I1014" s="17">
        <v>0.34876102652455798</v>
      </c>
      <c r="J1014" s="17">
        <v>0.33587062467503997</v>
      </c>
      <c r="K1014" s="17">
        <v>0.31492697705394201</v>
      </c>
      <c r="L1014" s="17">
        <v>0.33745293029182</v>
      </c>
      <c r="M1014" s="17"/>
      <c r="N1014" s="17">
        <v>0.35649017221405599</v>
      </c>
      <c r="O1014" s="17">
        <v>0.33926013803577199</v>
      </c>
      <c r="P1014" s="17">
        <v>0.34214955510900003</v>
      </c>
      <c r="Q1014" s="17">
        <v>0.303466117982998</v>
      </c>
      <c r="R1014" s="17"/>
      <c r="S1014" s="17">
        <v>0.34318956924933303</v>
      </c>
      <c r="T1014" s="17">
        <v>0.33419716792791199</v>
      </c>
      <c r="U1014" s="17">
        <v>0.32449416056652802</v>
      </c>
      <c r="V1014" s="17">
        <v>0.35806114821150598</v>
      </c>
      <c r="W1014" s="17">
        <v>0.32871822809206602</v>
      </c>
      <c r="X1014" s="17">
        <v>0.29588410620834299</v>
      </c>
      <c r="Y1014" s="17">
        <v>0.368891076521288</v>
      </c>
      <c r="Z1014" s="17">
        <v>0.31024387187269498</v>
      </c>
      <c r="AA1014" s="17">
        <v>0.34630392057897702</v>
      </c>
      <c r="AB1014" s="17">
        <v>0.33784193217622999</v>
      </c>
      <c r="AC1014" s="17">
        <v>0.32292012799268799</v>
      </c>
      <c r="AD1014" s="17"/>
      <c r="AE1014" s="17">
        <v>0.29655808632380698</v>
      </c>
      <c r="AF1014" s="17">
        <v>0.36732158192231301</v>
      </c>
      <c r="AG1014" s="17">
        <v>0.339215437618478</v>
      </c>
      <c r="AH1014" s="17"/>
      <c r="AI1014" s="17">
        <v>0.30173419891917602</v>
      </c>
      <c r="AJ1014" s="17">
        <v>0.36959826499710202</v>
      </c>
      <c r="AK1014" s="17">
        <v>0.406409467400555</v>
      </c>
      <c r="AL1014" s="17">
        <v>0.27754284665016599</v>
      </c>
      <c r="AM1014" s="17">
        <v>0.306970817198984</v>
      </c>
      <c r="AN1014" s="17"/>
      <c r="AO1014" s="17">
        <v>0.34809524869678599</v>
      </c>
      <c r="AP1014" s="17">
        <v>0.37190696734962603</v>
      </c>
      <c r="AQ1014" s="17">
        <v>0.34531787056333701</v>
      </c>
      <c r="AR1014" s="17"/>
      <c r="AS1014" s="17">
        <v>0.29942803090160702</v>
      </c>
      <c r="AT1014" s="17">
        <v>0.314188975990567</v>
      </c>
      <c r="AU1014" s="17">
        <v>0.36056496017050998</v>
      </c>
      <c r="AV1014" s="17">
        <v>0.39293532780540302</v>
      </c>
      <c r="AW1014" s="17">
        <v>0.36339780300716201</v>
      </c>
      <c r="AX1014" s="17"/>
      <c r="AY1014" s="17">
        <v>0.389427327468652</v>
      </c>
      <c r="AZ1014" s="17">
        <v>0.33737351208997102</v>
      </c>
      <c r="BA1014" s="17">
        <v>0.34521633395354001</v>
      </c>
      <c r="BB1014" s="17">
        <v>0.29073312006541802</v>
      </c>
      <c r="BC1014" s="17">
        <v>0.33105794136686001</v>
      </c>
      <c r="BD1014" s="17">
        <v>0.35046521206686398</v>
      </c>
      <c r="BE1014" s="17">
        <v>0.30315189801777198</v>
      </c>
      <c r="BF1014" s="17">
        <v>0.34170026626622702</v>
      </c>
      <c r="BG1014" s="17">
        <v>0.33555020446505002</v>
      </c>
      <c r="BH1014" s="17">
        <v>0.30511118727822101</v>
      </c>
      <c r="BI1014" s="17">
        <v>0.35217542044959699</v>
      </c>
      <c r="BJ1014" s="17">
        <v>0.355383253458398</v>
      </c>
      <c r="BK1014" s="17">
        <v>0.41603482552274101</v>
      </c>
      <c r="BL1014" s="17">
        <v>0.40298196110795498</v>
      </c>
      <c r="BM1014" s="17">
        <v>0.37818705228362898</v>
      </c>
      <c r="BN1014" s="17">
        <v>0.36643515815640199</v>
      </c>
      <c r="BO1014" s="17"/>
      <c r="BP1014" s="17">
        <v>0.32873351358546499</v>
      </c>
      <c r="BQ1014" s="17">
        <v>0.342739366060474</v>
      </c>
      <c r="BR1014" s="17">
        <v>0.32309830583685301</v>
      </c>
      <c r="BS1014" s="17">
        <v>0.333952445250842</v>
      </c>
      <c r="BT1014" s="17">
        <v>0.32535466205168601</v>
      </c>
      <c r="BU1014" s="17">
        <v>0.38939611257537099</v>
      </c>
      <c r="BV1014" s="17"/>
      <c r="BW1014" s="17">
        <v>0.309884695753261</v>
      </c>
      <c r="BX1014" s="17">
        <v>0.31272055718338299</v>
      </c>
      <c r="BY1014" s="17">
        <v>0.34132283642835098</v>
      </c>
      <c r="BZ1014" s="17">
        <v>0.33796684694538898</v>
      </c>
      <c r="CA1014" s="17">
        <v>0.38998527370411101</v>
      </c>
      <c r="CB1014" s="17">
        <v>0.30508891483341799</v>
      </c>
      <c r="CC1014" s="17">
        <v>0.40217478115032801</v>
      </c>
      <c r="CD1014" s="17">
        <v>0.35564243466237</v>
      </c>
      <c r="CE1014" s="17"/>
      <c r="CF1014" s="17">
        <v>0.34275772958802397</v>
      </c>
      <c r="CG1014" s="17">
        <v>0.342409360879529</v>
      </c>
      <c r="CH1014" s="17">
        <v>0.34398145544938202</v>
      </c>
      <c r="CI1014" s="17">
        <v>0.29138180802207198</v>
      </c>
      <c r="CJ1014" s="17">
        <v>0.35587206097693502</v>
      </c>
      <c r="CK1014" s="17"/>
      <c r="CL1014" s="17">
        <v>0.35952845243265302</v>
      </c>
      <c r="CM1014" s="17"/>
      <c r="CN1014" s="17">
        <v>0.34182566692383998</v>
      </c>
      <c r="CO1014" s="17">
        <v>0.297524477130377</v>
      </c>
      <c r="CP1014" s="17">
        <v>0.353127256199813</v>
      </c>
    </row>
    <row r="1015" spans="2:94" x14ac:dyDescent="0.35">
      <c r="B1015" t="s">
        <v>361</v>
      </c>
      <c r="C1015" s="17">
        <v>0.32495982234440002</v>
      </c>
      <c r="D1015" s="17">
        <v>0.351959523797302</v>
      </c>
      <c r="E1015" s="17">
        <v>0.29723615728971498</v>
      </c>
      <c r="F1015" s="17"/>
      <c r="G1015" s="17">
        <v>0.28567677095774702</v>
      </c>
      <c r="H1015" s="17">
        <v>0.27988193553572999</v>
      </c>
      <c r="I1015" s="17">
        <v>0.28470997115443403</v>
      </c>
      <c r="J1015" s="17">
        <v>0.31903968424361601</v>
      </c>
      <c r="K1015" s="17">
        <v>0.357376477626834</v>
      </c>
      <c r="L1015" s="17">
        <v>0.40394388177795898</v>
      </c>
      <c r="M1015" s="17"/>
      <c r="N1015" s="17">
        <v>0.36442243427707499</v>
      </c>
      <c r="O1015" s="17">
        <v>0.31347731628776099</v>
      </c>
      <c r="P1015" s="17">
        <v>0.31944352225955902</v>
      </c>
      <c r="Q1015" s="17">
        <v>0.29840182859183301</v>
      </c>
      <c r="R1015" s="17"/>
      <c r="S1015" s="17">
        <v>0.31549643045404702</v>
      </c>
      <c r="T1015" s="17">
        <v>0.32865281202482699</v>
      </c>
      <c r="U1015" s="17">
        <v>0.27805000704819499</v>
      </c>
      <c r="V1015" s="17">
        <v>0.36790314023864501</v>
      </c>
      <c r="W1015" s="17">
        <v>0.316709167260883</v>
      </c>
      <c r="X1015" s="17">
        <v>0.31942691958789898</v>
      </c>
      <c r="Y1015" s="17">
        <v>0.328256111832126</v>
      </c>
      <c r="Z1015" s="17">
        <v>0.26502470837498798</v>
      </c>
      <c r="AA1015" s="17">
        <v>0.32302198768036799</v>
      </c>
      <c r="AB1015" s="17">
        <v>0.35945013873887699</v>
      </c>
      <c r="AC1015" s="17">
        <v>0.34617316384735303</v>
      </c>
      <c r="AD1015" s="17"/>
      <c r="AE1015" s="17">
        <v>0.30726407892461299</v>
      </c>
      <c r="AF1015" s="17">
        <v>0.37351898463867</v>
      </c>
      <c r="AG1015" s="17">
        <v>0.26170494504242198</v>
      </c>
      <c r="AH1015" s="17"/>
      <c r="AI1015" s="17">
        <v>0.31818240396734798</v>
      </c>
      <c r="AJ1015" s="17">
        <v>0.35292356362432298</v>
      </c>
      <c r="AK1015" s="17">
        <v>0.43579602149378499</v>
      </c>
      <c r="AL1015" s="17">
        <v>0.266725904587648</v>
      </c>
      <c r="AM1015" s="17">
        <v>0.24260368125744999</v>
      </c>
      <c r="AN1015" s="17"/>
      <c r="AO1015" s="17">
        <v>0.30369318614524599</v>
      </c>
      <c r="AP1015" s="17">
        <v>0.36128350658460801</v>
      </c>
      <c r="AQ1015" s="17">
        <v>0.43547554889829798</v>
      </c>
      <c r="AR1015" s="17"/>
      <c r="AS1015" s="17">
        <v>0.29835412956792501</v>
      </c>
      <c r="AT1015" s="17">
        <v>0.289132353584999</v>
      </c>
      <c r="AU1015" s="17">
        <v>0.34733916976658102</v>
      </c>
      <c r="AV1015" s="17">
        <v>0.38666619137671299</v>
      </c>
      <c r="AW1015" s="17">
        <v>0.408921668831982</v>
      </c>
      <c r="AX1015" s="17"/>
      <c r="AY1015" s="17">
        <v>0.33068691289395202</v>
      </c>
      <c r="AZ1015" s="17">
        <v>0.29833665766428002</v>
      </c>
      <c r="BA1015" s="17">
        <v>0.38323960678567698</v>
      </c>
      <c r="BB1015" s="17">
        <v>0.290730917112967</v>
      </c>
      <c r="BC1015" s="17">
        <v>0.355088802053526</v>
      </c>
      <c r="BD1015" s="17">
        <v>0.31512258951950001</v>
      </c>
      <c r="BE1015" s="17">
        <v>0.28531207272507703</v>
      </c>
      <c r="BF1015" s="17">
        <v>0.328023560344884</v>
      </c>
      <c r="BG1015" s="17">
        <v>0.309555727763558</v>
      </c>
      <c r="BH1015" s="17">
        <v>0.302622139754679</v>
      </c>
      <c r="BI1015" s="17">
        <v>0.328077970783474</v>
      </c>
      <c r="BJ1015" s="17">
        <v>0.34750349393622498</v>
      </c>
      <c r="BK1015" s="17">
        <v>0.35710710285908298</v>
      </c>
      <c r="BL1015" s="17">
        <v>0.36533075738631399</v>
      </c>
      <c r="BM1015" s="17">
        <v>0.29798631342351301</v>
      </c>
      <c r="BN1015" s="17">
        <v>0.41055764323611699</v>
      </c>
      <c r="BO1015" s="17"/>
      <c r="BP1015" s="17">
        <v>0.32279802340464903</v>
      </c>
      <c r="BQ1015" s="17">
        <v>0.33895340397978102</v>
      </c>
      <c r="BR1015" s="17">
        <v>0.31765031017058898</v>
      </c>
      <c r="BS1015" s="17">
        <v>0.31306690332648501</v>
      </c>
      <c r="BT1015" s="17">
        <v>0.32194787304309902</v>
      </c>
      <c r="BU1015" s="17">
        <v>0.33030173582608802</v>
      </c>
      <c r="BV1015" s="17"/>
      <c r="BW1015" s="17">
        <v>0.33807183722149498</v>
      </c>
      <c r="BX1015" s="17">
        <v>0.334680890353031</v>
      </c>
      <c r="BY1015" s="17">
        <v>0.32196855786592998</v>
      </c>
      <c r="BZ1015" s="17">
        <v>0.31853191189196001</v>
      </c>
      <c r="CA1015" s="17">
        <v>0.32246665351924902</v>
      </c>
      <c r="CB1015" s="17">
        <v>0.37519240073499699</v>
      </c>
      <c r="CC1015" s="17">
        <v>0.30687759731312603</v>
      </c>
      <c r="CD1015" s="17">
        <v>0.31982577459774297</v>
      </c>
      <c r="CE1015" s="17"/>
      <c r="CF1015" s="17">
        <v>0.32796142769109499</v>
      </c>
      <c r="CG1015" s="17">
        <v>0.34454924692336403</v>
      </c>
      <c r="CH1015" s="17">
        <v>0.32304463831818198</v>
      </c>
      <c r="CI1015" s="17">
        <v>0.283601487911886</v>
      </c>
      <c r="CJ1015" s="17">
        <v>0.31217755690239102</v>
      </c>
      <c r="CK1015" s="17"/>
      <c r="CL1015" s="17">
        <v>0.38949349815255502</v>
      </c>
      <c r="CM1015" s="17"/>
      <c r="CN1015" s="17">
        <v>0.34112805523552903</v>
      </c>
      <c r="CO1015" s="17">
        <v>0.29354471070668198</v>
      </c>
      <c r="CP1015" s="17">
        <v>0.31301352933683102</v>
      </c>
    </row>
    <row r="1016" spans="2:94" x14ac:dyDescent="0.35">
      <c r="B1016" t="s">
        <v>362</v>
      </c>
      <c r="C1016" s="17">
        <v>0.27871010381486</v>
      </c>
      <c r="D1016" s="17">
        <v>0.280899127474807</v>
      </c>
      <c r="E1016" s="17">
        <v>0.27530219649858501</v>
      </c>
      <c r="F1016" s="17"/>
      <c r="G1016" s="17">
        <v>0.27780474236597302</v>
      </c>
      <c r="H1016" s="17">
        <v>0.29435053994281002</v>
      </c>
      <c r="I1016" s="17">
        <v>0.26029239321934899</v>
      </c>
      <c r="J1016" s="17">
        <v>0.26483914424569199</v>
      </c>
      <c r="K1016" s="17">
        <v>0.29911612397299497</v>
      </c>
      <c r="L1016" s="17">
        <v>0.27906171137073399</v>
      </c>
      <c r="M1016" s="17"/>
      <c r="N1016" s="17">
        <v>0.27269033354774103</v>
      </c>
      <c r="O1016" s="17">
        <v>0.267987077824071</v>
      </c>
      <c r="P1016" s="17">
        <v>0.28486762724345799</v>
      </c>
      <c r="Q1016" s="17">
        <v>0.28969774294747402</v>
      </c>
      <c r="R1016" s="17"/>
      <c r="S1016" s="17">
        <v>0.291118315536675</v>
      </c>
      <c r="T1016" s="17">
        <v>0.254376580642521</v>
      </c>
      <c r="U1016" s="17">
        <v>0.271638715047549</v>
      </c>
      <c r="V1016" s="17">
        <v>0.28937588041116602</v>
      </c>
      <c r="W1016" s="17">
        <v>0.25127204103446799</v>
      </c>
      <c r="X1016" s="17">
        <v>0.31989343853706598</v>
      </c>
      <c r="Y1016" s="17">
        <v>0.28042238106348799</v>
      </c>
      <c r="Z1016" s="17">
        <v>0.22422657074012101</v>
      </c>
      <c r="AA1016" s="17">
        <v>0.29819063545747798</v>
      </c>
      <c r="AB1016" s="17">
        <v>0.299170364268113</v>
      </c>
      <c r="AC1016" s="17">
        <v>0.22482817475720501</v>
      </c>
      <c r="AD1016" s="17"/>
      <c r="AE1016" s="17">
        <v>0.22911066403164301</v>
      </c>
      <c r="AF1016" s="17">
        <v>0.32574454422210503</v>
      </c>
      <c r="AG1016" s="17">
        <v>0.28022562010860502</v>
      </c>
      <c r="AH1016" s="17"/>
      <c r="AI1016" s="17">
        <v>0.22727874685921501</v>
      </c>
      <c r="AJ1016" s="17">
        <v>0.35064917967772002</v>
      </c>
      <c r="AK1016" s="17">
        <v>0.33451292394658799</v>
      </c>
      <c r="AL1016" s="17">
        <v>0.184008648758335</v>
      </c>
      <c r="AM1016" s="17">
        <v>0.24798390457309599</v>
      </c>
      <c r="AN1016" s="17"/>
      <c r="AO1016" s="17">
        <v>0.217702821975882</v>
      </c>
      <c r="AP1016" s="17">
        <v>0.34599847452308602</v>
      </c>
      <c r="AQ1016" s="17">
        <v>0.298690851764709</v>
      </c>
      <c r="AR1016" s="17"/>
      <c r="AS1016" s="17">
        <v>0.26921008370043198</v>
      </c>
      <c r="AT1016" s="17">
        <v>0.27074491422574698</v>
      </c>
      <c r="AU1016" s="17">
        <v>0.28560545552377797</v>
      </c>
      <c r="AV1016" s="17">
        <v>0.31952701277499701</v>
      </c>
      <c r="AW1016" s="17">
        <v>0.20782481523288901</v>
      </c>
      <c r="AX1016" s="17"/>
      <c r="AY1016" s="17">
        <v>0.23100989246584799</v>
      </c>
      <c r="AZ1016" s="17">
        <v>0.33784010003538001</v>
      </c>
      <c r="BA1016" s="17">
        <v>0.31966270360660698</v>
      </c>
      <c r="BB1016" s="17">
        <v>0.242525155359608</v>
      </c>
      <c r="BC1016" s="17">
        <v>0.30487046076202801</v>
      </c>
      <c r="BD1016" s="17">
        <v>0.32281256654858798</v>
      </c>
      <c r="BE1016" s="17">
        <v>0.26376732123160301</v>
      </c>
      <c r="BF1016" s="17">
        <v>0.25725870917431198</v>
      </c>
      <c r="BG1016" s="17">
        <v>0.287414582268394</v>
      </c>
      <c r="BH1016" s="17">
        <v>0.21976927517267</v>
      </c>
      <c r="BI1016" s="17">
        <v>0.21706259176291501</v>
      </c>
      <c r="BJ1016" s="17">
        <v>0.283623136650554</v>
      </c>
      <c r="BK1016" s="17">
        <v>0.25561335505759802</v>
      </c>
      <c r="BL1016" s="17">
        <v>0.25789033688306601</v>
      </c>
      <c r="BM1016" s="17">
        <v>0.32540863719426499</v>
      </c>
      <c r="BN1016" s="17">
        <v>0.33699755954954103</v>
      </c>
      <c r="BO1016" s="17"/>
      <c r="BP1016" s="17">
        <v>0.29981264412057002</v>
      </c>
      <c r="BQ1016" s="17">
        <v>0.299312152598809</v>
      </c>
      <c r="BR1016" s="17">
        <v>0.24827295774035901</v>
      </c>
      <c r="BS1016" s="17">
        <v>0.26603657421839699</v>
      </c>
      <c r="BT1016" s="17">
        <v>0.25017790461717299</v>
      </c>
      <c r="BU1016" s="17">
        <v>0.261449915702897</v>
      </c>
      <c r="BV1016" s="17"/>
      <c r="BW1016" s="17">
        <v>0.27362721286445602</v>
      </c>
      <c r="BX1016" s="17">
        <v>0.25940056306028603</v>
      </c>
      <c r="BY1016" s="17">
        <v>0.29440735190266099</v>
      </c>
      <c r="BZ1016" s="17">
        <v>0.25524994542026203</v>
      </c>
      <c r="CA1016" s="17">
        <v>0.31402157481600601</v>
      </c>
      <c r="CB1016" s="17">
        <v>0.27219175386439398</v>
      </c>
      <c r="CC1016" s="17">
        <v>0.33687382176449698</v>
      </c>
      <c r="CD1016" s="17">
        <v>0.29096526327149902</v>
      </c>
      <c r="CE1016" s="17"/>
      <c r="CF1016" s="17">
        <v>0.28505514758282702</v>
      </c>
      <c r="CG1016" s="17">
        <v>0.26243820146161301</v>
      </c>
      <c r="CH1016" s="17">
        <v>0.28301425338144398</v>
      </c>
      <c r="CI1016" s="17">
        <v>0.29233540117055101</v>
      </c>
      <c r="CJ1016" s="17">
        <v>0.32676939301126301</v>
      </c>
      <c r="CK1016" s="17"/>
      <c r="CL1016" s="17">
        <v>0.29471148567538702</v>
      </c>
      <c r="CM1016" s="17"/>
      <c r="CN1016" s="17">
        <v>0.30686436352395102</v>
      </c>
      <c r="CO1016" s="17">
        <v>0.24277789800181299</v>
      </c>
      <c r="CP1016" s="17">
        <v>0.242967499671017</v>
      </c>
    </row>
    <row r="1017" spans="2:94" x14ac:dyDescent="0.35">
      <c r="B1017" t="s">
        <v>363</v>
      </c>
      <c r="C1017" s="17">
        <v>0.262473646164186</v>
      </c>
      <c r="D1017" s="17">
        <v>0.28937981992436101</v>
      </c>
      <c r="E1017" s="17">
        <v>0.23734434112830199</v>
      </c>
      <c r="F1017" s="17"/>
      <c r="G1017" s="17">
        <v>0.279203743639028</v>
      </c>
      <c r="H1017" s="17">
        <v>0.27977654309402999</v>
      </c>
      <c r="I1017" s="17">
        <v>0.25898469463153601</v>
      </c>
      <c r="J1017" s="17">
        <v>0.25370362723951101</v>
      </c>
      <c r="K1017" s="17">
        <v>0.23763342696700601</v>
      </c>
      <c r="L1017" s="17">
        <v>0.26374241752155497</v>
      </c>
      <c r="M1017" s="17"/>
      <c r="N1017" s="17">
        <v>0.27362257655621702</v>
      </c>
      <c r="O1017" s="17">
        <v>0.25541366961754097</v>
      </c>
      <c r="P1017" s="17">
        <v>0.27462933627672798</v>
      </c>
      <c r="Q1017" s="17">
        <v>0.246491011497008</v>
      </c>
      <c r="R1017" s="17"/>
      <c r="S1017" s="17">
        <v>0.27554119306213598</v>
      </c>
      <c r="T1017" s="17">
        <v>0.219378835063954</v>
      </c>
      <c r="U1017" s="17">
        <v>0.23781412952171499</v>
      </c>
      <c r="V1017" s="17">
        <v>0.286985782140804</v>
      </c>
      <c r="W1017" s="17">
        <v>0.23382474616276699</v>
      </c>
      <c r="X1017" s="17">
        <v>0.28224905244945703</v>
      </c>
      <c r="Y1017" s="17">
        <v>0.27861765197558402</v>
      </c>
      <c r="Z1017" s="17">
        <v>0.24476727139295301</v>
      </c>
      <c r="AA1017" s="17">
        <v>0.26614074185335901</v>
      </c>
      <c r="AB1017" s="17">
        <v>0.29526587304982199</v>
      </c>
      <c r="AC1017" s="17">
        <v>0.259172879234843</v>
      </c>
      <c r="AD1017" s="17"/>
      <c r="AE1017" s="17">
        <v>0.24942626405069801</v>
      </c>
      <c r="AF1017" s="17">
        <v>0.28318567692718599</v>
      </c>
      <c r="AG1017" s="17">
        <v>0.25100929630504298</v>
      </c>
      <c r="AH1017" s="17"/>
      <c r="AI1017" s="17">
        <v>0.26131167533015598</v>
      </c>
      <c r="AJ1017" s="17">
        <v>0.28735186436572902</v>
      </c>
      <c r="AK1017" s="17">
        <v>0.28151065299650202</v>
      </c>
      <c r="AL1017" s="17">
        <v>0.29248702127695803</v>
      </c>
      <c r="AM1017" s="17">
        <v>0.20752334552472601</v>
      </c>
      <c r="AN1017" s="17"/>
      <c r="AO1017" s="17">
        <v>0.26087688769924799</v>
      </c>
      <c r="AP1017" s="17">
        <v>0.295025023584984</v>
      </c>
      <c r="AQ1017" s="17">
        <v>0.284523452046617</v>
      </c>
      <c r="AR1017" s="17"/>
      <c r="AS1017" s="17">
        <v>0.236465288144975</v>
      </c>
      <c r="AT1017" s="17">
        <v>0.25007647034011199</v>
      </c>
      <c r="AU1017" s="17">
        <v>0.25810439078254199</v>
      </c>
      <c r="AV1017" s="17">
        <v>0.29880496959242497</v>
      </c>
      <c r="AW1017" s="17">
        <v>0.23792582211129601</v>
      </c>
      <c r="AX1017" s="17"/>
      <c r="AY1017" s="17">
        <v>0.19907840146637201</v>
      </c>
      <c r="AZ1017" s="17">
        <v>0.248469928948409</v>
      </c>
      <c r="BA1017" s="17">
        <v>0.289500284785142</v>
      </c>
      <c r="BB1017" s="17">
        <v>0.24108477363928699</v>
      </c>
      <c r="BC1017" s="17">
        <v>0.26894488151037799</v>
      </c>
      <c r="BD1017" s="17">
        <v>0.28527567079438698</v>
      </c>
      <c r="BE1017" s="17">
        <v>0.26680707238538098</v>
      </c>
      <c r="BF1017" s="17">
        <v>0.270953507424599</v>
      </c>
      <c r="BG1017" s="17">
        <v>0.24836836699386</v>
      </c>
      <c r="BH1017" s="17">
        <v>0.30264228045472602</v>
      </c>
      <c r="BI1017" s="17">
        <v>0.20447570598706899</v>
      </c>
      <c r="BJ1017" s="17">
        <v>0.271176738940197</v>
      </c>
      <c r="BK1017" s="17">
        <v>0.27449849252696901</v>
      </c>
      <c r="BL1017" s="17">
        <v>0.22176574884854799</v>
      </c>
      <c r="BM1017" s="17">
        <v>0.28558881169810602</v>
      </c>
      <c r="BN1017" s="17">
        <v>0.28443880517730202</v>
      </c>
      <c r="BO1017" s="17"/>
      <c r="BP1017" s="17">
        <v>0.27558460207678398</v>
      </c>
      <c r="BQ1017" s="17">
        <v>0.259209755892436</v>
      </c>
      <c r="BR1017" s="17">
        <v>0.23843610836797399</v>
      </c>
      <c r="BS1017" s="17">
        <v>0.27405592353215302</v>
      </c>
      <c r="BT1017" s="17">
        <v>0.23881113217178901</v>
      </c>
      <c r="BU1017" s="17">
        <v>0.28687625057100102</v>
      </c>
      <c r="BV1017" s="17"/>
      <c r="BW1017" s="17">
        <v>0.269991912397883</v>
      </c>
      <c r="BX1017" s="17">
        <v>0.256461018965504</v>
      </c>
      <c r="BY1017" s="17">
        <v>0.268760318046666</v>
      </c>
      <c r="BZ1017" s="17">
        <v>0.26754918806266398</v>
      </c>
      <c r="CA1017" s="17">
        <v>0.278391923160618</v>
      </c>
      <c r="CB1017" s="17">
        <v>0.258213493982203</v>
      </c>
      <c r="CC1017" s="17">
        <v>0.37060976428731501</v>
      </c>
      <c r="CD1017" s="17">
        <v>0.21073763567912701</v>
      </c>
      <c r="CE1017" s="17"/>
      <c r="CF1017" s="17">
        <v>0.26935991909949702</v>
      </c>
      <c r="CG1017" s="17">
        <v>0.245204587564117</v>
      </c>
      <c r="CH1017" s="17">
        <v>0.28184973670445901</v>
      </c>
      <c r="CI1017" s="17">
        <v>0.25287266768319899</v>
      </c>
      <c r="CJ1017" s="17">
        <v>0.25578085998370598</v>
      </c>
      <c r="CK1017" s="17"/>
      <c r="CL1017" s="17">
        <v>0.29570327011489</v>
      </c>
      <c r="CM1017" s="17"/>
      <c r="CN1017" s="17">
        <v>0.25565101024417403</v>
      </c>
      <c r="CO1017" s="17">
        <v>0.265642623428958</v>
      </c>
      <c r="CP1017" s="17">
        <v>0.27554312667921799</v>
      </c>
    </row>
    <row r="1018" spans="2:94" x14ac:dyDescent="0.35">
      <c r="B1018" t="s">
        <v>364</v>
      </c>
      <c r="C1018" s="17">
        <v>0.23427041853323999</v>
      </c>
      <c r="D1018" s="17">
        <v>0.26590375938923999</v>
      </c>
      <c r="E1018" s="17">
        <v>0.20217971401240201</v>
      </c>
      <c r="F1018" s="17"/>
      <c r="G1018" s="17">
        <v>0.23240693937621101</v>
      </c>
      <c r="H1018" s="17">
        <v>0.22002868657318</v>
      </c>
      <c r="I1018" s="17">
        <v>0.21156539737903399</v>
      </c>
      <c r="J1018" s="17">
        <v>0.22350425832694601</v>
      </c>
      <c r="K1018" s="17">
        <v>0.249442085217669</v>
      </c>
      <c r="L1018" s="17">
        <v>0.26421761198662003</v>
      </c>
      <c r="M1018" s="17"/>
      <c r="N1018" s="17">
        <v>0.27151244822659698</v>
      </c>
      <c r="O1018" s="17">
        <v>0.23018174822304599</v>
      </c>
      <c r="P1018" s="17">
        <v>0.22695320531534399</v>
      </c>
      <c r="Q1018" s="17">
        <v>0.205741980392213</v>
      </c>
      <c r="R1018" s="17"/>
      <c r="S1018" s="17">
        <v>0.250692624350006</v>
      </c>
      <c r="T1018" s="17">
        <v>0.202695531372485</v>
      </c>
      <c r="U1018" s="17">
        <v>0.234078304035409</v>
      </c>
      <c r="V1018" s="17">
        <v>0.23641995520234399</v>
      </c>
      <c r="W1018" s="17">
        <v>0.229708560670421</v>
      </c>
      <c r="X1018" s="17">
        <v>0.24587869550048599</v>
      </c>
      <c r="Y1018" s="17">
        <v>0.20396854865743899</v>
      </c>
      <c r="Z1018" s="17">
        <v>0.229919319971568</v>
      </c>
      <c r="AA1018" s="17">
        <v>0.27745745966937502</v>
      </c>
      <c r="AB1018" s="17">
        <v>0.220257149107212</v>
      </c>
      <c r="AC1018" s="17">
        <v>0.234426012898932</v>
      </c>
      <c r="AD1018" s="17"/>
      <c r="AE1018" s="17">
        <v>0.21255002614563501</v>
      </c>
      <c r="AF1018" s="17">
        <v>0.26666807286911498</v>
      </c>
      <c r="AG1018" s="17">
        <v>0.19401614494486899</v>
      </c>
      <c r="AH1018" s="17"/>
      <c r="AI1018" s="17">
        <v>0.221212245866686</v>
      </c>
      <c r="AJ1018" s="17">
        <v>0.26279966084258699</v>
      </c>
      <c r="AK1018" s="17">
        <v>0.31571479054048901</v>
      </c>
      <c r="AL1018" s="17">
        <v>0.148468073772515</v>
      </c>
      <c r="AM1018" s="17">
        <v>0.16740479321305801</v>
      </c>
      <c r="AN1018" s="17"/>
      <c r="AO1018" s="17">
        <v>0.241013951328238</v>
      </c>
      <c r="AP1018" s="17">
        <v>0.26939296995677298</v>
      </c>
      <c r="AQ1018" s="17">
        <v>0.28241760469632499</v>
      </c>
      <c r="AR1018" s="17"/>
      <c r="AS1018" s="17">
        <v>0.21230802943817301</v>
      </c>
      <c r="AT1018" s="17">
        <v>0.18940080428865899</v>
      </c>
      <c r="AU1018" s="17">
        <v>0.25913718949053099</v>
      </c>
      <c r="AV1018" s="17">
        <v>0.30046721293204298</v>
      </c>
      <c r="AW1018" s="17">
        <v>0.24159593985986799</v>
      </c>
      <c r="AX1018" s="17"/>
      <c r="AY1018" s="17">
        <v>0.198880991371437</v>
      </c>
      <c r="AZ1018" s="17">
        <v>0.23141933818619301</v>
      </c>
      <c r="BA1018" s="17">
        <v>0.19189720348905301</v>
      </c>
      <c r="BB1018" s="17">
        <v>0.22437240712679099</v>
      </c>
      <c r="BC1018" s="17">
        <v>0.23884610464529199</v>
      </c>
      <c r="BD1018" s="17">
        <v>0.26466205502205198</v>
      </c>
      <c r="BE1018" s="17">
        <v>0.24610897601986401</v>
      </c>
      <c r="BF1018" s="17">
        <v>0.236318622653511</v>
      </c>
      <c r="BG1018" s="17">
        <v>0.209899793845301</v>
      </c>
      <c r="BH1018" s="17">
        <v>0.263283570487229</v>
      </c>
      <c r="BI1018" s="17">
        <v>0.20181825825750699</v>
      </c>
      <c r="BJ1018" s="17">
        <v>0.229411937373072</v>
      </c>
      <c r="BK1018" s="17">
        <v>0.28357702244933702</v>
      </c>
      <c r="BL1018" s="17">
        <v>0.28284758342933197</v>
      </c>
      <c r="BM1018" s="17">
        <v>0.29183455386745599</v>
      </c>
      <c r="BN1018" s="17">
        <v>0.23243300331066799</v>
      </c>
      <c r="BO1018" s="17"/>
      <c r="BP1018" s="17">
        <v>0.23327581796286501</v>
      </c>
      <c r="BQ1018" s="17">
        <v>0.24480248390889101</v>
      </c>
      <c r="BR1018" s="17">
        <v>0.23141461719388101</v>
      </c>
      <c r="BS1018" s="17">
        <v>0.21024484068289601</v>
      </c>
      <c r="BT1018" s="17">
        <v>0.24866511803605801</v>
      </c>
      <c r="BU1018" s="17">
        <v>0.25239407728449098</v>
      </c>
      <c r="BV1018" s="17"/>
      <c r="BW1018" s="17">
        <v>0.25757312183666797</v>
      </c>
      <c r="BX1018" s="17">
        <v>0.24968901981571301</v>
      </c>
      <c r="BY1018" s="17">
        <v>0.23618126268994599</v>
      </c>
      <c r="BZ1018" s="17">
        <v>0.20847351934175101</v>
      </c>
      <c r="CA1018" s="17">
        <v>0.27482291008316101</v>
      </c>
      <c r="CB1018" s="17">
        <v>0.184216949599214</v>
      </c>
      <c r="CC1018" s="17">
        <v>0.23254114155021299</v>
      </c>
      <c r="CD1018" s="17">
        <v>0.21368047986330599</v>
      </c>
      <c r="CE1018" s="17"/>
      <c r="CF1018" s="17">
        <v>0.25835852267199899</v>
      </c>
      <c r="CG1018" s="17">
        <v>0.23852621481594499</v>
      </c>
      <c r="CH1018" s="17">
        <v>0.241220251454628</v>
      </c>
      <c r="CI1018" s="17">
        <v>0.20551900862528799</v>
      </c>
      <c r="CJ1018" s="17">
        <v>0.17945844970295</v>
      </c>
      <c r="CK1018" s="17"/>
      <c r="CL1018" s="17">
        <v>0.270645604825695</v>
      </c>
      <c r="CM1018" s="17"/>
      <c r="CN1018" s="17">
        <v>0.23846415504274299</v>
      </c>
      <c r="CO1018" s="17">
        <v>0.20438638605534001</v>
      </c>
      <c r="CP1018" s="17">
        <v>0.24847058640834899</v>
      </c>
    </row>
    <row r="1019" spans="2:94" x14ac:dyDescent="0.35">
      <c r="B1019" t="s">
        <v>365</v>
      </c>
      <c r="C1019" s="17">
        <v>0.22260879830125399</v>
      </c>
      <c r="D1019" s="17">
        <v>0.23142104421611201</v>
      </c>
      <c r="E1019" s="17">
        <v>0.21228173310102699</v>
      </c>
      <c r="F1019" s="17"/>
      <c r="G1019" s="17">
        <v>0.23875444214783501</v>
      </c>
      <c r="H1019" s="17">
        <v>0.24603361578374</v>
      </c>
      <c r="I1019" s="17">
        <v>0.21702320562333</v>
      </c>
      <c r="J1019" s="17">
        <v>0.228939612190942</v>
      </c>
      <c r="K1019" s="17">
        <v>0.20539129471006901</v>
      </c>
      <c r="L1019" s="17">
        <v>0.20359620214146301</v>
      </c>
      <c r="M1019" s="17"/>
      <c r="N1019" s="17">
        <v>0.24811925144314401</v>
      </c>
      <c r="O1019" s="17">
        <v>0.22918043135075999</v>
      </c>
      <c r="P1019" s="17">
        <v>0.21653666628614299</v>
      </c>
      <c r="Q1019" s="17">
        <v>0.19255443464142399</v>
      </c>
      <c r="R1019" s="17"/>
      <c r="S1019" s="17">
        <v>0.249346881719022</v>
      </c>
      <c r="T1019" s="17">
        <v>0.20350785367609001</v>
      </c>
      <c r="U1019" s="17">
        <v>0.237470089114382</v>
      </c>
      <c r="V1019" s="17">
        <v>0.25009110867310202</v>
      </c>
      <c r="W1019" s="17">
        <v>0.22186866478291301</v>
      </c>
      <c r="X1019" s="17">
        <v>0.21804316197932799</v>
      </c>
      <c r="Y1019" s="17">
        <v>0.229359273027955</v>
      </c>
      <c r="Z1019" s="17">
        <v>0.194939403164235</v>
      </c>
      <c r="AA1019" s="17">
        <v>0.199124663776062</v>
      </c>
      <c r="AB1019" s="17">
        <v>0.21861469524396099</v>
      </c>
      <c r="AC1019" s="17">
        <v>0.20366084119528399</v>
      </c>
      <c r="AD1019" s="17"/>
      <c r="AE1019" s="17">
        <v>0.18057328283714799</v>
      </c>
      <c r="AF1019" s="17">
        <v>0.26030685104916701</v>
      </c>
      <c r="AG1019" s="17">
        <v>0.21177354265585399</v>
      </c>
      <c r="AH1019" s="17"/>
      <c r="AI1019" s="17">
        <v>0.189650053012939</v>
      </c>
      <c r="AJ1019" s="17">
        <v>0.26563143456259097</v>
      </c>
      <c r="AK1019" s="17">
        <v>0.29076505698379301</v>
      </c>
      <c r="AL1019" s="17">
        <v>0.16032005411512701</v>
      </c>
      <c r="AM1019" s="17">
        <v>0.19183586771080899</v>
      </c>
      <c r="AN1019" s="17"/>
      <c r="AO1019" s="17">
        <v>0.22152128211282299</v>
      </c>
      <c r="AP1019" s="17">
        <v>0.26403256858332502</v>
      </c>
      <c r="AQ1019" s="17">
        <v>0.29043272055182401</v>
      </c>
      <c r="AR1019" s="17"/>
      <c r="AS1019" s="17">
        <v>0.20026445025085099</v>
      </c>
      <c r="AT1019" s="17">
        <v>0.20280213470042899</v>
      </c>
      <c r="AU1019" s="17">
        <v>0.23288425475451599</v>
      </c>
      <c r="AV1019" s="17">
        <v>0.28775763838093599</v>
      </c>
      <c r="AW1019" s="17">
        <v>0.21074592358931901</v>
      </c>
      <c r="AX1019" s="17"/>
      <c r="AY1019" s="17">
        <v>0.13191499647114699</v>
      </c>
      <c r="AZ1019" s="17">
        <v>0.22033969398276701</v>
      </c>
      <c r="BA1019" s="17">
        <v>0.25189500037608598</v>
      </c>
      <c r="BB1019" s="17">
        <v>0.183286033925395</v>
      </c>
      <c r="BC1019" s="17">
        <v>0.24021794693825299</v>
      </c>
      <c r="BD1019" s="17">
        <v>0.197241602089019</v>
      </c>
      <c r="BE1019" s="17">
        <v>0.20326089454712401</v>
      </c>
      <c r="BF1019" s="17">
        <v>0.23666119638098701</v>
      </c>
      <c r="BG1019" s="17">
        <v>0.23488264054729599</v>
      </c>
      <c r="BH1019" s="17">
        <v>0.20196546606823099</v>
      </c>
      <c r="BI1019" s="17">
        <v>0.236573912361529</v>
      </c>
      <c r="BJ1019" s="17">
        <v>0.26608590411236999</v>
      </c>
      <c r="BK1019" s="17">
        <v>0.22891619465771601</v>
      </c>
      <c r="BL1019" s="17">
        <v>0.27586464850985598</v>
      </c>
      <c r="BM1019" s="17">
        <v>0.19787527954003201</v>
      </c>
      <c r="BN1019" s="17">
        <v>0.29760149453910201</v>
      </c>
      <c r="BO1019" s="17"/>
      <c r="BP1019" s="17">
        <v>0.23457420750427799</v>
      </c>
      <c r="BQ1019" s="17">
        <v>0.241324006306781</v>
      </c>
      <c r="BR1019" s="17">
        <v>0.20792527102896499</v>
      </c>
      <c r="BS1019" s="17">
        <v>0.196076041456022</v>
      </c>
      <c r="BT1019" s="17">
        <v>0.211803054629428</v>
      </c>
      <c r="BU1019" s="17">
        <v>0.231834068741577</v>
      </c>
      <c r="BV1019" s="17"/>
      <c r="BW1019" s="17">
        <v>0.22868856570649901</v>
      </c>
      <c r="BX1019" s="17">
        <v>0.222489748038878</v>
      </c>
      <c r="BY1019" s="17">
        <v>0.21855961118359199</v>
      </c>
      <c r="BZ1019" s="17">
        <v>0.22142319042453301</v>
      </c>
      <c r="CA1019" s="17">
        <v>0.228897187666457</v>
      </c>
      <c r="CB1019" s="17">
        <v>0.26082971887225398</v>
      </c>
      <c r="CC1019" s="17">
        <v>0.213168728779075</v>
      </c>
      <c r="CD1019" s="17">
        <v>0.20156505504411201</v>
      </c>
      <c r="CE1019" s="17"/>
      <c r="CF1019" s="17">
        <v>0.25739226152162997</v>
      </c>
      <c r="CG1019" s="17">
        <v>0.22590111242349001</v>
      </c>
      <c r="CH1019" s="17">
        <v>0.220151376341579</v>
      </c>
      <c r="CI1019" s="17">
        <v>0.21762459414023599</v>
      </c>
      <c r="CJ1019" s="17">
        <v>0.15227894937825601</v>
      </c>
      <c r="CK1019" s="17"/>
      <c r="CL1019" s="17">
        <v>0.25824549424825699</v>
      </c>
      <c r="CM1019" s="17"/>
      <c r="CN1019" s="17">
        <v>0.226147592520967</v>
      </c>
      <c r="CO1019" s="17">
        <v>0.21654356055965901</v>
      </c>
      <c r="CP1019" s="17">
        <v>0.21934886388574401</v>
      </c>
    </row>
    <row r="1020" spans="2:94" x14ac:dyDescent="0.35">
      <c r="B1020" t="s">
        <v>366</v>
      </c>
      <c r="C1020" s="17">
        <v>0.18102081208687501</v>
      </c>
      <c r="D1020" s="17">
        <v>0.22820536593733301</v>
      </c>
      <c r="E1020" s="17">
        <v>0.13450198268147301</v>
      </c>
      <c r="F1020" s="17"/>
      <c r="G1020" s="17">
        <v>0.160342634753979</v>
      </c>
      <c r="H1020" s="17">
        <v>0.15374498291229699</v>
      </c>
      <c r="I1020" s="17">
        <v>0.147301612435041</v>
      </c>
      <c r="J1020" s="17">
        <v>0.17403683743916801</v>
      </c>
      <c r="K1020" s="17">
        <v>0.184230489593362</v>
      </c>
      <c r="L1020" s="17">
        <v>0.24813401526717699</v>
      </c>
      <c r="M1020" s="17"/>
      <c r="N1020" s="17">
        <v>0.194396802822418</v>
      </c>
      <c r="O1020" s="17">
        <v>0.18970308666385099</v>
      </c>
      <c r="P1020" s="17">
        <v>0.196407066521641</v>
      </c>
      <c r="Q1020" s="17">
        <v>0.14450749436017901</v>
      </c>
      <c r="R1020" s="17"/>
      <c r="S1020" s="17">
        <v>0.20484136842896999</v>
      </c>
      <c r="T1020" s="17">
        <v>0.16687530857548999</v>
      </c>
      <c r="U1020" s="17">
        <v>0.146402037280007</v>
      </c>
      <c r="V1020" s="17">
        <v>0.21551050322274401</v>
      </c>
      <c r="W1020" s="17">
        <v>0.17293864097188899</v>
      </c>
      <c r="X1020" s="17">
        <v>0.21028474685409801</v>
      </c>
      <c r="Y1020" s="17">
        <v>0.164585497036463</v>
      </c>
      <c r="Z1020" s="17">
        <v>0.21475057302009301</v>
      </c>
      <c r="AA1020" s="17">
        <v>0.15645865156665101</v>
      </c>
      <c r="AB1020" s="17">
        <v>0.18398304780199201</v>
      </c>
      <c r="AC1020" s="17">
        <v>0.15107890721748901</v>
      </c>
      <c r="AD1020" s="17"/>
      <c r="AE1020" s="17">
        <v>0.212240884307003</v>
      </c>
      <c r="AF1020" s="17">
        <v>0.18053325695346201</v>
      </c>
      <c r="AG1020" s="17">
        <v>0.12115288565521901</v>
      </c>
      <c r="AH1020" s="17"/>
      <c r="AI1020" s="17">
        <v>0.22874225313890001</v>
      </c>
      <c r="AJ1020" s="17">
        <v>0.16167388992700299</v>
      </c>
      <c r="AK1020" s="17">
        <v>0.223834832370297</v>
      </c>
      <c r="AL1020" s="17">
        <v>0.25924818922531101</v>
      </c>
      <c r="AM1020" s="17">
        <v>0.107330098877483</v>
      </c>
      <c r="AN1020" s="17"/>
      <c r="AO1020" s="17">
        <v>0.22320360489418301</v>
      </c>
      <c r="AP1020" s="17">
        <v>0.16915498677666199</v>
      </c>
      <c r="AQ1020" s="17">
        <v>0.21769337692621701</v>
      </c>
      <c r="AR1020" s="17"/>
      <c r="AS1020" s="17">
        <v>0.16985878958510001</v>
      </c>
      <c r="AT1020" s="17">
        <v>0.160313145190394</v>
      </c>
      <c r="AU1020" s="17">
        <v>0.184674595905088</v>
      </c>
      <c r="AV1020" s="17">
        <v>0.18688673828712801</v>
      </c>
      <c r="AW1020" s="17">
        <v>0.18758842632568501</v>
      </c>
      <c r="AX1020" s="17"/>
      <c r="AY1020" s="17">
        <v>0.13675042863110001</v>
      </c>
      <c r="AZ1020" s="17">
        <v>0.17804268247715799</v>
      </c>
      <c r="BA1020" s="17">
        <v>0.154194462705015</v>
      </c>
      <c r="BB1020" s="17">
        <v>0.153885093431679</v>
      </c>
      <c r="BC1020" s="17">
        <v>0.171699304275233</v>
      </c>
      <c r="BD1020" s="17">
        <v>0.174613104381875</v>
      </c>
      <c r="BE1020" s="17">
        <v>0.17516480658272801</v>
      </c>
      <c r="BF1020" s="17">
        <v>0.237233166544492</v>
      </c>
      <c r="BG1020" s="17">
        <v>0.15566076918965099</v>
      </c>
      <c r="BH1020" s="17">
        <v>0.20774787937209499</v>
      </c>
      <c r="BI1020" s="17">
        <v>0.135865256812333</v>
      </c>
      <c r="BJ1020" s="17">
        <v>0.21492079397253899</v>
      </c>
      <c r="BK1020" s="17">
        <v>0.22055984736277201</v>
      </c>
      <c r="BL1020" s="17">
        <v>0.12693597433496501</v>
      </c>
      <c r="BM1020" s="17">
        <v>0.24187542670280901</v>
      </c>
      <c r="BN1020" s="17">
        <v>0.26117121430013301</v>
      </c>
      <c r="BO1020" s="17"/>
      <c r="BP1020" s="17">
        <v>0.16802853292636</v>
      </c>
      <c r="BQ1020" s="17">
        <v>0.177293680001643</v>
      </c>
      <c r="BR1020" s="17">
        <v>0.18933784849608401</v>
      </c>
      <c r="BS1020" s="17">
        <v>0.19083038299845601</v>
      </c>
      <c r="BT1020" s="17">
        <v>0.190428743195064</v>
      </c>
      <c r="BU1020" s="17">
        <v>0.17660633598223599</v>
      </c>
      <c r="BV1020" s="17"/>
      <c r="BW1020" s="17">
        <v>0.23982188715691499</v>
      </c>
      <c r="BX1020" s="17">
        <v>0.17684304959068001</v>
      </c>
      <c r="BY1020" s="17">
        <v>0.17076977892596401</v>
      </c>
      <c r="BZ1020" s="17">
        <v>0.18744489672818199</v>
      </c>
      <c r="CA1020" s="17">
        <v>0.24218058582217</v>
      </c>
      <c r="CB1020" s="17">
        <v>0.18708057255058499</v>
      </c>
      <c r="CC1020" s="17">
        <v>0.18882441558426899</v>
      </c>
      <c r="CD1020" s="17">
        <v>0.108483515912682</v>
      </c>
      <c r="CE1020" s="17"/>
      <c r="CF1020" s="17">
        <v>0.25682893519085098</v>
      </c>
      <c r="CG1020" s="17">
        <v>0.19342519945037601</v>
      </c>
      <c r="CH1020" s="17">
        <v>0.16189555063258401</v>
      </c>
      <c r="CI1020" s="17">
        <v>0.15745199600816701</v>
      </c>
      <c r="CJ1020" s="17">
        <v>0.17615174316391</v>
      </c>
      <c r="CK1020" s="17"/>
      <c r="CL1020" s="17">
        <v>0.22968316717248299</v>
      </c>
      <c r="CM1020" s="17"/>
      <c r="CN1020" s="17">
        <v>0.15840189110684</v>
      </c>
      <c r="CO1020" s="17">
        <v>0.177573904136788</v>
      </c>
      <c r="CP1020" s="17">
        <v>0.23545456930494399</v>
      </c>
    </row>
    <row r="1021" spans="2:94" x14ac:dyDescent="0.35">
      <c r="B1021" t="s">
        <v>133</v>
      </c>
      <c r="C1021" s="17">
        <v>9.1700731249121398E-2</v>
      </c>
      <c r="D1021" s="17">
        <v>6.6009976086676997E-2</v>
      </c>
      <c r="E1021" s="17">
        <v>0.116490035719683</v>
      </c>
      <c r="F1021" s="17"/>
      <c r="G1021" s="17">
        <v>8.0166673350626799E-2</v>
      </c>
      <c r="H1021" s="17">
        <v>8.7367047595965003E-2</v>
      </c>
      <c r="I1021" s="17">
        <v>8.2427517204507E-2</v>
      </c>
      <c r="J1021" s="17">
        <v>9.7155066357506106E-2</v>
      </c>
      <c r="K1021" s="17">
        <v>0.101433573410254</v>
      </c>
      <c r="L1021" s="17">
        <v>9.9550265787705997E-2</v>
      </c>
      <c r="M1021" s="17"/>
      <c r="N1021" s="17">
        <v>6.1645668149991097E-2</v>
      </c>
      <c r="O1021" s="17">
        <v>8.5262975819492701E-2</v>
      </c>
      <c r="P1021" s="17">
        <v>8.6839266656331904E-2</v>
      </c>
      <c r="Q1021" s="17">
        <v>0.13435141453781599</v>
      </c>
      <c r="R1021" s="17"/>
      <c r="S1021" s="17">
        <v>8.7191364022375498E-2</v>
      </c>
      <c r="T1021" s="17">
        <v>0.1240008768849</v>
      </c>
      <c r="U1021" s="17">
        <v>0.118635680653127</v>
      </c>
      <c r="V1021" s="17">
        <v>6.1536845497210599E-2</v>
      </c>
      <c r="W1021" s="17">
        <v>8.8178598839757705E-2</v>
      </c>
      <c r="X1021" s="17">
        <v>0.10761956179997</v>
      </c>
      <c r="Y1021" s="17">
        <v>8.50499924017976E-2</v>
      </c>
      <c r="Z1021" s="17">
        <v>9.3625308613135394E-2</v>
      </c>
      <c r="AA1021" s="17">
        <v>7.1656690989904404E-2</v>
      </c>
      <c r="AB1021" s="17">
        <v>8.7938495498568303E-2</v>
      </c>
      <c r="AC1021" s="17">
        <v>6.7661938795254298E-2</v>
      </c>
      <c r="AD1021" s="17"/>
      <c r="AE1021" s="17">
        <v>8.2071945385257195E-2</v>
      </c>
      <c r="AF1021" s="17">
        <v>7.7239908484680805E-2</v>
      </c>
      <c r="AG1021" s="17">
        <v>0.13714894425530499</v>
      </c>
      <c r="AH1021" s="17"/>
      <c r="AI1021" s="17">
        <v>7.5947313910931194E-2</v>
      </c>
      <c r="AJ1021" s="17">
        <v>5.7784487043082998E-2</v>
      </c>
      <c r="AK1021" s="17">
        <v>6.0581822146901498E-2</v>
      </c>
      <c r="AL1021" s="17">
        <v>5.1464562174416598E-2</v>
      </c>
      <c r="AM1021" s="17">
        <v>0.18836371321819301</v>
      </c>
      <c r="AN1021" s="17"/>
      <c r="AO1021" s="17">
        <v>7.1688859315871906E-2</v>
      </c>
      <c r="AP1021" s="17">
        <v>5.4630622705553702E-2</v>
      </c>
      <c r="AQ1021" s="17">
        <v>5.8936505106161302E-2</v>
      </c>
      <c r="AR1021" s="17"/>
      <c r="AS1021" s="17">
        <v>0.131118741608584</v>
      </c>
      <c r="AT1021" s="17">
        <v>9.8016802724917904E-2</v>
      </c>
      <c r="AU1021" s="17">
        <v>7.7848740410955602E-2</v>
      </c>
      <c r="AV1021" s="17">
        <v>4.9091965482437702E-2</v>
      </c>
      <c r="AW1021" s="17">
        <v>6.6707801637276298E-2</v>
      </c>
      <c r="AX1021" s="17"/>
      <c r="AY1021" s="17">
        <v>0.22503881444222901</v>
      </c>
      <c r="AZ1021" s="17">
        <v>6.9884223625840902E-2</v>
      </c>
      <c r="BA1021" s="17">
        <v>0.120355449542096</v>
      </c>
      <c r="BB1021" s="17">
        <v>0.123136038140455</v>
      </c>
      <c r="BC1021" s="17">
        <v>8.7502773404086007E-2</v>
      </c>
      <c r="BD1021" s="17">
        <v>9.2816490488773495E-2</v>
      </c>
      <c r="BE1021" s="17">
        <v>0.10493465609016001</v>
      </c>
      <c r="BF1021" s="17">
        <v>4.3653630101243103E-2</v>
      </c>
      <c r="BG1021" s="17">
        <v>8.98039855634096E-2</v>
      </c>
      <c r="BH1021" s="17">
        <v>8.7501452364417101E-2</v>
      </c>
      <c r="BI1021" s="17">
        <v>7.7252837454298701E-2</v>
      </c>
      <c r="BJ1021" s="17">
        <v>6.5371520393709706E-2</v>
      </c>
      <c r="BK1021" s="17">
        <v>4.6179755847913902E-2</v>
      </c>
      <c r="BL1021" s="17">
        <v>4.8644747360371103E-2</v>
      </c>
      <c r="BM1021" s="17">
        <v>7.8968591546983394E-2</v>
      </c>
      <c r="BN1021" s="17">
        <v>4.3537112183310397E-2</v>
      </c>
      <c r="BO1021" s="17"/>
      <c r="BP1021" s="17">
        <v>7.5526534520176894E-2</v>
      </c>
      <c r="BQ1021" s="17">
        <v>9.7791858062479295E-2</v>
      </c>
      <c r="BR1021" s="17">
        <v>7.8957134066924797E-2</v>
      </c>
      <c r="BS1021" s="17">
        <v>9.6199229573949996E-2</v>
      </c>
      <c r="BT1021" s="17">
        <v>0.113651430724372</v>
      </c>
      <c r="BU1021" s="17">
        <v>9.5851157180521895E-2</v>
      </c>
      <c r="BV1021" s="17"/>
      <c r="BW1021" s="17">
        <v>6.4791128493551703E-2</v>
      </c>
      <c r="BX1021" s="17">
        <v>8.5038392120243694E-2</v>
      </c>
      <c r="BY1021" s="17">
        <v>8.3206747192983002E-2</v>
      </c>
      <c r="BZ1021" s="17">
        <v>8.34482141003626E-2</v>
      </c>
      <c r="CA1021" s="17">
        <v>7.0314749527822795E-2</v>
      </c>
      <c r="CB1021" s="17">
        <v>4.8960227597710397E-2</v>
      </c>
      <c r="CC1021" s="17">
        <v>8.0081938197839903E-2</v>
      </c>
      <c r="CD1021" s="17">
        <v>0.15152216206223601</v>
      </c>
      <c r="CE1021" s="17"/>
      <c r="CF1021" s="17">
        <v>6.5396342739341196E-2</v>
      </c>
      <c r="CG1021" s="17">
        <v>7.6871549974985201E-2</v>
      </c>
      <c r="CH1021" s="17">
        <v>0.100149896829969</v>
      </c>
      <c r="CI1021" s="17">
        <v>0.117585987625784</v>
      </c>
      <c r="CJ1021" s="17">
        <v>0.10708451767753401</v>
      </c>
      <c r="CK1021" s="17"/>
      <c r="CL1021" s="17">
        <v>4.63139647255442E-2</v>
      </c>
      <c r="CM1021" s="17"/>
      <c r="CN1021" s="17">
        <v>0.103408456133619</v>
      </c>
      <c r="CO1021" s="17">
        <v>9.2621763261563406E-2</v>
      </c>
      <c r="CP1021" s="17">
        <v>6.4212338168458796E-2</v>
      </c>
    </row>
    <row r="1022" spans="2:94" x14ac:dyDescent="0.35">
      <c r="B1022" t="s">
        <v>367</v>
      </c>
      <c r="C1022" s="17">
        <v>5.7995545365095602E-2</v>
      </c>
      <c r="D1022" s="17">
        <v>5.3542127540239799E-2</v>
      </c>
      <c r="E1022" s="17">
        <v>6.2798661105930603E-2</v>
      </c>
      <c r="F1022" s="17"/>
      <c r="G1022" s="17">
        <v>1.3481121402699201E-2</v>
      </c>
      <c r="H1022" s="17">
        <v>2.5332932976904299E-2</v>
      </c>
      <c r="I1022" s="17">
        <v>4.4591491141022198E-2</v>
      </c>
      <c r="J1022" s="17">
        <v>4.1640335250426097E-2</v>
      </c>
      <c r="K1022" s="17">
        <v>9.6886422254261903E-2</v>
      </c>
      <c r="L1022" s="17">
        <v>0.112578675856466</v>
      </c>
      <c r="M1022" s="17"/>
      <c r="N1022" s="17">
        <v>5.3199705334738299E-2</v>
      </c>
      <c r="O1022" s="17">
        <v>4.9122561183843998E-2</v>
      </c>
      <c r="P1022" s="17">
        <v>6.9422042073897502E-2</v>
      </c>
      <c r="Q1022" s="17">
        <v>6.3107268837154201E-2</v>
      </c>
      <c r="R1022" s="17"/>
      <c r="S1022" s="17">
        <v>2.8204304703275101E-2</v>
      </c>
      <c r="T1022" s="17">
        <v>6.1942504760131703E-2</v>
      </c>
      <c r="U1022" s="17">
        <v>6.3509870712094796E-2</v>
      </c>
      <c r="V1022" s="17">
        <v>7.5894556617936607E-2</v>
      </c>
      <c r="W1022" s="17">
        <v>8.72476987724463E-2</v>
      </c>
      <c r="X1022" s="17">
        <v>5.9486012676212098E-2</v>
      </c>
      <c r="Y1022" s="17">
        <v>4.7315175806874499E-2</v>
      </c>
      <c r="Z1022" s="17">
        <v>6.64746110148004E-2</v>
      </c>
      <c r="AA1022" s="17">
        <v>4.12995052013325E-2</v>
      </c>
      <c r="AB1022" s="17">
        <v>7.4321095433960496E-2</v>
      </c>
      <c r="AC1022" s="17">
        <v>6.4082489737856102E-2</v>
      </c>
      <c r="AD1022" s="17"/>
      <c r="AE1022" s="17">
        <v>0.10898726376713699</v>
      </c>
      <c r="AF1022" s="17">
        <v>2.9695013773500999E-2</v>
      </c>
      <c r="AG1022" s="17">
        <v>3.5289508409687198E-2</v>
      </c>
      <c r="AH1022" s="17"/>
      <c r="AI1022" s="17">
        <v>0.102255223429407</v>
      </c>
      <c r="AJ1022" s="17">
        <v>1.9108755469009898E-2</v>
      </c>
      <c r="AK1022" s="17">
        <v>2.64300426327236E-2</v>
      </c>
      <c r="AL1022" s="17">
        <v>0.18573177789869499</v>
      </c>
      <c r="AM1022" s="17">
        <v>4.6909403599104303E-2</v>
      </c>
      <c r="AN1022" s="17"/>
      <c r="AO1022" s="17">
        <v>8.1800144659933002E-2</v>
      </c>
      <c r="AP1022" s="17">
        <v>2.3350026770683499E-2</v>
      </c>
      <c r="AQ1022" s="17">
        <v>3.5482017953061398E-2</v>
      </c>
      <c r="AR1022" s="17"/>
      <c r="AS1022" s="17">
        <v>6.9499403041248006E-2</v>
      </c>
      <c r="AT1022" s="17">
        <v>7.0101741251867702E-2</v>
      </c>
      <c r="AU1022" s="17">
        <v>4.4200762109854901E-2</v>
      </c>
      <c r="AV1022" s="17">
        <v>4.0756943967284201E-2</v>
      </c>
      <c r="AW1022" s="17">
        <v>0</v>
      </c>
      <c r="AX1022" s="17"/>
      <c r="AY1022" s="17">
        <v>0</v>
      </c>
      <c r="AZ1022" s="17">
        <v>4.4503602089942203E-2</v>
      </c>
      <c r="BA1022" s="17">
        <v>6.07647177485666E-2</v>
      </c>
      <c r="BB1022" s="17">
        <v>9.19976315940014E-2</v>
      </c>
      <c r="BC1022" s="17">
        <v>6.1944762710766203E-2</v>
      </c>
      <c r="BD1022" s="17">
        <v>4.8309249462404599E-2</v>
      </c>
      <c r="BE1022" s="17">
        <v>5.5083860996266901E-2</v>
      </c>
      <c r="BF1022" s="17">
        <v>5.3153418761591797E-2</v>
      </c>
      <c r="BG1022" s="17">
        <v>6.2678314866295895E-2</v>
      </c>
      <c r="BH1022" s="17">
        <v>7.0100454950973307E-2</v>
      </c>
      <c r="BI1022" s="17">
        <v>7.9724153195196795E-2</v>
      </c>
      <c r="BJ1022" s="17">
        <v>5.7835104327683802E-2</v>
      </c>
      <c r="BK1022" s="17">
        <v>5.9124388432765601E-2</v>
      </c>
      <c r="BL1022" s="17">
        <v>3.9090291459873298E-2</v>
      </c>
      <c r="BM1022" s="17">
        <v>1.3427144970414501E-2</v>
      </c>
      <c r="BN1022" s="17">
        <v>1.16140039752689E-2</v>
      </c>
      <c r="BO1022" s="17"/>
      <c r="BP1022" s="17">
        <v>2.6627139111018699E-2</v>
      </c>
      <c r="BQ1022" s="17">
        <v>5.7162328179911702E-2</v>
      </c>
      <c r="BR1022" s="17">
        <v>5.7635743968958202E-2</v>
      </c>
      <c r="BS1022" s="17">
        <v>6.66729971326675E-2</v>
      </c>
      <c r="BT1022" s="17">
        <v>9.8134401728566106E-2</v>
      </c>
      <c r="BU1022" s="17">
        <v>8.4693233587102706E-2</v>
      </c>
      <c r="BV1022" s="17"/>
      <c r="BW1022" s="17">
        <v>6.0870149595329999E-2</v>
      </c>
      <c r="BX1022" s="17">
        <v>5.0685223283628601E-2</v>
      </c>
      <c r="BY1022" s="17">
        <v>6.0401927239772397E-2</v>
      </c>
      <c r="BZ1022" s="17">
        <v>6.71984290734014E-2</v>
      </c>
      <c r="CA1022" s="17">
        <v>4.0751431755522302E-2</v>
      </c>
      <c r="CB1022" s="17">
        <v>8.6075155177700105E-2</v>
      </c>
      <c r="CC1022" s="17">
        <v>7.3806500181248805E-2</v>
      </c>
      <c r="CD1022" s="17">
        <v>4.5715282541253101E-2</v>
      </c>
      <c r="CE1022" s="17"/>
      <c r="CF1022" s="17">
        <v>5.4044906750023602E-2</v>
      </c>
      <c r="CG1022" s="17">
        <v>7.4505810700907296E-2</v>
      </c>
      <c r="CH1022" s="17">
        <v>4.7438823377617803E-2</v>
      </c>
      <c r="CI1022" s="17">
        <v>4.10157518587052E-2</v>
      </c>
      <c r="CJ1022" s="17">
        <v>8.32887795898202E-2</v>
      </c>
      <c r="CK1022" s="17"/>
      <c r="CL1022" s="17">
        <v>4.7065599925279901E-2</v>
      </c>
      <c r="CM1022" s="17"/>
      <c r="CN1022" s="17">
        <v>4.9346617039206002E-2</v>
      </c>
      <c r="CO1022" s="17">
        <v>6.3956203837857994E-2</v>
      </c>
      <c r="CP1022" s="17">
        <v>7.3016771143576603E-2</v>
      </c>
    </row>
    <row r="1023" spans="2:94" x14ac:dyDescent="0.35">
      <c r="B1023" t="s">
        <v>164</v>
      </c>
      <c r="C1023" s="17">
        <v>4.5490647200527E-3</v>
      </c>
      <c r="D1023" s="17">
        <v>6.88921558847374E-3</v>
      </c>
      <c r="E1023" s="17">
        <v>1.8313311962506601E-3</v>
      </c>
      <c r="F1023" s="17"/>
      <c r="G1023" s="17">
        <v>3.5794580092382202E-3</v>
      </c>
      <c r="H1023" s="17">
        <v>2.8342293211311401E-3</v>
      </c>
      <c r="I1023" s="17">
        <v>1.4430057017408801E-3</v>
      </c>
      <c r="J1023" s="17">
        <v>8.4591719591196098E-3</v>
      </c>
      <c r="K1023" s="17">
        <v>8.1851083953840293E-3</v>
      </c>
      <c r="L1023" s="17">
        <v>3.5182007408943701E-3</v>
      </c>
      <c r="M1023" s="17"/>
      <c r="N1023" s="17">
        <v>4.4775541964859004E-3</v>
      </c>
      <c r="O1023" s="17">
        <v>4.5969263040992704E-3</v>
      </c>
      <c r="P1023" s="17">
        <v>3.10719575945477E-3</v>
      </c>
      <c r="Q1023" s="17">
        <v>5.9032832944740697E-3</v>
      </c>
      <c r="R1023" s="17"/>
      <c r="S1023" s="17">
        <v>3.4662390103182899E-3</v>
      </c>
      <c r="T1023" s="17">
        <v>3.3915834946478501E-3</v>
      </c>
      <c r="U1023" s="17">
        <v>2.7387233169913999E-3</v>
      </c>
      <c r="V1023" s="17">
        <v>7.5144674991220097E-3</v>
      </c>
      <c r="W1023" s="17">
        <v>3.5262323630634298E-3</v>
      </c>
      <c r="X1023" s="17">
        <v>8.1449431932848204E-3</v>
      </c>
      <c r="Y1023" s="17">
        <v>0</v>
      </c>
      <c r="Z1023" s="17">
        <v>1.6553581999278599E-2</v>
      </c>
      <c r="AA1023" s="17">
        <v>4.2400749360929097E-3</v>
      </c>
      <c r="AB1023" s="17">
        <v>2.7929744785211499E-3</v>
      </c>
      <c r="AC1023" s="17">
        <v>4.6018535604241701E-3</v>
      </c>
      <c r="AD1023" s="17"/>
      <c r="AE1023" s="17">
        <v>4.5740907869373897E-3</v>
      </c>
      <c r="AF1023" s="17">
        <v>6.18625252334171E-3</v>
      </c>
      <c r="AG1023" s="17">
        <v>3.0777889376808198E-3</v>
      </c>
      <c r="AH1023" s="17"/>
      <c r="AI1023" s="17">
        <v>1.3511315092094101E-3</v>
      </c>
      <c r="AJ1023" s="17">
        <v>7.5630684879960403E-3</v>
      </c>
      <c r="AK1023" s="17">
        <v>3.1103233889130601E-3</v>
      </c>
      <c r="AL1023" s="17">
        <v>1.3448034111683001E-2</v>
      </c>
      <c r="AM1023" s="17">
        <v>6.91453658683913E-3</v>
      </c>
      <c r="AN1023" s="17"/>
      <c r="AO1023" s="17">
        <v>1.31112059056855E-3</v>
      </c>
      <c r="AP1023" s="17">
        <v>5.8248008310919398E-3</v>
      </c>
      <c r="AQ1023" s="17">
        <v>3.6749013917801499E-3</v>
      </c>
      <c r="AR1023" s="17"/>
      <c r="AS1023" s="17">
        <v>5.1581509244870904E-3</v>
      </c>
      <c r="AT1023" s="17">
        <v>9.8698776751396594E-4</v>
      </c>
      <c r="AU1023" s="17">
        <v>5.4564518901293402E-3</v>
      </c>
      <c r="AV1023" s="17">
        <v>1.8174570555885301E-3</v>
      </c>
      <c r="AW1023" s="17">
        <v>0</v>
      </c>
      <c r="AX1023" s="17"/>
      <c r="AY1023" s="17">
        <v>0</v>
      </c>
      <c r="AZ1023" s="17">
        <v>4.9062072419003401E-3</v>
      </c>
      <c r="BA1023" s="17">
        <v>3.4368930195011601E-3</v>
      </c>
      <c r="BB1023" s="17">
        <v>0</v>
      </c>
      <c r="BC1023" s="17">
        <v>7.2968896702571501E-3</v>
      </c>
      <c r="BD1023" s="17">
        <v>4.5574793862505998E-3</v>
      </c>
      <c r="BE1023" s="17">
        <v>4.9505198596567698E-3</v>
      </c>
      <c r="BF1023" s="17">
        <v>9.5644473821658495E-3</v>
      </c>
      <c r="BG1023" s="17">
        <v>3.4492630248220899E-3</v>
      </c>
      <c r="BH1023" s="17">
        <v>0</v>
      </c>
      <c r="BI1023" s="17">
        <v>2.9787842848560901E-3</v>
      </c>
      <c r="BJ1023" s="17">
        <v>0</v>
      </c>
      <c r="BK1023" s="17">
        <v>0</v>
      </c>
      <c r="BL1023" s="17">
        <v>1.32099300368432E-2</v>
      </c>
      <c r="BM1023" s="17">
        <v>1.35911865200402E-2</v>
      </c>
      <c r="BN1023" s="17">
        <v>0</v>
      </c>
      <c r="BO1023" s="17"/>
      <c r="BP1023" s="17">
        <v>2.1178971376480098E-3</v>
      </c>
      <c r="BQ1023" s="17">
        <v>4.4147634086349804E-3</v>
      </c>
      <c r="BR1023" s="17">
        <v>3.5614377624249398E-3</v>
      </c>
      <c r="BS1023" s="17">
        <v>7.0083528277371998E-3</v>
      </c>
      <c r="BT1023" s="17">
        <v>9.0519557408746693E-3</v>
      </c>
      <c r="BU1023" s="17">
        <v>0</v>
      </c>
      <c r="BV1023" s="17"/>
      <c r="BW1023" s="17">
        <v>0</v>
      </c>
      <c r="BX1023" s="17">
        <v>6.47341439576313E-3</v>
      </c>
      <c r="BY1023" s="17">
        <v>4.6817225253772297E-3</v>
      </c>
      <c r="BZ1023" s="17">
        <v>5.0582078966720199E-3</v>
      </c>
      <c r="CA1023" s="17">
        <v>0</v>
      </c>
      <c r="CB1023" s="17">
        <v>0</v>
      </c>
      <c r="CC1023" s="17">
        <v>9.8464441538659193E-3</v>
      </c>
      <c r="CD1023" s="17">
        <v>1.3294695270462E-2</v>
      </c>
      <c r="CE1023" s="17"/>
      <c r="CF1023" s="17">
        <v>3.0812271852977899E-3</v>
      </c>
      <c r="CG1023" s="17">
        <v>3.9357333204816701E-3</v>
      </c>
      <c r="CH1023" s="17">
        <v>4.4732796504886804E-3</v>
      </c>
      <c r="CI1023" s="17">
        <v>3.1326000405667099E-3</v>
      </c>
      <c r="CJ1023" s="17">
        <v>2.1245080794144201E-2</v>
      </c>
      <c r="CK1023" s="17"/>
      <c r="CL1023" s="17">
        <v>1.9522940258388901E-3</v>
      </c>
      <c r="CM1023" s="17"/>
      <c r="CN1023" s="17">
        <v>6.8891320753088703E-3</v>
      </c>
      <c r="CO1023" s="17">
        <v>3.5456034188563398E-3</v>
      </c>
      <c r="CP1023" s="17">
        <v>0</v>
      </c>
    </row>
    <row r="1024" spans="2:94" x14ac:dyDescent="0.35">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c r="AF1024" s="17"/>
      <c r="AG1024" s="17"/>
      <c r="AH1024" s="17"/>
      <c r="AI1024" s="17"/>
      <c r="AJ1024" s="17"/>
      <c r="AK1024" s="17"/>
      <c r="AL1024" s="17"/>
      <c r="AM1024" s="17"/>
      <c r="AN1024" s="17"/>
      <c r="AO1024" s="17"/>
      <c r="AP1024" s="17"/>
      <c r="AQ1024" s="17"/>
      <c r="AR1024" s="17"/>
      <c r="AS1024" s="17"/>
      <c r="AT1024" s="17"/>
      <c r="AU1024" s="17"/>
      <c r="AV1024" s="17"/>
      <c r="AW1024" s="17"/>
      <c r="AX1024" s="17"/>
      <c r="AY1024" s="17"/>
      <c r="AZ1024" s="17"/>
      <c r="BA1024" s="17"/>
      <c r="BB1024" s="17"/>
      <c r="BC1024" s="17"/>
      <c r="BD1024" s="17"/>
      <c r="BE1024" s="17"/>
      <c r="BF1024" s="17"/>
      <c r="BG1024" s="17"/>
      <c r="BH1024" s="17"/>
      <c r="BI1024" s="17"/>
      <c r="BJ1024" s="17"/>
      <c r="BK1024" s="17"/>
      <c r="BL1024" s="17"/>
      <c r="BM1024" s="17"/>
      <c r="BN1024" s="17"/>
      <c r="BO1024" s="17"/>
      <c r="BP1024" s="17"/>
      <c r="BQ1024" s="17"/>
      <c r="BR1024" s="17"/>
      <c r="BS1024" s="17"/>
      <c r="BT1024" s="17"/>
      <c r="BU1024" s="17"/>
      <c r="BV1024" s="17"/>
      <c r="BW1024" s="17"/>
      <c r="BX1024" s="17"/>
      <c r="BY1024" s="17"/>
      <c r="BZ1024" s="17"/>
      <c r="CA1024" s="17"/>
      <c r="CB1024" s="17"/>
      <c r="CC1024" s="17"/>
      <c r="CD1024" s="17"/>
      <c r="CE1024" s="17"/>
      <c r="CF1024" s="17"/>
      <c r="CG1024" s="17"/>
      <c r="CH1024" s="17"/>
      <c r="CI1024" s="17"/>
      <c r="CJ1024" s="17"/>
      <c r="CK1024" s="17"/>
      <c r="CL1024" s="17"/>
      <c r="CM1024" s="17"/>
      <c r="CN1024" s="17"/>
      <c r="CO1024" s="17"/>
      <c r="CP1024" s="17"/>
    </row>
    <row r="1025" spans="2:94" x14ac:dyDescent="0.35">
      <c r="B1025" s="6" t="s">
        <v>381</v>
      </c>
      <c r="C1025" s="17"/>
      <c r="D1025" s="17"/>
      <c r="E1025" s="17"/>
      <c r="F1025" s="17"/>
      <c r="G1025" s="17"/>
      <c r="H1025" s="17"/>
      <c r="I1025" s="17"/>
      <c r="J1025" s="17"/>
      <c r="K1025" s="17"/>
      <c r="L1025" s="17"/>
      <c r="M1025" s="17"/>
      <c r="N1025" s="17"/>
      <c r="O1025" s="17"/>
      <c r="P1025" s="17"/>
      <c r="Q1025" s="17"/>
      <c r="R1025" s="17"/>
      <c r="S1025" s="17"/>
      <c r="T1025" s="17"/>
      <c r="U1025" s="17"/>
      <c r="V1025" s="17"/>
      <c r="W1025" s="17"/>
      <c r="X1025" s="17"/>
      <c r="Y1025" s="17"/>
      <c r="Z1025" s="17"/>
      <c r="AA1025" s="17"/>
      <c r="AB1025" s="17"/>
      <c r="AC1025" s="17"/>
      <c r="AD1025" s="17"/>
      <c r="AE1025" s="17"/>
      <c r="AF1025" s="17"/>
      <c r="AG1025" s="17"/>
      <c r="AH1025" s="17"/>
      <c r="AI1025" s="17"/>
      <c r="AJ1025" s="17"/>
      <c r="AK1025" s="17"/>
      <c r="AL1025" s="17"/>
      <c r="AM1025" s="17"/>
      <c r="AN1025" s="17"/>
      <c r="AO1025" s="17"/>
      <c r="AP1025" s="17"/>
      <c r="AQ1025" s="17"/>
      <c r="AR1025" s="17"/>
      <c r="AS1025" s="17"/>
      <c r="AT1025" s="17"/>
      <c r="AU1025" s="17"/>
      <c r="AV1025" s="17"/>
      <c r="AW1025" s="17"/>
      <c r="AX1025" s="17"/>
      <c r="AY1025" s="17"/>
      <c r="AZ1025" s="17"/>
      <c r="BA1025" s="17"/>
      <c r="BB1025" s="17"/>
      <c r="BC1025" s="17"/>
      <c r="BD1025" s="17"/>
      <c r="BE1025" s="17"/>
      <c r="BF1025" s="17"/>
      <c r="BG1025" s="17"/>
      <c r="BH1025" s="17"/>
      <c r="BI1025" s="17"/>
      <c r="BJ1025" s="17"/>
      <c r="BK1025" s="17"/>
      <c r="BL1025" s="17"/>
      <c r="BM1025" s="17"/>
      <c r="BN1025" s="17"/>
      <c r="BO1025" s="17"/>
      <c r="BP1025" s="17"/>
      <c r="BQ1025" s="17"/>
      <c r="BR1025" s="17"/>
      <c r="BS1025" s="17"/>
      <c r="BT1025" s="17"/>
      <c r="BU1025" s="17"/>
      <c r="BV1025" s="17"/>
      <c r="BW1025" s="17"/>
      <c r="BX1025" s="17"/>
      <c r="BY1025" s="17"/>
      <c r="BZ1025" s="17"/>
      <c r="CA1025" s="17"/>
      <c r="CB1025" s="17"/>
      <c r="CC1025" s="17"/>
      <c r="CD1025" s="17"/>
      <c r="CE1025" s="17"/>
      <c r="CF1025" s="17"/>
      <c r="CG1025" s="17"/>
      <c r="CH1025" s="17"/>
      <c r="CI1025" s="17"/>
      <c r="CJ1025" s="17"/>
      <c r="CK1025" s="17"/>
      <c r="CL1025" s="17"/>
      <c r="CM1025" s="17"/>
      <c r="CN1025" s="17"/>
      <c r="CO1025" s="17"/>
      <c r="CP1025" s="17"/>
    </row>
    <row r="1026" spans="2:94" x14ac:dyDescent="0.35">
      <c r="B1026" s="24" t="s">
        <v>125</v>
      </c>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c r="AD1026" s="17"/>
      <c r="AE1026" s="17"/>
      <c r="AF1026" s="17"/>
      <c r="AG1026" s="17"/>
      <c r="AH1026" s="17"/>
      <c r="AI1026" s="17"/>
      <c r="AJ1026" s="17"/>
      <c r="AK1026" s="17"/>
      <c r="AL1026" s="17"/>
      <c r="AM1026" s="17"/>
      <c r="AN1026" s="17"/>
      <c r="AO1026" s="17"/>
      <c r="AP1026" s="17"/>
      <c r="AQ1026" s="17"/>
      <c r="AR1026" s="17"/>
      <c r="AS1026" s="17"/>
      <c r="AT1026" s="17"/>
      <c r="AU1026" s="17"/>
      <c r="AV1026" s="17"/>
      <c r="AW1026" s="17"/>
      <c r="AX1026" s="17"/>
      <c r="AY1026" s="17"/>
      <c r="AZ1026" s="17"/>
      <c r="BA1026" s="17"/>
      <c r="BB1026" s="17"/>
      <c r="BC1026" s="17"/>
      <c r="BD1026" s="17"/>
      <c r="BE1026" s="17"/>
      <c r="BF1026" s="17"/>
      <c r="BG1026" s="17"/>
      <c r="BH1026" s="17"/>
      <c r="BI1026" s="17"/>
      <c r="BJ1026" s="17"/>
      <c r="BK1026" s="17"/>
      <c r="BL1026" s="17"/>
      <c r="BM1026" s="17"/>
      <c r="BN1026" s="17"/>
      <c r="BO1026" s="17"/>
      <c r="BP1026" s="17"/>
      <c r="BQ1026" s="17"/>
      <c r="BR1026" s="17"/>
      <c r="BS1026" s="17"/>
      <c r="BT1026" s="17"/>
      <c r="BU1026" s="17"/>
      <c r="BV1026" s="17"/>
      <c r="BW1026" s="17"/>
      <c r="BX1026" s="17"/>
      <c r="BY1026" s="17"/>
      <c r="BZ1026" s="17"/>
      <c r="CA1026" s="17"/>
      <c r="CB1026" s="17"/>
      <c r="CC1026" s="17"/>
      <c r="CD1026" s="17"/>
      <c r="CE1026" s="17"/>
      <c r="CF1026" s="17"/>
      <c r="CG1026" s="17"/>
      <c r="CH1026" s="17"/>
      <c r="CI1026" s="17"/>
      <c r="CJ1026" s="17"/>
      <c r="CK1026" s="17"/>
      <c r="CL1026" s="17"/>
      <c r="CM1026" s="17"/>
      <c r="CN1026" s="17"/>
      <c r="CO1026" s="17"/>
      <c r="CP1026" s="17"/>
    </row>
    <row r="1027" spans="2:94" x14ac:dyDescent="0.35">
      <c r="B1027" t="s">
        <v>369</v>
      </c>
      <c r="C1027" s="17">
        <v>0.37251693744320602</v>
      </c>
      <c r="D1027" s="17">
        <v>0.37019243952160802</v>
      </c>
      <c r="E1027" s="17">
        <v>0.37179590476069602</v>
      </c>
      <c r="F1027" s="17"/>
      <c r="G1027" s="17">
        <v>0.335762367296005</v>
      </c>
      <c r="H1027" s="17">
        <v>0.31574941109329502</v>
      </c>
      <c r="I1027" s="17">
        <v>0.33459544709399303</v>
      </c>
      <c r="J1027" s="17">
        <v>0.324507967173356</v>
      </c>
      <c r="K1027" s="17">
        <v>0.44237621887166501</v>
      </c>
      <c r="L1027" s="17">
        <v>0.466520531590572</v>
      </c>
      <c r="M1027" s="17"/>
      <c r="N1027" s="17">
        <v>0.41131243879374801</v>
      </c>
      <c r="O1027" s="17">
        <v>0.38957617619386098</v>
      </c>
      <c r="P1027" s="17">
        <v>0.36695896946195</v>
      </c>
      <c r="Q1027" s="17">
        <v>0.318607898807856</v>
      </c>
      <c r="R1027" s="17"/>
      <c r="S1027" s="17">
        <v>0.338653690866899</v>
      </c>
      <c r="T1027" s="17">
        <v>0.38866683078311498</v>
      </c>
      <c r="U1027" s="17">
        <v>0.34934728656184799</v>
      </c>
      <c r="V1027" s="17">
        <v>0.40149774100413599</v>
      </c>
      <c r="W1027" s="17">
        <v>0.39133999108133599</v>
      </c>
      <c r="X1027" s="17">
        <v>0.36291513763517602</v>
      </c>
      <c r="Y1027" s="17">
        <v>0.36758216025733598</v>
      </c>
      <c r="Z1027" s="17">
        <v>0.34122472812102</v>
      </c>
      <c r="AA1027" s="17">
        <v>0.38591799712920499</v>
      </c>
      <c r="AB1027" s="17">
        <v>0.39572144258062297</v>
      </c>
      <c r="AC1027" s="17">
        <v>0.362885381204124</v>
      </c>
      <c r="AD1027" s="17"/>
      <c r="AE1027" s="17">
        <v>0.40837978177446899</v>
      </c>
      <c r="AF1027" s="17">
        <v>0.37342734888555701</v>
      </c>
      <c r="AG1027" s="17">
        <v>0.27484374437687198</v>
      </c>
      <c r="AH1027" s="17"/>
      <c r="AI1027" s="17">
        <v>0.42689584289433102</v>
      </c>
      <c r="AJ1027" s="17">
        <v>0.31512233867554601</v>
      </c>
      <c r="AK1027" s="17">
        <v>0.44063437131195998</v>
      </c>
      <c r="AL1027" s="17">
        <v>0.40912505285227702</v>
      </c>
      <c r="AM1027" s="17">
        <v>0.30169196163362799</v>
      </c>
      <c r="AN1027" s="17"/>
      <c r="AO1027" s="17">
        <v>0.37012571775390302</v>
      </c>
      <c r="AP1027" s="17">
        <v>0.34236878063444698</v>
      </c>
      <c r="AQ1027" s="17">
        <v>0.43391963570263498</v>
      </c>
      <c r="AR1027" s="17"/>
      <c r="AS1027" s="17">
        <v>0.335945916742726</v>
      </c>
      <c r="AT1027" s="17">
        <v>0.34778168354785799</v>
      </c>
      <c r="AU1027" s="17">
        <v>0.39560221394400702</v>
      </c>
      <c r="AV1027" s="17">
        <v>0.38799749783876097</v>
      </c>
      <c r="AW1027" s="17">
        <v>0.427022403016104</v>
      </c>
      <c r="AX1027" s="17"/>
      <c r="AY1027" s="17">
        <v>0.389266705068888</v>
      </c>
      <c r="AZ1027" s="17">
        <v>0.32945705520153201</v>
      </c>
      <c r="BA1027" s="17">
        <v>0.37801861768341599</v>
      </c>
      <c r="BB1027" s="17">
        <v>0.34134179564587003</v>
      </c>
      <c r="BC1027" s="17">
        <v>0.36092415257055499</v>
      </c>
      <c r="BD1027" s="17">
        <v>0.328394612718856</v>
      </c>
      <c r="BE1027" s="17">
        <v>0.35613529734077598</v>
      </c>
      <c r="BF1027" s="17">
        <v>0.34415418755348898</v>
      </c>
      <c r="BG1027" s="17">
        <v>0.35436661310362699</v>
      </c>
      <c r="BH1027" s="17">
        <v>0.42219812530869599</v>
      </c>
      <c r="BI1027" s="17">
        <v>0.42192670321332998</v>
      </c>
      <c r="BJ1027" s="17">
        <v>0.43704666049920798</v>
      </c>
      <c r="BK1027" s="17">
        <v>0.39209921083613097</v>
      </c>
      <c r="BL1027" s="17">
        <v>0.423470714293193</v>
      </c>
      <c r="BM1027" s="17">
        <v>0.29794266808629999</v>
      </c>
      <c r="BN1027" s="17">
        <v>0.46284431992416097</v>
      </c>
      <c r="BO1027" s="17"/>
      <c r="BP1027" s="17">
        <v>0.31275098694345699</v>
      </c>
      <c r="BQ1027" s="17">
        <v>0.37046850831544598</v>
      </c>
      <c r="BR1027" s="17">
        <v>0.391615178630636</v>
      </c>
      <c r="BS1027" s="17">
        <v>0.40724085161074303</v>
      </c>
      <c r="BT1027" s="17">
        <v>0.40006740193085399</v>
      </c>
      <c r="BU1027" s="17">
        <v>0.40206151519061401</v>
      </c>
      <c r="BV1027" s="17"/>
      <c r="BW1027" s="17">
        <v>0.37050799359835301</v>
      </c>
      <c r="BX1027" s="17">
        <v>0.36642781424680199</v>
      </c>
      <c r="BY1027" s="17">
        <v>0.37631545805830302</v>
      </c>
      <c r="BZ1027" s="17">
        <v>0.379934295668586</v>
      </c>
      <c r="CA1027" s="17">
        <v>0.37410402894504802</v>
      </c>
      <c r="CB1027" s="17">
        <v>0.35466001128580799</v>
      </c>
      <c r="CC1027" s="17">
        <v>0.384400151172758</v>
      </c>
      <c r="CD1027" s="17">
        <v>0.36202385255480901</v>
      </c>
      <c r="CE1027" s="17"/>
      <c r="CF1027" s="17">
        <v>0.39658598431464098</v>
      </c>
      <c r="CG1027" s="17">
        <v>0.38939250930306502</v>
      </c>
      <c r="CH1027" s="17">
        <v>0.36837386846124898</v>
      </c>
      <c r="CI1027" s="17">
        <v>0.34680547617283602</v>
      </c>
      <c r="CJ1027" s="17">
        <v>0.29433462847237002</v>
      </c>
      <c r="CK1027" s="17"/>
      <c r="CL1027" s="17">
        <v>0.361948156740733</v>
      </c>
      <c r="CM1027" s="17"/>
      <c r="CN1027" s="17">
        <v>0.377641933747912</v>
      </c>
      <c r="CO1027" s="17">
        <v>0.34659280066042297</v>
      </c>
      <c r="CP1027" s="17">
        <v>0.38143733209821201</v>
      </c>
    </row>
    <row r="1028" spans="2:94" x14ac:dyDescent="0.35">
      <c r="B1028" t="s">
        <v>370</v>
      </c>
      <c r="C1028" s="17">
        <v>0.29426665544004899</v>
      </c>
      <c r="D1028" s="17">
        <v>0.316247473053551</v>
      </c>
      <c r="E1028" s="17">
        <v>0.272202473826888</v>
      </c>
      <c r="F1028" s="17"/>
      <c r="G1028" s="17">
        <v>0.30176008840174401</v>
      </c>
      <c r="H1028" s="17">
        <v>0.26060078002312398</v>
      </c>
      <c r="I1028" s="17">
        <v>0.288268132841699</v>
      </c>
      <c r="J1028" s="17">
        <v>0.232226396370316</v>
      </c>
      <c r="K1028" s="17">
        <v>0.30488273946281602</v>
      </c>
      <c r="L1028" s="17">
        <v>0.36492687007811397</v>
      </c>
      <c r="M1028" s="17"/>
      <c r="N1028" s="17">
        <v>0.34172046491369101</v>
      </c>
      <c r="O1028" s="17">
        <v>0.297145142014059</v>
      </c>
      <c r="P1028" s="17">
        <v>0.28809798360030198</v>
      </c>
      <c r="Q1028" s="17">
        <v>0.24341702966474801</v>
      </c>
      <c r="R1028" s="17"/>
      <c r="S1028" s="17">
        <v>0.29486468940466498</v>
      </c>
      <c r="T1028" s="17">
        <v>0.29812098439010698</v>
      </c>
      <c r="U1028" s="17">
        <v>0.286720696272241</v>
      </c>
      <c r="V1028" s="17">
        <v>0.308484364134536</v>
      </c>
      <c r="W1028" s="17">
        <v>0.31654103840616599</v>
      </c>
      <c r="X1028" s="17">
        <v>0.28319388257401201</v>
      </c>
      <c r="Y1028" s="17">
        <v>0.28016026459117099</v>
      </c>
      <c r="Z1028" s="17">
        <v>0.25456959787440803</v>
      </c>
      <c r="AA1028" s="17">
        <v>0.28362361419600601</v>
      </c>
      <c r="AB1028" s="17">
        <v>0.323188529298988</v>
      </c>
      <c r="AC1028" s="17">
        <v>0.28352381005460098</v>
      </c>
      <c r="AD1028" s="17"/>
      <c r="AE1028" s="17">
        <v>0.32584390475647601</v>
      </c>
      <c r="AF1028" s="17">
        <v>0.29066048519544602</v>
      </c>
      <c r="AG1028" s="17">
        <v>0.23800609811014101</v>
      </c>
      <c r="AH1028" s="17"/>
      <c r="AI1028" s="17">
        <v>0.341160168867368</v>
      </c>
      <c r="AJ1028" s="17">
        <v>0.23241380494627401</v>
      </c>
      <c r="AK1028" s="17">
        <v>0.35161454082655103</v>
      </c>
      <c r="AL1028" s="17">
        <v>0.43113566657123098</v>
      </c>
      <c r="AM1028" s="17">
        <v>0.26904727237010101</v>
      </c>
      <c r="AN1028" s="17"/>
      <c r="AO1028" s="17">
        <v>0.32081722410665697</v>
      </c>
      <c r="AP1028" s="17">
        <v>0.258198694961357</v>
      </c>
      <c r="AQ1028" s="17">
        <v>0.324633685896355</v>
      </c>
      <c r="AR1028" s="17"/>
      <c r="AS1028" s="17">
        <v>0.25384173287563599</v>
      </c>
      <c r="AT1028" s="17">
        <v>0.27609600676364598</v>
      </c>
      <c r="AU1028" s="17">
        <v>0.328045694829732</v>
      </c>
      <c r="AV1028" s="17">
        <v>0.31747893922356601</v>
      </c>
      <c r="AW1028" s="17">
        <v>0.29119792232671399</v>
      </c>
      <c r="AX1028" s="17"/>
      <c r="AY1028" s="17">
        <v>0.31870381340200299</v>
      </c>
      <c r="AZ1028" s="17">
        <v>0.2580600857293</v>
      </c>
      <c r="BA1028" s="17">
        <v>0.30786313315375902</v>
      </c>
      <c r="BB1028" s="17">
        <v>0.260984500276562</v>
      </c>
      <c r="BC1028" s="17">
        <v>0.270470404923149</v>
      </c>
      <c r="BD1028" s="17">
        <v>0.26899917527128597</v>
      </c>
      <c r="BE1028" s="17">
        <v>0.28661707718943003</v>
      </c>
      <c r="BF1028" s="17">
        <v>0.25918281344225902</v>
      </c>
      <c r="BG1028" s="17">
        <v>0.26388483246565603</v>
      </c>
      <c r="BH1028" s="17">
        <v>0.34158339557176698</v>
      </c>
      <c r="BI1028" s="17">
        <v>0.33810226859024101</v>
      </c>
      <c r="BJ1028" s="17">
        <v>0.34575425289547901</v>
      </c>
      <c r="BK1028" s="17">
        <v>0.37003132951405598</v>
      </c>
      <c r="BL1028" s="17">
        <v>0.34930086521708298</v>
      </c>
      <c r="BM1028" s="17">
        <v>0.29122287785287698</v>
      </c>
      <c r="BN1028" s="17">
        <v>0.31558606784003801</v>
      </c>
      <c r="BO1028" s="17"/>
      <c r="BP1028" s="17">
        <v>0.28193176934554998</v>
      </c>
      <c r="BQ1028" s="17">
        <v>0.29699988036601899</v>
      </c>
      <c r="BR1028" s="17">
        <v>0.25588677665235199</v>
      </c>
      <c r="BS1028" s="17">
        <v>0.30207133027307398</v>
      </c>
      <c r="BT1028" s="17">
        <v>0.34228577006306998</v>
      </c>
      <c r="BU1028" s="17">
        <v>0.30631899029804099</v>
      </c>
      <c r="BV1028" s="17"/>
      <c r="BW1028" s="17">
        <v>0.31562126139713897</v>
      </c>
      <c r="BX1028" s="17">
        <v>0.27693956132952202</v>
      </c>
      <c r="BY1028" s="17">
        <v>0.31007911762033802</v>
      </c>
      <c r="BZ1028" s="17">
        <v>0.31729718754606601</v>
      </c>
      <c r="CA1028" s="17">
        <v>0.30545024018660299</v>
      </c>
      <c r="CB1028" s="17">
        <v>0.24278567284720001</v>
      </c>
      <c r="CC1028" s="17">
        <v>0.210350273690083</v>
      </c>
      <c r="CD1028" s="17">
        <v>0.32238118791956899</v>
      </c>
      <c r="CE1028" s="17"/>
      <c r="CF1028" s="17">
        <v>0.31790714635397499</v>
      </c>
      <c r="CG1028" s="17">
        <v>0.30921373055940699</v>
      </c>
      <c r="CH1028" s="17">
        <v>0.29314787217814398</v>
      </c>
      <c r="CI1028" s="17">
        <v>0.26033749944541401</v>
      </c>
      <c r="CJ1028" s="17">
        <v>0.23930547934180099</v>
      </c>
      <c r="CK1028" s="17"/>
      <c r="CL1028" s="17">
        <v>0.30084884885237601</v>
      </c>
      <c r="CM1028" s="17"/>
      <c r="CN1028" s="17">
        <v>0.27350309638397402</v>
      </c>
      <c r="CO1028" s="17">
        <v>0.31601781014706598</v>
      </c>
      <c r="CP1028" s="17">
        <v>0.32440584888086799</v>
      </c>
    </row>
    <row r="1029" spans="2:94" x14ac:dyDescent="0.35">
      <c r="B1029" t="s">
        <v>371</v>
      </c>
      <c r="C1029" s="17">
        <v>0.23328759619136399</v>
      </c>
      <c r="D1029" s="17">
        <v>0.24503267470339599</v>
      </c>
      <c r="E1029" s="17">
        <v>0.22314653263998299</v>
      </c>
      <c r="F1029" s="17"/>
      <c r="G1029" s="17">
        <v>0.21363322876368601</v>
      </c>
      <c r="H1029" s="17">
        <v>0.22439206907055001</v>
      </c>
      <c r="I1029" s="17">
        <v>0.214292145466147</v>
      </c>
      <c r="J1029" s="17">
        <v>0.21250679085530599</v>
      </c>
      <c r="K1029" s="17">
        <v>0.26183496529696998</v>
      </c>
      <c r="L1029" s="17">
        <v>0.26687583710590101</v>
      </c>
      <c r="M1029" s="17"/>
      <c r="N1029" s="17">
        <v>0.28518905712859799</v>
      </c>
      <c r="O1029" s="17">
        <v>0.21744432075176401</v>
      </c>
      <c r="P1029" s="17">
        <v>0.22882471312382799</v>
      </c>
      <c r="Q1029" s="17">
        <v>0.19877388881583899</v>
      </c>
      <c r="R1029" s="17"/>
      <c r="S1029" s="17">
        <v>0.25607120001525602</v>
      </c>
      <c r="T1029" s="17">
        <v>0.22993577070558099</v>
      </c>
      <c r="U1029" s="17">
        <v>0.21035690834821999</v>
      </c>
      <c r="V1029" s="17">
        <v>0.25096542519929699</v>
      </c>
      <c r="W1029" s="17">
        <v>0.25290406653513497</v>
      </c>
      <c r="X1029" s="17">
        <v>0.25732434020922301</v>
      </c>
      <c r="Y1029" s="17">
        <v>0.20659108787317301</v>
      </c>
      <c r="Z1029" s="17">
        <v>0.23291226144660401</v>
      </c>
      <c r="AA1029" s="17">
        <v>0.20789935755838401</v>
      </c>
      <c r="AB1029" s="17">
        <v>0.23447708209725199</v>
      </c>
      <c r="AC1029" s="17">
        <v>0.20908554432675999</v>
      </c>
      <c r="AD1029" s="17"/>
      <c r="AE1029" s="17">
        <v>0.26988342013407901</v>
      </c>
      <c r="AF1029" s="17">
        <v>0.216108583238279</v>
      </c>
      <c r="AG1029" s="17">
        <v>0.22003105670210299</v>
      </c>
      <c r="AH1029" s="17"/>
      <c r="AI1029" s="17">
        <v>0.30124873458186802</v>
      </c>
      <c r="AJ1029" s="17">
        <v>0.197286534142596</v>
      </c>
      <c r="AK1029" s="17">
        <v>0.23874789646560099</v>
      </c>
      <c r="AL1029" s="17">
        <v>0.29519004480707201</v>
      </c>
      <c r="AM1029" s="17">
        <v>0.17873228094311799</v>
      </c>
      <c r="AN1029" s="17"/>
      <c r="AO1029" s="17">
        <v>0.29574014767360202</v>
      </c>
      <c r="AP1029" s="17">
        <v>0.22159540219024301</v>
      </c>
      <c r="AQ1029" s="17">
        <v>0.23698394233959</v>
      </c>
      <c r="AR1029" s="17"/>
      <c r="AS1029" s="17">
        <v>0.20184283190920299</v>
      </c>
      <c r="AT1029" s="17">
        <v>0.21817161852343001</v>
      </c>
      <c r="AU1029" s="17">
        <v>0.24508993693876799</v>
      </c>
      <c r="AV1029" s="17">
        <v>0.27757316267117299</v>
      </c>
      <c r="AW1029" s="17">
        <v>0.347629385011962</v>
      </c>
      <c r="AX1029" s="17"/>
      <c r="AY1029" s="17">
        <v>0.18895808457649901</v>
      </c>
      <c r="AZ1029" s="17">
        <v>0.180960708430147</v>
      </c>
      <c r="BA1029" s="17">
        <v>0.226269286064607</v>
      </c>
      <c r="BB1029" s="17">
        <v>0.2102271019817</v>
      </c>
      <c r="BC1029" s="17">
        <v>0.212781856842822</v>
      </c>
      <c r="BD1029" s="17">
        <v>0.2518001377479</v>
      </c>
      <c r="BE1029" s="17">
        <v>0.24409401215378099</v>
      </c>
      <c r="BF1029" s="17">
        <v>0.226144698065952</v>
      </c>
      <c r="BG1029" s="17">
        <v>0.20707471534799701</v>
      </c>
      <c r="BH1029" s="17">
        <v>0.20028957093278199</v>
      </c>
      <c r="BI1029" s="17">
        <v>0.239672560944275</v>
      </c>
      <c r="BJ1029" s="17">
        <v>0.28478792045322099</v>
      </c>
      <c r="BK1029" s="17">
        <v>0.310608064457148</v>
      </c>
      <c r="BL1029" s="17">
        <v>0.30018410440989601</v>
      </c>
      <c r="BM1029" s="17">
        <v>0.29841388463812302</v>
      </c>
      <c r="BN1029" s="17">
        <v>0.26399204128975501</v>
      </c>
      <c r="BO1029" s="17"/>
      <c r="BP1029" s="17">
        <v>0.227600582532764</v>
      </c>
      <c r="BQ1029" s="17">
        <v>0.248379182318124</v>
      </c>
      <c r="BR1029" s="17">
        <v>0.239232175146464</v>
      </c>
      <c r="BS1029" s="17">
        <v>0.21366042836974999</v>
      </c>
      <c r="BT1029" s="17">
        <v>0.217741800620601</v>
      </c>
      <c r="BU1029" s="17">
        <v>0.27172150216341301</v>
      </c>
      <c r="BV1029" s="17"/>
      <c r="BW1029" s="17">
        <v>0.25086047865623901</v>
      </c>
      <c r="BX1029" s="17">
        <v>0.19089883374873301</v>
      </c>
      <c r="BY1029" s="17">
        <v>0.242327329161066</v>
      </c>
      <c r="BZ1029" s="17">
        <v>0.261774954173774</v>
      </c>
      <c r="CA1029" s="17">
        <v>0.27514262155038699</v>
      </c>
      <c r="CB1029" s="17">
        <v>0.30151168854949201</v>
      </c>
      <c r="CC1029" s="17">
        <v>0.21132806792582601</v>
      </c>
      <c r="CD1029" s="17">
        <v>0.155813595174389</v>
      </c>
      <c r="CE1029" s="17"/>
      <c r="CF1029" s="17">
        <v>0.26156661847360002</v>
      </c>
      <c r="CG1029" s="17">
        <v>0.25382153136629199</v>
      </c>
      <c r="CH1029" s="17">
        <v>0.224659002123822</v>
      </c>
      <c r="CI1029" s="17">
        <v>0.19633478356447601</v>
      </c>
      <c r="CJ1029" s="17">
        <v>0.203299883925355</v>
      </c>
      <c r="CK1029" s="17"/>
      <c r="CL1029" s="17">
        <v>0.282091138261992</v>
      </c>
      <c r="CM1029" s="17"/>
      <c r="CN1029" s="17">
        <v>0.19677794864795001</v>
      </c>
      <c r="CO1029" s="17">
        <v>0.24397570696398399</v>
      </c>
      <c r="CP1029" s="17">
        <v>0.30821574366464899</v>
      </c>
    </row>
    <row r="1030" spans="2:94" x14ac:dyDescent="0.35">
      <c r="B1030" t="s">
        <v>372</v>
      </c>
      <c r="C1030" s="17">
        <v>0.21331239977251101</v>
      </c>
      <c r="D1030" s="17">
        <v>0.249532501191535</v>
      </c>
      <c r="E1030" s="17">
        <v>0.179122113631318</v>
      </c>
      <c r="F1030" s="17"/>
      <c r="G1030" s="17">
        <v>0.17739571951369401</v>
      </c>
      <c r="H1030" s="17">
        <v>0.183502589849489</v>
      </c>
      <c r="I1030" s="17">
        <v>0.19687773334356801</v>
      </c>
      <c r="J1030" s="17">
        <v>0.186417968263031</v>
      </c>
      <c r="K1030" s="17">
        <v>0.25901574326888799</v>
      </c>
      <c r="L1030" s="17">
        <v>0.26626215992344998</v>
      </c>
      <c r="M1030" s="17"/>
      <c r="N1030" s="17">
        <v>0.25748216473830798</v>
      </c>
      <c r="O1030" s="17">
        <v>0.228835154714678</v>
      </c>
      <c r="P1030" s="17">
        <v>0.18274169498168799</v>
      </c>
      <c r="Q1030" s="17">
        <v>0.17393422615615201</v>
      </c>
      <c r="R1030" s="17"/>
      <c r="S1030" s="17">
        <v>0.199015661498054</v>
      </c>
      <c r="T1030" s="17">
        <v>0.21316660123064099</v>
      </c>
      <c r="U1030" s="17">
        <v>0.219412850100969</v>
      </c>
      <c r="V1030" s="17">
        <v>0.228787618403586</v>
      </c>
      <c r="W1030" s="17">
        <v>0.220004714678388</v>
      </c>
      <c r="X1030" s="17">
        <v>0.21789004684538099</v>
      </c>
      <c r="Y1030" s="17">
        <v>0.20281837482576001</v>
      </c>
      <c r="Z1030" s="17">
        <v>0.176612676309121</v>
      </c>
      <c r="AA1030" s="17">
        <v>0.19846069164456701</v>
      </c>
      <c r="AB1030" s="17">
        <v>0.25064296051732399</v>
      </c>
      <c r="AC1030" s="17">
        <v>0.21013568181120701</v>
      </c>
      <c r="AD1030" s="17"/>
      <c r="AE1030" s="17">
        <v>0.26017561563354002</v>
      </c>
      <c r="AF1030" s="17">
        <v>0.20170851777801699</v>
      </c>
      <c r="AG1030" s="17">
        <v>0.15492423311968101</v>
      </c>
      <c r="AH1030" s="17"/>
      <c r="AI1030" s="17">
        <v>0.27430833963210099</v>
      </c>
      <c r="AJ1030" s="17">
        <v>0.16636981193021499</v>
      </c>
      <c r="AK1030" s="17">
        <v>0.26921250489979398</v>
      </c>
      <c r="AL1030" s="17">
        <v>0.34648306609729401</v>
      </c>
      <c r="AM1030" s="17">
        <v>0.15172081007548899</v>
      </c>
      <c r="AN1030" s="17"/>
      <c r="AO1030" s="17">
        <v>0.27217101717678299</v>
      </c>
      <c r="AP1030" s="17">
        <v>0.17042614209916801</v>
      </c>
      <c r="AQ1030" s="17">
        <v>0.22026242637280899</v>
      </c>
      <c r="AR1030" s="17"/>
      <c r="AS1030" s="17">
        <v>0.18559737461332401</v>
      </c>
      <c r="AT1030" s="17">
        <v>0.18985319492516001</v>
      </c>
      <c r="AU1030" s="17">
        <v>0.231939346850603</v>
      </c>
      <c r="AV1030" s="17">
        <v>0.23730178723610099</v>
      </c>
      <c r="AW1030" s="17">
        <v>0.29481338222386599</v>
      </c>
      <c r="AX1030" s="17"/>
      <c r="AY1030" s="17">
        <v>0.36203790544974601</v>
      </c>
      <c r="AZ1030" s="17">
        <v>0.21321433904846299</v>
      </c>
      <c r="BA1030" s="17">
        <v>0.216877851787218</v>
      </c>
      <c r="BB1030" s="17">
        <v>0.188044802842501</v>
      </c>
      <c r="BC1030" s="17">
        <v>0.20534742860395</v>
      </c>
      <c r="BD1030" s="17">
        <v>0.17614159994102299</v>
      </c>
      <c r="BE1030" s="17">
        <v>0.228584315796138</v>
      </c>
      <c r="BF1030" s="17">
        <v>0.217837542330551</v>
      </c>
      <c r="BG1030" s="17">
        <v>0.18600597593391899</v>
      </c>
      <c r="BH1030" s="17">
        <v>0.217541835018739</v>
      </c>
      <c r="BI1030" s="17">
        <v>0.23642994203852899</v>
      </c>
      <c r="BJ1030" s="17">
        <v>0.26442322031461502</v>
      </c>
      <c r="BK1030" s="17">
        <v>0.24390319995123699</v>
      </c>
      <c r="BL1030" s="17">
        <v>0.26529702180574699</v>
      </c>
      <c r="BM1030" s="17">
        <v>0.242908520186705</v>
      </c>
      <c r="BN1030" s="17">
        <v>0.23095075993811501</v>
      </c>
      <c r="BO1030" s="17"/>
      <c r="BP1030" s="17">
        <v>0.20335660743324199</v>
      </c>
      <c r="BQ1030" s="17">
        <v>0.22287388699725699</v>
      </c>
      <c r="BR1030" s="17">
        <v>0.190847757029805</v>
      </c>
      <c r="BS1030" s="17">
        <v>0.204422256365002</v>
      </c>
      <c r="BT1030" s="17">
        <v>0.24753459685550899</v>
      </c>
      <c r="BU1030" s="17">
        <v>0.23058394672477101</v>
      </c>
      <c r="BV1030" s="17"/>
      <c r="BW1030" s="17">
        <v>0.201830818397568</v>
      </c>
      <c r="BX1030" s="17">
        <v>0.204104042314846</v>
      </c>
      <c r="BY1030" s="17">
        <v>0.21932278569993899</v>
      </c>
      <c r="BZ1030" s="17">
        <v>0.25541837748058799</v>
      </c>
      <c r="CA1030" s="17">
        <v>0.194099693728461</v>
      </c>
      <c r="CB1030" s="17">
        <v>0.19549415605216799</v>
      </c>
      <c r="CC1030" s="17">
        <v>0.19833291325615601</v>
      </c>
      <c r="CD1030" s="17">
        <v>0.179672203593393</v>
      </c>
      <c r="CE1030" s="17"/>
      <c r="CF1030" s="17">
        <v>0.25872038972397399</v>
      </c>
      <c r="CG1030" s="17">
        <v>0.239786295186147</v>
      </c>
      <c r="CH1030" s="17">
        <v>0.19892379485299599</v>
      </c>
      <c r="CI1030" s="17">
        <v>0.163484213330337</v>
      </c>
      <c r="CJ1030" s="17">
        <v>0.197466130340128</v>
      </c>
      <c r="CK1030" s="17"/>
      <c r="CL1030" s="17">
        <v>0.221745897545571</v>
      </c>
      <c r="CM1030" s="17"/>
      <c r="CN1030" s="17">
        <v>0.18840678567786801</v>
      </c>
      <c r="CO1030" s="17">
        <v>0.228223233438822</v>
      </c>
      <c r="CP1030" s="17">
        <v>0.258361378514815</v>
      </c>
    </row>
    <row r="1031" spans="2:94" x14ac:dyDescent="0.35">
      <c r="B1031" t="s">
        <v>373</v>
      </c>
      <c r="C1031" s="17">
        <v>0.20051815292709299</v>
      </c>
      <c r="D1031" s="17">
        <v>0.200602441722361</v>
      </c>
      <c r="E1031" s="17">
        <v>0.20146523612523201</v>
      </c>
      <c r="F1031" s="17"/>
      <c r="G1031" s="17">
        <v>0.22715508857045</v>
      </c>
      <c r="H1031" s="17">
        <v>0.20325458879026601</v>
      </c>
      <c r="I1031" s="17">
        <v>0.19958368633245299</v>
      </c>
      <c r="J1031" s="17">
        <v>0.16972891168300799</v>
      </c>
      <c r="K1031" s="17">
        <v>0.17410929901340899</v>
      </c>
      <c r="L1031" s="17">
        <v>0.223935041181092</v>
      </c>
      <c r="M1031" s="17"/>
      <c r="N1031" s="17">
        <v>0.182136287271461</v>
      </c>
      <c r="O1031" s="17">
        <v>0.18226638192963601</v>
      </c>
      <c r="P1031" s="17">
        <v>0.23917875892410001</v>
      </c>
      <c r="Q1031" s="17">
        <v>0.20404886641405801</v>
      </c>
      <c r="R1031" s="17"/>
      <c r="S1031" s="17">
        <v>0.192554559783878</v>
      </c>
      <c r="T1031" s="17">
        <v>0.19272799104460001</v>
      </c>
      <c r="U1031" s="17">
        <v>0.17338169263094999</v>
      </c>
      <c r="V1031" s="17">
        <v>0.225442240246608</v>
      </c>
      <c r="W1031" s="17">
        <v>0.23854758460374401</v>
      </c>
      <c r="X1031" s="17">
        <v>0.19284389169671201</v>
      </c>
      <c r="Y1031" s="17">
        <v>0.19308881671797101</v>
      </c>
      <c r="Z1031" s="17">
        <v>0.21383970775908401</v>
      </c>
      <c r="AA1031" s="17">
        <v>0.179417352784665</v>
      </c>
      <c r="AB1031" s="17">
        <v>0.237145828399349</v>
      </c>
      <c r="AC1031" s="17">
        <v>0.18397675841725</v>
      </c>
      <c r="AD1031" s="17"/>
      <c r="AE1031" s="17">
        <v>0.231601688033957</v>
      </c>
      <c r="AF1031" s="17">
        <v>0.17175922999947801</v>
      </c>
      <c r="AG1031" s="17">
        <v>0.17503766102888199</v>
      </c>
      <c r="AH1031" s="17"/>
      <c r="AI1031" s="17">
        <v>0.23370713143246999</v>
      </c>
      <c r="AJ1031" s="17">
        <v>0.17269453372843099</v>
      </c>
      <c r="AK1031" s="17">
        <v>0.17846198711747899</v>
      </c>
      <c r="AL1031" s="17">
        <v>0.20004189283533799</v>
      </c>
      <c r="AM1031" s="17">
        <v>0.19632902103255201</v>
      </c>
      <c r="AN1031" s="17"/>
      <c r="AO1031" s="17">
        <v>0.23216007430934399</v>
      </c>
      <c r="AP1031" s="17">
        <v>0.16962970619057799</v>
      </c>
      <c r="AQ1031" s="17">
        <v>0.19968904430430301</v>
      </c>
      <c r="AR1031" s="17"/>
      <c r="AS1031" s="17">
        <v>0.19698338352983999</v>
      </c>
      <c r="AT1031" s="17">
        <v>0.19782462448303001</v>
      </c>
      <c r="AU1031" s="17">
        <v>0.17502536147450801</v>
      </c>
      <c r="AV1031" s="17">
        <v>0.21333646449501201</v>
      </c>
      <c r="AW1031" s="17">
        <v>0.232054532741863</v>
      </c>
      <c r="AX1031" s="17"/>
      <c r="AY1031" s="17">
        <v>0.223900316813061</v>
      </c>
      <c r="AZ1031" s="17">
        <v>0.210693459174086</v>
      </c>
      <c r="BA1031" s="17">
        <v>0.188866080993391</v>
      </c>
      <c r="BB1031" s="17">
        <v>0.205140206977209</v>
      </c>
      <c r="BC1031" s="17">
        <v>0.193827832181582</v>
      </c>
      <c r="BD1031" s="17">
        <v>0.19862497768351101</v>
      </c>
      <c r="BE1031" s="17">
        <v>0.23263666641165301</v>
      </c>
      <c r="BF1031" s="17">
        <v>0.18967522184609001</v>
      </c>
      <c r="BG1031" s="17">
        <v>0.18083091894690501</v>
      </c>
      <c r="BH1031" s="17">
        <v>0.22084299188815301</v>
      </c>
      <c r="BI1031" s="17">
        <v>0.21945984600397</v>
      </c>
      <c r="BJ1031" s="17">
        <v>0.16815269331256799</v>
      </c>
      <c r="BK1031" s="17">
        <v>0.185553936754462</v>
      </c>
      <c r="BL1031" s="17">
        <v>0.16358848491922701</v>
      </c>
      <c r="BM1031" s="17">
        <v>0.15756398960785301</v>
      </c>
      <c r="BN1031" s="17">
        <v>0.21729889569362101</v>
      </c>
      <c r="BO1031" s="17"/>
      <c r="BP1031" s="17">
        <v>0.197594709233885</v>
      </c>
      <c r="BQ1031" s="17">
        <v>0.19247333128000799</v>
      </c>
      <c r="BR1031" s="17">
        <v>0.21771351139848799</v>
      </c>
      <c r="BS1031" s="17">
        <v>0.190392146677479</v>
      </c>
      <c r="BT1031" s="17">
        <v>0.24252184348376801</v>
      </c>
      <c r="BU1031" s="17">
        <v>0.171047976652873</v>
      </c>
      <c r="BV1031" s="17"/>
      <c r="BW1031" s="17">
        <v>0.23263234631444801</v>
      </c>
      <c r="BX1031" s="17">
        <v>0.20629365984693801</v>
      </c>
      <c r="BY1031" s="17">
        <v>0.18920946416439499</v>
      </c>
      <c r="BZ1031" s="17">
        <v>0.219537529357618</v>
      </c>
      <c r="CA1031" s="17">
        <v>0.186362223556923</v>
      </c>
      <c r="CB1031" s="17">
        <v>0.20346488921133199</v>
      </c>
      <c r="CC1031" s="17">
        <v>0.268544008634996</v>
      </c>
      <c r="CD1031" s="17">
        <v>0.247129082488387</v>
      </c>
      <c r="CE1031" s="17"/>
      <c r="CF1031" s="17">
        <v>0.19755659298252401</v>
      </c>
      <c r="CG1031" s="17">
        <v>0.2008385488645</v>
      </c>
      <c r="CH1031" s="17">
        <v>0.18935392038695401</v>
      </c>
      <c r="CI1031" s="17">
        <v>0.221474040772321</v>
      </c>
      <c r="CJ1031" s="17">
        <v>0.235639638747102</v>
      </c>
      <c r="CK1031" s="17"/>
      <c r="CL1031" s="17">
        <v>0.19977410355765399</v>
      </c>
      <c r="CM1031" s="17"/>
      <c r="CN1031" s="17">
        <v>0.17896006496796499</v>
      </c>
      <c r="CO1031" s="17">
        <v>0.21598743185677099</v>
      </c>
      <c r="CP1031" s="17">
        <v>0.23747266195381</v>
      </c>
    </row>
    <row r="1032" spans="2:94" x14ac:dyDescent="0.35">
      <c r="B1032" t="s">
        <v>374</v>
      </c>
      <c r="C1032" s="17">
        <v>0.19993061295435299</v>
      </c>
      <c r="D1032" s="17">
        <v>0.213157915380876</v>
      </c>
      <c r="E1032" s="17">
        <v>0.18663263253645601</v>
      </c>
      <c r="F1032" s="17"/>
      <c r="G1032" s="17">
        <v>0.22157002810012699</v>
      </c>
      <c r="H1032" s="17">
        <v>0.234528491057376</v>
      </c>
      <c r="I1032" s="17">
        <v>0.207193682444864</v>
      </c>
      <c r="J1032" s="17">
        <v>0.18544575969469199</v>
      </c>
      <c r="K1032" s="17">
        <v>0.15436569363816699</v>
      </c>
      <c r="L1032" s="17">
        <v>0.19354163315178599</v>
      </c>
      <c r="M1032" s="17"/>
      <c r="N1032" s="17">
        <v>0.236146080301113</v>
      </c>
      <c r="O1032" s="17">
        <v>0.187978640969688</v>
      </c>
      <c r="P1032" s="17">
        <v>0.19840072915653401</v>
      </c>
      <c r="Q1032" s="17">
        <v>0.176264688606112</v>
      </c>
      <c r="R1032" s="17"/>
      <c r="S1032" s="17">
        <v>0.22672196299549699</v>
      </c>
      <c r="T1032" s="17">
        <v>0.20434759047130199</v>
      </c>
      <c r="U1032" s="17">
        <v>0.200803429065913</v>
      </c>
      <c r="V1032" s="17">
        <v>0.26288918242339498</v>
      </c>
      <c r="W1032" s="17">
        <v>0.17813682488667601</v>
      </c>
      <c r="X1032" s="17">
        <v>0.14756909088680101</v>
      </c>
      <c r="Y1032" s="17">
        <v>0.16440740103940299</v>
      </c>
      <c r="Z1032" s="17">
        <v>0.19368812629677601</v>
      </c>
      <c r="AA1032" s="17">
        <v>0.17231916183530999</v>
      </c>
      <c r="AB1032" s="17">
        <v>0.234808300444936</v>
      </c>
      <c r="AC1032" s="17">
        <v>0.183207422484822</v>
      </c>
      <c r="AD1032" s="17"/>
      <c r="AE1032" s="17">
        <v>0.20546845086597901</v>
      </c>
      <c r="AF1032" s="17">
        <v>0.19581369149036201</v>
      </c>
      <c r="AG1032" s="17">
        <v>0.19118748065611799</v>
      </c>
      <c r="AH1032" s="17"/>
      <c r="AI1032" s="17">
        <v>0.214038223498553</v>
      </c>
      <c r="AJ1032" s="17">
        <v>0.16947234126911301</v>
      </c>
      <c r="AK1032" s="17">
        <v>0.21611170358771001</v>
      </c>
      <c r="AL1032" s="17">
        <v>0.27033062994204599</v>
      </c>
      <c r="AM1032" s="17">
        <v>0.20681127712876601</v>
      </c>
      <c r="AN1032" s="17"/>
      <c r="AO1032" s="17">
        <v>0.21571347859019399</v>
      </c>
      <c r="AP1032" s="17">
        <v>0.179104155466381</v>
      </c>
      <c r="AQ1032" s="17">
        <v>0.22486615628724499</v>
      </c>
      <c r="AR1032" s="17"/>
      <c r="AS1032" s="17">
        <v>0.14855890893715501</v>
      </c>
      <c r="AT1032" s="17">
        <v>0.18467600081114299</v>
      </c>
      <c r="AU1032" s="17">
        <v>0.21580977020577799</v>
      </c>
      <c r="AV1032" s="17">
        <v>0.27747647472625597</v>
      </c>
      <c r="AW1032" s="17">
        <v>0.15430760759172901</v>
      </c>
      <c r="AX1032" s="17"/>
      <c r="AY1032" s="17">
        <v>0.21736549538814501</v>
      </c>
      <c r="AZ1032" s="17">
        <v>0.196834129196514</v>
      </c>
      <c r="BA1032" s="17">
        <v>0.20218206404740299</v>
      </c>
      <c r="BB1032" s="17">
        <v>0.14460507739794901</v>
      </c>
      <c r="BC1032" s="17">
        <v>0.207278163249803</v>
      </c>
      <c r="BD1032" s="17">
        <v>0.189926458024779</v>
      </c>
      <c r="BE1032" s="17">
        <v>0.21144105897754401</v>
      </c>
      <c r="BF1032" s="17">
        <v>0.214192169367767</v>
      </c>
      <c r="BG1032" s="17">
        <v>0.178465026697956</v>
      </c>
      <c r="BH1032" s="17">
        <v>0.22689243186077501</v>
      </c>
      <c r="BI1032" s="17">
        <v>0.206236741255862</v>
      </c>
      <c r="BJ1032" s="17">
        <v>0.19859445504055101</v>
      </c>
      <c r="BK1032" s="17">
        <v>0.202232783250267</v>
      </c>
      <c r="BL1032" s="17">
        <v>0.263702476949635</v>
      </c>
      <c r="BM1032" s="17">
        <v>0.159529151626013</v>
      </c>
      <c r="BN1032" s="17">
        <v>0.25955578702758902</v>
      </c>
      <c r="BO1032" s="17"/>
      <c r="BP1032" s="17">
        <v>0.21359268831081701</v>
      </c>
      <c r="BQ1032" s="17">
        <v>0.18907899374758</v>
      </c>
      <c r="BR1032" s="17">
        <v>0.209592684103867</v>
      </c>
      <c r="BS1032" s="17">
        <v>0.19538781754103099</v>
      </c>
      <c r="BT1032" s="17">
        <v>0.195881975532437</v>
      </c>
      <c r="BU1032" s="17">
        <v>0.200898023542191</v>
      </c>
      <c r="BV1032" s="17"/>
      <c r="BW1032" s="17">
        <v>0.234220149598969</v>
      </c>
      <c r="BX1032" s="17">
        <v>0.20089631219805501</v>
      </c>
      <c r="BY1032" s="17">
        <v>0.19857302140557601</v>
      </c>
      <c r="BZ1032" s="17">
        <v>0.20118994682132299</v>
      </c>
      <c r="CA1032" s="17">
        <v>0.17563657826123</v>
      </c>
      <c r="CB1032" s="17">
        <v>0.25475425250550698</v>
      </c>
      <c r="CC1032" s="17">
        <v>0.24342792262452601</v>
      </c>
      <c r="CD1032" s="17">
        <v>0.25117390422696401</v>
      </c>
      <c r="CE1032" s="17"/>
      <c r="CF1032" s="17">
        <v>0.21400714435499399</v>
      </c>
      <c r="CG1032" s="17">
        <v>0.197625558063316</v>
      </c>
      <c r="CH1032" s="17">
        <v>0.198715750173206</v>
      </c>
      <c r="CI1032" s="17">
        <v>0.201705526566545</v>
      </c>
      <c r="CJ1032" s="17">
        <v>0.19520812643660601</v>
      </c>
      <c r="CK1032" s="17"/>
      <c r="CL1032" s="17">
        <v>0.188736654677158</v>
      </c>
      <c r="CM1032" s="17"/>
      <c r="CN1032" s="17">
        <v>0.18265497318151</v>
      </c>
      <c r="CO1032" s="17">
        <v>0.21620289249091901</v>
      </c>
      <c r="CP1032" s="17">
        <v>0.22645946283075299</v>
      </c>
    </row>
    <row r="1033" spans="2:94" x14ac:dyDescent="0.35">
      <c r="B1033" t="s">
        <v>375</v>
      </c>
      <c r="C1033" s="17">
        <v>0.17520848207821099</v>
      </c>
      <c r="D1033" s="17">
        <v>0.19092165800890801</v>
      </c>
      <c r="E1033" s="17">
        <v>0.16076174455627401</v>
      </c>
      <c r="F1033" s="17"/>
      <c r="G1033" s="17">
        <v>0.171866314941368</v>
      </c>
      <c r="H1033" s="17">
        <v>0.15243854495733999</v>
      </c>
      <c r="I1033" s="17">
        <v>0.186205471994493</v>
      </c>
      <c r="J1033" s="17">
        <v>0.13892567440266701</v>
      </c>
      <c r="K1033" s="17">
        <v>0.18928203897360299</v>
      </c>
      <c r="L1033" s="17">
        <v>0.20713475854402399</v>
      </c>
      <c r="M1033" s="17"/>
      <c r="N1033" s="17">
        <v>0.183462556830021</v>
      </c>
      <c r="O1033" s="17">
        <v>0.172843328992032</v>
      </c>
      <c r="P1033" s="17">
        <v>0.18100433865368701</v>
      </c>
      <c r="Q1033" s="17">
        <v>0.16195988480321799</v>
      </c>
      <c r="R1033" s="17"/>
      <c r="S1033" s="17">
        <v>0.16878973222126101</v>
      </c>
      <c r="T1033" s="17">
        <v>0.161109100764492</v>
      </c>
      <c r="U1033" s="17">
        <v>0.16286105116896099</v>
      </c>
      <c r="V1033" s="17">
        <v>0.196456464810257</v>
      </c>
      <c r="W1033" s="17">
        <v>0.15976783598237199</v>
      </c>
      <c r="X1033" s="17">
        <v>0.18090456576772199</v>
      </c>
      <c r="Y1033" s="17">
        <v>0.195391666308317</v>
      </c>
      <c r="Z1033" s="17">
        <v>0.17610600756712799</v>
      </c>
      <c r="AA1033" s="17">
        <v>0.16047398496045701</v>
      </c>
      <c r="AB1033" s="17">
        <v>0.194722203849065</v>
      </c>
      <c r="AC1033" s="17">
        <v>0.18709735327555699</v>
      </c>
      <c r="AD1033" s="17"/>
      <c r="AE1033" s="17">
        <v>0.22047676127957999</v>
      </c>
      <c r="AF1033" s="17">
        <v>0.15172726134365899</v>
      </c>
      <c r="AG1033" s="17">
        <v>0.14358484954124701</v>
      </c>
      <c r="AH1033" s="17"/>
      <c r="AI1033" s="17">
        <v>0.24335676331123601</v>
      </c>
      <c r="AJ1033" s="17">
        <v>0.12977967808814</v>
      </c>
      <c r="AK1033" s="17">
        <v>0.123467876941386</v>
      </c>
      <c r="AL1033" s="17">
        <v>0.21033623800359899</v>
      </c>
      <c r="AM1033" s="17">
        <v>0.160195844090465</v>
      </c>
      <c r="AN1033" s="17"/>
      <c r="AO1033" s="17">
        <v>0.25205792236442598</v>
      </c>
      <c r="AP1033" s="17">
        <v>0.117488092631643</v>
      </c>
      <c r="AQ1033" s="17">
        <v>0.178881290388233</v>
      </c>
      <c r="AR1033" s="17"/>
      <c r="AS1033" s="17">
        <v>0.174466218590005</v>
      </c>
      <c r="AT1033" s="17">
        <v>0.17901949065304501</v>
      </c>
      <c r="AU1033" s="17">
        <v>0.18461154708914601</v>
      </c>
      <c r="AV1033" s="17">
        <v>0.13807692117819501</v>
      </c>
      <c r="AW1033" s="17">
        <v>0.18905395141843001</v>
      </c>
      <c r="AX1033" s="17"/>
      <c r="AY1033" s="17">
        <v>0.19998842212453699</v>
      </c>
      <c r="AZ1033" s="17">
        <v>0.16233765990569901</v>
      </c>
      <c r="BA1033" s="17">
        <v>0.190061673352766</v>
      </c>
      <c r="BB1033" s="17">
        <v>0.13890293883784899</v>
      </c>
      <c r="BC1033" s="17">
        <v>0.162895139599261</v>
      </c>
      <c r="BD1033" s="17">
        <v>0.175257381382738</v>
      </c>
      <c r="BE1033" s="17">
        <v>0.193754375977813</v>
      </c>
      <c r="BF1033" s="17">
        <v>0.161555870358007</v>
      </c>
      <c r="BG1033" s="17">
        <v>0.13649362276958599</v>
      </c>
      <c r="BH1033" s="17">
        <v>0.21946678804087699</v>
      </c>
      <c r="BI1033" s="17">
        <v>0.184416582283978</v>
      </c>
      <c r="BJ1033" s="17">
        <v>0.177031487623064</v>
      </c>
      <c r="BK1033" s="17">
        <v>0.20442959933856999</v>
      </c>
      <c r="BL1033" s="17">
        <v>0.111242031948791</v>
      </c>
      <c r="BM1033" s="17">
        <v>0.19626753064465499</v>
      </c>
      <c r="BN1033" s="17">
        <v>0.21758958111698301</v>
      </c>
      <c r="BO1033" s="17"/>
      <c r="BP1033" s="17">
        <v>0.17240339505531199</v>
      </c>
      <c r="BQ1033" s="17">
        <v>0.16289052379927799</v>
      </c>
      <c r="BR1033" s="17">
        <v>0.170805280690323</v>
      </c>
      <c r="BS1033" s="17">
        <v>0.17910389359456899</v>
      </c>
      <c r="BT1033" s="17">
        <v>0.17767208098199799</v>
      </c>
      <c r="BU1033" s="17">
        <v>0.241417540628518</v>
      </c>
      <c r="BV1033" s="17"/>
      <c r="BW1033" s="17">
        <v>0.23322995721583301</v>
      </c>
      <c r="BX1033" s="17">
        <v>0.17461659921136899</v>
      </c>
      <c r="BY1033" s="17">
        <v>0.159888222945895</v>
      </c>
      <c r="BZ1033" s="17">
        <v>0.18300178289146299</v>
      </c>
      <c r="CA1033" s="17">
        <v>0.20566346290232701</v>
      </c>
      <c r="CB1033" s="17">
        <v>0.25049367047783599</v>
      </c>
      <c r="CC1033" s="17">
        <v>0.18770888025833199</v>
      </c>
      <c r="CD1033" s="17">
        <v>0.12566820481351801</v>
      </c>
      <c r="CE1033" s="17"/>
      <c r="CF1033" s="17">
        <v>0.22789341125623999</v>
      </c>
      <c r="CG1033" s="17">
        <v>0.192176061675434</v>
      </c>
      <c r="CH1033" s="17">
        <v>0.15388447999869301</v>
      </c>
      <c r="CI1033" s="17">
        <v>0.16453847557943299</v>
      </c>
      <c r="CJ1033" s="17">
        <v>0.14811944349225001</v>
      </c>
      <c r="CK1033" s="17"/>
      <c r="CL1033" s="17">
        <v>0.178239579706306</v>
      </c>
      <c r="CM1033" s="17"/>
      <c r="CN1033" s="17">
        <v>0.134625253491548</v>
      </c>
      <c r="CO1033" s="17">
        <v>0.213525816985287</v>
      </c>
      <c r="CP1033" s="17">
        <v>0.23745642301439501</v>
      </c>
    </row>
    <row r="1034" spans="2:94" x14ac:dyDescent="0.35">
      <c r="B1034" t="s">
        <v>376</v>
      </c>
      <c r="C1034" s="17">
        <v>0.16256348936561499</v>
      </c>
      <c r="D1034" s="17">
        <v>0.178802343063627</v>
      </c>
      <c r="E1034" s="17">
        <v>0.146531634061353</v>
      </c>
      <c r="F1034" s="17"/>
      <c r="G1034" s="17">
        <v>0.19259593335692399</v>
      </c>
      <c r="H1034" s="17">
        <v>0.17907877072422801</v>
      </c>
      <c r="I1034" s="17">
        <v>0.16500206833317699</v>
      </c>
      <c r="J1034" s="17">
        <v>0.136752816890504</v>
      </c>
      <c r="K1034" s="17">
        <v>0.14092257844200801</v>
      </c>
      <c r="L1034" s="17">
        <v>0.162443971855047</v>
      </c>
      <c r="M1034" s="17"/>
      <c r="N1034" s="17">
        <v>0.204097738428304</v>
      </c>
      <c r="O1034" s="17">
        <v>0.156397347161638</v>
      </c>
      <c r="P1034" s="17">
        <v>0.14695648792886001</v>
      </c>
      <c r="Q1034" s="17">
        <v>0.139030449733335</v>
      </c>
      <c r="R1034" s="17"/>
      <c r="S1034" s="17">
        <v>0.21402310047738399</v>
      </c>
      <c r="T1034" s="17">
        <v>0.17152054730771599</v>
      </c>
      <c r="U1034" s="17">
        <v>0.14851289962304601</v>
      </c>
      <c r="V1034" s="17">
        <v>0.14524640675351499</v>
      </c>
      <c r="W1034" s="17">
        <v>0.14673397370024599</v>
      </c>
      <c r="X1034" s="17">
        <v>0.170977924492002</v>
      </c>
      <c r="Y1034" s="17">
        <v>0.13815586109519401</v>
      </c>
      <c r="Z1034" s="17">
        <v>0.13979590351587401</v>
      </c>
      <c r="AA1034" s="17">
        <v>0.15390605359572301</v>
      </c>
      <c r="AB1034" s="17">
        <v>0.15213566023807301</v>
      </c>
      <c r="AC1034" s="17">
        <v>0.150950759135628</v>
      </c>
      <c r="AD1034" s="17"/>
      <c r="AE1034" s="17">
        <v>0.16953960779440999</v>
      </c>
      <c r="AF1034" s="17">
        <v>0.16602552549509</v>
      </c>
      <c r="AG1034" s="17">
        <v>0.13601628884953701</v>
      </c>
      <c r="AH1034" s="17"/>
      <c r="AI1034" s="17">
        <v>0.188580451273692</v>
      </c>
      <c r="AJ1034" s="17">
        <v>0.13776437772279401</v>
      </c>
      <c r="AK1034" s="17">
        <v>0.22187841807835801</v>
      </c>
      <c r="AL1034" s="17">
        <v>0.145000875540992</v>
      </c>
      <c r="AM1034" s="17">
        <v>0.121702022101683</v>
      </c>
      <c r="AN1034" s="17"/>
      <c r="AO1034" s="17">
        <v>0.202387604561658</v>
      </c>
      <c r="AP1034" s="17">
        <v>0.15640641477926601</v>
      </c>
      <c r="AQ1034" s="17">
        <v>0.208643970290319</v>
      </c>
      <c r="AR1034" s="17"/>
      <c r="AS1034" s="17">
        <v>0.110888606209368</v>
      </c>
      <c r="AT1034" s="17">
        <v>0.16247850475572401</v>
      </c>
      <c r="AU1034" s="17">
        <v>0.18870483467165999</v>
      </c>
      <c r="AV1034" s="17">
        <v>0.22691423344184</v>
      </c>
      <c r="AW1034" s="17">
        <v>0.151260409460553</v>
      </c>
      <c r="AX1034" s="17"/>
      <c r="AY1034" s="17">
        <v>6.7779099023987294E-2</v>
      </c>
      <c r="AZ1034" s="17">
        <v>0.145687539063173</v>
      </c>
      <c r="BA1034" s="17">
        <v>0.116646247564163</v>
      </c>
      <c r="BB1034" s="17">
        <v>0.132712692361763</v>
      </c>
      <c r="BC1034" s="17">
        <v>0.15296186181526999</v>
      </c>
      <c r="BD1034" s="17">
        <v>0.16359741750611001</v>
      </c>
      <c r="BE1034" s="17">
        <v>0.153632118826044</v>
      </c>
      <c r="BF1034" s="17">
        <v>0.168039099796751</v>
      </c>
      <c r="BG1034" s="17">
        <v>0.15917252640656199</v>
      </c>
      <c r="BH1034" s="17">
        <v>0.17419492830644501</v>
      </c>
      <c r="BI1034" s="17">
        <v>0.181834052713014</v>
      </c>
      <c r="BJ1034" s="17">
        <v>0.21042316951127399</v>
      </c>
      <c r="BK1034" s="17">
        <v>0.17267445302710699</v>
      </c>
      <c r="BL1034" s="17">
        <v>0.19896560289979801</v>
      </c>
      <c r="BM1034" s="17">
        <v>0.25057637454616699</v>
      </c>
      <c r="BN1034" s="17">
        <v>0.24759039947356801</v>
      </c>
      <c r="BO1034" s="17"/>
      <c r="BP1034" s="17">
        <v>0.17570843350672499</v>
      </c>
      <c r="BQ1034" s="17">
        <v>0.150776598715926</v>
      </c>
      <c r="BR1034" s="17">
        <v>0.16793269205976699</v>
      </c>
      <c r="BS1034" s="17">
        <v>0.16423858369504701</v>
      </c>
      <c r="BT1034" s="17">
        <v>0.14999230092092899</v>
      </c>
      <c r="BU1034" s="17">
        <v>0.17344363382000699</v>
      </c>
      <c r="BV1034" s="17"/>
      <c r="BW1034" s="17">
        <v>0.15071567467418401</v>
      </c>
      <c r="BX1034" s="17">
        <v>0.143978313441254</v>
      </c>
      <c r="BY1034" s="17">
        <v>0.17113268975457699</v>
      </c>
      <c r="BZ1034" s="17">
        <v>0.176404013356179</v>
      </c>
      <c r="CA1034" s="17">
        <v>0.177625873346754</v>
      </c>
      <c r="CB1034" s="17">
        <v>0.173450896950849</v>
      </c>
      <c r="CC1034" s="17">
        <v>0.19829660357551701</v>
      </c>
      <c r="CD1034" s="17">
        <v>0.111391539659811</v>
      </c>
      <c r="CE1034" s="17"/>
      <c r="CF1034" s="17">
        <v>0.215798082333921</v>
      </c>
      <c r="CG1034" s="17">
        <v>0.18528386979956299</v>
      </c>
      <c r="CH1034" s="17">
        <v>0.14065069471952801</v>
      </c>
      <c r="CI1034" s="17">
        <v>0.146365803030922</v>
      </c>
      <c r="CJ1034" s="17">
        <v>0.104703342474615</v>
      </c>
      <c r="CK1034" s="17"/>
      <c r="CL1034" s="17">
        <v>0.18105724548240401</v>
      </c>
      <c r="CM1034" s="17"/>
      <c r="CN1034" s="17">
        <v>0.137815676026355</v>
      </c>
      <c r="CO1034" s="17">
        <v>0.174358962763459</v>
      </c>
      <c r="CP1034" s="17">
        <v>0.20973129290537801</v>
      </c>
    </row>
    <row r="1035" spans="2:94" x14ac:dyDescent="0.35">
      <c r="B1035" t="s">
        <v>133</v>
      </c>
      <c r="C1035" s="17">
        <v>0.14043280290356899</v>
      </c>
      <c r="D1035" s="17">
        <v>0.11231820012117499</v>
      </c>
      <c r="E1035" s="17">
        <v>0.168465536405453</v>
      </c>
      <c r="F1035" s="17"/>
      <c r="G1035" s="17">
        <v>0.100800644401079</v>
      </c>
      <c r="H1035" s="17">
        <v>0.125492671415043</v>
      </c>
      <c r="I1035" s="17">
        <v>0.11857492869594199</v>
      </c>
      <c r="J1035" s="17">
        <v>0.19331025939640101</v>
      </c>
      <c r="K1035" s="17">
        <v>0.15912763705532099</v>
      </c>
      <c r="L1035" s="17">
        <v>0.14149935339946501</v>
      </c>
      <c r="M1035" s="17"/>
      <c r="N1035" s="17">
        <v>9.8625461374823295E-2</v>
      </c>
      <c r="O1035" s="17">
        <v>0.135854340147403</v>
      </c>
      <c r="P1035" s="17">
        <v>0.12935263555927501</v>
      </c>
      <c r="Q1035" s="17">
        <v>0.19900543009014801</v>
      </c>
      <c r="R1035" s="17"/>
      <c r="S1035" s="17">
        <v>0.12605132687290199</v>
      </c>
      <c r="T1035" s="17">
        <v>0.14901338555177401</v>
      </c>
      <c r="U1035" s="17">
        <v>0.19110339107246199</v>
      </c>
      <c r="V1035" s="17">
        <v>0.10146095293542701</v>
      </c>
      <c r="W1035" s="17">
        <v>0.13114833933105199</v>
      </c>
      <c r="X1035" s="17">
        <v>0.14878462214579699</v>
      </c>
      <c r="Y1035" s="17">
        <v>0.13581315144033301</v>
      </c>
      <c r="Z1035" s="17">
        <v>0.113161048331979</v>
      </c>
      <c r="AA1035" s="17">
        <v>0.15019773098922801</v>
      </c>
      <c r="AB1035" s="17">
        <v>0.137939916385282</v>
      </c>
      <c r="AC1035" s="17">
        <v>0.15753548279253099</v>
      </c>
      <c r="AD1035" s="17"/>
      <c r="AE1035" s="17">
        <v>0.13413808673504901</v>
      </c>
      <c r="AF1035" s="17">
        <v>0.12818886167024199</v>
      </c>
      <c r="AG1035" s="17">
        <v>0.19597561418694501</v>
      </c>
      <c r="AH1035" s="17"/>
      <c r="AI1035" s="17">
        <v>0.11826631416482</v>
      </c>
      <c r="AJ1035" s="17">
        <v>0.12222003816398901</v>
      </c>
      <c r="AK1035" s="17">
        <v>0.104934213160694</v>
      </c>
      <c r="AL1035" s="17">
        <v>0.13086497680446299</v>
      </c>
      <c r="AM1035" s="17">
        <v>0.236630530281153</v>
      </c>
      <c r="AN1035" s="17"/>
      <c r="AO1035" s="17">
        <v>0.112671566330731</v>
      </c>
      <c r="AP1035" s="17">
        <v>0.11442004979661199</v>
      </c>
      <c r="AQ1035" s="17">
        <v>0.11258117099625201</v>
      </c>
      <c r="AR1035" s="17"/>
      <c r="AS1035" s="17">
        <v>0.19219514826657899</v>
      </c>
      <c r="AT1035" s="17">
        <v>0.15590370910051601</v>
      </c>
      <c r="AU1035" s="17">
        <v>0.115449079483133</v>
      </c>
      <c r="AV1035" s="17">
        <v>9.5141515800840695E-2</v>
      </c>
      <c r="AW1035" s="17">
        <v>6.7128541436303896E-2</v>
      </c>
      <c r="AX1035" s="17"/>
      <c r="AY1035" s="17">
        <v>0.16238053465371999</v>
      </c>
      <c r="AZ1035" s="17">
        <v>0.19743298657556299</v>
      </c>
      <c r="BA1035" s="17">
        <v>0.16820948243521699</v>
      </c>
      <c r="BB1035" s="17">
        <v>0.21379959091654399</v>
      </c>
      <c r="BC1035" s="17">
        <v>0.14011831213142101</v>
      </c>
      <c r="BD1035" s="17">
        <v>0.14479870308801601</v>
      </c>
      <c r="BE1035" s="17">
        <v>0.14235302591606899</v>
      </c>
      <c r="BF1035" s="17">
        <v>9.9689057459655006E-2</v>
      </c>
      <c r="BG1035" s="17">
        <v>0.140722882160149</v>
      </c>
      <c r="BH1035" s="17">
        <v>0.113255304323929</v>
      </c>
      <c r="BI1035" s="17">
        <v>0.11203814982196</v>
      </c>
      <c r="BJ1035" s="17">
        <v>8.6262343480258394E-2</v>
      </c>
      <c r="BK1035" s="17">
        <v>0.108753865723123</v>
      </c>
      <c r="BL1035" s="17">
        <v>0.112890642404931</v>
      </c>
      <c r="BM1035" s="17">
        <v>8.0814465044627304E-2</v>
      </c>
      <c r="BN1035" s="17">
        <v>2.99747442597917E-2</v>
      </c>
      <c r="BO1035" s="17"/>
      <c r="BP1035" s="17">
        <v>0.114960765780129</v>
      </c>
      <c r="BQ1035" s="17">
        <v>0.155469979872221</v>
      </c>
      <c r="BR1035" s="17">
        <v>0.12505759487486201</v>
      </c>
      <c r="BS1035" s="17">
        <v>0.15638891665240101</v>
      </c>
      <c r="BT1035" s="17">
        <v>0.13769510765590401</v>
      </c>
      <c r="BU1035" s="17">
        <v>0.14959093934579801</v>
      </c>
      <c r="BV1035" s="17"/>
      <c r="BW1035" s="17">
        <v>9.3608049868644502E-2</v>
      </c>
      <c r="BX1035" s="17">
        <v>0.15879666937555401</v>
      </c>
      <c r="BY1035" s="17">
        <v>0.13184196567837</v>
      </c>
      <c r="BZ1035" s="17">
        <v>0.122220973520383</v>
      </c>
      <c r="CA1035" s="17">
        <v>0.105331165790395</v>
      </c>
      <c r="CB1035" s="17">
        <v>9.7805906443937898E-2</v>
      </c>
      <c r="CC1035" s="17">
        <v>0.127059442283987</v>
      </c>
      <c r="CD1035" s="17">
        <v>0.172105298110694</v>
      </c>
      <c r="CE1035" s="17"/>
      <c r="CF1035" s="17">
        <v>8.9411261876207196E-2</v>
      </c>
      <c r="CG1035" s="17">
        <v>0.122224472532119</v>
      </c>
      <c r="CH1035" s="17">
        <v>0.15255797226818801</v>
      </c>
      <c r="CI1035" s="17">
        <v>0.16886790051778899</v>
      </c>
      <c r="CJ1035" s="17">
        <v>0.199928059528031</v>
      </c>
      <c r="CK1035" s="17"/>
      <c r="CL1035" s="17">
        <v>0.109690626911515</v>
      </c>
      <c r="CM1035" s="17"/>
      <c r="CN1035" s="17">
        <v>0.157429998105071</v>
      </c>
      <c r="CO1035" s="17">
        <v>0.14089303245357601</v>
      </c>
      <c r="CP1035" s="17">
        <v>0.101223260171742</v>
      </c>
    </row>
    <row r="1036" spans="2:94" x14ac:dyDescent="0.35">
      <c r="B1036" t="s">
        <v>377</v>
      </c>
      <c r="C1036" s="17">
        <v>0.134222972353987</v>
      </c>
      <c r="D1036" s="17">
        <v>0.14445218060850801</v>
      </c>
      <c r="E1036" s="17">
        <v>0.12425206501806201</v>
      </c>
      <c r="F1036" s="17"/>
      <c r="G1036" s="17">
        <v>0.175883787355369</v>
      </c>
      <c r="H1036" s="17">
        <v>0.154174907789842</v>
      </c>
      <c r="I1036" s="17">
        <v>0.137617242798654</v>
      </c>
      <c r="J1036" s="17">
        <v>0.105658578451648</v>
      </c>
      <c r="K1036" s="17">
        <v>0.10577979572650401</v>
      </c>
      <c r="L1036" s="17">
        <v>0.12953878405679101</v>
      </c>
      <c r="M1036" s="17"/>
      <c r="N1036" s="17">
        <v>0.12992464490672301</v>
      </c>
      <c r="O1036" s="17">
        <v>0.12703086780296</v>
      </c>
      <c r="P1036" s="17">
        <v>0.15055138154244399</v>
      </c>
      <c r="Q1036" s="17">
        <v>0.13074696746999001</v>
      </c>
      <c r="R1036" s="17"/>
      <c r="S1036" s="17">
        <v>0.15378694062992701</v>
      </c>
      <c r="T1036" s="17">
        <v>0.123634428448506</v>
      </c>
      <c r="U1036" s="17">
        <v>0.128642947058734</v>
      </c>
      <c r="V1036" s="17">
        <v>0.14078280061937301</v>
      </c>
      <c r="W1036" s="17">
        <v>0.160921056819613</v>
      </c>
      <c r="X1036" s="17">
        <v>0.14216140177997599</v>
      </c>
      <c r="Y1036" s="17">
        <v>0.13242926067838001</v>
      </c>
      <c r="Z1036" s="17">
        <v>0.119345490966816</v>
      </c>
      <c r="AA1036" s="17">
        <v>0.111505421632224</v>
      </c>
      <c r="AB1036" s="17">
        <v>0.13157881596046</v>
      </c>
      <c r="AC1036" s="17">
        <v>0.12201037891164</v>
      </c>
      <c r="AD1036" s="17"/>
      <c r="AE1036" s="17">
        <v>0.140250965673378</v>
      </c>
      <c r="AF1036" s="17">
        <v>0.122341526248312</v>
      </c>
      <c r="AG1036" s="17">
        <v>0.124674745457678</v>
      </c>
      <c r="AH1036" s="17"/>
      <c r="AI1036" s="17">
        <v>0.14167501936775501</v>
      </c>
      <c r="AJ1036" s="17">
        <v>0.129435538484964</v>
      </c>
      <c r="AK1036" s="17">
        <v>0.110393415146784</v>
      </c>
      <c r="AL1036" s="17">
        <v>0.17323410611878601</v>
      </c>
      <c r="AM1036" s="17">
        <v>0.12777625643487101</v>
      </c>
      <c r="AN1036" s="17"/>
      <c r="AO1036" s="17">
        <v>0.14975736385214999</v>
      </c>
      <c r="AP1036" s="17">
        <v>0.129353435937029</v>
      </c>
      <c r="AQ1036" s="17">
        <v>0.14803789047511701</v>
      </c>
      <c r="AR1036" s="17"/>
      <c r="AS1036" s="17">
        <v>0.114545313500886</v>
      </c>
      <c r="AT1036" s="17">
        <v>0.13137963236853001</v>
      </c>
      <c r="AU1036" s="17">
        <v>0.118467083614156</v>
      </c>
      <c r="AV1036" s="17">
        <v>0.166587640564169</v>
      </c>
      <c r="AW1036" s="17">
        <v>0.15261585251753901</v>
      </c>
      <c r="AX1036" s="17"/>
      <c r="AY1036" s="17">
        <v>0.12763296670323701</v>
      </c>
      <c r="AZ1036" s="17">
        <v>0.13576539008835201</v>
      </c>
      <c r="BA1036" s="17">
        <v>0.13016941881894201</v>
      </c>
      <c r="BB1036" s="17">
        <v>0.13117737544171201</v>
      </c>
      <c r="BC1036" s="17">
        <v>0.12488088926530699</v>
      </c>
      <c r="BD1036" s="17">
        <v>0.15578177128102999</v>
      </c>
      <c r="BE1036" s="17">
        <v>0.17288827573813501</v>
      </c>
      <c r="BF1036" s="17">
        <v>0.10189907929765001</v>
      </c>
      <c r="BG1036" s="17">
        <v>0.108933967688652</v>
      </c>
      <c r="BH1036" s="17">
        <v>0.13389817752063399</v>
      </c>
      <c r="BI1036" s="17">
        <v>0.12505688607527801</v>
      </c>
      <c r="BJ1036" s="17">
        <v>0.106947365415665</v>
      </c>
      <c r="BK1036" s="17">
        <v>0.192584715955676</v>
      </c>
      <c r="BL1036" s="17">
        <v>0.137315565983162</v>
      </c>
      <c r="BM1036" s="17">
        <v>0.117310363329341</v>
      </c>
      <c r="BN1036" s="17">
        <v>0.17688547630000601</v>
      </c>
      <c r="BO1036" s="17"/>
      <c r="BP1036" s="17">
        <v>0.16511891390518399</v>
      </c>
      <c r="BQ1036" s="17">
        <v>0.106700472251266</v>
      </c>
      <c r="BR1036" s="17">
        <v>0.15013886029603499</v>
      </c>
      <c r="BS1036" s="17">
        <v>0.13271436635810499</v>
      </c>
      <c r="BT1036" s="17">
        <v>0.123972202043935</v>
      </c>
      <c r="BU1036" s="17">
        <v>0.13210677704332499</v>
      </c>
      <c r="BV1036" s="17"/>
      <c r="BW1036" s="17">
        <v>0.125598275139956</v>
      </c>
      <c r="BX1036" s="17">
        <v>0.125573467976834</v>
      </c>
      <c r="BY1036" s="17">
        <v>0.134780744253092</v>
      </c>
      <c r="BZ1036" s="17">
        <v>0.142275307656716</v>
      </c>
      <c r="CA1036" s="17">
        <v>0.11671532771927801</v>
      </c>
      <c r="CB1036" s="17">
        <v>0.17278473392483101</v>
      </c>
      <c r="CC1036" s="17">
        <v>0.19017955316545199</v>
      </c>
      <c r="CD1036" s="17">
        <v>0.204296637434463</v>
      </c>
      <c r="CE1036" s="17"/>
      <c r="CF1036" s="17">
        <v>0.167431149910264</v>
      </c>
      <c r="CG1036" s="17">
        <v>0.122709641405517</v>
      </c>
      <c r="CH1036" s="17">
        <v>0.14390646794759601</v>
      </c>
      <c r="CI1036" s="17">
        <v>0.116915979942537</v>
      </c>
      <c r="CJ1036" s="17">
        <v>0.14176308139897101</v>
      </c>
      <c r="CK1036" s="17"/>
      <c r="CL1036" s="17">
        <v>0.15215682353830101</v>
      </c>
      <c r="CM1036" s="17"/>
      <c r="CN1036" s="17">
        <v>0.11781878296433999</v>
      </c>
      <c r="CO1036" s="17">
        <v>0.145485564640916</v>
      </c>
      <c r="CP1036" s="17">
        <v>0.16274741255487099</v>
      </c>
    </row>
    <row r="1037" spans="2:94" x14ac:dyDescent="0.35">
      <c r="B1037" t="s">
        <v>378</v>
      </c>
      <c r="C1037" s="17">
        <v>0.12528972895208601</v>
      </c>
      <c r="D1037" s="17">
        <v>0.132336434974582</v>
      </c>
      <c r="E1037" s="17">
        <v>0.118927921107122</v>
      </c>
      <c r="F1037" s="17"/>
      <c r="G1037" s="17">
        <v>0.177374134563513</v>
      </c>
      <c r="H1037" s="17">
        <v>0.14050461172161699</v>
      </c>
      <c r="I1037" s="17">
        <v>0.15475707496499999</v>
      </c>
      <c r="J1037" s="17">
        <v>9.5928963543773005E-2</v>
      </c>
      <c r="K1037" s="17">
        <v>9.1727526480107902E-2</v>
      </c>
      <c r="L1037" s="17">
        <v>0.100378752691463</v>
      </c>
      <c r="M1037" s="17"/>
      <c r="N1037" s="17">
        <v>0.11757814076418301</v>
      </c>
      <c r="O1037" s="17">
        <v>0.12955229840985399</v>
      </c>
      <c r="P1037" s="17">
        <v>0.129893557622559</v>
      </c>
      <c r="Q1037" s="17">
        <v>0.12583477239715499</v>
      </c>
      <c r="R1037" s="17"/>
      <c r="S1037" s="17">
        <v>0.14009459256835599</v>
      </c>
      <c r="T1037" s="17">
        <v>0.115375291193342</v>
      </c>
      <c r="U1037" s="17">
        <v>0.105610522973681</v>
      </c>
      <c r="V1037" s="17">
        <v>0.14748254893169099</v>
      </c>
      <c r="W1037" s="17">
        <v>0.11918086014215699</v>
      </c>
      <c r="X1037" s="17">
        <v>0.14494545086717001</v>
      </c>
      <c r="Y1037" s="17">
        <v>0.12626774291916701</v>
      </c>
      <c r="Z1037" s="17">
        <v>0.154946244390575</v>
      </c>
      <c r="AA1037" s="17">
        <v>9.6570652878645594E-2</v>
      </c>
      <c r="AB1037" s="17">
        <v>0.13502187876776001</v>
      </c>
      <c r="AC1037" s="17">
        <v>9.4720981495995907E-2</v>
      </c>
      <c r="AD1037" s="17"/>
      <c r="AE1037" s="17">
        <v>0.10832260296252801</v>
      </c>
      <c r="AF1037" s="17">
        <v>0.13025066125533299</v>
      </c>
      <c r="AG1037" s="17">
        <v>0.143764259954134</v>
      </c>
      <c r="AH1037" s="17"/>
      <c r="AI1037" s="17">
        <v>0.124890287292389</v>
      </c>
      <c r="AJ1037" s="17">
        <v>0.13355051072305901</v>
      </c>
      <c r="AK1037" s="17">
        <v>0.111361640101324</v>
      </c>
      <c r="AL1037" s="17">
        <v>0.10471749934378601</v>
      </c>
      <c r="AM1037" s="17">
        <v>0.11587067051649901</v>
      </c>
      <c r="AN1037" s="17"/>
      <c r="AO1037" s="17">
        <v>0.14594351544967499</v>
      </c>
      <c r="AP1037" s="17">
        <v>0.14257622204777301</v>
      </c>
      <c r="AQ1037" s="17">
        <v>0.14320362453937599</v>
      </c>
      <c r="AR1037" s="17"/>
      <c r="AS1037" s="17">
        <v>0.117351598606696</v>
      </c>
      <c r="AT1037" s="17">
        <v>0.126336324884988</v>
      </c>
      <c r="AU1037" s="17">
        <v>0.12737157817184799</v>
      </c>
      <c r="AV1037" s="17">
        <v>0.15821565330373999</v>
      </c>
      <c r="AW1037" s="17">
        <v>0.104777377295076</v>
      </c>
      <c r="AX1037" s="17"/>
      <c r="AY1037" s="17">
        <v>0.13662643735038901</v>
      </c>
      <c r="AZ1037" s="17">
        <v>0.12810244988916</v>
      </c>
      <c r="BA1037" s="17">
        <v>0.137006200052711</v>
      </c>
      <c r="BB1037" s="17">
        <v>9.6441710948529893E-2</v>
      </c>
      <c r="BC1037" s="17">
        <v>0.12998989180609</v>
      </c>
      <c r="BD1037" s="17">
        <v>0.120225609873196</v>
      </c>
      <c r="BE1037" s="17">
        <v>0.14784762134853399</v>
      </c>
      <c r="BF1037" s="17">
        <v>0.100520796761511</v>
      </c>
      <c r="BG1037" s="17">
        <v>0.113620298497072</v>
      </c>
      <c r="BH1037" s="17">
        <v>0.149934365592234</v>
      </c>
      <c r="BI1037" s="17">
        <v>0.114170150210977</v>
      </c>
      <c r="BJ1037" s="17">
        <v>0.14451721050326999</v>
      </c>
      <c r="BK1037" s="17">
        <v>0.120500434689257</v>
      </c>
      <c r="BL1037" s="17">
        <v>8.5189003960282506E-2</v>
      </c>
      <c r="BM1037" s="17">
        <v>7.8256072769977494E-2</v>
      </c>
      <c r="BN1037" s="17">
        <v>0.19627851678604699</v>
      </c>
      <c r="BO1037" s="17"/>
      <c r="BP1037" s="17">
        <v>0.14454439996420099</v>
      </c>
      <c r="BQ1037" s="17">
        <v>0.117792320858255</v>
      </c>
      <c r="BR1037" s="17">
        <v>0.14113142146844701</v>
      </c>
      <c r="BS1037" s="17">
        <v>0.11781369049371999</v>
      </c>
      <c r="BT1037" s="17">
        <v>9.3283882232811394E-2</v>
      </c>
      <c r="BU1037" s="17">
        <v>0.13488745839433</v>
      </c>
      <c r="BV1037" s="17"/>
      <c r="BW1037" s="17">
        <v>0.15823486653775601</v>
      </c>
      <c r="BX1037" s="17">
        <v>9.2349950346408999E-2</v>
      </c>
      <c r="BY1037" s="17">
        <v>0.119628028850172</v>
      </c>
      <c r="BZ1037" s="17">
        <v>0.13446443265779701</v>
      </c>
      <c r="CA1037" s="17">
        <v>0.141968578015083</v>
      </c>
      <c r="CB1037" s="17">
        <v>0.123596014140714</v>
      </c>
      <c r="CC1037" s="17">
        <v>0.219166835212354</v>
      </c>
      <c r="CD1037" s="17">
        <v>0.18964019190805601</v>
      </c>
      <c r="CE1037" s="17"/>
      <c r="CF1037" s="17">
        <v>0.148524746726484</v>
      </c>
      <c r="CG1037" s="17">
        <v>0.12487635442272001</v>
      </c>
      <c r="CH1037" s="17">
        <v>0.1236349998052</v>
      </c>
      <c r="CI1037" s="17">
        <v>0.12500671913506201</v>
      </c>
      <c r="CJ1037" s="17">
        <v>9.2427593675239603E-2</v>
      </c>
      <c r="CK1037" s="17"/>
      <c r="CL1037" s="17">
        <v>0.15669708014188299</v>
      </c>
      <c r="CM1037" s="17"/>
      <c r="CN1037" s="17">
        <v>0.10447370108066099</v>
      </c>
      <c r="CO1037" s="17">
        <v>0.14703703081768499</v>
      </c>
      <c r="CP1037" s="17">
        <v>0.15555189442550499</v>
      </c>
    </row>
    <row r="1038" spans="2:94" x14ac:dyDescent="0.35">
      <c r="B1038" t="s">
        <v>379</v>
      </c>
      <c r="C1038" s="17">
        <v>0.12427536143804301</v>
      </c>
      <c r="D1038" s="17">
        <v>0.124429459208783</v>
      </c>
      <c r="E1038" s="17">
        <v>0.124089484545021</v>
      </c>
      <c r="F1038" s="17"/>
      <c r="G1038" s="17">
        <v>0.17386969717208201</v>
      </c>
      <c r="H1038" s="17">
        <v>0.14700471104145399</v>
      </c>
      <c r="I1038" s="17">
        <v>0.109171273138811</v>
      </c>
      <c r="J1038" s="17">
        <v>8.8274032091474303E-2</v>
      </c>
      <c r="K1038" s="17">
        <v>0.109380752215179</v>
      </c>
      <c r="L1038" s="17">
        <v>0.124017838735991</v>
      </c>
      <c r="M1038" s="17"/>
      <c r="N1038" s="17">
        <v>0.11515079132532099</v>
      </c>
      <c r="O1038" s="17">
        <v>0.122753730942409</v>
      </c>
      <c r="P1038" s="17">
        <v>0.12776899778499801</v>
      </c>
      <c r="Q1038" s="17">
        <v>0.13332427260110899</v>
      </c>
      <c r="R1038" s="17"/>
      <c r="S1038" s="17">
        <v>0.14429534886817599</v>
      </c>
      <c r="T1038" s="17">
        <v>0.13218480339042499</v>
      </c>
      <c r="U1038" s="17">
        <v>9.6024485925571598E-2</v>
      </c>
      <c r="V1038" s="17">
        <v>0.13959325180790599</v>
      </c>
      <c r="W1038" s="17">
        <v>8.85150203440105E-2</v>
      </c>
      <c r="X1038" s="17">
        <v>0.16671621176975701</v>
      </c>
      <c r="Y1038" s="17">
        <v>0.134060750016152</v>
      </c>
      <c r="Z1038" s="17">
        <v>8.2202798388544898E-2</v>
      </c>
      <c r="AA1038" s="17">
        <v>0.113470744919158</v>
      </c>
      <c r="AB1038" s="17">
        <v>0.11124692887599499</v>
      </c>
      <c r="AC1038" s="17">
        <v>0.104280932407686</v>
      </c>
      <c r="AD1038" s="17"/>
      <c r="AE1038" s="17">
        <v>0.135834926605681</v>
      </c>
      <c r="AF1038" s="17">
        <v>0.11679577470348999</v>
      </c>
      <c r="AG1038" s="17">
        <v>0.11320489499860199</v>
      </c>
      <c r="AH1038" s="17"/>
      <c r="AI1038" s="17">
        <v>0.128029049286084</v>
      </c>
      <c r="AJ1038" s="17">
        <v>0.129772672696951</v>
      </c>
      <c r="AK1038" s="17">
        <v>0.147556355597626</v>
      </c>
      <c r="AL1038" s="17">
        <v>9.6416985202671293E-2</v>
      </c>
      <c r="AM1038" s="17">
        <v>8.9413970970695394E-2</v>
      </c>
      <c r="AN1038" s="17"/>
      <c r="AO1038" s="17">
        <v>0.14543785431814199</v>
      </c>
      <c r="AP1038" s="17">
        <v>0.118306450527924</v>
      </c>
      <c r="AQ1038" s="17">
        <v>0.15821860012606601</v>
      </c>
      <c r="AR1038" s="17"/>
      <c r="AS1038" s="17">
        <v>0.10925511275553799</v>
      </c>
      <c r="AT1038" s="17">
        <v>0.13151336342974301</v>
      </c>
      <c r="AU1038" s="17">
        <v>0.106348496872412</v>
      </c>
      <c r="AV1038" s="17">
        <v>0.15580279712433401</v>
      </c>
      <c r="AW1038" s="17">
        <v>0.261137062478628</v>
      </c>
      <c r="AX1038" s="17"/>
      <c r="AY1038" s="17">
        <v>0.15607662555753701</v>
      </c>
      <c r="AZ1038" s="17">
        <v>0.15563456623545399</v>
      </c>
      <c r="BA1038" s="17">
        <v>0.114229312735009</v>
      </c>
      <c r="BB1038" s="17">
        <v>0.12227376422594299</v>
      </c>
      <c r="BC1038" s="17">
        <v>0.13427467046733799</v>
      </c>
      <c r="BD1038" s="17">
        <v>0.12938614884558999</v>
      </c>
      <c r="BE1038" s="17">
        <v>0.104043787658156</v>
      </c>
      <c r="BF1038" s="17">
        <v>9.8191730372814506E-2</v>
      </c>
      <c r="BG1038" s="17">
        <v>0.11027862962589099</v>
      </c>
      <c r="BH1038" s="17">
        <v>0.112300661161507</v>
      </c>
      <c r="BI1038" s="17">
        <v>0.11883502819174301</v>
      </c>
      <c r="BJ1038" s="17">
        <v>0.14204798905770999</v>
      </c>
      <c r="BK1038" s="17">
        <v>0.111361774682234</v>
      </c>
      <c r="BL1038" s="17">
        <v>6.1244268575054502E-2</v>
      </c>
      <c r="BM1038" s="17">
        <v>0.13496847647454099</v>
      </c>
      <c r="BN1038" s="17">
        <v>0.24663461290754801</v>
      </c>
      <c r="BO1038" s="17"/>
      <c r="BP1038" s="17">
        <v>0.160259696291148</v>
      </c>
      <c r="BQ1038" s="17">
        <v>0.104792413754432</v>
      </c>
      <c r="BR1038" s="17">
        <v>0.13315456222129099</v>
      </c>
      <c r="BS1038" s="17">
        <v>0.10237390450683299</v>
      </c>
      <c r="BT1038" s="17">
        <v>0.123112589071766</v>
      </c>
      <c r="BU1038" s="17">
        <v>0.136126391579905</v>
      </c>
      <c r="BV1038" s="17"/>
      <c r="BW1038" s="17">
        <v>0.114094851267507</v>
      </c>
      <c r="BX1038" s="17">
        <v>0.10468848831612999</v>
      </c>
      <c r="BY1038" s="17">
        <v>0.12963041114700799</v>
      </c>
      <c r="BZ1038" s="17">
        <v>0.1131344346752</v>
      </c>
      <c r="CA1038" s="17">
        <v>0.128186984320146</v>
      </c>
      <c r="CB1038" s="17">
        <v>0.18761588580736799</v>
      </c>
      <c r="CC1038" s="17">
        <v>0.168898892030974</v>
      </c>
      <c r="CD1038" s="17">
        <v>0.150903004144509</v>
      </c>
      <c r="CE1038" s="17"/>
      <c r="CF1038" s="17">
        <v>0.17169649383361099</v>
      </c>
      <c r="CG1038" s="17">
        <v>0.12090567546218201</v>
      </c>
      <c r="CH1038" s="17">
        <v>0.120292808194741</v>
      </c>
      <c r="CI1038" s="17">
        <v>0.117906886410478</v>
      </c>
      <c r="CJ1038" s="17">
        <v>0.11433725246299301</v>
      </c>
      <c r="CK1038" s="17"/>
      <c r="CL1038" s="17">
        <v>9.5615086756989001E-2</v>
      </c>
      <c r="CM1038" s="17"/>
      <c r="CN1038" s="17">
        <v>0.106898345496887</v>
      </c>
      <c r="CO1038" s="17">
        <v>0.14158789610974301</v>
      </c>
      <c r="CP1038" s="17">
        <v>0.15020796879912501</v>
      </c>
    </row>
    <row r="1039" spans="2:94" x14ac:dyDescent="0.35">
      <c r="B1039" t="s">
        <v>380</v>
      </c>
      <c r="C1039" s="17">
        <v>7.5030087776280202E-2</v>
      </c>
      <c r="D1039" s="17">
        <v>8.2180565993742405E-2</v>
      </c>
      <c r="E1039" s="17">
        <v>6.8644367285729396E-2</v>
      </c>
      <c r="F1039" s="17"/>
      <c r="G1039" s="17">
        <v>0.126621802146997</v>
      </c>
      <c r="H1039" s="17">
        <v>9.5138082654925002E-2</v>
      </c>
      <c r="I1039" s="17">
        <v>8.41068491883427E-2</v>
      </c>
      <c r="J1039" s="17">
        <v>4.75169978940874E-2</v>
      </c>
      <c r="K1039" s="17">
        <v>5.4569976688330503E-2</v>
      </c>
      <c r="L1039" s="17">
        <v>5.2749849970287997E-2</v>
      </c>
      <c r="M1039" s="17"/>
      <c r="N1039" s="17">
        <v>7.3936486695208206E-2</v>
      </c>
      <c r="O1039" s="17">
        <v>6.7061829222145194E-2</v>
      </c>
      <c r="P1039" s="17">
        <v>8.6564366330041401E-2</v>
      </c>
      <c r="Q1039" s="17">
        <v>7.5329382704779804E-2</v>
      </c>
      <c r="R1039" s="17"/>
      <c r="S1039" s="17">
        <v>9.9801680789604594E-2</v>
      </c>
      <c r="T1039" s="17">
        <v>5.9939825120578299E-2</v>
      </c>
      <c r="U1039" s="17">
        <v>6.4829545515630693E-2</v>
      </c>
      <c r="V1039" s="17">
        <v>7.1914338685716506E-2</v>
      </c>
      <c r="W1039" s="17">
        <v>9.4314273989238695E-2</v>
      </c>
      <c r="X1039" s="17">
        <v>8.2381368963797094E-2</v>
      </c>
      <c r="Y1039" s="17">
        <v>6.6037845551498095E-2</v>
      </c>
      <c r="Z1039" s="17">
        <v>5.8095100517874899E-2</v>
      </c>
      <c r="AA1039" s="17">
        <v>7.3536088478112605E-2</v>
      </c>
      <c r="AB1039" s="17">
        <v>7.2332807339154703E-2</v>
      </c>
      <c r="AC1039" s="17">
        <v>6.2736333370543906E-2</v>
      </c>
      <c r="AD1039" s="17"/>
      <c r="AE1039" s="17">
        <v>6.8281039721870496E-2</v>
      </c>
      <c r="AF1039" s="17">
        <v>7.8464975704851503E-2</v>
      </c>
      <c r="AG1039" s="17">
        <v>7.8348843041962296E-2</v>
      </c>
      <c r="AH1039" s="17"/>
      <c r="AI1039" s="17">
        <v>6.6087034599812494E-2</v>
      </c>
      <c r="AJ1039" s="17">
        <v>9.2615444139858796E-2</v>
      </c>
      <c r="AK1039" s="17">
        <v>8.7839673904367893E-2</v>
      </c>
      <c r="AL1039" s="17">
        <v>8.85731723122926E-2</v>
      </c>
      <c r="AM1039" s="17">
        <v>4.8538699393440299E-2</v>
      </c>
      <c r="AN1039" s="17"/>
      <c r="AO1039" s="17">
        <v>9.0572279150548302E-2</v>
      </c>
      <c r="AP1039" s="17">
        <v>8.8017980905062299E-2</v>
      </c>
      <c r="AQ1039" s="17">
        <v>0.100746607722337</v>
      </c>
      <c r="AR1039" s="17"/>
      <c r="AS1039" s="17">
        <v>5.6416998790470303E-2</v>
      </c>
      <c r="AT1039" s="17">
        <v>7.8358571633916893E-2</v>
      </c>
      <c r="AU1039" s="17">
        <v>7.2375279832746595E-2</v>
      </c>
      <c r="AV1039" s="17">
        <v>0.11686268853704999</v>
      </c>
      <c r="AW1039" s="17">
        <v>6.3410313907770799E-2</v>
      </c>
      <c r="AX1039" s="17"/>
      <c r="AY1039" s="17">
        <v>9.3681367075564306E-2</v>
      </c>
      <c r="AZ1039" s="17">
        <v>0.102455093440696</v>
      </c>
      <c r="BA1039" s="17">
        <v>6.9907130345358295E-2</v>
      </c>
      <c r="BB1039" s="17">
        <v>5.5745868402840203E-2</v>
      </c>
      <c r="BC1039" s="17">
        <v>8.4741090671824407E-2</v>
      </c>
      <c r="BD1039" s="17">
        <v>7.4795159550454696E-2</v>
      </c>
      <c r="BE1039" s="17">
        <v>6.6696358082238894E-2</v>
      </c>
      <c r="BF1039" s="17">
        <v>9.1742522595356896E-2</v>
      </c>
      <c r="BG1039" s="17">
        <v>6.9368235419334304E-2</v>
      </c>
      <c r="BH1039" s="17">
        <v>5.0416187592972998E-2</v>
      </c>
      <c r="BI1039" s="17">
        <v>6.9344419124651294E-2</v>
      </c>
      <c r="BJ1039" s="17">
        <v>9.5193669312694004E-2</v>
      </c>
      <c r="BK1039" s="17">
        <v>5.8787427714973001E-2</v>
      </c>
      <c r="BL1039" s="17">
        <v>3.6561207162683601E-2</v>
      </c>
      <c r="BM1039" s="17">
        <v>6.5277776971919194E-2</v>
      </c>
      <c r="BN1039" s="17">
        <v>0.18000426352388799</v>
      </c>
      <c r="BO1039" s="17"/>
      <c r="BP1039" s="17">
        <v>0.120815803450797</v>
      </c>
      <c r="BQ1039" s="17">
        <v>5.2890482553399697E-2</v>
      </c>
      <c r="BR1039" s="17">
        <v>6.4533946097831696E-2</v>
      </c>
      <c r="BS1039" s="17">
        <v>6.9700604104048894E-2</v>
      </c>
      <c r="BT1039" s="17">
        <v>6.14248706445749E-2</v>
      </c>
      <c r="BU1039" s="17">
        <v>6.7922566611099494E-2</v>
      </c>
      <c r="BV1039" s="17"/>
      <c r="BW1039" s="17">
        <v>0.112618030358937</v>
      </c>
      <c r="BX1039" s="17">
        <v>7.1677818659822895E-2</v>
      </c>
      <c r="BY1039" s="17">
        <v>6.9470377863838001E-2</v>
      </c>
      <c r="BZ1039" s="17">
        <v>7.6678085287169795E-2</v>
      </c>
      <c r="CA1039" s="17">
        <v>7.0070490053164194E-2</v>
      </c>
      <c r="CB1039" s="17">
        <v>0.110229018259021</v>
      </c>
      <c r="CC1039" s="17">
        <v>0.13186171934404201</v>
      </c>
      <c r="CD1039" s="17">
        <v>4.6829115081613699E-2</v>
      </c>
      <c r="CE1039" s="17"/>
      <c r="CF1039" s="17">
        <v>0.133688329580884</v>
      </c>
      <c r="CG1039" s="17">
        <v>6.4270124936280398E-2</v>
      </c>
      <c r="CH1039" s="17">
        <v>7.4824557999428304E-2</v>
      </c>
      <c r="CI1039" s="17">
        <v>7.7725700319551394E-2</v>
      </c>
      <c r="CJ1039" s="17">
        <v>3.4889443429060599E-2</v>
      </c>
      <c r="CK1039" s="17"/>
      <c r="CL1039" s="17">
        <v>8.4193007111511203E-2</v>
      </c>
      <c r="CM1039" s="17"/>
      <c r="CN1039" s="17">
        <v>6.0751376683104999E-2</v>
      </c>
      <c r="CO1039" s="17">
        <v>8.5062786945801494E-2</v>
      </c>
      <c r="CP1039" s="17">
        <v>9.9676069981108298E-2</v>
      </c>
    </row>
    <row r="1040" spans="2:94" x14ac:dyDescent="0.35">
      <c r="B1040" t="s">
        <v>164</v>
      </c>
      <c r="C1040" s="17">
        <v>6.8672507733815204E-3</v>
      </c>
      <c r="D1040" s="17">
        <v>7.9973475761919294E-3</v>
      </c>
      <c r="E1040" s="17">
        <v>4.88520372898442E-3</v>
      </c>
      <c r="F1040" s="17"/>
      <c r="G1040" s="17">
        <v>1.9688403698194402E-3</v>
      </c>
      <c r="H1040" s="17">
        <v>5.7464421076846997E-3</v>
      </c>
      <c r="I1040" s="17">
        <v>0</v>
      </c>
      <c r="J1040" s="17">
        <v>7.0121819791168598E-3</v>
      </c>
      <c r="K1040" s="17">
        <v>9.4776759160320294E-3</v>
      </c>
      <c r="L1040" s="17">
        <v>1.4778872188857E-2</v>
      </c>
      <c r="M1040" s="17"/>
      <c r="N1040" s="17">
        <v>6.4044643220879998E-3</v>
      </c>
      <c r="O1040" s="17">
        <v>3.75729824783414E-3</v>
      </c>
      <c r="P1040" s="17">
        <v>1.0565120002627699E-2</v>
      </c>
      <c r="Q1040" s="17">
        <v>7.4388644869623896E-3</v>
      </c>
      <c r="R1040" s="17"/>
      <c r="S1040" s="17">
        <v>0</v>
      </c>
      <c r="T1040" s="17">
        <v>3.8810371757933798E-3</v>
      </c>
      <c r="U1040" s="17">
        <v>0</v>
      </c>
      <c r="V1040" s="17">
        <v>1.13558493917262E-2</v>
      </c>
      <c r="W1040" s="17">
        <v>1.1151002774400599E-2</v>
      </c>
      <c r="X1040" s="17">
        <v>1.1364602707522899E-2</v>
      </c>
      <c r="Y1040" s="17">
        <v>1.11200306890316E-2</v>
      </c>
      <c r="Z1040" s="17">
        <v>1.0830422063672299E-2</v>
      </c>
      <c r="AA1040" s="17">
        <v>1.9381582378087501E-3</v>
      </c>
      <c r="AB1040" s="17">
        <v>6.3078017161547397E-3</v>
      </c>
      <c r="AC1040" s="17">
        <v>2.4593319424251199E-2</v>
      </c>
      <c r="AD1040" s="17"/>
      <c r="AE1040" s="17">
        <v>8.7916130663296694E-3</v>
      </c>
      <c r="AF1040" s="17">
        <v>6.8764180390717697E-3</v>
      </c>
      <c r="AG1040" s="17">
        <v>6.5245277193131997E-3</v>
      </c>
      <c r="AH1040" s="17"/>
      <c r="AI1040" s="17">
        <v>6.3230995707390502E-3</v>
      </c>
      <c r="AJ1040" s="17">
        <v>7.0992733506199598E-3</v>
      </c>
      <c r="AK1040" s="17">
        <v>9.2955672094577509E-3</v>
      </c>
      <c r="AL1040" s="17">
        <v>1.3448034111683001E-2</v>
      </c>
      <c r="AM1040" s="17">
        <v>5.2647587573387399E-3</v>
      </c>
      <c r="AN1040" s="17"/>
      <c r="AO1040" s="17">
        <v>7.4482376695165697E-3</v>
      </c>
      <c r="AP1040" s="17">
        <v>3.2827940786632499E-3</v>
      </c>
      <c r="AQ1040" s="17">
        <v>3.12295931915002E-3</v>
      </c>
      <c r="AR1040" s="17"/>
      <c r="AS1040" s="17">
        <v>4.5642986104706997E-3</v>
      </c>
      <c r="AT1040" s="17">
        <v>7.6841372963133798E-3</v>
      </c>
      <c r="AU1040" s="17">
        <v>7.7793229878946098E-3</v>
      </c>
      <c r="AV1040" s="17">
        <v>1.8174570555885301E-3</v>
      </c>
      <c r="AW1040" s="17">
        <v>0</v>
      </c>
      <c r="AX1040" s="17"/>
      <c r="AY1040" s="17">
        <v>0</v>
      </c>
      <c r="AZ1040" s="17">
        <v>5.27107632731693E-3</v>
      </c>
      <c r="BA1040" s="17">
        <v>1.5696986221281999E-2</v>
      </c>
      <c r="BB1040" s="17">
        <v>4.0037554937650301E-3</v>
      </c>
      <c r="BC1040" s="17">
        <v>1.0394738250109101E-2</v>
      </c>
      <c r="BD1040" s="17">
        <v>9.1878800058519602E-3</v>
      </c>
      <c r="BE1040" s="17">
        <v>5.9478323630033298E-3</v>
      </c>
      <c r="BF1040" s="17">
        <v>9.5002847537540396E-3</v>
      </c>
      <c r="BG1040" s="17">
        <v>7.1231694721298902E-3</v>
      </c>
      <c r="BH1040" s="17">
        <v>3.8185499166315398E-3</v>
      </c>
      <c r="BI1040" s="17">
        <v>0</v>
      </c>
      <c r="BJ1040" s="17">
        <v>4.1232699747741196E-3</v>
      </c>
      <c r="BK1040" s="17">
        <v>0</v>
      </c>
      <c r="BL1040" s="17">
        <v>2.57051435642448E-2</v>
      </c>
      <c r="BM1040" s="17">
        <v>0</v>
      </c>
      <c r="BN1040" s="17">
        <v>0</v>
      </c>
      <c r="BO1040" s="17"/>
      <c r="BP1040" s="17">
        <v>2.1635408233154599E-3</v>
      </c>
      <c r="BQ1040" s="17">
        <v>4.2834289980322598E-3</v>
      </c>
      <c r="BR1040" s="17">
        <v>8.0815548017247208E-3</v>
      </c>
      <c r="BS1040" s="17">
        <v>1.4118356185198799E-2</v>
      </c>
      <c r="BT1040" s="17">
        <v>9.1779295155176993E-3</v>
      </c>
      <c r="BU1040" s="17">
        <v>5.0748258233157002E-3</v>
      </c>
      <c r="BV1040" s="17"/>
      <c r="BW1040" s="17">
        <v>0</v>
      </c>
      <c r="BX1040" s="17">
        <v>6.8776193279922E-3</v>
      </c>
      <c r="BY1040" s="17">
        <v>1.0291377205445E-2</v>
      </c>
      <c r="BZ1040" s="17">
        <v>5.2706868194655199E-3</v>
      </c>
      <c r="CA1040" s="17">
        <v>7.24792432966601E-3</v>
      </c>
      <c r="CB1040" s="17">
        <v>0</v>
      </c>
      <c r="CC1040" s="17">
        <v>1.9876694434299701E-2</v>
      </c>
      <c r="CD1040" s="17">
        <v>0</v>
      </c>
      <c r="CE1040" s="17"/>
      <c r="CF1040" s="17">
        <v>0</v>
      </c>
      <c r="CG1040" s="17">
        <v>9.7730664888719693E-3</v>
      </c>
      <c r="CH1040" s="17">
        <v>6.2336768442745501E-3</v>
      </c>
      <c r="CI1040" s="17">
        <v>0</v>
      </c>
      <c r="CJ1040" s="17">
        <v>2.9515527722090599E-2</v>
      </c>
      <c r="CK1040" s="17"/>
      <c r="CL1040" s="17">
        <v>0</v>
      </c>
      <c r="CM1040" s="17"/>
      <c r="CN1040" s="17">
        <v>7.6031823254066504E-3</v>
      </c>
      <c r="CO1040" s="17">
        <v>6.1943373722532797E-3</v>
      </c>
      <c r="CP1040" s="17">
        <v>5.7210013034529501E-3</v>
      </c>
    </row>
    <row r="1041" spans="2:94" x14ac:dyDescent="0.35">
      <c r="B1041" t="s">
        <v>123</v>
      </c>
      <c r="C1041" s="17">
        <v>7.9415675020688595E-2</v>
      </c>
      <c r="D1041" s="17">
        <v>9.3813057463200705E-2</v>
      </c>
      <c r="E1041" s="17">
        <v>6.5508164707527197E-2</v>
      </c>
      <c r="F1041" s="17"/>
      <c r="G1041" s="17">
        <v>3.1296103177943402E-2</v>
      </c>
      <c r="H1041" s="17">
        <v>5.1698136952585898E-2</v>
      </c>
      <c r="I1041" s="17">
        <v>6.6029389800967203E-2</v>
      </c>
      <c r="J1041" s="17">
        <v>9.6201204285915706E-2</v>
      </c>
      <c r="K1041" s="17">
        <v>0.112097755542811</v>
      </c>
      <c r="L1041" s="17">
        <v>0.10962084341556499</v>
      </c>
      <c r="M1041" s="17"/>
      <c r="N1041" s="17">
        <v>8.0724552982249495E-2</v>
      </c>
      <c r="O1041" s="17">
        <v>8.4557402388981406E-2</v>
      </c>
      <c r="P1041" s="17">
        <v>7.7177103135363301E-2</v>
      </c>
      <c r="Q1041" s="17">
        <v>7.5653898308184198E-2</v>
      </c>
      <c r="R1041" s="17"/>
      <c r="S1041" s="17">
        <v>6.3054543166545504E-2</v>
      </c>
      <c r="T1041" s="17">
        <v>7.3322133975800896E-2</v>
      </c>
      <c r="U1041" s="17">
        <v>9.0229098387757195E-2</v>
      </c>
      <c r="V1041" s="17">
        <v>0.104354477106771</v>
      </c>
      <c r="W1041" s="17">
        <v>5.2165432378808399E-2</v>
      </c>
      <c r="X1041" s="17">
        <v>5.2963532869785203E-2</v>
      </c>
      <c r="Y1041" s="17">
        <v>8.8770353299037097E-2</v>
      </c>
      <c r="Z1041" s="17">
        <v>0.105691254907544</v>
      </c>
      <c r="AA1041" s="17">
        <v>9.9655298199125997E-2</v>
      </c>
      <c r="AB1041" s="17">
        <v>9.1674303604612206E-2</v>
      </c>
      <c r="AC1041" s="17">
        <v>6.1981406486908003E-2</v>
      </c>
      <c r="AD1041" s="17"/>
      <c r="AE1041" s="17">
        <v>7.57661421796922E-2</v>
      </c>
      <c r="AF1041" s="17">
        <v>0.102859606274926</v>
      </c>
      <c r="AG1041" s="17">
        <v>5.6139458369747403E-2</v>
      </c>
      <c r="AH1041" s="17"/>
      <c r="AI1041" s="17">
        <v>6.6682197582376104E-2</v>
      </c>
      <c r="AJ1041" s="17">
        <v>0.1124028091402</v>
      </c>
      <c r="AK1041" s="17">
        <v>6.2919015194563901E-2</v>
      </c>
      <c r="AL1041" s="17">
        <v>5.2720738109120598E-2</v>
      </c>
      <c r="AM1041" s="17">
        <v>5.3952655353981603E-2</v>
      </c>
      <c r="AN1041" s="17"/>
      <c r="AO1041" s="17">
        <v>6.6130761125538395E-2</v>
      </c>
      <c r="AP1041" s="17">
        <v>0.10149294050881601</v>
      </c>
      <c r="AQ1041" s="17">
        <v>5.4258295049420001E-2</v>
      </c>
      <c r="AR1041" s="17"/>
      <c r="AS1041" s="17">
        <v>8.6771493940294195E-2</v>
      </c>
      <c r="AT1041" s="17">
        <v>7.2602141681777296E-2</v>
      </c>
      <c r="AU1041" s="17">
        <v>7.6940161654021497E-2</v>
      </c>
      <c r="AV1041" s="17">
        <v>7.5432173986149098E-2</v>
      </c>
      <c r="AW1041" s="17">
        <v>3.8518036870423301E-2</v>
      </c>
      <c r="AX1041" s="17"/>
      <c r="AY1041" s="17">
        <v>3.23236857793101E-2</v>
      </c>
      <c r="AZ1041" s="17">
        <v>6.3819583836176599E-2</v>
      </c>
      <c r="BA1041" s="17">
        <v>8.5094140086924702E-2</v>
      </c>
      <c r="BB1041" s="17">
        <v>9.4258599127658799E-2</v>
      </c>
      <c r="BC1041" s="17">
        <v>7.1046828849303703E-2</v>
      </c>
      <c r="BD1041" s="17">
        <v>0.10954710907094301</v>
      </c>
      <c r="BE1041" s="17">
        <v>6.9403905270467706E-2</v>
      </c>
      <c r="BF1041" s="17">
        <v>0.105091038263582</v>
      </c>
      <c r="BG1041" s="17">
        <v>0.10029880160879701</v>
      </c>
      <c r="BH1041" s="17">
        <v>8.2969227836868095E-2</v>
      </c>
      <c r="BI1041" s="17">
        <v>6.4565388429245502E-2</v>
      </c>
      <c r="BJ1041" s="17">
        <v>6.6604519837727694E-2</v>
      </c>
      <c r="BK1041" s="17">
        <v>3.8936755650739098E-2</v>
      </c>
      <c r="BL1041" s="17">
        <v>6.42910554228317E-2</v>
      </c>
      <c r="BM1041" s="17">
        <v>0.119189568548891</v>
      </c>
      <c r="BN1041" s="17">
        <v>6.8418408657709706E-2</v>
      </c>
      <c r="BO1041" s="17"/>
      <c r="BP1041" s="17">
        <v>7.00363478444571E-2</v>
      </c>
      <c r="BQ1041" s="17">
        <v>8.9009673938125505E-2</v>
      </c>
      <c r="BR1041" s="17">
        <v>6.5974671351369196E-2</v>
      </c>
      <c r="BS1041" s="17">
        <v>7.2957181791823394E-2</v>
      </c>
      <c r="BT1041" s="17">
        <v>9.9976828207059901E-2</v>
      </c>
      <c r="BU1041" s="17">
        <v>8.8157303302741394E-2</v>
      </c>
      <c r="BV1041" s="17"/>
      <c r="BW1041" s="17">
        <v>8.2248049019640598E-2</v>
      </c>
      <c r="BX1041" s="17">
        <v>8.2481423716568206E-2</v>
      </c>
      <c r="BY1041" s="17">
        <v>8.2218628669270905E-2</v>
      </c>
      <c r="BZ1041" s="17">
        <v>7.5012231581275499E-2</v>
      </c>
      <c r="CA1041" s="17">
        <v>8.4549027473805494E-2</v>
      </c>
      <c r="CB1041" s="17">
        <v>7.8431263442456697E-2</v>
      </c>
      <c r="CC1041" s="17">
        <v>6.9521592793917605E-2</v>
      </c>
      <c r="CD1041" s="17">
        <v>6.7610714132286004E-2</v>
      </c>
      <c r="CE1041" s="17"/>
      <c r="CF1041" s="17">
        <v>8.5992641447440593E-2</v>
      </c>
      <c r="CG1041" s="17">
        <v>7.9136347737608206E-2</v>
      </c>
      <c r="CH1041" s="17">
        <v>8.9978955484834006E-2</v>
      </c>
      <c r="CI1041" s="17">
        <v>5.0329092578483503E-2</v>
      </c>
      <c r="CJ1041" s="17">
        <v>7.6134774430736796E-2</v>
      </c>
      <c r="CK1041" s="17"/>
      <c r="CL1041" s="17">
        <v>6.7071528635453098E-2</v>
      </c>
      <c r="CM1041" s="17"/>
      <c r="CN1041" s="17">
        <v>9.8265488167056603E-2</v>
      </c>
      <c r="CO1041" s="17">
        <v>3.9663092461728403E-2</v>
      </c>
      <c r="CP1041" s="17">
        <v>6.7976834392792895E-2</v>
      </c>
    </row>
    <row r="1042" spans="2:94" x14ac:dyDescent="0.35">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c r="AG1042" s="17"/>
      <c r="AH1042" s="17"/>
      <c r="AI1042" s="17"/>
      <c r="AJ1042" s="17"/>
      <c r="AK1042" s="17"/>
      <c r="AL1042" s="17"/>
      <c r="AM1042" s="17"/>
      <c r="AN1042" s="17"/>
      <c r="AO1042" s="17"/>
      <c r="AP1042" s="17"/>
      <c r="AQ1042" s="17"/>
      <c r="AR1042" s="17"/>
      <c r="AS1042" s="17"/>
      <c r="AT1042" s="17"/>
      <c r="AU1042" s="17"/>
      <c r="AV1042" s="17"/>
      <c r="AW1042" s="17"/>
      <c r="AX1042" s="17"/>
      <c r="AY1042" s="17"/>
      <c r="AZ1042" s="17"/>
      <c r="BA1042" s="17"/>
      <c r="BB1042" s="17"/>
      <c r="BC1042" s="17"/>
      <c r="BD1042" s="17"/>
      <c r="BE1042" s="17"/>
      <c r="BF1042" s="17"/>
      <c r="BG1042" s="17"/>
      <c r="BH1042" s="17"/>
      <c r="BI1042" s="17"/>
      <c r="BJ1042" s="17"/>
      <c r="BK1042" s="17"/>
      <c r="BL1042" s="17"/>
      <c r="BM1042" s="17"/>
      <c r="BN1042" s="17"/>
      <c r="BO1042" s="17"/>
      <c r="BP1042" s="17"/>
      <c r="BQ1042" s="17"/>
      <c r="BR1042" s="17"/>
      <c r="BS1042" s="17"/>
      <c r="BT1042" s="17"/>
      <c r="BU1042" s="17"/>
      <c r="BV1042" s="17"/>
      <c r="BW1042" s="17"/>
      <c r="BX1042" s="17"/>
      <c r="BY1042" s="17"/>
      <c r="BZ1042" s="17"/>
      <c r="CA1042" s="17"/>
      <c r="CB1042" s="17"/>
      <c r="CC1042" s="17"/>
      <c r="CD1042" s="17"/>
      <c r="CE1042" s="17"/>
      <c r="CF1042" s="17"/>
      <c r="CG1042" s="17"/>
      <c r="CH1042" s="17"/>
      <c r="CI1042" s="17"/>
      <c r="CJ1042" s="17"/>
      <c r="CK1042" s="17"/>
      <c r="CL1042" s="17"/>
      <c r="CM1042" s="17"/>
      <c r="CN1042" s="17"/>
      <c r="CO1042" s="17"/>
      <c r="CP1042" s="17"/>
    </row>
    <row r="1043" spans="2:94" x14ac:dyDescent="0.35">
      <c r="B1043" s="6" t="s">
        <v>393</v>
      </c>
      <c r="C1043" s="17"/>
      <c r="D1043" s="17"/>
      <c r="E1043" s="17"/>
      <c r="F1043" s="17"/>
      <c r="G1043" s="17"/>
      <c r="H1043" s="17"/>
      <c r="I1043" s="17"/>
      <c r="J1043" s="17"/>
      <c r="K1043" s="17"/>
      <c r="L1043" s="17"/>
      <c r="M1043" s="17"/>
      <c r="N1043" s="17"/>
      <c r="O1043" s="17"/>
      <c r="P1043" s="17"/>
      <c r="Q1043" s="17"/>
      <c r="R1043" s="17"/>
      <c r="S1043" s="17"/>
      <c r="T1043" s="17"/>
      <c r="U1043" s="17"/>
      <c r="V1043" s="17"/>
      <c r="W1043" s="17"/>
      <c r="X1043" s="17"/>
      <c r="Y1043" s="17"/>
      <c r="Z1043" s="17"/>
      <c r="AA1043" s="17"/>
      <c r="AB1043" s="17"/>
      <c r="AC1043" s="17"/>
      <c r="AD1043" s="17"/>
      <c r="AE1043" s="17"/>
      <c r="AF1043" s="17"/>
      <c r="AG1043" s="17"/>
      <c r="AH1043" s="17"/>
      <c r="AI1043" s="17"/>
      <c r="AJ1043" s="17"/>
      <c r="AK1043" s="17"/>
      <c r="AL1043" s="17"/>
      <c r="AM1043" s="17"/>
      <c r="AN1043" s="17"/>
      <c r="AO1043" s="17"/>
      <c r="AP1043" s="17"/>
      <c r="AQ1043" s="17"/>
      <c r="AR1043" s="17"/>
      <c r="AS1043" s="17"/>
      <c r="AT1043" s="17"/>
      <c r="AU1043" s="17"/>
      <c r="AV1043" s="17"/>
      <c r="AW1043" s="17"/>
      <c r="AX1043" s="17"/>
      <c r="AY1043" s="17"/>
      <c r="AZ1043" s="17"/>
      <c r="BA1043" s="17"/>
      <c r="BB1043" s="17"/>
      <c r="BC1043" s="17"/>
      <c r="BD1043" s="17"/>
      <c r="BE1043" s="17"/>
      <c r="BF1043" s="17"/>
      <c r="BG1043" s="17"/>
      <c r="BH1043" s="17"/>
      <c r="BI1043" s="17"/>
      <c r="BJ1043" s="17"/>
      <c r="BK1043" s="17"/>
      <c r="BL1043" s="17"/>
      <c r="BM1043" s="17"/>
      <c r="BN1043" s="17"/>
      <c r="BO1043" s="17"/>
      <c r="BP1043" s="17"/>
      <c r="BQ1043" s="17"/>
      <c r="BR1043" s="17"/>
      <c r="BS1043" s="17"/>
      <c r="BT1043" s="17"/>
      <c r="BU1043" s="17"/>
      <c r="BV1043" s="17"/>
      <c r="BW1043" s="17"/>
      <c r="BX1043" s="17"/>
      <c r="BY1043" s="17"/>
      <c r="BZ1043" s="17"/>
      <c r="CA1043" s="17"/>
      <c r="CB1043" s="17"/>
      <c r="CC1043" s="17"/>
      <c r="CD1043" s="17"/>
      <c r="CE1043" s="17"/>
      <c r="CF1043" s="17"/>
      <c r="CG1043" s="17"/>
      <c r="CH1043" s="17"/>
      <c r="CI1043" s="17"/>
      <c r="CJ1043" s="17"/>
      <c r="CK1043" s="17"/>
      <c r="CL1043" s="17"/>
      <c r="CM1043" s="17"/>
      <c r="CN1043" s="17"/>
      <c r="CO1043" s="17"/>
      <c r="CP1043" s="17"/>
    </row>
    <row r="1044" spans="2:94" x14ac:dyDescent="0.35">
      <c r="B1044" s="24" t="s">
        <v>125</v>
      </c>
      <c r="C1044" s="17"/>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c r="AD1044" s="17"/>
      <c r="AE1044" s="17"/>
      <c r="AF1044" s="17"/>
      <c r="AG1044" s="17"/>
      <c r="AH1044" s="17"/>
      <c r="AI1044" s="17"/>
      <c r="AJ1044" s="17"/>
      <c r="AK1044" s="17"/>
      <c r="AL1044" s="17"/>
      <c r="AM1044" s="17"/>
      <c r="AN1044" s="17"/>
      <c r="AO1044" s="17"/>
      <c r="AP1044" s="17"/>
      <c r="AQ1044" s="17"/>
      <c r="AR1044" s="17"/>
      <c r="AS1044" s="17"/>
      <c r="AT1044" s="17"/>
      <c r="AU1044" s="17"/>
      <c r="AV1044" s="17"/>
      <c r="AW1044" s="17"/>
      <c r="AX1044" s="17"/>
      <c r="AY1044" s="17"/>
      <c r="AZ1044" s="17"/>
      <c r="BA1044" s="17"/>
      <c r="BB1044" s="17"/>
      <c r="BC1044" s="17"/>
      <c r="BD1044" s="17"/>
      <c r="BE1044" s="17"/>
      <c r="BF1044" s="17"/>
      <c r="BG1044" s="17"/>
      <c r="BH1044" s="17"/>
      <c r="BI1044" s="17"/>
      <c r="BJ1044" s="17"/>
      <c r="BK1044" s="17"/>
      <c r="BL1044" s="17"/>
      <c r="BM1044" s="17"/>
      <c r="BN1044" s="17"/>
      <c r="BO1044" s="17"/>
      <c r="BP1044" s="17"/>
      <c r="BQ1044" s="17"/>
      <c r="BR1044" s="17"/>
      <c r="BS1044" s="17"/>
      <c r="BT1044" s="17"/>
      <c r="BU1044" s="17"/>
      <c r="BV1044" s="17"/>
      <c r="BW1044" s="17"/>
      <c r="BX1044" s="17"/>
      <c r="BY1044" s="17"/>
      <c r="BZ1044" s="17"/>
      <c r="CA1044" s="17"/>
      <c r="CB1044" s="17"/>
      <c r="CC1044" s="17"/>
      <c r="CD1044" s="17"/>
      <c r="CE1044" s="17"/>
      <c r="CF1044" s="17"/>
      <c r="CG1044" s="17"/>
      <c r="CH1044" s="17"/>
      <c r="CI1044" s="17"/>
      <c r="CJ1044" s="17"/>
      <c r="CK1044" s="17"/>
      <c r="CL1044" s="17"/>
      <c r="CM1044" s="17"/>
      <c r="CN1044" s="17"/>
      <c r="CO1044" s="17"/>
      <c r="CP1044" s="17"/>
    </row>
    <row r="1045" spans="2:94" x14ac:dyDescent="0.35">
      <c r="B1045" t="s">
        <v>382</v>
      </c>
      <c r="C1045" s="17">
        <v>0.46078278480327101</v>
      </c>
      <c r="D1045" s="17">
        <v>0.43816543774441702</v>
      </c>
      <c r="E1045" s="17">
        <v>0.48305504793978099</v>
      </c>
      <c r="F1045" s="17"/>
      <c r="G1045" s="17">
        <v>0.36359490468796202</v>
      </c>
      <c r="H1045" s="17">
        <v>0.41706554994660799</v>
      </c>
      <c r="I1045" s="17">
        <v>0.46811343363253799</v>
      </c>
      <c r="J1045" s="17">
        <v>0.51146825301429699</v>
      </c>
      <c r="K1045" s="17">
        <v>0.490504554370083</v>
      </c>
      <c r="L1045" s="17">
        <v>0.49449572430931799</v>
      </c>
      <c r="M1045" s="17"/>
      <c r="N1045" s="17">
        <v>0.436444120692489</v>
      </c>
      <c r="O1045" s="17">
        <v>0.473487689401134</v>
      </c>
      <c r="P1045" s="17">
        <v>0.46868188754916901</v>
      </c>
      <c r="Q1045" s="17">
        <v>0.46474647951729597</v>
      </c>
      <c r="R1045" s="17"/>
      <c r="S1045" s="17">
        <v>0.38257322723421999</v>
      </c>
      <c r="T1045" s="17">
        <v>0.43620027125369298</v>
      </c>
      <c r="U1045" s="17">
        <v>0.504260818863836</v>
      </c>
      <c r="V1045" s="17">
        <v>0.50799053291187701</v>
      </c>
      <c r="W1045" s="17">
        <v>0.53510515602048503</v>
      </c>
      <c r="X1045" s="17">
        <v>0.41228601811586801</v>
      </c>
      <c r="Y1045" s="17">
        <v>0.465675654184382</v>
      </c>
      <c r="Z1045" s="17">
        <v>0.43344469589196299</v>
      </c>
      <c r="AA1045" s="17">
        <v>0.48428539618215299</v>
      </c>
      <c r="AB1045" s="17">
        <v>0.48642210217839299</v>
      </c>
      <c r="AC1045" s="17">
        <v>0.48854659775899301</v>
      </c>
      <c r="AD1045" s="17"/>
      <c r="AE1045" s="17">
        <v>0.49901869828661899</v>
      </c>
      <c r="AF1045" s="17">
        <v>0.42899292743871098</v>
      </c>
      <c r="AG1045" s="17">
        <v>0.47715557394500902</v>
      </c>
      <c r="AH1045" s="17"/>
      <c r="AI1045" s="17">
        <v>0.48691771842502901</v>
      </c>
      <c r="AJ1045" s="17">
        <v>0.42364714119950098</v>
      </c>
      <c r="AK1045" s="17">
        <v>0.45094538056602901</v>
      </c>
      <c r="AL1045" s="17">
        <v>0.63922464173647398</v>
      </c>
      <c r="AM1045" s="17">
        <v>0.49565484046318398</v>
      </c>
      <c r="AN1045" s="17"/>
      <c r="AO1045" s="17">
        <v>0.44163912631454899</v>
      </c>
      <c r="AP1045" s="17">
        <v>0.45491685297947398</v>
      </c>
      <c r="AQ1045" s="17">
        <v>0.40861130411843899</v>
      </c>
      <c r="AR1045" s="17"/>
      <c r="AS1045" s="17">
        <v>0.49754007179222698</v>
      </c>
      <c r="AT1045" s="17">
        <v>0.485976549916603</v>
      </c>
      <c r="AU1045" s="17">
        <v>0.43164552826446401</v>
      </c>
      <c r="AV1045" s="17">
        <v>0.39123715085834398</v>
      </c>
      <c r="AW1045" s="17">
        <v>0.27558518983146302</v>
      </c>
      <c r="AX1045" s="17"/>
      <c r="AY1045" s="17">
        <v>0.48094040849602998</v>
      </c>
      <c r="AZ1045" s="17">
        <v>0.42257350714983299</v>
      </c>
      <c r="BA1045" s="17">
        <v>0.49997337063688002</v>
      </c>
      <c r="BB1045" s="17">
        <v>0.51721314266765905</v>
      </c>
      <c r="BC1045" s="17">
        <v>0.44429609323185798</v>
      </c>
      <c r="BD1045" s="17">
        <v>0.47339818953782398</v>
      </c>
      <c r="BE1045" s="17">
        <v>0.46858295799814798</v>
      </c>
      <c r="BF1045" s="17">
        <v>0.44892005704205001</v>
      </c>
      <c r="BG1045" s="17">
        <v>0.475122551510474</v>
      </c>
      <c r="BH1045" s="17">
        <v>0.49015442859297498</v>
      </c>
      <c r="BI1045" s="17">
        <v>0.43788121795118101</v>
      </c>
      <c r="BJ1045" s="17">
        <v>0.47657223874149002</v>
      </c>
      <c r="BK1045" s="17">
        <v>0.39968182918915401</v>
      </c>
      <c r="BL1045" s="17">
        <v>0.43679741155368501</v>
      </c>
      <c r="BM1045" s="17">
        <v>0.413541342654486</v>
      </c>
      <c r="BN1045" s="17">
        <v>0.311044578076556</v>
      </c>
      <c r="BO1045" s="17"/>
      <c r="BP1045" s="17">
        <v>0.38233323625272603</v>
      </c>
      <c r="BQ1045" s="17">
        <v>0.48483283893237999</v>
      </c>
      <c r="BR1045" s="17">
        <v>0.49275473236938699</v>
      </c>
      <c r="BS1045" s="17">
        <v>0.47668870635612698</v>
      </c>
      <c r="BT1045" s="17">
        <v>0.484701333292404</v>
      </c>
      <c r="BU1045" s="17">
        <v>0.48383269462334899</v>
      </c>
      <c r="BV1045" s="17"/>
      <c r="BW1045" s="17">
        <v>0.40040951771792499</v>
      </c>
      <c r="BX1045" s="17">
        <v>0.467557198011055</v>
      </c>
      <c r="BY1045" s="17">
        <v>0.46314451846355698</v>
      </c>
      <c r="BZ1045" s="17">
        <v>0.48630817260273501</v>
      </c>
      <c r="CA1045" s="17">
        <v>0.47543001183857803</v>
      </c>
      <c r="CB1045" s="17">
        <v>0.384988902251645</v>
      </c>
      <c r="CC1045" s="17">
        <v>0.45544178706560701</v>
      </c>
      <c r="CD1045" s="17">
        <v>0.45855369753069197</v>
      </c>
      <c r="CE1045" s="17"/>
      <c r="CF1045" s="17">
        <v>0.36889193438309698</v>
      </c>
      <c r="CG1045" s="17">
        <v>0.43419984720867699</v>
      </c>
      <c r="CH1045" s="17">
        <v>0.49199505710333902</v>
      </c>
      <c r="CI1045" s="17">
        <v>0.49219968377387602</v>
      </c>
      <c r="CJ1045" s="17">
        <v>0.48704372207213398</v>
      </c>
      <c r="CK1045" s="17"/>
      <c r="CL1045" s="17">
        <v>0.46251567078706901</v>
      </c>
      <c r="CM1045" s="17"/>
      <c r="CN1045" s="17">
        <v>0.47382472283591698</v>
      </c>
      <c r="CO1045" s="17">
        <v>0.44626954472573199</v>
      </c>
      <c r="CP1045" s="17">
        <v>0.44252912691815499</v>
      </c>
    </row>
    <row r="1046" spans="2:94" x14ac:dyDescent="0.35">
      <c r="B1046" t="s">
        <v>383</v>
      </c>
      <c r="C1046" s="17">
        <v>0.29076438875154598</v>
      </c>
      <c r="D1046" s="17">
        <v>0.27697119780615698</v>
      </c>
      <c r="E1046" s="17">
        <v>0.30146921783054897</v>
      </c>
      <c r="F1046" s="17"/>
      <c r="G1046" s="17">
        <v>0.33128013758056502</v>
      </c>
      <c r="H1046" s="17">
        <v>0.30233160019370497</v>
      </c>
      <c r="I1046" s="17">
        <v>0.31906992863657502</v>
      </c>
      <c r="J1046" s="17">
        <v>0.27539126808582498</v>
      </c>
      <c r="K1046" s="17">
        <v>0.29651481497723797</v>
      </c>
      <c r="L1046" s="17">
        <v>0.23979691456254301</v>
      </c>
      <c r="M1046" s="17"/>
      <c r="N1046" s="17">
        <v>0.316915266814217</v>
      </c>
      <c r="O1046" s="17">
        <v>0.30376652089485501</v>
      </c>
      <c r="P1046" s="17">
        <v>0.28116290472183603</v>
      </c>
      <c r="Q1046" s="17">
        <v>0.25631308197879099</v>
      </c>
      <c r="R1046" s="17"/>
      <c r="S1046" s="17">
        <v>0.29702417576000001</v>
      </c>
      <c r="T1046" s="17">
        <v>0.30350803394314602</v>
      </c>
      <c r="U1046" s="17">
        <v>0.28947786595478098</v>
      </c>
      <c r="V1046" s="17">
        <v>0.30324037744640803</v>
      </c>
      <c r="W1046" s="17">
        <v>0.290325505807009</v>
      </c>
      <c r="X1046" s="17">
        <v>0.27674190827504702</v>
      </c>
      <c r="Y1046" s="17">
        <v>0.33148783521159297</v>
      </c>
      <c r="Z1046" s="17">
        <v>0.26827858781946901</v>
      </c>
      <c r="AA1046" s="17">
        <v>0.26613533096873099</v>
      </c>
      <c r="AB1046" s="17">
        <v>0.26339190334289703</v>
      </c>
      <c r="AC1046" s="17">
        <v>0.30199601868510201</v>
      </c>
      <c r="AD1046" s="17"/>
      <c r="AE1046" s="17">
        <v>0.21172122890164299</v>
      </c>
      <c r="AF1046" s="17">
        <v>0.34925758308031102</v>
      </c>
      <c r="AG1046" s="17">
        <v>0.280555239500205</v>
      </c>
      <c r="AH1046" s="17"/>
      <c r="AI1046" s="17">
        <v>0.25149543424901899</v>
      </c>
      <c r="AJ1046" s="17">
        <v>0.332184432255544</v>
      </c>
      <c r="AK1046" s="17">
        <v>0.34064565814241399</v>
      </c>
      <c r="AL1046" s="17">
        <v>8.2600330499171801E-2</v>
      </c>
      <c r="AM1046" s="17">
        <v>0.257025722247195</v>
      </c>
      <c r="AN1046" s="17"/>
      <c r="AO1046" s="17">
        <v>0.26676635803239401</v>
      </c>
      <c r="AP1046" s="17">
        <v>0.34635894993016902</v>
      </c>
      <c r="AQ1046" s="17">
        <v>0.29940090288267102</v>
      </c>
      <c r="AR1046" s="17"/>
      <c r="AS1046" s="17">
        <v>0.238151201454192</v>
      </c>
      <c r="AT1046" s="17">
        <v>0.30247299042352199</v>
      </c>
      <c r="AU1046" s="17">
        <v>0.31625220857992198</v>
      </c>
      <c r="AV1046" s="17">
        <v>0.36523655427156998</v>
      </c>
      <c r="AW1046" s="17">
        <v>0.21143334194754199</v>
      </c>
      <c r="AX1046" s="17"/>
      <c r="AY1046" s="17">
        <v>0.165113097730409</v>
      </c>
      <c r="AZ1046" s="17">
        <v>0.26119201262252001</v>
      </c>
      <c r="BA1046" s="17">
        <v>0.26034526247710399</v>
      </c>
      <c r="BB1046" s="17">
        <v>0.23804571096955501</v>
      </c>
      <c r="BC1046" s="17">
        <v>0.258173876207692</v>
      </c>
      <c r="BD1046" s="17">
        <v>0.25135147126537699</v>
      </c>
      <c r="BE1046" s="17">
        <v>0.28541862067959201</v>
      </c>
      <c r="BF1046" s="17">
        <v>0.31736124469217902</v>
      </c>
      <c r="BG1046" s="17">
        <v>0.29614917376514699</v>
      </c>
      <c r="BH1046" s="17">
        <v>0.32716076769025798</v>
      </c>
      <c r="BI1046" s="17">
        <v>0.315086806991835</v>
      </c>
      <c r="BJ1046" s="17">
        <v>0.37946452351119703</v>
      </c>
      <c r="BK1046" s="17">
        <v>0.36506296049296</v>
      </c>
      <c r="BL1046" s="17">
        <v>0.35112634907950002</v>
      </c>
      <c r="BM1046" s="17">
        <v>0.37437742890810799</v>
      </c>
      <c r="BN1046" s="17">
        <v>0.38245048771226497</v>
      </c>
      <c r="BO1046" s="17"/>
      <c r="BP1046" s="17">
        <v>0.31659834395264402</v>
      </c>
      <c r="BQ1046" s="17">
        <v>0.28057991971387097</v>
      </c>
      <c r="BR1046" s="17">
        <v>0.29744686517287</v>
      </c>
      <c r="BS1046" s="17">
        <v>0.27640152356432102</v>
      </c>
      <c r="BT1046" s="17">
        <v>0.28408293436075199</v>
      </c>
      <c r="BU1046" s="17">
        <v>0.28754157568529198</v>
      </c>
      <c r="BV1046" s="17"/>
      <c r="BW1046" s="17">
        <v>0.28094583444403798</v>
      </c>
      <c r="BX1046" s="17">
        <v>0.29682825882917102</v>
      </c>
      <c r="BY1046" s="17">
        <v>0.29638474765867001</v>
      </c>
      <c r="BZ1046" s="17">
        <v>0.27486404729110298</v>
      </c>
      <c r="CA1046" s="17">
        <v>0.29211963572377397</v>
      </c>
      <c r="CB1046" s="17">
        <v>0.28463051096206998</v>
      </c>
      <c r="CC1046" s="17">
        <v>0.33274446254935303</v>
      </c>
      <c r="CD1046" s="17">
        <v>0.25997736880596301</v>
      </c>
      <c r="CE1046" s="17"/>
      <c r="CF1046" s="17">
        <v>0.30103086668201501</v>
      </c>
      <c r="CG1046" s="17">
        <v>0.294475158495828</v>
      </c>
      <c r="CH1046" s="17">
        <v>0.29640813530187499</v>
      </c>
      <c r="CI1046" s="17">
        <v>0.28893255526982697</v>
      </c>
      <c r="CJ1046" s="17">
        <v>0.17472027107736399</v>
      </c>
      <c r="CK1046" s="17"/>
      <c r="CL1046" s="17">
        <v>0.30557010456462202</v>
      </c>
      <c r="CM1046" s="17"/>
      <c r="CN1046" s="17">
        <v>0.30600216452421303</v>
      </c>
      <c r="CO1046" s="17">
        <v>0.274965430518819</v>
      </c>
      <c r="CP1046" s="17">
        <v>0.26851591207859199</v>
      </c>
    </row>
    <row r="1047" spans="2:94" x14ac:dyDescent="0.35">
      <c r="B1047" t="s">
        <v>384</v>
      </c>
      <c r="C1047" s="17">
        <v>0.28515745943404203</v>
      </c>
      <c r="D1047" s="17">
        <v>0.27890472404817102</v>
      </c>
      <c r="E1047" s="17">
        <v>0.289634910697812</v>
      </c>
      <c r="F1047" s="17"/>
      <c r="G1047" s="17">
        <v>0.24882859974944599</v>
      </c>
      <c r="H1047" s="17">
        <v>0.24680163449642201</v>
      </c>
      <c r="I1047" s="17">
        <v>0.25372662566178</v>
      </c>
      <c r="J1047" s="17">
        <v>0.28830684468343898</v>
      </c>
      <c r="K1047" s="17">
        <v>0.31779234533200501</v>
      </c>
      <c r="L1047" s="17">
        <v>0.34197969331175598</v>
      </c>
      <c r="M1047" s="17"/>
      <c r="N1047" s="17">
        <v>0.29497179985219901</v>
      </c>
      <c r="O1047" s="17">
        <v>0.30638246656115797</v>
      </c>
      <c r="P1047" s="17">
        <v>0.286408509687194</v>
      </c>
      <c r="Q1047" s="17">
        <v>0.25005259563836901</v>
      </c>
      <c r="R1047" s="17"/>
      <c r="S1047" s="17">
        <v>0.29515396892089801</v>
      </c>
      <c r="T1047" s="17">
        <v>0.26597493640557102</v>
      </c>
      <c r="U1047" s="17">
        <v>0.27625338489467599</v>
      </c>
      <c r="V1047" s="17">
        <v>0.29805186298121</v>
      </c>
      <c r="W1047" s="17">
        <v>0.28500643852358598</v>
      </c>
      <c r="X1047" s="17">
        <v>0.30000108195657499</v>
      </c>
      <c r="Y1047" s="17">
        <v>0.28708608388755502</v>
      </c>
      <c r="Z1047" s="17">
        <v>0.27908162465433101</v>
      </c>
      <c r="AA1047" s="17">
        <v>0.28906760443228402</v>
      </c>
      <c r="AB1047" s="17">
        <v>0.28040351616919501</v>
      </c>
      <c r="AC1047" s="17">
        <v>0.273343771159478</v>
      </c>
      <c r="AD1047" s="17"/>
      <c r="AE1047" s="17">
        <v>0.28552587282719299</v>
      </c>
      <c r="AF1047" s="17">
        <v>0.31357180555081998</v>
      </c>
      <c r="AG1047" s="17">
        <v>0.23750470041807401</v>
      </c>
      <c r="AH1047" s="17"/>
      <c r="AI1047" s="17">
        <v>0.28003136770662301</v>
      </c>
      <c r="AJ1047" s="17">
        <v>0.307248745437049</v>
      </c>
      <c r="AK1047" s="17">
        <v>0.35660138375427403</v>
      </c>
      <c r="AL1047" s="17">
        <v>0.30752527835134003</v>
      </c>
      <c r="AM1047" s="17">
        <v>0.24318634526289201</v>
      </c>
      <c r="AN1047" s="17"/>
      <c r="AO1047" s="17">
        <v>0.25524639209746097</v>
      </c>
      <c r="AP1047" s="17">
        <v>0.30173427868698799</v>
      </c>
      <c r="AQ1047" s="17">
        <v>0.33825969479263301</v>
      </c>
      <c r="AR1047" s="17"/>
      <c r="AS1047" s="17">
        <v>0.24433789195185501</v>
      </c>
      <c r="AT1047" s="17">
        <v>0.28580003816609501</v>
      </c>
      <c r="AU1047" s="17">
        <v>0.32632909222298001</v>
      </c>
      <c r="AV1047" s="17">
        <v>0.29428065157192201</v>
      </c>
      <c r="AW1047" s="17">
        <v>0.226233591396824</v>
      </c>
      <c r="AX1047" s="17"/>
      <c r="AY1047" s="17">
        <v>0.29236596955989103</v>
      </c>
      <c r="AZ1047" s="17">
        <v>0.267376425070039</v>
      </c>
      <c r="BA1047" s="17">
        <v>0.25817953690006501</v>
      </c>
      <c r="BB1047" s="17">
        <v>0.29770474077908499</v>
      </c>
      <c r="BC1047" s="17">
        <v>0.28307155561559599</v>
      </c>
      <c r="BD1047" s="17">
        <v>0.28108889408440202</v>
      </c>
      <c r="BE1047" s="17">
        <v>0.273945595548378</v>
      </c>
      <c r="BF1047" s="17">
        <v>0.293725801436028</v>
      </c>
      <c r="BG1047" s="17">
        <v>0.25824352860845001</v>
      </c>
      <c r="BH1047" s="17">
        <v>0.26464031481422101</v>
      </c>
      <c r="BI1047" s="17">
        <v>0.287810706495086</v>
      </c>
      <c r="BJ1047" s="17">
        <v>0.28936974321113901</v>
      </c>
      <c r="BK1047" s="17">
        <v>0.314652675873552</v>
      </c>
      <c r="BL1047" s="17">
        <v>0.25201303951486698</v>
      </c>
      <c r="BM1047" s="17">
        <v>0.26126612887956102</v>
      </c>
      <c r="BN1047" s="17">
        <v>0.34161834033284599</v>
      </c>
      <c r="BO1047" s="17"/>
      <c r="BP1047" s="17">
        <v>0.28262431160061602</v>
      </c>
      <c r="BQ1047" s="17">
        <v>0.29598026938878103</v>
      </c>
      <c r="BR1047" s="17">
        <v>0.25899153163142502</v>
      </c>
      <c r="BS1047" s="17">
        <v>0.27031722779383799</v>
      </c>
      <c r="BT1047" s="17">
        <v>0.31236077624210201</v>
      </c>
      <c r="BU1047" s="17">
        <v>0.30624059501335499</v>
      </c>
      <c r="BV1047" s="17"/>
      <c r="BW1047" s="17">
        <v>0.27058729555511302</v>
      </c>
      <c r="BX1047" s="17">
        <v>0.292407878439088</v>
      </c>
      <c r="BY1047" s="17">
        <v>0.29117659487891701</v>
      </c>
      <c r="BZ1047" s="17">
        <v>0.27310550996994698</v>
      </c>
      <c r="CA1047" s="17">
        <v>0.25202186479703997</v>
      </c>
      <c r="CB1047" s="17">
        <v>0.32723845608638202</v>
      </c>
      <c r="CC1047" s="17">
        <v>0.35728631956460799</v>
      </c>
      <c r="CD1047" s="17">
        <v>0.27051284343450099</v>
      </c>
      <c r="CE1047" s="17"/>
      <c r="CF1047" s="17">
        <v>0.26771147279681101</v>
      </c>
      <c r="CG1047" s="17">
        <v>0.29981246270874701</v>
      </c>
      <c r="CH1047" s="17">
        <v>0.291120188247665</v>
      </c>
      <c r="CI1047" s="17">
        <v>0.25075004521483402</v>
      </c>
      <c r="CJ1047" s="17">
        <v>0.25824051765355199</v>
      </c>
      <c r="CK1047" s="17"/>
      <c r="CL1047" s="17">
        <v>0.29270419907770501</v>
      </c>
      <c r="CM1047" s="17"/>
      <c r="CN1047" s="17">
        <v>0.30796473056010298</v>
      </c>
      <c r="CO1047" s="17">
        <v>0.25268613818887098</v>
      </c>
      <c r="CP1047" s="17">
        <v>0.25887975433939198</v>
      </c>
    </row>
    <row r="1048" spans="2:94" x14ac:dyDescent="0.35">
      <c r="B1048" t="s">
        <v>385</v>
      </c>
      <c r="C1048" s="17">
        <v>0.26129495241972001</v>
      </c>
      <c r="D1048" s="17">
        <v>0.26673933674374301</v>
      </c>
      <c r="E1048" s="17">
        <v>0.25522591626229002</v>
      </c>
      <c r="F1048" s="17"/>
      <c r="G1048" s="17">
        <v>0.21531502824750001</v>
      </c>
      <c r="H1048" s="17">
        <v>0.24279184985833899</v>
      </c>
      <c r="I1048" s="17">
        <v>0.22567161141272199</v>
      </c>
      <c r="J1048" s="17">
        <v>0.24306880075795201</v>
      </c>
      <c r="K1048" s="17">
        <v>0.31218114212842302</v>
      </c>
      <c r="L1048" s="17">
        <v>0.31681737969797302</v>
      </c>
      <c r="M1048" s="17"/>
      <c r="N1048" s="17">
        <v>0.29356731011866899</v>
      </c>
      <c r="O1048" s="17">
        <v>0.25320953824789799</v>
      </c>
      <c r="P1048" s="17">
        <v>0.246090030239208</v>
      </c>
      <c r="Q1048" s="17">
        <v>0.248659109052043</v>
      </c>
      <c r="R1048" s="17"/>
      <c r="S1048" s="17">
        <v>0.25829560250705003</v>
      </c>
      <c r="T1048" s="17">
        <v>0.26494203909173097</v>
      </c>
      <c r="U1048" s="17">
        <v>0.277855875300898</v>
      </c>
      <c r="V1048" s="17">
        <v>0.242580546621259</v>
      </c>
      <c r="W1048" s="17">
        <v>0.27625400668461803</v>
      </c>
      <c r="X1048" s="17">
        <v>0.27854784850780601</v>
      </c>
      <c r="Y1048" s="17">
        <v>0.26032169568029001</v>
      </c>
      <c r="Z1048" s="17">
        <v>0.19452250801169699</v>
      </c>
      <c r="AA1048" s="17">
        <v>0.26624216568159698</v>
      </c>
      <c r="AB1048" s="17">
        <v>0.25652652734353998</v>
      </c>
      <c r="AC1048" s="17">
        <v>0.26811638454385101</v>
      </c>
      <c r="AD1048" s="17"/>
      <c r="AE1048" s="17">
        <v>0.25297026067629602</v>
      </c>
      <c r="AF1048" s="17">
        <v>0.29896097000384803</v>
      </c>
      <c r="AG1048" s="17">
        <v>0.21258619505284701</v>
      </c>
      <c r="AH1048" s="17"/>
      <c r="AI1048" s="17">
        <v>0.26675221219107997</v>
      </c>
      <c r="AJ1048" s="17">
        <v>0.26462683313360302</v>
      </c>
      <c r="AK1048" s="17">
        <v>0.35626594525554001</v>
      </c>
      <c r="AL1048" s="17">
        <v>0.24079113872636801</v>
      </c>
      <c r="AM1048" s="17">
        <v>0.20231345538355899</v>
      </c>
      <c r="AN1048" s="17"/>
      <c r="AO1048" s="17">
        <v>0.23260878319762901</v>
      </c>
      <c r="AP1048" s="17">
        <v>0.27074771446958801</v>
      </c>
      <c r="AQ1048" s="17">
        <v>0.37430004601984601</v>
      </c>
      <c r="AR1048" s="17"/>
      <c r="AS1048" s="17">
        <v>0.22784106629147199</v>
      </c>
      <c r="AT1048" s="17">
        <v>0.24981543723381999</v>
      </c>
      <c r="AU1048" s="17">
        <v>0.28307057889103698</v>
      </c>
      <c r="AV1048" s="17">
        <v>0.28341406558674997</v>
      </c>
      <c r="AW1048" s="17">
        <v>0.34389580671492498</v>
      </c>
      <c r="AX1048" s="17"/>
      <c r="AY1048" s="17">
        <v>9.2529192012470798E-2</v>
      </c>
      <c r="AZ1048" s="17">
        <v>0.21757806356701301</v>
      </c>
      <c r="BA1048" s="17">
        <v>0.24864718224318999</v>
      </c>
      <c r="BB1048" s="17">
        <v>0.26321088509801299</v>
      </c>
      <c r="BC1048" s="17">
        <v>0.27732291566731199</v>
      </c>
      <c r="BD1048" s="17">
        <v>0.22739533633842299</v>
      </c>
      <c r="BE1048" s="17">
        <v>0.23845292166300899</v>
      </c>
      <c r="BF1048" s="17">
        <v>0.29285011919536202</v>
      </c>
      <c r="BG1048" s="17">
        <v>0.27438083400593499</v>
      </c>
      <c r="BH1048" s="17">
        <v>0.26007559887230702</v>
      </c>
      <c r="BI1048" s="17">
        <v>0.28968485568628999</v>
      </c>
      <c r="BJ1048" s="17">
        <v>0.281420823321886</v>
      </c>
      <c r="BK1048" s="17">
        <v>0.32451257123145599</v>
      </c>
      <c r="BL1048" s="17">
        <v>0.23751333689301099</v>
      </c>
      <c r="BM1048" s="17">
        <v>0.21024781459170899</v>
      </c>
      <c r="BN1048" s="17">
        <v>0.28253296773165398</v>
      </c>
      <c r="BO1048" s="17"/>
      <c r="BP1048" s="17">
        <v>0.24885621881990899</v>
      </c>
      <c r="BQ1048" s="17">
        <v>0.26182163656259699</v>
      </c>
      <c r="BR1048" s="17">
        <v>0.23924811194530199</v>
      </c>
      <c r="BS1048" s="17">
        <v>0.26746391271183301</v>
      </c>
      <c r="BT1048" s="17">
        <v>0.30095814233803297</v>
      </c>
      <c r="BU1048" s="17">
        <v>0.26720763180860602</v>
      </c>
      <c r="BV1048" s="17"/>
      <c r="BW1048" s="17">
        <v>0.278158739536357</v>
      </c>
      <c r="BX1048" s="17">
        <v>0.26592495563917701</v>
      </c>
      <c r="BY1048" s="17">
        <v>0.27672862186539798</v>
      </c>
      <c r="BZ1048" s="17">
        <v>0.24485485386113401</v>
      </c>
      <c r="CA1048" s="17">
        <v>0.28303108621997802</v>
      </c>
      <c r="CB1048" s="17">
        <v>0.25262036419581702</v>
      </c>
      <c r="CC1048" s="17">
        <v>0.213146369839184</v>
      </c>
      <c r="CD1048" s="17">
        <v>0.22569978122966899</v>
      </c>
      <c r="CE1048" s="17"/>
      <c r="CF1048" s="17">
        <v>0.287148065053413</v>
      </c>
      <c r="CG1048" s="17">
        <v>0.29707728627675001</v>
      </c>
      <c r="CH1048" s="17">
        <v>0.244445701359462</v>
      </c>
      <c r="CI1048" s="17">
        <v>0.22012932645917799</v>
      </c>
      <c r="CJ1048" s="17">
        <v>0.186536753243184</v>
      </c>
      <c r="CK1048" s="17"/>
      <c r="CL1048" s="17">
        <v>0.29318903918743799</v>
      </c>
      <c r="CM1048" s="17"/>
      <c r="CN1048" s="17">
        <v>0.26225916351609802</v>
      </c>
      <c r="CO1048" s="17">
        <v>0.25743588177927501</v>
      </c>
      <c r="CP1048" s="17">
        <v>0.26216281003202002</v>
      </c>
    </row>
    <row r="1049" spans="2:94" x14ac:dyDescent="0.35">
      <c r="B1049" t="s">
        <v>386</v>
      </c>
      <c r="C1049" s="17">
        <v>0.19581855262907</v>
      </c>
      <c r="D1049" s="17">
        <v>0.184431661026731</v>
      </c>
      <c r="E1049" s="17">
        <v>0.207505115932859</v>
      </c>
      <c r="F1049" s="17"/>
      <c r="G1049" s="17">
        <v>0.21280263401281799</v>
      </c>
      <c r="H1049" s="17">
        <v>0.22319369862402899</v>
      </c>
      <c r="I1049" s="17">
        <v>0.203304091867412</v>
      </c>
      <c r="J1049" s="17">
        <v>0.17217068704733801</v>
      </c>
      <c r="K1049" s="17">
        <v>0.16485587526037601</v>
      </c>
      <c r="L1049" s="17">
        <v>0.195913062684829</v>
      </c>
      <c r="M1049" s="17"/>
      <c r="N1049" s="17">
        <v>0.191814913037202</v>
      </c>
      <c r="O1049" s="17">
        <v>0.19410564604007899</v>
      </c>
      <c r="P1049" s="17">
        <v>0.209609985405668</v>
      </c>
      <c r="Q1049" s="17">
        <v>0.18729479785310901</v>
      </c>
      <c r="R1049" s="17"/>
      <c r="S1049" s="17">
        <v>0.200016161604054</v>
      </c>
      <c r="T1049" s="17">
        <v>0.19003334295795599</v>
      </c>
      <c r="U1049" s="17">
        <v>0.17941746354774499</v>
      </c>
      <c r="V1049" s="17">
        <v>0.165990450892572</v>
      </c>
      <c r="W1049" s="17">
        <v>0.20728686314696501</v>
      </c>
      <c r="X1049" s="17">
        <v>0.199612383892392</v>
      </c>
      <c r="Y1049" s="17">
        <v>0.20326133949772801</v>
      </c>
      <c r="Z1049" s="17">
        <v>0.233714330380214</v>
      </c>
      <c r="AA1049" s="17">
        <v>0.19469197476391301</v>
      </c>
      <c r="AB1049" s="17">
        <v>0.20104465106885799</v>
      </c>
      <c r="AC1049" s="17">
        <v>0.20704102367044799</v>
      </c>
      <c r="AD1049" s="17"/>
      <c r="AE1049" s="17">
        <v>0.190341601474592</v>
      </c>
      <c r="AF1049" s="17">
        <v>0.20097494526919699</v>
      </c>
      <c r="AG1049" s="17">
        <v>0.190130768594866</v>
      </c>
      <c r="AH1049" s="17"/>
      <c r="AI1049" s="17">
        <v>0.20341912645316501</v>
      </c>
      <c r="AJ1049" s="17">
        <v>0.19240858040098399</v>
      </c>
      <c r="AK1049" s="17">
        <v>0.21760662703398301</v>
      </c>
      <c r="AL1049" s="17">
        <v>0.164423399175541</v>
      </c>
      <c r="AM1049" s="17">
        <v>0.19386166652915399</v>
      </c>
      <c r="AN1049" s="17"/>
      <c r="AO1049" s="17">
        <v>0.209198508394601</v>
      </c>
      <c r="AP1049" s="17">
        <v>0.19254829545083699</v>
      </c>
      <c r="AQ1049" s="17">
        <v>0.23765456218838399</v>
      </c>
      <c r="AR1049" s="17"/>
      <c r="AS1049" s="17">
        <v>0.19333134725413401</v>
      </c>
      <c r="AT1049" s="17">
        <v>0.189335004244992</v>
      </c>
      <c r="AU1049" s="17">
        <v>0.187417390688116</v>
      </c>
      <c r="AV1049" s="17">
        <v>0.226570037032405</v>
      </c>
      <c r="AW1049" s="17">
        <v>0.25448781797904302</v>
      </c>
      <c r="AX1049" s="17"/>
      <c r="AY1049" s="17">
        <v>0.157174833459824</v>
      </c>
      <c r="AZ1049" s="17">
        <v>0.13679969231786401</v>
      </c>
      <c r="BA1049" s="17">
        <v>0.21033560211923499</v>
      </c>
      <c r="BB1049" s="17">
        <v>0.14776240518192801</v>
      </c>
      <c r="BC1049" s="17">
        <v>0.21804205979313401</v>
      </c>
      <c r="BD1049" s="17">
        <v>0.170658353922335</v>
      </c>
      <c r="BE1049" s="17">
        <v>0.228687107668998</v>
      </c>
      <c r="BF1049" s="17">
        <v>0.1854238349782</v>
      </c>
      <c r="BG1049" s="17">
        <v>0.1943378926729</v>
      </c>
      <c r="BH1049" s="17">
        <v>0.22302261401725301</v>
      </c>
      <c r="BI1049" s="17">
        <v>0.20797876411705399</v>
      </c>
      <c r="BJ1049" s="17">
        <v>0.192585473885102</v>
      </c>
      <c r="BK1049" s="17">
        <v>0.202062472746213</v>
      </c>
      <c r="BL1049" s="17">
        <v>0.19832178605975001</v>
      </c>
      <c r="BM1049" s="17">
        <v>0.17959089385200999</v>
      </c>
      <c r="BN1049" s="17">
        <v>0.23271053101845199</v>
      </c>
      <c r="BO1049" s="17"/>
      <c r="BP1049" s="17">
        <v>0.19635882034279201</v>
      </c>
      <c r="BQ1049" s="17">
        <v>0.20414842084940599</v>
      </c>
      <c r="BR1049" s="17">
        <v>0.213450320910099</v>
      </c>
      <c r="BS1049" s="17">
        <v>0.18552527295429599</v>
      </c>
      <c r="BT1049" s="17">
        <v>0.19385477400696999</v>
      </c>
      <c r="BU1049" s="17">
        <v>0.15341817992418499</v>
      </c>
      <c r="BV1049" s="17"/>
      <c r="BW1049" s="17">
        <v>0.15877346207179699</v>
      </c>
      <c r="BX1049" s="17">
        <v>0.20559634568792301</v>
      </c>
      <c r="BY1049" s="17">
        <v>0.18501336336794399</v>
      </c>
      <c r="BZ1049" s="17">
        <v>0.18326160276457301</v>
      </c>
      <c r="CA1049" s="17">
        <v>0.22488133999780199</v>
      </c>
      <c r="CB1049" s="17">
        <v>0.24249289457770901</v>
      </c>
      <c r="CC1049" s="17">
        <v>0.175577666105667</v>
      </c>
      <c r="CD1049" s="17">
        <v>0.284603509136655</v>
      </c>
      <c r="CE1049" s="17"/>
      <c r="CF1049" s="17">
        <v>0.21044399037608899</v>
      </c>
      <c r="CG1049" s="17">
        <v>0.19743345031474699</v>
      </c>
      <c r="CH1049" s="17">
        <v>0.20378938422939499</v>
      </c>
      <c r="CI1049" s="17">
        <v>0.17721248594515501</v>
      </c>
      <c r="CJ1049" s="17">
        <v>0.13699603983702999</v>
      </c>
      <c r="CK1049" s="17"/>
      <c r="CL1049" s="17">
        <v>0.23078329554889401</v>
      </c>
      <c r="CM1049" s="17"/>
      <c r="CN1049" s="17">
        <v>0.18798779087891701</v>
      </c>
      <c r="CO1049" s="17">
        <v>0.20093311187684901</v>
      </c>
      <c r="CP1049" s="17">
        <v>0.20964343390762899</v>
      </c>
    </row>
    <row r="1050" spans="2:94" x14ac:dyDescent="0.35">
      <c r="B1050" t="s">
        <v>387</v>
      </c>
      <c r="C1050" s="17">
        <v>0.188862890535233</v>
      </c>
      <c r="D1050" s="17">
        <v>0.19767171512312301</v>
      </c>
      <c r="E1050" s="17">
        <v>0.18071070871351499</v>
      </c>
      <c r="F1050" s="17"/>
      <c r="G1050" s="17">
        <v>0.20380416125474601</v>
      </c>
      <c r="H1050" s="17">
        <v>0.199287992390139</v>
      </c>
      <c r="I1050" s="17">
        <v>0.21319553158049301</v>
      </c>
      <c r="J1050" s="17">
        <v>0.173206230584942</v>
      </c>
      <c r="K1050" s="17">
        <v>0.16690862087605801</v>
      </c>
      <c r="L1050" s="17">
        <v>0.177965656004546</v>
      </c>
      <c r="M1050" s="17"/>
      <c r="N1050" s="17">
        <v>0.200809110344016</v>
      </c>
      <c r="O1050" s="17">
        <v>0.19565302686217301</v>
      </c>
      <c r="P1050" s="17">
        <v>0.187929466077013</v>
      </c>
      <c r="Q1050" s="17">
        <v>0.17217270354808101</v>
      </c>
      <c r="R1050" s="17"/>
      <c r="S1050" s="17">
        <v>0.207606868412406</v>
      </c>
      <c r="T1050" s="17">
        <v>0.203537207622008</v>
      </c>
      <c r="U1050" s="17">
        <v>0.15836508016787401</v>
      </c>
      <c r="V1050" s="17">
        <v>0.19282409753066901</v>
      </c>
      <c r="W1050" s="17">
        <v>0.18504037588323199</v>
      </c>
      <c r="X1050" s="17">
        <v>0.19007681168921101</v>
      </c>
      <c r="Y1050" s="17">
        <v>0.170308438188538</v>
      </c>
      <c r="Z1050" s="17">
        <v>0.18292698029315399</v>
      </c>
      <c r="AA1050" s="17">
        <v>0.197313348474321</v>
      </c>
      <c r="AB1050" s="17">
        <v>0.15857307429334699</v>
      </c>
      <c r="AC1050" s="17">
        <v>0.21346292814585199</v>
      </c>
      <c r="AD1050" s="17"/>
      <c r="AE1050" s="17">
        <v>0.17501570238456901</v>
      </c>
      <c r="AF1050" s="17">
        <v>0.19463908463055901</v>
      </c>
      <c r="AG1050" s="17">
        <v>0.20219244158303301</v>
      </c>
      <c r="AH1050" s="17"/>
      <c r="AI1050" s="17">
        <v>0.19583365770451799</v>
      </c>
      <c r="AJ1050" s="17">
        <v>0.18707225951793999</v>
      </c>
      <c r="AK1050" s="17">
        <v>0.201251296361667</v>
      </c>
      <c r="AL1050" s="17">
        <v>9.1177367087550601E-2</v>
      </c>
      <c r="AM1050" s="17">
        <v>0.18233523230783999</v>
      </c>
      <c r="AN1050" s="17"/>
      <c r="AO1050" s="17">
        <v>0.232274028192474</v>
      </c>
      <c r="AP1050" s="17">
        <v>0.185336850984166</v>
      </c>
      <c r="AQ1050" s="17">
        <v>0.24469378553309101</v>
      </c>
      <c r="AR1050" s="17"/>
      <c r="AS1050" s="17">
        <v>0.15947305463261599</v>
      </c>
      <c r="AT1050" s="17">
        <v>0.17636260206622201</v>
      </c>
      <c r="AU1050" s="17">
        <v>0.20750017471104201</v>
      </c>
      <c r="AV1050" s="17">
        <v>0.23441701457398101</v>
      </c>
      <c r="AW1050" s="17">
        <v>0.25496960631881299</v>
      </c>
      <c r="AX1050" s="17"/>
      <c r="AY1050" s="17">
        <v>0.122793123634469</v>
      </c>
      <c r="AZ1050" s="17">
        <v>0.18057628823254501</v>
      </c>
      <c r="BA1050" s="17">
        <v>0.19118367448917201</v>
      </c>
      <c r="BB1050" s="17">
        <v>0.165296873931642</v>
      </c>
      <c r="BC1050" s="17">
        <v>0.194023593327877</v>
      </c>
      <c r="BD1050" s="17">
        <v>0.21595474335746101</v>
      </c>
      <c r="BE1050" s="17">
        <v>0.19189510310501301</v>
      </c>
      <c r="BF1050" s="17">
        <v>0.20027942244954799</v>
      </c>
      <c r="BG1050" s="17">
        <v>0.172445443007126</v>
      </c>
      <c r="BH1050" s="17">
        <v>0.203150735333059</v>
      </c>
      <c r="BI1050" s="17">
        <v>0.166724041259456</v>
      </c>
      <c r="BJ1050" s="17">
        <v>0.19584785269250901</v>
      </c>
      <c r="BK1050" s="17">
        <v>0.21593390215257299</v>
      </c>
      <c r="BL1050" s="17">
        <v>0.13436011128256101</v>
      </c>
      <c r="BM1050" s="17">
        <v>0.24323760680181999</v>
      </c>
      <c r="BN1050" s="17">
        <v>0.25005431936585998</v>
      </c>
      <c r="BO1050" s="17"/>
      <c r="BP1050" s="17">
        <v>0.22363583877071899</v>
      </c>
      <c r="BQ1050" s="17">
        <v>0.17073110483260301</v>
      </c>
      <c r="BR1050" s="17">
        <v>0.201705611998128</v>
      </c>
      <c r="BS1050" s="17">
        <v>0.177174138903782</v>
      </c>
      <c r="BT1050" s="17">
        <v>0.15136685009072401</v>
      </c>
      <c r="BU1050" s="17">
        <v>0.22129748031775401</v>
      </c>
      <c r="BV1050" s="17"/>
      <c r="BW1050" s="17">
        <v>0.18874294993653901</v>
      </c>
      <c r="BX1050" s="17">
        <v>0.18483936786090399</v>
      </c>
      <c r="BY1050" s="17">
        <v>0.19341436446107299</v>
      </c>
      <c r="BZ1050" s="17">
        <v>0.18627309364892999</v>
      </c>
      <c r="CA1050" s="17">
        <v>0.20315266828619599</v>
      </c>
      <c r="CB1050" s="17">
        <v>0.139842949561995</v>
      </c>
      <c r="CC1050" s="17">
        <v>0.212464455536644</v>
      </c>
      <c r="CD1050" s="17">
        <v>0.21751901561610901</v>
      </c>
      <c r="CE1050" s="17"/>
      <c r="CF1050" s="17">
        <v>0.208313142455581</v>
      </c>
      <c r="CG1050" s="17">
        <v>0.186915074687664</v>
      </c>
      <c r="CH1050" s="17">
        <v>0.189806984669247</v>
      </c>
      <c r="CI1050" s="17">
        <v>0.177932371975148</v>
      </c>
      <c r="CJ1050" s="17">
        <v>0.19817385729703599</v>
      </c>
      <c r="CK1050" s="17"/>
      <c r="CL1050" s="17">
        <v>0.204258099662251</v>
      </c>
      <c r="CM1050" s="17"/>
      <c r="CN1050" s="17">
        <v>0.16937207991247999</v>
      </c>
      <c r="CO1050" s="17">
        <v>0.19049658713974599</v>
      </c>
      <c r="CP1050" s="17">
        <v>0.23210452183119201</v>
      </c>
    </row>
    <row r="1051" spans="2:94" x14ac:dyDescent="0.35">
      <c r="B1051" t="s">
        <v>388</v>
      </c>
      <c r="C1051" s="17">
        <v>0.18735904764671599</v>
      </c>
      <c r="D1051" s="17">
        <v>0.180127454978975</v>
      </c>
      <c r="E1051" s="17">
        <v>0.19244200942983899</v>
      </c>
      <c r="F1051" s="17"/>
      <c r="G1051" s="17">
        <v>0.22911590894165099</v>
      </c>
      <c r="H1051" s="17">
        <v>0.205894804809997</v>
      </c>
      <c r="I1051" s="17">
        <v>0.18426519751142101</v>
      </c>
      <c r="J1051" s="17">
        <v>0.188186253026007</v>
      </c>
      <c r="K1051" s="17">
        <v>0.161938173644088</v>
      </c>
      <c r="L1051" s="17">
        <v>0.163178857211383</v>
      </c>
      <c r="M1051" s="17"/>
      <c r="N1051" s="17">
        <v>0.19062310511125399</v>
      </c>
      <c r="O1051" s="17">
        <v>0.16800781299369799</v>
      </c>
      <c r="P1051" s="17">
        <v>0.19838030377476501</v>
      </c>
      <c r="Q1051" s="17">
        <v>0.19480378966784401</v>
      </c>
      <c r="R1051" s="17"/>
      <c r="S1051" s="17">
        <v>0.23105123029246399</v>
      </c>
      <c r="T1051" s="17">
        <v>0.173783131659902</v>
      </c>
      <c r="U1051" s="17">
        <v>0.17739755537725099</v>
      </c>
      <c r="V1051" s="17">
        <v>0.180776289912079</v>
      </c>
      <c r="W1051" s="17">
        <v>0.16596315569580999</v>
      </c>
      <c r="X1051" s="17">
        <v>0.191533932940367</v>
      </c>
      <c r="Y1051" s="17">
        <v>0.17616081877280301</v>
      </c>
      <c r="Z1051" s="17">
        <v>0.20913614819065501</v>
      </c>
      <c r="AA1051" s="17">
        <v>0.175091240888371</v>
      </c>
      <c r="AB1051" s="17">
        <v>0.18722447510579199</v>
      </c>
      <c r="AC1051" s="17">
        <v>0.17827985589794099</v>
      </c>
      <c r="AD1051" s="17"/>
      <c r="AE1051" s="17">
        <v>0.165635598929121</v>
      </c>
      <c r="AF1051" s="17">
        <v>0.19086200925654401</v>
      </c>
      <c r="AG1051" s="17">
        <v>0.205987380373478</v>
      </c>
      <c r="AH1051" s="17"/>
      <c r="AI1051" s="17">
        <v>0.151404477968165</v>
      </c>
      <c r="AJ1051" s="17">
        <v>0.21938599187674901</v>
      </c>
      <c r="AK1051" s="17">
        <v>0.174392175275878</v>
      </c>
      <c r="AL1051" s="17">
        <v>0.130463150751018</v>
      </c>
      <c r="AM1051" s="17">
        <v>0.213595479282843</v>
      </c>
      <c r="AN1051" s="17"/>
      <c r="AO1051" s="17">
        <v>0.153573160196431</v>
      </c>
      <c r="AP1051" s="17">
        <v>0.22122275729085</v>
      </c>
      <c r="AQ1051" s="17">
        <v>0.16590344661466899</v>
      </c>
      <c r="AR1051" s="17"/>
      <c r="AS1051" s="17">
        <v>0.207043394006066</v>
      </c>
      <c r="AT1051" s="17">
        <v>0.17695197033844401</v>
      </c>
      <c r="AU1051" s="17">
        <v>0.19191397438497201</v>
      </c>
      <c r="AV1051" s="17">
        <v>0.18506278128154</v>
      </c>
      <c r="AW1051" s="17">
        <v>0.16511048509898399</v>
      </c>
      <c r="AX1051" s="17"/>
      <c r="AY1051" s="17">
        <v>0.16008497514848899</v>
      </c>
      <c r="AZ1051" s="17">
        <v>0.22982040559665001</v>
      </c>
      <c r="BA1051" s="17">
        <v>0.22255921433827999</v>
      </c>
      <c r="BB1051" s="17">
        <v>0.154562988534587</v>
      </c>
      <c r="BC1051" s="17">
        <v>0.17758794030281999</v>
      </c>
      <c r="BD1051" s="17">
        <v>0.231214595992322</v>
      </c>
      <c r="BE1051" s="17">
        <v>0.15516662958834401</v>
      </c>
      <c r="BF1051" s="17">
        <v>0.19094681217359899</v>
      </c>
      <c r="BG1051" s="17">
        <v>0.23284292766131501</v>
      </c>
      <c r="BH1051" s="17">
        <v>0.132008726875709</v>
      </c>
      <c r="BI1051" s="17">
        <v>0.15828405728511399</v>
      </c>
      <c r="BJ1051" s="17">
        <v>0.14795967721636</v>
      </c>
      <c r="BK1051" s="17">
        <v>0.17284335762577499</v>
      </c>
      <c r="BL1051" s="17">
        <v>0.17798620076189101</v>
      </c>
      <c r="BM1051" s="17">
        <v>0.19006268769729701</v>
      </c>
      <c r="BN1051" s="17">
        <v>0.23617120041735201</v>
      </c>
      <c r="BO1051" s="17"/>
      <c r="BP1051" s="17">
        <v>0.22294254504893601</v>
      </c>
      <c r="BQ1051" s="17">
        <v>0.202653422731599</v>
      </c>
      <c r="BR1051" s="17">
        <v>0.15846703088229</v>
      </c>
      <c r="BS1051" s="17">
        <v>0.176216541931806</v>
      </c>
      <c r="BT1051" s="17">
        <v>0.144528657623408</v>
      </c>
      <c r="BU1051" s="17">
        <v>0.15369066046985999</v>
      </c>
      <c r="BV1051" s="17"/>
      <c r="BW1051" s="17">
        <v>0.194755312485101</v>
      </c>
      <c r="BX1051" s="17">
        <v>0.19970099319825799</v>
      </c>
      <c r="BY1051" s="17">
        <v>0.17469608137312401</v>
      </c>
      <c r="BZ1051" s="17">
        <v>0.17236844582243999</v>
      </c>
      <c r="CA1051" s="17">
        <v>0.19709596694284701</v>
      </c>
      <c r="CB1051" s="17">
        <v>0.197639169205476</v>
      </c>
      <c r="CC1051" s="17">
        <v>0.29016117095404698</v>
      </c>
      <c r="CD1051" s="17">
        <v>0.22208844364779501</v>
      </c>
      <c r="CE1051" s="17"/>
      <c r="CF1051" s="17">
        <v>0.18974749619193301</v>
      </c>
      <c r="CG1051" s="17">
        <v>0.16967223328377001</v>
      </c>
      <c r="CH1051" s="17">
        <v>0.18191195838906199</v>
      </c>
      <c r="CI1051" s="17">
        <v>0.23286694675976199</v>
      </c>
      <c r="CJ1051" s="17">
        <v>0.229199170247533</v>
      </c>
      <c r="CK1051" s="17"/>
      <c r="CL1051" s="17">
        <v>0.19789477137915401</v>
      </c>
      <c r="CM1051" s="17"/>
      <c r="CN1051" s="17">
        <v>0.19935558904706299</v>
      </c>
      <c r="CO1051" s="17">
        <v>0.18988325146537799</v>
      </c>
      <c r="CP1051" s="17">
        <v>0.157934702363552</v>
      </c>
    </row>
    <row r="1052" spans="2:94" x14ac:dyDescent="0.35">
      <c r="B1052" t="s">
        <v>389</v>
      </c>
      <c r="C1052" s="17">
        <v>0.158967514036184</v>
      </c>
      <c r="D1052" s="17">
        <v>0.18415394968601201</v>
      </c>
      <c r="E1052" s="17">
        <v>0.135174101417606</v>
      </c>
      <c r="F1052" s="17"/>
      <c r="G1052" s="17">
        <v>0.16937491977225</v>
      </c>
      <c r="H1052" s="17">
        <v>0.152999183964146</v>
      </c>
      <c r="I1052" s="17">
        <v>0.16322575825194199</v>
      </c>
      <c r="J1052" s="17">
        <v>0.16017475855924199</v>
      </c>
      <c r="K1052" s="17">
        <v>0.16686839904641601</v>
      </c>
      <c r="L1052" s="17">
        <v>0.147156856795918</v>
      </c>
      <c r="M1052" s="17"/>
      <c r="N1052" s="17">
        <v>0.14601102890859</v>
      </c>
      <c r="O1052" s="17">
        <v>0.17565211043725601</v>
      </c>
      <c r="P1052" s="17">
        <v>0.152881228125199</v>
      </c>
      <c r="Q1052" s="17">
        <v>0.16190089270477301</v>
      </c>
      <c r="R1052" s="17"/>
      <c r="S1052" s="17">
        <v>0.15220125868456899</v>
      </c>
      <c r="T1052" s="17">
        <v>0.16092221771506801</v>
      </c>
      <c r="U1052" s="17">
        <v>0.14937410439026899</v>
      </c>
      <c r="V1052" s="17">
        <v>0.166651807307343</v>
      </c>
      <c r="W1052" s="17">
        <v>0.123434000377868</v>
      </c>
      <c r="X1052" s="17">
        <v>0.19242173634811699</v>
      </c>
      <c r="Y1052" s="17">
        <v>0.155087300182496</v>
      </c>
      <c r="Z1052" s="17">
        <v>0.13993254507574901</v>
      </c>
      <c r="AA1052" s="17">
        <v>0.15406082701720999</v>
      </c>
      <c r="AB1052" s="17">
        <v>0.17725843299551</v>
      </c>
      <c r="AC1052" s="17">
        <v>0.163196822481813</v>
      </c>
      <c r="AD1052" s="17"/>
      <c r="AE1052" s="17">
        <v>0.18249363836971599</v>
      </c>
      <c r="AF1052" s="17">
        <v>0.14361133509025201</v>
      </c>
      <c r="AG1052" s="17">
        <v>0.166434498806565</v>
      </c>
      <c r="AH1052" s="17"/>
      <c r="AI1052" s="17">
        <v>0.18211595972022701</v>
      </c>
      <c r="AJ1052" s="17">
        <v>0.14860906144483699</v>
      </c>
      <c r="AK1052" s="17">
        <v>0.15470124064142099</v>
      </c>
      <c r="AL1052" s="17">
        <v>0.258312642006856</v>
      </c>
      <c r="AM1052" s="17">
        <v>0.13852400673526499</v>
      </c>
      <c r="AN1052" s="17"/>
      <c r="AO1052" s="17">
        <v>0.16712044666867301</v>
      </c>
      <c r="AP1052" s="17">
        <v>0.14521758299794299</v>
      </c>
      <c r="AQ1052" s="17">
        <v>0.16237160192608599</v>
      </c>
      <c r="AR1052" s="17"/>
      <c r="AS1052" s="17">
        <v>0.16411029145731201</v>
      </c>
      <c r="AT1052" s="17">
        <v>0.166213807477331</v>
      </c>
      <c r="AU1052" s="17">
        <v>0.15006975098080999</v>
      </c>
      <c r="AV1052" s="17">
        <v>0.145495993690827</v>
      </c>
      <c r="AW1052" s="17">
        <v>0.123807467731814</v>
      </c>
      <c r="AX1052" s="17"/>
      <c r="AY1052" s="17">
        <v>0.234837284664344</v>
      </c>
      <c r="AZ1052" s="17">
        <v>0.15007408361441299</v>
      </c>
      <c r="BA1052" s="17">
        <v>0.18596912475403199</v>
      </c>
      <c r="BB1052" s="17">
        <v>0.15566859848701101</v>
      </c>
      <c r="BC1052" s="17">
        <v>0.14394939335066201</v>
      </c>
      <c r="BD1052" s="17">
        <v>0.18644567471871201</v>
      </c>
      <c r="BE1052" s="17">
        <v>0.16130351143786401</v>
      </c>
      <c r="BF1052" s="17">
        <v>0.15566350797799799</v>
      </c>
      <c r="BG1052" s="17">
        <v>0.15041133325134101</v>
      </c>
      <c r="BH1052" s="17">
        <v>0.14485020683467201</v>
      </c>
      <c r="BI1052" s="17">
        <v>0.15883612500559499</v>
      </c>
      <c r="BJ1052" s="17">
        <v>0.16375488853929299</v>
      </c>
      <c r="BK1052" s="17">
        <v>0.125971466661633</v>
      </c>
      <c r="BL1052" s="17">
        <v>0.11135498789673801</v>
      </c>
      <c r="BM1052" s="17">
        <v>0.160652546284072</v>
      </c>
      <c r="BN1052" s="17">
        <v>0.159018159993042</v>
      </c>
      <c r="BO1052" s="17"/>
      <c r="BP1052" s="17">
        <v>0.16058124386946501</v>
      </c>
      <c r="BQ1052" s="17">
        <v>0.156193142404596</v>
      </c>
      <c r="BR1052" s="17">
        <v>0.18439113197210599</v>
      </c>
      <c r="BS1052" s="17">
        <v>0.15397214626701899</v>
      </c>
      <c r="BT1052" s="17">
        <v>0.14228356086059399</v>
      </c>
      <c r="BU1052" s="17">
        <v>0.15685664693519899</v>
      </c>
      <c r="BV1052" s="17"/>
      <c r="BW1052" s="17">
        <v>0.19294094457310601</v>
      </c>
      <c r="BX1052" s="17">
        <v>0.161729783104547</v>
      </c>
      <c r="BY1052" s="17">
        <v>0.159590785465826</v>
      </c>
      <c r="BZ1052" s="17">
        <v>0.17991896542602001</v>
      </c>
      <c r="CA1052" s="17">
        <v>0.12031541310626601</v>
      </c>
      <c r="CB1052" s="17">
        <v>0.20359572102238699</v>
      </c>
      <c r="CC1052" s="17">
        <v>0.16354572180756699</v>
      </c>
      <c r="CD1052" s="17">
        <v>0.10972445715974501</v>
      </c>
      <c r="CE1052" s="17"/>
      <c r="CF1052" s="17">
        <v>0.202935083976169</v>
      </c>
      <c r="CG1052" s="17">
        <v>0.15475222755757101</v>
      </c>
      <c r="CH1052" s="17">
        <v>0.150112000147029</v>
      </c>
      <c r="CI1052" s="17">
        <v>0.164986550757803</v>
      </c>
      <c r="CJ1052" s="17">
        <v>0.16597017255160901</v>
      </c>
      <c r="CK1052" s="17"/>
      <c r="CL1052" s="17">
        <v>0.174841564968932</v>
      </c>
      <c r="CM1052" s="17"/>
      <c r="CN1052" s="17">
        <v>0.14249953631477599</v>
      </c>
      <c r="CO1052" s="17">
        <v>0.17135379671937001</v>
      </c>
      <c r="CP1052" s="17">
        <v>0.186743409012084</v>
      </c>
    </row>
    <row r="1053" spans="2:94" x14ac:dyDescent="0.35">
      <c r="B1053" t="s">
        <v>390</v>
      </c>
      <c r="C1053" s="17">
        <v>0.140698359866745</v>
      </c>
      <c r="D1053" s="17">
        <v>0.15814828543583301</v>
      </c>
      <c r="E1053" s="17">
        <v>0.12422435663647501</v>
      </c>
      <c r="F1053" s="17"/>
      <c r="G1053" s="17">
        <v>0.170290345839965</v>
      </c>
      <c r="H1053" s="17">
        <v>0.13754415003600701</v>
      </c>
      <c r="I1053" s="17">
        <v>0.12337595161470701</v>
      </c>
      <c r="J1053" s="17">
        <v>0.123645338927225</v>
      </c>
      <c r="K1053" s="17">
        <v>0.14263490180049501</v>
      </c>
      <c r="L1053" s="17">
        <v>0.15014615466378101</v>
      </c>
      <c r="M1053" s="17"/>
      <c r="N1053" s="17">
        <v>0.179971875319201</v>
      </c>
      <c r="O1053" s="17">
        <v>0.13173173141039099</v>
      </c>
      <c r="P1053" s="17">
        <v>0.12325359405759501</v>
      </c>
      <c r="Q1053" s="17">
        <v>0.12289485202683099</v>
      </c>
      <c r="R1053" s="17"/>
      <c r="S1053" s="17">
        <v>0.173124878136346</v>
      </c>
      <c r="T1053" s="17">
        <v>0.139261175855522</v>
      </c>
      <c r="U1053" s="17">
        <v>0.12924413232611601</v>
      </c>
      <c r="V1053" s="17">
        <v>0.15435044539856399</v>
      </c>
      <c r="W1053" s="17">
        <v>0.139324690503315</v>
      </c>
      <c r="X1053" s="17">
        <v>0.111338720788299</v>
      </c>
      <c r="Y1053" s="17">
        <v>0.121782660433881</v>
      </c>
      <c r="Z1053" s="17">
        <v>0.110387759152513</v>
      </c>
      <c r="AA1053" s="17">
        <v>0.151707479681496</v>
      </c>
      <c r="AB1053" s="17">
        <v>0.13158776187429699</v>
      </c>
      <c r="AC1053" s="17">
        <v>0.148900586599514</v>
      </c>
      <c r="AD1053" s="17"/>
      <c r="AE1053" s="17">
        <v>0.144052978334617</v>
      </c>
      <c r="AF1053" s="17">
        <v>0.149842335889151</v>
      </c>
      <c r="AG1053" s="17">
        <v>0.11705252164855</v>
      </c>
      <c r="AH1053" s="17"/>
      <c r="AI1053" s="17">
        <v>0.14737287792680201</v>
      </c>
      <c r="AJ1053" s="17">
        <v>0.15483483447966001</v>
      </c>
      <c r="AK1053" s="17">
        <v>0.18827684485318399</v>
      </c>
      <c r="AL1053" s="17">
        <v>0.11502189776124799</v>
      </c>
      <c r="AM1053" s="17">
        <v>8.2310779850581606E-2</v>
      </c>
      <c r="AN1053" s="17"/>
      <c r="AO1053" s="17">
        <v>0.16115602327324199</v>
      </c>
      <c r="AP1053" s="17">
        <v>0.14328100662926799</v>
      </c>
      <c r="AQ1053" s="17">
        <v>0.17905777250421501</v>
      </c>
      <c r="AR1053" s="17"/>
      <c r="AS1053" s="17">
        <v>0.123484601551965</v>
      </c>
      <c r="AT1053" s="17">
        <v>0.119789826122636</v>
      </c>
      <c r="AU1053" s="17">
        <v>0.15532351302590999</v>
      </c>
      <c r="AV1053" s="17">
        <v>0.21059009107580401</v>
      </c>
      <c r="AW1053" s="17">
        <v>0.10916840360045101</v>
      </c>
      <c r="AX1053" s="17"/>
      <c r="AY1053" s="17">
        <v>0.102545234597144</v>
      </c>
      <c r="AZ1053" s="17">
        <v>0.101464810039993</v>
      </c>
      <c r="BA1053" s="17">
        <v>0.13501748852651499</v>
      </c>
      <c r="BB1053" s="17">
        <v>0.11420109172125301</v>
      </c>
      <c r="BC1053" s="17">
        <v>0.147336896789551</v>
      </c>
      <c r="BD1053" s="17">
        <v>0.14656139938733501</v>
      </c>
      <c r="BE1053" s="17">
        <v>0.106552192421805</v>
      </c>
      <c r="BF1053" s="17">
        <v>0.115902540328032</v>
      </c>
      <c r="BG1053" s="17">
        <v>0.136167067349281</v>
      </c>
      <c r="BH1053" s="17">
        <v>0.17701822052635599</v>
      </c>
      <c r="BI1053" s="17">
        <v>0.154901037648638</v>
      </c>
      <c r="BJ1053" s="17">
        <v>0.17994684208234599</v>
      </c>
      <c r="BK1053" s="17">
        <v>0.14147161575294601</v>
      </c>
      <c r="BL1053" s="17">
        <v>0.22455021594453101</v>
      </c>
      <c r="BM1053" s="17">
        <v>0.26048328146078997</v>
      </c>
      <c r="BN1053" s="17">
        <v>0.18450175540667499</v>
      </c>
      <c r="BO1053" s="17"/>
      <c r="BP1053" s="17">
        <v>0.15433838555636201</v>
      </c>
      <c r="BQ1053" s="17">
        <v>0.147064950539149</v>
      </c>
      <c r="BR1053" s="17">
        <v>0.125922165461677</v>
      </c>
      <c r="BS1053" s="17">
        <v>0.13031511064388601</v>
      </c>
      <c r="BT1053" s="17">
        <v>0.127316521128233</v>
      </c>
      <c r="BU1053" s="17">
        <v>0.15332071366133199</v>
      </c>
      <c r="BV1053" s="17"/>
      <c r="BW1053" s="17">
        <v>0.13617777406530601</v>
      </c>
      <c r="BX1053" s="17">
        <v>0.120326516025606</v>
      </c>
      <c r="BY1053" s="17">
        <v>0.16470535386261501</v>
      </c>
      <c r="BZ1053" s="17">
        <v>0.13225343961321501</v>
      </c>
      <c r="CA1053" s="17">
        <v>0.162202387415806</v>
      </c>
      <c r="CB1053" s="17">
        <v>0.149303703765607</v>
      </c>
      <c r="CC1053" s="17">
        <v>0.13325768356947601</v>
      </c>
      <c r="CD1053" s="17">
        <v>8.0222679097085803E-2</v>
      </c>
      <c r="CE1053" s="17"/>
      <c r="CF1053" s="17">
        <v>0.21867697446218901</v>
      </c>
      <c r="CG1053" s="17">
        <v>0.15289331804355699</v>
      </c>
      <c r="CH1053" s="17">
        <v>0.130172910101433</v>
      </c>
      <c r="CI1053" s="17">
        <v>0.103809052022728</v>
      </c>
      <c r="CJ1053" s="17">
        <v>9.6675088951307706E-2</v>
      </c>
      <c r="CK1053" s="17"/>
      <c r="CL1053" s="17">
        <v>0.160001596703609</v>
      </c>
      <c r="CM1053" s="17"/>
      <c r="CN1053" s="17">
        <v>0.121536336513938</v>
      </c>
      <c r="CO1053" s="17">
        <v>0.15010250892669499</v>
      </c>
      <c r="CP1053" s="17">
        <v>0.17700429946861901</v>
      </c>
    </row>
    <row r="1054" spans="2:94" x14ac:dyDescent="0.35">
      <c r="B1054" t="s">
        <v>391</v>
      </c>
      <c r="C1054" s="17">
        <v>0.121596012301595</v>
      </c>
      <c r="D1054" s="17">
        <v>0.16573474884703199</v>
      </c>
      <c r="E1054" s="17">
        <v>7.9014003146294601E-2</v>
      </c>
      <c r="F1054" s="17"/>
      <c r="G1054" s="17">
        <v>0.104347062123426</v>
      </c>
      <c r="H1054" s="17">
        <v>0.110583338917389</v>
      </c>
      <c r="I1054" s="17">
        <v>9.9942286749154202E-2</v>
      </c>
      <c r="J1054" s="17">
        <v>0.12420845380001699</v>
      </c>
      <c r="K1054" s="17">
        <v>0.109016389156708</v>
      </c>
      <c r="L1054" s="17">
        <v>0.16608371036913899</v>
      </c>
      <c r="M1054" s="17"/>
      <c r="N1054" s="17">
        <v>0.13628009904743901</v>
      </c>
      <c r="O1054" s="17">
        <v>0.111257757463777</v>
      </c>
      <c r="P1054" s="17">
        <v>0.124767978086849</v>
      </c>
      <c r="Q1054" s="17">
        <v>0.115279171967379</v>
      </c>
      <c r="R1054" s="17"/>
      <c r="S1054" s="17">
        <v>0.134673909996567</v>
      </c>
      <c r="T1054" s="17">
        <v>0.107408673817722</v>
      </c>
      <c r="U1054" s="17">
        <v>8.1275047848667306E-2</v>
      </c>
      <c r="V1054" s="17">
        <v>0.139727079922462</v>
      </c>
      <c r="W1054" s="17">
        <v>0.145872053502138</v>
      </c>
      <c r="X1054" s="17">
        <v>0.14714789610410101</v>
      </c>
      <c r="Y1054" s="17">
        <v>8.9822523680782196E-2</v>
      </c>
      <c r="Z1054" s="17">
        <v>0.14184945455647499</v>
      </c>
      <c r="AA1054" s="17">
        <v>9.9570603386665901E-2</v>
      </c>
      <c r="AB1054" s="17">
        <v>0.139455034070289</v>
      </c>
      <c r="AC1054" s="17">
        <v>0.124752533560193</v>
      </c>
      <c r="AD1054" s="17"/>
      <c r="AE1054" s="17">
        <v>0.15763611792045101</v>
      </c>
      <c r="AF1054" s="17">
        <v>0.112425393405091</v>
      </c>
      <c r="AG1054" s="17">
        <v>8.6028636708735201E-2</v>
      </c>
      <c r="AH1054" s="17"/>
      <c r="AI1054" s="17">
        <v>0.17242279856982701</v>
      </c>
      <c r="AJ1054" s="17">
        <v>0.10219219532816801</v>
      </c>
      <c r="AK1054" s="17">
        <v>9.97948616238193E-2</v>
      </c>
      <c r="AL1054" s="17">
        <v>0.25916923652468599</v>
      </c>
      <c r="AM1054" s="17">
        <v>6.3705459775534407E-2</v>
      </c>
      <c r="AN1054" s="17"/>
      <c r="AO1054" s="17">
        <v>0.17116112691642599</v>
      </c>
      <c r="AP1054" s="17">
        <v>9.9760283510644504E-2</v>
      </c>
      <c r="AQ1054" s="17">
        <v>0.11120577254873799</v>
      </c>
      <c r="AR1054" s="17"/>
      <c r="AS1054" s="17">
        <v>0.105886396195342</v>
      </c>
      <c r="AT1054" s="17">
        <v>0.110392246370214</v>
      </c>
      <c r="AU1054" s="17">
        <v>0.131845845341405</v>
      </c>
      <c r="AV1054" s="17">
        <v>9.5717478887375806E-2</v>
      </c>
      <c r="AW1054" s="17">
        <v>0.23532630599064999</v>
      </c>
      <c r="AX1054" s="17"/>
      <c r="AY1054" s="17">
        <v>0.131457237146343</v>
      </c>
      <c r="AZ1054" s="17">
        <v>0.10456453681008999</v>
      </c>
      <c r="BA1054" s="17">
        <v>0.104087614706317</v>
      </c>
      <c r="BB1054" s="17">
        <v>0.135181276108467</v>
      </c>
      <c r="BC1054" s="17">
        <v>0.133487704715053</v>
      </c>
      <c r="BD1054" s="17">
        <v>0.151812242216844</v>
      </c>
      <c r="BE1054" s="17">
        <v>0.124511533883984</v>
      </c>
      <c r="BF1054" s="17">
        <v>0.105177665553531</v>
      </c>
      <c r="BG1054" s="17">
        <v>9.7063615829302397E-2</v>
      </c>
      <c r="BH1054" s="17">
        <v>0.121126545594323</v>
      </c>
      <c r="BI1054" s="17">
        <v>0.100691883301247</v>
      </c>
      <c r="BJ1054" s="17">
        <v>0.175568016707883</v>
      </c>
      <c r="BK1054" s="17">
        <v>0.14308098106006301</v>
      </c>
      <c r="BL1054" s="17">
        <v>0.132697001474887</v>
      </c>
      <c r="BM1054" s="17">
        <v>0.164965615779363</v>
      </c>
      <c r="BN1054" s="17">
        <v>9.2585755381331902E-2</v>
      </c>
      <c r="BO1054" s="17"/>
      <c r="BP1054" s="17">
        <v>0.12029638412169499</v>
      </c>
      <c r="BQ1054" s="17">
        <v>0.122816684679871</v>
      </c>
      <c r="BR1054" s="17">
        <v>9.4461676401126501E-2</v>
      </c>
      <c r="BS1054" s="17">
        <v>0.12972484779868201</v>
      </c>
      <c r="BT1054" s="17">
        <v>0.13166815985229299</v>
      </c>
      <c r="BU1054" s="17">
        <v>0.137904758242585</v>
      </c>
      <c r="BV1054" s="17"/>
      <c r="BW1054" s="17">
        <v>0.118040795041722</v>
      </c>
      <c r="BX1054" s="17">
        <v>0.126728329022679</v>
      </c>
      <c r="BY1054" s="17">
        <v>0.12111371532236199</v>
      </c>
      <c r="BZ1054" s="17">
        <v>0.13227411843482001</v>
      </c>
      <c r="CA1054" s="17">
        <v>0.15731746140783701</v>
      </c>
      <c r="CB1054" s="17">
        <v>9.2331486655406997E-2</v>
      </c>
      <c r="CC1054" s="17">
        <v>0.10623985752877201</v>
      </c>
      <c r="CD1054" s="17">
        <v>6.0079465230337199E-2</v>
      </c>
      <c r="CE1054" s="17"/>
      <c r="CF1054" s="17">
        <v>0.13877729864228</v>
      </c>
      <c r="CG1054" s="17">
        <v>0.138490551346137</v>
      </c>
      <c r="CH1054" s="17">
        <v>0.119696477030731</v>
      </c>
      <c r="CI1054" s="17">
        <v>8.9035205716791702E-2</v>
      </c>
      <c r="CJ1054" s="17">
        <v>6.4781784019401503E-2</v>
      </c>
      <c r="CK1054" s="17"/>
      <c r="CL1054" s="17">
        <v>0.15552905826542601</v>
      </c>
      <c r="CM1054" s="17"/>
      <c r="CN1054" s="17">
        <v>9.6022066697384306E-2</v>
      </c>
      <c r="CO1054" s="17">
        <v>0.142140230566485</v>
      </c>
      <c r="CP1054" s="17">
        <v>0.16368883211164001</v>
      </c>
    </row>
    <row r="1055" spans="2:94" x14ac:dyDescent="0.35">
      <c r="B1055" t="s">
        <v>392</v>
      </c>
      <c r="C1055" s="17">
        <v>0.11452501375084</v>
      </c>
      <c r="D1055" s="17">
        <v>0.12480120647192899</v>
      </c>
      <c r="E1055" s="17">
        <v>0.10540069933941699</v>
      </c>
      <c r="F1055" s="17"/>
      <c r="G1055" s="17">
        <v>0.1424201499379</v>
      </c>
      <c r="H1055" s="17">
        <v>0.146656616289213</v>
      </c>
      <c r="I1055" s="17">
        <v>0.112560107120053</v>
      </c>
      <c r="J1055" s="17">
        <v>0.13606488026252</v>
      </c>
      <c r="K1055" s="17">
        <v>9.2564814470037907E-2</v>
      </c>
      <c r="L1055" s="17">
        <v>6.8426712455325805E-2</v>
      </c>
      <c r="M1055" s="17"/>
      <c r="N1055" s="17">
        <v>0.11966563956545501</v>
      </c>
      <c r="O1055" s="17">
        <v>0.121366797477914</v>
      </c>
      <c r="P1055" s="17">
        <v>0.11576182873022101</v>
      </c>
      <c r="Q1055" s="17">
        <v>0.102257444296648</v>
      </c>
      <c r="R1055" s="17"/>
      <c r="S1055" s="17">
        <v>0.145742183504149</v>
      </c>
      <c r="T1055" s="17">
        <v>0.107336666119663</v>
      </c>
      <c r="U1055" s="17">
        <v>0.104523554364248</v>
      </c>
      <c r="V1055" s="17">
        <v>0.121142127515108</v>
      </c>
      <c r="W1055" s="17">
        <v>0.108231596885147</v>
      </c>
      <c r="X1055" s="17">
        <v>8.0114476774663795E-2</v>
      </c>
      <c r="Y1055" s="17">
        <v>0.13101428074082899</v>
      </c>
      <c r="Z1055" s="17">
        <v>0.15576050551244799</v>
      </c>
      <c r="AA1055" s="17">
        <v>9.9146702569615094E-2</v>
      </c>
      <c r="AB1055" s="17">
        <v>0.111195411477895</v>
      </c>
      <c r="AC1055" s="17">
        <v>0.101151877475402</v>
      </c>
      <c r="AD1055" s="17"/>
      <c r="AE1055" s="17">
        <v>8.1494957319293196E-2</v>
      </c>
      <c r="AF1055" s="17">
        <v>0.14384356406754101</v>
      </c>
      <c r="AG1055" s="17">
        <v>0.11854787200682999</v>
      </c>
      <c r="AH1055" s="17"/>
      <c r="AI1055" s="17">
        <v>9.7516446387198502E-2</v>
      </c>
      <c r="AJ1055" s="17">
        <v>0.14354685700784001</v>
      </c>
      <c r="AK1055" s="17">
        <v>0.14636712096840801</v>
      </c>
      <c r="AL1055" s="17">
        <v>5.4420030436819297E-2</v>
      </c>
      <c r="AM1055" s="17">
        <v>9.7324202984286207E-2</v>
      </c>
      <c r="AN1055" s="17"/>
      <c r="AO1055" s="17">
        <v>0.13387883686025101</v>
      </c>
      <c r="AP1055" s="17">
        <v>0.132040562118802</v>
      </c>
      <c r="AQ1055" s="17">
        <v>0.126628848305367</v>
      </c>
      <c r="AR1055" s="17"/>
      <c r="AS1055" s="17">
        <v>0.108869095294297</v>
      </c>
      <c r="AT1055" s="17">
        <v>0.11312032353443199</v>
      </c>
      <c r="AU1055" s="17">
        <v>0.105151270873587</v>
      </c>
      <c r="AV1055" s="17">
        <v>0.15105630357625299</v>
      </c>
      <c r="AW1055" s="17">
        <v>0.16789877558258301</v>
      </c>
      <c r="AX1055" s="17"/>
      <c r="AY1055" s="17">
        <v>6.2943066941837406E-2</v>
      </c>
      <c r="AZ1055" s="17">
        <v>0.14294991157057099</v>
      </c>
      <c r="BA1055" s="17">
        <v>0.104097578370097</v>
      </c>
      <c r="BB1055" s="17">
        <v>8.4585668550323803E-2</v>
      </c>
      <c r="BC1055" s="17">
        <v>0.14220749933291699</v>
      </c>
      <c r="BD1055" s="17">
        <v>0.113924245626025</v>
      </c>
      <c r="BE1055" s="17">
        <v>8.5416238870934705E-2</v>
      </c>
      <c r="BF1055" s="17">
        <v>0.14779408397813401</v>
      </c>
      <c r="BG1055" s="17">
        <v>8.8101776434880694E-2</v>
      </c>
      <c r="BH1055" s="17">
        <v>0.102146497650829</v>
      </c>
      <c r="BI1055" s="17">
        <v>0.13015566523296501</v>
      </c>
      <c r="BJ1055" s="17">
        <v>0.101087982499213</v>
      </c>
      <c r="BK1055" s="17">
        <v>0.10111609460491899</v>
      </c>
      <c r="BL1055" s="17">
        <v>0.139685518862813</v>
      </c>
      <c r="BM1055" s="17">
        <v>9.3099377446707807E-2</v>
      </c>
      <c r="BN1055" s="17">
        <v>0.178520987033016</v>
      </c>
      <c r="BO1055" s="17"/>
      <c r="BP1055" s="17">
        <v>0.162355374021035</v>
      </c>
      <c r="BQ1055" s="17">
        <v>0.111627234487085</v>
      </c>
      <c r="BR1055" s="17">
        <v>8.9196506608610004E-2</v>
      </c>
      <c r="BS1055" s="17">
        <v>8.1385115094550806E-2</v>
      </c>
      <c r="BT1055" s="17">
        <v>0.12007978838359901</v>
      </c>
      <c r="BU1055" s="17">
        <v>0.105574989022787</v>
      </c>
      <c r="BV1055" s="17"/>
      <c r="BW1055" s="17">
        <v>0.14200656368205</v>
      </c>
      <c r="BX1055" s="17">
        <v>0.11180637721728</v>
      </c>
      <c r="BY1055" s="17">
        <v>0.107352112569291</v>
      </c>
      <c r="BZ1055" s="17">
        <v>0.13469159884767701</v>
      </c>
      <c r="CA1055" s="17">
        <v>0.105359430211665</v>
      </c>
      <c r="CB1055" s="17">
        <v>0.133504782075062</v>
      </c>
      <c r="CC1055" s="17">
        <v>7.7166749686397404E-2</v>
      </c>
      <c r="CD1055" s="17">
        <v>0.10060532335465799</v>
      </c>
      <c r="CE1055" s="17"/>
      <c r="CF1055" s="17">
        <v>0.184816336896067</v>
      </c>
      <c r="CG1055" s="17">
        <v>0.108604668331199</v>
      </c>
      <c r="CH1055" s="17">
        <v>0.10753008446803899</v>
      </c>
      <c r="CI1055" s="17">
        <v>0.10321471465634199</v>
      </c>
      <c r="CJ1055" s="17">
        <v>0.12902936141236099</v>
      </c>
      <c r="CK1055" s="17"/>
      <c r="CL1055" s="17">
        <v>0.15064147593855601</v>
      </c>
      <c r="CM1055" s="17"/>
      <c r="CN1055" s="17">
        <v>0.110597448923123</v>
      </c>
      <c r="CO1055" s="17">
        <v>0.101833167010873</v>
      </c>
      <c r="CP1055" s="17">
        <v>0.13360172336322201</v>
      </c>
    </row>
    <row r="1056" spans="2:94" x14ac:dyDescent="0.35">
      <c r="B1056" t="s">
        <v>133</v>
      </c>
      <c r="C1056" s="17">
        <v>8.6745246510261401E-2</v>
      </c>
      <c r="D1056" s="17">
        <v>6.7928915739034798E-2</v>
      </c>
      <c r="E1056" s="17">
        <v>0.105281187615508</v>
      </c>
      <c r="F1056" s="17"/>
      <c r="G1056" s="17">
        <v>8.2672505959198103E-2</v>
      </c>
      <c r="H1056" s="17">
        <v>7.7714807096132807E-2</v>
      </c>
      <c r="I1056" s="17">
        <v>9.2779246208352206E-2</v>
      </c>
      <c r="J1056" s="17">
        <v>7.7418732484516598E-2</v>
      </c>
      <c r="K1056" s="17">
        <v>8.6179886427220298E-2</v>
      </c>
      <c r="L1056" s="17">
        <v>9.9896736920599999E-2</v>
      </c>
      <c r="M1056" s="17"/>
      <c r="N1056" s="17">
        <v>5.8095919911456698E-2</v>
      </c>
      <c r="O1056" s="17">
        <v>8.0738494140301695E-2</v>
      </c>
      <c r="P1056" s="17">
        <v>8.4767984806862304E-2</v>
      </c>
      <c r="Q1056" s="17">
        <v>0.12491134240363</v>
      </c>
      <c r="R1056" s="17"/>
      <c r="S1056" s="17">
        <v>7.1370031262717404E-2</v>
      </c>
      <c r="T1056" s="17">
        <v>9.4110506728694504E-2</v>
      </c>
      <c r="U1056" s="17">
        <v>0.10179887143889101</v>
      </c>
      <c r="V1056" s="17">
        <v>7.7240290852734594E-2</v>
      </c>
      <c r="W1056" s="17">
        <v>5.5566515391934197E-2</v>
      </c>
      <c r="X1056" s="17">
        <v>8.9744833276578798E-2</v>
      </c>
      <c r="Y1056" s="17">
        <v>9.8660062660775802E-2</v>
      </c>
      <c r="Z1056" s="17">
        <v>9.55162183061109E-2</v>
      </c>
      <c r="AA1056" s="17">
        <v>8.8266159733026095E-2</v>
      </c>
      <c r="AB1056" s="17">
        <v>9.9504870774718507E-2</v>
      </c>
      <c r="AC1056" s="17">
        <v>8.94776142823374E-2</v>
      </c>
      <c r="AD1056" s="17"/>
      <c r="AE1056" s="17">
        <v>9.8550482833945005E-2</v>
      </c>
      <c r="AF1056" s="17">
        <v>5.9797417968242998E-2</v>
      </c>
      <c r="AG1056" s="17">
        <v>0.10605767004467299</v>
      </c>
      <c r="AH1056" s="17"/>
      <c r="AI1056" s="17">
        <v>7.7717035522300498E-2</v>
      </c>
      <c r="AJ1056" s="17">
        <v>6.3570895716843601E-2</v>
      </c>
      <c r="AK1056" s="17">
        <v>2.9991585747967901E-2</v>
      </c>
      <c r="AL1056" s="17">
        <v>6.5326627266643206E-2</v>
      </c>
      <c r="AM1056" s="17">
        <v>0.14093109016816099</v>
      </c>
      <c r="AN1056" s="17"/>
      <c r="AO1056" s="17">
        <v>7.9886920993640698E-2</v>
      </c>
      <c r="AP1056" s="17">
        <v>6.2772100399930197E-2</v>
      </c>
      <c r="AQ1056" s="17">
        <v>3.4057244778936797E-2</v>
      </c>
      <c r="AR1056" s="17"/>
      <c r="AS1056" s="17">
        <v>0.11940198569307001</v>
      </c>
      <c r="AT1056" s="17">
        <v>9.1945924628260595E-2</v>
      </c>
      <c r="AU1056" s="17">
        <v>6.9436838808514006E-2</v>
      </c>
      <c r="AV1056" s="17">
        <v>4.11810007040396E-2</v>
      </c>
      <c r="AW1056" s="17">
        <v>2.0739040888554602E-2</v>
      </c>
      <c r="AX1056" s="17"/>
      <c r="AY1056" s="17">
        <v>0.25722631033988302</v>
      </c>
      <c r="AZ1056" s="17">
        <v>0.13462931316797999</v>
      </c>
      <c r="BA1056" s="17">
        <v>9.1072541569728299E-2</v>
      </c>
      <c r="BB1056" s="17">
        <v>0.11773015965422599</v>
      </c>
      <c r="BC1056" s="17">
        <v>8.4147369571560895E-2</v>
      </c>
      <c r="BD1056" s="17">
        <v>7.6473466062277395E-2</v>
      </c>
      <c r="BE1056" s="17">
        <v>9.9167773672065598E-2</v>
      </c>
      <c r="BF1056" s="17">
        <v>5.2712257410562298E-2</v>
      </c>
      <c r="BG1056" s="17">
        <v>0.104799446702513</v>
      </c>
      <c r="BH1056" s="17">
        <v>9.3928140371640004E-2</v>
      </c>
      <c r="BI1056" s="17">
        <v>8.7170199329758405E-2</v>
      </c>
      <c r="BJ1056" s="17">
        <v>4.1525896727824002E-2</v>
      </c>
      <c r="BK1056" s="17">
        <v>5.8052503296789897E-2</v>
      </c>
      <c r="BL1056" s="17">
        <v>6.1616429666413501E-2</v>
      </c>
      <c r="BM1056" s="17">
        <v>5.3313598811874502E-2</v>
      </c>
      <c r="BN1056" s="17">
        <v>1.2222363303733001E-2</v>
      </c>
      <c r="BO1056" s="17"/>
      <c r="BP1056" s="17">
        <v>6.1326136462345901E-2</v>
      </c>
      <c r="BQ1056" s="17">
        <v>8.3162880242677401E-2</v>
      </c>
      <c r="BR1056" s="17">
        <v>8.6452805599293803E-2</v>
      </c>
      <c r="BS1056" s="17">
        <v>0.10845220064920701</v>
      </c>
      <c r="BT1056" s="17">
        <v>0.103584261050208</v>
      </c>
      <c r="BU1056" s="17">
        <v>9.3361967800901099E-2</v>
      </c>
      <c r="BV1056" s="17"/>
      <c r="BW1056" s="17">
        <v>9.33844297606191E-2</v>
      </c>
      <c r="BX1056" s="17">
        <v>8.5019053386262394E-2</v>
      </c>
      <c r="BY1056" s="17">
        <v>7.4181518776354094E-2</v>
      </c>
      <c r="BZ1056" s="17">
        <v>8.5982992292837498E-2</v>
      </c>
      <c r="CA1056" s="17">
        <v>5.8323118002610197E-2</v>
      </c>
      <c r="CB1056" s="17">
        <v>7.2809361605388895E-2</v>
      </c>
      <c r="CC1056" s="17">
        <v>6.2147483931966403E-2</v>
      </c>
      <c r="CD1056" s="17">
        <v>0.162276893081445</v>
      </c>
      <c r="CE1056" s="17"/>
      <c r="CF1056" s="17">
        <v>4.7324921310441297E-2</v>
      </c>
      <c r="CG1056" s="17">
        <v>8.3827897080109307E-2</v>
      </c>
      <c r="CH1056" s="17">
        <v>8.4188118685699295E-2</v>
      </c>
      <c r="CI1056" s="17">
        <v>0.110126262402932</v>
      </c>
      <c r="CJ1056" s="17">
        <v>0.140309158715407</v>
      </c>
      <c r="CK1056" s="17"/>
      <c r="CL1056" s="17">
        <v>4.5049991109229102E-2</v>
      </c>
      <c r="CM1056" s="17"/>
      <c r="CN1056" s="17">
        <v>9.3181211262031702E-2</v>
      </c>
      <c r="CO1056" s="17">
        <v>8.8727030631381501E-2</v>
      </c>
      <c r="CP1056" s="17">
        <v>7.0460044467133998E-2</v>
      </c>
    </row>
    <row r="1057" spans="2:94" x14ac:dyDescent="0.35">
      <c r="B1057" t="s">
        <v>164</v>
      </c>
      <c r="C1057" s="17">
        <v>4.5123232311032402E-3</v>
      </c>
      <c r="D1057" s="17">
        <v>7.4751250297121798E-3</v>
      </c>
      <c r="E1057" s="17">
        <v>1.65678293597469E-3</v>
      </c>
      <c r="F1057" s="17"/>
      <c r="G1057" s="17">
        <v>1.9688403698194402E-3</v>
      </c>
      <c r="H1057" s="17">
        <v>0</v>
      </c>
      <c r="I1057" s="17">
        <v>1.6555392849055099E-3</v>
      </c>
      <c r="J1057" s="17">
        <v>6.9051983774547597E-3</v>
      </c>
      <c r="K1057" s="17">
        <v>8.4242090984077405E-3</v>
      </c>
      <c r="L1057" s="17">
        <v>7.6671437927662298E-3</v>
      </c>
      <c r="M1057" s="17"/>
      <c r="N1057" s="17">
        <v>4.4633334380880397E-3</v>
      </c>
      <c r="O1057" s="17">
        <v>3.86261858952428E-3</v>
      </c>
      <c r="P1057" s="17">
        <v>3.6029692359580202E-3</v>
      </c>
      <c r="Q1057" s="17">
        <v>6.0989502413776996E-3</v>
      </c>
      <c r="R1057" s="17"/>
      <c r="S1057" s="17">
        <v>1.9525507335417501E-3</v>
      </c>
      <c r="T1057" s="17">
        <v>7.2726206704412204E-3</v>
      </c>
      <c r="U1057" s="17">
        <v>5.8364235645425198E-3</v>
      </c>
      <c r="V1057" s="17">
        <v>5.0295086272597904E-3</v>
      </c>
      <c r="W1057" s="17">
        <v>1.1151002774400599E-2</v>
      </c>
      <c r="X1057" s="17">
        <v>1.08903535333944E-2</v>
      </c>
      <c r="Y1057" s="17">
        <v>0</v>
      </c>
      <c r="Z1057" s="17">
        <v>0</v>
      </c>
      <c r="AA1057" s="17">
        <v>0</v>
      </c>
      <c r="AB1057" s="17">
        <v>2.7234626070866299E-3</v>
      </c>
      <c r="AC1057" s="17">
        <v>4.64731687053958E-3</v>
      </c>
      <c r="AD1057" s="17"/>
      <c r="AE1057" s="17">
        <v>6.6843367895637598E-3</v>
      </c>
      <c r="AF1057" s="17">
        <v>3.9192344893947302E-3</v>
      </c>
      <c r="AG1057" s="17">
        <v>3.6351727051316201E-3</v>
      </c>
      <c r="AH1057" s="17"/>
      <c r="AI1057" s="17">
        <v>5.73924571334409E-3</v>
      </c>
      <c r="AJ1057" s="17">
        <v>3.6363725910481901E-3</v>
      </c>
      <c r="AK1057" s="17">
        <v>0</v>
      </c>
      <c r="AL1057" s="17">
        <v>1.2666525025724599E-2</v>
      </c>
      <c r="AM1057" s="17">
        <v>5.4345248859163399E-3</v>
      </c>
      <c r="AN1057" s="17"/>
      <c r="AO1057" s="17">
        <v>6.9738451090416596E-3</v>
      </c>
      <c r="AP1057" s="17">
        <v>1.9804910983368001E-3</v>
      </c>
      <c r="AQ1057" s="17">
        <v>0</v>
      </c>
      <c r="AR1057" s="17"/>
      <c r="AS1057" s="17">
        <v>4.1546589543714502E-3</v>
      </c>
      <c r="AT1057" s="17">
        <v>4.4687927883074801E-3</v>
      </c>
      <c r="AU1057" s="17">
        <v>2.6200745759737899E-3</v>
      </c>
      <c r="AV1057" s="17">
        <v>2.0938405893943298E-3</v>
      </c>
      <c r="AW1057" s="17">
        <v>0</v>
      </c>
      <c r="AX1057" s="17"/>
      <c r="AY1057" s="17">
        <v>0</v>
      </c>
      <c r="AZ1057" s="17">
        <v>1.0177283569217301E-2</v>
      </c>
      <c r="BA1057" s="17">
        <v>8.4251491005849603E-3</v>
      </c>
      <c r="BB1057" s="17">
        <v>4.0037554937650301E-3</v>
      </c>
      <c r="BC1057" s="17">
        <v>7.2968896702571501E-3</v>
      </c>
      <c r="BD1057" s="17">
        <v>4.6345619487594301E-3</v>
      </c>
      <c r="BE1057" s="17">
        <v>7.6248342171238801E-3</v>
      </c>
      <c r="BF1057" s="17">
        <v>6.6038882922729997E-3</v>
      </c>
      <c r="BG1057" s="17">
        <v>0</v>
      </c>
      <c r="BH1057" s="17">
        <v>0</v>
      </c>
      <c r="BI1057" s="17">
        <v>5.9974188197854097E-3</v>
      </c>
      <c r="BJ1057" s="17">
        <v>0</v>
      </c>
      <c r="BK1057" s="17">
        <v>0</v>
      </c>
      <c r="BL1057" s="17">
        <v>0</v>
      </c>
      <c r="BM1057" s="17">
        <v>1.2311950042297201E-2</v>
      </c>
      <c r="BN1057" s="17">
        <v>0</v>
      </c>
      <c r="BO1057" s="17"/>
      <c r="BP1057" s="17">
        <v>1.0396275162829901E-3</v>
      </c>
      <c r="BQ1057" s="17">
        <v>3.54011299182859E-3</v>
      </c>
      <c r="BR1057" s="17">
        <v>1.0156791502293301E-2</v>
      </c>
      <c r="BS1057" s="17">
        <v>6.21496851089684E-3</v>
      </c>
      <c r="BT1057" s="17">
        <v>6.5583260017743304E-3</v>
      </c>
      <c r="BU1057" s="17">
        <v>0</v>
      </c>
      <c r="BV1057" s="17"/>
      <c r="BW1057" s="17">
        <v>0</v>
      </c>
      <c r="BX1057" s="17">
        <v>1.26523287587404E-3</v>
      </c>
      <c r="BY1057" s="17">
        <v>9.2587810598765904E-3</v>
      </c>
      <c r="BZ1057" s="17">
        <v>3.8023326777798399E-3</v>
      </c>
      <c r="CA1057" s="17">
        <v>4.6520981256532199E-3</v>
      </c>
      <c r="CB1057" s="17">
        <v>0</v>
      </c>
      <c r="CC1057" s="17">
        <v>9.8464441538659193E-3</v>
      </c>
      <c r="CD1057" s="17">
        <v>0</v>
      </c>
      <c r="CE1057" s="17"/>
      <c r="CF1057" s="17">
        <v>0</v>
      </c>
      <c r="CG1057" s="17">
        <v>3.9704805896668503E-3</v>
      </c>
      <c r="CH1057" s="17">
        <v>5.59479326321122E-3</v>
      </c>
      <c r="CI1057" s="17">
        <v>3.31177979569647E-3</v>
      </c>
      <c r="CJ1057" s="17">
        <v>1.4435801586337E-2</v>
      </c>
      <c r="CK1057" s="17"/>
      <c r="CL1057" s="17">
        <v>1.9522940258388901E-3</v>
      </c>
      <c r="CM1057" s="17"/>
      <c r="CN1057" s="17">
        <v>4.9052003849663402E-3</v>
      </c>
      <c r="CO1057" s="17">
        <v>3.5709105899765E-3</v>
      </c>
      <c r="CP1057" s="17">
        <v>4.3637395340873101E-3</v>
      </c>
    </row>
    <row r="1058" spans="2:94" x14ac:dyDescent="0.35">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c r="AL1058" s="17"/>
      <c r="AM1058" s="17"/>
      <c r="AN1058" s="17"/>
      <c r="AO1058" s="17"/>
      <c r="AP1058" s="17"/>
      <c r="AQ1058" s="17"/>
      <c r="AR1058" s="17"/>
      <c r="AS1058" s="17"/>
      <c r="AT1058" s="17"/>
      <c r="AU1058" s="17"/>
      <c r="AV1058" s="17"/>
      <c r="AW1058" s="17"/>
      <c r="AX1058" s="17"/>
      <c r="AY1058" s="17"/>
      <c r="AZ1058" s="17"/>
      <c r="BA1058" s="17"/>
      <c r="BB1058" s="17"/>
      <c r="BC1058" s="17"/>
      <c r="BD1058" s="17"/>
      <c r="BE1058" s="17"/>
      <c r="BF1058" s="17"/>
      <c r="BG1058" s="17"/>
      <c r="BH1058" s="17"/>
      <c r="BI1058" s="17"/>
      <c r="BJ1058" s="17"/>
      <c r="BK1058" s="17"/>
      <c r="BL1058" s="17"/>
      <c r="BM1058" s="17"/>
      <c r="BN1058" s="17"/>
      <c r="BO1058" s="17"/>
      <c r="BP1058" s="17"/>
      <c r="BQ1058" s="17"/>
      <c r="BR1058" s="17"/>
      <c r="BS1058" s="17"/>
      <c r="BT1058" s="17"/>
      <c r="BU1058" s="17"/>
      <c r="BV1058" s="17"/>
      <c r="BW1058" s="17"/>
      <c r="BX1058" s="17"/>
      <c r="BY1058" s="17"/>
      <c r="BZ1058" s="17"/>
      <c r="CA1058" s="17"/>
      <c r="CB1058" s="17"/>
      <c r="CC1058" s="17"/>
      <c r="CD1058" s="17"/>
      <c r="CE1058" s="17"/>
      <c r="CF1058" s="17"/>
      <c r="CG1058" s="17"/>
      <c r="CH1058" s="17"/>
      <c r="CI1058" s="17"/>
      <c r="CJ1058" s="17"/>
      <c r="CK1058" s="17"/>
      <c r="CL1058" s="17"/>
      <c r="CM1058" s="17"/>
      <c r="CN1058" s="17"/>
      <c r="CO1058" s="17"/>
      <c r="CP1058" s="17"/>
    </row>
    <row r="1059" spans="2:94" x14ac:dyDescent="0.35">
      <c r="B1059" s="6" t="s">
        <v>403</v>
      </c>
      <c r="C1059" s="17"/>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c r="AD1059" s="17"/>
      <c r="AE1059" s="17"/>
      <c r="AF1059" s="17"/>
      <c r="AG1059" s="17"/>
      <c r="AH1059" s="17"/>
      <c r="AI1059" s="17"/>
      <c r="AJ1059" s="17"/>
      <c r="AK1059" s="17"/>
      <c r="AL1059" s="17"/>
      <c r="AM1059" s="17"/>
      <c r="AN1059" s="17"/>
      <c r="AO1059" s="17"/>
      <c r="AP1059" s="17"/>
      <c r="AQ1059" s="17"/>
      <c r="AR1059" s="17"/>
      <c r="AS1059" s="17"/>
      <c r="AT1059" s="17"/>
      <c r="AU1059" s="17"/>
      <c r="AV1059" s="17"/>
      <c r="AW1059" s="17"/>
      <c r="AX1059" s="17"/>
      <c r="AY1059" s="17"/>
      <c r="AZ1059" s="17"/>
      <c r="BA1059" s="17"/>
      <c r="BB1059" s="17"/>
      <c r="BC1059" s="17"/>
      <c r="BD1059" s="17"/>
      <c r="BE1059" s="17"/>
      <c r="BF1059" s="17"/>
      <c r="BG1059" s="17"/>
      <c r="BH1059" s="17"/>
      <c r="BI1059" s="17"/>
      <c r="BJ1059" s="17"/>
      <c r="BK1059" s="17"/>
      <c r="BL1059" s="17"/>
      <c r="BM1059" s="17"/>
      <c r="BN1059" s="17"/>
      <c r="BO1059" s="17"/>
      <c r="BP1059" s="17"/>
      <c r="BQ1059" s="17"/>
      <c r="BR1059" s="17"/>
      <c r="BS1059" s="17"/>
      <c r="BT1059" s="17"/>
      <c r="BU1059" s="17"/>
      <c r="BV1059" s="17"/>
      <c r="BW1059" s="17"/>
      <c r="BX1059" s="17"/>
      <c r="BY1059" s="17"/>
      <c r="BZ1059" s="17"/>
      <c r="CA1059" s="17"/>
      <c r="CB1059" s="17"/>
      <c r="CC1059" s="17"/>
      <c r="CD1059" s="17"/>
      <c r="CE1059" s="17"/>
      <c r="CF1059" s="17"/>
      <c r="CG1059" s="17"/>
      <c r="CH1059" s="17"/>
      <c r="CI1059" s="17"/>
      <c r="CJ1059" s="17"/>
      <c r="CK1059" s="17"/>
      <c r="CL1059" s="17"/>
      <c r="CM1059" s="17"/>
      <c r="CN1059" s="17"/>
      <c r="CO1059" s="17"/>
      <c r="CP1059" s="17"/>
    </row>
    <row r="1060" spans="2:94" x14ac:dyDescent="0.35">
      <c r="B1060" s="24" t="s">
        <v>125</v>
      </c>
      <c r="C1060" s="17"/>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c r="AD1060" s="17"/>
      <c r="AE1060" s="17"/>
      <c r="AF1060" s="17"/>
      <c r="AG1060" s="17"/>
      <c r="AH1060" s="17"/>
      <c r="AI1060" s="17"/>
      <c r="AJ1060" s="17"/>
      <c r="AK1060" s="17"/>
      <c r="AL1060" s="17"/>
      <c r="AM1060" s="17"/>
      <c r="AN1060" s="17"/>
      <c r="AO1060" s="17"/>
      <c r="AP1060" s="17"/>
      <c r="AQ1060" s="17"/>
      <c r="AR1060" s="17"/>
      <c r="AS1060" s="17"/>
      <c r="AT1060" s="17"/>
      <c r="AU1060" s="17"/>
      <c r="AV1060" s="17"/>
      <c r="AW1060" s="17"/>
      <c r="AX1060" s="17"/>
      <c r="AY1060" s="17"/>
      <c r="AZ1060" s="17"/>
      <c r="BA1060" s="17"/>
      <c r="BB1060" s="17"/>
      <c r="BC1060" s="17"/>
      <c r="BD1060" s="17"/>
      <c r="BE1060" s="17"/>
      <c r="BF1060" s="17"/>
      <c r="BG1060" s="17"/>
      <c r="BH1060" s="17"/>
      <c r="BI1060" s="17"/>
      <c r="BJ1060" s="17"/>
      <c r="BK1060" s="17"/>
      <c r="BL1060" s="17"/>
      <c r="BM1060" s="17"/>
      <c r="BN1060" s="17"/>
      <c r="BO1060" s="17"/>
      <c r="BP1060" s="17"/>
      <c r="BQ1060" s="17"/>
      <c r="BR1060" s="17"/>
      <c r="BS1060" s="17"/>
      <c r="BT1060" s="17"/>
      <c r="BU1060" s="17"/>
      <c r="BV1060" s="17"/>
      <c r="BW1060" s="17"/>
      <c r="BX1060" s="17"/>
      <c r="BY1060" s="17"/>
      <c r="BZ1060" s="17"/>
      <c r="CA1060" s="17"/>
      <c r="CB1060" s="17"/>
      <c r="CC1060" s="17"/>
      <c r="CD1060" s="17"/>
      <c r="CE1060" s="17"/>
      <c r="CF1060" s="17"/>
      <c r="CG1060" s="17"/>
      <c r="CH1060" s="17"/>
      <c r="CI1060" s="17"/>
      <c r="CJ1060" s="17"/>
      <c r="CK1060" s="17"/>
      <c r="CL1060" s="17"/>
      <c r="CM1060" s="17"/>
      <c r="CN1060" s="17"/>
      <c r="CO1060" s="17"/>
      <c r="CP1060" s="17"/>
    </row>
    <row r="1061" spans="2:94" x14ac:dyDescent="0.35">
      <c r="B1061" t="s">
        <v>399</v>
      </c>
      <c r="C1061" s="17">
        <v>0.356640428163845</v>
      </c>
      <c r="D1061" s="17">
        <v>0.39319979881256001</v>
      </c>
      <c r="E1061" s="17">
        <v>0.317936872493506</v>
      </c>
      <c r="F1061" s="17"/>
      <c r="G1061" s="17">
        <v>0.44013741262592798</v>
      </c>
      <c r="H1061" s="17">
        <v>0.399526579434822</v>
      </c>
      <c r="I1061" s="17">
        <v>0.36929725804227198</v>
      </c>
      <c r="J1061" s="17">
        <v>0.33618550048463602</v>
      </c>
      <c r="K1061" s="17">
        <v>0.31833359667767203</v>
      </c>
      <c r="L1061" s="17">
        <v>0.29771945619175999</v>
      </c>
      <c r="M1061" s="17"/>
      <c r="N1061" s="17">
        <v>0.37598213817690701</v>
      </c>
      <c r="O1061" s="17">
        <v>0.38893394386369401</v>
      </c>
      <c r="P1061" s="17">
        <v>0.36134829933512203</v>
      </c>
      <c r="Q1061" s="17">
        <v>0.29572550778497098</v>
      </c>
      <c r="R1061" s="17"/>
      <c r="S1061" s="17">
        <v>0.41907199841401999</v>
      </c>
      <c r="T1061" s="17">
        <v>0.34144808220273198</v>
      </c>
      <c r="U1061" s="17">
        <v>0.300683860463973</v>
      </c>
      <c r="V1061" s="17">
        <v>0.34713339613382299</v>
      </c>
      <c r="W1061" s="17">
        <v>0.34167081643128699</v>
      </c>
      <c r="X1061" s="17">
        <v>0.34146937200482302</v>
      </c>
      <c r="Y1061" s="17">
        <v>0.38536456200164998</v>
      </c>
      <c r="Z1061" s="17">
        <v>0.32763349542030601</v>
      </c>
      <c r="AA1061" s="17">
        <v>0.34139865941375003</v>
      </c>
      <c r="AB1061" s="17">
        <v>0.39161943697009299</v>
      </c>
      <c r="AC1061" s="17">
        <v>0.32433712403376802</v>
      </c>
      <c r="AD1061" s="17"/>
      <c r="AE1061" s="17">
        <v>0.29917052959951801</v>
      </c>
      <c r="AF1061" s="17">
        <v>0.403630426049851</v>
      </c>
      <c r="AG1061" s="17">
        <v>0.31662769272699598</v>
      </c>
      <c r="AH1061" s="17"/>
      <c r="AI1061" s="17">
        <v>0.28105128405586499</v>
      </c>
      <c r="AJ1061" s="17">
        <v>0.44000092361151599</v>
      </c>
      <c r="AK1061" s="17">
        <v>0.40588514776190998</v>
      </c>
      <c r="AL1061" s="17">
        <v>0.327204573422545</v>
      </c>
      <c r="AM1061" s="17">
        <v>0.30314330753136198</v>
      </c>
      <c r="AN1061" s="17"/>
      <c r="AO1061" s="17">
        <v>0.26496036926059302</v>
      </c>
      <c r="AP1061" s="17">
        <v>0.44820271663663003</v>
      </c>
      <c r="AQ1061" s="17">
        <v>0.38246458262119398</v>
      </c>
      <c r="AR1061" s="17"/>
      <c r="AS1061" s="17">
        <v>0.30363284186432399</v>
      </c>
      <c r="AT1061" s="17">
        <v>0.32622996349587802</v>
      </c>
      <c r="AU1061" s="17">
        <v>0.40346195646734201</v>
      </c>
      <c r="AV1061" s="17">
        <v>0.45920131894202298</v>
      </c>
      <c r="AW1061" s="17">
        <v>0.31679582205965001</v>
      </c>
      <c r="AX1061" s="17"/>
      <c r="AY1061" s="17">
        <v>0.25220233030461298</v>
      </c>
      <c r="AZ1061" s="17">
        <v>0.31614998403689398</v>
      </c>
      <c r="BA1061" s="17">
        <v>0.38686497659866198</v>
      </c>
      <c r="BB1061" s="17">
        <v>0.330400329776115</v>
      </c>
      <c r="BC1061" s="17">
        <v>0.35754945789971898</v>
      </c>
      <c r="BD1061" s="17">
        <v>0.36848193209149299</v>
      </c>
      <c r="BE1061" s="17">
        <v>0.33456436786390997</v>
      </c>
      <c r="BF1061" s="17">
        <v>0.31194096487157902</v>
      </c>
      <c r="BG1061" s="17">
        <v>0.335480462347165</v>
      </c>
      <c r="BH1061" s="17">
        <v>0.35933490785406202</v>
      </c>
      <c r="BI1061" s="17">
        <v>0.38372739149019103</v>
      </c>
      <c r="BJ1061" s="17">
        <v>0.39147843218265099</v>
      </c>
      <c r="BK1061" s="17">
        <v>0.42847764513598102</v>
      </c>
      <c r="BL1061" s="17">
        <v>0.44881508402951398</v>
      </c>
      <c r="BM1061" s="17">
        <v>0.469158974401231</v>
      </c>
      <c r="BN1061" s="17">
        <v>0.43203367462941999</v>
      </c>
      <c r="BO1061" s="17"/>
      <c r="BP1061" s="17">
        <v>0.43955241663810402</v>
      </c>
      <c r="BQ1061" s="17">
        <v>0.365599088547235</v>
      </c>
      <c r="BR1061" s="17">
        <v>0.306522107229458</v>
      </c>
      <c r="BS1061" s="17">
        <v>0.32277428743750702</v>
      </c>
      <c r="BT1061" s="17">
        <v>0.30065535122811898</v>
      </c>
      <c r="BU1061" s="17">
        <v>0.32088877293034801</v>
      </c>
      <c r="BV1061" s="17"/>
      <c r="BW1061" s="17">
        <v>0.31250136520729599</v>
      </c>
      <c r="BX1061" s="17">
        <v>0.38384384882995198</v>
      </c>
      <c r="BY1061" s="17">
        <v>0.347499811862785</v>
      </c>
      <c r="BZ1061" s="17">
        <v>0.33364606337749297</v>
      </c>
      <c r="CA1061" s="17">
        <v>0.379019427160594</v>
      </c>
      <c r="CB1061" s="17">
        <v>0.39518708676052</v>
      </c>
      <c r="CC1061" s="17">
        <v>0.38613326403841303</v>
      </c>
      <c r="CD1061" s="17">
        <v>0.41330704117303102</v>
      </c>
      <c r="CE1061" s="17"/>
      <c r="CF1061" s="17">
        <v>0.38638775390976299</v>
      </c>
      <c r="CG1061" s="17">
        <v>0.35063373982727503</v>
      </c>
      <c r="CH1061" s="17">
        <v>0.350196291890639</v>
      </c>
      <c r="CI1061" s="17">
        <v>0.37932184421949</v>
      </c>
      <c r="CJ1061" s="17">
        <v>0.31972758453766897</v>
      </c>
      <c r="CK1061" s="17"/>
      <c r="CL1061" s="17">
        <v>0.36749047159266102</v>
      </c>
      <c r="CM1061" s="17"/>
      <c r="CN1061" s="17">
        <v>0.41180511085536098</v>
      </c>
      <c r="CO1061" s="17">
        <v>0.29288782083676002</v>
      </c>
      <c r="CP1061" s="17">
        <v>0.281313204246811</v>
      </c>
    </row>
    <row r="1062" spans="2:94" x14ac:dyDescent="0.35">
      <c r="B1062" t="s">
        <v>400</v>
      </c>
      <c r="C1062" s="17">
        <v>0.351719075501227</v>
      </c>
      <c r="D1062" s="17">
        <v>0.35235998176345501</v>
      </c>
      <c r="E1062" s="17">
        <v>0.35337919456400402</v>
      </c>
      <c r="F1062" s="17"/>
      <c r="G1062" s="17">
        <v>0.32615118601857801</v>
      </c>
      <c r="H1062" s="17">
        <v>0.36616031785915998</v>
      </c>
      <c r="I1062" s="17">
        <v>0.361748324006679</v>
      </c>
      <c r="J1062" s="17">
        <v>0.32932643788059401</v>
      </c>
      <c r="K1062" s="17">
        <v>0.35324112799714802</v>
      </c>
      <c r="L1062" s="17">
        <v>0.365956991141766</v>
      </c>
      <c r="M1062" s="17"/>
      <c r="N1062" s="17">
        <v>0.376876901177984</v>
      </c>
      <c r="O1062" s="17">
        <v>0.329520704840083</v>
      </c>
      <c r="P1062" s="17">
        <v>0.33946698174267198</v>
      </c>
      <c r="Q1062" s="17">
        <v>0.36087523259732801</v>
      </c>
      <c r="R1062" s="17"/>
      <c r="S1062" s="17">
        <v>0.33841293552641799</v>
      </c>
      <c r="T1062" s="17">
        <v>0.35138055777392102</v>
      </c>
      <c r="U1062" s="17">
        <v>0.354474697577845</v>
      </c>
      <c r="V1062" s="17">
        <v>0.34316305902787497</v>
      </c>
      <c r="W1062" s="17">
        <v>0.406502843770089</v>
      </c>
      <c r="X1062" s="17">
        <v>0.33985183799104901</v>
      </c>
      <c r="Y1062" s="17">
        <v>0.355794026792144</v>
      </c>
      <c r="Z1062" s="17">
        <v>0.40680451704721099</v>
      </c>
      <c r="AA1062" s="17">
        <v>0.35771630612572403</v>
      </c>
      <c r="AB1062" s="17">
        <v>0.304453450199344</v>
      </c>
      <c r="AC1062" s="17">
        <v>0.36677153342694202</v>
      </c>
      <c r="AD1062" s="17"/>
      <c r="AE1062" s="17">
        <v>0.368841664361093</v>
      </c>
      <c r="AF1062" s="17">
        <v>0.34608825772704599</v>
      </c>
      <c r="AG1062" s="17">
        <v>0.35415198213990101</v>
      </c>
      <c r="AH1062" s="17"/>
      <c r="AI1062" s="17">
        <v>0.39612093925324499</v>
      </c>
      <c r="AJ1062" s="17">
        <v>0.34767038349771001</v>
      </c>
      <c r="AK1062" s="17">
        <v>0.33629490061704198</v>
      </c>
      <c r="AL1062" s="17">
        <v>0.31336049885421402</v>
      </c>
      <c r="AM1062" s="17">
        <v>0.295919774919223</v>
      </c>
      <c r="AN1062" s="17"/>
      <c r="AO1062" s="17">
        <v>0.42682601853582502</v>
      </c>
      <c r="AP1062" s="17">
        <v>0.34508793437158702</v>
      </c>
      <c r="AQ1062" s="17">
        <v>0.35597902075851501</v>
      </c>
      <c r="AR1062" s="17"/>
      <c r="AS1062" s="17">
        <v>0.33997874245281101</v>
      </c>
      <c r="AT1062" s="17">
        <v>0.36541291436190798</v>
      </c>
      <c r="AU1062" s="17">
        <v>0.330550899870446</v>
      </c>
      <c r="AV1062" s="17">
        <v>0.347912632856129</v>
      </c>
      <c r="AW1062" s="17">
        <v>0.47542864919871097</v>
      </c>
      <c r="AX1062" s="17"/>
      <c r="AY1062" s="17">
        <v>0.28505473537734799</v>
      </c>
      <c r="AZ1062" s="17">
        <v>0.353740431644542</v>
      </c>
      <c r="BA1062" s="17">
        <v>0.31381063838462397</v>
      </c>
      <c r="BB1062" s="17">
        <v>0.353013355506959</v>
      </c>
      <c r="BC1062" s="17">
        <v>0.35798615774146397</v>
      </c>
      <c r="BD1062" s="17">
        <v>0.35843383238434501</v>
      </c>
      <c r="BE1062" s="17">
        <v>0.35648404310493398</v>
      </c>
      <c r="BF1062" s="17">
        <v>0.36858445579577498</v>
      </c>
      <c r="BG1062" s="17">
        <v>0.38428065239033199</v>
      </c>
      <c r="BH1062" s="17">
        <v>0.35670522600993498</v>
      </c>
      <c r="BI1062" s="17">
        <v>0.35251038710010302</v>
      </c>
      <c r="BJ1062" s="17">
        <v>0.36956261765479298</v>
      </c>
      <c r="BK1062" s="17">
        <v>0.31527075568317797</v>
      </c>
      <c r="BL1062" s="17">
        <v>0.32430842632351098</v>
      </c>
      <c r="BM1062" s="17">
        <v>0.31924737538626802</v>
      </c>
      <c r="BN1062" s="17">
        <v>0.39266421906041399</v>
      </c>
      <c r="BO1062" s="17"/>
      <c r="BP1062" s="17">
        <v>0.33742912635059602</v>
      </c>
      <c r="BQ1062" s="17">
        <v>0.33557828853701999</v>
      </c>
      <c r="BR1062" s="17">
        <v>0.39532155693241999</v>
      </c>
      <c r="BS1062" s="17">
        <v>0.34779230588853</v>
      </c>
      <c r="BT1062" s="17">
        <v>0.35893881857121301</v>
      </c>
      <c r="BU1062" s="17">
        <v>0.39082265920832499</v>
      </c>
      <c r="BV1062" s="17"/>
      <c r="BW1062" s="17">
        <v>0.427653899190027</v>
      </c>
      <c r="BX1062" s="17">
        <v>0.32727826056930998</v>
      </c>
      <c r="BY1062" s="17">
        <v>0.37327012763332201</v>
      </c>
      <c r="BZ1062" s="17">
        <v>0.37097446550369501</v>
      </c>
      <c r="CA1062" s="17">
        <v>0.33455987437661899</v>
      </c>
      <c r="CB1062" s="17">
        <v>0.35990798482784803</v>
      </c>
      <c r="CC1062" s="17">
        <v>0.367083685981551</v>
      </c>
      <c r="CD1062" s="17">
        <v>0.29759445588578898</v>
      </c>
      <c r="CE1062" s="17"/>
      <c r="CF1062" s="17">
        <v>0.369877311099015</v>
      </c>
      <c r="CG1062" s="17">
        <v>0.36189828361445298</v>
      </c>
      <c r="CH1062" s="17">
        <v>0.35655802167789902</v>
      </c>
      <c r="CI1062" s="17">
        <v>0.31305761833996798</v>
      </c>
      <c r="CJ1062" s="17">
        <v>0.315040647118077</v>
      </c>
      <c r="CK1062" s="17"/>
      <c r="CL1062" s="17">
        <v>0.40048580744588302</v>
      </c>
      <c r="CM1062" s="17"/>
      <c r="CN1062" s="17">
        <v>0.30036857052042198</v>
      </c>
      <c r="CO1062" s="17">
        <v>0.40514339493768903</v>
      </c>
      <c r="CP1062" s="17">
        <v>0.42654990067777199</v>
      </c>
    </row>
    <row r="1063" spans="2:94" x14ac:dyDescent="0.35">
      <c r="B1063" t="s">
        <v>401</v>
      </c>
      <c r="C1063" s="17">
        <v>8.6086468459630902E-2</v>
      </c>
      <c r="D1063" s="17">
        <v>8.7704039698888306E-2</v>
      </c>
      <c r="E1063" s="17">
        <v>8.4634803398231595E-2</v>
      </c>
      <c r="F1063" s="17"/>
      <c r="G1063" s="17">
        <v>0.12652212554446099</v>
      </c>
      <c r="H1063" s="17">
        <v>8.0460292228864597E-2</v>
      </c>
      <c r="I1063" s="17">
        <v>7.8443025550082507E-2</v>
      </c>
      <c r="J1063" s="17">
        <v>7.0784432196482602E-2</v>
      </c>
      <c r="K1063" s="17">
        <v>7.9733115788162001E-2</v>
      </c>
      <c r="L1063" s="17">
        <v>8.6575988236102797E-2</v>
      </c>
      <c r="M1063" s="17"/>
      <c r="N1063" s="17">
        <v>9.61234303803193E-2</v>
      </c>
      <c r="O1063" s="17">
        <v>8.2161281568092104E-2</v>
      </c>
      <c r="P1063" s="17">
        <v>9.0956405477420704E-2</v>
      </c>
      <c r="Q1063" s="17">
        <v>7.6165072771108996E-2</v>
      </c>
      <c r="R1063" s="17"/>
      <c r="S1063" s="17">
        <v>7.9715737078125196E-2</v>
      </c>
      <c r="T1063" s="17">
        <v>9.0628510174984495E-2</v>
      </c>
      <c r="U1063" s="17">
        <v>0.10270221190725499</v>
      </c>
      <c r="V1063" s="17">
        <v>8.0171362510042296E-2</v>
      </c>
      <c r="W1063" s="17">
        <v>7.4090248774234105E-2</v>
      </c>
      <c r="X1063" s="17">
        <v>8.5444571928412802E-2</v>
      </c>
      <c r="Y1063" s="17">
        <v>9.5307021918628596E-2</v>
      </c>
      <c r="Z1063" s="17">
        <v>5.8764794493839798E-2</v>
      </c>
      <c r="AA1063" s="17">
        <v>8.7096372186201601E-2</v>
      </c>
      <c r="AB1063" s="17">
        <v>9.2134030054180902E-2</v>
      </c>
      <c r="AC1063" s="17">
        <v>8.8128238119130897E-2</v>
      </c>
      <c r="AD1063" s="17"/>
      <c r="AE1063" s="17">
        <v>9.0759062133360199E-2</v>
      </c>
      <c r="AF1063" s="17">
        <v>7.98344863327861E-2</v>
      </c>
      <c r="AG1063" s="17">
        <v>7.65171707030637E-2</v>
      </c>
      <c r="AH1063" s="17"/>
      <c r="AI1063" s="17">
        <v>0.101909747734881</v>
      </c>
      <c r="AJ1063" s="17">
        <v>7.3558041129937204E-2</v>
      </c>
      <c r="AK1063" s="17">
        <v>0.10865748802818</v>
      </c>
      <c r="AL1063" s="17">
        <v>9.8202053155494295E-2</v>
      </c>
      <c r="AM1063" s="17">
        <v>7.2560960757040396E-2</v>
      </c>
      <c r="AN1063" s="17"/>
      <c r="AO1063" s="17">
        <v>0.12098422710779499</v>
      </c>
      <c r="AP1063" s="17">
        <v>6.3790159895815504E-2</v>
      </c>
      <c r="AQ1063" s="17">
        <v>8.6659079255943197E-2</v>
      </c>
      <c r="AR1063" s="17"/>
      <c r="AS1063" s="17">
        <v>8.6805506125126705E-2</v>
      </c>
      <c r="AT1063" s="17">
        <v>8.8527133816090897E-2</v>
      </c>
      <c r="AU1063" s="17">
        <v>7.7656493886310796E-2</v>
      </c>
      <c r="AV1063" s="17">
        <v>8.52889429863741E-2</v>
      </c>
      <c r="AW1063" s="17">
        <v>0.124842332733952</v>
      </c>
      <c r="AX1063" s="17"/>
      <c r="AY1063" s="17">
        <v>0.16939323831224301</v>
      </c>
      <c r="AZ1063" s="17">
        <v>8.6487318216953907E-2</v>
      </c>
      <c r="BA1063" s="17">
        <v>8.6116398088596002E-2</v>
      </c>
      <c r="BB1063" s="17">
        <v>7.8744992028683305E-2</v>
      </c>
      <c r="BC1063" s="17">
        <v>6.6407628172785393E-2</v>
      </c>
      <c r="BD1063" s="17">
        <v>0.100856779721002</v>
      </c>
      <c r="BE1063" s="17">
        <v>8.7205032432364604E-2</v>
      </c>
      <c r="BF1063" s="17">
        <v>0.108289340014154</v>
      </c>
      <c r="BG1063" s="17">
        <v>9.9616342047867401E-2</v>
      </c>
      <c r="BH1063" s="17">
        <v>9.4236802352596696E-2</v>
      </c>
      <c r="BI1063" s="17">
        <v>6.8353697530670998E-2</v>
      </c>
      <c r="BJ1063" s="17">
        <v>8.2026081413379595E-2</v>
      </c>
      <c r="BK1063" s="17">
        <v>7.1221690119323305E-2</v>
      </c>
      <c r="BL1063" s="17">
        <v>7.2922504053594794E-2</v>
      </c>
      <c r="BM1063" s="17">
        <v>0.10777163345898</v>
      </c>
      <c r="BN1063" s="17">
        <v>0.10445066129724299</v>
      </c>
      <c r="BO1063" s="17"/>
      <c r="BP1063" s="17">
        <v>7.4428242792821897E-2</v>
      </c>
      <c r="BQ1063" s="17">
        <v>6.4655914125169703E-2</v>
      </c>
      <c r="BR1063" s="17">
        <v>0.11019645169688801</v>
      </c>
      <c r="BS1063" s="17">
        <v>0.114345896026009</v>
      </c>
      <c r="BT1063" s="17">
        <v>7.9350332606783799E-2</v>
      </c>
      <c r="BU1063" s="17">
        <v>9.2208395694462902E-2</v>
      </c>
      <c r="BV1063" s="17"/>
      <c r="BW1063" s="17">
        <v>0.101462552823486</v>
      </c>
      <c r="BX1063" s="17">
        <v>8.9663287388402499E-2</v>
      </c>
      <c r="BY1063" s="17">
        <v>7.8247831644784799E-2</v>
      </c>
      <c r="BZ1063" s="17">
        <v>9.9293482821283405E-2</v>
      </c>
      <c r="CA1063" s="17">
        <v>8.1005834615262298E-2</v>
      </c>
      <c r="CB1063" s="17">
        <v>9.1007719061822007E-2</v>
      </c>
      <c r="CC1063" s="17">
        <v>7.6458567922328094E-2</v>
      </c>
      <c r="CD1063" s="17">
        <v>7.1076676759881996E-2</v>
      </c>
      <c r="CE1063" s="17"/>
      <c r="CF1063" s="17">
        <v>8.7093781585651897E-2</v>
      </c>
      <c r="CG1063" s="17">
        <v>9.2457140000991797E-2</v>
      </c>
      <c r="CH1063" s="17">
        <v>7.7879102875657399E-2</v>
      </c>
      <c r="CI1063" s="17">
        <v>8.7198056859248405E-2</v>
      </c>
      <c r="CJ1063" s="17">
        <v>0.10171402096266299</v>
      </c>
      <c r="CK1063" s="17"/>
      <c r="CL1063" s="17">
        <v>6.8537860599543601E-2</v>
      </c>
      <c r="CM1063" s="17"/>
      <c r="CN1063" s="17">
        <v>7.2308928649906901E-2</v>
      </c>
      <c r="CO1063" s="17">
        <v>9.2595328847945302E-2</v>
      </c>
      <c r="CP1063" s="17">
        <v>0.11239167810643499</v>
      </c>
    </row>
    <row r="1064" spans="2:94" x14ac:dyDescent="0.35">
      <c r="B1064" t="s">
        <v>203</v>
      </c>
      <c r="C1064" s="17">
        <v>0.205554027875297</v>
      </c>
      <c r="D1064" s="17">
        <v>0.16673617972509699</v>
      </c>
      <c r="E1064" s="17">
        <v>0.244049129544259</v>
      </c>
      <c r="F1064" s="17"/>
      <c r="G1064" s="17">
        <v>0.107189275811034</v>
      </c>
      <c r="H1064" s="17">
        <v>0.15385281047715299</v>
      </c>
      <c r="I1064" s="17">
        <v>0.19051139240096601</v>
      </c>
      <c r="J1064" s="17">
        <v>0.26370362943828801</v>
      </c>
      <c r="K1064" s="17">
        <v>0.24869215953701801</v>
      </c>
      <c r="L1064" s="17">
        <v>0.24974756443037199</v>
      </c>
      <c r="M1064" s="17"/>
      <c r="N1064" s="17">
        <v>0.15101753026479001</v>
      </c>
      <c r="O1064" s="17">
        <v>0.199384069728131</v>
      </c>
      <c r="P1064" s="17">
        <v>0.20822831344478601</v>
      </c>
      <c r="Q1064" s="17">
        <v>0.267234186846591</v>
      </c>
      <c r="R1064" s="17"/>
      <c r="S1064" s="17">
        <v>0.16279932898143701</v>
      </c>
      <c r="T1064" s="17">
        <v>0.216542849848363</v>
      </c>
      <c r="U1064" s="17">
        <v>0.242139230050926</v>
      </c>
      <c r="V1064" s="17">
        <v>0.229532182328259</v>
      </c>
      <c r="W1064" s="17">
        <v>0.17773609102439</v>
      </c>
      <c r="X1064" s="17">
        <v>0.23323421807571501</v>
      </c>
      <c r="Y1064" s="17">
        <v>0.16353438928757799</v>
      </c>
      <c r="Z1064" s="17">
        <v>0.206797193038643</v>
      </c>
      <c r="AA1064" s="17">
        <v>0.213788662274323</v>
      </c>
      <c r="AB1064" s="17">
        <v>0.21179308277638301</v>
      </c>
      <c r="AC1064" s="17">
        <v>0.22076310442015901</v>
      </c>
      <c r="AD1064" s="17"/>
      <c r="AE1064" s="17">
        <v>0.241228743906029</v>
      </c>
      <c r="AF1064" s="17">
        <v>0.17044682989031701</v>
      </c>
      <c r="AG1064" s="17">
        <v>0.25270315443003899</v>
      </c>
      <c r="AH1064" s="17"/>
      <c r="AI1064" s="17">
        <v>0.22091802895600801</v>
      </c>
      <c r="AJ1064" s="17">
        <v>0.138770651760837</v>
      </c>
      <c r="AK1064" s="17">
        <v>0.149162463592869</v>
      </c>
      <c r="AL1064" s="17">
        <v>0.26123287456774702</v>
      </c>
      <c r="AM1064" s="17">
        <v>0.32837595679237502</v>
      </c>
      <c r="AN1064" s="17"/>
      <c r="AO1064" s="17">
        <v>0.18722938509578699</v>
      </c>
      <c r="AP1064" s="17">
        <v>0.14291918909596801</v>
      </c>
      <c r="AQ1064" s="17">
        <v>0.17489731736434799</v>
      </c>
      <c r="AR1064" s="17"/>
      <c r="AS1064" s="17">
        <v>0.269582909557738</v>
      </c>
      <c r="AT1064" s="17">
        <v>0.21982998832612299</v>
      </c>
      <c r="AU1064" s="17">
        <v>0.188330649775901</v>
      </c>
      <c r="AV1064" s="17">
        <v>0.107597105215473</v>
      </c>
      <c r="AW1064" s="17">
        <v>8.2933196007687296E-2</v>
      </c>
      <c r="AX1064" s="17"/>
      <c r="AY1064" s="17">
        <v>0.29334969600579602</v>
      </c>
      <c r="AZ1064" s="17">
        <v>0.24362226610161</v>
      </c>
      <c r="BA1064" s="17">
        <v>0.21320798692811899</v>
      </c>
      <c r="BB1064" s="17">
        <v>0.23784132268824301</v>
      </c>
      <c r="BC1064" s="17">
        <v>0.21805675618603201</v>
      </c>
      <c r="BD1064" s="17">
        <v>0.17222745580315901</v>
      </c>
      <c r="BE1064" s="17">
        <v>0.221746556598791</v>
      </c>
      <c r="BF1064" s="17">
        <v>0.21118523931849101</v>
      </c>
      <c r="BG1064" s="17">
        <v>0.180622543214636</v>
      </c>
      <c r="BH1064" s="17">
        <v>0.189723063783406</v>
      </c>
      <c r="BI1064" s="17">
        <v>0.19540852387903601</v>
      </c>
      <c r="BJ1064" s="17">
        <v>0.156932868749176</v>
      </c>
      <c r="BK1064" s="17">
        <v>0.18502990906151801</v>
      </c>
      <c r="BL1064" s="17">
        <v>0.15395398559338</v>
      </c>
      <c r="BM1064" s="17">
        <v>0.103822016753521</v>
      </c>
      <c r="BN1064" s="17">
        <v>7.0851445012922995E-2</v>
      </c>
      <c r="BO1064" s="17"/>
      <c r="BP1064" s="17">
        <v>0.14859021421847801</v>
      </c>
      <c r="BQ1064" s="17">
        <v>0.234166708790575</v>
      </c>
      <c r="BR1064" s="17">
        <v>0.18795988414123299</v>
      </c>
      <c r="BS1064" s="17">
        <v>0.21508751064795301</v>
      </c>
      <c r="BT1064" s="17">
        <v>0.26105549759388402</v>
      </c>
      <c r="BU1064" s="17">
        <v>0.19608017216686499</v>
      </c>
      <c r="BV1064" s="17"/>
      <c r="BW1064" s="17">
        <v>0.15838218277919</v>
      </c>
      <c r="BX1064" s="17">
        <v>0.199214603212335</v>
      </c>
      <c r="BY1064" s="17">
        <v>0.20098222885910799</v>
      </c>
      <c r="BZ1064" s="17">
        <v>0.19608598829752899</v>
      </c>
      <c r="CA1064" s="17">
        <v>0.205414863847525</v>
      </c>
      <c r="CB1064" s="17">
        <v>0.15389720934980999</v>
      </c>
      <c r="CC1064" s="17">
        <v>0.170324482057708</v>
      </c>
      <c r="CD1064" s="17">
        <v>0.21802182618129801</v>
      </c>
      <c r="CE1064" s="17"/>
      <c r="CF1064" s="17">
        <v>0.15664115340557</v>
      </c>
      <c r="CG1064" s="17">
        <v>0.19501083655727999</v>
      </c>
      <c r="CH1064" s="17">
        <v>0.21536658355580399</v>
      </c>
      <c r="CI1064" s="17">
        <v>0.22042248058129399</v>
      </c>
      <c r="CJ1064" s="17">
        <v>0.263517747381592</v>
      </c>
      <c r="CK1064" s="17"/>
      <c r="CL1064" s="17">
        <v>0.16348586036191301</v>
      </c>
      <c r="CM1064" s="17"/>
      <c r="CN1064" s="17">
        <v>0.21551738997431</v>
      </c>
      <c r="CO1064" s="17">
        <v>0.20937345537760599</v>
      </c>
      <c r="CP1064" s="17">
        <v>0.17974521696898199</v>
      </c>
    </row>
    <row r="1065" spans="2:94" x14ac:dyDescent="0.35">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c r="BE1065" s="17"/>
      <c r="BF1065" s="17"/>
      <c r="BG1065" s="17"/>
      <c r="BH1065" s="17"/>
      <c r="BI1065" s="17"/>
      <c r="BJ1065" s="17"/>
      <c r="BK1065" s="17"/>
      <c r="BL1065" s="17"/>
      <c r="BM1065" s="17"/>
      <c r="BN1065" s="17"/>
      <c r="BO1065" s="17"/>
      <c r="BP1065" s="17"/>
      <c r="BQ1065" s="17"/>
      <c r="BR1065" s="17"/>
      <c r="BS1065" s="17"/>
      <c r="BT1065" s="17"/>
      <c r="BU1065" s="17"/>
      <c r="BV1065" s="17"/>
      <c r="BW1065" s="17"/>
      <c r="BX1065" s="17"/>
      <c r="BY1065" s="17"/>
      <c r="BZ1065" s="17"/>
      <c r="CA1065" s="17"/>
      <c r="CB1065" s="17"/>
      <c r="CC1065" s="17"/>
      <c r="CD1065" s="17"/>
      <c r="CE1065" s="17"/>
      <c r="CF1065" s="17"/>
      <c r="CG1065" s="17"/>
      <c r="CH1065" s="17"/>
      <c r="CI1065" s="17"/>
      <c r="CJ1065" s="17"/>
      <c r="CK1065" s="17"/>
      <c r="CL1065" s="17"/>
      <c r="CM1065" s="17"/>
      <c r="CN1065" s="17"/>
      <c r="CO1065" s="17"/>
      <c r="CP1065" s="17"/>
    </row>
    <row r="1066" spans="2:94" x14ac:dyDescent="0.35">
      <c r="B1066" s="6" t="s">
        <v>404</v>
      </c>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c r="AY1066" s="17"/>
      <c r="AZ1066" s="17"/>
      <c r="BA1066" s="17"/>
      <c r="BB1066" s="17"/>
      <c r="BC1066" s="17"/>
      <c r="BD1066" s="17"/>
      <c r="BE1066" s="17"/>
      <c r="BF1066" s="17"/>
      <c r="BG1066" s="17"/>
      <c r="BH1066" s="17"/>
      <c r="BI1066" s="17"/>
      <c r="BJ1066" s="17"/>
      <c r="BK1066" s="17"/>
      <c r="BL1066" s="17"/>
      <c r="BM1066" s="17"/>
      <c r="BN1066" s="17"/>
      <c r="BO1066" s="17"/>
      <c r="BP1066" s="17"/>
      <c r="BQ1066" s="17"/>
      <c r="BR1066" s="17"/>
      <c r="BS1066" s="17"/>
      <c r="BT1066" s="17"/>
      <c r="BU1066" s="17"/>
      <c r="BV1066" s="17"/>
      <c r="BW1066" s="17"/>
      <c r="BX1066" s="17"/>
      <c r="BY1066" s="17"/>
      <c r="BZ1066" s="17"/>
      <c r="CA1066" s="17"/>
      <c r="CB1066" s="17"/>
      <c r="CC1066" s="17"/>
      <c r="CD1066" s="17"/>
      <c r="CE1066" s="17"/>
      <c r="CF1066" s="17"/>
      <c r="CG1066" s="17"/>
      <c r="CH1066" s="17"/>
      <c r="CI1066" s="17"/>
      <c r="CJ1066" s="17"/>
      <c r="CK1066" s="17"/>
      <c r="CL1066" s="17"/>
      <c r="CM1066" s="17"/>
      <c r="CN1066" s="17"/>
      <c r="CO1066" s="17"/>
      <c r="CP1066" s="17"/>
    </row>
    <row r="1067" spans="2:94" x14ac:dyDescent="0.35">
      <c r="B1067" s="24" t="s">
        <v>125</v>
      </c>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c r="AX1067" s="17"/>
      <c r="AY1067" s="17"/>
      <c r="AZ1067" s="17"/>
      <c r="BA1067" s="17"/>
      <c r="BB1067" s="17"/>
      <c r="BC1067" s="17"/>
      <c r="BD1067" s="17"/>
      <c r="BE1067" s="17"/>
      <c r="BF1067" s="17"/>
      <c r="BG1067" s="17"/>
      <c r="BH1067" s="17"/>
      <c r="BI1067" s="17"/>
      <c r="BJ1067" s="17"/>
      <c r="BK1067" s="17"/>
      <c r="BL1067" s="17"/>
      <c r="BM1067" s="17"/>
      <c r="BN1067" s="17"/>
      <c r="BO1067" s="17"/>
      <c r="BP1067" s="17"/>
      <c r="BQ1067" s="17"/>
      <c r="BR1067" s="17"/>
      <c r="BS1067" s="17"/>
      <c r="BT1067" s="17"/>
      <c r="BU1067" s="17"/>
      <c r="BV1067" s="17"/>
      <c r="BW1067" s="17"/>
      <c r="BX1067" s="17"/>
      <c r="BY1067" s="17"/>
      <c r="BZ1067" s="17"/>
      <c r="CA1067" s="17"/>
      <c r="CB1067" s="17"/>
      <c r="CC1067" s="17"/>
      <c r="CD1067" s="17"/>
      <c r="CE1067" s="17"/>
      <c r="CF1067" s="17"/>
      <c r="CG1067" s="17"/>
      <c r="CH1067" s="17"/>
      <c r="CI1067" s="17"/>
      <c r="CJ1067" s="17"/>
      <c r="CK1067" s="17"/>
      <c r="CL1067" s="17"/>
      <c r="CM1067" s="17"/>
      <c r="CN1067" s="17"/>
      <c r="CO1067" s="17"/>
      <c r="CP1067" s="17"/>
    </row>
    <row r="1068" spans="2:94" x14ac:dyDescent="0.35">
      <c r="B1068" t="s">
        <v>399</v>
      </c>
      <c r="C1068" s="17">
        <v>0.28434068348270702</v>
      </c>
      <c r="D1068" s="17">
        <v>0.30687528088109001</v>
      </c>
      <c r="E1068" s="17">
        <v>0.26367124783891199</v>
      </c>
      <c r="F1068" s="17"/>
      <c r="G1068" s="17">
        <v>0.30902549285477199</v>
      </c>
      <c r="H1068" s="17">
        <v>0.30774129156289698</v>
      </c>
      <c r="I1068" s="17">
        <v>0.30320571114213202</v>
      </c>
      <c r="J1068" s="17">
        <v>0.26503216175405298</v>
      </c>
      <c r="K1068" s="17">
        <v>0.25282600988086401</v>
      </c>
      <c r="L1068" s="17">
        <v>0.27013278482080499</v>
      </c>
      <c r="M1068" s="17"/>
      <c r="N1068" s="17">
        <v>0.34895892830641301</v>
      </c>
      <c r="O1068" s="17">
        <v>0.302388835064623</v>
      </c>
      <c r="P1068" s="17">
        <v>0.25999644303865499</v>
      </c>
      <c r="Q1068" s="17">
        <v>0.216961227656155</v>
      </c>
      <c r="R1068" s="17"/>
      <c r="S1068" s="17">
        <v>0.32280120588394301</v>
      </c>
      <c r="T1068" s="17">
        <v>0.32187247868568297</v>
      </c>
      <c r="U1068" s="17">
        <v>0.25072918717687798</v>
      </c>
      <c r="V1068" s="17">
        <v>0.25888524650639999</v>
      </c>
      <c r="W1068" s="17">
        <v>0.27424262516021902</v>
      </c>
      <c r="X1068" s="17">
        <v>0.25936985649323202</v>
      </c>
      <c r="Y1068" s="17">
        <v>0.26051416065388699</v>
      </c>
      <c r="Z1068" s="17">
        <v>0.24988538678019301</v>
      </c>
      <c r="AA1068" s="17">
        <v>0.26500897865356299</v>
      </c>
      <c r="AB1068" s="17">
        <v>0.31380982761162601</v>
      </c>
      <c r="AC1068" s="17">
        <v>0.29299709960105202</v>
      </c>
      <c r="AD1068" s="17"/>
      <c r="AE1068" s="17">
        <v>0.286392093682097</v>
      </c>
      <c r="AF1068" s="17">
        <v>0.28343232324483297</v>
      </c>
      <c r="AG1068" s="17">
        <v>0.27262999941225702</v>
      </c>
      <c r="AH1068" s="17"/>
      <c r="AI1068" s="17">
        <v>0.30524358700978799</v>
      </c>
      <c r="AJ1068" s="17">
        <v>0.25434791938101597</v>
      </c>
      <c r="AK1068" s="17">
        <v>0.34890981139334898</v>
      </c>
      <c r="AL1068" s="17">
        <v>0.27672454823405201</v>
      </c>
      <c r="AM1068" s="17">
        <v>0.24378591421802501</v>
      </c>
      <c r="AN1068" s="17"/>
      <c r="AO1068" s="17">
        <v>0.32726199469758099</v>
      </c>
      <c r="AP1068" s="17">
        <v>0.26381681080682301</v>
      </c>
      <c r="AQ1068" s="17">
        <v>0.34781331970434498</v>
      </c>
      <c r="AR1068" s="17"/>
      <c r="AS1068" s="17">
        <v>0.21659184385232599</v>
      </c>
      <c r="AT1068" s="17">
        <v>0.26968592820993498</v>
      </c>
      <c r="AU1068" s="17">
        <v>0.331558535834858</v>
      </c>
      <c r="AV1068" s="17">
        <v>0.32468065790071299</v>
      </c>
      <c r="AW1068" s="17">
        <v>0.29828091007908603</v>
      </c>
      <c r="AX1068" s="17"/>
      <c r="AY1068" s="17">
        <v>0.24891917316252901</v>
      </c>
      <c r="AZ1068" s="17">
        <v>0.22744040920081299</v>
      </c>
      <c r="BA1068" s="17">
        <v>0.24192990441925599</v>
      </c>
      <c r="BB1068" s="17">
        <v>0.23953956372063001</v>
      </c>
      <c r="BC1068" s="17">
        <v>0.29266765157865998</v>
      </c>
      <c r="BD1068" s="17">
        <v>0.26871493904285099</v>
      </c>
      <c r="BE1068" s="17">
        <v>0.249906029670942</v>
      </c>
      <c r="BF1068" s="17">
        <v>0.24041994255704399</v>
      </c>
      <c r="BG1068" s="17">
        <v>0.303482622074081</v>
      </c>
      <c r="BH1068" s="17">
        <v>0.33092417168619098</v>
      </c>
      <c r="BI1068" s="17">
        <v>0.31156825875400501</v>
      </c>
      <c r="BJ1068" s="17">
        <v>0.37959993121299301</v>
      </c>
      <c r="BK1068" s="17">
        <v>0.35463427937215902</v>
      </c>
      <c r="BL1068" s="17">
        <v>0.46390113308154801</v>
      </c>
      <c r="BM1068" s="17">
        <v>0.436124757097062</v>
      </c>
      <c r="BN1068" s="17">
        <v>0.347722431923561</v>
      </c>
      <c r="BO1068" s="17"/>
      <c r="BP1068" s="17">
        <v>0.32147192796324298</v>
      </c>
      <c r="BQ1068" s="17">
        <v>0.27767461345244299</v>
      </c>
      <c r="BR1068" s="17">
        <v>0.246291029837818</v>
      </c>
      <c r="BS1068" s="17">
        <v>0.287355602792291</v>
      </c>
      <c r="BT1068" s="17">
        <v>0.25387236227652599</v>
      </c>
      <c r="BU1068" s="17">
        <v>0.30083724870037498</v>
      </c>
      <c r="BV1068" s="17"/>
      <c r="BW1068" s="17">
        <v>0.29545179854903703</v>
      </c>
      <c r="BX1068" s="17">
        <v>0.26834435229549303</v>
      </c>
      <c r="BY1068" s="17">
        <v>0.2952903305931</v>
      </c>
      <c r="BZ1068" s="17">
        <v>0.28948774692057</v>
      </c>
      <c r="CA1068" s="17">
        <v>0.31877723910046202</v>
      </c>
      <c r="CB1068" s="17">
        <v>0.23115485540174299</v>
      </c>
      <c r="CC1068" s="17">
        <v>0.32335773326512601</v>
      </c>
      <c r="CD1068" s="17">
        <v>0.282590133483338</v>
      </c>
      <c r="CE1068" s="17"/>
      <c r="CF1068" s="17">
        <v>0.35011890424965703</v>
      </c>
      <c r="CG1068" s="17">
        <v>0.30943525492669999</v>
      </c>
      <c r="CH1068" s="17">
        <v>0.27529083138403998</v>
      </c>
      <c r="CI1068" s="17">
        <v>0.22400523389611601</v>
      </c>
      <c r="CJ1068" s="17">
        <v>0.22059246869993801</v>
      </c>
      <c r="CK1068" s="17"/>
      <c r="CL1068" s="17">
        <v>0.26716249970527101</v>
      </c>
      <c r="CM1068" s="17"/>
      <c r="CN1068" s="17">
        <v>0.25632691440390698</v>
      </c>
      <c r="CO1068" s="17">
        <v>0.30334527755741603</v>
      </c>
      <c r="CP1068" s="17">
        <v>0.333234520771858</v>
      </c>
    </row>
    <row r="1069" spans="2:94" x14ac:dyDescent="0.35">
      <c r="B1069" t="s">
        <v>400</v>
      </c>
      <c r="C1069" s="17">
        <v>0.458400324600099</v>
      </c>
      <c r="D1069" s="17">
        <v>0.45634099189924499</v>
      </c>
      <c r="E1069" s="17">
        <v>0.45956947093706502</v>
      </c>
      <c r="F1069" s="17"/>
      <c r="G1069" s="17">
        <v>0.43949478019453903</v>
      </c>
      <c r="H1069" s="17">
        <v>0.44460059687484899</v>
      </c>
      <c r="I1069" s="17">
        <v>0.45230429771841302</v>
      </c>
      <c r="J1069" s="17">
        <v>0.45353942296629002</v>
      </c>
      <c r="K1069" s="17">
        <v>0.47554490667393001</v>
      </c>
      <c r="L1069" s="17">
        <v>0.47973851751084801</v>
      </c>
      <c r="M1069" s="17"/>
      <c r="N1069" s="17">
        <v>0.46327743395264998</v>
      </c>
      <c r="O1069" s="17">
        <v>0.443062576430094</v>
      </c>
      <c r="P1069" s="17">
        <v>0.49315567933735699</v>
      </c>
      <c r="Q1069" s="17">
        <v>0.43831573188077899</v>
      </c>
      <c r="R1069" s="17"/>
      <c r="S1069" s="17">
        <v>0.43241286488702801</v>
      </c>
      <c r="T1069" s="17">
        <v>0.42386357589010298</v>
      </c>
      <c r="U1069" s="17">
        <v>0.45276934406647401</v>
      </c>
      <c r="V1069" s="17">
        <v>0.49978511053106001</v>
      </c>
      <c r="W1069" s="17">
        <v>0.471590719326069</v>
      </c>
      <c r="X1069" s="17">
        <v>0.45589949422063702</v>
      </c>
      <c r="Y1069" s="17">
        <v>0.51371553368658895</v>
      </c>
      <c r="Z1069" s="17">
        <v>0.47615899245340398</v>
      </c>
      <c r="AA1069" s="17">
        <v>0.482197566176785</v>
      </c>
      <c r="AB1069" s="17">
        <v>0.44761601952289498</v>
      </c>
      <c r="AC1069" s="17">
        <v>0.40594069500103402</v>
      </c>
      <c r="AD1069" s="17"/>
      <c r="AE1069" s="17">
        <v>0.45073126324496998</v>
      </c>
      <c r="AF1069" s="17">
        <v>0.483465034127745</v>
      </c>
      <c r="AG1069" s="17">
        <v>0.40683029775017199</v>
      </c>
      <c r="AH1069" s="17"/>
      <c r="AI1069" s="17">
        <v>0.46988518182757</v>
      </c>
      <c r="AJ1069" s="17">
        <v>0.49979476334301798</v>
      </c>
      <c r="AK1069" s="17">
        <v>0.450803459613969</v>
      </c>
      <c r="AL1069" s="17">
        <v>0.41613265430268598</v>
      </c>
      <c r="AM1069" s="17">
        <v>0.388987036671325</v>
      </c>
      <c r="AN1069" s="17"/>
      <c r="AO1069" s="17">
        <v>0.48336766727282998</v>
      </c>
      <c r="AP1069" s="17">
        <v>0.49525246029610898</v>
      </c>
      <c r="AQ1069" s="17">
        <v>0.45938359198727302</v>
      </c>
      <c r="AR1069" s="17"/>
      <c r="AS1069" s="17">
        <v>0.47651347660349702</v>
      </c>
      <c r="AT1069" s="17">
        <v>0.43495590551948998</v>
      </c>
      <c r="AU1069" s="17">
        <v>0.44461727852340899</v>
      </c>
      <c r="AV1069" s="17">
        <v>0.48556956973173299</v>
      </c>
      <c r="AW1069" s="17">
        <v>0.46586101330549001</v>
      </c>
      <c r="AX1069" s="17"/>
      <c r="AY1069" s="17">
        <v>0.325537256656732</v>
      </c>
      <c r="AZ1069" s="17">
        <v>0.437826492459505</v>
      </c>
      <c r="BA1069" s="17">
        <v>0.48684675712705</v>
      </c>
      <c r="BB1069" s="17">
        <v>0.48240801545876799</v>
      </c>
      <c r="BC1069" s="17">
        <v>0.423819861161844</v>
      </c>
      <c r="BD1069" s="17">
        <v>0.47128895895320499</v>
      </c>
      <c r="BE1069" s="17">
        <v>0.49126899595697598</v>
      </c>
      <c r="BF1069" s="17">
        <v>0.47004635412590601</v>
      </c>
      <c r="BG1069" s="17">
        <v>0.49339036770627298</v>
      </c>
      <c r="BH1069" s="17">
        <v>0.43093405421237801</v>
      </c>
      <c r="BI1069" s="17">
        <v>0.46683912701643898</v>
      </c>
      <c r="BJ1069" s="17">
        <v>0.435648628911951</v>
      </c>
      <c r="BK1069" s="17">
        <v>0.442185217320056</v>
      </c>
      <c r="BL1069" s="17">
        <v>0.41872353499454801</v>
      </c>
      <c r="BM1069" s="17">
        <v>0.35161264707377299</v>
      </c>
      <c r="BN1069" s="17">
        <v>0.48617759115105103</v>
      </c>
      <c r="BO1069" s="17"/>
      <c r="BP1069" s="17">
        <v>0.436878185597316</v>
      </c>
      <c r="BQ1069" s="17">
        <v>0.46807073215845602</v>
      </c>
      <c r="BR1069" s="17">
        <v>0.48724717300583098</v>
      </c>
      <c r="BS1069" s="17">
        <v>0.45439520563111302</v>
      </c>
      <c r="BT1069" s="17">
        <v>0.43931124845215502</v>
      </c>
      <c r="BU1069" s="17">
        <v>0.48529581410976802</v>
      </c>
      <c r="BV1069" s="17"/>
      <c r="BW1069" s="17">
        <v>0.44200586858295599</v>
      </c>
      <c r="BX1069" s="17">
        <v>0.463001645214413</v>
      </c>
      <c r="BY1069" s="17">
        <v>0.45675669199971097</v>
      </c>
      <c r="BZ1069" s="17">
        <v>0.47779921577852602</v>
      </c>
      <c r="CA1069" s="17">
        <v>0.46927983785523197</v>
      </c>
      <c r="CB1069" s="17">
        <v>0.52740668992545503</v>
      </c>
      <c r="CC1069" s="17">
        <v>0.42612142464032299</v>
      </c>
      <c r="CD1069" s="17">
        <v>0.37933673133961199</v>
      </c>
      <c r="CE1069" s="17"/>
      <c r="CF1069" s="17">
        <v>0.43737570928113501</v>
      </c>
      <c r="CG1069" s="17">
        <v>0.454470567308778</v>
      </c>
      <c r="CH1069" s="17">
        <v>0.469542441664413</v>
      </c>
      <c r="CI1069" s="17">
        <v>0.45299133886939402</v>
      </c>
      <c r="CJ1069" s="17">
        <v>0.45263734719478099</v>
      </c>
      <c r="CK1069" s="17"/>
      <c r="CL1069" s="17">
        <v>0.52376544573428496</v>
      </c>
      <c r="CM1069" s="17"/>
      <c r="CN1069" s="17">
        <v>0.45377429132283098</v>
      </c>
      <c r="CO1069" s="17">
        <v>0.451068058984602</v>
      </c>
      <c r="CP1069" s="17">
        <v>0.47480766028270399</v>
      </c>
    </row>
    <row r="1070" spans="2:94" x14ac:dyDescent="0.35">
      <c r="B1070" t="s">
        <v>401</v>
      </c>
      <c r="C1070" s="17">
        <v>9.6634922039510296E-2</v>
      </c>
      <c r="D1070" s="17">
        <v>0.10796929244561899</v>
      </c>
      <c r="E1070" s="17">
        <v>8.5296119213483595E-2</v>
      </c>
      <c r="F1070" s="17"/>
      <c r="G1070" s="17">
        <v>0.13478761223992999</v>
      </c>
      <c r="H1070" s="17">
        <v>0.10776830286080701</v>
      </c>
      <c r="I1070" s="17">
        <v>9.7136015371190307E-2</v>
      </c>
      <c r="J1070" s="17">
        <v>7.3188875885626406E-2</v>
      </c>
      <c r="K1070" s="17">
        <v>9.0135819438237605E-2</v>
      </c>
      <c r="L1070" s="17">
        <v>8.4999402605494406E-2</v>
      </c>
      <c r="M1070" s="17"/>
      <c r="N1070" s="17">
        <v>9.7523289004523894E-2</v>
      </c>
      <c r="O1070" s="17">
        <v>9.6866337812193795E-2</v>
      </c>
      <c r="P1070" s="17">
        <v>7.8456873863708296E-2</v>
      </c>
      <c r="Q1070" s="17">
        <v>0.11267161479212</v>
      </c>
      <c r="R1070" s="17"/>
      <c r="S1070" s="17">
        <v>0.112217749478131</v>
      </c>
      <c r="T1070" s="17">
        <v>8.8130187523840497E-2</v>
      </c>
      <c r="U1070" s="17">
        <v>9.9915369065168902E-2</v>
      </c>
      <c r="V1070" s="17">
        <v>9.0072854702183403E-2</v>
      </c>
      <c r="W1070" s="17">
        <v>9.2650577263087702E-2</v>
      </c>
      <c r="X1070" s="17">
        <v>0.114615313577212</v>
      </c>
      <c r="Y1070" s="17">
        <v>8.21353115299438E-2</v>
      </c>
      <c r="Z1070" s="17">
        <v>8.7074706780995201E-2</v>
      </c>
      <c r="AA1070" s="17">
        <v>8.3225402783317304E-2</v>
      </c>
      <c r="AB1070" s="17">
        <v>9.5936612470958804E-2</v>
      </c>
      <c r="AC1070" s="17">
        <v>0.116512268283726</v>
      </c>
      <c r="AD1070" s="17"/>
      <c r="AE1070" s="17">
        <v>9.2884110643689705E-2</v>
      </c>
      <c r="AF1070" s="17">
        <v>0.100548421605117</v>
      </c>
      <c r="AG1070" s="17">
        <v>9.7127605974548198E-2</v>
      </c>
      <c r="AH1070" s="17"/>
      <c r="AI1070" s="17">
        <v>8.5589424890834306E-2</v>
      </c>
      <c r="AJ1070" s="17">
        <v>0.112743305303813</v>
      </c>
      <c r="AK1070" s="17">
        <v>8.00412752551172E-2</v>
      </c>
      <c r="AL1070" s="17">
        <v>0.169445705492204</v>
      </c>
      <c r="AM1070" s="17">
        <v>8.0833368520179805E-2</v>
      </c>
      <c r="AN1070" s="17"/>
      <c r="AO1070" s="17">
        <v>8.5800048400920995E-2</v>
      </c>
      <c r="AP1070" s="17">
        <v>0.10076874432984401</v>
      </c>
      <c r="AQ1070" s="17">
        <v>8.8404998413941394E-2</v>
      </c>
      <c r="AR1070" s="17"/>
      <c r="AS1070" s="17">
        <v>9.7852923880720005E-2</v>
      </c>
      <c r="AT1070" s="17">
        <v>0.105285502264238</v>
      </c>
      <c r="AU1070" s="17">
        <v>9.6036008645701304E-2</v>
      </c>
      <c r="AV1070" s="17">
        <v>9.3543985406533497E-2</v>
      </c>
      <c r="AW1070" s="17">
        <v>0.172359987341384</v>
      </c>
      <c r="AX1070" s="17"/>
      <c r="AY1070" s="17">
        <v>0.19877338280096399</v>
      </c>
      <c r="AZ1070" s="17">
        <v>0.113419690035962</v>
      </c>
      <c r="BA1070" s="17">
        <v>9.9520027723449506E-2</v>
      </c>
      <c r="BB1070" s="17">
        <v>0.103604506017954</v>
      </c>
      <c r="BC1070" s="17">
        <v>0.107107496095058</v>
      </c>
      <c r="BD1070" s="17">
        <v>9.8376648979275602E-2</v>
      </c>
      <c r="BE1070" s="17">
        <v>8.5326052751403897E-2</v>
      </c>
      <c r="BF1070" s="17">
        <v>0.120567092003703</v>
      </c>
      <c r="BG1070" s="17">
        <v>6.1929637853463899E-2</v>
      </c>
      <c r="BH1070" s="17">
        <v>9.4064320018008102E-2</v>
      </c>
      <c r="BI1070" s="17">
        <v>8.0279938997824998E-2</v>
      </c>
      <c r="BJ1070" s="17">
        <v>7.5106296879017695E-2</v>
      </c>
      <c r="BK1070" s="17">
        <v>0.103482914617413</v>
      </c>
      <c r="BL1070" s="17">
        <v>5.1738059130377503E-2</v>
      </c>
      <c r="BM1070" s="17">
        <v>0.144507778068063</v>
      </c>
      <c r="BN1070" s="17">
        <v>0.13679532937009301</v>
      </c>
      <c r="BO1070" s="17"/>
      <c r="BP1070" s="17">
        <v>0.111831991850732</v>
      </c>
      <c r="BQ1070" s="17">
        <v>8.8993865736011896E-2</v>
      </c>
      <c r="BR1070" s="17">
        <v>0.10885841034258199</v>
      </c>
      <c r="BS1070" s="17">
        <v>9.0301990097414395E-2</v>
      </c>
      <c r="BT1070" s="17">
        <v>8.9742071506138804E-2</v>
      </c>
      <c r="BU1070" s="17">
        <v>8.0139385212540201E-2</v>
      </c>
      <c r="BV1070" s="17"/>
      <c r="BW1070" s="17">
        <v>0.110651836441963</v>
      </c>
      <c r="BX1070" s="17">
        <v>9.6268592617673301E-2</v>
      </c>
      <c r="BY1070" s="17">
        <v>9.4598093876064701E-2</v>
      </c>
      <c r="BZ1070" s="17">
        <v>8.99959112814738E-2</v>
      </c>
      <c r="CA1070" s="17">
        <v>0.102495323420183</v>
      </c>
      <c r="CB1070" s="17">
        <v>0.11692038210171</v>
      </c>
      <c r="CC1070" s="17">
        <v>9.6582067460712101E-2</v>
      </c>
      <c r="CD1070" s="17">
        <v>0.105084492109584</v>
      </c>
      <c r="CE1070" s="17"/>
      <c r="CF1070" s="17">
        <v>0.10017318075680801</v>
      </c>
      <c r="CG1070" s="17">
        <v>9.6515650978762704E-2</v>
      </c>
      <c r="CH1070" s="17">
        <v>9.2876398591124107E-2</v>
      </c>
      <c r="CI1070" s="17">
        <v>0.105148912842572</v>
      </c>
      <c r="CJ1070" s="17">
        <v>9.36435309926332E-2</v>
      </c>
      <c r="CK1070" s="17"/>
      <c r="CL1070" s="17">
        <v>8.4525883850143702E-2</v>
      </c>
      <c r="CM1070" s="17"/>
      <c r="CN1070" s="17">
        <v>9.9749069824130704E-2</v>
      </c>
      <c r="CO1070" s="17">
        <v>9.1435206812569697E-2</v>
      </c>
      <c r="CP1070" s="17">
        <v>9.3656572037266406E-2</v>
      </c>
    </row>
    <row r="1071" spans="2:94" x14ac:dyDescent="0.35">
      <c r="B1071" t="s">
        <v>203</v>
      </c>
      <c r="C1071" s="17">
        <v>0.16062406987768299</v>
      </c>
      <c r="D1071" s="17">
        <v>0.128814434774046</v>
      </c>
      <c r="E1071" s="17">
        <v>0.19146316201053901</v>
      </c>
      <c r="F1071" s="17"/>
      <c r="G1071" s="17">
        <v>0.11669211471075901</v>
      </c>
      <c r="H1071" s="17">
        <v>0.13988980870144699</v>
      </c>
      <c r="I1071" s="17">
        <v>0.14735397576826501</v>
      </c>
      <c r="J1071" s="17">
        <v>0.208239539394031</v>
      </c>
      <c r="K1071" s="17">
        <v>0.181493264006968</v>
      </c>
      <c r="L1071" s="17">
        <v>0.16512929506285201</v>
      </c>
      <c r="M1071" s="17"/>
      <c r="N1071" s="17">
        <v>9.0240348736413095E-2</v>
      </c>
      <c r="O1071" s="17">
        <v>0.15768225069309</v>
      </c>
      <c r="P1071" s="17">
        <v>0.16839100376027899</v>
      </c>
      <c r="Q1071" s="17">
        <v>0.232051425670946</v>
      </c>
      <c r="R1071" s="17"/>
      <c r="S1071" s="17">
        <v>0.13256817975089699</v>
      </c>
      <c r="T1071" s="17">
        <v>0.16613375790037399</v>
      </c>
      <c r="U1071" s="17">
        <v>0.196586099691479</v>
      </c>
      <c r="V1071" s="17">
        <v>0.15125678826035599</v>
      </c>
      <c r="W1071" s="17">
        <v>0.161516078250624</v>
      </c>
      <c r="X1071" s="17">
        <v>0.17011533570891799</v>
      </c>
      <c r="Y1071" s="17">
        <v>0.14363499412958</v>
      </c>
      <c r="Z1071" s="17">
        <v>0.18688091398540699</v>
      </c>
      <c r="AA1071" s="17">
        <v>0.16956805238633399</v>
      </c>
      <c r="AB1071" s="17">
        <v>0.14263754039452001</v>
      </c>
      <c r="AC1071" s="17">
        <v>0.18454993711418799</v>
      </c>
      <c r="AD1071" s="17"/>
      <c r="AE1071" s="17">
        <v>0.169992532429243</v>
      </c>
      <c r="AF1071" s="17">
        <v>0.13255422102230599</v>
      </c>
      <c r="AG1071" s="17">
        <v>0.22341209686302299</v>
      </c>
      <c r="AH1071" s="17"/>
      <c r="AI1071" s="17">
        <v>0.139281806271808</v>
      </c>
      <c r="AJ1071" s="17">
        <v>0.133114011972154</v>
      </c>
      <c r="AK1071" s="17">
        <v>0.120245453737565</v>
      </c>
      <c r="AL1071" s="17">
        <v>0.13769709197105801</v>
      </c>
      <c r="AM1071" s="17">
        <v>0.28639368059047099</v>
      </c>
      <c r="AN1071" s="17"/>
      <c r="AO1071" s="17">
        <v>0.103570289628668</v>
      </c>
      <c r="AP1071" s="17">
        <v>0.14016198456722301</v>
      </c>
      <c r="AQ1071" s="17">
        <v>0.10439808989443999</v>
      </c>
      <c r="AR1071" s="17"/>
      <c r="AS1071" s="17">
        <v>0.20904175566345701</v>
      </c>
      <c r="AT1071" s="17">
        <v>0.19007266400633699</v>
      </c>
      <c r="AU1071" s="17">
        <v>0.12778817699603101</v>
      </c>
      <c r="AV1071" s="17">
        <v>9.6205786961020806E-2</v>
      </c>
      <c r="AW1071" s="17">
        <v>6.3498089274040298E-2</v>
      </c>
      <c r="AX1071" s="17"/>
      <c r="AY1071" s="17">
        <v>0.226770187379776</v>
      </c>
      <c r="AZ1071" s="17">
        <v>0.22131340830372001</v>
      </c>
      <c r="BA1071" s="17">
        <v>0.171703310730244</v>
      </c>
      <c r="BB1071" s="17">
        <v>0.17444791480264801</v>
      </c>
      <c r="BC1071" s="17">
        <v>0.176404991164438</v>
      </c>
      <c r="BD1071" s="17">
        <v>0.16161945302466799</v>
      </c>
      <c r="BE1071" s="17">
        <v>0.17349892162067801</v>
      </c>
      <c r="BF1071" s="17">
        <v>0.168966611313347</v>
      </c>
      <c r="BG1071" s="17">
        <v>0.14119737236618299</v>
      </c>
      <c r="BH1071" s="17">
        <v>0.14407745408342301</v>
      </c>
      <c r="BI1071" s="17">
        <v>0.14131267523173099</v>
      </c>
      <c r="BJ1071" s="17">
        <v>0.109645142996038</v>
      </c>
      <c r="BK1071" s="17">
        <v>9.9697588690372804E-2</v>
      </c>
      <c r="BL1071" s="17">
        <v>6.5637272793527004E-2</v>
      </c>
      <c r="BM1071" s="17">
        <v>6.7754817761102301E-2</v>
      </c>
      <c r="BN1071" s="17">
        <v>2.9304647555295198E-2</v>
      </c>
      <c r="BO1071" s="17"/>
      <c r="BP1071" s="17">
        <v>0.12981789458870899</v>
      </c>
      <c r="BQ1071" s="17">
        <v>0.16526078865308899</v>
      </c>
      <c r="BR1071" s="17">
        <v>0.15760338681376801</v>
      </c>
      <c r="BS1071" s="17">
        <v>0.16794720147918099</v>
      </c>
      <c r="BT1071" s="17">
        <v>0.21707431776517999</v>
      </c>
      <c r="BU1071" s="17">
        <v>0.13372755197731601</v>
      </c>
      <c r="BV1071" s="17"/>
      <c r="BW1071" s="17">
        <v>0.15189049642604399</v>
      </c>
      <c r="BX1071" s="17">
        <v>0.17238540987242101</v>
      </c>
      <c r="BY1071" s="17">
        <v>0.153354883531124</v>
      </c>
      <c r="BZ1071" s="17">
        <v>0.14271712601943001</v>
      </c>
      <c r="CA1071" s="17">
        <v>0.109447599624123</v>
      </c>
      <c r="CB1071" s="17">
        <v>0.124518072571092</v>
      </c>
      <c r="CC1071" s="17">
        <v>0.15393877463383901</v>
      </c>
      <c r="CD1071" s="17">
        <v>0.232988643067466</v>
      </c>
      <c r="CE1071" s="17"/>
      <c r="CF1071" s="17">
        <v>0.1123322057124</v>
      </c>
      <c r="CG1071" s="17">
        <v>0.13957852678575899</v>
      </c>
      <c r="CH1071" s="17">
        <v>0.16229032836042301</v>
      </c>
      <c r="CI1071" s="17">
        <v>0.217854514391918</v>
      </c>
      <c r="CJ1071" s="17">
        <v>0.23312665311264799</v>
      </c>
      <c r="CK1071" s="17"/>
      <c r="CL1071" s="17">
        <v>0.124546170710301</v>
      </c>
      <c r="CM1071" s="17"/>
      <c r="CN1071" s="17">
        <v>0.190149724449132</v>
      </c>
      <c r="CO1071" s="17">
        <v>0.15415145664541199</v>
      </c>
      <c r="CP1071" s="17">
        <v>9.8301246908171602E-2</v>
      </c>
    </row>
    <row r="1072" spans="2:94" x14ac:dyDescent="0.35">
      <c r="C1072" s="17"/>
      <c r="D1072" s="17"/>
      <c r="E1072" s="17"/>
      <c r="F1072" s="17"/>
      <c r="G1072" s="17"/>
      <c r="H1072" s="17"/>
      <c r="I1072" s="17"/>
      <c r="J1072" s="17"/>
      <c r="K1072" s="17"/>
      <c r="L1072" s="17"/>
      <c r="M1072" s="17"/>
      <c r="N1072" s="17"/>
      <c r="O1072" s="17"/>
      <c r="P1072" s="17"/>
      <c r="Q1072" s="17"/>
      <c r="R1072" s="17"/>
      <c r="S1072" s="17"/>
      <c r="T1072" s="17"/>
      <c r="U1072" s="17"/>
      <c r="V1072" s="17"/>
      <c r="W1072" s="17"/>
      <c r="X1072" s="17"/>
      <c r="Y1072" s="17"/>
      <c r="Z1072" s="17"/>
      <c r="AA1072" s="17"/>
      <c r="AB1072" s="17"/>
      <c r="AC1072" s="17"/>
      <c r="AD1072" s="17"/>
      <c r="AE1072" s="17"/>
      <c r="AF1072" s="17"/>
      <c r="AG1072" s="17"/>
      <c r="AH1072" s="17"/>
      <c r="AI1072" s="17"/>
      <c r="AJ1072" s="17"/>
      <c r="AK1072" s="17"/>
      <c r="AL1072" s="17"/>
      <c r="AM1072" s="17"/>
      <c r="AN1072" s="17"/>
      <c r="AO1072" s="17"/>
      <c r="AP1072" s="17"/>
      <c r="AQ1072" s="17"/>
      <c r="AR1072" s="17"/>
      <c r="AS1072" s="17"/>
      <c r="AT1072" s="17"/>
      <c r="AU1072" s="17"/>
      <c r="AV1072" s="17"/>
      <c r="AW1072" s="17"/>
      <c r="AX1072" s="17"/>
      <c r="AY1072" s="17"/>
      <c r="AZ1072" s="17"/>
      <c r="BA1072" s="17"/>
      <c r="BB1072" s="17"/>
      <c r="BC1072" s="17"/>
      <c r="BD1072" s="17"/>
      <c r="BE1072" s="17"/>
      <c r="BF1072" s="17"/>
      <c r="BG1072" s="17"/>
      <c r="BH1072" s="17"/>
      <c r="BI1072" s="17"/>
      <c r="BJ1072" s="17"/>
      <c r="BK1072" s="17"/>
      <c r="BL1072" s="17"/>
      <c r="BM1072" s="17"/>
      <c r="BN1072" s="17"/>
      <c r="BO1072" s="17"/>
      <c r="BP1072" s="17"/>
      <c r="BQ1072" s="17"/>
      <c r="BR1072" s="17"/>
      <c r="BS1072" s="17"/>
      <c r="BT1072" s="17"/>
      <c r="BU1072" s="17"/>
      <c r="BV1072" s="17"/>
      <c r="BW1072" s="17"/>
      <c r="BX1072" s="17"/>
      <c r="BY1072" s="17"/>
      <c r="BZ1072" s="17"/>
      <c r="CA1072" s="17"/>
      <c r="CB1072" s="17"/>
      <c r="CC1072" s="17"/>
      <c r="CD1072" s="17"/>
      <c r="CE1072" s="17"/>
      <c r="CF1072" s="17"/>
      <c r="CG1072" s="17"/>
      <c r="CH1072" s="17"/>
      <c r="CI1072" s="17"/>
      <c r="CJ1072" s="17"/>
      <c r="CK1072" s="17"/>
      <c r="CL1072" s="17"/>
      <c r="CM1072" s="17"/>
      <c r="CN1072" s="17"/>
      <c r="CO1072" s="17"/>
      <c r="CP1072" s="17"/>
    </row>
    <row r="1073" spans="2:94" x14ac:dyDescent="0.35">
      <c r="B1073" s="6" t="s">
        <v>405</v>
      </c>
      <c r="C1073" s="17"/>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c r="AD1073" s="17"/>
      <c r="AE1073" s="17"/>
      <c r="AF1073" s="17"/>
      <c r="AG1073" s="17"/>
      <c r="AH1073" s="17"/>
      <c r="AI1073" s="17"/>
      <c r="AJ1073" s="17"/>
      <c r="AK1073" s="17"/>
      <c r="AL1073" s="17"/>
      <c r="AM1073" s="17"/>
      <c r="AN1073" s="17"/>
      <c r="AO1073" s="17"/>
      <c r="AP1073" s="17"/>
      <c r="AQ1073" s="17"/>
      <c r="AR1073" s="17"/>
      <c r="AS1073" s="17"/>
      <c r="AT1073" s="17"/>
      <c r="AU1073" s="17"/>
      <c r="AV1073" s="17"/>
      <c r="AW1073" s="17"/>
      <c r="AX1073" s="17"/>
      <c r="AY1073" s="17"/>
      <c r="AZ1073" s="17"/>
      <c r="BA1073" s="17"/>
      <c r="BB1073" s="17"/>
      <c r="BC1073" s="17"/>
      <c r="BD1073" s="17"/>
      <c r="BE1073" s="17"/>
      <c r="BF1073" s="17"/>
      <c r="BG1073" s="17"/>
      <c r="BH1073" s="17"/>
      <c r="BI1073" s="17"/>
      <c r="BJ1073" s="17"/>
      <c r="BK1073" s="17"/>
      <c r="BL1073" s="17"/>
      <c r="BM1073" s="17"/>
      <c r="BN1073" s="17"/>
      <c r="BO1073" s="17"/>
      <c r="BP1073" s="17"/>
      <c r="BQ1073" s="17"/>
      <c r="BR1073" s="17"/>
      <c r="BS1073" s="17"/>
      <c r="BT1073" s="17"/>
      <c r="BU1073" s="17"/>
      <c r="BV1073" s="17"/>
      <c r="BW1073" s="17"/>
      <c r="BX1073" s="17"/>
      <c r="BY1073" s="17"/>
      <c r="BZ1073" s="17"/>
      <c r="CA1073" s="17"/>
      <c r="CB1073" s="17"/>
      <c r="CC1073" s="17"/>
      <c r="CD1073" s="17"/>
      <c r="CE1073" s="17"/>
      <c r="CF1073" s="17"/>
      <c r="CG1073" s="17"/>
      <c r="CH1073" s="17"/>
      <c r="CI1073" s="17"/>
      <c r="CJ1073" s="17"/>
      <c r="CK1073" s="17"/>
      <c r="CL1073" s="17"/>
      <c r="CM1073" s="17"/>
      <c r="CN1073" s="17"/>
      <c r="CO1073" s="17"/>
      <c r="CP1073" s="17"/>
    </row>
    <row r="1074" spans="2:94" x14ac:dyDescent="0.35">
      <c r="B1074" s="24" t="s">
        <v>125</v>
      </c>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c r="BA1074" s="17"/>
      <c r="BB1074" s="17"/>
      <c r="BC1074" s="17"/>
      <c r="BD1074" s="17"/>
      <c r="BE1074" s="17"/>
      <c r="BF1074" s="17"/>
      <c r="BG1074" s="17"/>
      <c r="BH1074" s="17"/>
      <c r="BI1074" s="17"/>
      <c r="BJ1074" s="17"/>
      <c r="BK1074" s="17"/>
      <c r="BL1074" s="17"/>
      <c r="BM1074" s="17"/>
      <c r="BN1074" s="17"/>
      <c r="BO1074" s="17"/>
      <c r="BP1074" s="17"/>
      <c r="BQ1074" s="17"/>
      <c r="BR1074" s="17"/>
      <c r="BS1074" s="17"/>
      <c r="BT1074" s="17"/>
      <c r="BU1074" s="17"/>
      <c r="BV1074" s="17"/>
      <c r="BW1074" s="17"/>
      <c r="BX1074" s="17"/>
      <c r="BY1074" s="17"/>
      <c r="BZ1074" s="17"/>
      <c r="CA1074" s="17"/>
      <c r="CB1074" s="17"/>
      <c r="CC1074" s="17"/>
      <c r="CD1074" s="17"/>
      <c r="CE1074" s="17"/>
      <c r="CF1074" s="17"/>
      <c r="CG1074" s="17"/>
      <c r="CH1074" s="17"/>
      <c r="CI1074" s="17"/>
      <c r="CJ1074" s="17"/>
      <c r="CK1074" s="17"/>
      <c r="CL1074" s="17"/>
      <c r="CM1074" s="17"/>
      <c r="CN1074" s="17"/>
      <c r="CO1074" s="17"/>
      <c r="CP1074" s="17"/>
    </row>
    <row r="1075" spans="2:94" x14ac:dyDescent="0.35">
      <c r="B1075" t="s">
        <v>399</v>
      </c>
      <c r="C1075" s="17">
        <v>0.16784235147538501</v>
      </c>
      <c r="D1075" s="17">
        <v>0.193824593700124</v>
      </c>
      <c r="E1075" s="17">
        <v>0.14277164935515099</v>
      </c>
      <c r="F1075" s="17"/>
      <c r="G1075" s="17">
        <v>0.19942930367468301</v>
      </c>
      <c r="H1075" s="17">
        <v>0.213487575140896</v>
      </c>
      <c r="I1075" s="17">
        <v>0.16883752368223101</v>
      </c>
      <c r="J1075" s="17">
        <v>0.13825419279304599</v>
      </c>
      <c r="K1075" s="17">
        <v>0.15528993989986001</v>
      </c>
      <c r="L1075" s="17">
        <v>0.14096976751204801</v>
      </c>
      <c r="M1075" s="17"/>
      <c r="N1075" s="17">
        <v>0.17374468366147899</v>
      </c>
      <c r="O1075" s="17">
        <v>0.17134503022355199</v>
      </c>
      <c r="P1075" s="17">
        <v>0.17699696254421801</v>
      </c>
      <c r="Q1075" s="17">
        <v>0.150093899239266</v>
      </c>
      <c r="R1075" s="17"/>
      <c r="S1075" s="17">
        <v>0.21452573114989601</v>
      </c>
      <c r="T1075" s="17">
        <v>0.14514680670393201</v>
      </c>
      <c r="U1075" s="17">
        <v>0.13243524931631201</v>
      </c>
      <c r="V1075" s="17">
        <v>0.16304379192144</v>
      </c>
      <c r="W1075" s="17">
        <v>0.17821864191884601</v>
      </c>
      <c r="X1075" s="17">
        <v>0.193041477149555</v>
      </c>
      <c r="Y1075" s="17">
        <v>0.17879363945034699</v>
      </c>
      <c r="Z1075" s="17">
        <v>0.20222994094493399</v>
      </c>
      <c r="AA1075" s="17">
        <v>0.14882337359280601</v>
      </c>
      <c r="AB1075" s="17">
        <v>0.13831828356453901</v>
      </c>
      <c r="AC1075" s="17">
        <v>0.151618945084674</v>
      </c>
      <c r="AD1075" s="17"/>
      <c r="AE1075" s="17">
        <v>0.159392064848041</v>
      </c>
      <c r="AF1075" s="17">
        <v>0.18279160224986901</v>
      </c>
      <c r="AG1075" s="17">
        <v>0.14890241950408201</v>
      </c>
      <c r="AH1075" s="17"/>
      <c r="AI1075" s="17">
        <v>0.15307804994082799</v>
      </c>
      <c r="AJ1075" s="17">
        <v>0.22343398480670201</v>
      </c>
      <c r="AK1075" s="17">
        <v>0.17857979685141701</v>
      </c>
      <c r="AL1075" s="17">
        <v>0.116169449534037</v>
      </c>
      <c r="AM1075" s="17">
        <v>0.117345970286537</v>
      </c>
      <c r="AN1075" s="17"/>
      <c r="AO1075" s="17">
        <v>0.16063748358236801</v>
      </c>
      <c r="AP1075" s="17">
        <v>0.20919058779341301</v>
      </c>
      <c r="AQ1075" s="17">
        <v>0.199739397916293</v>
      </c>
      <c r="AR1075" s="17"/>
      <c r="AS1075" s="17">
        <v>0.16741264645186699</v>
      </c>
      <c r="AT1075" s="17">
        <v>0.14677718538245499</v>
      </c>
      <c r="AU1075" s="17">
        <v>0.175938714371565</v>
      </c>
      <c r="AV1075" s="17">
        <v>0.202244512603384</v>
      </c>
      <c r="AW1075" s="17">
        <v>0.14419522994405901</v>
      </c>
      <c r="AX1075" s="17"/>
      <c r="AY1075" s="17">
        <v>0.22339153154108299</v>
      </c>
      <c r="AZ1075" s="17">
        <v>0.153027801644396</v>
      </c>
      <c r="BA1075" s="17">
        <v>0.16635758851886001</v>
      </c>
      <c r="BB1075" s="17">
        <v>0.163368275916839</v>
      </c>
      <c r="BC1075" s="17">
        <v>0.18645262877858901</v>
      </c>
      <c r="BD1075" s="17">
        <v>0.151531794146083</v>
      </c>
      <c r="BE1075" s="17">
        <v>0.171730643116315</v>
      </c>
      <c r="BF1075" s="17">
        <v>0.18871064325938899</v>
      </c>
      <c r="BG1075" s="17">
        <v>0.14442348839307401</v>
      </c>
      <c r="BH1075" s="17">
        <v>0.17506598472479001</v>
      </c>
      <c r="BI1075" s="17">
        <v>0.13741977019888801</v>
      </c>
      <c r="BJ1075" s="17">
        <v>0.139186834256151</v>
      </c>
      <c r="BK1075" s="17">
        <v>0.132829692944818</v>
      </c>
      <c r="BL1075" s="17">
        <v>0.25084936412341402</v>
      </c>
      <c r="BM1075" s="17">
        <v>0.26575608494245101</v>
      </c>
      <c r="BN1075" s="17">
        <v>0.31763309444362797</v>
      </c>
      <c r="BO1075" s="17"/>
      <c r="BP1075" s="17">
        <v>0.20565707624794599</v>
      </c>
      <c r="BQ1075" s="17">
        <v>0.18739287794093201</v>
      </c>
      <c r="BR1075" s="17">
        <v>0.153581776622053</v>
      </c>
      <c r="BS1075" s="17">
        <v>0.13412400873167701</v>
      </c>
      <c r="BT1075" s="17">
        <v>0.13301829284355399</v>
      </c>
      <c r="BU1075" s="17">
        <v>0.14105929620593899</v>
      </c>
      <c r="BV1075" s="17"/>
      <c r="BW1075" s="17">
        <v>0.229033086609395</v>
      </c>
      <c r="BX1075" s="17">
        <v>0.18482120039618499</v>
      </c>
      <c r="BY1075" s="17">
        <v>0.161453485257989</v>
      </c>
      <c r="BZ1075" s="17">
        <v>0.17377705896982701</v>
      </c>
      <c r="CA1075" s="17">
        <v>0.14583782432289299</v>
      </c>
      <c r="CB1075" s="17">
        <v>0.204577550168867</v>
      </c>
      <c r="CC1075" s="17">
        <v>0.198827488716528</v>
      </c>
      <c r="CD1075" s="17">
        <v>0.11542179612612399</v>
      </c>
      <c r="CE1075" s="17"/>
      <c r="CF1075" s="17">
        <v>0.27227742578937703</v>
      </c>
      <c r="CG1075" s="17">
        <v>0.151985016872517</v>
      </c>
      <c r="CH1075" s="17">
        <v>0.15985629519577799</v>
      </c>
      <c r="CI1075" s="17">
        <v>0.18379962250623699</v>
      </c>
      <c r="CJ1075" s="17">
        <v>9.7083740561793294E-2</v>
      </c>
      <c r="CK1075" s="17"/>
      <c r="CL1075" s="17">
        <v>0.17604330483504699</v>
      </c>
      <c r="CM1075" s="17"/>
      <c r="CN1075" s="17">
        <v>0.17015602740186</v>
      </c>
      <c r="CO1075" s="17">
        <v>0.14464449388724199</v>
      </c>
      <c r="CP1075" s="17">
        <v>0.18101760264122599</v>
      </c>
    </row>
    <row r="1076" spans="2:94" x14ac:dyDescent="0.35">
      <c r="B1076" t="s">
        <v>400</v>
      </c>
      <c r="C1076" s="17">
        <v>0.387057014473776</v>
      </c>
      <c r="D1076" s="17">
        <v>0.38697105131079201</v>
      </c>
      <c r="E1076" s="17">
        <v>0.386777078867936</v>
      </c>
      <c r="F1076" s="17"/>
      <c r="G1076" s="17">
        <v>0.40800208258181397</v>
      </c>
      <c r="H1076" s="17">
        <v>0.39419808359730601</v>
      </c>
      <c r="I1076" s="17">
        <v>0.411006256776486</v>
      </c>
      <c r="J1076" s="17">
        <v>0.37743323822786101</v>
      </c>
      <c r="K1076" s="17">
        <v>0.34606260442836401</v>
      </c>
      <c r="L1076" s="17">
        <v>0.38302778003499899</v>
      </c>
      <c r="M1076" s="17"/>
      <c r="N1076" s="17">
        <v>0.41928544411360802</v>
      </c>
      <c r="O1076" s="17">
        <v>0.37716328848473801</v>
      </c>
      <c r="P1076" s="17">
        <v>0.39135289546507801</v>
      </c>
      <c r="Q1076" s="17">
        <v>0.36185388952480002</v>
      </c>
      <c r="R1076" s="17"/>
      <c r="S1076" s="17">
        <v>0.39864427094757299</v>
      </c>
      <c r="T1076" s="17">
        <v>0.39909686099389002</v>
      </c>
      <c r="U1076" s="17">
        <v>0.38249491602940799</v>
      </c>
      <c r="V1076" s="17">
        <v>0.37454833115640501</v>
      </c>
      <c r="W1076" s="17">
        <v>0.390092489772844</v>
      </c>
      <c r="X1076" s="17">
        <v>0.333384866666107</v>
      </c>
      <c r="Y1076" s="17">
        <v>0.40244446620514501</v>
      </c>
      <c r="Z1076" s="17">
        <v>0.36330283857128498</v>
      </c>
      <c r="AA1076" s="17">
        <v>0.416839216876916</v>
      </c>
      <c r="AB1076" s="17">
        <v>0.386414652738516</v>
      </c>
      <c r="AC1076" s="17">
        <v>0.37555185626818599</v>
      </c>
      <c r="AD1076" s="17"/>
      <c r="AE1076" s="17">
        <v>0.37020896187852598</v>
      </c>
      <c r="AF1076" s="17">
        <v>0.41636626982951602</v>
      </c>
      <c r="AG1076" s="17">
        <v>0.34989986215600899</v>
      </c>
      <c r="AH1076" s="17"/>
      <c r="AI1076" s="17">
        <v>0.37898309924361501</v>
      </c>
      <c r="AJ1076" s="17">
        <v>0.42025403556243401</v>
      </c>
      <c r="AK1076" s="17">
        <v>0.44563136729591202</v>
      </c>
      <c r="AL1076" s="17">
        <v>0.37450542976152801</v>
      </c>
      <c r="AM1076" s="17">
        <v>0.30541623148195701</v>
      </c>
      <c r="AN1076" s="17"/>
      <c r="AO1076" s="17">
        <v>0.40763606488986598</v>
      </c>
      <c r="AP1076" s="17">
        <v>0.42783407876540203</v>
      </c>
      <c r="AQ1076" s="17">
        <v>0.39822882792132902</v>
      </c>
      <c r="AR1076" s="17"/>
      <c r="AS1076" s="17">
        <v>0.35237031760119603</v>
      </c>
      <c r="AT1076" s="17">
        <v>0.37167740311906899</v>
      </c>
      <c r="AU1076" s="17">
        <v>0.400312706489657</v>
      </c>
      <c r="AV1076" s="17">
        <v>0.40198162513104302</v>
      </c>
      <c r="AW1076" s="17">
        <v>0.44966946183715301</v>
      </c>
      <c r="AX1076" s="17"/>
      <c r="AY1076" s="17">
        <v>0.25865412377061803</v>
      </c>
      <c r="AZ1076" s="17">
        <v>0.363056807696581</v>
      </c>
      <c r="BA1076" s="17">
        <v>0.41593685265764502</v>
      </c>
      <c r="BB1076" s="17">
        <v>0.385038857861492</v>
      </c>
      <c r="BC1076" s="17">
        <v>0.35499575280739498</v>
      </c>
      <c r="BD1076" s="17">
        <v>0.41823586092667198</v>
      </c>
      <c r="BE1076" s="17">
        <v>0.39595230077737398</v>
      </c>
      <c r="BF1076" s="17">
        <v>0.39171716053729499</v>
      </c>
      <c r="BG1076" s="17">
        <v>0.43895249379897</v>
      </c>
      <c r="BH1076" s="17">
        <v>0.38330360641238198</v>
      </c>
      <c r="BI1076" s="17">
        <v>0.394712116217592</v>
      </c>
      <c r="BJ1076" s="17">
        <v>0.40542347860727601</v>
      </c>
      <c r="BK1076" s="17">
        <v>0.378514539709916</v>
      </c>
      <c r="BL1076" s="17">
        <v>0.37110581096199502</v>
      </c>
      <c r="BM1076" s="17">
        <v>0.36503980611494702</v>
      </c>
      <c r="BN1076" s="17">
        <v>0.36553795148156698</v>
      </c>
      <c r="BO1076" s="17"/>
      <c r="BP1076" s="17">
        <v>0.41546951086711598</v>
      </c>
      <c r="BQ1076" s="17">
        <v>0.37204502582335403</v>
      </c>
      <c r="BR1076" s="17">
        <v>0.37789401095373398</v>
      </c>
      <c r="BS1076" s="17">
        <v>0.37938467972942902</v>
      </c>
      <c r="BT1076" s="17">
        <v>0.36768601504341802</v>
      </c>
      <c r="BU1076" s="17">
        <v>0.43137764797810202</v>
      </c>
      <c r="BV1076" s="17"/>
      <c r="BW1076" s="17">
        <v>0.40551960362669598</v>
      </c>
      <c r="BX1076" s="17">
        <v>0.37844163577061901</v>
      </c>
      <c r="BY1076" s="17">
        <v>0.38973768180256402</v>
      </c>
      <c r="BZ1076" s="17">
        <v>0.39961942077252699</v>
      </c>
      <c r="CA1076" s="17">
        <v>0.41785933925874702</v>
      </c>
      <c r="CB1076" s="17">
        <v>0.43723810433385502</v>
      </c>
      <c r="CC1076" s="17">
        <v>0.37102687389677402</v>
      </c>
      <c r="CD1076" s="17">
        <v>0.35455165505765002</v>
      </c>
      <c r="CE1076" s="17"/>
      <c r="CF1076" s="17">
        <v>0.38252035600705703</v>
      </c>
      <c r="CG1076" s="17">
        <v>0.39342705910067199</v>
      </c>
      <c r="CH1076" s="17">
        <v>0.380523002610056</v>
      </c>
      <c r="CI1076" s="17">
        <v>0.38233952471940302</v>
      </c>
      <c r="CJ1076" s="17">
        <v>0.42281639334389298</v>
      </c>
      <c r="CK1076" s="17"/>
      <c r="CL1076" s="17">
        <v>0.43472022890817202</v>
      </c>
      <c r="CM1076" s="17"/>
      <c r="CN1076" s="17">
        <v>0.37875300566284198</v>
      </c>
      <c r="CO1076" s="17">
        <v>0.40154762426283203</v>
      </c>
      <c r="CP1076" s="17">
        <v>0.39450121445677799</v>
      </c>
    </row>
    <row r="1077" spans="2:94" x14ac:dyDescent="0.35">
      <c r="B1077" t="s">
        <v>401</v>
      </c>
      <c r="C1077" s="17">
        <v>0.250972692546378</v>
      </c>
      <c r="D1077" s="17">
        <v>0.254800767116313</v>
      </c>
      <c r="E1077" s="17">
        <v>0.24773973193686699</v>
      </c>
      <c r="F1077" s="17"/>
      <c r="G1077" s="17">
        <v>0.25961855433320902</v>
      </c>
      <c r="H1077" s="17">
        <v>0.22842137055374401</v>
      </c>
      <c r="I1077" s="17">
        <v>0.24972424673802901</v>
      </c>
      <c r="J1077" s="17">
        <v>0.24805183888371099</v>
      </c>
      <c r="K1077" s="17">
        <v>0.26946182977306399</v>
      </c>
      <c r="L1077" s="17">
        <v>0.25464917244368201</v>
      </c>
      <c r="M1077" s="17"/>
      <c r="N1077" s="17">
        <v>0.29950322117364703</v>
      </c>
      <c r="O1077" s="17">
        <v>0.26517776460371201</v>
      </c>
      <c r="P1077" s="17">
        <v>0.22201017302365</v>
      </c>
      <c r="Q1077" s="17">
        <v>0.21052057253002299</v>
      </c>
      <c r="R1077" s="17"/>
      <c r="S1077" s="17">
        <v>0.244426762769517</v>
      </c>
      <c r="T1077" s="17">
        <v>0.25430137830369198</v>
      </c>
      <c r="U1077" s="17">
        <v>0.26367629523450697</v>
      </c>
      <c r="V1077" s="17">
        <v>0.26766395181881902</v>
      </c>
      <c r="W1077" s="17">
        <v>0.240960757790114</v>
      </c>
      <c r="X1077" s="17">
        <v>0.25684043240598697</v>
      </c>
      <c r="Y1077" s="17">
        <v>0.22610337109661799</v>
      </c>
      <c r="Z1077" s="17">
        <v>0.23750148669414101</v>
      </c>
      <c r="AA1077" s="17">
        <v>0.23755644531682699</v>
      </c>
      <c r="AB1077" s="17">
        <v>0.27245815442063998</v>
      </c>
      <c r="AC1077" s="17">
        <v>0.25506878853492398</v>
      </c>
      <c r="AD1077" s="17"/>
      <c r="AE1077" s="17">
        <v>0.25977976422495602</v>
      </c>
      <c r="AF1077" s="17">
        <v>0.237129295154655</v>
      </c>
      <c r="AG1077" s="17">
        <v>0.24831496160272801</v>
      </c>
      <c r="AH1077" s="17"/>
      <c r="AI1077" s="17">
        <v>0.28864311174859603</v>
      </c>
      <c r="AJ1077" s="17">
        <v>0.19715599564338099</v>
      </c>
      <c r="AK1077" s="17">
        <v>0.263280336358994</v>
      </c>
      <c r="AL1077" s="17">
        <v>0.29320492467049197</v>
      </c>
      <c r="AM1077" s="17">
        <v>0.23889556388778199</v>
      </c>
      <c r="AN1077" s="17"/>
      <c r="AO1077" s="17">
        <v>0.28495999757482998</v>
      </c>
      <c r="AP1077" s="17">
        <v>0.20985482885676601</v>
      </c>
      <c r="AQ1077" s="17">
        <v>0.25689580178252402</v>
      </c>
      <c r="AR1077" s="17"/>
      <c r="AS1077" s="17">
        <v>0.214211901906599</v>
      </c>
      <c r="AT1077" s="17">
        <v>0.262448706892075</v>
      </c>
      <c r="AU1077" s="17">
        <v>0.26588795710559598</v>
      </c>
      <c r="AV1077" s="17">
        <v>0.286173158162709</v>
      </c>
      <c r="AW1077" s="17">
        <v>0.25377864956221102</v>
      </c>
      <c r="AX1077" s="17"/>
      <c r="AY1077" s="17">
        <v>0.23051374164229901</v>
      </c>
      <c r="AZ1077" s="17">
        <v>0.223852673098341</v>
      </c>
      <c r="BA1077" s="17">
        <v>0.20654040491196299</v>
      </c>
      <c r="BB1077" s="17">
        <v>0.21156193551986599</v>
      </c>
      <c r="BC1077" s="17">
        <v>0.23354582868246301</v>
      </c>
      <c r="BD1077" s="17">
        <v>0.23918727819730701</v>
      </c>
      <c r="BE1077" s="17">
        <v>0.22841205924103899</v>
      </c>
      <c r="BF1077" s="17">
        <v>0.22248675162934001</v>
      </c>
      <c r="BG1077" s="17">
        <v>0.25994954275579502</v>
      </c>
      <c r="BH1077" s="17">
        <v>0.28758948659172301</v>
      </c>
      <c r="BI1077" s="17">
        <v>0.289095705905899</v>
      </c>
      <c r="BJ1077" s="17">
        <v>0.31395881360615802</v>
      </c>
      <c r="BK1077" s="17">
        <v>0.37469467310841098</v>
      </c>
      <c r="BL1077" s="17">
        <v>0.31240103218016602</v>
      </c>
      <c r="BM1077" s="17">
        <v>0.30172088357048898</v>
      </c>
      <c r="BN1077" s="17">
        <v>0.25783413148465001</v>
      </c>
      <c r="BO1077" s="17"/>
      <c r="BP1077" s="17">
        <v>0.23648188786254201</v>
      </c>
      <c r="BQ1077" s="17">
        <v>0.24472831894243899</v>
      </c>
      <c r="BR1077" s="17">
        <v>0.26898219750921898</v>
      </c>
      <c r="BS1077" s="17">
        <v>0.26602698365507899</v>
      </c>
      <c r="BT1077" s="17">
        <v>0.24050722292052601</v>
      </c>
      <c r="BU1077" s="17">
        <v>0.25992180407876903</v>
      </c>
      <c r="BV1077" s="17"/>
      <c r="BW1077" s="17">
        <v>0.22799945432730301</v>
      </c>
      <c r="BX1077" s="17">
        <v>0.229162793242913</v>
      </c>
      <c r="BY1077" s="17">
        <v>0.25993505728133198</v>
      </c>
      <c r="BZ1077" s="17">
        <v>0.260804485474668</v>
      </c>
      <c r="CA1077" s="17">
        <v>0.28271643839272698</v>
      </c>
      <c r="CB1077" s="17">
        <v>0.197395290591278</v>
      </c>
      <c r="CC1077" s="17">
        <v>0.25704362719144502</v>
      </c>
      <c r="CD1077" s="17">
        <v>0.283413590153551</v>
      </c>
      <c r="CE1077" s="17"/>
      <c r="CF1077" s="17">
        <v>0.211627964455222</v>
      </c>
      <c r="CG1077" s="17">
        <v>0.28604676425454101</v>
      </c>
      <c r="CH1077" s="17">
        <v>0.25010205238598199</v>
      </c>
      <c r="CI1077" s="17">
        <v>0.201337657137097</v>
      </c>
      <c r="CJ1077" s="17">
        <v>0.20490934975966299</v>
      </c>
      <c r="CK1077" s="17"/>
      <c r="CL1077" s="17">
        <v>0.225015232969038</v>
      </c>
      <c r="CM1077" s="17"/>
      <c r="CN1077" s="17">
        <v>0.23229034366375201</v>
      </c>
      <c r="CO1077" s="17">
        <v>0.25553747557893097</v>
      </c>
      <c r="CP1077" s="17">
        <v>0.290033983272939</v>
      </c>
    </row>
    <row r="1078" spans="2:94" x14ac:dyDescent="0.35">
      <c r="B1078" t="s">
        <v>203</v>
      </c>
      <c r="C1078" s="17">
        <v>0.194127941504461</v>
      </c>
      <c r="D1078" s="17">
        <v>0.16440358787277201</v>
      </c>
      <c r="E1078" s="17">
        <v>0.22271153984004599</v>
      </c>
      <c r="F1078" s="17"/>
      <c r="G1078" s="17">
        <v>0.132950059410294</v>
      </c>
      <c r="H1078" s="17">
        <v>0.163892970708055</v>
      </c>
      <c r="I1078" s="17">
        <v>0.17043197280325301</v>
      </c>
      <c r="J1078" s="17">
        <v>0.23626073009538201</v>
      </c>
      <c r="K1078" s="17">
        <v>0.229185625898712</v>
      </c>
      <c r="L1078" s="17">
        <v>0.22135328000927099</v>
      </c>
      <c r="M1078" s="17"/>
      <c r="N1078" s="17">
        <v>0.107466651051266</v>
      </c>
      <c r="O1078" s="17">
        <v>0.18631391668799799</v>
      </c>
      <c r="P1078" s="17">
        <v>0.209639968967055</v>
      </c>
      <c r="Q1078" s="17">
        <v>0.27753163870591002</v>
      </c>
      <c r="R1078" s="17"/>
      <c r="S1078" s="17">
        <v>0.14240323513301401</v>
      </c>
      <c r="T1078" s="17">
        <v>0.20145495399848601</v>
      </c>
      <c r="U1078" s="17">
        <v>0.22139353941977299</v>
      </c>
      <c r="V1078" s="17">
        <v>0.19474392510333499</v>
      </c>
      <c r="W1078" s="17">
        <v>0.19072811051819599</v>
      </c>
      <c r="X1078" s="17">
        <v>0.216733223778351</v>
      </c>
      <c r="Y1078" s="17">
        <v>0.19265852324789001</v>
      </c>
      <c r="Z1078" s="17">
        <v>0.19696573378964</v>
      </c>
      <c r="AA1078" s="17">
        <v>0.19678096421345101</v>
      </c>
      <c r="AB1078" s="17">
        <v>0.20280890927630499</v>
      </c>
      <c r="AC1078" s="17">
        <v>0.217760410112216</v>
      </c>
      <c r="AD1078" s="17"/>
      <c r="AE1078" s="17">
        <v>0.210619209048476</v>
      </c>
      <c r="AF1078" s="17">
        <v>0.16371283276595999</v>
      </c>
      <c r="AG1078" s="17">
        <v>0.25288275673718102</v>
      </c>
      <c r="AH1078" s="17"/>
      <c r="AI1078" s="17">
        <v>0.179295739066961</v>
      </c>
      <c r="AJ1078" s="17">
        <v>0.15915598398748301</v>
      </c>
      <c r="AK1078" s="17">
        <v>0.112508499493676</v>
      </c>
      <c r="AL1078" s="17">
        <v>0.216120196033944</v>
      </c>
      <c r="AM1078" s="17">
        <v>0.33834223434372401</v>
      </c>
      <c r="AN1078" s="17"/>
      <c r="AO1078" s="17">
        <v>0.146766453952936</v>
      </c>
      <c r="AP1078" s="17">
        <v>0.153120504584419</v>
      </c>
      <c r="AQ1078" s="17">
        <v>0.14513597237985401</v>
      </c>
      <c r="AR1078" s="17"/>
      <c r="AS1078" s="17">
        <v>0.26600513404033799</v>
      </c>
      <c r="AT1078" s="17">
        <v>0.21909670460640099</v>
      </c>
      <c r="AU1078" s="17">
        <v>0.15786062203318099</v>
      </c>
      <c r="AV1078" s="17">
        <v>0.109600704102863</v>
      </c>
      <c r="AW1078" s="17">
        <v>0.15235665865657599</v>
      </c>
      <c r="AX1078" s="17"/>
      <c r="AY1078" s="17">
        <v>0.287440603046</v>
      </c>
      <c r="AZ1078" s="17">
        <v>0.260062717560683</v>
      </c>
      <c r="BA1078" s="17">
        <v>0.21116515391153201</v>
      </c>
      <c r="BB1078" s="17">
        <v>0.24003093070180301</v>
      </c>
      <c r="BC1078" s="17">
        <v>0.225005789731554</v>
      </c>
      <c r="BD1078" s="17">
        <v>0.19104506672993801</v>
      </c>
      <c r="BE1078" s="17">
        <v>0.203904996865272</v>
      </c>
      <c r="BF1078" s="17">
        <v>0.197085444573976</v>
      </c>
      <c r="BG1078" s="17">
        <v>0.15667447505216101</v>
      </c>
      <c r="BH1078" s="17">
        <v>0.154040922271105</v>
      </c>
      <c r="BI1078" s="17">
        <v>0.17877240767762101</v>
      </c>
      <c r="BJ1078" s="17">
        <v>0.141430873530415</v>
      </c>
      <c r="BK1078" s="17">
        <v>0.11396109423685601</v>
      </c>
      <c r="BL1078" s="17">
        <v>6.5643792734425097E-2</v>
      </c>
      <c r="BM1078" s="17">
        <v>6.7483225372112404E-2</v>
      </c>
      <c r="BN1078" s="17">
        <v>5.8994822590153803E-2</v>
      </c>
      <c r="BO1078" s="17"/>
      <c r="BP1078" s="17">
        <v>0.14239152502239599</v>
      </c>
      <c r="BQ1078" s="17">
        <v>0.195833777293274</v>
      </c>
      <c r="BR1078" s="17">
        <v>0.19954201491499399</v>
      </c>
      <c r="BS1078" s="17">
        <v>0.22046432788381501</v>
      </c>
      <c r="BT1078" s="17">
        <v>0.25878846919250198</v>
      </c>
      <c r="BU1078" s="17">
        <v>0.167641251737189</v>
      </c>
      <c r="BV1078" s="17"/>
      <c r="BW1078" s="17">
        <v>0.13744785543660601</v>
      </c>
      <c r="BX1078" s="17">
        <v>0.207574370590284</v>
      </c>
      <c r="BY1078" s="17">
        <v>0.188873775658114</v>
      </c>
      <c r="BZ1078" s="17">
        <v>0.165799034782979</v>
      </c>
      <c r="CA1078" s="17">
        <v>0.15358639802563301</v>
      </c>
      <c r="CB1078" s="17">
        <v>0.16078905490600001</v>
      </c>
      <c r="CC1078" s="17">
        <v>0.17310201019525401</v>
      </c>
      <c r="CD1078" s="17">
        <v>0.24661295866267499</v>
      </c>
      <c r="CE1078" s="17"/>
      <c r="CF1078" s="17">
        <v>0.133574253748344</v>
      </c>
      <c r="CG1078" s="17">
        <v>0.16854115977226999</v>
      </c>
      <c r="CH1078" s="17">
        <v>0.20951864980818399</v>
      </c>
      <c r="CI1078" s="17">
        <v>0.23252319563726301</v>
      </c>
      <c r="CJ1078" s="17">
        <v>0.27519051633465003</v>
      </c>
      <c r="CK1078" s="17"/>
      <c r="CL1078" s="17">
        <v>0.16422123328774299</v>
      </c>
      <c r="CM1078" s="17"/>
      <c r="CN1078" s="17">
        <v>0.21880062327154601</v>
      </c>
      <c r="CO1078" s="17">
        <v>0.19827040627099499</v>
      </c>
      <c r="CP1078" s="17">
        <v>0.13444719962905799</v>
      </c>
    </row>
    <row r="1079" spans="2:94" x14ac:dyDescent="0.35">
      <c r="C1079" s="17"/>
      <c r="D1079" s="17"/>
      <c r="E1079" s="17"/>
      <c r="F1079" s="17"/>
      <c r="G1079" s="17"/>
      <c r="H1079" s="17"/>
      <c r="I1079" s="17"/>
      <c r="J1079" s="17"/>
      <c r="K1079" s="17"/>
      <c r="L1079" s="17"/>
      <c r="M1079" s="17"/>
      <c r="N1079" s="17"/>
      <c r="O1079" s="17"/>
      <c r="P1079" s="17"/>
      <c r="Q1079" s="17"/>
      <c r="R1079" s="17"/>
      <c r="S1079" s="17"/>
      <c r="T1079" s="17"/>
      <c r="U1079" s="17"/>
      <c r="V1079" s="17"/>
      <c r="W1079" s="17"/>
      <c r="X1079" s="17"/>
      <c r="Y1079" s="17"/>
      <c r="Z1079" s="17"/>
      <c r="AA1079" s="17"/>
      <c r="AB1079" s="17"/>
      <c r="AC1079" s="17"/>
      <c r="AD1079" s="17"/>
      <c r="AE1079" s="17"/>
      <c r="AF1079" s="17"/>
      <c r="AG1079" s="17"/>
      <c r="AH1079" s="17"/>
      <c r="AI1079" s="17"/>
      <c r="AJ1079" s="17"/>
      <c r="AK1079" s="17"/>
      <c r="AL1079" s="17"/>
      <c r="AM1079" s="17"/>
      <c r="AN1079" s="17"/>
      <c r="AO1079" s="17"/>
      <c r="AP1079" s="17"/>
      <c r="AQ1079" s="17"/>
      <c r="AR1079" s="17"/>
      <c r="AS1079" s="17"/>
      <c r="AT1079" s="17"/>
      <c r="AU1079" s="17"/>
      <c r="AV1079" s="17"/>
      <c r="AW1079" s="17"/>
      <c r="AX1079" s="17"/>
      <c r="AY1079" s="17"/>
      <c r="AZ1079" s="17"/>
      <c r="BA1079" s="17"/>
      <c r="BB1079" s="17"/>
      <c r="BC1079" s="17"/>
      <c r="BD1079" s="17"/>
      <c r="BE1079" s="17"/>
      <c r="BF1079" s="17"/>
      <c r="BG1079" s="17"/>
      <c r="BH1079" s="17"/>
      <c r="BI1079" s="17"/>
      <c r="BJ1079" s="17"/>
      <c r="BK1079" s="17"/>
      <c r="BL1079" s="17"/>
      <c r="BM1079" s="17"/>
      <c r="BN1079" s="17"/>
      <c r="BO1079" s="17"/>
      <c r="BP1079" s="17"/>
      <c r="BQ1079" s="17"/>
      <c r="BR1079" s="17"/>
      <c r="BS1079" s="17"/>
      <c r="BT1079" s="17"/>
      <c r="BU1079" s="17"/>
      <c r="BV1079" s="17"/>
      <c r="BW1079" s="17"/>
      <c r="BX1079" s="17"/>
      <c r="BY1079" s="17"/>
      <c r="BZ1079" s="17"/>
      <c r="CA1079" s="17"/>
      <c r="CB1079" s="17"/>
      <c r="CC1079" s="17"/>
      <c r="CD1079" s="17"/>
      <c r="CE1079" s="17"/>
      <c r="CF1079" s="17"/>
      <c r="CG1079" s="17"/>
      <c r="CH1079" s="17"/>
      <c r="CI1079" s="17"/>
      <c r="CJ1079" s="17"/>
      <c r="CK1079" s="17"/>
      <c r="CL1079" s="17"/>
      <c r="CM1079" s="17"/>
      <c r="CN1079" s="17"/>
      <c r="CO1079" s="17"/>
      <c r="CP1079" s="17"/>
    </row>
    <row r="1080" spans="2:94" x14ac:dyDescent="0.35">
      <c r="B1080" s="6" t="s">
        <v>406</v>
      </c>
      <c r="C1080" s="17"/>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c r="AD1080" s="17"/>
      <c r="AE1080" s="17"/>
      <c r="AF1080" s="17"/>
      <c r="AG1080" s="17"/>
      <c r="AH1080" s="17"/>
      <c r="AI1080" s="17"/>
      <c r="AJ1080" s="17"/>
      <c r="AK1080" s="17"/>
      <c r="AL1080" s="17"/>
      <c r="AM1080" s="17"/>
      <c r="AN1080" s="17"/>
      <c r="AO1080" s="17"/>
      <c r="AP1080" s="17"/>
      <c r="AQ1080" s="17"/>
      <c r="AR1080" s="17"/>
      <c r="AS1080" s="17"/>
      <c r="AT1080" s="17"/>
      <c r="AU1080" s="17"/>
      <c r="AV1080" s="17"/>
      <c r="AW1080" s="17"/>
      <c r="AX1080" s="17"/>
      <c r="AY1080" s="17"/>
      <c r="AZ1080" s="17"/>
      <c r="BA1080" s="17"/>
      <c r="BB1080" s="17"/>
      <c r="BC1080" s="17"/>
      <c r="BD1080" s="17"/>
      <c r="BE1080" s="17"/>
      <c r="BF1080" s="17"/>
      <c r="BG1080" s="17"/>
      <c r="BH1080" s="17"/>
      <c r="BI1080" s="17"/>
      <c r="BJ1080" s="17"/>
      <c r="BK1080" s="17"/>
      <c r="BL1080" s="17"/>
      <c r="BM1080" s="17"/>
      <c r="BN1080" s="17"/>
      <c r="BO1080" s="17"/>
      <c r="BP1080" s="17"/>
      <c r="BQ1080" s="17"/>
      <c r="BR1080" s="17"/>
      <c r="BS1080" s="17"/>
      <c r="BT1080" s="17"/>
      <c r="BU1080" s="17"/>
      <c r="BV1080" s="17"/>
      <c r="BW1080" s="17"/>
      <c r="BX1080" s="17"/>
      <c r="BY1080" s="17"/>
      <c r="BZ1080" s="17"/>
      <c r="CA1080" s="17"/>
      <c r="CB1080" s="17"/>
      <c r="CC1080" s="17"/>
      <c r="CD1080" s="17"/>
      <c r="CE1080" s="17"/>
      <c r="CF1080" s="17"/>
      <c r="CG1080" s="17"/>
      <c r="CH1080" s="17"/>
      <c r="CI1080" s="17"/>
      <c r="CJ1080" s="17"/>
      <c r="CK1080" s="17"/>
      <c r="CL1080" s="17"/>
      <c r="CM1080" s="17"/>
      <c r="CN1080" s="17"/>
      <c r="CO1080" s="17"/>
      <c r="CP1080" s="17"/>
    </row>
    <row r="1081" spans="2:94" x14ac:dyDescent="0.35">
      <c r="B1081" s="24" t="s">
        <v>125</v>
      </c>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c r="AO1081" s="17"/>
      <c r="AP1081" s="17"/>
      <c r="AQ1081" s="17"/>
      <c r="AR1081" s="17"/>
      <c r="AS1081" s="17"/>
      <c r="AT1081" s="17"/>
      <c r="AU1081" s="17"/>
      <c r="AV1081" s="17"/>
      <c r="AW1081" s="17"/>
      <c r="AX1081" s="17"/>
      <c r="AY1081" s="17"/>
      <c r="AZ1081" s="17"/>
      <c r="BA1081" s="17"/>
      <c r="BB1081" s="17"/>
      <c r="BC1081" s="17"/>
      <c r="BD1081" s="17"/>
      <c r="BE1081" s="17"/>
      <c r="BF1081" s="17"/>
      <c r="BG1081" s="17"/>
      <c r="BH1081" s="17"/>
      <c r="BI1081" s="17"/>
      <c r="BJ1081" s="17"/>
      <c r="BK1081" s="17"/>
      <c r="BL1081" s="17"/>
      <c r="BM1081" s="17"/>
      <c r="BN1081" s="17"/>
      <c r="BO1081" s="17"/>
      <c r="BP1081" s="17"/>
      <c r="BQ1081" s="17"/>
      <c r="BR1081" s="17"/>
      <c r="BS1081" s="17"/>
      <c r="BT1081" s="17"/>
      <c r="BU1081" s="17"/>
      <c r="BV1081" s="17"/>
      <c r="BW1081" s="17"/>
      <c r="BX1081" s="17"/>
      <c r="BY1081" s="17"/>
      <c r="BZ1081" s="17"/>
      <c r="CA1081" s="17"/>
      <c r="CB1081" s="17"/>
      <c r="CC1081" s="17"/>
      <c r="CD1081" s="17"/>
      <c r="CE1081" s="17"/>
      <c r="CF1081" s="17"/>
      <c r="CG1081" s="17"/>
      <c r="CH1081" s="17"/>
      <c r="CI1081" s="17"/>
      <c r="CJ1081" s="17"/>
      <c r="CK1081" s="17"/>
      <c r="CL1081" s="17"/>
      <c r="CM1081" s="17"/>
      <c r="CN1081" s="17"/>
      <c r="CO1081" s="17"/>
      <c r="CP1081" s="17"/>
    </row>
    <row r="1082" spans="2:94" x14ac:dyDescent="0.35">
      <c r="B1082" t="s">
        <v>399</v>
      </c>
      <c r="C1082" s="17">
        <v>0.12949352287579399</v>
      </c>
      <c r="D1082" s="17">
        <v>0.14887053888680499</v>
      </c>
      <c r="E1082" s="17">
        <v>0.11160659914233</v>
      </c>
      <c r="F1082" s="17"/>
      <c r="G1082" s="17">
        <v>0.18832622530653401</v>
      </c>
      <c r="H1082" s="17">
        <v>0.173451587090591</v>
      </c>
      <c r="I1082" s="17">
        <v>0.103726842918153</v>
      </c>
      <c r="J1082" s="17">
        <v>0.114970574394563</v>
      </c>
      <c r="K1082" s="17">
        <v>9.2904440080340406E-2</v>
      </c>
      <c r="L1082" s="17">
        <v>0.111483287632497</v>
      </c>
      <c r="M1082" s="17"/>
      <c r="N1082" s="17">
        <v>0.14077684017242501</v>
      </c>
      <c r="O1082" s="17">
        <v>0.118260451456721</v>
      </c>
      <c r="P1082" s="17">
        <v>0.146915832839941</v>
      </c>
      <c r="Q1082" s="17">
        <v>0.11438603060649299</v>
      </c>
      <c r="R1082" s="17"/>
      <c r="S1082" s="17">
        <v>0.189890722333726</v>
      </c>
      <c r="T1082" s="17">
        <v>0.128852486216366</v>
      </c>
      <c r="U1082" s="17">
        <v>7.7854342191812004E-2</v>
      </c>
      <c r="V1082" s="17">
        <v>0.12721847150097301</v>
      </c>
      <c r="W1082" s="17">
        <v>0.16180838243788301</v>
      </c>
      <c r="X1082" s="17">
        <v>0.14056325995011501</v>
      </c>
      <c r="Y1082" s="17">
        <v>0.14024491813454501</v>
      </c>
      <c r="Z1082" s="17">
        <v>0.107533494275349</v>
      </c>
      <c r="AA1082" s="17">
        <v>9.2361585524510598E-2</v>
      </c>
      <c r="AB1082" s="17">
        <v>0.110641458871527</v>
      </c>
      <c r="AC1082" s="17">
        <v>9.98206163992406E-2</v>
      </c>
      <c r="AD1082" s="17"/>
      <c r="AE1082" s="17">
        <v>0.13155856227667601</v>
      </c>
      <c r="AF1082" s="17">
        <v>0.129170547311416</v>
      </c>
      <c r="AG1082" s="17">
        <v>0.104757041706937</v>
      </c>
      <c r="AH1082" s="17"/>
      <c r="AI1082" s="17">
        <v>0.142068920142748</v>
      </c>
      <c r="AJ1082" s="17">
        <v>0.14041789642965999</v>
      </c>
      <c r="AK1082" s="17">
        <v>0.141989579422721</v>
      </c>
      <c r="AL1082" s="17">
        <v>0.14247807593699</v>
      </c>
      <c r="AM1082" s="17">
        <v>8.5139318920022397E-2</v>
      </c>
      <c r="AN1082" s="17"/>
      <c r="AO1082" s="17">
        <v>0.17973407587760301</v>
      </c>
      <c r="AP1082" s="17">
        <v>0.132100108369507</v>
      </c>
      <c r="AQ1082" s="17">
        <v>0.15023592417818299</v>
      </c>
      <c r="AR1082" s="17"/>
      <c r="AS1082" s="17">
        <v>0.12443969854610799</v>
      </c>
      <c r="AT1082" s="17">
        <v>0.116559087391631</v>
      </c>
      <c r="AU1082" s="17">
        <v>0.114537120520785</v>
      </c>
      <c r="AV1082" s="17">
        <v>0.16992710418130899</v>
      </c>
      <c r="AW1082" s="17">
        <v>0.20337866585775</v>
      </c>
      <c r="AX1082" s="17"/>
      <c r="AY1082" s="17">
        <v>0</v>
      </c>
      <c r="AZ1082" s="17">
        <v>0.16296962164432099</v>
      </c>
      <c r="BA1082" s="17">
        <v>9.5929631058152803E-2</v>
      </c>
      <c r="BB1082" s="17">
        <v>9.3731615055527698E-2</v>
      </c>
      <c r="BC1082" s="17">
        <v>0.122241978102912</v>
      </c>
      <c r="BD1082" s="17">
        <v>0.135110411605978</v>
      </c>
      <c r="BE1082" s="17">
        <v>0.16033743392557501</v>
      </c>
      <c r="BF1082" s="17">
        <v>0.142605355938764</v>
      </c>
      <c r="BG1082" s="17">
        <v>0.14490528685362999</v>
      </c>
      <c r="BH1082" s="17">
        <v>0.16168376431411699</v>
      </c>
      <c r="BI1082" s="17">
        <v>0.105462799819259</v>
      </c>
      <c r="BJ1082" s="17">
        <v>0.15608815064776099</v>
      </c>
      <c r="BK1082" s="17">
        <v>0.118263169579153</v>
      </c>
      <c r="BL1082" s="17">
        <v>0.176593789699593</v>
      </c>
      <c r="BM1082" s="17">
        <v>0.118087703662537</v>
      </c>
      <c r="BN1082" s="17">
        <v>0.16161595765817099</v>
      </c>
      <c r="BO1082" s="17"/>
      <c r="BP1082" s="17">
        <v>0.18097624893309</v>
      </c>
      <c r="BQ1082" s="17">
        <v>0.10358944074467499</v>
      </c>
      <c r="BR1082" s="17">
        <v>0.11896286561316</v>
      </c>
      <c r="BS1082" s="17">
        <v>0.12607811367490601</v>
      </c>
      <c r="BT1082" s="17">
        <v>0.113907590164696</v>
      </c>
      <c r="BU1082" s="17">
        <v>0.114911220190968</v>
      </c>
      <c r="BV1082" s="17"/>
      <c r="BW1082" s="17">
        <v>0.171091182767593</v>
      </c>
      <c r="BX1082" s="17">
        <v>0.12139324009345399</v>
      </c>
      <c r="BY1082" s="17">
        <v>0.116446303764867</v>
      </c>
      <c r="BZ1082" s="17">
        <v>0.147446923665842</v>
      </c>
      <c r="CA1082" s="17">
        <v>0.144212435289333</v>
      </c>
      <c r="CB1082" s="17">
        <v>0.16255216727247901</v>
      </c>
      <c r="CC1082" s="17">
        <v>0.168646360954539</v>
      </c>
      <c r="CD1082" s="17">
        <v>0.107483397086602</v>
      </c>
      <c r="CE1082" s="17"/>
      <c r="CF1082" s="17">
        <v>0.218679230666874</v>
      </c>
      <c r="CG1082" s="17">
        <v>0.128074426202789</v>
      </c>
      <c r="CH1082" s="17">
        <v>0.127469839305624</v>
      </c>
      <c r="CI1082" s="17">
        <v>9.60389652790931E-2</v>
      </c>
      <c r="CJ1082" s="17">
        <v>9.2462753251580695E-2</v>
      </c>
      <c r="CK1082" s="17"/>
      <c r="CL1082" s="17">
        <v>0.11607284272391399</v>
      </c>
      <c r="CM1082" s="17"/>
      <c r="CN1082" s="17">
        <v>0.102691370334209</v>
      </c>
      <c r="CO1082" s="17">
        <v>0.14129714216300199</v>
      </c>
      <c r="CP1082" s="17">
        <v>0.18134957228043899</v>
      </c>
    </row>
    <row r="1083" spans="2:94" x14ac:dyDescent="0.35">
      <c r="B1083" t="s">
        <v>400</v>
      </c>
      <c r="C1083" s="17">
        <v>0.37163068729814902</v>
      </c>
      <c r="D1083" s="17">
        <v>0.36126793288953102</v>
      </c>
      <c r="E1083" s="17">
        <v>0.38363311938463401</v>
      </c>
      <c r="F1083" s="17"/>
      <c r="G1083" s="17">
        <v>0.34774653912292902</v>
      </c>
      <c r="H1083" s="17">
        <v>0.375519147859813</v>
      </c>
      <c r="I1083" s="17">
        <v>0.36609981545090298</v>
      </c>
      <c r="J1083" s="17">
        <v>0.339185780855775</v>
      </c>
      <c r="K1083" s="17">
        <v>0.356614140866582</v>
      </c>
      <c r="L1083" s="17">
        <v>0.42530091855619701</v>
      </c>
      <c r="M1083" s="17"/>
      <c r="N1083" s="17">
        <v>0.396871850230126</v>
      </c>
      <c r="O1083" s="17">
        <v>0.37246853982136602</v>
      </c>
      <c r="P1083" s="17">
        <v>0.35070331025485602</v>
      </c>
      <c r="Q1083" s="17">
        <v>0.36367959217895701</v>
      </c>
      <c r="R1083" s="17"/>
      <c r="S1083" s="17">
        <v>0.35713975943655601</v>
      </c>
      <c r="T1083" s="17">
        <v>0.33120962130808601</v>
      </c>
      <c r="U1083" s="17">
        <v>0.41634630000179601</v>
      </c>
      <c r="V1083" s="17">
        <v>0.36123322902347699</v>
      </c>
      <c r="W1083" s="17">
        <v>0.40626810456144202</v>
      </c>
      <c r="X1083" s="17">
        <v>0.36179809229042498</v>
      </c>
      <c r="Y1083" s="17">
        <v>0.37688947823775898</v>
      </c>
      <c r="Z1083" s="17">
        <v>0.39580633379610602</v>
      </c>
      <c r="AA1083" s="17">
        <v>0.39475201583039998</v>
      </c>
      <c r="AB1083" s="17">
        <v>0.34280169376161401</v>
      </c>
      <c r="AC1083" s="17">
        <v>0.40689913062788202</v>
      </c>
      <c r="AD1083" s="17"/>
      <c r="AE1083" s="17">
        <v>0.39464090918490902</v>
      </c>
      <c r="AF1083" s="17">
        <v>0.35739118290379501</v>
      </c>
      <c r="AG1083" s="17">
        <v>0.37555796721019502</v>
      </c>
      <c r="AH1083" s="17"/>
      <c r="AI1083" s="17">
        <v>0.41796953496978101</v>
      </c>
      <c r="AJ1083" s="17">
        <v>0.346764008877751</v>
      </c>
      <c r="AK1083" s="17">
        <v>0.34320204784329</v>
      </c>
      <c r="AL1083" s="17">
        <v>0.41336088056758202</v>
      </c>
      <c r="AM1083" s="17">
        <v>0.349846062624246</v>
      </c>
      <c r="AN1083" s="17"/>
      <c r="AO1083" s="17">
        <v>0.44352288094049303</v>
      </c>
      <c r="AP1083" s="17">
        <v>0.339126382007709</v>
      </c>
      <c r="AQ1083" s="17">
        <v>0.39252284284738898</v>
      </c>
      <c r="AR1083" s="17"/>
      <c r="AS1083" s="17">
        <v>0.36780686660379103</v>
      </c>
      <c r="AT1083" s="17">
        <v>0.37841661497595103</v>
      </c>
      <c r="AU1083" s="17">
        <v>0.37823010503114002</v>
      </c>
      <c r="AV1083" s="17">
        <v>0.35066720056800199</v>
      </c>
      <c r="AW1083" s="17">
        <v>0.45604284804748002</v>
      </c>
      <c r="AX1083" s="17"/>
      <c r="AY1083" s="17">
        <v>0.292667636070366</v>
      </c>
      <c r="AZ1083" s="17">
        <v>0.42070014490602697</v>
      </c>
      <c r="BA1083" s="17">
        <v>0.32189282736889802</v>
      </c>
      <c r="BB1083" s="17">
        <v>0.40459183485480799</v>
      </c>
      <c r="BC1083" s="17">
        <v>0.341717563519148</v>
      </c>
      <c r="BD1083" s="17">
        <v>0.38526203796820502</v>
      </c>
      <c r="BE1083" s="17">
        <v>0.40592560269301697</v>
      </c>
      <c r="BF1083" s="17">
        <v>0.36277303186500798</v>
      </c>
      <c r="BG1083" s="17">
        <v>0.35616554931293398</v>
      </c>
      <c r="BH1083" s="17">
        <v>0.36915041239021401</v>
      </c>
      <c r="BI1083" s="17">
        <v>0.40537367739568703</v>
      </c>
      <c r="BJ1083" s="17">
        <v>0.36085620546952502</v>
      </c>
      <c r="BK1083" s="17">
        <v>0.346112070333013</v>
      </c>
      <c r="BL1083" s="17">
        <v>0.39093587831031001</v>
      </c>
      <c r="BM1083" s="17">
        <v>0.23640477578748401</v>
      </c>
      <c r="BN1083" s="17">
        <v>0.38715679932562902</v>
      </c>
      <c r="BO1083" s="17"/>
      <c r="BP1083" s="17">
        <v>0.36131498904513598</v>
      </c>
      <c r="BQ1083" s="17">
        <v>0.378013960775686</v>
      </c>
      <c r="BR1083" s="17">
        <v>0.37173762114748399</v>
      </c>
      <c r="BS1083" s="17">
        <v>0.36012086956169098</v>
      </c>
      <c r="BT1083" s="17">
        <v>0.36700600205002898</v>
      </c>
      <c r="BU1083" s="17">
        <v>0.43714401167637701</v>
      </c>
      <c r="BV1083" s="17"/>
      <c r="BW1083" s="17">
        <v>0.46014786362826599</v>
      </c>
      <c r="BX1083" s="17">
        <v>0.39113559993248398</v>
      </c>
      <c r="BY1083" s="17">
        <v>0.35692582063524297</v>
      </c>
      <c r="BZ1083" s="17">
        <v>0.38611951185300603</v>
      </c>
      <c r="CA1083" s="17">
        <v>0.37238282477523399</v>
      </c>
      <c r="CB1083" s="17">
        <v>0.425630412636823</v>
      </c>
      <c r="CC1083" s="17">
        <v>0.30210390236985502</v>
      </c>
      <c r="CD1083" s="17">
        <v>0.29555655169237899</v>
      </c>
      <c r="CE1083" s="17"/>
      <c r="CF1083" s="17">
        <v>0.36339752225366401</v>
      </c>
      <c r="CG1083" s="17">
        <v>0.39283869247609099</v>
      </c>
      <c r="CH1083" s="17">
        <v>0.35481605328757998</v>
      </c>
      <c r="CI1083" s="17">
        <v>0.37550575876058401</v>
      </c>
      <c r="CJ1083" s="17">
        <v>0.33772853128694202</v>
      </c>
      <c r="CK1083" s="17"/>
      <c r="CL1083" s="17">
        <v>0.39720493679908198</v>
      </c>
      <c r="CM1083" s="17"/>
      <c r="CN1083" s="17">
        <v>0.32156700430415303</v>
      </c>
      <c r="CO1083" s="17">
        <v>0.42558231553265102</v>
      </c>
      <c r="CP1083" s="17">
        <v>0.44310109818684701</v>
      </c>
    </row>
    <row r="1084" spans="2:94" x14ac:dyDescent="0.35">
      <c r="B1084" t="s">
        <v>401</v>
      </c>
      <c r="C1084" s="17">
        <v>0.331167968465022</v>
      </c>
      <c r="D1084" s="17">
        <v>0.35203717096735299</v>
      </c>
      <c r="E1084" s="17">
        <v>0.30757412006466001</v>
      </c>
      <c r="F1084" s="17"/>
      <c r="G1084" s="17">
        <v>0.35316080586591603</v>
      </c>
      <c r="H1084" s="17">
        <v>0.32892554659539303</v>
      </c>
      <c r="I1084" s="17">
        <v>0.356652166612835</v>
      </c>
      <c r="J1084" s="17">
        <v>0.32455377016727199</v>
      </c>
      <c r="K1084" s="17">
        <v>0.353022600380201</v>
      </c>
      <c r="L1084" s="17">
        <v>0.28827388569267098</v>
      </c>
      <c r="M1084" s="17"/>
      <c r="N1084" s="17">
        <v>0.34913738538718098</v>
      </c>
      <c r="O1084" s="17">
        <v>0.345914053916902</v>
      </c>
      <c r="P1084" s="17">
        <v>0.32581687711714102</v>
      </c>
      <c r="Q1084" s="17">
        <v>0.29935816238665403</v>
      </c>
      <c r="R1084" s="17"/>
      <c r="S1084" s="17">
        <v>0.31679294130699098</v>
      </c>
      <c r="T1084" s="17">
        <v>0.35103892903029499</v>
      </c>
      <c r="U1084" s="17">
        <v>0.32635356002702498</v>
      </c>
      <c r="V1084" s="17">
        <v>0.34910230876609699</v>
      </c>
      <c r="W1084" s="17">
        <v>0.27754129163230501</v>
      </c>
      <c r="X1084" s="17">
        <v>0.29562294481874501</v>
      </c>
      <c r="Y1084" s="17">
        <v>0.352929325823503</v>
      </c>
      <c r="Z1084" s="17">
        <v>0.299283023667479</v>
      </c>
      <c r="AA1084" s="17">
        <v>0.35058974830668799</v>
      </c>
      <c r="AB1084" s="17">
        <v>0.37300611050775201</v>
      </c>
      <c r="AC1084" s="17">
        <v>0.30689840087129699</v>
      </c>
      <c r="AD1084" s="17"/>
      <c r="AE1084" s="17">
        <v>0.30164893772540302</v>
      </c>
      <c r="AF1084" s="17">
        <v>0.36619167535312602</v>
      </c>
      <c r="AG1084" s="17">
        <v>0.28529499390373803</v>
      </c>
      <c r="AH1084" s="17"/>
      <c r="AI1084" s="17">
        <v>0.27419343690618397</v>
      </c>
      <c r="AJ1084" s="17">
        <v>0.39254165852015899</v>
      </c>
      <c r="AK1084" s="17">
        <v>0.38292941819749099</v>
      </c>
      <c r="AL1084" s="17">
        <v>0.35969498606906303</v>
      </c>
      <c r="AM1084" s="17">
        <v>0.27307982437761602</v>
      </c>
      <c r="AN1084" s="17"/>
      <c r="AO1084" s="17">
        <v>0.24317210385617899</v>
      </c>
      <c r="AP1084" s="17">
        <v>0.403087961514005</v>
      </c>
      <c r="AQ1084" s="17">
        <v>0.31603161402284602</v>
      </c>
      <c r="AR1084" s="17"/>
      <c r="AS1084" s="17">
        <v>0.28940095580627101</v>
      </c>
      <c r="AT1084" s="17">
        <v>0.319438407648033</v>
      </c>
      <c r="AU1084" s="17">
        <v>0.36536121549359302</v>
      </c>
      <c r="AV1084" s="17">
        <v>0.37544422604001998</v>
      </c>
      <c r="AW1084" s="17">
        <v>0.252404482818956</v>
      </c>
      <c r="AX1084" s="17"/>
      <c r="AY1084" s="17">
        <v>0.40868425849377199</v>
      </c>
      <c r="AZ1084" s="17">
        <v>0.22191518944218</v>
      </c>
      <c r="BA1084" s="17">
        <v>0.39035383088676801</v>
      </c>
      <c r="BB1084" s="17">
        <v>0.30874701530669701</v>
      </c>
      <c r="BC1084" s="17">
        <v>0.361902515086795</v>
      </c>
      <c r="BD1084" s="17">
        <v>0.32901818361971702</v>
      </c>
      <c r="BE1084" s="17">
        <v>0.27628104880267201</v>
      </c>
      <c r="BF1084" s="17">
        <v>0.30520551259269502</v>
      </c>
      <c r="BG1084" s="17">
        <v>0.32920740512263102</v>
      </c>
      <c r="BH1084" s="17">
        <v>0.29457800757255997</v>
      </c>
      <c r="BI1084" s="17">
        <v>0.351685877696849</v>
      </c>
      <c r="BJ1084" s="17">
        <v>0.35651336622179203</v>
      </c>
      <c r="BK1084" s="17">
        <v>0.37983073360241199</v>
      </c>
      <c r="BL1084" s="17">
        <v>0.36722381496349099</v>
      </c>
      <c r="BM1084" s="17">
        <v>0.53710451218481203</v>
      </c>
      <c r="BN1084" s="17">
        <v>0.403630563176959</v>
      </c>
      <c r="BO1084" s="17"/>
      <c r="BP1084" s="17">
        <v>0.33290814446851502</v>
      </c>
      <c r="BQ1084" s="17">
        <v>0.33915509465597199</v>
      </c>
      <c r="BR1084" s="17">
        <v>0.34028409931113301</v>
      </c>
      <c r="BS1084" s="17">
        <v>0.33682322474095999</v>
      </c>
      <c r="BT1084" s="17">
        <v>0.32014126488503902</v>
      </c>
      <c r="BU1084" s="17">
        <v>0.26116305208331803</v>
      </c>
      <c r="BV1084" s="17"/>
      <c r="BW1084" s="17">
        <v>0.245549691109548</v>
      </c>
      <c r="BX1084" s="17">
        <v>0.325872820086894</v>
      </c>
      <c r="BY1084" s="17">
        <v>0.35910445371569</v>
      </c>
      <c r="BZ1084" s="17">
        <v>0.30876172448788602</v>
      </c>
      <c r="CA1084" s="17">
        <v>0.32610445238278402</v>
      </c>
      <c r="CB1084" s="17">
        <v>0.28596865102360303</v>
      </c>
      <c r="CC1084" s="17">
        <v>0.39916714724560298</v>
      </c>
      <c r="CD1084" s="17">
        <v>0.377622058128529</v>
      </c>
      <c r="CE1084" s="17"/>
      <c r="CF1084" s="17">
        <v>0.30240581119036603</v>
      </c>
      <c r="CG1084" s="17">
        <v>0.32974137422746302</v>
      </c>
      <c r="CH1084" s="17">
        <v>0.33816998913982099</v>
      </c>
      <c r="CI1084" s="17">
        <v>0.326942643632884</v>
      </c>
      <c r="CJ1084" s="17">
        <v>0.35788592462207403</v>
      </c>
      <c r="CK1084" s="17"/>
      <c r="CL1084" s="17">
        <v>0.33595355054294201</v>
      </c>
      <c r="CM1084" s="17"/>
      <c r="CN1084" s="17">
        <v>0.392309472683667</v>
      </c>
      <c r="CO1084" s="17">
        <v>0.25927187105131899</v>
      </c>
      <c r="CP1084" s="17">
        <v>0.248663281246542</v>
      </c>
    </row>
    <row r="1085" spans="2:94" x14ac:dyDescent="0.35">
      <c r="B1085" t="s">
        <v>203</v>
      </c>
      <c r="C1085" s="17">
        <v>0.16770782136103499</v>
      </c>
      <c r="D1085" s="17">
        <v>0.13782435725631201</v>
      </c>
      <c r="E1085" s="17">
        <v>0.197186161408376</v>
      </c>
      <c r="F1085" s="17"/>
      <c r="G1085" s="17">
        <v>0.110766429704622</v>
      </c>
      <c r="H1085" s="17">
        <v>0.12210371845420299</v>
      </c>
      <c r="I1085" s="17">
        <v>0.17352117501810899</v>
      </c>
      <c r="J1085" s="17">
        <v>0.22128987458238999</v>
      </c>
      <c r="K1085" s="17">
        <v>0.19745881867287701</v>
      </c>
      <c r="L1085" s="17">
        <v>0.174941908118635</v>
      </c>
      <c r="M1085" s="17"/>
      <c r="N1085" s="17">
        <v>0.113213924210269</v>
      </c>
      <c r="O1085" s="17">
        <v>0.163356954805011</v>
      </c>
      <c r="P1085" s="17">
        <v>0.17656397978806199</v>
      </c>
      <c r="Q1085" s="17">
        <v>0.222576214827896</v>
      </c>
      <c r="R1085" s="17"/>
      <c r="S1085" s="17">
        <v>0.136176576922728</v>
      </c>
      <c r="T1085" s="17">
        <v>0.188898963445254</v>
      </c>
      <c r="U1085" s="17">
        <v>0.17944579777936701</v>
      </c>
      <c r="V1085" s="17">
        <v>0.16244599070945301</v>
      </c>
      <c r="W1085" s="17">
        <v>0.15438222136836999</v>
      </c>
      <c r="X1085" s="17">
        <v>0.202015702940714</v>
      </c>
      <c r="Y1085" s="17">
        <v>0.12993627780419301</v>
      </c>
      <c r="Z1085" s="17">
        <v>0.197377148261066</v>
      </c>
      <c r="AA1085" s="17">
        <v>0.16229665033840099</v>
      </c>
      <c r="AB1085" s="17">
        <v>0.17355073685910699</v>
      </c>
      <c r="AC1085" s="17">
        <v>0.18638185210158001</v>
      </c>
      <c r="AD1085" s="17"/>
      <c r="AE1085" s="17">
        <v>0.17215159081301201</v>
      </c>
      <c r="AF1085" s="17">
        <v>0.14724659443166299</v>
      </c>
      <c r="AG1085" s="17">
        <v>0.23438999717913001</v>
      </c>
      <c r="AH1085" s="17"/>
      <c r="AI1085" s="17">
        <v>0.16576810798128699</v>
      </c>
      <c r="AJ1085" s="17">
        <v>0.120276436172429</v>
      </c>
      <c r="AK1085" s="17">
        <v>0.13187895453649801</v>
      </c>
      <c r="AL1085" s="17">
        <v>8.4466057426365704E-2</v>
      </c>
      <c r="AM1085" s="17">
        <v>0.29193479407811601</v>
      </c>
      <c r="AN1085" s="17"/>
      <c r="AO1085" s="17">
        <v>0.133570939325724</v>
      </c>
      <c r="AP1085" s="17">
        <v>0.12568554810877899</v>
      </c>
      <c r="AQ1085" s="17">
        <v>0.14120961895158199</v>
      </c>
      <c r="AR1085" s="17"/>
      <c r="AS1085" s="17">
        <v>0.21835247904383101</v>
      </c>
      <c r="AT1085" s="17">
        <v>0.18558588998438599</v>
      </c>
      <c r="AU1085" s="17">
        <v>0.141871558954482</v>
      </c>
      <c r="AV1085" s="17">
        <v>0.10396146921067</v>
      </c>
      <c r="AW1085" s="17">
        <v>8.81740032758144E-2</v>
      </c>
      <c r="AX1085" s="17"/>
      <c r="AY1085" s="17">
        <v>0.29864810543586301</v>
      </c>
      <c r="AZ1085" s="17">
        <v>0.19441504400747101</v>
      </c>
      <c r="BA1085" s="17">
        <v>0.19182371068618201</v>
      </c>
      <c r="BB1085" s="17">
        <v>0.19292953478296701</v>
      </c>
      <c r="BC1085" s="17">
        <v>0.17413794329114601</v>
      </c>
      <c r="BD1085" s="17">
        <v>0.15060936680609899</v>
      </c>
      <c r="BE1085" s="17">
        <v>0.15745591457873701</v>
      </c>
      <c r="BF1085" s="17">
        <v>0.18941609960353301</v>
      </c>
      <c r="BG1085" s="17">
        <v>0.169721758710804</v>
      </c>
      <c r="BH1085" s="17">
        <v>0.174587815723108</v>
      </c>
      <c r="BI1085" s="17">
        <v>0.13747764508820601</v>
      </c>
      <c r="BJ1085" s="17">
        <v>0.12654227766092199</v>
      </c>
      <c r="BK1085" s="17">
        <v>0.15579402648542201</v>
      </c>
      <c r="BL1085" s="17">
        <v>6.5246517026605694E-2</v>
      </c>
      <c r="BM1085" s="17">
        <v>0.108403008365167</v>
      </c>
      <c r="BN1085" s="17">
        <v>4.75966798392412E-2</v>
      </c>
      <c r="BO1085" s="17"/>
      <c r="BP1085" s="17">
        <v>0.124800617553259</v>
      </c>
      <c r="BQ1085" s="17">
        <v>0.17924150382366699</v>
      </c>
      <c r="BR1085" s="17">
        <v>0.169015413928223</v>
      </c>
      <c r="BS1085" s="17">
        <v>0.17697779202244199</v>
      </c>
      <c r="BT1085" s="17">
        <v>0.19894514290023699</v>
      </c>
      <c r="BU1085" s="17">
        <v>0.18678171604933699</v>
      </c>
      <c r="BV1085" s="17"/>
      <c r="BW1085" s="17">
        <v>0.12321126249459199</v>
      </c>
      <c r="BX1085" s="17">
        <v>0.16159833988716901</v>
      </c>
      <c r="BY1085" s="17">
        <v>0.167523421884201</v>
      </c>
      <c r="BZ1085" s="17">
        <v>0.15767183999326601</v>
      </c>
      <c r="CA1085" s="17">
        <v>0.15730028755264999</v>
      </c>
      <c r="CB1085" s="17">
        <v>0.125848769067095</v>
      </c>
      <c r="CC1085" s="17">
        <v>0.130082589430003</v>
      </c>
      <c r="CD1085" s="17">
        <v>0.219337993092489</v>
      </c>
      <c r="CE1085" s="17"/>
      <c r="CF1085" s="17">
        <v>0.11551743588909601</v>
      </c>
      <c r="CG1085" s="17">
        <v>0.14934550709365699</v>
      </c>
      <c r="CH1085" s="17">
        <v>0.179544118266975</v>
      </c>
      <c r="CI1085" s="17">
        <v>0.20151263232743899</v>
      </c>
      <c r="CJ1085" s="17">
        <v>0.21192279083940399</v>
      </c>
      <c r="CK1085" s="17"/>
      <c r="CL1085" s="17">
        <v>0.15076866993406299</v>
      </c>
      <c r="CM1085" s="17"/>
      <c r="CN1085" s="17">
        <v>0.183432152677971</v>
      </c>
      <c r="CO1085" s="17">
        <v>0.173848671253028</v>
      </c>
      <c r="CP1085" s="17">
        <v>0.126886048286172</v>
      </c>
    </row>
    <row r="1086" spans="2:94" x14ac:dyDescent="0.35">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c r="AV1086" s="17"/>
      <c r="AW1086" s="17"/>
      <c r="AX1086" s="17"/>
      <c r="AY1086" s="17"/>
      <c r="AZ1086" s="17"/>
      <c r="BA1086" s="17"/>
      <c r="BB1086" s="17"/>
      <c r="BC1086" s="17"/>
      <c r="BD1086" s="17"/>
      <c r="BE1086" s="17"/>
      <c r="BF1086" s="17"/>
      <c r="BG1086" s="17"/>
      <c r="BH1086" s="17"/>
      <c r="BI1086" s="17"/>
      <c r="BJ1086" s="17"/>
      <c r="BK1086" s="17"/>
      <c r="BL1086" s="17"/>
      <c r="BM1086" s="17"/>
      <c r="BN1086" s="17"/>
      <c r="BO1086" s="17"/>
      <c r="BP1086" s="17"/>
      <c r="BQ1086" s="17"/>
      <c r="BR1086" s="17"/>
      <c r="BS1086" s="17"/>
      <c r="BT1086" s="17"/>
      <c r="BU1086" s="17"/>
      <c r="BV1086" s="17"/>
      <c r="BW1086" s="17"/>
      <c r="BX1086" s="17"/>
      <c r="BY1086" s="17"/>
      <c r="BZ1086" s="17"/>
      <c r="CA1086" s="17"/>
      <c r="CB1086" s="17"/>
      <c r="CC1086" s="17"/>
      <c r="CD1086" s="17"/>
      <c r="CE1086" s="17"/>
      <c r="CF1086" s="17"/>
      <c r="CG1086" s="17"/>
      <c r="CH1086" s="17"/>
      <c r="CI1086" s="17"/>
      <c r="CJ1086" s="17"/>
      <c r="CK1086" s="17"/>
      <c r="CL1086" s="17"/>
      <c r="CM1086" s="17"/>
      <c r="CN1086" s="17"/>
      <c r="CO1086" s="17"/>
      <c r="CP1086" s="17"/>
    </row>
    <row r="1087" spans="2:94" x14ac:dyDescent="0.35">
      <c r="B1087" s="6" t="s">
        <v>407</v>
      </c>
      <c r="C1087" s="17"/>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c r="AD1087" s="17"/>
      <c r="AE1087" s="17"/>
      <c r="AF1087" s="17"/>
      <c r="AG1087" s="17"/>
      <c r="AH1087" s="17"/>
      <c r="AI1087" s="17"/>
      <c r="AJ1087" s="17"/>
      <c r="AK1087" s="17"/>
      <c r="AL1087" s="17"/>
      <c r="AM1087" s="17"/>
      <c r="AN1087" s="17"/>
      <c r="AO1087" s="17"/>
      <c r="AP1087" s="17"/>
      <c r="AQ1087" s="17"/>
      <c r="AR1087" s="17"/>
      <c r="AS1087" s="17"/>
      <c r="AT1087" s="17"/>
      <c r="AU1087" s="17"/>
      <c r="AV1087" s="17"/>
      <c r="AW1087" s="17"/>
      <c r="AX1087" s="17"/>
      <c r="AY1087" s="17"/>
      <c r="AZ1087" s="17"/>
      <c r="BA1087" s="17"/>
      <c r="BB1087" s="17"/>
      <c r="BC1087" s="17"/>
      <c r="BD1087" s="17"/>
      <c r="BE1087" s="17"/>
      <c r="BF1087" s="17"/>
      <c r="BG1087" s="17"/>
      <c r="BH1087" s="17"/>
      <c r="BI1087" s="17"/>
      <c r="BJ1087" s="17"/>
      <c r="BK1087" s="17"/>
      <c r="BL1087" s="17"/>
      <c r="BM1087" s="17"/>
      <c r="BN1087" s="17"/>
      <c r="BO1087" s="17"/>
      <c r="BP1087" s="17"/>
      <c r="BQ1087" s="17"/>
      <c r="BR1087" s="17"/>
      <c r="BS1087" s="17"/>
      <c r="BT1087" s="17"/>
      <c r="BU1087" s="17"/>
      <c r="BV1087" s="17"/>
      <c r="BW1087" s="17"/>
      <c r="BX1087" s="17"/>
      <c r="BY1087" s="17"/>
      <c r="BZ1087" s="17"/>
      <c r="CA1087" s="17"/>
      <c r="CB1087" s="17"/>
      <c r="CC1087" s="17"/>
      <c r="CD1087" s="17"/>
      <c r="CE1087" s="17"/>
      <c r="CF1087" s="17"/>
      <c r="CG1087" s="17"/>
      <c r="CH1087" s="17"/>
      <c r="CI1087" s="17"/>
      <c r="CJ1087" s="17"/>
      <c r="CK1087" s="17"/>
      <c r="CL1087" s="17"/>
      <c r="CM1087" s="17"/>
      <c r="CN1087" s="17"/>
      <c r="CO1087" s="17"/>
      <c r="CP1087" s="17"/>
    </row>
    <row r="1088" spans="2:94" x14ac:dyDescent="0.35">
      <c r="B1088" s="24" t="s">
        <v>125</v>
      </c>
      <c r="C1088" s="17"/>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c r="AD1088" s="17"/>
      <c r="AE1088" s="17"/>
      <c r="AF1088" s="17"/>
      <c r="AG1088" s="17"/>
      <c r="AH1088" s="17"/>
      <c r="AI1088" s="17"/>
      <c r="AJ1088" s="17"/>
      <c r="AK1088" s="17"/>
      <c r="AL1088" s="17"/>
      <c r="AM1088" s="17"/>
      <c r="AN1088" s="17"/>
      <c r="AO1088" s="17"/>
      <c r="AP1088" s="17"/>
      <c r="AQ1088" s="17"/>
      <c r="AR1088" s="17"/>
      <c r="AS1088" s="17"/>
      <c r="AT1088" s="17"/>
      <c r="AU1088" s="17"/>
      <c r="AV1088" s="17"/>
      <c r="AW1088" s="17"/>
      <c r="AX1088" s="17"/>
      <c r="AY1088" s="17"/>
      <c r="AZ1088" s="17"/>
      <c r="BA1088" s="17"/>
      <c r="BB1088" s="17"/>
      <c r="BC1088" s="17"/>
      <c r="BD1088" s="17"/>
      <c r="BE1088" s="17"/>
      <c r="BF1088" s="17"/>
      <c r="BG1088" s="17"/>
      <c r="BH1088" s="17"/>
      <c r="BI1088" s="17"/>
      <c r="BJ1088" s="17"/>
      <c r="BK1088" s="17"/>
      <c r="BL1088" s="17"/>
      <c r="BM1088" s="17"/>
      <c r="BN1088" s="17"/>
      <c r="BO1088" s="17"/>
      <c r="BP1088" s="17"/>
      <c r="BQ1088" s="17"/>
      <c r="BR1088" s="17"/>
      <c r="BS1088" s="17"/>
      <c r="BT1088" s="17"/>
      <c r="BU1088" s="17"/>
      <c r="BV1088" s="17"/>
      <c r="BW1088" s="17"/>
      <c r="BX1088" s="17"/>
      <c r="BY1088" s="17"/>
      <c r="BZ1088" s="17"/>
      <c r="CA1088" s="17"/>
      <c r="CB1088" s="17"/>
      <c r="CC1088" s="17"/>
      <c r="CD1088" s="17"/>
      <c r="CE1088" s="17"/>
      <c r="CF1088" s="17"/>
      <c r="CG1088" s="17"/>
      <c r="CH1088" s="17"/>
      <c r="CI1088" s="17"/>
      <c r="CJ1088" s="17"/>
      <c r="CK1088" s="17"/>
      <c r="CL1088" s="17"/>
      <c r="CM1088" s="17"/>
      <c r="CN1088" s="17"/>
      <c r="CO1088" s="17"/>
      <c r="CP1088" s="17"/>
    </row>
    <row r="1089" spans="2:94" x14ac:dyDescent="0.35">
      <c r="B1089" t="s">
        <v>399</v>
      </c>
      <c r="C1089" s="17">
        <v>0.22490449910993199</v>
      </c>
      <c r="D1089" s="17">
        <v>0.259349609699429</v>
      </c>
      <c r="E1089" s="17">
        <v>0.190078755240254</v>
      </c>
      <c r="F1089" s="17"/>
      <c r="G1089" s="17">
        <v>0.30544656841502699</v>
      </c>
      <c r="H1089" s="17">
        <v>0.259384874936884</v>
      </c>
      <c r="I1089" s="17">
        <v>0.196314530874794</v>
      </c>
      <c r="J1089" s="17">
        <v>0.21408819157324799</v>
      </c>
      <c r="K1089" s="17">
        <v>0.18959637658619899</v>
      </c>
      <c r="L1089" s="17">
        <v>0.19858353520432301</v>
      </c>
      <c r="M1089" s="17"/>
      <c r="N1089" s="17">
        <v>0.24519321827169599</v>
      </c>
      <c r="O1089" s="17">
        <v>0.239750322273486</v>
      </c>
      <c r="P1089" s="17">
        <v>0.19724394601738801</v>
      </c>
      <c r="Q1089" s="17">
        <v>0.21091719037665199</v>
      </c>
      <c r="R1089" s="17"/>
      <c r="S1089" s="17">
        <v>0.26984949973205102</v>
      </c>
      <c r="T1089" s="17">
        <v>0.206784897914016</v>
      </c>
      <c r="U1089" s="17">
        <v>0.14823504584937999</v>
      </c>
      <c r="V1089" s="17">
        <v>0.23388935141206901</v>
      </c>
      <c r="W1089" s="17">
        <v>0.22264715248891601</v>
      </c>
      <c r="X1089" s="17">
        <v>0.23418495730132299</v>
      </c>
      <c r="Y1089" s="17">
        <v>0.25760989150980501</v>
      </c>
      <c r="Z1089" s="17">
        <v>0.20549947311108399</v>
      </c>
      <c r="AA1089" s="17">
        <v>0.22921867246267599</v>
      </c>
      <c r="AB1089" s="17">
        <v>0.19380489983774299</v>
      </c>
      <c r="AC1089" s="17">
        <v>0.249151661777232</v>
      </c>
      <c r="AD1089" s="17"/>
      <c r="AE1089" s="17">
        <v>0.193246195798986</v>
      </c>
      <c r="AF1089" s="17">
        <v>0.25772766745392001</v>
      </c>
      <c r="AG1089" s="17">
        <v>0.18944742159081199</v>
      </c>
      <c r="AH1089" s="17"/>
      <c r="AI1089" s="17">
        <v>0.18257080956926899</v>
      </c>
      <c r="AJ1089" s="17">
        <v>0.29657393427060402</v>
      </c>
      <c r="AK1089" s="17">
        <v>0.246111087059219</v>
      </c>
      <c r="AL1089" s="17">
        <v>0.13671109109249899</v>
      </c>
      <c r="AM1089" s="17">
        <v>0.177420719925973</v>
      </c>
      <c r="AN1089" s="17"/>
      <c r="AO1089" s="17">
        <v>0.19773366117816901</v>
      </c>
      <c r="AP1089" s="17">
        <v>0.27371670923736802</v>
      </c>
      <c r="AQ1089" s="17">
        <v>0.22882372001998599</v>
      </c>
      <c r="AR1089" s="17"/>
      <c r="AS1089" s="17">
        <v>0.19143756272475601</v>
      </c>
      <c r="AT1089" s="17">
        <v>0.19523223831278899</v>
      </c>
      <c r="AU1089" s="17">
        <v>0.25324785500168101</v>
      </c>
      <c r="AV1089" s="17">
        <v>0.29292587038849</v>
      </c>
      <c r="AW1089" s="17">
        <v>0.30471995565890098</v>
      </c>
      <c r="AX1089" s="17"/>
      <c r="AY1089" s="17">
        <v>0.28965781064628199</v>
      </c>
      <c r="AZ1089" s="17">
        <v>0.20166834765838501</v>
      </c>
      <c r="BA1089" s="17">
        <v>0.25232461641495002</v>
      </c>
      <c r="BB1089" s="17">
        <v>0.22076142951216099</v>
      </c>
      <c r="BC1089" s="17">
        <v>0.22596304547317</v>
      </c>
      <c r="BD1089" s="17">
        <v>0.203860975000521</v>
      </c>
      <c r="BE1089" s="17">
        <v>0.21870606768199999</v>
      </c>
      <c r="BF1089" s="17">
        <v>0.22015745721480601</v>
      </c>
      <c r="BG1089" s="17">
        <v>0.195806673845283</v>
      </c>
      <c r="BH1089" s="17">
        <v>0.22676206565993801</v>
      </c>
      <c r="BI1089" s="17">
        <v>0.23713826230457599</v>
      </c>
      <c r="BJ1089" s="17">
        <v>0.203642787492129</v>
      </c>
      <c r="BK1089" s="17">
        <v>0.23278356417398999</v>
      </c>
      <c r="BL1089" s="17">
        <v>0.21294133853331201</v>
      </c>
      <c r="BM1089" s="17">
        <v>0.34354296254619798</v>
      </c>
      <c r="BN1089" s="17">
        <v>0.37050414823161398</v>
      </c>
      <c r="BO1089" s="17"/>
      <c r="BP1089" s="17">
        <v>0.26066380796639299</v>
      </c>
      <c r="BQ1089" s="17">
        <v>0.227048705900598</v>
      </c>
      <c r="BR1089" s="17">
        <v>0.219047320916123</v>
      </c>
      <c r="BS1089" s="17">
        <v>0.21197641448797599</v>
      </c>
      <c r="BT1089" s="17">
        <v>0.188700941128015</v>
      </c>
      <c r="BU1089" s="17">
        <v>0.19522049589047</v>
      </c>
      <c r="BV1089" s="17"/>
      <c r="BW1089" s="17">
        <v>0.23824831149916501</v>
      </c>
      <c r="BX1089" s="17">
        <v>0.22934847627301</v>
      </c>
      <c r="BY1089" s="17">
        <v>0.22365070547985599</v>
      </c>
      <c r="BZ1089" s="17">
        <v>0.22214642871558599</v>
      </c>
      <c r="CA1089" s="17">
        <v>0.20419894456229801</v>
      </c>
      <c r="CB1089" s="17">
        <v>0.22726752320872901</v>
      </c>
      <c r="CC1089" s="17">
        <v>0.26767423775358001</v>
      </c>
      <c r="CD1089" s="17">
        <v>0.25919332686365498</v>
      </c>
      <c r="CE1089" s="17"/>
      <c r="CF1089" s="17">
        <v>0.28121002454527</v>
      </c>
      <c r="CG1089" s="17">
        <v>0.224033389240539</v>
      </c>
      <c r="CH1089" s="17">
        <v>0.21846789434122599</v>
      </c>
      <c r="CI1089" s="17">
        <v>0.207240921715828</v>
      </c>
      <c r="CJ1089" s="17">
        <v>0.24215873603232599</v>
      </c>
      <c r="CK1089" s="17"/>
      <c r="CL1089" s="17">
        <v>0.21162018213341399</v>
      </c>
      <c r="CM1089" s="17"/>
      <c r="CN1089" s="17">
        <v>0.24379001383225801</v>
      </c>
      <c r="CO1089" s="17">
        <v>0.182205009858704</v>
      </c>
      <c r="CP1089" s="17">
        <v>0.215729445133852</v>
      </c>
    </row>
    <row r="1090" spans="2:94" x14ac:dyDescent="0.35">
      <c r="B1090" t="s">
        <v>400</v>
      </c>
      <c r="C1090" s="17">
        <v>0.527833467038197</v>
      </c>
      <c r="D1090" s="17">
        <v>0.52120277358227296</v>
      </c>
      <c r="E1090" s="17">
        <v>0.53503403877761402</v>
      </c>
      <c r="F1090" s="17"/>
      <c r="G1090" s="17">
        <v>0.48678725142502</v>
      </c>
      <c r="H1090" s="17">
        <v>0.53686811730834705</v>
      </c>
      <c r="I1090" s="17">
        <v>0.55765510226119597</v>
      </c>
      <c r="J1090" s="17">
        <v>0.52768351687552095</v>
      </c>
      <c r="K1090" s="17">
        <v>0.51506364829668105</v>
      </c>
      <c r="L1090" s="17">
        <v>0.532272341973555</v>
      </c>
      <c r="M1090" s="17"/>
      <c r="N1090" s="17">
        <v>0.55519035115235404</v>
      </c>
      <c r="O1090" s="17">
        <v>0.51267460754843397</v>
      </c>
      <c r="P1090" s="17">
        <v>0.54459116613855496</v>
      </c>
      <c r="Q1090" s="17">
        <v>0.50114922554520303</v>
      </c>
      <c r="R1090" s="17"/>
      <c r="S1090" s="17">
        <v>0.48650173831917598</v>
      </c>
      <c r="T1090" s="17">
        <v>0.53793099507640696</v>
      </c>
      <c r="U1090" s="17">
        <v>0.56641347567007905</v>
      </c>
      <c r="V1090" s="17">
        <v>0.53966911172092302</v>
      </c>
      <c r="W1090" s="17">
        <v>0.525925055817693</v>
      </c>
      <c r="X1090" s="17">
        <v>0.50137769708198199</v>
      </c>
      <c r="Y1090" s="17">
        <v>0.530252337324434</v>
      </c>
      <c r="Z1090" s="17">
        <v>0.52030043602342901</v>
      </c>
      <c r="AA1090" s="17">
        <v>0.54046039320644301</v>
      </c>
      <c r="AB1090" s="17">
        <v>0.55978730041476599</v>
      </c>
      <c r="AC1090" s="17">
        <v>0.50128491388653396</v>
      </c>
      <c r="AD1090" s="17"/>
      <c r="AE1090" s="17">
        <v>0.54041929853209003</v>
      </c>
      <c r="AF1090" s="17">
        <v>0.52636979044806398</v>
      </c>
      <c r="AG1090" s="17">
        <v>0.50789028848333995</v>
      </c>
      <c r="AH1090" s="17"/>
      <c r="AI1090" s="17">
        <v>0.56089330287866301</v>
      </c>
      <c r="AJ1090" s="17">
        <v>0.50013323475872795</v>
      </c>
      <c r="AK1090" s="17">
        <v>0.58596030738193206</v>
      </c>
      <c r="AL1090" s="17">
        <v>0.61614096068164004</v>
      </c>
      <c r="AM1090" s="17">
        <v>0.49280027170246599</v>
      </c>
      <c r="AN1090" s="17"/>
      <c r="AO1090" s="17">
        <v>0.55559280831628899</v>
      </c>
      <c r="AP1090" s="17">
        <v>0.52077068248793301</v>
      </c>
      <c r="AQ1090" s="17">
        <v>0.57346129155948</v>
      </c>
      <c r="AR1090" s="17"/>
      <c r="AS1090" s="17">
        <v>0.50614337042986601</v>
      </c>
      <c r="AT1090" s="17">
        <v>0.54844538874128101</v>
      </c>
      <c r="AU1090" s="17">
        <v>0.52952171690768302</v>
      </c>
      <c r="AV1090" s="17">
        <v>0.51562689804724104</v>
      </c>
      <c r="AW1090" s="17">
        <v>0.48079284387362098</v>
      </c>
      <c r="AX1090" s="17"/>
      <c r="AY1090" s="17">
        <v>0.27983361096792903</v>
      </c>
      <c r="AZ1090" s="17">
        <v>0.53190177264466698</v>
      </c>
      <c r="BA1090" s="17">
        <v>0.482276126394176</v>
      </c>
      <c r="BB1090" s="17">
        <v>0.51721753994709097</v>
      </c>
      <c r="BC1090" s="17">
        <v>0.52453331791133495</v>
      </c>
      <c r="BD1090" s="17">
        <v>0.54480513876718595</v>
      </c>
      <c r="BE1090" s="17">
        <v>0.52855395306870701</v>
      </c>
      <c r="BF1090" s="17">
        <v>0.54363391212088297</v>
      </c>
      <c r="BG1090" s="17">
        <v>0.53971945314982706</v>
      </c>
      <c r="BH1090" s="17">
        <v>0.55744611851562698</v>
      </c>
      <c r="BI1090" s="17">
        <v>0.50613997693297896</v>
      </c>
      <c r="BJ1090" s="17">
        <v>0.60568846113782504</v>
      </c>
      <c r="BK1090" s="17">
        <v>0.58082769542943102</v>
      </c>
      <c r="BL1090" s="17">
        <v>0.54819023228825203</v>
      </c>
      <c r="BM1090" s="17">
        <v>0.52343218064765895</v>
      </c>
      <c r="BN1090" s="17">
        <v>0.50034339599372502</v>
      </c>
      <c r="BO1090" s="17"/>
      <c r="BP1090" s="17">
        <v>0.51373645764081799</v>
      </c>
      <c r="BQ1090" s="17">
        <v>0.51741590444790397</v>
      </c>
      <c r="BR1090" s="17">
        <v>0.53674551615823896</v>
      </c>
      <c r="BS1090" s="17">
        <v>0.52932247280136102</v>
      </c>
      <c r="BT1090" s="17">
        <v>0.55878481554440496</v>
      </c>
      <c r="BU1090" s="17">
        <v>0.55734863203790197</v>
      </c>
      <c r="BV1090" s="17"/>
      <c r="BW1090" s="17">
        <v>0.52526061592997497</v>
      </c>
      <c r="BX1090" s="17">
        <v>0.52368033648593804</v>
      </c>
      <c r="BY1090" s="17">
        <v>0.53886624502988301</v>
      </c>
      <c r="BZ1090" s="17">
        <v>0.52404444373272296</v>
      </c>
      <c r="CA1090" s="17">
        <v>0.578410577883678</v>
      </c>
      <c r="CB1090" s="17">
        <v>0.52980469434391597</v>
      </c>
      <c r="CC1090" s="17">
        <v>0.495938948574213</v>
      </c>
      <c r="CD1090" s="17">
        <v>0.46176489583610297</v>
      </c>
      <c r="CE1090" s="17"/>
      <c r="CF1090" s="17">
        <v>0.49560079349750902</v>
      </c>
      <c r="CG1090" s="17">
        <v>0.535364003097198</v>
      </c>
      <c r="CH1090" s="17">
        <v>0.53510326303572497</v>
      </c>
      <c r="CI1090" s="17">
        <v>0.52160268304848101</v>
      </c>
      <c r="CJ1090" s="17">
        <v>0.476304255784608</v>
      </c>
      <c r="CK1090" s="17"/>
      <c r="CL1090" s="17">
        <v>0.60367105005112298</v>
      </c>
      <c r="CM1090" s="17"/>
      <c r="CN1090" s="17">
        <v>0.50986698900932903</v>
      </c>
      <c r="CO1090" s="17">
        <v>0.55076880868151701</v>
      </c>
      <c r="CP1090" s="17">
        <v>0.55063809567607702</v>
      </c>
    </row>
    <row r="1091" spans="2:94" x14ac:dyDescent="0.35">
      <c r="B1091" t="s">
        <v>401</v>
      </c>
      <c r="C1091" s="17">
        <v>0.101443781698803</v>
      </c>
      <c r="D1091" s="17">
        <v>0.102320478882377</v>
      </c>
      <c r="E1091" s="17">
        <v>0.101388409357763</v>
      </c>
      <c r="F1091" s="17"/>
      <c r="G1091" s="17">
        <v>0.11136656699365</v>
      </c>
      <c r="H1091" s="17">
        <v>9.9545833983674406E-2</v>
      </c>
      <c r="I1091" s="17">
        <v>0.11574780058874599</v>
      </c>
      <c r="J1091" s="17">
        <v>8.4926780818997502E-2</v>
      </c>
      <c r="K1091" s="17">
        <v>0.102378327585452</v>
      </c>
      <c r="L1091" s="17">
        <v>9.7499151546058399E-2</v>
      </c>
      <c r="M1091" s="17"/>
      <c r="N1091" s="17">
        <v>0.11321433868486799</v>
      </c>
      <c r="O1091" s="17">
        <v>9.3614731218266703E-2</v>
      </c>
      <c r="P1091" s="17">
        <v>0.103796937245947</v>
      </c>
      <c r="Q1091" s="17">
        <v>9.6122191945157698E-2</v>
      </c>
      <c r="R1091" s="17"/>
      <c r="S1091" s="17">
        <v>0.116043735982683</v>
      </c>
      <c r="T1091" s="17">
        <v>9.9134515411654495E-2</v>
      </c>
      <c r="U1091" s="17">
        <v>0.116349993742073</v>
      </c>
      <c r="V1091" s="17">
        <v>0.113111146545344</v>
      </c>
      <c r="W1091" s="17">
        <v>0.115095297214485</v>
      </c>
      <c r="X1091" s="17">
        <v>0.101439900021325</v>
      </c>
      <c r="Y1091" s="17">
        <v>8.3078026357134002E-2</v>
      </c>
      <c r="Z1091" s="17">
        <v>9.6249784765857493E-2</v>
      </c>
      <c r="AA1091" s="17">
        <v>7.4995054195657801E-2</v>
      </c>
      <c r="AB1091" s="17">
        <v>0.11122231780176101</v>
      </c>
      <c r="AC1091" s="17">
        <v>7.66850248231081E-2</v>
      </c>
      <c r="AD1091" s="17"/>
      <c r="AE1091" s="17">
        <v>0.1096688828912</v>
      </c>
      <c r="AF1091" s="17">
        <v>9.6116187503453104E-2</v>
      </c>
      <c r="AG1091" s="17">
        <v>0.105316512436734</v>
      </c>
      <c r="AH1091" s="17"/>
      <c r="AI1091" s="17">
        <v>0.119683561713301</v>
      </c>
      <c r="AJ1091" s="17">
        <v>9.0993385960547304E-2</v>
      </c>
      <c r="AK1091" s="17">
        <v>7.9255231881454696E-2</v>
      </c>
      <c r="AL1091" s="17">
        <v>8.2872438447350594E-2</v>
      </c>
      <c r="AM1091" s="17">
        <v>7.9237770673301997E-2</v>
      </c>
      <c r="AN1091" s="17"/>
      <c r="AO1091" s="17">
        <v>0.122927947293658</v>
      </c>
      <c r="AP1091" s="17">
        <v>9.1954566401854398E-2</v>
      </c>
      <c r="AQ1091" s="17">
        <v>0.113691193587168</v>
      </c>
      <c r="AR1091" s="17"/>
      <c r="AS1091" s="17">
        <v>0.10997168104978</v>
      </c>
      <c r="AT1091" s="17">
        <v>9.8612867546964605E-2</v>
      </c>
      <c r="AU1091" s="17">
        <v>9.5011853969351703E-2</v>
      </c>
      <c r="AV1091" s="17">
        <v>0.110275355023834</v>
      </c>
      <c r="AW1091" s="17">
        <v>8.2490055871141499E-2</v>
      </c>
      <c r="AX1091" s="17"/>
      <c r="AY1091" s="17">
        <v>0.13287696916202099</v>
      </c>
      <c r="AZ1091" s="17">
        <v>8.9068371236920504E-2</v>
      </c>
      <c r="BA1091" s="17">
        <v>9.9569118142529306E-2</v>
      </c>
      <c r="BB1091" s="17">
        <v>8.4627017856621994E-2</v>
      </c>
      <c r="BC1091" s="17">
        <v>0.101316508254476</v>
      </c>
      <c r="BD1091" s="17">
        <v>0.104887798956082</v>
      </c>
      <c r="BE1091" s="17">
        <v>9.1240262041835996E-2</v>
      </c>
      <c r="BF1091" s="17">
        <v>9.8421061093108594E-2</v>
      </c>
      <c r="BG1091" s="17">
        <v>0.1237856297881</v>
      </c>
      <c r="BH1091" s="17">
        <v>9.04593445770078E-2</v>
      </c>
      <c r="BI1091" s="17">
        <v>0.137941909591834</v>
      </c>
      <c r="BJ1091" s="17">
        <v>9.5691507115543403E-2</v>
      </c>
      <c r="BK1091" s="17">
        <v>9.6482444750122506E-2</v>
      </c>
      <c r="BL1091" s="17">
        <v>0.15073762721609599</v>
      </c>
      <c r="BM1091" s="17">
        <v>9.3705083530088204E-2</v>
      </c>
      <c r="BN1091" s="17">
        <v>9.80101198591984E-2</v>
      </c>
      <c r="BO1091" s="17"/>
      <c r="BP1091" s="17">
        <v>0.11651079331613599</v>
      </c>
      <c r="BQ1091" s="17">
        <v>8.8608163394514494E-2</v>
      </c>
      <c r="BR1091" s="17">
        <v>9.0651037974358306E-2</v>
      </c>
      <c r="BS1091" s="17">
        <v>0.11471786428436299</v>
      </c>
      <c r="BT1091" s="17">
        <v>8.6084531301661202E-2</v>
      </c>
      <c r="BU1091" s="17">
        <v>0.110145756789436</v>
      </c>
      <c r="BV1091" s="17"/>
      <c r="BW1091" s="17">
        <v>0.112699756721109</v>
      </c>
      <c r="BX1091" s="17">
        <v>0.100846555786575</v>
      </c>
      <c r="BY1091" s="17">
        <v>9.43687558979832E-2</v>
      </c>
      <c r="BZ1091" s="17">
        <v>0.114545026476481</v>
      </c>
      <c r="CA1091" s="17">
        <v>0.11452242100700601</v>
      </c>
      <c r="CB1091" s="17">
        <v>0.13002854705950601</v>
      </c>
      <c r="CC1091" s="17">
        <v>9.6542512090187299E-2</v>
      </c>
      <c r="CD1091" s="17">
        <v>7.3153996843112704E-2</v>
      </c>
      <c r="CE1091" s="17"/>
      <c r="CF1091" s="17">
        <v>0.128195247581079</v>
      </c>
      <c r="CG1091" s="17">
        <v>0.105032506370933</v>
      </c>
      <c r="CH1091" s="17">
        <v>9.3952469746999806E-2</v>
      </c>
      <c r="CI1091" s="17">
        <v>0.10085943297182499</v>
      </c>
      <c r="CJ1091" s="17">
        <v>8.3007498452945402E-2</v>
      </c>
      <c r="CK1091" s="17"/>
      <c r="CL1091" s="17">
        <v>8.5558506219856403E-2</v>
      </c>
      <c r="CM1091" s="17"/>
      <c r="CN1091" s="17">
        <v>7.9245045320100904E-2</v>
      </c>
      <c r="CO1091" s="17">
        <v>0.12478321944007301</v>
      </c>
      <c r="CP1091" s="17">
        <v>0.13359867171818099</v>
      </c>
    </row>
    <row r="1092" spans="2:94" x14ac:dyDescent="0.35">
      <c r="B1092" t="s">
        <v>203</v>
      </c>
      <c r="C1092" s="17">
        <v>0.14581825215306801</v>
      </c>
      <c r="D1092" s="17">
        <v>0.11712713783592101</v>
      </c>
      <c r="E1092" s="17">
        <v>0.17349879662436801</v>
      </c>
      <c r="F1092" s="17"/>
      <c r="G1092" s="17">
        <v>9.6399613166302495E-2</v>
      </c>
      <c r="H1092" s="17">
        <v>0.104201173771095</v>
      </c>
      <c r="I1092" s="17">
        <v>0.13028256627526399</v>
      </c>
      <c r="J1092" s="17">
        <v>0.17330151073223399</v>
      </c>
      <c r="K1092" s="17">
        <v>0.192961647531669</v>
      </c>
      <c r="L1092" s="17">
        <v>0.17164497127606401</v>
      </c>
      <c r="M1092" s="17"/>
      <c r="N1092" s="17">
        <v>8.6402091891082902E-2</v>
      </c>
      <c r="O1092" s="17">
        <v>0.15396033895981401</v>
      </c>
      <c r="P1092" s="17">
        <v>0.15436795059811001</v>
      </c>
      <c r="Q1092" s="17">
        <v>0.19181139213298701</v>
      </c>
      <c r="R1092" s="17"/>
      <c r="S1092" s="17">
        <v>0.12760502596609</v>
      </c>
      <c r="T1092" s="17">
        <v>0.15614959159792299</v>
      </c>
      <c r="U1092" s="17">
        <v>0.16900148473846799</v>
      </c>
      <c r="V1092" s="17">
        <v>0.113330390321665</v>
      </c>
      <c r="W1092" s="17">
        <v>0.136332494478905</v>
      </c>
      <c r="X1092" s="17">
        <v>0.16299744559536899</v>
      </c>
      <c r="Y1092" s="17">
        <v>0.129059744808628</v>
      </c>
      <c r="Z1092" s="17">
        <v>0.177950306099629</v>
      </c>
      <c r="AA1092" s="17">
        <v>0.155325880135223</v>
      </c>
      <c r="AB1092" s="17">
        <v>0.13518548194573099</v>
      </c>
      <c r="AC1092" s="17">
        <v>0.172878399513125</v>
      </c>
      <c r="AD1092" s="17"/>
      <c r="AE1092" s="17">
        <v>0.156665622777724</v>
      </c>
      <c r="AF1092" s="17">
        <v>0.11978635459456299</v>
      </c>
      <c r="AG1092" s="17">
        <v>0.197345777489113</v>
      </c>
      <c r="AH1092" s="17"/>
      <c r="AI1092" s="17">
        <v>0.136852325838767</v>
      </c>
      <c r="AJ1092" s="17">
        <v>0.112299445010121</v>
      </c>
      <c r="AK1092" s="17">
        <v>8.8673373677393905E-2</v>
      </c>
      <c r="AL1092" s="17">
        <v>0.16427550977850999</v>
      </c>
      <c r="AM1092" s="17">
        <v>0.25054123769825898</v>
      </c>
      <c r="AN1092" s="17"/>
      <c r="AO1092" s="17">
        <v>0.123745583211883</v>
      </c>
      <c r="AP1092" s="17">
        <v>0.113558041872845</v>
      </c>
      <c r="AQ1092" s="17">
        <v>8.4023794833365598E-2</v>
      </c>
      <c r="AR1092" s="17"/>
      <c r="AS1092" s="17">
        <v>0.192447385795598</v>
      </c>
      <c r="AT1092" s="17">
        <v>0.157709505398966</v>
      </c>
      <c r="AU1092" s="17">
        <v>0.12221857412128399</v>
      </c>
      <c r="AV1092" s="17">
        <v>8.1171876540435506E-2</v>
      </c>
      <c r="AW1092" s="17">
        <v>0.13199714459633599</v>
      </c>
      <c r="AX1092" s="17"/>
      <c r="AY1092" s="17">
        <v>0.29763160922376802</v>
      </c>
      <c r="AZ1092" s="17">
        <v>0.17736150846002699</v>
      </c>
      <c r="BA1092" s="17">
        <v>0.16583013904834501</v>
      </c>
      <c r="BB1092" s="17">
        <v>0.17739401268412699</v>
      </c>
      <c r="BC1092" s="17">
        <v>0.14818712836101899</v>
      </c>
      <c r="BD1092" s="17">
        <v>0.146446087276211</v>
      </c>
      <c r="BE1092" s="17">
        <v>0.16149971720745701</v>
      </c>
      <c r="BF1092" s="17">
        <v>0.137787569571202</v>
      </c>
      <c r="BG1092" s="17">
        <v>0.14068824321678999</v>
      </c>
      <c r="BH1092" s="17">
        <v>0.125332471247427</v>
      </c>
      <c r="BI1092" s="17">
        <v>0.118779851170611</v>
      </c>
      <c r="BJ1092" s="17">
        <v>9.4977244254502602E-2</v>
      </c>
      <c r="BK1092" s="17">
        <v>8.9906295646456399E-2</v>
      </c>
      <c r="BL1092" s="17">
        <v>8.8130801962339606E-2</v>
      </c>
      <c r="BM1092" s="17">
        <v>3.9319773276055202E-2</v>
      </c>
      <c r="BN1092" s="17">
        <v>3.11423359154624E-2</v>
      </c>
      <c r="BO1092" s="17"/>
      <c r="BP1092" s="17">
        <v>0.109088941076653</v>
      </c>
      <c r="BQ1092" s="17">
        <v>0.166927226256983</v>
      </c>
      <c r="BR1092" s="17">
        <v>0.15355612495128099</v>
      </c>
      <c r="BS1092" s="17">
        <v>0.1439832484263</v>
      </c>
      <c r="BT1092" s="17">
        <v>0.166429712025919</v>
      </c>
      <c r="BU1092" s="17">
        <v>0.13728511528219201</v>
      </c>
      <c r="BV1092" s="17"/>
      <c r="BW1092" s="17">
        <v>0.123791315849751</v>
      </c>
      <c r="BX1092" s="17">
        <v>0.14612463145447799</v>
      </c>
      <c r="BY1092" s="17">
        <v>0.14311429359227801</v>
      </c>
      <c r="BZ1092" s="17">
        <v>0.13926410107521001</v>
      </c>
      <c r="CA1092" s="17">
        <v>0.102868056547019</v>
      </c>
      <c r="CB1092" s="17">
        <v>0.112899235387849</v>
      </c>
      <c r="CC1092" s="17">
        <v>0.13984430158201899</v>
      </c>
      <c r="CD1092" s="17">
        <v>0.20588778045712999</v>
      </c>
      <c r="CE1092" s="17"/>
      <c r="CF1092" s="17">
        <v>9.4993934376141995E-2</v>
      </c>
      <c r="CG1092" s="17">
        <v>0.13557010129132999</v>
      </c>
      <c r="CH1092" s="17">
        <v>0.15247637287604901</v>
      </c>
      <c r="CI1092" s="17">
        <v>0.17029696226386501</v>
      </c>
      <c r="CJ1092" s="17">
        <v>0.19852950973012101</v>
      </c>
      <c r="CK1092" s="17"/>
      <c r="CL1092" s="17">
        <v>9.9150261595607303E-2</v>
      </c>
      <c r="CM1092" s="17"/>
      <c r="CN1092" s="17">
        <v>0.167097951838311</v>
      </c>
      <c r="CO1092" s="17">
        <v>0.14224296201970499</v>
      </c>
      <c r="CP1092" s="17">
        <v>0.10003378747189</v>
      </c>
    </row>
    <row r="1093" spans="2:94" x14ac:dyDescent="0.35">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7"/>
      <c r="AS1093" s="17"/>
      <c r="AT1093" s="17"/>
      <c r="AU1093" s="17"/>
      <c r="AV1093" s="17"/>
      <c r="AW1093" s="17"/>
      <c r="AX1093" s="17"/>
      <c r="AY1093" s="17"/>
      <c r="AZ1093" s="17"/>
      <c r="BA1093" s="17"/>
      <c r="BB1093" s="17"/>
      <c r="BC1093" s="17"/>
      <c r="BD1093" s="17"/>
      <c r="BE1093" s="17"/>
      <c r="BF1093" s="17"/>
      <c r="BG1093" s="17"/>
      <c r="BH1093" s="17"/>
      <c r="BI1093" s="17"/>
      <c r="BJ1093" s="17"/>
      <c r="BK1093" s="17"/>
      <c r="BL1093" s="17"/>
      <c r="BM1093" s="17"/>
      <c r="BN1093" s="17"/>
      <c r="BO1093" s="17"/>
      <c r="BP1093" s="17"/>
      <c r="BQ1093" s="17"/>
      <c r="BR1093" s="17"/>
      <c r="BS1093" s="17"/>
      <c r="BT1093" s="17"/>
      <c r="BU1093" s="17"/>
      <c r="BV1093" s="17"/>
      <c r="BW1093" s="17"/>
      <c r="BX1093" s="17"/>
      <c r="BY1093" s="17"/>
      <c r="BZ1093" s="17"/>
      <c r="CA1093" s="17"/>
      <c r="CB1093" s="17"/>
      <c r="CC1093" s="17"/>
      <c r="CD1093" s="17"/>
      <c r="CE1093" s="17"/>
      <c r="CF1093" s="17"/>
      <c r="CG1093" s="17"/>
      <c r="CH1093" s="17"/>
      <c r="CI1093" s="17"/>
      <c r="CJ1093" s="17"/>
      <c r="CK1093" s="17"/>
      <c r="CL1093" s="17"/>
      <c r="CM1093" s="17"/>
      <c r="CN1093" s="17"/>
      <c r="CO1093" s="17"/>
      <c r="CP1093" s="17"/>
    </row>
    <row r="1094" spans="2:94" x14ac:dyDescent="0.35">
      <c r="B1094" s="6" t="s">
        <v>411</v>
      </c>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c r="AY1094" s="17"/>
      <c r="AZ1094" s="17"/>
      <c r="BA1094" s="17"/>
      <c r="BB1094" s="17"/>
      <c r="BC1094" s="17"/>
      <c r="BD1094" s="17"/>
      <c r="BE1094" s="17"/>
      <c r="BF1094" s="17"/>
      <c r="BG1094" s="17"/>
      <c r="BH1094" s="17"/>
      <c r="BI1094" s="17"/>
      <c r="BJ1094" s="17"/>
      <c r="BK1094" s="17"/>
      <c r="BL1094" s="17"/>
      <c r="BM1094" s="17"/>
      <c r="BN1094" s="17"/>
      <c r="BO1094" s="17"/>
      <c r="BP1094" s="17"/>
      <c r="BQ1094" s="17"/>
      <c r="BR1094" s="17"/>
      <c r="BS1094" s="17"/>
      <c r="BT1094" s="17"/>
      <c r="BU1094" s="17"/>
      <c r="BV1094" s="17"/>
      <c r="BW1094" s="17"/>
      <c r="BX1094" s="17"/>
      <c r="BY1094" s="17"/>
      <c r="BZ1094" s="17"/>
      <c r="CA1094" s="17"/>
      <c r="CB1094" s="17"/>
      <c r="CC1094" s="17"/>
      <c r="CD1094" s="17"/>
      <c r="CE1094" s="17"/>
      <c r="CF1094" s="17"/>
      <c r="CG1094" s="17"/>
      <c r="CH1094" s="17"/>
      <c r="CI1094" s="17"/>
      <c r="CJ1094" s="17"/>
      <c r="CK1094" s="17"/>
      <c r="CL1094" s="17"/>
      <c r="CM1094" s="17"/>
      <c r="CN1094" s="17"/>
      <c r="CO1094" s="17"/>
      <c r="CP1094" s="17"/>
    </row>
    <row r="1095" spans="2:94" x14ac:dyDescent="0.35">
      <c r="B1095" s="24" t="s">
        <v>125</v>
      </c>
      <c r="C1095" s="17"/>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c r="AD1095" s="17"/>
      <c r="AE1095" s="17"/>
      <c r="AF1095" s="17"/>
      <c r="AG1095" s="17"/>
      <c r="AH1095" s="17"/>
      <c r="AI1095" s="17"/>
      <c r="AJ1095" s="17"/>
      <c r="AK1095" s="17"/>
      <c r="AL1095" s="17"/>
      <c r="AM1095" s="17"/>
      <c r="AN1095" s="17"/>
      <c r="AO1095" s="17"/>
      <c r="AP1095" s="17"/>
      <c r="AQ1095" s="17"/>
      <c r="AR1095" s="17"/>
      <c r="AS1095" s="17"/>
      <c r="AT1095" s="17"/>
      <c r="AU1095" s="17"/>
      <c r="AV1095" s="17"/>
      <c r="AW1095" s="17"/>
      <c r="AX1095" s="17"/>
      <c r="AY1095" s="17"/>
      <c r="AZ1095" s="17"/>
      <c r="BA1095" s="17"/>
      <c r="BB1095" s="17"/>
      <c r="BC1095" s="17"/>
      <c r="BD1095" s="17"/>
      <c r="BE1095" s="17"/>
      <c r="BF1095" s="17"/>
      <c r="BG1095" s="17"/>
      <c r="BH1095" s="17"/>
      <c r="BI1095" s="17"/>
      <c r="BJ1095" s="17"/>
      <c r="BK1095" s="17"/>
      <c r="BL1095" s="17"/>
      <c r="BM1095" s="17"/>
      <c r="BN1095" s="17"/>
      <c r="BO1095" s="17"/>
      <c r="BP1095" s="17"/>
      <c r="BQ1095" s="17"/>
      <c r="BR1095" s="17"/>
      <c r="BS1095" s="17"/>
      <c r="BT1095" s="17"/>
      <c r="BU1095" s="17"/>
      <c r="BV1095" s="17"/>
      <c r="BW1095" s="17"/>
      <c r="BX1095" s="17"/>
      <c r="BY1095" s="17"/>
      <c r="BZ1095" s="17"/>
      <c r="CA1095" s="17"/>
      <c r="CB1095" s="17"/>
      <c r="CC1095" s="17"/>
      <c r="CD1095" s="17"/>
      <c r="CE1095" s="17"/>
      <c r="CF1095" s="17"/>
      <c r="CG1095" s="17"/>
      <c r="CH1095" s="17"/>
      <c r="CI1095" s="17"/>
      <c r="CJ1095" s="17"/>
      <c r="CK1095" s="17"/>
      <c r="CL1095" s="17"/>
      <c r="CM1095" s="17"/>
      <c r="CN1095" s="17"/>
      <c r="CO1095" s="17"/>
      <c r="CP1095" s="17"/>
    </row>
    <row r="1096" spans="2:94" x14ac:dyDescent="0.35">
      <c r="B1096" t="s">
        <v>408</v>
      </c>
      <c r="C1096" s="17">
        <v>0.30021914478691802</v>
      </c>
      <c r="D1096" s="17">
        <v>0.312766623049058</v>
      </c>
      <c r="E1096" s="17">
        <v>0.28887677080017998</v>
      </c>
      <c r="F1096" s="17"/>
      <c r="G1096" s="17">
        <v>0.272471572767224</v>
      </c>
      <c r="H1096" s="17">
        <v>0.26000423021392599</v>
      </c>
      <c r="I1096" s="17">
        <v>0.26704457640978002</v>
      </c>
      <c r="J1096" s="17">
        <v>0.32727145144040698</v>
      </c>
      <c r="K1096" s="17">
        <v>0.33792560576862501</v>
      </c>
      <c r="L1096" s="17">
        <v>0.33145556265956799</v>
      </c>
      <c r="M1096" s="17"/>
      <c r="N1096" s="17">
        <v>0.32751858153671398</v>
      </c>
      <c r="O1096" s="17">
        <v>0.29387739228381499</v>
      </c>
      <c r="P1096" s="17">
        <v>0.29367161295479999</v>
      </c>
      <c r="Q1096" s="17">
        <v>0.28118609722195698</v>
      </c>
      <c r="R1096" s="17"/>
      <c r="S1096" s="17">
        <v>0.31792184469583501</v>
      </c>
      <c r="T1096" s="17">
        <v>0.30115070098582097</v>
      </c>
      <c r="U1096" s="17">
        <v>0.28324720661821801</v>
      </c>
      <c r="V1096" s="17">
        <v>0.30840674139207502</v>
      </c>
      <c r="W1096" s="17">
        <v>0.31145397450280898</v>
      </c>
      <c r="X1096" s="17">
        <v>0.30715768664001503</v>
      </c>
      <c r="Y1096" s="17">
        <v>0.30691176473211401</v>
      </c>
      <c r="Z1096" s="17">
        <v>0.301344175012069</v>
      </c>
      <c r="AA1096" s="17">
        <v>0.28992015100136997</v>
      </c>
      <c r="AB1096" s="17">
        <v>0.28547423765424601</v>
      </c>
      <c r="AC1096" s="17">
        <v>0.27006655821119502</v>
      </c>
      <c r="AD1096" s="17"/>
      <c r="AE1096" s="17">
        <v>0.25768515631004801</v>
      </c>
      <c r="AF1096" s="17">
        <v>0.36218555693798399</v>
      </c>
      <c r="AG1096" s="17">
        <v>0.28162614110307799</v>
      </c>
      <c r="AH1096" s="17"/>
      <c r="AI1096" s="17">
        <v>0.28873845247425001</v>
      </c>
      <c r="AJ1096" s="17">
        <v>0.32079679188536703</v>
      </c>
      <c r="AK1096" s="17">
        <v>0.40516452525575403</v>
      </c>
      <c r="AL1096" s="17">
        <v>0.257477489286215</v>
      </c>
      <c r="AM1096" s="17">
        <v>0.242857111888514</v>
      </c>
      <c r="AN1096" s="17"/>
      <c r="AO1096" s="17">
        <v>0.31241483812999199</v>
      </c>
      <c r="AP1096" s="17">
        <v>0.32686243219222899</v>
      </c>
      <c r="AQ1096" s="17">
        <v>0.36213240525658102</v>
      </c>
      <c r="AR1096" s="17"/>
      <c r="AS1096" s="17">
        <v>0.28683373062762302</v>
      </c>
      <c r="AT1096" s="17">
        <v>0.28511201366093902</v>
      </c>
      <c r="AU1096" s="17">
        <v>0.308501931120644</v>
      </c>
      <c r="AV1096" s="17">
        <v>0.33795670612998202</v>
      </c>
      <c r="AW1096" s="17">
        <v>0.31712963613367401</v>
      </c>
      <c r="AX1096" s="17"/>
      <c r="AY1096" s="17">
        <v>0.20761092911602</v>
      </c>
      <c r="AZ1096" s="17">
        <v>0.24293600715414301</v>
      </c>
      <c r="BA1096" s="17">
        <v>0.32617374407488597</v>
      </c>
      <c r="BB1096" s="17">
        <v>0.28916631800847098</v>
      </c>
      <c r="BC1096" s="17">
        <v>0.35139438158019898</v>
      </c>
      <c r="BD1096" s="17">
        <v>0.30997403323345002</v>
      </c>
      <c r="BE1096" s="17">
        <v>0.25906458868551002</v>
      </c>
      <c r="BF1096" s="17">
        <v>0.30732887272847298</v>
      </c>
      <c r="BG1096" s="17">
        <v>0.30090177460095702</v>
      </c>
      <c r="BH1096" s="17">
        <v>0.31846558329922697</v>
      </c>
      <c r="BI1096" s="17">
        <v>0.27596932660673201</v>
      </c>
      <c r="BJ1096" s="17">
        <v>0.32313117576297701</v>
      </c>
      <c r="BK1096" s="17">
        <v>0.29997500186599102</v>
      </c>
      <c r="BL1096" s="17">
        <v>0.342383216577056</v>
      </c>
      <c r="BM1096" s="17">
        <v>0.35399218222814899</v>
      </c>
      <c r="BN1096" s="17">
        <v>0.31993042295587598</v>
      </c>
      <c r="BO1096" s="17"/>
      <c r="BP1096" s="17">
        <v>0.288226816314887</v>
      </c>
      <c r="BQ1096" s="17">
        <v>0.31439768776979998</v>
      </c>
      <c r="BR1096" s="17">
        <v>0.32200254442522103</v>
      </c>
      <c r="BS1096" s="17">
        <v>0.281881461383093</v>
      </c>
      <c r="BT1096" s="17">
        <v>0.290585699177139</v>
      </c>
      <c r="BU1096" s="17">
        <v>0.31584217985940299</v>
      </c>
      <c r="BV1096" s="17"/>
      <c r="BW1096" s="17">
        <v>0.26177374382181101</v>
      </c>
      <c r="BX1096" s="17">
        <v>0.30179855617974399</v>
      </c>
      <c r="BY1096" s="17">
        <v>0.325645997987907</v>
      </c>
      <c r="BZ1096" s="17">
        <v>0.30710314647695802</v>
      </c>
      <c r="CA1096" s="17">
        <v>0.30804702539767598</v>
      </c>
      <c r="CB1096" s="17">
        <v>0.27610042593148798</v>
      </c>
      <c r="CC1096" s="17">
        <v>0.30884161260888798</v>
      </c>
      <c r="CD1096" s="17">
        <v>0.18651626699880899</v>
      </c>
      <c r="CE1096" s="17"/>
      <c r="CF1096" s="17">
        <v>0.31777261093241899</v>
      </c>
      <c r="CG1096" s="17">
        <v>0.31828125353683301</v>
      </c>
      <c r="CH1096" s="17">
        <v>0.299718356882967</v>
      </c>
      <c r="CI1096" s="17">
        <v>0.25324819536287702</v>
      </c>
      <c r="CJ1096" s="17">
        <v>0.276604760183006</v>
      </c>
      <c r="CK1096" s="17"/>
      <c r="CL1096" s="17">
        <v>0.32283571577501202</v>
      </c>
      <c r="CM1096" s="17"/>
      <c r="CN1096" s="17">
        <v>0.304039093853752</v>
      </c>
      <c r="CO1096" s="17">
        <v>0.28384032758729999</v>
      </c>
      <c r="CP1096" s="17">
        <v>0.30452503258157199</v>
      </c>
    </row>
    <row r="1097" spans="2:94" x14ac:dyDescent="0.35">
      <c r="B1097" t="s">
        <v>409</v>
      </c>
      <c r="C1097" s="17">
        <v>0.26211802456077898</v>
      </c>
      <c r="D1097" s="17">
        <v>0.30964681978254599</v>
      </c>
      <c r="E1097" s="17">
        <v>0.21584355894181501</v>
      </c>
      <c r="F1097" s="17"/>
      <c r="G1097" s="17">
        <v>0.25543694748128598</v>
      </c>
      <c r="H1097" s="17">
        <v>0.26111603822193602</v>
      </c>
      <c r="I1097" s="17">
        <v>0.236765936529373</v>
      </c>
      <c r="J1097" s="17">
        <v>0.21941433375597799</v>
      </c>
      <c r="K1097" s="17">
        <v>0.26956166219768302</v>
      </c>
      <c r="L1097" s="17">
        <v>0.31768993145242302</v>
      </c>
      <c r="M1097" s="17"/>
      <c r="N1097" s="17">
        <v>0.32449060815411501</v>
      </c>
      <c r="O1097" s="17">
        <v>0.24877744886195999</v>
      </c>
      <c r="P1097" s="17">
        <v>0.24428365376551101</v>
      </c>
      <c r="Q1097" s="17">
        <v>0.22772017967066199</v>
      </c>
      <c r="R1097" s="17"/>
      <c r="S1097" s="17">
        <v>0.27774179287810002</v>
      </c>
      <c r="T1097" s="17">
        <v>0.24780990223218199</v>
      </c>
      <c r="U1097" s="17">
        <v>0.24075497417720701</v>
      </c>
      <c r="V1097" s="17">
        <v>0.28667340013063403</v>
      </c>
      <c r="W1097" s="17">
        <v>0.258053485562101</v>
      </c>
      <c r="X1097" s="17">
        <v>0.25311138960040303</v>
      </c>
      <c r="Y1097" s="17">
        <v>0.25233737750785101</v>
      </c>
      <c r="Z1097" s="17">
        <v>0.30789350906870799</v>
      </c>
      <c r="AA1097" s="17">
        <v>0.23570557058035099</v>
      </c>
      <c r="AB1097" s="17">
        <v>0.30389917289350099</v>
      </c>
      <c r="AC1097" s="17">
        <v>0.22937859797930599</v>
      </c>
      <c r="AD1097" s="17"/>
      <c r="AE1097" s="17">
        <v>0.30440518435094099</v>
      </c>
      <c r="AF1097" s="17">
        <v>0.25079760026498099</v>
      </c>
      <c r="AG1097" s="17">
        <v>0.20252572345724501</v>
      </c>
      <c r="AH1097" s="17"/>
      <c r="AI1097" s="17">
        <v>0.31045423619080198</v>
      </c>
      <c r="AJ1097" s="17">
        <v>0.247049265641064</v>
      </c>
      <c r="AK1097" s="17">
        <v>0.30147589402011199</v>
      </c>
      <c r="AL1097" s="17">
        <v>0.29103711537434301</v>
      </c>
      <c r="AM1097" s="17">
        <v>0.20366745213673301</v>
      </c>
      <c r="AN1097" s="17"/>
      <c r="AO1097" s="17">
        <v>0.29225010580437599</v>
      </c>
      <c r="AP1097" s="17">
        <v>0.25785640890171702</v>
      </c>
      <c r="AQ1097" s="17">
        <v>0.27246269294035702</v>
      </c>
      <c r="AR1097" s="17"/>
      <c r="AS1097" s="17">
        <v>0.21397801970373101</v>
      </c>
      <c r="AT1097" s="17">
        <v>0.24729144320704299</v>
      </c>
      <c r="AU1097" s="17">
        <v>0.28688929133517499</v>
      </c>
      <c r="AV1097" s="17">
        <v>0.30530849917765501</v>
      </c>
      <c r="AW1097" s="17">
        <v>0.42253734034175999</v>
      </c>
      <c r="AX1097" s="17"/>
      <c r="AY1097" s="17">
        <v>0.256364358730305</v>
      </c>
      <c r="AZ1097" s="17">
        <v>0.20590981597535299</v>
      </c>
      <c r="BA1097" s="17">
        <v>0.19158270610633399</v>
      </c>
      <c r="BB1097" s="17">
        <v>0.182253939307531</v>
      </c>
      <c r="BC1097" s="17">
        <v>0.229699026344026</v>
      </c>
      <c r="BD1097" s="17">
        <v>0.26215512829981502</v>
      </c>
      <c r="BE1097" s="17">
        <v>0.30181035362738901</v>
      </c>
      <c r="BF1097" s="17">
        <v>0.30121261280478401</v>
      </c>
      <c r="BG1097" s="17">
        <v>0.25310707826102002</v>
      </c>
      <c r="BH1097" s="17">
        <v>0.31443822875731697</v>
      </c>
      <c r="BI1097" s="17">
        <v>0.25498072521734999</v>
      </c>
      <c r="BJ1097" s="17">
        <v>0.29067091547976398</v>
      </c>
      <c r="BK1097" s="17">
        <v>0.31432915737148098</v>
      </c>
      <c r="BL1097" s="17">
        <v>0.24470017265864899</v>
      </c>
      <c r="BM1097" s="17">
        <v>0.44298279373546201</v>
      </c>
      <c r="BN1097" s="17">
        <v>0.33636022763108497</v>
      </c>
      <c r="BO1097" s="17"/>
      <c r="BP1097" s="17">
        <v>0.27254848581354701</v>
      </c>
      <c r="BQ1097" s="17">
        <v>0.236712018698399</v>
      </c>
      <c r="BR1097" s="17">
        <v>0.265008574702148</v>
      </c>
      <c r="BS1097" s="17">
        <v>0.254430088713828</v>
      </c>
      <c r="BT1097" s="17">
        <v>0.29500875584972902</v>
      </c>
      <c r="BU1097" s="17">
        <v>0.307377205094577</v>
      </c>
      <c r="BV1097" s="17"/>
      <c r="BW1097" s="17">
        <v>0.26846481189042398</v>
      </c>
      <c r="BX1097" s="17">
        <v>0.264629540853904</v>
      </c>
      <c r="BY1097" s="17">
        <v>0.2585300745679</v>
      </c>
      <c r="BZ1097" s="17">
        <v>0.26978576799260301</v>
      </c>
      <c r="CA1097" s="17">
        <v>0.29032667621080299</v>
      </c>
      <c r="CB1097" s="17">
        <v>0.27698317496525898</v>
      </c>
      <c r="CC1097" s="17">
        <v>0.269113252395072</v>
      </c>
      <c r="CD1097" s="17">
        <v>0.22060195556471501</v>
      </c>
      <c r="CE1097" s="17"/>
      <c r="CF1097" s="17">
        <v>0.32740992823163201</v>
      </c>
      <c r="CG1097" s="17">
        <v>0.29699405723872102</v>
      </c>
      <c r="CH1097" s="17">
        <v>0.23732704829089499</v>
      </c>
      <c r="CI1097" s="17">
        <v>0.223022288979427</v>
      </c>
      <c r="CJ1097" s="17">
        <v>0.17814810885935201</v>
      </c>
      <c r="CK1097" s="17"/>
      <c r="CL1097" s="17">
        <v>0.30576034933077101</v>
      </c>
      <c r="CM1097" s="17"/>
      <c r="CN1097" s="17">
        <v>0.24608611697418001</v>
      </c>
      <c r="CO1097" s="17">
        <v>0.27308511530433499</v>
      </c>
      <c r="CP1097" s="17">
        <v>0.29002688146233702</v>
      </c>
    </row>
    <row r="1098" spans="2:94" x14ac:dyDescent="0.35">
      <c r="B1098" t="s">
        <v>410</v>
      </c>
      <c r="C1098" s="17">
        <v>0.30439961151594103</v>
      </c>
      <c r="D1098" s="17">
        <v>0.275964558907695</v>
      </c>
      <c r="E1098" s="17">
        <v>0.33162495898993899</v>
      </c>
      <c r="F1098" s="17"/>
      <c r="G1098" s="17">
        <v>0.38016411281052598</v>
      </c>
      <c r="H1098" s="17">
        <v>0.37458097792880801</v>
      </c>
      <c r="I1098" s="17">
        <v>0.35210931528992501</v>
      </c>
      <c r="J1098" s="17">
        <v>0.282406804113017</v>
      </c>
      <c r="K1098" s="17">
        <v>0.24690330308248901</v>
      </c>
      <c r="L1098" s="17">
        <v>0.21387876937952099</v>
      </c>
      <c r="M1098" s="17"/>
      <c r="N1098" s="17">
        <v>0.265104775286855</v>
      </c>
      <c r="O1098" s="17">
        <v>0.31547403877549801</v>
      </c>
      <c r="P1098" s="17">
        <v>0.33375317556240802</v>
      </c>
      <c r="Q1098" s="17">
        <v>0.30938261107283499</v>
      </c>
      <c r="R1098" s="17"/>
      <c r="S1098" s="17">
        <v>0.286001822247749</v>
      </c>
      <c r="T1098" s="17">
        <v>0.28138132589909098</v>
      </c>
      <c r="U1098" s="17">
        <v>0.347497450612685</v>
      </c>
      <c r="V1098" s="17">
        <v>0.26857713777964998</v>
      </c>
      <c r="W1098" s="17">
        <v>0.30178593849028901</v>
      </c>
      <c r="X1098" s="17">
        <v>0.31329014774039399</v>
      </c>
      <c r="Y1098" s="17">
        <v>0.33482878208496902</v>
      </c>
      <c r="Z1098" s="17">
        <v>0.30680899949450302</v>
      </c>
      <c r="AA1098" s="17">
        <v>0.33990027753442198</v>
      </c>
      <c r="AB1098" s="17">
        <v>0.284656862784821</v>
      </c>
      <c r="AC1098" s="17">
        <v>0.30571813679431797</v>
      </c>
      <c r="AD1098" s="17"/>
      <c r="AE1098" s="17">
        <v>0.283379066190796</v>
      </c>
      <c r="AF1098" s="17">
        <v>0.29014647090034101</v>
      </c>
      <c r="AG1098" s="17">
        <v>0.33391108237223999</v>
      </c>
      <c r="AH1098" s="17"/>
      <c r="AI1098" s="17">
        <v>0.26087176411715701</v>
      </c>
      <c r="AJ1098" s="17">
        <v>0.33798175505247202</v>
      </c>
      <c r="AK1098" s="17">
        <v>0.219904966567952</v>
      </c>
      <c r="AL1098" s="17">
        <v>0.31565390813594701</v>
      </c>
      <c r="AM1098" s="17">
        <v>0.34132100771034801</v>
      </c>
      <c r="AN1098" s="17"/>
      <c r="AO1098" s="17">
        <v>0.27012290166212</v>
      </c>
      <c r="AP1098" s="17">
        <v>0.32094813817732198</v>
      </c>
      <c r="AQ1098" s="17">
        <v>0.30437924450034698</v>
      </c>
      <c r="AR1098" s="17"/>
      <c r="AS1098" s="17">
        <v>0.32419854875500398</v>
      </c>
      <c r="AT1098" s="17">
        <v>0.31093459492061298</v>
      </c>
      <c r="AU1098" s="17">
        <v>0.29635408114019401</v>
      </c>
      <c r="AV1098" s="17">
        <v>0.29339451062660599</v>
      </c>
      <c r="AW1098" s="17">
        <v>0.23800021671874799</v>
      </c>
      <c r="AX1098" s="17"/>
      <c r="AY1098" s="17">
        <v>0.37948058512881999</v>
      </c>
      <c r="AZ1098" s="17">
        <v>0.34228316608626502</v>
      </c>
      <c r="BA1098" s="17">
        <v>0.33885537484668199</v>
      </c>
      <c r="BB1098" s="17">
        <v>0.32845595753849499</v>
      </c>
      <c r="BC1098" s="17">
        <v>0.29169203426349499</v>
      </c>
      <c r="BD1098" s="17">
        <v>0.30296426570623602</v>
      </c>
      <c r="BE1098" s="17">
        <v>0.29019500778580098</v>
      </c>
      <c r="BF1098" s="17">
        <v>0.28849202049827999</v>
      </c>
      <c r="BG1098" s="17">
        <v>0.318918800804188</v>
      </c>
      <c r="BH1098" s="17">
        <v>0.28979339440365998</v>
      </c>
      <c r="BI1098" s="17">
        <v>0.35560600492014099</v>
      </c>
      <c r="BJ1098" s="17">
        <v>0.30133322624632197</v>
      </c>
      <c r="BK1098" s="17">
        <v>0.30575986699252899</v>
      </c>
      <c r="BL1098" s="17">
        <v>0.29564031525634898</v>
      </c>
      <c r="BM1098" s="17">
        <v>0.15983582167010099</v>
      </c>
      <c r="BN1098" s="17">
        <v>0.28797344626175098</v>
      </c>
      <c r="BO1098" s="17"/>
      <c r="BP1098" s="17">
        <v>0.31376920149187598</v>
      </c>
      <c r="BQ1098" s="17">
        <v>0.29862014012224097</v>
      </c>
      <c r="BR1098" s="17">
        <v>0.29359376589510799</v>
      </c>
      <c r="BS1098" s="17">
        <v>0.326985981609971</v>
      </c>
      <c r="BT1098" s="17">
        <v>0.290635494935925</v>
      </c>
      <c r="BU1098" s="17">
        <v>0.261620406272143</v>
      </c>
      <c r="BV1098" s="17"/>
      <c r="BW1098" s="17">
        <v>0.34587861307321</v>
      </c>
      <c r="BX1098" s="17">
        <v>0.31384851619276799</v>
      </c>
      <c r="BY1098" s="17">
        <v>0.29508513927272001</v>
      </c>
      <c r="BZ1098" s="17">
        <v>0.30031155438547702</v>
      </c>
      <c r="CA1098" s="17">
        <v>0.26985528445858198</v>
      </c>
      <c r="CB1098" s="17">
        <v>0.31194890720345397</v>
      </c>
      <c r="CC1098" s="17">
        <v>0.311543819131957</v>
      </c>
      <c r="CD1098" s="17">
        <v>0.42637374288943702</v>
      </c>
      <c r="CE1098" s="17"/>
      <c r="CF1098" s="17">
        <v>0.27217644947743502</v>
      </c>
      <c r="CG1098" s="17">
        <v>0.26903902877939201</v>
      </c>
      <c r="CH1098" s="17">
        <v>0.32079162582118298</v>
      </c>
      <c r="CI1098" s="17">
        <v>0.35884060373126803</v>
      </c>
      <c r="CJ1098" s="17">
        <v>0.33875760516402198</v>
      </c>
      <c r="CK1098" s="17"/>
      <c r="CL1098" s="17">
        <v>0.27443487204929301</v>
      </c>
      <c r="CM1098" s="17"/>
      <c r="CN1098" s="17">
        <v>0.30827394667934499</v>
      </c>
      <c r="CO1098" s="17">
        <v>0.309998833150121</v>
      </c>
      <c r="CP1098" s="17">
        <v>0.29108940179333198</v>
      </c>
    </row>
    <row r="1099" spans="2:94" x14ac:dyDescent="0.35">
      <c r="B1099" t="s">
        <v>133</v>
      </c>
      <c r="C1099" s="17">
        <v>0.13326321913636199</v>
      </c>
      <c r="D1099" s="17">
        <v>0.10162199826070099</v>
      </c>
      <c r="E1099" s="17">
        <v>0.163654711268065</v>
      </c>
      <c r="F1099" s="17"/>
      <c r="G1099" s="17">
        <v>9.1927366940964594E-2</v>
      </c>
      <c r="H1099" s="17">
        <v>0.10429875363533</v>
      </c>
      <c r="I1099" s="17">
        <v>0.144080171770921</v>
      </c>
      <c r="J1099" s="17">
        <v>0.170907410690599</v>
      </c>
      <c r="K1099" s="17">
        <v>0.14560942895120199</v>
      </c>
      <c r="L1099" s="17">
        <v>0.13697573650848899</v>
      </c>
      <c r="M1099" s="17"/>
      <c r="N1099" s="17">
        <v>8.2886035022315299E-2</v>
      </c>
      <c r="O1099" s="17">
        <v>0.14187112007872699</v>
      </c>
      <c r="P1099" s="17">
        <v>0.12829155771728201</v>
      </c>
      <c r="Q1099" s="17">
        <v>0.18171111203454601</v>
      </c>
      <c r="R1099" s="17"/>
      <c r="S1099" s="17">
        <v>0.118334540178316</v>
      </c>
      <c r="T1099" s="17">
        <v>0.16965807088290499</v>
      </c>
      <c r="U1099" s="17">
        <v>0.12850036859189101</v>
      </c>
      <c r="V1099" s="17">
        <v>0.136342720697641</v>
      </c>
      <c r="W1099" s="17">
        <v>0.12870660144480101</v>
      </c>
      <c r="X1099" s="17">
        <v>0.12644077601918699</v>
      </c>
      <c r="Y1099" s="17">
        <v>0.10592207567506499</v>
      </c>
      <c r="Z1099" s="17">
        <v>8.3953316424720301E-2</v>
      </c>
      <c r="AA1099" s="17">
        <v>0.134474000883856</v>
      </c>
      <c r="AB1099" s="17">
        <v>0.125969726667432</v>
      </c>
      <c r="AC1099" s="17">
        <v>0.19483670701518099</v>
      </c>
      <c r="AD1099" s="17"/>
      <c r="AE1099" s="17">
        <v>0.15453059314821399</v>
      </c>
      <c r="AF1099" s="17">
        <v>9.68703718966933E-2</v>
      </c>
      <c r="AG1099" s="17">
        <v>0.18193705306743699</v>
      </c>
      <c r="AH1099" s="17"/>
      <c r="AI1099" s="17">
        <v>0.139935547217791</v>
      </c>
      <c r="AJ1099" s="17">
        <v>9.4172187421097703E-2</v>
      </c>
      <c r="AK1099" s="17">
        <v>7.3454614156181597E-2</v>
      </c>
      <c r="AL1099" s="17">
        <v>0.135831487203495</v>
      </c>
      <c r="AM1099" s="17">
        <v>0.212154428264405</v>
      </c>
      <c r="AN1099" s="17"/>
      <c r="AO1099" s="17">
        <v>0.12521215440351099</v>
      </c>
      <c r="AP1099" s="17">
        <v>9.4333020728731801E-2</v>
      </c>
      <c r="AQ1099" s="17">
        <v>6.1025657302714399E-2</v>
      </c>
      <c r="AR1099" s="17"/>
      <c r="AS1099" s="17">
        <v>0.17498970091364199</v>
      </c>
      <c r="AT1099" s="17">
        <v>0.156661948211405</v>
      </c>
      <c r="AU1099" s="17">
        <v>0.10825469640398699</v>
      </c>
      <c r="AV1099" s="17">
        <v>6.3340284065757799E-2</v>
      </c>
      <c r="AW1099" s="17">
        <v>2.2332806805818201E-2</v>
      </c>
      <c r="AX1099" s="17"/>
      <c r="AY1099" s="17">
        <v>0.15654412702485401</v>
      </c>
      <c r="AZ1099" s="17">
        <v>0.208871010784239</v>
      </c>
      <c r="BA1099" s="17">
        <v>0.14338817497209799</v>
      </c>
      <c r="BB1099" s="17">
        <v>0.200123785145502</v>
      </c>
      <c r="BC1099" s="17">
        <v>0.12721455781228</v>
      </c>
      <c r="BD1099" s="17">
        <v>0.124906572760499</v>
      </c>
      <c r="BE1099" s="17">
        <v>0.14893004990129999</v>
      </c>
      <c r="BF1099" s="17">
        <v>0.102966493968463</v>
      </c>
      <c r="BG1099" s="17">
        <v>0.12707234633383499</v>
      </c>
      <c r="BH1099" s="17">
        <v>7.7302793539796105E-2</v>
      </c>
      <c r="BI1099" s="17">
        <v>0.113443943255777</v>
      </c>
      <c r="BJ1099" s="17">
        <v>8.4864682510937303E-2</v>
      </c>
      <c r="BK1099" s="17">
        <v>7.9935973769999197E-2</v>
      </c>
      <c r="BL1099" s="17">
        <v>0.11727629550794499</v>
      </c>
      <c r="BM1099" s="17">
        <v>4.3189202366288003E-2</v>
      </c>
      <c r="BN1099" s="17">
        <v>5.5735903151288298E-2</v>
      </c>
      <c r="BO1099" s="17"/>
      <c r="BP1099" s="17">
        <v>0.12545549637969</v>
      </c>
      <c r="BQ1099" s="17">
        <v>0.15027015340955999</v>
      </c>
      <c r="BR1099" s="17">
        <v>0.119395114977523</v>
      </c>
      <c r="BS1099" s="17">
        <v>0.136702468293108</v>
      </c>
      <c r="BT1099" s="17">
        <v>0.12377005003720699</v>
      </c>
      <c r="BU1099" s="17">
        <v>0.115160208773876</v>
      </c>
      <c r="BV1099" s="17"/>
      <c r="BW1099" s="17">
        <v>0.123882831214556</v>
      </c>
      <c r="BX1099" s="17">
        <v>0.119723386773584</v>
      </c>
      <c r="BY1099" s="17">
        <v>0.120738788171472</v>
      </c>
      <c r="BZ1099" s="17">
        <v>0.122799531144963</v>
      </c>
      <c r="CA1099" s="17">
        <v>0.131771013932938</v>
      </c>
      <c r="CB1099" s="17">
        <v>0.13496749189979901</v>
      </c>
      <c r="CC1099" s="17">
        <v>0.110501315864083</v>
      </c>
      <c r="CD1099" s="17">
        <v>0.166508034547039</v>
      </c>
      <c r="CE1099" s="17"/>
      <c r="CF1099" s="17">
        <v>8.2641011358514205E-2</v>
      </c>
      <c r="CG1099" s="17">
        <v>0.115685660445054</v>
      </c>
      <c r="CH1099" s="17">
        <v>0.14216296900495501</v>
      </c>
      <c r="CI1099" s="17">
        <v>0.16488891192642799</v>
      </c>
      <c r="CJ1099" s="17">
        <v>0.20648952579361901</v>
      </c>
      <c r="CK1099" s="17"/>
      <c r="CL1099" s="17">
        <v>9.6969062844923695E-2</v>
      </c>
      <c r="CM1099" s="17"/>
      <c r="CN1099" s="17">
        <v>0.14160084249272401</v>
      </c>
      <c r="CO1099" s="17">
        <v>0.13307572395824399</v>
      </c>
      <c r="CP1099" s="17">
        <v>0.114358684162759</v>
      </c>
    </row>
    <row r="1100" spans="2:94" x14ac:dyDescent="0.35">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c r="AO1100" s="17"/>
      <c r="AP1100" s="17"/>
      <c r="AQ1100" s="17"/>
      <c r="AR1100" s="17"/>
      <c r="AS1100" s="17"/>
      <c r="AT1100" s="17"/>
      <c r="AU1100" s="17"/>
      <c r="AV1100" s="17"/>
      <c r="AW1100" s="17"/>
      <c r="AX1100" s="17"/>
      <c r="AY1100" s="17"/>
      <c r="AZ1100" s="17"/>
      <c r="BA1100" s="17"/>
      <c r="BB1100" s="17"/>
      <c r="BC1100" s="17"/>
      <c r="BD1100" s="17"/>
      <c r="BE1100" s="17"/>
      <c r="BF1100" s="17"/>
      <c r="BG1100" s="17"/>
      <c r="BH1100" s="17"/>
      <c r="BI1100" s="17"/>
      <c r="BJ1100" s="17"/>
      <c r="BK1100" s="17"/>
      <c r="BL1100" s="17"/>
      <c r="BM1100" s="17"/>
      <c r="BN1100" s="17"/>
      <c r="BO1100" s="17"/>
      <c r="BP1100" s="17"/>
      <c r="BQ1100" s="17"/>
      <c r="BR1100" s="17"/>
      <c r="BS1100" s="17"/>
      <c r="BT1100" s="17"/>
      <c r="BU1100" s="17"/>
      <c r="BV1100" s="17"/>
      <c r="BW1100" s="17"/>
      <c r="BX1100" s="17"/>
      <c r="BY1100" s="17"/>
      <c r="BZ1100" s="17"/>
      <c r="CA1100" s="17"/>
      <c r="CB1100" s="17"/>
      <c r="CC1100" s="17"/>
      <c r="CD1100" s="17"/>
      <c r="CE1100" s="17"/>
      <c r="CF1100" s="17"/>
      <c r="CG1100" s="17"/>
      <c r="CH1100" s="17"/>
      <c r="CI1100" s="17"/>
      <c r="CJ1100" s="17"/>
      <c r="CK1100" s="17"/>
      <c r="CL1100" s="17"/>
      <c r="CM1100" s="17"/>
      <c r="CN1100" s="17"/>
      <c r="CO1100" s="17"/>
      <c r="CP1100" s="17"/>
    </row>
    <row r="1101" spans="2:94" x14ac:dyDescent="0.35">
      <c r="B1101" s="6" t="s">
        <v>412</v>
      </c>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c r="AX1101" s="17"/>
      <c r="AY1101" s="17"/>
      <c r="AZ1101" s="17"/>
      <c r="BA1101" s="17"/>
      <c r="BB1101" s="17"/>
      <c r="BC1101" s="17"/>
      <c r="BD1101" s="17"/>
      <c r="BE1101" s="17"/>
      <c r="BF1101" s="17"/>
      <c r="BG1101" s="17"/>
      <c r="BH1101" s="17"/>
      <c r="BI1101" s="17"/>
      <c r="BJ1101" s="17"/>
      <c r="BK1101" s="17"/>
      <c r="BL1101" s="17"/>
      <c r="BM1101" s="17"/>
      <c r="BN1101" s="17"/>
      <c r="BO1101" s="17"/>
      <c r="BP1101" s="17"/>
      <c r="BQ1101" s="17"/>
      <c r="BR1101" s="17"/>
      <c r="BS1101" s="17"/>
      <c r="BT1101" s="17"/>
      <c r="BU1101" s="17"/>
      <c r="BV1101" s="17"/>
      <c r="BW1101" s="17"/>
      <c r="BX1101" s="17"/>
      <c r="BY1101" s="17"/>
      <c r="BZ1101" s="17"/>
      <c r="CA1101" s="17"/>
      <c r="CB1101" s="17"/>
      <c r="CC1101" s="17"/>
      <c r="CD1101" s="17"/>
      <c r="CE1101" s="17"/>
      <c r="CF1101" s="17"/>
      <c r="CG1101" s="17"/>
      <c r="CH1101" s="17"/>
      <c r="CI1101" s="17"/>
      <c r="CJ1101" s="17"/>
      <c r="CK1101" s="17"/>
      <c r="CL1101" s="17"/>
      <c r="CM1101" s="17"/>
      <c r="CN1101" s="17"/>
      <c r="CO1101" s="17"/>
      <c r="CP1101" s="17"/>
    </row>
    <row r="1102" spans="2:94" x14ac:dyDescent="0.35">
      <c r="B1102" s="24" t="s">
        <v>125</v>
      </c>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c r="AX1102" s="17"/>
      <c r="AY1102" s="17"/>
      <c r="AZ1102" s="17"/>
      <c r="BA1102" s="17"/>
      <c r="BB1102" s="17"/>
      <c r="BC1102" s="17"/>
      <c r="BD1102" s="17"/>
      <c r="BE1102" s="17"/>
      <c r="BF1102" s="17"/>
      <c r="BG1102" s="17"/>
      <c r="BH1102" s="17"/>
      <c r="BI1102" s="17"/>
      <c r="BJ1102" s="17"/>
      <c r="BK1102" s="17"/>
      <c r="BL1102" s="17"/>
      <c r="BM1102" s="17"/>
      <c r="BN1102" s="17"/>
      <c r="BO1102" s="17"/>
      <c r="BP1102" s="17"/>
      <c r="BQ1102" s="17"/>
      <c r="BR1102" s="17"/>
      <c r="BS1102" s="17"/>
      <c r="BT1102" s="17"/>
      <c r="BU1102" s="17"/>
      <c r="BV1102" s="17"/>
      <c r="BW1102" s="17"/>
      <c r="BX1102" s="17"/>
      <c r="BY1102" s="17"/>
      <c r="BZ1102" s="17"/>
      <c r="CA1102" s="17"/>
      <c r="CB1102" s="17"/>
      <c r="CC1102" s="17"/>
      <c r="CD1102" s="17"/>
      <c r="CE1102" s="17"/>
      <c r="CF1102" s="17"/>
      <c r="CG1102" s="17"/>
      <c r="CH1102" s="17"/>
      <c r="CI1102" s="17"/>
      <c r="CJ1102" s="17"/>
      <c r="CK1102" s="17"/>
      <c r="CL1102" s="17"/>
      <c r="CM1102" s="17"/>
      <c r="CN1102" s="17"/>
      <c r="CO1102" s="17"/>
      <c r="CP1102" s="17"/>
    </row>
    <row r="1103" spans="2:94" x14ac:dyDescent="0.35">
      <c r="B1103" t="s">
        <v>144</v>
      </c>
      <c r="C1103" s="17">
        <v>0.22867736805866101</v>
      </c>
      <c r="D1103" s="17">
        <v>0.19408375347726101</v>
      </c>
      <c r="E1103" s="17">
        <v>0.261763700028109</v>
      </c>
      <c r="F1103" s="17"/>
      <c r="G1103" s="17">
        <v>0.158070711028101</v>
      </c>
      <c r="H1103" s="17">
        <v>0.18080837721647799</v>
      </c>
      <c r="I1103" s="17">
        <v>0.226389558290781</v>
      </c>
      <c r="J1103" s="17">
        <v>0.25873741079924401</v>
      </c>
      <c r="K1103" s="17">
        <v>0.27317172938461898</v>
      </c>
      <c r="L1103" s="17">
        <v>0.26268395865143002</v>
      </c>
      <c r="M1103" s="17"/>
      <c r="N1103" s="17">
        <v>0.165371357355726</v>
      </c>
      <c r="O1103" s="17">
        <v>0.23547812344764699</v>
      </c>
      <c r="P1103" s="17">
        <v>0.21838179353269199</v>
      </c>
      <c r="Q1103" s="17">
        <v>0.29796973135629601</v>
      </c>
      <c r="R1103" s="17"/>
      <c r="S1103" s="17">
        <v>0.214787058266036</v>
      </c>
      <c r="T1103" s="17">
        <v>0.227258668895743</v>
      </c>
      <c r="U1103" s="17">
        <v>0.22632997868614499</v>
      </c>
      <c r="V1103" s="17">
        <v>0.24837641275684</v>
      </c>
      <c r="W1103" s="17">
        <v>0.21992620799249199</v>
      </c>
      <c r="X1103" s="17">
        <v>0.24432899375450301</v>
      </c>
      <c r="Y1103" s="17">
        <v>0.19677700652864799</v>
      </c>
      <c r="Z1103" s="17">
        <v>0.216433255340164</v>
      </c>
      <c r="AA1103" s="17">
        <v>0.24654934214461599</v>
      </c>
      <c r="AB1103" s="17">
        <v>0.216051665945309</v>
      </c>
      <c r="AC1103" s="17">
        <v>0.267822791335736</v>
      </c>
      <c r="AD1103" s="17"/>
      <c r="AE1103" s="17">
        <v>0.244579576558558</v>
      </c>
      <c r="AF1103" s="17">
        <v>0.19865340593457201</v>
      </c>
      <c r="AG1103" s="17">
        <v>0.299711487100844</v>
      </c>
      <c r="AH1103" s="17"/>
      <c r="AI1103" s="17">
        <v>0.22837313206465501</v>
      </c>
      <c r="AJ1103" s="17">
        <v>0.191202558539875</v>
      </c>
      <c r="AK1103" s="17">
        <v>0.15137590906471299</v>
      </c>
      <c r="AL1103" s="17">
        <v>0.21263317666575901</v>
      </c>
      <c r="AM1103" s="17">
        <v>0.32795020599273</v>
      </c>
      <c r="AN1103" s="17"/>
      <c r="AO1103" s="17">
        <v>0.20191814169212</v>
      </c>
      <c r="AP1103" s="17">
        <v>0.190397043816628</v>
      </c>
      <c r="AQ1103" s="17">
        <v>0.14284282493592501</v>
      </c>
      <c r="AR1103" s="17"/>
      <c r="AS1103" s="17">
        <v>0.28478478577930399</v>
      </c>
      <c r="AT1103" s="17">
        <v>0.24208052722048901</v>
      </c>
      <c r="AU1103" s="17">
        <v>0.196554946932053</v>
      </c>
      <c r="AV1103" s="17">
        <v>0.148730404359292</v>
      </c>
      <c r="AW1103" s="17">
        <v>0.10912016620387199</v>
      </c>
      <c r="AX1103" s="17"/>
      <c r="AY1103" s="17">
        <v>0.29141467248362901</v>
      </c>
      <c r="AZ1103" s="17">
        <v>0.27303873806113199</v>
      </c>
      <c r="BA1103" s="17">
        <v>0.281019242249745</v>
      </c>
      <c r="BB1103" s="17">
        <v>0.28018327532272402</v>
      </c>
      <c r="BC1103" s="17">
        <v>0.21568099980084601</v>
      </c>
      <c r="BD1103" s="17">
        <v>0.225050885126133</v>
      </c>
      <c r="BE1103" s="17">
        <v>0.24156494059653499</v>
      </c>
      <c r="BF1103" s="17">
        <v>0.24209484104328299</v>
      </c>
      <c r="BG1103" s="17">
        <v>0.195835847226835</v>
      </c>
      <c r="BH1103" s="17">
        <v>0.15717128674554801</v>
      </c>
      <c r="BI1103" s="17">
        <v>0.238631560176706</v>
      </c>
      <c r="BJ1103" s="17">
        <v>0.17136704615183501</v>
      </c>
      <c r="BK1103" s="17">
        <v>0.16030931579421101</v>
      </c>
      <c r="BL1103" s="17">
        <v>0.203284883459937</v>
      </c>
      <c r="BM1103" s="17">
        <v>0.111349345550984</v>
      </c>
      <c r="BN1103" s="17">
        <v>9.7645517282157798E-2</v>
      </c>
      <c r="BO1103" s="17"/>
      <c r="BP1103" s="17">
        <v>0.19348261380378301</v>
      </c>
      <c r="BQ1103" s="17">
        <v>0.25025032833001898</v>
      </c>
      <c r="BR1103" s="17">
        <v>0.22314268122057099</v>
      </c>
      <c r="BS1103" s="17">
        <v>0.21708739418755099</v>
      </c>
      <c r="BT1103" s="17">
        <v>0.257439916605402</v>
      </c>
      <c r="BU1103" s="17">
        <v>0.26061925969166799</v>
      </c>
      <c r="BV1103" s="17"/>
      <c r="BW1103" s="17">
        <v>0.23591157896751</v>
      </c>
      <c r="BX1103" s="17">
        <v>0.23762349507348299</v>
      </c>
      <c r="BY1103" s="17">
        <v>0.22294832083420199</v>
      </c>
      <c r="BZ1103" s="17">
        <v>0.21123291780342701</v>
      </c>
      <c r="CA1103" s="17">
        <v>0.17523718174759001</v>
      </c>
      <c r="CB1103" s="17">
        <v>0.23556769729074101</v>
      </c>
      <c r="CC1103" s="17">
        <v>0.19586772049494</v>
      </c>
      <c r="CD1103" s="17">
        <v>0.244855142969403</v>
      </c>
      <c r="CE1103" s="17"/>
      <c r="CF1103" s="17">
        <v>0.13546516596643701</v>
      </c>
      <c r="CG1103" s="17">
        <v>0.212363877898189</v>
      </c>
      <c r="CH1103" s="17">
        <v>0.238868386851808</v>
      </c>
      <c r="CI1103" s="17">
        <v>0.277177475191414</v>
      </c>
      <c r="CJ1103" s="17">
        <v>0.30623268404793702</v>
      </c>
      <c r="CK1103" s="17"/>
      <c r="CL1103" s="17">
        <v>0.198655135518293</v>
      </c>
      <c r="CM1103" s="17"/>
      <c r="CN1103" s="17">
        <v>0.25921530691433797</v>
      </c>
      <c r="CO1103" s="17">
        <v>0.20621435813237701</v>
      </c>
      <c r="CP1103" s="17">
        <v>0.176767582756026</v>
      </c>
    </row>
    <row r="1104" spans="2:94" x14ac:dyDescent="0.35">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c r="AO1104" s="17"/>
      <c r="AP1104" s="17"/>
      <c r="AQ1104" s="17"/>
      <c r="AR1104" s="17"/>
      <c r="AS1104" s="17"/>
      <c r="AT1104" s="17"/>
      <c r="AU1104" s="17"/>
      <c r="AV1104" s="17"/>
      <c r="AW1104" s="17"/>
      <c r="AX1104" s="17"/>
      <c r="AY1104" s="17"/>
      <c r="AZ1104" s="17"/>
      <c r="BA1104" s="17"/>
      <c r="BB1104" s="17"/>
      <c r="BC1104" s="17"/>
      <c r="BD1104" s="17"/>
      <c r="BE1104" s="17"/>
      <c r="BF1104" s="17"/>
      <c r="BG1104" s="17"/>
      <c r="BH1104" s="17"/>
      <c r="BI1104" s="17"/>
      <c r="BJ1104" s="17"/>
      <c r="BK1104" s="17"/>
      <c r="BL1104" s="17"/>
      <c r="BM1104" s="17"/>
      <c r="BN1104" s="17"/>
      <c r="BO1104" s="17"/>
      <c r="BP1104" s="17"/>
      <c r="BQ1104" s="17"/>
      <c r="BR1104" s="17"/>
      <c r="BS1104" s="17"/>
      <c r="BT1104" s="17"/>
      <c r="BU1104" s="17"/>
      <c r="BV1104" s="17"/>
      <c r="BW1104" s="17"/>
      <c r="BX1104" s="17"/>
      <c r="BY1104" s="17"/>
      <c r="BZ1104" s="17"/>
      <c r="CA1104" s="17"/>
      <c r="CB1104" s="17"/>
      <c r="CC1104" s="17"/>
      <c r="CD1104" s="17"/>
      <c r="CE1104" s="17"/>
      <c r="CF1104" s="17"/>
      <c r="CG1104" s="17"/>
      <c r="CH1104" s="17"/>
      <c r="CI1104" s="17"/>
      <c r="CJ1104" s="17"/>
      <c r="CK1104" s="17"/>
      <c r="CL1104" s="17"/>
      <c r="CM1104" s="17"/>
      <c r="CN1104" s="17"/>
      <c r="CO1104" s="17"/>
      <c r="CP1104" s="17"/>
    </row>
    <row r="1105" spans="2:94" x14ac:dyDescent="0.35">
      <c r="B1105" s="6" t="s">
        <v>413</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c r="AO1105" s="17"/>
      <c r="AP1105" s="17"/>
      <c r="AQ1105" s="17"/>
      <c r="AR1105" s="17"/>
      <c r="AS1105" s="17"/>
      <c r="AT1105" s="17"/>
      <c r="AU1105" s="17"/>
      <c r="AV1105" s="17"/>
      <c r="AW1105" s="17"/>
      <c r="AX1105" s="17"/>
      <c r="AY1105" s="17"/>
      <c r="AZ1105" s="17"/>
      <c r="BA1105" s="17"/>
      <c r="BB1105" s="17"/>
      <c r="BC1105" s="17"/>
      <c r="BD1105" s="17"/>
      <c r="BE1105" s="17"/>
      <c r="BF1105" s="17"/>
      <c r="BG1105" s="17"/>
      <c r="BH1105" s="17"/>
      <c r="BI1105" s="17"/>
      <c r="BJ1105" s="17"/>
      <c r="BK1105" s="17"/>
      <c r="BL1105" s="17"/>
      <c r="BM1105" s="17"/>
      <c r="BN1105" s="17"/>
      <c r="BO1105" s="17"/>
      <c r="BP1105" s="17"/>
      <c r="BQ1105" s="17"/>
      <c r="BR1105" s="17"/>
      <c r="BS1105" s="17"/>
      <c r="BT1105" s="17"/>
      <c r="BU1105" s="17"/>
      <c r="BV1105" s="17"/>
      <c r="BW1105" s="17"/>
      <c r="BX1105" s="17"/>
      <c r="BY1105" s="17"/>
      <c r="BZ1105" s="17"/>
      <c r="CA1105" s="17"/>
      <c r="CB1105" s="17"/>
      <c r="CC1105" s="17"/>
      <c r="CD1105" s="17"/>
      <c r="CE1105" s="17"/>
      <c r="CF1105" s="17"/>
      <c r="CG1105" s="17"/>
      <c r="CH1105" s="17"/>
      <c r="CI1105" s="17"/>
      <c r="CJ1105" s="17"/>
      <c r="CK1105" s="17"/>
      <c r="CL1105" s="17"/>
      <c r="CM1105" s="17"/>
      <c r="CN1105" s="17"/>
      <c r="CO1105" s="17"/>
      <c r="CP1105" s="17"/>
    </row>
    <row r="1106" spans="2:94" x14ac:dyDescent="0.35">
      <c r="B1106" s="24" t="s">
        <v>125</v>
      </c>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c r="AD1106" s="17"/>
      <c r="AE1106" s="17"/>
      <c r="AF1106" s="17"/>
      <c r="AG1106" s="17"/>
      <c r="AH1106" s="17"/>
      <c r="AI1106" s="17"/>
      <c r="AJ1106" s="17"/>
      <c r="AK1106" s="17"/>
      <c r="AL1106" s="17"/>
      <c r="AM1106" s="17"/>
      <c r="AN1106" s="17"/>
      <c r="AO1106" s="17"/>
      <c r="AP1106" s="17"/>
      <c r="AQ1106" s="17"/>
      <c r="AR1106" s="17"/>
      <c r="AS1106" s="17"/>
      <c r="AT1106" s="17"/>
      <c r="AU1106" s="17"/>
      <c r="AV1106" s="17"/>
      <c r="AW1106" s="17"/>
      <c r="AX1106" s="17"/>
      <c r="AY1106" s="17"/>
      <c r="AZ1106" s="17"/>
      <c r="BA1106" s="17"/>
      <c r="BB1106" s="17"/>
      <c r="BC1106" s="17"/>
      <c r="BD1106" s="17"/>
      <c r="BE1106" s="17"/>
      <c r="BF1106" s="17"/>
      <c r="BG1106" s="17"/>
      <c r="BH1106" s="17"/>
      <c r="BI1106" s="17"/>
      <c r="BJ1106" s="17"/>
      <c r="BK1106" s="17"/>
      <c r="BL1106" s="17"/>
      <c r="BM1106" s="17"/>
      <c r="BN1106" s="17"/>
      <c r="BO1106" s="17"/>
      <c r="BP1106" s="17"/>
      <c r="BQ1106" s="17"/>
      <c r="BR1106" s="17"/>
      <c r="BS1106" s="17"/>
      <c r="BT1106" s="17"/>
      <c r="BU1106" s="17"/>
      <c r="BV1106" s="17"/>
      <c r="BW1106" s="17"/>
      <c r="BX1106" s="17"/>
      <c r="BY1106" s="17"/>
      <c r="BZ1106" s="17"/>
      <c r="CA1106" s="17"/>
      <c r="CB1106" s="17"/>
      <c r="CC1106" s="17"/>
      <c r="CD1106" s="17"/>
      <c r="CE1106" s="17"/>
      <c r="CF1106" s="17"/>
      <c r="CG1106" s="17"/>
      <c r="CH1106" s="17"/>
      <c r="CI1106" s="17"/>
      <c r="CJ1106" s="17"/>
      <c r="CK1106" s="17"/>
      <c r="CL1106" s="17"/>
      <c r="CM1106" s="17"/>
      <c r="CN1106" s="17"/>
      <c r="CO1106" s="17"/>
      <c r="CP1106" s="17"/>
    </row>
    <row r="1107" spans="2:94" x14ac:dyDescent="0.35">
      <c r="B1107" t="s">
        <v>205</v>
      </c>
      <c r="C1107" s="17">
        <v>0.173165270572257</v>
      </c>
      <c r="D1107" s="17">
        <v>0.21032345738329999</v>
      </c>
      <c r="E1107" s="17">
        <v>0.134818904353663</v>
      </c>
      <c r="F1107" s="17"/>
      <c r="G1107" s="17">
        <v>0.226633546645687</v>
      </c>
      <c r="H1107" s="17">
        <v>0.24039481387549</v>
      </c>
      <c r="I1107" s="17">
        <v>0.16991943143442201</v>
      </c>
      <c r="J1107" s="17">
        <v>0.15062085257087501</v>
      </c>
      <c r="K1107" s="17">
        <v>0.13935836356584599</v>
      </c>
      <c r="L1107" s="17">
        <v>0.12599050366314599</v>
      </c>
      <c r="M1107" s="17"/>
      <c r="N1107" s="17">
        <v>0.19153386361594699</v>
      </c>
      <c r="O1107" s="17">
        <v>0.17585126604982099</v>
      </c>
      <c r="P1107" s="17">
        <v>0.15599729040256299</v>
      </c>
      <c r="Q1107" s="17">
        <v>0.16501711609349301</v>
      </c>
      <c r="R1107" s="17"/>
      <c r="S1107" s="17">
        <v>0.22420620329150401</v>
      </c>
      <c r="T1107" s="17">
        <v>0.146420598004116</v>
      </c>
      <c r="U1107" s="17">
        <v>0.190515654514014</v>
      </c>
      <c r="V1107" s="17">
        <v>0.13028672086246501</v>
      </c>
      <c r="W1107" s="17">
        <v>0.13994881061216899</v>
      </c>
      <c r="X1107" s="17">
        <v>0.16774409518974701</v>
      </c>
      <c r="Y1107" s="17">
        <v>0.22198808672538201</v>
      </c>
      <c r="Z1107" s="17">
        <v>0.15731216771987999</v>
      </c>
      <c r="AA1107" s="17">
        <v>0.16100330119895201</v>
      </c>
      <c r="AB1107" s="17">
        <v>0.17475670847855501</v>
      </c>
      <c r="AC1107" s="17">
        <v>0.164085653250851</v>
      </c>
      <c r="AD1107" s="17"/>
      <c r="AE1107" s="17">
        <v>0.14238930493629101</v>
      </c>
      <c r="AF1107" s="17">
        <v>0.19482586987787501</v>
      </c>
      <c r="AG1107" s="17">
        <v>0.16833692875919901</v>
      </c>
      <c r="AH1107" s="17"/>
      <c r="AI1107" s="17">
        <v>0.13326118962761599</v>
      </c>
      <c r="AJ1107" s="17">
        <v>0.23928851227217199</v>
      </c>
      <c r="AK1107" s="17">
        <v>0.19827368694151501</v>
      </c>
      <c r="AL1107" s="17">
        <v>0.105878382058622</v>
      </c>
      <c r="AM1107" s="17">
        <v>0.117293375822923</v>
      </c>
      <c r="AN1107" s="17"/>
      <c r="AO1107" s="17">
        <v>0.15508986250998399</v>
      </c>
      <c r="AP1107" s="17">
        <v>0.23275442660652301</v>
      </c>
      <c r="AQ1107" s="17">
        <v>0.17558223960986599</v>
      </c>
      <c r="AR1107" s="17"/>
      <c r="AS1107" s="17">
        <v>0.13761193957266701</v>
      </c>
      <c r="AT1107" s="17">
        <v>0.15603294982690399</v>
      </c>
      <c r="AU1107" s="17">
        <v>0.18920260160313701</v>
      </c>
      <c r="AV1107" s="17">
        <v>0.248538310753426</v>
      </c>
      <c r="AW1107" s="17">
        <v>0.23098191599481599</v>
      </c>
      <c r="AX1107" s="17"/>
      <c r="AY1107" s="17">
        <v>9.5060022674608002E-2</v>
      </c>
      <c r="AZ1107" s="17">
        <v>0.21787606722445699</v>
      </c>
      <c r="BA1107" s="17">
        <v>0.21257016369169099</v>
      </c>
      <c r="BB1107" s="17">
        <v>0.13452117554770601</v>
      </c>
      <c r="BC1107" s="17">
        <v>0.165909153967429</v>
      </c>
      <c r="BD1107" s="17">
        <v>0.160533913666835</v>
      </c>
      <c r="BE1107" s="17">
        <v>0.133537256838963</v>
      </c>
      <c r="BF1107" s="17">
        <v>0.170377657921191</v>
      </c>
      <c r="BG1107" s="17">
        <v>0.172444402393681</v>
      </c>
      <c r="BH1107" s="17">
        <v>0.181536667504549</v>
      </c>
      <c r="BI1107" s="17">
        <v>0.15196802059181999</v>
      </c>
      <c r="BJ1107" s="17">
        <v>0.21177068942501001</v>
      </c>
      <c r="BK1107" s="17">
        <v>0.16367230876827801</v>
      </c>
      <c r="BL1107" s="17">
        <v>0.24756322913206999</v>
      </c>
      <c r="BM1107" s="17">
        <v>0.303720419523616</v>
      </c>
      <c r="BN1107" s="17">
        <v>0.31448167573250102</v>
      </c>
      <c r="BO1107" s="17"/>
      <c r="BP1107" s="17">
        <v>0.25273502946315501</v>
      </c>
      <c r="BQ1107" s="17">
        <v>0.15070635050419701</v>
      </c>
      <c r="BR1107" s="17">
        <v>0.15317554883081499</v>
      </c>
      <c r="BS1107" s="17">
        <v>0.149559965504482</v>
      </c>
      <c r="BT1107" s="17">
        <v>0.13587241358309399</v>
      </c>
      <c r="BU1107" s="17">
        <v>0.16038762183285701</v>
      </c>
      <c r="BV1107" s="17"/>
      <c r="BW1107" s="17">
        <v>0.22159620797350399</v>
      </c>
      <c r="BX1107" s="17">
        <v>0.178730547413469</v>
      </c>
      <c r="BY1107" s="17">
        <v>0.18149655075969201</v>
      </c>
      <c r="BZ1107" s="17">
        <v>0.13405340817536701</v>
      </c>
      <c r="CA1107" s="17">
        <v>0.183373920201853</v>
      </c>
      <c r="CB1107" s="17">
        <v>0.165953060764918</v>
      </c>
      <c r="CC1107" s="17">
        <v>0.29766120462878298</v>
      </c>
      <c r="CD1107" s="17">
        <v>0.17474339235103301</v>
      </c>
      <c r="CE1107" s="17"/>
      <c r="CF1107" s="17">
        <v>0.27134902481081602</v>
      </c>
      <c r="CG1107" s="17">
        <v>0.17039338741486601</v>
      </c>
      <c r="CH1107" s="17">
        <v>0.15505153883006501</v>
      </c>
      <c r="CI1107" s="17">
        <v>0.17575976050772901</v>
      </c>
      <c r="CJ1107" s="17">
        <v>0.148556486010988</v>
      </c>
      <c r="CK1107" s="17"/>
      <c r="CL1107" s="17">
        <v>0.186702939803679</v>
      </c>
      <c r="CM1107" s="17"/>
      <c r="CN1107" s="17">
        <v>0.18997372112808</v>
      </c>
      <c r="CO1107" s="17">
        <v>0.118202225091459</v>
      </c>
      <c r="CP1107" s="17">
        <v>0.178497157775172</v>
      </c>
    </row>
    <row r="1108" spans="2:94" x14ac:dyDescent="0.35">
      <c r="B1108" t="s">
        <v>206</v>
      </c>
      <c r="C1108" s="17">
        <v>0.38667150586216298</v>
      </c>
      <c r="D1108" s="17">
        <v>0.40145634518100898</v>
      </c>
      <c r="E1108" s="17">
        <v>0.37239174661355301</v>
      </c>
      <c r="F1108" s="17"/>
      <c r="G1108" s="17">
        <v>0.49827016107725203</v>
      </c>
      <c r="H1108" s="17">
        <v>0.42639371505256501</v>
      </c>
      <c r="I1108" s="17">
        <v>0.41429648337625202</v>
      </c>
      <c r="J1108" s="17">
        <v>0.37567788189342399</v>
      </c>
      <c r="K1108" s="17">
        <v>0.33207295137489801</v>
      </c>
      <c r="L1108" s="17">
        <v>0.302635636798054</v>
      </c>
      <c r="M1108" s="17"/>
      <c r="N1108" s="17">
        <v>0.408345222136208</v>
      </c>
      <c r="O1108" s="17">
        <v>0.41124655286909101</v>
      </c>
      <c r="P1108" s="17">
        <v>0.36684921473681298</v>
      </c>
      <c r="Q1108" s="17">
        <v>0.35732006736385002</v>
      </c>
      <c r="R1108" s="17"/>
      <c r="S1108" s="17">
        <v>0.44835946241179703</v>
      </c>
      <c r="T1108" s="17">
        <v>0.36754066467250901</v>
      </c>
      <c r="U1108" s="17">
        <v>0.34831784034032898</v>
      </c>
      <c r="V1108" s="17">
        <v>0.40322061097793599</v>
      </c>
      <c r="W1108" s="17">
        <v>0.40171999718379497</v>
      </c>
      <c r="X1108" s="17">
        <v>0.374975710114407</v>
      </c>
      <c r="Y1108" s="17">
        <v>0.38027166706209098</v>
      </c>
      <c r="Z1108" s="17">
        <v>0.36434462434744302</v>
      </c>
      <c r="AA1108" s="17">
        <v>0.398498936730661</v>
      </c>
      <c r="AB1108" s="17">
        <v>0.36076095324924101</v>
      </c>
      <c r="AC1108" s="17">
        <v>0.34408878795646097</v>
      </c>
      <c r="AD1108" s="17"/>
      <c r="AE1108" s="17">
        <v>0.34634924290432201</v>
      </c>
      <c r="AF1108" s="17">
        <v>0.39628918594909801</v>
      </c>
      <c r="AG1108" s="17">
        <v>0.40208693903265802</v>
      </c>
      <c r="AH1108" s="17"/>
      <c r="AI1108" s="17">
        <v>0.36562973510872598</v>
      </c>
      <c r="AJ1108" s="17">
        <v>0.41923666770441498</v>
      </c>
      <c r="AK1108" s="17">
        <v>0.39326558310543502</v>
      </c>
      <c r="AL1108" s="17">
        <v>0.26773720001160201</v>
      </c>
      <c r="AM1108" s="17">
        <v>0.400109303023579</v>
      </c>
      <c r="AN1108" s="17"/>
      <c r="AO1108" s="17">
        <v>0.39190013489783199</v>
      </c>
      <c r="AP1108" s="17">
        <v>0.43526583205019298</v>
      </c>
      <c r="AQ1108" s="17">
        <v>0.399622723031966</v>
      </c>
      <c r="AR1108" s="17"/>
      <c r="AS1108" s="17">
        <v>0.32932213725626502</v>
      </c>
      <c r="AT1108" s="17">
        <v>0.39663150757515903</v>
      </c>
      <c r="AU1108" s="17">
        <v>0.40999031879433701</v>
      </c>
      <c r="AV1108" s="17">
        <v>0.44649056977995899</v>
      </c>
      <c r="AW1108" s="17">
        <v>0.35730463231612702</v>
      </c>
      <c r="AX1108" s="17"/>
      <c r="AY1108" s="17">
        <v>0.47994194142068802</v>
      </c>
      <c r="AZ1108" s="17">
        <v>0.33398921507513701</v>
      </c>
      <c r="BA1108" s="17">
        <v>0.32116559720905302</v>
      </c>
      <c r="BB1108" s="17">
        <v>0.36701694351611602</v>
      </c>
      <c r="BC1108" s="17">
        <v>0.38892998696318498</v>
      </c>
      <c r="BD1108" s="17">
        <v>0.40369684681252999</v>
      </c>
      <c r="BE1108" s="17">
        <v>0.39933317756299802</v>
      </c>
      <c r="BF1108" s="17">
        <v>0.38835432702596501</v>
      </c>
      <c r="BG1108" s="17">
        <v>0.37667003998662302</v>
      </c>
      <c r="BH1108" s="17">
        <v>0.40479877936716402</v>
      </c>
      <c r="BI1108" s="17">
        <v>0.44106791634367198</v>
      </c>
      <c r="BJ1108" s="17">
        <v>0.42296245580664799</v>
      </c>
      <c r="BK1108" s="17">
        <v>0.41589405286823999</v>
      </c>
      <c r="BL1108" s="17">
        <v>0.43173292864706297</v>
      </c>
      <c r="BM1108" s="17">
        <v>0.349790654280908</v>
      </c>
      <c r="BN1108" s="17">
        <v>0.427015860237283</v>
      </c>
      <c r="BO1108" s="17"/>
      <c r="BP1108" s="17">
        <v>0.41754159767846399</v>
      </c>
      <c r="BQ1108" s="17">
        <v>0.38867287610582202</v>
      </c>
      <c r="BR1108" s="17">
        <v>0.41425258393032699</v>
      </c>
      <c r="BS1108" s="17">
        <v>0.373691982113808</v>
      </c>
      <c r="BT1108" s="17">
        <v>0.358806481110298</v>
      </c>
      <c r="BU1108" s="17">
        <v>0.28767549422646899</v>
      </c>
      <c r="BV1108" s="17"/>
      <c r="BW1108" s="17">
        <v>0.36556178542993201</v>
      </c>
      <c r="BX1108" s="17">
        <v>0.38908820435254698</v>
      </c>
      <c r="BY1108" s="17">
        <v>0.37932685805196897</v>
      </c>
      <c r="BZ1108" s="17">
        <v>0.42865735085085199</v>
      </c>
      <c r="CA1108" s="17">
        <v>0.38292566800771399</v>
      </c>
      <c r="CB1108" s="17">
        <v>0.43121157663239201</v>
      </c>
      <c r="CC1108" s="17">
        <v>0.33207973088939702</v>
      </c>
      <c r="CD1108" s="17">
        <v>0.396159931997835</v>
      </c>
      <c r="CE1108" s="17"/>
      <c r="CF1108" s="17">
        <v>0.37970184679324998</v>
      </c>
      <c r="CG1108" s="17">
        <v>0.38980370947703902</v>
      </c>
      <c r="CH1108" s="17">
        <v>0.38940495440080702</v>
      </c>
      <c r="CI1108" s="17">
        <v>0.38046397045973501</v>
      </c>
      <c r="CJ1108" s="17">
        <v>0.36816627748761199</v>
      </c>
      <c r="CK1108" s="17"/>
      <c r="CL1108" s="17">
        <v>0.42629790735383299</v>
      </c>
      <c r="CM1108" s="17"/>
      <c r="CN1108" s="17">
        <v>0.36785861866006803</v>
      </c>
      <c r="CO1108" s="17">
        <v>0.42950371477975102</v>
      </c>
      <c r="CP1108" s="17">
        <v>0.39557495752025401</v>
      </c>
    </row>
    <row r="1109" spans="2:94" x14ac:dyDescent="0.35">
      <c r="B1109" t="s">
        <v>207</v>
      </c>
      <c r="C1109" s="17">
        <v>0.26211508614068701</v>
      </c>
      <c r="D1109" s="17">
        <v>0.23509703063003601</v>
      </c>
      <c r="E1109" s="17">
        <v>0.29054694237287498</v>
      </c>
      <c r="F1109" s="17"/>
      <c r="G1109" s="17">
        <v>0.18837294192080201</v>
      </c>
      <c r="H1109" s="17">
        <v>0.21593426135763499</v>
      </c>
      <c r="I1109" s="17">
        <v>0.26675519864138902</v>
      </c>
      <c r="J1109" s="17">
        <v>0.27917030105862101</v>
      </c>
      <c r="K1109" s="17">
        <v>0.28718608062109102</v>
      </c>
      <c r="L1109" s="17">
        <v>0.31477488438745799</v>
      </c>
      <c r="M1109" s="17"/>
      <c r="N1109" s="17">
        <v>0.23035035422778899</v>
      </c>
      <c r="O1109" s="17">
        <v>0.237705990982502</v>
      </c>
      <c r="P1109" s="17">
        <v>0.275169044113307</v>
      </c>
      <c r="Q1109" s="17">
        <v>0.31141757766523998</v>
      </c>
      <c r="R1109" s="17"/>
      <c r="S1109" s="17">
        <v>0.205487091936747</v>
      </c>
      <c r="T1109" s="17">
        <v>0.27186554433087401</v>
      </c>
      <c r="U1109" s="17">
        <v>0.28516300392669403</v>
      </c>
      <c r="V1109" s="17">
        <v>0.27506928104673301</v>
      </c>
      <c r="W1109" s="17">
        <v>0.26815043629739499</v>
      </c>
      <c r="X1109" s="17">
        <v>0.253406454939756</v>
      </c>
      <c r="Y1109" s="17">
        <v>0.23271791760213101</v>
      </c>
      <c r="Z1109" s="17">
        <v>0.337404784560903</v>
      </c>
      <c r="AA1109" s="17">
        <v>0.27526921396965798</v>
      </c>
      <c r="AB1109" s="17">
        <v>0.27736892394882101</v>
      </c>
      <c r="AC1109" s="17">
        <v>0.27249755399123599</v>
      </c>
      <c r="AD1109" s="17"/>
      <c r="AE1109" s="17">
        <v>0.279600797471381</v>
      </c>
      <c r="AF1109" s="17">
        <v>0.255379725338993</v>
      </c>
      <c r="AG1109" s="17">
        <v>0.26646307774047001</v>
      </c>
      <c r="AH1109" s="17"/>
      <c r="AI1109" s="17">
        <v>0.28133209326090403</v>
      </c>
      <c r="AJ1109" s="17">
        <v>0.21834803393500599</v>
      </c>
      <c r="AK1109" s="17">
        <v>0.26097951593816898</v>
      </c>
      <c r="AL1109" s="17">
        <v>0.32951644836236998</v>
      </c>
      <c r="AM1109" s="17">
        <v>0.29065769349152198</v>
      </c>
      <c r="AN1109" s="17"/>
      <c r="AO1109" s="17">
        <v>0.26866276356923702</v>
      </c>
      <c r="AP1109" s="17">
        <v>0.21676545198678601</v>
      </c>
      <c r="AQ1109" s="17">
        <v>0.26117097766947101</v>
      </c>
      <c r="AR1109" s="17"/>
      <c r="AS1109" s="17">
        <v>0.32084522757364697</v>
      </c>
      <c r="AT1109" s="17">
        <v>0.26996915378223302</v>
      </c>
      <c r="AU1109" s="17">
        <v>0.23068241324382399</v>
      </c>
      <c r="AV1109" s="17">
        <v>0.18095490930466701</v>
      </c>
      <c r="AW1109" s="17">
        <v>0.30386925508170798</v>
      </c>
      <c r="AX1109" s="17"/>
      <c r="AY1109" s="17">
        <v>9.8660733586560995E-2</v>
      </c>
      <c r="AZ1109" s="17">
        <v>0.28467758670433302</v>
      </c>
      <c r="BA1109" s="17">
        <v>0.28723936783950799</v>
      </c>
      <c r="BB1109" s="17">
        <v>0.32481176092317399</v>
      </c>
      <c r="BC1109" s="17">
        <v>0.29449507466459102</v>
      </c>
      <c r="BD1109" s="17">
        <v>0.248268455483002</v>
      </c>
      <c r="BE1109" s="17">
        <v>0.28131262453407002</v>
      </c>
      <c r="BF1109" s="17">
        <v>0.23716069671305801</v>
      </c>
      <c r="BG1109" s="17">
        <v>0.27901274715074198</v>
      </c>
      <c r="BH1109" s="17">
        <v>0.26306977348775801</v>
      </c>
      <c r="BI1109" s="17">
        <v>0.260406599293042</v>
      </c>
      <c r="BJ1109" s="17">
        <v>0.18881250169401601</v>
      </c>
      <c r="BK1109" s="17">
        <v>0.22018352726837501</v>
      </c>
      <c r="BL1109" s="17">
        <v>0.16370023634973499</v>
      </c>
      <c r="BM1109" s="17">
        <v>0.225984451274654</v>
      </c>
      <c r="BN1109" s="17">
        <v>0.167744472053733</v>
      </c>
      <c r="BO1109" s="17"/>
      <c r="BP1109" s="17">
        <v>0.219764663721879</v>
      </c>
      <c r="BQ1109" s="17">
        <v>0.26335116275739701</v>
      </c>
      <c r="BR1109" s="17">
        <v>0.27362478543952801</v>
      </c>
      <c r="BS1109" s="17">
        <v>0.27799306860392697</v>
      </c>
      <c r="BT1109" s="17">
        <v>0.27106611691516502</v>
      </c>
      <c r="BU1109" s="17">
        <v>0.324579661602799</v>
      </c>
      <c r="BV1109" s="17"/>
      <c r="BW1109" s="17">
        <v>0.22913282781091601</v>
      </c>
      <c r="BX1109" s="17">
        <v>0.25203750487633297</v>
      </c>
      <c r="BY1109" s="17">
        <v>0.26786640468871697</v>
      </c>
      <c r="BZ1109" s="17">
        <v>0.26931274290715301</v>
      </c>
      <c r="CA1109" s="17">
        <v>0.25560539993835102</v>
      </c>
      <c r="CB1109" s="17">
        <v>0.23434935947105601</v>
      </c>
      <c r="CC1109" s="17">
        <v>0.24469988318338001</v>
      </c>
      <c r="CD1109" s="17">
        <v>0.23192589469852001</v>
      </c>
      <c r="CE1109" s="17"/>
      <c r="CF1109" s="17">
        <v>0.224139655838584</v>
      </c>
      <c r="CG1109" s="17">
        <v>0.23475391022506401</v>
      </c>
      <c r="CH1109" s="17">
        <v>0.29322903556869101</v>
      </c>
      <c r="CI1109" s="17">
        <v>0.26374634095734401</v>
      </c>
      <c r="CJ1109" s="17">
        <v>0.29365321462618699</v>
      </c>
      <c r="CK1109" s="17"/>
      <c r="CL1109" s="17">
        <v>0.24604157992133799</v>
      </c>
      <c r="CM1109" s="17"/>
      <c r="CN1109" s="17">
        <v>0.26052967182345099</v>
      </c>
      <c r="CO1109" s="17">
        <v>0.282498531369203</v>
      </c>
      <c r="CP1109" s="17">
        <v>0.24951548268410101</v>
      </c>
    </row>
    <row r="1110" spans="2:94" x14ac:dyDescent="0.35">
      <c r="B1110" t="s">
        <v>208</v>
      </c>
      <c r="C1110" s="17">
        <v>8.22890550668684E-2</v>
      </c>
      <c r="D1110" s="17">
        <v>6.6147464916877105E-2</v>
      </c>
      <c r="E1110" s="17">
        <v>9.8160388305677498E-2</v>
      </c>
      <c r="F1110" s="17"/>
      <c r="G1110" s="17">
        <v>3.7211169241414099E-2</v>
      </c>
      <c r="H1110" s="17">
        <v>5.4627937621912301E-2</v>
      </c>
      <c r="I1110" s="17">
        <v>6.1379072851609297E-2</v>
      </c>
      <c r="J1110" s="17">
        <v>9.2945972587762896E-2</v>
      </c>
      <c r="K1110" s="17">
        <v>0.106875550606916</v>
      </c>
      <c r="L1110" s="17">
        <v>0.12694229861851999</v>
      </c>
      <c r="M1110" s="17"/>
      <c r="N1110" s="17">
        <v>9.3578354881128201E-2</v>
      </c>
      <c r="O1110" s="17">
        <v>6.8924587498168099E-2</v>
      </c>
      <c r="P1110" s="17">
        <v>0.100412363222182</v>
      </c>
      <c r="Q1110" s="17">
        <v>6.5085034117328994E-2</v>
      </c>
      <c r="R1110" s="17"/>
      <c r="S1110" s="17">
        <v>4.5040156597555198E-2</v>
      </c>
      <c r="T1110" s="17">
        <v>8.8390717395562299E-2</v>
      </c>
      <c r="U1110" s="17">
        <v>0.10255900655429</v>
      </c>
      <c r="V1110" s="17">
        <v>9.4906311084043904E-2</v>
      </c>
      <c r="W1110" s="17">
        <v>8.2523356164327197E-2</v>
      </c>
      <c r="X1110" s="17">
        <v>9.1204600258715907E-2</v>
      </c>
      <c r="Y1110" s="17">
        <v>7.9183145175327693E-2</v>
      </c>
      <c r="Z1110" s="17">
        <v>8.1859475230260895E-2</v>
      </c>
      <c r="AA1110" s="17">
        <v>8.4511775811465698E-2</v>
      </c>
      <c r="AB1110" s="17">
        <v>7.8637568340201705E-2</v>
      </c>
      <c r="AC1110" s="17">
        <v>0.106128109666073</v>
      </c>
      <c r="AD1110" s="17"/>
      <c r="AE1110" s="17">
        <v>0.101963663243584</v>
      </c>
      <c r="AF1110" s="17">
        <v>8.8193462812455201E-2</v>
      </c>
      <c r="AG1110" s="17">
        <v>4.7692732476826302E-2</v>
      </c>
      <c r="AH1110" s="17"/>
      <c r="AI1110" s="17">
        <v>0.109029899360681</v>
      </c>
      <c r="AJ1110" s="17">
        <v>6.4928652715090698E-2</v>
      </c>
      <c r="AK1110" s="17">
        <v>8.7766896342384104E-2</v>
      </c>
      <c r="AL1110" s="17">
        <v>0.100171491650591</v>
      </c>
      <c r="AM1110" s="17">
        <v>5.9348652168455598E-2</v>
      </c>
      <c r="AN1110" s="17"/>
      <c r="AO1110" s="17">
        <v>0.104171549346058</v>
      </c>
      <c r="AP1110" s="17">
        <v>5.83433232618032E-2</v>
      </c>
      <c r="AQ1110" s="17">
        <v>9.2150249674859602E-2</v>
      </c>
      <c r="AR1110" s="17"/>
      <c r="AS1110" s="17">
        <v>9.39506558991446E-2</v>
      </c>
      <c r="AT1110" s="17">
        <v>7.4067137728872898E-2</v>
      </c>
      <c r="AU1110" s="17">
        <v>8.1591968728282394E-2</v>
      </c>
      <c r="AV1110" s="17">
        <v>7.2117706827776698E-2</v>
      </c>
      <c r="AW1110" s="17">
        <v>4.15853508764671E-2</v>
      </c>
      <c r="AX1110" s="17"/>
      <c r="AY1110" s="17">
        <v>0.103780407335238</v>
      </c>
      <c r="AZ1110" s="17">
        <v>6.5980855264670901E-2</v>
      </c>
      <c r="BA1110" s="17">
        <v>6.8678400953133906E-2</v>
      </c>
      <c r="BB1110" s="17">
        <v>9.6303675894229404E-2</v>
      </c>
      <c r="BC1110" s="17">
        <v>6.1157496314402003E-2</v>
      </c>
      <c r="BD1110" s="17">
        <v>8.2032363222279303E-2</v>
      </c>
      <c r="BE1110" s="17">
        <v>9.6118000961527394E-2</v>
      </c>
      <c r="BF1110" s="17">
        <v>0.109487976974149</v>
      </c>
      <c r="BG1110" s="17">
        <v>7.6303291951467594E-2</v>
      </c>
      <c r="BH1110" s="17">
        <v>6.8503108936079193E-2</v>
      </c>
      <c r="BI1110" s="17">
        <v>7.5384547851250594E-2</v>
      </c>
      <c r="BJ1110" s="17">
        <v>8.6144662362799398E-2</v>
      </c>
      <c r="BK1110" s="17">
        <v>0.11390138281964</v>
      </c>
      <c r="BL1110" s="17">
        <v>6.1886652247619099E-2</v>
      </c>
      <c r="BM1110" s="17">
        <v>6.8180690899333596E-2</v>
      </c>
      <c r="BN1110" s="17">
        <v>6.0633253738563299E-2</v>
      </c>
      <c r="BO1110" s="17"/>
      <c r="BP1110" s="17">
        <v>4.4963081149671E-2</v>
      </c>
      <c r="BQ1110" s="17">
        <v>9.3758318593949105E-2</v>
      </c>
      <c r="BR1110" s="17">
        <v>6.2549760256559603E-2</v>
      </c>
      <c r="BS1110" s="17">
        <v>9.1000003961894504E-2</v>
      </c>
      <c r="BT1110" s="17">
        <v>0.130627877051154</v>
      </c>
      <c r="BU1110" s="17">
        <v>0.10323844296309601</v>
      </c>
      <c r="BV1110" s="17"/>
      <c r="BW1110" s="17">
        <v>7.8568697032877596E-2</v>
      </c>
      <c r="BX1110" s="17">
        <v>8.9876061382753697E-2</v>
      </c>
      <c r="BY1110" s="17">
        <v>8.5530515614784502E-2</v>
      </c>
      <c r="BZ1110" s="17">
        <v>7.5707591921029896E-2</v>
      </c>
      <c r="CA1110" s="17">
        <v>9.1903992067482704E-2</v>
      </c>
      <c r="CB1110" s="17">
        <v>6.2299061391456197E-2</v>
      </c>
      <c r="CC1110" s="17">
        <v>6.3570564318235101E-2</v>
      </c>
      <c r="CD1110" s="17">
        <v>6.0119710802679298E-2</v>
      </c>
      <c r="CE1110" s="17"/>
      <c r="CF1110" s="17">
        <v>6.0432015282882001E-2</v>
      </c>
      <c r="CG1110" s="17">
        <v>9.4882593333337498E-2</v>
      </c>
      <c r="CH1110" s="17">
        <v>7.9447452136713698E-2</v>
      </c>
      <c r="CI1110" s="17">
        <v>7.2414533819958604E-2</v>
      </c>
      <c r="CJ1110" s="17">
        <v>7.7922044439781096E-2</v>
      </c>
      <c r="CK1110" s="17"/>
      <c r="CL1110" s="17">
        <v>8.1257786219879793E-2</v>
      </c>
      <c r="CM1110" s="17"/>
      <c r="CN1110" s="17">
        <v>7.3057810328851405E-2</v>
      </c>
      <c r="CO1110" s="17">
        <v>8.6947116538595007E-2</v>
      </c>
      <c r="CP1110" s="17">
        <v>9.9677740373568594E-2</v>
      </c>
    </row>
    <row r="1111" spans="2:94" x14ac:dyDescent="0.35">
      <c r="B1111" t="s">
        <v>209</v>
      </c>
      <c r="C1111" s="17">
        <v>4.0986886829418402E-2</v>
      </c>
      <c r="D1111" s="17">
        <v>4.5739961244950798E-2</v>
      </c>
      <c r="E1111" s="17">
        <v>3.66720670830923E-2</v>
      </c>
      <c r="F1111" s="17"/>
      <c r="G1111" s="17">
        <v>1.66253124298203E-3</v>
      </c>
      <c r="H1111" s="17">
        <v>7.1236563130232999E-3</v>
      </c>
      <c r="I1111" s="17">
        <v>3.1467562373200898E-2</v>
      </c>
      <c r="J1111" s="17">
        <v>3.9604095781193997E-2</v>
      </c>
      <c r="K1111" s="17">
        <v>7.1162531218765396E-2</v>
      </c>
      <c r="L1111" s="17">
        <v>8.3622812312936695E-2</v>
      </c>
      <c r="M1111" s="17"/>
      <c r="N1111" s="17">
        <v>4.1648511214948697E-2</v>
      </c>
      <c r="O1111" s="17">
        <v>4.8547830519430402E-2</v>
      </c>
      <c r="P1111" s="17">
        <v>4.42564471063739E-2</v>
      </c>
      <c r="Q1111" s="17">
        <v>3.0066693231263E-2</v>
      </c>
      <c r="R1111" s="17"/>
      <c r="S1111" s="17">
        <v>1.8457778229118801E-2</v>
      </c>
      <c r="T1111" s="17">
        <v>6.21530131120719E-2</v>
      </c>
      <c r="U1111" s="17">
        <v>2.4431353809340799E-2</v>
      </c>
      <c r="V1111" s="17">
        <v>7.0359586352303397E-2</v>
      </c>
      <c r="W1111" s="17">
        <v>5.2392755782382797E-2</v>
      </c>
      <c r="X1111" s="17">
        <v>3.0974229641870101E-2</v>
      </c>
      <c r="Y1111" s="17">
        <v>2.2974859898519901E-2</v>
      </c>
      <c r="Z1111" s="17">
        <v>3.64838164376977E-2</v>
      </c>
      <c r="AA1111" s="17">
        <v>1.6693979648148598E-2</v>
      </c>
      <c r="AB1111" s="17">
        <v>6.2445935311855702E-2</v>
      </c>
      <c r="AC1111" s="17">
        <v>7.1964770131871594E-2</v>
      </c>
      <c r="AD1111" s="17"/>
      <c r="AE1111" s="17">
        <v>7.8773321881086905E-2</v>
      </c>
      <c r="AF1111" s="17">
        <v>2.24698358244136E-2</v>
      </c>
      <c r="AG1111" s="17">
        <v>2.0204726481624701E-2</v>
      </c>
      <c r="AH1111" s="17"/>
      <c r="AI1111" s="17">
        <v>6.9642878467870095E-2</v>
      </c>
      <c r="AJ1111" s="17">
        <v>1.2521523419166999E-2</v>
      </c>
      <c r="AK1111" s="17">
        <v>3.2313126871893499E-2</v>
      </c>
      <c r="AL1111" s="17">
        <v>0.12761199559436401</v>
      </c>
      <c r="AM1111" s="17">
        <v>2.6310149909479601E-2</v>
      </c>
      <c r="AN1111" s="17"/>
      <c r="AO1111" s="17">
        <v>5.2898879124821802E-2</v>
      </c>
      <c r="AP1111" s="17">
        <v>1.4655140746106301E-2</v>
      </c>
      <c r="AQ1111" s="17">
        <v>3.1828948043476697E-2</v>
      </c>
      <c r="AR1111" s="17"/>
      <c r="AS1111" s="17">
        <v>4.7977771729060398E-2</v>
      </c>
      <c r="AT1111" s="17">
        <v>4.8175407048205103E-2</v>
      </c>
      <c r="AU1111" s="17">
        <v>3.32215315328196E-2</v>
      </c>
      <c r="AV1111" s="17">
        <v>1.6319886442918201E-2</v>
      </c>
      <c r="AW1111" s="17">
        <v>4.7234699026888899E-2</v>
      </c>
      <c r="AX1111" s="17"/>
      <c r="AY1111" s="17">
        <v>6.0591289609583703E-2</v>
      </c>
      <c r="AZ1111" s="17">
        <v>1.0776810197172099E-2</v>
      </c>
      <c r="BA1111" s="17">
        <v>5.0463729401905702E-2</v>
      </c>
      <c r="BB1111" s="17">
        <v>4.5173246278630001E-2</v>
      </c>
      <c r="BC1111" s="17">
        <v>3.7660854380188999E-2</v>
      </c>
      <c r="BD1111" s="17">
        <v>3.9749176047320103E-2</v>
      </c>
      <c r="BE1111" s="17">
        <v>4.6750785218814102E-2</v>
      </c>
      <c r="BF1111" s="17">
        <v>3.82217278334906E-2</v>
      </c>
      <c r="BG1111" s="17">
        <v>5.1349190394862E-2</v>
      </c>
      <c r="BH1111" s="17">
        <v>3.4703511397252099E-2</v>
      </c>
      <c r="BI1111" s="17">
        <v>3.0861638611986899E-2</v>
      </c>
      <c r="BJ1111" s="17">
        <v>3.6609028131639403E-2</v>
      </c>
      <c r="BK1111" s="17">
        <v>6.2755321699220101E-2</v>
      </c>
      <c r="BL1111" s="17">
        <v>4.3150259758138902E-2</v>
      </c>
      <c r="BM1111" s="17">
        <v>1.29343584159246E-2</v>
      </c>
      <c r="BN1111" s="17">
        <v>1.8633465459836299E-2</v>
      </c>
      <c r="BO1111" s="17"/>
      <c r="BP1111" s="17">
        <v>1.43292504419654E-2</v>
      </c>
      <c r="BQ1111" s="17">
        <v>4.0065614974737797E-2</v>
      </c>
      <c r="BR1111" s="17">
        <v>4.1356671908132803E-2</v>
      </c>
      <c r="BS1111" s="17">
        <v>4.8892206206576402E-2</v>
      </c>
      <c r="BT1111" s="17">
        <v>6.2896119437886103E-2</v>
      </c>
      <c r="BU1111" s="17">
        <v>8.4272479208428494E-2</v>
      </c>
      <c r="BV1111" s="17"/>
      <c r="BW1111" s="17">
        <v>3.8587316080065603E-2</v>
      </c>
      <c r="BX1111" s="17">
        <v>4.0361175394504602E-2</v>
      </c>
      <c r="BY1111" s="17">
        <v>4.3203788905606798E-2</v>
      </c>
      <c r="BZ1111" s="17">
        <v>4.3313994711807899E-2</v>
      </c>
      <c r="CA1111" s="17">
        <v>4.4934169353730201E-2</v>
      </c>
      <c r="CB1111" s="17">
        <v>5.10102300311462E-2</v>
      </c>
      <c r="CC1111" s="17">
        <v>4.22474119319372E-2</v>
      </c>
      <c r="CD1111" s="17">
        <v>2.1306315174354301E-2</v>
      </c>
      <c r="CE1111" s="17"/>
      <c r="CF1111" s="17">
        <v>3.6712098439752899E-2</v>
      </c>
      <c r="CG1111" s="17">
        <v>5.1624295111582799E-2</v>
      </c>
      <c r="CH1111" s="17">
        <v>3.3753257837704498E-2</v>
      </c>
      <c r="CI1111" s="17">
        <v>3.6119027345633999E-2</v>
      </c>
      <c r="CJ1111" s="17">
        <v>4.0330774192583498E-2</v>
      </c>
      <c r="CK1111" s="17"/>
      <c r="CL1111" s="17">
        <v>2.1661373797899799E-2</v>
      </c>
      <c r="CM1111" s="17"/>
      <c r="CN1111" s="17">
        <v>3.7042861890575998E-2</v>
      </c>
      <c r="CO1111" s="17">
        <v>4.17013549556998E-2</v>
      </c>
      <c r="CP1111" s="17">
        <v>4.9431437862781001E-2</v>
      </c>
    </row>
    <row r="1112" spans="2:94" x14ac:dyDescent="0.35">
      <c r="B1112" t="s">
        <v>133</v>
      </c>
      <c r="C1112" s="17">
        <v>5.4772195528605697E-2</v>
      </c>
      <c r="D1112" s="17">
        <v>4.1235740643827297E-2</v>
      </c>
      <c r="E1112" s="17">
        <v>6.74099512711403E-2</v>
      </c>
      <c r="F1112" s="17"/>
      <c r="G1112" s="17">
        <v>4.7849649871863298E-2</v>
      </c>
      <c r="H1112" s="17">
        <v>5.55256157793741E-2</v>
      </c>
      <c r="I1112" s="17">
        <v>5.6182251323126403E-2</v>
      </c>
      <c r="J1112" s="17">
        <v>6.1980896108123899E-2</v>
      </c>
      <c r="K1112" s="17">
        <v>6.33445226124838E-2</v>
      </c>
      <c r="L1112" s="17">
        <v>4.6033864219885701E-2</v>
      </c>
      <c r="M1112" s="17"/>
      <c r="N1112" s="17">
        <v>3.4543693923979699E-2</v>
      </c>
      <c r="O1112" s="17">
        <v>5.7723772080987501E-2</v>
      </c>
      <c r="P1112" s="17">
        <v>5.7315640418760999E-2</v>
      </c>
      <c r="Q1112" s="17">
        <v>7.1093511528825107E-2</v>
      </c>
      <c r="R1112" s="17"/>
      <c r="S1112" s="17">
        <v>5.8449307533278101E-2</v>
      </c>
      <c r="T1112" s="17">
        <v>6.36294624848662E-2</v>
      </c>
      <c r="U1112" s="17">
        <v>4.9013140855331198E-2</v>
      </c>
      <c r="V1112" s="17">
        <v>2.61574896765191E-2</v>
      </c>
      <c r="W1112" s="17">
        <v>5.5264643959931102E-2</v>
      </c>
      <c r="X1112" s="17">
        <v>8.1694909855503706E-2</v>
      </c>
      <c r="Y1112" s="17">
        <v>6.2864323536548194E-2</v>
      </c>
      <c r="Z1112" s="17">
        <v>2.2595131703815202E-2</v>
      </c>
      <c r="AA1112" s="17">
        <v>6.4022792641115198E-2</v>
      </c>
      <c r="AB1112" s="17">
        <v>4.60299106713246E-2</v>
      </c>
      <c r="AC1112" s="17">
        <v>4.12351250035079E-2</v>
      </c>
      <c r="AD1112" s="17"/>
      <c r="AE1112" s="17">
        <v>5.0923669563334703E-2</v>
      </c>
      <c r="AF1112" s="17">
        <v>4.2841920197165498E-2</v>
      </c>
      <c r="AG1112" s="17">
        <v>9.52155955092224E-2</v>
      </c>
      <c r="AH1112" s="17"/>
      <c r="AI1112" s="17">
        <v>4.11042041742034E-2</v>
      </c>
      <c r="AJ1112" s="17">
        <v>4.5676609954149301E-2</v>
      </c>
      <c r="AK1112" s="17">
        <v>2.7401190800603301E-2</v>
      </c>
      <c r="AL1112" s="17">
        <v>6.9084482322451499E-2</v>
      </c>
      <c r="AM1112" s="17">
        <v>0.10628082558404101</v>
      </c>
      <c r="AN1112" s="17"/>
      <c r="AO1112" s="17">
        <v>2.7276810552067099E-2</v>
      </c>
      <c r="AP1112" s="17">
        <v>4.2215825348588899E-2</v>
      </c>
      <c r="AQ1112" s="17">
        <v>3.9644861970360899E-2</v>
      </c>
      <c r="AR1112" s="17"/>
      <c r="AS1112" s="17">
        <v>7.0292267969216102E-2</v>
      </c>
      <c r="AT1112" s="17">
        <v>5.5123844038625601E-2</v>
      </c>
      <c r="AU1112" s="17">
        <v>5.5311166097600298E-2</v>
      </c>
      <c r="AV1112" s="17">
        <v>3.5578616891252302E-2</v>
      </c>
      <c r="AW1112" s="17">
        <v>1.9024146703992599E-2</v>
      </c>
      <c r="AX1112" s="17"/>
      <c r="AY1112" s="17">
        <v>0.161965605373321</v>
      </c>
      <c r="AZ1112" s="17">
        <v>8.6699465534229497E-2</v>
      </c>
      <c r="BA1112" s="17">
        <v>5.9882740904707799E-2</v>
      </c>
      <c r="BB1112" s="17">
        <v>3.2173197840145502E-2</v>
      </c>
      <c r="BC1112" s="17">
        <v>5.1847433710203603E-2</v>
      </c>
      <c r="BD1112" s="17">
        <v>6.5719244768033702E-2</v>
      </c>
      <c r="BE1112" s="17">
        <v>4.2948154883627999E-2</v>
      </c>
      <c r="BF1112" s="17">
        <v>5.6397613532147603E-2</v>
      </c>
      <c r="BG1112" s="17">
        <v>4.4220328122624199E-2</v>
      </c>
      <c r="BH1112" s="17">
        <v>4.7388159307197197E-2</v>
      </c>
      <c r="BI1112" s="17">
        <v>4.0311277308228699E-2</v>
      </c>
      <c r="BJ1112" s="17">
        <v>5.3700662579887197E-2</v>
      </c>
      <c r="BK1112" s="17">
        <v>2.3593406576246902E-2</v>
      </c>
      <c r="BL1112" s="17">
        <v>5.1966693865373899E-2</v>
      </c>
      <c r="BM1112" s="17">
        <v>3.9389425605564299E-2</v>
      </c>
      <c r="BN1112" s="17">
        <v>1.1491272778083299E-2</v>
      </c>
      <c r="BO1112" s="17"/>
      <c r="BP1112" s="17">
        <v>5.0666377544864701E-2</v>
      </c>
      <c r="BQ1112" s="17">
        <v>6.3445677063897601E-2</v>
      </c>
      <c r="BR1112" s="17">
        <v>5.5040649634638103E-2</v>
      </c>
      <c r="BS1112" s="17">
        <v>5.8862773609312698E-2</v>
      </c>
      <c r="BT1112" s="17">
        <v>4.0730991902402598E-2</v>
      </c>
      <c r="BU1112" s="17">
        <v>3.9846300166351399E-2</v>
      </c>
      <c r="BV1112" s="17"/>
      <c r="BW1112" s="17">
        <v>6.6553165672704306E-2</v>
      </c>
      <c r="BX1112" s="17">
        <v>4.9906506580393403E-2</v>
      </c>
      <c r="BY1112" s="17">
        <v>4.2575881979230401E-2</v>
      </c>
      <c r="BZ1112" s="17">
        <v>4.8954911433790299E-2</v>
      </c>
      <c r="CA1112" s="17">
        <v>4.12568504308687E-2</v>
      </c>
      <c r="CB1112" s="17">
        <v>5.5176711709032301E-2</v>
      </c>
      <c r="CC1112" s="17">
        <v>1.97412050482682E-2</v>
      </c>
      <c r="CD1112" s="17">
        <v>0.115744754975578</v>
      </c>
      <c r="CE1112" s="17"/>
      <c r="CF1112" s="17">
        <v>2.7665358834715201E-2</v>
      </c>
      <c r="CG1112" s="17">
        <v>5.85421044381104E-2</v>
      </c>
      <c r="CH1112" s="17">
        <v>4.911376122602E-2</v>
      </c>
      <c r="CI1112" s="17">
        <v>7.1496366909599998E-2</v>
      </c>
      <c r="CJ1112" s="17">
        <v>7.1371203242848305E-2</v>
      </c>
      <c r="CK1112" s="17"/>
      <c r="CL1112" s="17">
        <v>3.8038412903370601E-2</v>
      </c>
      <c r="CM1112" s="17"/>
      <c r="CN1112" s="17">
        <v>7.1537316168973505E-2</v>
      </c>
      <c r="CO1112" s="17">
        <v>4.1147057265292601E-2</v>
      </c>
      <c r="CP1112" s="17">
        <v>2.7303223784123001E-2</v>
      </c>
    </row>
    <row r="1113" spans="2:94" x14ac:dyDescent="0.35">
      <c r="B1113" t="s">
        <v>145</v>
      </c>
      <c r="C1113" s="17">
        <v>0.55983677643442098</v>
      </c>
      <c r="D1113" s="17">
        <v>0.61177980256430897</v>
      </c>
      <c r="E1113" s="17">
        <v>0.50721065096721496</v>
      </c>
      <c r="F1113" s="17"/>
      <c r="G1113" s="17">
        <v>0.72490370772293899</v>
      </c>
      <c r="H1113" s="17">
        <v>0.66678852892805496</v>
      </c>
      <c r="I1113" s="17">
        <v>0.58421591481067403</v>
      </c>
      <c r="J1113" s="17">
        <v>0.52629873446429898</v>
      </c>
      <c r="K1113" s="17">
        <v>0.47143131494074397</v>
      </c>
      <c r="L1113" s="17">
        <v>0.42862614046120001</v>
      </c>
      <c r="M1113" s="17"/>
      <c r="N1113" s="17">
        <v>0.59987908575215498</v>
      </c>
      <c r="O1113" s="17">
        <v>0.587097818918912</v>
      </c>
      <c r="P1113" s="17">
        <v>0.52284650513937503</v>
      </c>
      <c r="Q1113" s="17">
        <v>0.52233718345734304</v>
      </c>
      <c r="R1113" s="17"/>
      <c r="S1113" s="17">
        <v>0.67256566570330101</v>
      </c>
      <c r="T1113" s="17">
        <v>0.51396126267662601</v>
      </c>
      <c r="U1113" s="17">
        <v>0.53883349485434395</v>
      </c>
      <c r="V1113" s="17">
        <v>0.5335073318404</v>
      </c>
      <c r="W1113" s="17">
        <v>0.54166880779596405</v>
      </c>
      <c r="X1113" s="17">
        <v>0.54271980530415398</v>
      </c>
      <c r="Y1113" s="17">
        <v>0.60225975378747298</v>
      </c>
      <c r="Z1113" s="17">
        <v>0.52165679206732296</v>
      </c>
      <c r="AA1113" s="17">
        <v>0.55950223792961296</v>
      </c>
      <c r="AB1113" s="17">
        <v>0.53551766172779702</v>
      </c>
      <c r="AC1113" s="17">
        <v>0.50817444120731203</v>
      </c>
      <c r="AD1113" s="17"/>
      <c r="AE1113" s="17">
        <v>0.48873854784061299</v>
      </c>
      <c r="AF1113" s="17">
        <v>0.59111505582697299</v>
      </c>
      <c r="AG1113" s="17">
        <v>0.57042386779185705</v>
      </c>
      <c r="AH1113" s="17"/>
      <c r="AI1113" s="17">
        <v>0.498890924736342</v>
      </c>
      <c r="AJ1113" s="17">
        <v>0.65852517997658699</v>
      </c>
      <c r="AK1113" s="17">
        <v>0.59153927004694995</v>
      </c>
      <c r="AL1113" s="17">
        <v>0.373615582070223</v>
      </c>
      <c r="AM1113" s="17">
        <v>0.51740267884650204</v>
      </c>
      <c r="AN1113" s="17"/>
      <c r="AO1113" s="17">
        <v>0.54698999740781595</v>
      </c>
      <c r="AP1113" s="17">
        <v>0.66802025865671599</v>
      </c>
      <c r="AQ1113" s="17">
        <v>0.57520496264183196</v>
      </c>
      <c r="AR1113" s="17"/>
      <c r="AS1113" s="17">
        <v>0.46693407682893201</v>
      </c>
      <c r="AT1113" s="17">
        <v>0.55266445740206405</v>
      </c>
      <c r="AU1113" s="17">
        <v>0.59919292039747396</v>
      </c>
      <c r="AV1113" s="17">
        <v>0.69502888053338496</v>
      </c>
      <c r="AW1113" s="17">
        <v>0.58828654831094396</v>
      </c>
      <c r="AX1113" s="17"/>
      <c r="AY1113" s="17">
        <v>0.57500196409529603</v>
      </c>
      <c r="AZ1113" s="17">
        <v>0.55186528229959497</v>
      </c>
      <c r="BA1113" s="17">
        <v>0.53373576090074404</v>
      </c>
      <c r="BB1113" s="17">
        <v>0.50153811906382095</v>
      </c>
      <c r="BC1113" s="17">
        <v>0.55483914093061404</v>
      </c>
      <c r="BD1113" s="17">
        <v>0.56423076047936505</v>
      </c>
      <c r="BE1113" s="17">
        <v>0.53287043440196102</v>
      </c>
      <c r="BF1113" s="17">
        <v>0.55873198494715604</v>
      </c>
      <c r="BG1113" s="17">
        <v>0.54911444238030405</v>
      </c>
      <c r="BH1113" s="17">
        <v>0.58633544687171302</v>
      </c>
      <c r="BI1113" s="17">
        <v>0.59303593693549195</v>
      </c>
      <c r="BJ1113" s="17">
        <v>0.63473314523165802</v>
      </c>
      <c r="BK1113" s="17">
        <v>0.57956636163651798</v>
      </c>
      <c r="BL1113" s="17">
        <v>0.67929615777913299</v>
      </c>
      <c r="BM1113" s="17">
        <v>0.653511073804524</v>
      </c>
      <c r="BN1113" s="17">
        <v>0.74149753596978396</v>
      </c>
      <c r="BO1113" s="17"/>
      <c r="BP1113" s="17">
        <v>0.67027662714161995</v>
      </c>
      <c r="BQ1113" s="17">
        <v>0.53937922661001902</v>
      </c>
      <c r="BR1113" s="17">
        <v>0.56742813276114201</v>
      </c>
      <c r="BS1113" s="17">
        <v>0.52325194761828997</v>
      </c>
      <c r="BT1113" s="17">
        <v>0.49467889469339199</v>
      </c>
      <c r="BU1113" s="17">
        <v>0.44806311605932603</v>
      </c>
      <c r="BV1113" s="17"/>
      <c r="BW1113" s="17">
        <v>0.587157993403437</v>
      </c>
      <c r="BX1113" s="17">
        <v>0.56781875176601604</v>
      </c>
      <c r="BY1113" s="17">
        <v>0.56082340881166104</v>
      </c>
      <c r="BZ1113" s="17">
        <v>0.56271075902621903</v>
      </c>
      <c r="CA1113" s="17">
        <v>0.56629958820956805</v>
      </c>
      <c r="CB1113" s="17">
        <v>0.59716463739730896</v>
      </c>
      <c r="CC1113" s="17">
        <v>0.62974093551818</v>
      </c>
      <c r="CD1113" s="17">
        <v>0.57090332434886804</v>
      </c>
      <c r="CE1113" s="17"/>
      <c r="CF1113" s="17">
        <v>0.65105087160406605</v>
      </c>
      <c r="CG1113" s="17">
        <v>0.560197096891905</v>
      </c>
      <c r="CH1113" s="17">
        <v>0.54445649323087097</v>
      </c>
      <c r="CI1113" s="17">
        <v>0.55622373096746403</v>
      </c>
      <c r="CJ1113" s="17">
        <v>0.51672276349860102</v>
      </c>
      <c r="CK1113" s="17"/>
      <c r="CL1113" s="17">
        <v>0.61300084715751202</v>
      </c>
      <c r="CM1113" s="17"/>
      <c r="CN1113" s="17">
        <v>0.55783233978814795</v>
      </c>
      <c r="CO1113" s="17">
        <v>0.54770593987120997</v>
      </c>
      <c r="CP1113" s="17">
        <v>0.57407211529542601</v>
      </c>
    </row>
    <row r="1114" spans="2:94" x14ac:dyDescent="0.35">
      <c r="B1114" t="s">
        <v>146</v>
      </c>
      <c r="C1114" s="17">
        <v>0.123275941896287</v>
      </c>
      <c r="D1114" s="17">
        <v>0.11188742616182799</v>
      </c>
      <c r="E1114" s="17">
        <v>0.13483245538877001</v>
      </c>
      <c r="F1114" s="17"/>
      <c r="G1114" s="17">
        <v>3.8873700484396097E-2</v>
      </c>
      <c r="H1114" s="17">
        <v>6.1751593934935602E-2</v>
      </c>
      <c r="I1114" s="17">
        <v>9.2846635224810195E-2</v>
      </c>
      <c r="J1114" s="17">
        <v>0.132550068368957</v>
      </c>
      <c r="K1114" s="17">
        <v>0.17803808182568101</v>
      </c>
      <c r="L1114" s="17">
        <v>0.21056511093145699</v>
      </c>
      <c r="M1114" s="17"/>
      <c r="N1114" s="17">
        <v>0.13522686609607701</v>
      </c>
      <c r="O1114" s="17">
        <v>0.117472418017598</v>
      </c>
      <c r="P1114" s="17">
        <v>0.144668810328556</v>
      </c>
      <c r="Q1114" s="17">
        <v>9.5151727348591897E-2</v>
      </c>
      <c r="R1114" s="17"/>
      <c r="S1114" s="17">
        <v>6.3497934826674096E-2</v>
      </c>
      <c r="T1114" s="17">
        <v>0.150543730507634</v>
      </c>
      <c r="U1114" s="17">
        <v>0.12699036036363101</v>
      </c>
      <c r="V1114" s="17">
        <v>0.16526589743634701</v>
      </c>
      <c r="W1114" s="17">
        <v>0.13491611194670999</v>
      </c>
      <c r="X1114" s="17">
        <v>0.122178829900586</v>
      </c>
      <c r="Y1114" s="17">
        <v>0.10215800507384799</v>
      </c>
      <c r="Z1114" s="17">
        <v>0.118343291667959</v>
      </c>
      <c r="AA1114" s="17">
        <v>0.10120575545961399</v>
      </c>
      <c r="AB1114" s="17">
        <v>0.14108350365205699</v>
      </c>
      <c r="AC1114" s="17">
        <v>0.178092879797944</v>
      </c>
      <c r="AD1114" s="17"/>
      <c r="AE1114" s="17">
        <v>0.18073698512467101</v>
      </c>
      <c r="AF1114" s="17">
        <v>0.110663298636869</v>
      </c>
      <c r="AG1114" s="17">
        <v>6.7897458958450896E-2</v>
      </c>
      <c r="AH1114" s="17"/>
      <c r="AI1114" s="17">
        <v>0.17867277782855101</v>
      </c>
      <c r="AJ1114" s="17">
        <v>7.7450176134257698E-2</v>
      </c>
      <c r="AK1114" s="17">
        <v>0.12008002321427801</v>
      </c>
      <c r="AL1114" s="17">
        <v>0.22778348724495501</v>
      </c>
      <c r="AM1114" s="17">
        <v>8.5658802077935206E-2</v>
      </c>
      <c r="AN1114" s="17"/>
      <c r="AO1114" s="17">
        <v>0.15707042847088001</v>
      </c>
      <c r="AP1114" s="17">
        <v>7.2998464007909505E-2</v>
      </c>
      <c r="AQ1114" s="17">
        <v>0.123979197718336</v>
      </c>
      <c r="AR1114" s="17"/>
      <c r="AS1114" s="17">
        <v>0.14192842762820501</v>
      </c>
      <c r="AT1114" s="17">
        <v>0.12224254477707799</v>
      </c>
      <c r="AU1114" s="17">
        <v>0.114813500261102</v>
      </c>
      <c r="AV1114" s="17">
        <v>8.8437593270694906E-2</v>
      </c>
      <c r="AW1114" s="17">
        <v>8.8820049903355999E-2</v>
      </c>
      <c r="AX1114" s="17"/>
      <c r="AY1114" s="17">
        <v>0.16437169694482201</v>
      </c>
      <c r="AZ1114" s="17">
        <v>7.6757665461843094E-2</v>
      </c>
      <c r="BA1114" s="17">
        <v>0.11914213035504</v>
      </c>
      <c r="BB1114" s="17">
        <v>0.14147692217285901</v>
      </c>
      <c r="BC1114" s="17">
        <v>9.8818350694590995E-2</v>
      </c>
      <c r="BD1114" s="17">
        <v>0.121781539269599</v>
      </c>
      <c r="BE1114" s="17">
        <v>0.14286878618034099</v>
      </c>
      <c r="BF1114" s="17">
        <v>0.14770970480763901</v>
      </c>
      <c r="BG1114" s="17">
        <v>0.12765248234633</v>
      </c>
      <c r="BH1114" s="17">
        <v>0.103206620333331</v>
      </c>
      <c r="BI1114" s="17">
        <v>0.106246186463237</v>
      </c>
      <c r="BJ1114" s="17">
        <v>0.122753690494439</v>
      </c>
      <c r="BK1114" s="17">
        <v>0.17665670451886001</v>
      </c>
      <c r="BL1114" s="17">
        <v>0.105036912005758</v>
      </c>
      <c r="BM1114" s="17">
        <v>8.1115049315258203E-2</v>
      </c>
      <c r="BN1114" s="17">
        <v>7.9266719198399505E-2</v>
      </c>
      <c r="BO1114" s="17"/>
      <c r="BP1114" s="17">
        <v>5.9292331591636403E-2</v>
      </c>
      <c r="BQ1114" s="17">
        <v>0.13382393356868699</v>
      </c>
      <c r="BR1114" s="17">
        <v>0.103906432164692</v>
      </c>
      <c r="BS1114" s="17">
        <v>0.139892210168471</v>
      </c>
      <c r="BT1114" s="17">
        <v>0.19352399648904001</v>
      </c>
      <c r="BU1114" s="17">
        <v>0.18751092217152401</v>
      </c>
      <c r="BV1114" s="17"/>
      <c r="BW1114" s="17">
        <v>0.11715601311294301</v>
      </c>
      <c r="BX1114" s="17">
        <v>0.13023723677725799</v>
      </c>
      <c r="BY1114" s="17">
        <v>0.128734304520391</v>
      </c>
      <c r="BZ1114" s="17">
        <v>0.119021586632838</v>
      </c>
      <c r="CA1114" s="17">
        <v>0.13683816142121299</v>
      </c>
      <c r="CB1114" s="17">
        <v>0.113309291422602</v>
      </c>
      <c r="CC1114" s="17">
        <v>0.105817976250172</v>
      </c>
      <c r="CD1114" s="17">
        <v>8.1426025977033606E-2</v>
      </c>
      <c r="CE1114" s="17"/>
      <c r="CF1114" s="17">
        <v>9.7144113722634998E-2</v>
      </c>
      <c r="CG1114" s="17">
        <v>0.14650688844491999</v>
      </c>
      <c r="CH1114" s="17">
        <v>0.113200709974418</v>
      </c>
      <c r="CI1114" s="17">
        <v>0.108533561165593</v>
      </c>
      <c r="CJ1114" s="17">
        <v>0.118252818632365</v>
      </c>
      <c r="CK1114" s="17"/>
      <c r="CL1114" s="17">
        <v>0.10291916001778</v>
      </c>
      <c r="CM1114" s="17"/>
      <c r="CN1114" s="17">
        <v>0.110100672219427</v>
      </c>
      <c r="CO1114" s="17">
        <v>0.12864847149429501</v>
      </c>
      <c r="CP1114" s="17">
        <v>0.14910917823635</v>
      </c>
    </row>
    <row r="1115" spans="2:94" x14ac:dyDescent="0.35">
      <c r="B1115" t="s">
        <v>147</v>
      </c>
      <c r="C1115" s="17">
        <v>0.43656083453813399</v>
      </c>
      <c r="D1115" s="17">
        <v>0.49989237640248102</v>
      </c>
      <c r="E1115" s="17">
        <v>0.37237819557844598</v>
      </c>
      <c r="F1115" s="17"/>
      <c r="G1115" s="17">
        <v>0.68603000723854302</v>
      </c>
      <c r="H1115" s="17">
        <v>0.60503693499311995</v>
      </c>
      <c r="I1115" s="17">
        <v>0.49136927958586402</v>
      </c>
      <c r="J1115" s="17">
        <v>0.39374866609534198</v>
      </c>
      <c r="K1115" s="17">
        <v>0.29339323311506299</v>
      </c>
      <c r="L1115" s="17">
        <v>0.21806102952974299</v>
      </c>
      <c r="M1115" s="17"/>
      <c r="N1115" s="17">
        <v>0.464652219656078</v>
      </c>
      <c r="O1115" s="17">
        <v>0.46962540090131399</v>
      </c>
      <c r="P1115" s="17">
        <v>0.37817769481081898</v>
      </c>
      <c r="Q1115" s="17">
        <v>0.42718545610875103</v>
      </c>
      <c r="R1115" s="17"/>
      <c r="S1115" s="17">
        <v>0.60906773087662702</v>
      </c>
      <c r="T1115" s="17">
        <v>0.36341753216899098</v>
      </c>
      <c r="U1115" s="17">
        <v>0.41184313449071303</v>
      </c>
      <c r="V1115" s="17">
        <v>0.36824143440405299</v>
      </c>
      <c r="W1115" s="17">
        <v>0.406752695849254</v>
      </c>
      <c r="X1115" s="17">
        <v>0.420540975403568</v>
      </c>
      <c r="Y1115" s="17">
        <v>0.500101748713626</v>
      </c>
      <c r="Z1115" s="17">
        <v>0.40331350039936498</v>
      </c>
      <c r="AA1115" s="17">
        <v>0.45829648246999899</v>
      </c>
      <c r="AB1115" s="17">
        <v>0.39443415807573901</v>
      </c>
      <c r="AC1115" s="17">
        <v>0.33008156140936801</v>
      </c>
      <c r="AD1115" s="17"/>
      <c r="AE1115" s="17">
        <v>0.30800156271594198</v>
      </c>
      <c r="AF1115" s="17">
        <v>0.48045175719010402</v>
      </c>
      <c r="AG1115" s="17">
        <v>0.50252640883340605</v>
      </c>
      <c r="AH1115" s="17"/>
      <c r="AI1115" s="17">
        <v>0.32021814690779099</v>
      </c>
      <c r="AJ1115" s="17">
        <v>0.58107500384232902</v>
      </c>
      <c r="AK1115" s="17">
        <v>0.47145924683267199</v>
      </c>
      <c r="AL1115" s="17">
        <v>0.14583209482526799</v>
      </c>
      <c r="AM1115" s="17">
        <v>0.43174387676856701</v>
      </c>
      <c r="AN1115" s="17"/>
      <c r="AO1115" s="17">
        <v>0.38991956893693602</v>
      </c>
      <c r="AP1115" s="17">
        <v>0.595021794648806</v>
      </c>
      <c r="AQ1115" s="17">
        <v>0.45122576492349598</v>
      </c>
      <c r="AR1115" s="17"/>
      <c r="AS1115" s="17">
        <v>0.325005649200727</v>
      </c>
      <c r="AT1115" s="17">
        <v>0.43042191262498602</v>
      </c>
      <c r="AU1115" s="17">
        <v>0.48437942013637197</v>
      </c>
      <c r="AV1115" s="17">
        <v>0.60659128726269096</v>
      </c>
      <c r="AW1115" s="17">
        <v>0.499466498407588</v>
      </c>
      <c r="AX1115" s="17"/>
      <c r="AY1115" s="17">
        <v>0.41063026715047402</v>
      </c>
      <c r="AZ1115" s="17">
        <v>0.47510761683775199</v>
      </c>
      <c r="BA1115" s="17">
        <v>0.41459363054570503</v>
      </c>
      <c r="BB1115" s="17">
        <v>0.360061196890962</v>
      </c>
      <c r="BC1115" s="17">
        <v>0.45602079023602299</v>
      </c>
      <c r="BD1115" s="17">
        <v>0.44244922120976599</v>
      </c>
      <c r="BE1115" s="17">
        <v>0.39000164822161898</v>
      </c>
      <c r="BF1115" s="17">
        <v>0.41102228013951603</v>
      </c>
      <c r="BG1115" s="17">
        <v>0.42146196003397401</v>
      </c>
      <c r="BH1115" s="17">
        <v>0.48312882653838202</v>
      </c>
      <c r="BI1115" s="17">
        <v>0.48678975047225398</v>
      </c>
      <c r="BJ1115" s="17">
        <v>0.51197945473721895</v>
      </c>
      <c r="BK1115" s="17">
        <v>0.40290965711765803</v>
      </c>
      <c r="BL1115" s="17">
        <v>0.57425924577337495</v>
      </c>
      <c r="BM1115" s="17">
        <v>0.57239602448926596</v>
      </c>
      <c r="BN1115" s="17">
        <v>0.66223081677138496</v>
      </c>
      <c r="BO1115" s="17"/>
      <c r="BP1115" s="17">
        <v>0.61098429554998301</v>
      </c>
      <c r="BQ1115" s="17">
        <v>0.40555529304133198</v>
      </c>
      <c r="BR1115" s="17">
        <v>0.46352170059644998</v>
      </c>
      <c r="BS1115" s="17">
        <v>0.38335973744981899</v>
      </c>
      <c r="BT1115" s="17">
        <v>0.30115489820435198</v>
      </c>
      <c r="BU1115" s="17">
        <v>0.26055219388780199</v>
      </c>
      <c r="BV1115" s="17"/>
      <c r="BW1115" s="17">
        <v>0.470001980290493</v>
      </c>
      <c r="BX1115" s="17">
        <v>0.43758151498875703</v>
      </c>
      <c r="BY1115" s="17">
        <v>0.43208910429127001</v>
      </c>
      <c r="BZ1115" s="17">
        <v>0.44368917239338101</v>
      </c>
      <c r="CA1115" s="17">
        <v>0.42946142678835503</v>
      </c>
      <c r="CB1115" s="17">
        <v>0.48385534597470697</v>
      </c>
      <c r="CC1115" s="17">
        <v>0.52392295926800703</v>
      </c>
      <c r="CD1115" s="17">
        <v>0.48947729837183401</v>
      </c>
      <c r="CE1115" s="17"/>
      <c r="CF1115" s="17">
        <v>0.55390675788143096</v>
      </c>
      <c r="CG1115" s="17">
        <v>0.41369020844698501</v>
      </c>
      <c r="CH1115" s="17">
        <v>0.43125578325645297</v>
      </c>
      <c r="CI1115" s="17">
        <v>0.44769016980187099</v>
      </c>
      <c r="CJ1115" s="17">
        <v>0.39846994486623599</v>
      </c>
      <c r="CK1115" s="17"/>
      <c r="CL1115" s="17">
        <v>0.51008168713973301</v>
      </c>
      <c r="CM1115" s="17"/>
      <c r="CN1115" s="17">
        <v>0.44773166756872101</v>
      </c>
      <c r="CO1115" s="17">
        <v>0.41905746837691499</v>
      </c>
      <c r="CP1115" s="17">
        <v>0.42496293705907701</v>
      </c>
    </row>
    <row r="1116" spans="2:94" x14ac:dyDescent="0.35">
      <c r="C1116" s="17"/>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17"/>
      <c r="AE1116" s="17"/>
      <c r="AF1116" s="17"/>
      <c r="AG1116" s="17"/>
      <c r="AH1116" s="17"/>
      <c r="AI1116" s="17"/>
      <c r="AJ1116" s="17"/>
      <c r="AK1116" s="17"/>
      <c r="AL1116" s="17"/>
      <c r="AM1116" s="17"/>
      <c r="AN1116" s="17"/>
      <c r="AO1116" s="17"/>
      <c r="AP1116" s="17"/>
      <c r="AQ1116" s="17"/>
      <c r="AR1116" s="17"/>
      <c r="AS1116" s="17"/>
      <c r="AT1116" s="17"/>
      <c r="AU1116" s="17"/>
      <c r="AV1116" s="17"/>
      <c r="AW1116" s="17"/>
      <c r="AX1116" s="17"/>
      <c r="AY1116" s="17"/>
      <c r="AZ1116" s="17"/>
      <c r="BA1116" s="17"/>
      <c r="BB1116" s="17"/>
      <c r="BC1116" s="17"/>
      <c r="BD1116" s="17"/>
      <c r="BE1116" s="17"/>
      <c r="BF1116" s="17"/>
      <c r="BG1116" s="17"/>
      <c r="BH1116" s="17"/>
      <c r="BI1116" s="17"/>
      <c r="BJ1116" s="17"/>
      <c r="BK1116" s="17"/>
      <c r="BL1116" s="17"/>
      <c r="BM1116" s="17"/>
      <c r="BN1116" s="17"/>
      <c r="BO1116" s="17"/>
      <c r="BP1116" s="17"/>
      <c r="BQ1116" s="17"/>
      <c r="BR1116" s="17"/>
      <c r="BS1116" s="17"/>
      <c r="BT1116" s="17"/>
      <c r="BU1116" s="17"/>
      <c r="BV1116" s="17"/>
      <c r="BW1116" s="17"/>
      <c r="BX1116" s="17"/>
      <c r="BY1116" s="17"/>
      <c r="BZ1116" s="17"/>
      <c r="CA1116" s="17"/>
      <c r="CB1116" s="17"/>
      <c r="CC1116" s="17"/>
      <c r="CD1116" s="17"/>
      <c r="CE1116" s="17"/>
      <c r="CF1116" s="17"/>
      <c r="CG1116" s="17"/>
      <c r="CH1116" s="17"/>
      <c r="CI1116" s="17"/>
      <c r="CJ1116" s="17"/>
      <c r="CK1116" s="17"/>
      <c r="CL1116" s="17"/>
      <c r="CM1116" s="17"/>
      <c r="CN1116" s="17"/>
      <c r="CO1116" s="17"/>
      <c r="CP1116" s="17"/>
    </row>
    <row r="1117" spans="2:94" x14ac:dyDescent="0.35">
      <c r="B1117" s="6" t="s">
        <v>416</v>
      </c>
      <c r="C1117" s="17"/>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c r="AD1117" s="17"/>
      <c r="AE1117" s="17"/>
      <c r="AF1117" s="17"/>
      <c r="AG1117" s="17"/>
      <c r="AH1117" s="17"/>
      <c r="AI1117" s="17"/>
      <c r="AJ1117" s="17"/>
      <c r="AK1117" s="17"/>
      <c r="AL1117" s="17"/>
      <c r="AM1117" s="17"/>
      <c r="AN1117" s="17"/>
      <c r="AO1117" s="17"/>
      <c r="AP1117" s="17"/>
      <c r="AQ1117" s="17"/>
      <c r="AR1117" s="17"/>
      <c r="AS1117" s="17"/>
      <c r="AT1117" s="17"/>
      <c r="AU1117" s="17"/>
      <c r="AV1117" s="17"/>
      <c r="AW1117" s="17"/>
      <c r="AX1117" s="17"/>
      <c r="AY1117" s="17"/>
      <c r="AZ1117" s="17"/>
      <c r="BA1117" s="17"/>
      <c r="BB1117" s="17"/>
      <c r="BC1117" s="17"/>
      <c r="BD1117" s="17"/>
      <c r="BE1117" s="17"/>
      <c r="BF1117" s="17"/>
      <c r="BG1117" s="17"/>
      <c r="BH1117" s="17"/>
      <c r="BI1117" s="17"/>
      <c r="BJ1117" s="17"/>
      <c r="BK1117" s="17"/>
      <c r="BL1117" s="17"/>
      <c r="BM1117" s="17"/>
      <c r="BN1117" s="17"/>
      <c r="BO1117" s="17"/>
      <c r="BP1117" s="17"/>
      <c r="BQ1117" s="17"/>
      <c r="BR1117" s="17"/>
      <c r="BS1117" s="17"/>
      <c r="BT1117" s="17"/>
      <c r="BU1117" s="17"/>
      <c r="BV1117" s="17"/>
      <c r="BW1117" s="17"/>
      <c r="BX1117" s="17"/>
      <c r="BY1117" s="17"/>
      <c r="BZ1117" s="17"/>
      <c r="CA1117" s="17"/>
      <c r="CB1117" s="17"/>
      <c r="CC1117" s="17"/>
      <c r="CD1117" s="17"/>
      <c r="CE1117" s="17"/>
      <c r="CF1117" s="17"/>
      <c r="CG1117" s="17"/>
      <c r="CH1117" s="17"/>
      <c r="CI1117" s="17"/>
      <c r="CJ1117" s="17"/>
      <c r="CK1117" s="17"/>
      <c r="CL1117" s="17"/>
      <c r="CM1117" s="17"/>
      <c r="CN1117" s="17"/>
      <c r="CO1117" s="17"/>
      <c r="CP1117" s="17"/>
    </row>
    <row r="1118" spans="2:94" x14ac:dyDescent="0.35">
      <c r="B1118" s="24" t="s">
        <v>225</v>
      </c>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c r="AF1118" s="17"/>
      <c r="AG1118" s="17"/>
      <c r="AH1118" s="17"/>
      <c r="AI1118" s="17"/>
      <c r="AJ1118" s="17"/>
      <c r="AK1118" s="17"/>
      <c r="AL1118" s="17"/>
      <c r="AM1118" s="17"/>
      <c r="AN1118" s="17"/>
      <c r="AO1118" s="17"/>
      <c r="AP1118" s="17"/>
      <c r="AQ1118" s="17"/>
      <c r="AR1118" s="17"/>
      <c r="AS1118" s="17"/>
      <c r="AT1118" s="17"/>
      <c r="AU1118" s="17"/>
      <c r="AV1118" s="17"/>
      <c r="AW1118" s="17"/>
      <c r="AX1118" s="17"/>
      <c r="AY1118" s="17"/>
      <c r="AZ1118" s="17"/>
      <c r="BA1118" s="17"/>
      <c r="BB1118" s="17"/>
      <c r="BC1118" s="17"/>
      <c r="BD1118" s="17"/>
      <c r="BE1118" s="17"/>
      <c r="BF1118" s="17"/>
      <c r="BG1118" s="17"/>
      <c r="BH1118" s="17"/>
      <c r="BI1118" s="17"/>
      <c r="BJ1118" s="17"/>
      <c r="BK1118" s="17"/>
      <c r="BL1118" s="17"/>
      <c r="BM1118" s="17"/>
      <c r="BN1118" s="17"/>
      <c r="BO1118" s="17"/>
      <c r="BP1118" s="17"/>
      <c r="BQ1118" s="17"/>
      <c r="BR1118" s="17"/>
      <c r="BS1118" s="17"/>
      <c r="BT1118" s="17"/>
      <c r="BU1118" s="17"/>
      <c r="BV1118" s="17"/>
      <c r="BW1118" s="17"/>
      <c r="BX1118" s="17"/>
      <c r="BY1118" s="17"/>
      <c r="BZ1118" s="17"/>
      <c r="CA1118" s="17"/>
      <c r="CB1118" s="17"/>
      <c r="CC1118" s="17"/>
      <c r="CD1118" s="17"/>
      <c r="CE1118" s="17"/>
      <c r="CF1118" s="17"/>
      <c r="CG1118" s="17"/>
      <c r="CH1118" s="17"/>
      <c r="CI1118" s="17"/>
      <c r="CJ1118" s="17"/>
      <c r="CK1118" s="17"/>
      <c r="CL1118" s="17"/>
      <c r="CM1118" s="17"/>
      <c r="CN1118" s="17"/>
      <c r="CO1118" s="17"/>
      <c r="CP1118" s="17"/>
    </row>
    <row r="1119" spans="2:94" x14ac:dyDescent="0.35">
      <c r="B1119" t="s">
        <v>414</v>
      </c>
      <c r="C1119" s="17">
        <v>0.548648530463966</v>
      </c>
      <c r="D1119" s="17">
        <v>0.57736361917262302</v>
      </c>
      <c r="E1119" s="17">
        <v>0.51882221067498202</v>
      </c>
      <c r="F1119" s="17"/>
      <c r="G1119" s="17">
        <v>0.54772277784569301</v>
      </c>
      <c r="H1119" s="17">
        <v>0.53999765543323597</v>
      </c>
      <c r="I1119" s="17">
        <v>0.54972706274134997</v>
      </c>
      <c r="J1119" s="17">
        <v>0.59112673155170703</v>
      </c>
      <c r="K1119" s="17">
        <v>0.55908367102976197</v>
      </c>
      <c r="L1119" s="17">
        <v>0.51154716003730705</v>
      </c>
      <c r="M1119" s="17"/>
      <c r="N1119" s="17">
        <v>0.51597632702297602</v>
      </c>
      <c r="O1119" s="17">
        <v>0.53112931941439201</v>
      </c>
      <c r="P1119" s="17">
        <v>0.58236070563657505</v>
      </c>
      <c r="Q1119" s="17">
        <v>0.57621805764717804</v>
      </c>
      <c r="R1119" s="17"/>
      <c r="S1119" s="17">
        <v>0.55749778095509805</v>
      </c>
      <c r="T1119" s="17">
        <v>0.54663095520687299</v>
      </c>
      <c r="U1119" s="17">
        <v>0.50969231370797197</v>
      </c>
      <c r="V1119" s="17">
        <v>0.56075814662158796</v>
      </c>
      <c r="W1119" s="17">
        <v>0.47374071645682497</v>
      </c>
      <c r="X1119" s="17">
        <v>0.59845875768296797</v>
      </c>
      <c r="Y1119" s="17">
        <v>0.62852372338785101</v>
      </c>
      <c r="Z1119" s="17">
        <v>0.52366816292495</v>
      </c>
      <c r="AA1119" s="17">
        <v>0.55133916531141103</v>
      </c>
      <c r="AB1119" s="17">
        <v>0.51233897079322199</v>
      </c>
      <c r="AC1119" s="17">
        <v>0.55312005329547298</v>
      </c>
      <c r="AD1119" s="17"/>
      <c r="AE1119" s="17">
        <v>0.57541342690897201</v>
      </c>
      <c r="AF1119" s="17">
        <v>0.54992838534749</v>
      </c>
      <c r="AG1119" s="17">
        <v>0.48802695409949898</v>
      </c>
      <c r="AH1119" s="17"/>
      <c r="AI1119" s="17">
        <v>0.51969699177940198</v>
      </c>
      <c r="AJ1119" s="17">
        <v>0.62011080040401501</v>
      </c>
      <c r="AK1119" s="17">
        <v>0.51034455127604605</v>
      </c>
      <c r="AL1119" s="17">
        <v>0.68957455041691695</v>
      </c>
      <c r="AM1119" s="17">
        <v>0.50177913341153901</v>
      </c>
      <c r="AN1119" s="17"/>
      <c r="AO1119" s="17">
        <v>0.487461757113619</v>
      </c>
      <c r="AP1119" s="17">
        <v>0.61023778251716498</v>
      </c>
      <c r="AQ1119" s="17">
        <v>0.49659927783065699</v>
      </c>
      <c r="AR1119" s="17"/>
      <c r="AS1119" s="17">
        <v>0.57478440959177501</v>
      </c>
      <c r="AT1119" s="17">
        <v>0.55792621207292004</v>
      </c>
      <c r="AU1119" s="17">
        <v>0.52155276231355696</v>
      </c>
      <c r="AV1119" s="17">
        <v>0.50109790198895199</v>
      </c>
      <c r="AW1119" s="17">
        <v>0.35326538918077899</v>
      </c>
      <c r="AX1119" s="17"/>
      <c r="AY1119" s="17">
        <v>0.71236111603984098</v>
      </c>
      <c r="AZ1119" s="17">
        <v>0.61245358527134197</v>
      </c>
      <c r="BA1119" s="17">
        <v>0.58341707440119195</v>
      </c>
      <c r="BB1119" s="17">
        <v>0.58019623711444801</v>
      </c>
      <c r="BC1119" s="17">
        <v>0.55642198717014602</v>
      </c>
      <c r="BD1119" s="17">
        <v>0.546211042420918</v>
      </c>
      <c r="BE1119" s="17">
        <v>0.481871543758778</v>
      </c>
      <c r="BF1119" s="17">
        <v>0.56199665259920795</v>
      </c>
      <c r="BG1119" s="17">
        <v>0.52760724652162605</v>
      </c>
      <c r="BH1119" s="17">
        <v>0.52284111423496205</v>
      </c>
      <c r="BI1119" s="17">
        <v>0.56822421337447304</v>
      </c>
      <c r="BJ1119" s="17">
        <v>0.49909839929944899</v>
      </c>
      <c r="BK1119" s="17">
        <v>0.52312268060468403</v>
      </c>
      <c r="BL1119" s="17">
        <v>0.55262904260640699</v>
      </c>
      <c r="BM1119" s="17">
        <v>0.64872290955474798</v>
      </c>
      <c r="BN1119" s="17">
        <v>0.64846947890265905</v>
      </c>
      <c r="BO1119" s="17"/>
      <c r="BP1119" s="17">
        <v>0.55973518559884905</v>
      </c>
      <c r="BQ1119" s="17">
        <v>0.54155925155228002</v>
      </c>
      <c r="BR1119" s="17">
        <v>0.60674009332937895</v>
      </c>
      <c r="BS1119" s="17">
        <v>0.52384113410688504</v>
      </c>
      <c r="BT1119" s="17">
        <v>0.50953946910885295</v>
      </c>
      <c r="BU1119" s="17">
        <v>0.54441364909474599</v>
      </c>
      <c r="BV1119" s="17"/>
      <c r="BW1119" s="17">
        <v>0.58869441783514298</v>
      </c>
      <c r="BX1119" s="17">
        <v>0.579375212882561</v>
      </c>
      <c r="BY1119" s="17">
        <v>0.53154237180140296</v>
      </c>
      <c r="BZ1119" s="17">
        <v>0.54427154613673701</v>
      </c>
      <c r="CA1119" s="17">
        <v>0.56497520876470697</v>
      </c>
      <c r="CB1119" s="17">
        <v>0.56969694331641796</v>
      </c>
      <c r="CC1119" s="17">
        <v>0.56785488684464402</v>
      </c>
      <c r="CD1119" s="17">
        <v>0.52242963670065301</v>
      </c>
      <c r="CE1119" s="17"/>
      <c r="CF1119" s="17">
        <v>0.58145217240848301</v>
      </c>
      <c r="CG1119" s="17">
        <v>0.53339303339236699</v>
      </c>
      <c r="CH1119" s="17">
        <v>0.54078807316042699</v>
      </c>
      <c r="CI1119" s="17">
        <v>0.56599509740397203</v>
      </c>
      <c r="CJ1119" s="17">
        <v>0.62028310502321504</v>
      </c>
      <c r="CK1119" s="17"/>
      <c r="CL1119" s="17">
        <v>0.56236829674058098</v>
      </c>
      <c r="CM1119" s="17"/>
      <c r="CN1119" s="17">
        <v>0.60663678152241496</v>
      </c>
      <c r="CO1119" s="17">
        <v>0.437725010960276</v>
      </c>
      <c r="CP1119" s="17">
        <v>0.50824924969115404</v>
      </c>
    </row>
    <row r="1120" spans="2:94" x14ac:dyDescent="0.35">
      <c r="B1120" t="s">
        <v>415</v>
      </c>
      <c r="C1120" s="17">
        <v>0.32440179900300797</v>
      </c>
      <c r="D1120" s="17">
        <v>0.32913709035859701</v>
      </c>
      <c r="E1120" s="17">
        <v>0.32151837900888097</v>
      </c>
      <c r="F1120" s="17"/>
      <c r="G1120" s="17">
        <v>0.336679555724609</v>
      </c>
      <c r="H1120" s="17">
        <v>0.33011727811541902</v>
      </c>
      <c r="I1120" s="17">
        <v>0.29504844658398799</v>
      </c>
      <c r="J1120" s="17">
        <v>0.27640573229446802</v>
      </c>
      <c r="K1120" s="17">
        <v>0.31071436127286101</v>
      </c>
      <c r="L1120" s="17">
        <v>0.38565515337613598</v>
      </c>
      <c r="M1120" s="17"/>
      <c r="N1120" s="17">
        <v>0.40381237704024298</v>
      </c>
      <c r="O1120" s="17">
        <v>0.33250965623999101</v>
      </c>
      <c r="P1120" s="17">
        <v>0.293099480423267</v>
      </c>
      <c r="Q1120" s="17">
        <v>0.25262562622796902</v>
      </c>
      <c r="R1120" s="17"/>
      <c r="S1120" s="17">
        <v>0.349150566004642</v>
      </c>
      <c r="T1120" s="17">
        <v>0.29728720066899</v>
      </c>
      <c r="U1120" s="17">
        <v>0.315607867710124</v>
      </c>
      <c r="V1120" s="17">
        <v>0.31191175374976998</v>
      </c>
      <c r="W1120" s="17">
        <v>0.43507539679615898</v>
      </c>
      <c r="X1120" s="17">
        <v>0.244647977719294</v>
      </c>
      <c r="Y1120" s="17">
        <v>0.24540275745350101</v>
      </c>
      <c r="Z1120" s="17">
        <v>0.33969640001073498</v>
      </c>
      <c r="AA1120" s="17">
        <v>0.33588570719088301</v>
      </c>
      <c r="AB1120" s="17">
        <v>0.36723962540968902</v>
      </c>
      <c r="AC1120" s="17">
        <v>0.33519419935550698</v>
      </c>
      <c r="AD1120" s="17"/>
      <c r="AE1120" s="17">
        <v>0.32745913996474302</v>
      </c>
      <c r="AF1120" s="17">
        <v>0.32758399649590197</v>
      </c>
      <c r="AG1120" s="17">
        <v>0.31051512251149399</v>
      </c>
      <c r="AH1120" s="17"/>
      <c r="AI1120" s="17">
        <v>0.381942286088502</v>
      </c>
      <c r="AJ1120" s="17">
        <v>0.283574173600325</v>
      </c>
      <c r="AK1120" s="17">
        <v>0.34138915308310702</v>
      </c>
      <c r="AL1120" s="17">
        <v>0.27940001072256998</v>
      </c>
      <c r="AM1120" s="17">
        <v>0.29929959481854701</v>
      </c>
      <c r="AN1120" s="17"/>
      <c r="AO1120" s="17">
        <v>0.39986098060309599</v>
      </c>
      <c r="AP1120" s="17">
        <v>0.29407462035630799</v>
      </c>
      <c r="AQ1120" s="17">
        <v>0.37459630432742902</v>
      </c>
      <c r="AR1120" s="17"/>
      <c r="AS1120" s="17">
        <v>0.25393362223250199</v>
      </c>
      <c r="AT1120" s="17">
        <v>0.31278566503569899</v>
      </c>
      <c r="AU1120" s="17">
        <v>0.35598535795900399</v>
      </c>
      <c r="AV1120" s="17">
        <v>0.42063027087544202</v>
      </c>
      <c r="AW1120" s="17">
        <v>0.54263650446953804</v>
      </c>
      <c r="AX1120" s="17"/>
      <c r="AY1120" s="17">
        <v>0.113127403415675</v>
      </c>
      <c r="AZ1120" s="17">
        <v>0.190246293118051</v>
      </c>
      <c r="BA1120" s="17">
        <v>0.26012624285879898</v>
      </c>
      <c r="BB1120" s="17">
        <v>0.20625240585322799</v>
      </c>
      <c r="BC1120" s="17">
        <v>0.30058409916867601</v>
      </c>
      <c r="BD1120" s="17">
        <v>0.36045058831549198</v>
      </c>
      <c r="BE1120" s="17">
        <v>0.36238560907398398</v>
      </c>
      <c r="BF1120" s="17">
        <v>0.33552313673529499</v>
      </c>
      <c r="BG1120" s="17">
        <v>0.355886104626356</v>
      </c>
      <c r="BH1120" s="17">
        <v>0.36821003662002999</v>
      </c>
      <c r="BI1120" s="17">
        <v>0.34703964635382401</v>
      </c>
      <c r="BJ1120" s="17">
        <v>0.45052750924727097</v>
      </c>
      <c r="BK1120" s="17">
        <v>0.44197088993684303</v>
      </c>
      <c r="BL1120" s="17">
        <v>0.31615249348707503</v>
      </c>
      <c r="BM1120" s="17">
        <v>0.28799665752772702</v>
      </c>
      <c r="BN1120" s="17">
        <v>0.27470476689095202</v>
      </c>
      <c r="BO1120" s="17"/>
      <c r="BP1120" s="17">
        <v>0.33335123746220002</v>
      </c>
      <c r="BQ1120" s="17">
        <v>0.32254181456303799</v>
      </c>
      <c r="BR1120" s="17">
        <v>0.26441086936193198</v>
      </c>
      <c r="BS1120" s="17">
        <v>0.33167560191537199</v>
      </c>
      <c r="BT1120" s="17">
        <v>0.37222475747772399</v>
      </c>
      <c r="BU1120" s="17">
        <v>0.33866364728873399</v>
      </c>
      <c r="BV1120" s="17"/>
      <c r="BW1120" s="17">
        <v>0.27540100127581102</v>
      </c>
      <c r="BX1120" s="17">
        <v>0.28062618069742801</v>
      </c>
      <c r="BY1120" s="17">
        <v>0.36274923423101402</v>
      </c>
      <c r="BZ1120" s="17">
        <v>0.31598339141104098</v>
      </c>
      <c r="CA1120" s="17">
        <v>0.34247926272469498</v>
      </c>
      <c r="CB1120" s="17">
        <v>0.37495911110065899</v>
      </c>
      <c r="CC1120" s="17">
        <v>0.37178211978454501</v>
      </c>
      <c r="CD1120" s="17">
        <v>0.28725133726045599</v>
      </c>
      <c r="CE1120" s="17"/>
      <c r="CF1120" s="17">
        <v>0.35275153907253698</v>
      </c>
      <c r="CG1120" s="17">
        <v>0.364941612980761</v>
      </c>
      <c r="CH1120" s="17">
        <v>0.32182552948019399</v>
      </c>
      <c r="CI1120" s="17">
        <v>0.25790691439044799</v>
      </c>
      <c r="CJ1120" s="17">
        <v>0.181022171795649</v>
      </c>
      <c r="CK1120" s="17"/>
      <c r="CL1120" s="17">
        <v>0.37901456966547098</v>
      </c>
      <c r="CM1120" s="17"/>
      <c r="CN1120" s="17">
        <v>0.26194504452300199</v>
      </c>
      <c r="CO1120" s="17">
        <v>0.40552612280224498</v>
      </c>
      <c r="CP1120" s="17">
        <v>0.39972082667631598</v>
      </c>
    </row>
    <row r="1121" spans="2:94" x14ac:dyDescent="0.35">
      <c r="B1121" t="s">
        <v>144</v>
      </c>
      <c r="C1121" s="17">
        <v>0.126949670533026</v>
      </c>
      <c r="D1121" s="17">
        <v>9.349929046878E-2</v>
      </c>
      <c r="E1121" s="17">
        <v>0.15965941031613701</v>
      </c>
      <c r="F1121" s="17"/>
      <c r="G1121" s="17">
        <v>0.115597666429698</v>
      </c>
      <c r="H1121" s="17">
        <v>0.12988506645134501</v>
      </c>
      <c r="I1121" s="17">
        <v>0.15522449067466301</v>
      </c>
      <c r="J1121" s="17">
        <v>0.13246753615382501</v>
      </c>
      <c r="K1121" s="17">
        <v>0.13020196769737699</v>
      </c>
      <c r="L1121" s="17">
        <v>0.102797686586557</v>
      </c>
      <c r="M1121" s="17"/>
      <c r="N1121" s="17">
        <v>8.0211295936780294E-2</v>
      </c>
      <c r="O1121" s="17">
        <v>0.136361024345617</v>
      </c>
      <c r="P1121" s="17">
        <v>0.12453981394015801</v>
      </c>
      <c r="Q1121" s="17">
        <v>0.17115631612485299</v>
      </c>
      <c r="R1121" s="17"/>
      <c r="S1121" s="17">
        <v>9.3351653040260094E-2</v>
      </c>
      <c r="T1121" s="17">
        <v>0.156081844124137</v>
      </c>
      <c r="U1121" s="17">
        <v>0.174699818581904</v>
      </c>
      <c r="V1121" s="17">
        <v>0.127330099628641</v>
      </c>
      <c r="W1121" s="17">
        <v>9.1183886747016593E-2</v>
      </c>
      <c r="X1121" s="17">
        <v>0.156893264597737</v>
      </c>
      <c r="Y1121" s="17">
        <v>0.12607351915864801</v>
      </c>
      <c r="Z1121" s="17">
        <v>0.136635437064315</v>
      </c>
      <c r="AA1121" s="17">
        <v>0.112775127497706</v>
      </c>
      <c r="AB1121" s="17">
        <v>0.120421403797088</v>
      </c>
      <c r="AC1121" s="17">
        <v>0.11168574734902099</v>
      </c>
      <c r="AD1121" s="17"/>
      <c r="AE1121" s="17">
        <v>9.7127433126284801E-2</v>
      </c>
      <c r="AF1121" s="17">
        <v>0.122487618156608</v>
      </c>
      <c r="AG1121" s="17">
        <v>0.201457923389007</v>
      </c>
      <c r="AH1121" s="17"/>
      <c r="AI1121" s="17">
        <v>9.8360722132096401E-2</v>
      </c>
      <c r="AJ1121" s="17">
        <v>9.63150259956609E-2</v>
      </c>
      <c r="AK1121" s="17">
        <v>0.14826629564084701</v>
      </c>
      <c r="AL1121" s="17">
        <v>3.1025438860513E-2</v>
      </c>
      <c r="AM1121" s="17">
        <v>0.198921271769914</v>
      </c>
      <c r="AN1121" s="17"/>
      <c r="AO1121" s="17">
        <v>0.11267726228328399</v>
      </c>
      <c r="AP1121" s="17">
        <v>9.5687597126526899E-2</v>
      </c>
      <c r="AQ1121" s="17">
        <v>0.12880441784191399</v>
      </c>
      <c r="AR1121" s="17"/>
      <c r="AS1121" s="17">
        <v>0.171281968175722</v>
      </c>
      <c r="AT1121" s="17">
        <v>0.129288122891382</v>
      </c>
      <c r="AU1121" s="17">
        <v>0.12246187972744001</v>
      </c>
      <c r="AV1121" s="17">
        <v>7.8271827135605196E-2</v>
      </c>
      <c r="AW1121" s="17">
        <v>0.104098106349683</v>
      </c>
      <c r="AX1121" s="17"/>
      <c r="AY1121" s="17">
        <v>0.17451148054448401</v>
      </c>
      <c r="AZ1121" s="17">
        <v>0.19730012161060601</v>
      </c>
      <c r="BA1121" s="17">
        <v>0.15645668274000801</v>
      </c>
      <c r="BB1121" s="17">
        <v>0.213551357032324</v>
      </c>
      <c r="BC1121" s="17">
        <v>0.142993913661178</v>
      </c>
      <c r="BD1121" s="17">
        <v>9.3338369263589405E-2</v>
      </c>
      <c r="BE1121" s="17">
        <v>0.15574284716723799</v>
      </c>
      <c r="BF1121" s="17">
        <v>0.10248021066549701</v>
      </c>
      <c r="BG1121" s="17">
        <v>0.116506648852019</v>
      </c>
      <c r="BH1121" s="17">
        <v>0.10894884914500801</v>
      </c>
      <c r="BI1121" s="17">
        <v>8.4736140271702703E-2</v>
      </c>
      <c r="BJ1121" s="17">
        <v>5.0374091453280499E-2</v>
      </c>
      <c r="BK1121" s="17">
        <v>3.4906429458472901E-2</v>
      </c>
      <c r="BL1121" s="17">
        <v>0.13121846390651801</v>
      </c>
      <c r="BM1121" s="17">
        <v>6.3280432917524998E-2</v>
      </c>
      <c r="BN1121" s="17">
        <v>7.6825754206389305E-2</v>
      </c>
      <c r="BO1121" s="17"/>
      <c r="BP1121" s="17">
        <v>0.106913576938951</v>
      </c>
      <c r="BQ1121" s="17">
        <v>0.13589893388468199</v>
      </c>
      <c r="BR1121" s="17">
        <v>0.12884903730868899</v>
      </c>
      <c r="BS1121" s="17">
        <v>0.144483263977743</v>
      </c>
      <c r="BT1121" s="17">
        <v>0.11823577341342301</v>
      </c>
      <c r="BU1121" s="17">
        <v>0.11692270361651901</v>
      </c>
      <c r="BV1121" s="17"/>
      <c r="BW1121" s="17">
        <v>0.135904580889046</v>
      </c>
      <c r="BX1121" s="17">
        <v>0.139998606420011</v>
      </c>
      <c r="BY1121" s="17">
        <v>0.105708393967583</v>
      </c>
      <c r="BZ1121" s="17">
        <v>0.13974506245222201</v>
      </c>
      <c r="CA1121" s="17">
        <v>9.2545528510597594E-2</v>
      </c>
      <c r="CB1121" s="17">
        <v>5.53439455829235E-2</v>
      </c>
      <c r="CC1121" s="17">
        <v>6.0362993370810601E-2</v>
      </c>
      <c r="CD1121" s="17">
        <v>0.190319026038891</v>
      </c>
      <c r="CE1121" s="17"/>
      <c r="CF1121" s="17">
        <v>6.5796288518979604E-2</v>
      </c>
      <c r="CG1121" s="17">
        <v>0.101665353626872</v>
      </c>
      <c r="CH1121" s="17">
        <v>0.13738639735937999</v>
      </c>
      <c r="CI1121" s="17">
        <v>0.17609798820558001</v>
      </c>
      <c r="CJ1121" s="17">
        <v>0.19869472318113601</v>
      </c>
      <c r="CK1121" s="17"/>
      <c r="CL1121" s="17">
        <v>5.8617133593948198E-2</v>
      </c>
      <c r="CM1121" s="17"/>
      <c r="CN1121" s="17">
        <v>0.131418173954583</v>
      </c>
      <c r="CO1121" s="17">
        <v>0.156748866237479</v>
      </c>
      <c r="CP1121" s="17">
        <v>9.2029923632529903E-2</v>
      </c>
    </row>
    <row r="1122" spans="2:94" x14ac:dyDescent="0.35">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c r="AO1122" s="17"/>
      <c r="AP1122" s="17"/>
      <c r="AQ1122" s="17"/>
      <c r="AR1122" s="17"/>
      <c r="AS1122" s="17"/>
      <c r="AT1122" s="17"/>
      <c r="AU1122" s="17"/>
      <c r="AV1122" s="17"/>
      <c r="AW1122" s="17"/>
      <c r="AX1122" s="17"/>
      <c r="AY1122" s="17"/>
      <c r="AZ1122" s="17"/>
      <c r="BA1122" s="17"/>
      <c r="BB1122" s="17"/>
      <c r="BC1122" s="17"/>
      <c r="BD1122" s="17"/>
      <c r="BE1122" s="17"/>
      <c r="BF1122" s="17"/>
      <c r="BG1122" s="17"/>
      <c r="BH1122" s="17"/>
      <c r="BI1122" s="17"/>
      <c r="BJ1122" s="17"/>
      <c r="BK1122" s="17"/>
      <c r="BL1122" s="17"/>
      <c r="BM1122" s="17"/>
      <c r="BN1122" s="17"/>
      <c r="BO1122" s="17"/>
      <c r="BP1122" s="17"/>
      <c r="BQ1122" s="17"/>
      <c r="BR1122" s="17"/>
      <c r="BS1122" s="17"/>
      <c r="BT1122" s="17"/>
      <c r="BU1122" s="17"/>
      <c r="BV1122" s="17"/>
      <c r="BW1122" s="17"/>
      <c r="BX1122" s="17"/>
      <c r="BY1122" s="17"/>
      <c r="BZ1122" s="17"/>
      <c r="CA1122" s="17"/>
      <c r="CB1122" s="17"/>
      <c r="CC1122" s="17"/>
      <c r="CD1122" s="17"/>
      <c r="CE1122" s="17"/>
      <c r="CF1122" s="17"/>
      <c r="CG1122" s="17"/>
      <c r="CH1122" s="17"/>
      <c r="CI1122" s="17"/>
      <c r="CJ1122" s="17"/>
      <c r="CK1122" s="17"/>
      <c r="CL1122" s="17"/>
      <c r="CM1122" s="17"/>
      <c r="CN1122" s="17"/>
      <c r="CO1122" s="17"/>
      <c r="CP1122" s="17"/>
    </row>
    <row r="1123" spans="2:94" x14ac:dyDescent="0.35">
      <c r="B1123" s="6" t="s">
        <v>416</v>
      </c>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c r="AR1123" s="17"/>
      <c r="AS1123" s="17"/>
      <c r="AT1123" s="17"/>
      <c r="AU1123" s="17"/>
      <c r="AV1123" s="17"/>
      <c r="AW1123" s="17"/>
      <c r="AX1123" s="17"/>
      <c r="AY1123" s="17"/>
      <c r="AZ1123" s="17"/>
      <c r="BA1123" s="17"/>
      <c r="BB1123" s="17"/>
      <c r="BC1123" s="17"/>
      <c r="BD1123" s="17"/>
      <c r="BE1123" s="17"/>
      <c r="BF1123" s="17"/>
      <c r="BG1123" s="17"/>
      <c r="BH1123" s="17"/>
      <c r="BI1123" s="17"/>
      <c r="BJ1123" s="17"/>
      <c r="BK1123" s="17"/>
      <c r="BL1123" s="17"/>
      <c r="BM1123" s="17"/>
      <c r="BN1123" s="17"/>
      <c r="BO1123" s="17"/>
      <c r="BP1123" s="17"/>
      <c r="BQ1123" s="17"/>
      <c r="BR1123" s="17"/>
      <c r="BS1123" s="17"/>
      <c r="BT1123" s="17"/>
      <c r="BU1123" s="17"/>
      <c r="BV1123" s="17"/>
      <c r="BW1123" s="17"/>
      <c r="BX1123" s="17"/>
      <c r="BY1123" s="17"/>
      <c r="BZ1123" s="17"/>
      <c r="CA1123" s="17"/>
      <c r="CB1123" s="17"/>
      <c r="CC1123" s="17"/>
      <c r="CD1123" s="17"/>
      <c r="CE1123" s="17"/>
      <c r="CF1123" s="17"/>
      <c r="CG1123" s="17"/>
      <c r="CH1123" s="17"/>
      <c r="CI1123" s="17"/>
      <c r="CJ1123" s="17"/>
      <c r="CK1123" s="17"/>
      <c r="CL1123" s="17"/>
      <c r="CM1123" s="17"/>
      <c r="CN1123" s="17"/>
      <c r="CO1123" s="17"/>
      <c r="CP1123" s="17"/>
    </row>
    <row r="1124" spans="2:94" x14ac:dyDescent="0.35">
      <c r="B1124" s="24" t="s">
        <v>225</v>
      </c>
      <c r="C1124" s="17"/>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c r="AD1124" s="17"/>
      <c r="AE1124" s="17"/>
      <c r="AF1124" s="17"/>
      <c r="AG1124" s="17"/>
      <c r="AH1124" s="17"/>
      <c r="AI1124" s="17"/>
      <c r="AJ1124" s="17"/>
      <c r="AK1124" s="17"/>
      <c r="AL1124" s="17"/>
      <c r="AM1124" s="17"/>
      <c r="AN1124" s="17"/>
      <c r="AO1124" s="17"/>
      <c r="AP1124" s="17"/>
      <c r="AQ1124" s="17"/>
      <c r="AR1124" s="17"/>
      <c r="AS1124" s="17"/>
      <c r="AT1124" s="17"/>
      <c r="AU1124" s="17"/>
      <c r="AV1124" s="17"/>
      <c r="AW1124" s="17"/>
      <c r="AX1124" s="17"/>
      <c r="AY1124" s="17"/>
      <c r="AZ1124" s="17"/>
      <c r="BA1124" s="17"/>
      <c r="BB1124" s="17"/>
      <c r="BC1124" s="17"/>
      <c r="BD1124" s="17"/>
      <c r="BE1124" s="17"/>
      <c r="BF1124" s="17"/>
      <c r="BG1124" s="17"/>
      <c r="BH1124" s="17"/>
      <c r="BI1124" s="17"/>
      <c r="BJ1124" s="17"/>
      <c r="BK1124" s="17"/>
      <c r="BL1124" s="17"/>
      <c r="BM1124" s="17"/>
      <c r="BN1124" s="17"/>
      <c r="BO1124" s="17"/>
      <c r="BP1124" s="17"/>
      <c r="BQ1124" s="17"/>
      <c r="BR1124" s="17"/>
      <c r="BS1124" s="17"/>
      <c r="BT1124" s="17"/>
      <c r="BU1124" s="17"/>
      <c r="BV1124" s="17"/>
      <c r="BW1124" s="17"/>
      <c r="BX1124" s="17"/>
      <c r="BY1124" s="17"/>
      <c r="BZ1124" s="17"/>
      <c r="CA1124" s="17"/>
      <c r="CB1124" s="17"/>
      <c r="CC1124" s="17"/>
      <c r="CD1124" s="17"/>
      <c r="CE1124" s="17"/>
      <c r="CF1124" s="17"/>
      <c r="CG1124" s="17"/>
      <c r="CH1124" s="17"/>
      <c r="CI1124" s="17"/>
      <c r="CJ1124" s="17"/>
      <c r="CK1124" s="17"/>
      <c r="CL1124" s="17"/>
      <c r="CM1124" s="17"/>
      <c r="CN1124" s="17"/>
      <c r="CO1124" s="17"/>
      <c r="CP1124" s="17"/>
    </row>
    <row r="1125" spans="2:94" x14ac:dyDescent="0.35">
      <c r="B1125" t="s">
        <v>414</v>
      </c>
      <c r="C1125" s="17">
        <v>0.43937535790440402</v>
      </c>
      <c r="D1125" s="17">
        <v>0.47996613763857199</v>
      </c>
      <c r="E1125" s="17">
        <v>0.40118954826329101</v>
      </c>
      <c r="F1125" s="17"/>
      <c r="G1125" s="17">
        <v>0.342834835686055</v>
      </c>
      <c r="H1125" s="17">
        <v>0.44193139010311</v>
      </c>
      <c r="I1125" s="17">
        <v>0.43528744220400201</v>
      </c>
      <c r="J1125" s="17">
        <v>0.442036475338551</v>
      </c>
      <c r="K1125" s="17">
        <v>0.50179596616123801</v>
      </c>
      <c r="L1125" s="17">
        <v>0.464569476622544</v>
      </c>
      <c r="M1125" s="17"/>
      <c r="N1125" s="17">
        <v>0.455588125674252</v>
      </c>
      <c r="O1125" s="17">
        <v>0.44002961740742802</v>
      </c>
      <c r="P1125" s="17">
        <v>0.48100485036191698</v>
      </c>
      <c r="Q1125" s="17">
        <v>0.38152900304632398</v>
      </c>
      <c r="R1125" s="17"/>
      <c r="S1125" s="17">
        <v>0.42566585562657899</v>
      </c>
      <c r="T1125" s="17">
        <v>0.37340992215254398</v>
      </c>
      <c r="U1125" s="17">
        <v>0.539564280238501</v>
      </c>
      <c r="V1125" s="17">
        <v>0.44447852489587603</v>
      </c>
      <c r="W1125" s="17">
        <v>0.47211263303345202</v>
      </c>
      <c r="X1125" s="17">
        <v>0.52299297711668902</v>
      </c>
      <c r="Y1125" s="17">
        <v>0.49734538369583298</v>
      </c>
      <c r="Z1125" s="17">
        <v>0.44863561003706798</v>
      </c>
      <c r="AA1125" s="17">
        <v>0.463210840681889</v>
      </c>
      <c r="AB1125" s="17">
        <v>0.28974897854535098</v>
      </c>
      <c r="AC1125" s="17">
        <v>0.38831761893707001</v>
      </c>
      <c r="AD1125" s="17"/>
      <c r="AE1125" s="17">
        <v>0.54184917450492398</v>
      </c>
      <c r="AF1125" s="17">
        <v>0.39553498879306198</v>
      </c>
      <c r="AG1125" s="17">
        <v>0.386357920552444</v>
      </c>
      <c r="AH1125" s="17"/>
      <c r="AI1125" s="17">
        <v>0.51091892078457501</v>
      </c>
      <c r="AJ1125" s="17">
        <v>0.40780429490699199</v>
      </c>
      <c r="AK1125" s="17">
        <v>0.427963591387439</v>
      </c>
      <c r="AL1125" s="17">
        <v>0.59434827921107702</v>
      </c>
      <c r="AM1125" s="17">
        <v>0.40919605489120697</v>
      </c>
      <c r="AN1125" s="17"/>
      <c r="AO1125" s="17">
        <v>0.52462981688607102</v>
      </c>
      <c r="AP1125" s="17">
        <v>0.41457629584095501</v>
      </c>
      <c r="AQ1125" s="17">
        <v>0.37974109829917702</v>
      </c>
      <c r="AR1125" s="17"/>
      <c r="AS1125" s="17">
        <v>0.48207319763154499</v>
      </c>
      <c r="AT1125" s="17">
        <v>0.39446631978861402</v>
      </c>
      <c r="AU1125" s="17">
        <v>0.402499959511193</v>
      </c>
      <c r="AV1125" s="17">
        <v>0.48506652226423702</v>
      </c>
      <c r="AW1125" s="17">
        <v>0.514979119998214</v>
      </c>
      <c r="AX1125" s="17"/>
      <c r="AY1125" s="17">
        <v>0.52638609639533795</v>
      </c>
      <c r="AZ1125" s="17">
        <v>0.35508463723301997</v>
      </c>
      <c r="BA1125" s="17">
        <v>0.38485712668343203</v>
      </c>
      <c r="BB1125" s="17">
        <v>0.36766830727475502</v>
      </c>
      <c r="BC1125" s="17">
        <v>0.38159231532283999</v>
      </c>
      <c r="BD1125" s="17">
        <v>0.39646889328517498</v>
      </c>
      <c r="BE1125" s="17">
        <v>0.46536912968564298</v>
      </c>
      <c r="BF1125" s="17">
        <v>0.48628684412178902</v>
      </c>
      <c r="BG1125" s="17">
        <v>0.510306326435219</v>
      </c>
      <c r="BH1125" s="17">
        <v>0.480799886524297</v>
      </c>
      <c r="BI1125" s="17">
        <v>0.41767001858638098</v>
      </c>
      <c r="BJ1125" s="17">
        <v>0.52664758760894703</v>
      </c>
      <c r="BK1125" s="17">
        <v>0.54974528401547396</v>
      </c>
      <c r="BL1125" s="17">
        <v>0.50323435274399997</v>
      </c>
      <c r="BM1125" s="17">
        <v>0.44247415997426098</v>
      </c>
      <c r="BN1125" s="17">
        <v>0.42273460672782398</v>
      </c>
      <c r="BO1125" s="17"/>
      <c r="BP1125" s="17">
        <v>0.42613991447857202</v>
      </c>
      <c r="BQ1125" s="17">
        <v>0.43101444471241002</v>
      </c>
      <c r="BR1125" s="17">
        <v>0.45122709944400602</v>
      </c>
      <c r="BS1125" s="17">
        <v>0.45855752458867199</v>
      </c>
      <c r="BT1125" s="17">
        <v>0.45444391473711099</v>
      </c>
      <c r="BU1125" s="17">
        <v>0.409436205724447</v>
      </c>
      <c r="BV1125" s="17"/>
      <c r="BW1125" s="17">
        <v>0.39534362472051399</v>
      </c>
      <c r="BX1125" s="17">
        <v>0.42178858556243098</v>
      </c>
      <c r="BY1125" s="17">
        <v>0.46800790930209701</v>
      </c>
      <c r="BZ1125" s="17">
        <v>0.44775485847048302</v>
      </c>
      <c r="CA1125" s="17">
        <v>0.48682478698201398</v>
      </c>
      <c r="CB1125" s="17">
        <v>0.48670833159326599</v>
      </c>
      <c r="CC1125" s="17">
        <v>0.42297892991324398</v>
      </c>
      <c r="CD1125" s="17">
        <v>0.25102715639175499</v>
      </c>
      <c r="CE1125" s="17"/>
      <c r="CF1125" s="17">
        <v>0.50218481493718803</v>
      </c>
      <c r="CG1125" s="17">
        <v>0.46398454821068702</v>
      </c>
      <c r="CH1125" s="17">
        <v>0.43137052684218202</v>
      </c>
      <c r="CI1125" s="17">
        <v>0.39141592008929099</v>
      </c>
      <c r="CJ1125" s="17">
        <v>0.33647668980138601</v>
      </c>
      <c r="CK1125" s="17"/>
      <c r="CL1125" s="17">
        <v>0.46603039576391803</v>
      </c>
      <c r="CM1125" s="17"/>
      <c r="CN1125" s="17">
        <v>0.394569978947582</v>
      </c>
      <c r="CO1125" s="17">
        <v>0.46068774052571598</v>
      </c>
      <c r="CP1125" s="17">
        <v>0.524720732704681</v>
      </c>
    </row>
    <row r="1126" spans="2:94" x14ac:dyDescent="0.35">
      <c r="B1126" t="s">
        <v>417</v>
      </c>
      <c r="C1126" s="17">
        <v>0.44471503596005602</v>
      </c>
      <c r="D1126" s="17">
        <v>0.43246217566289102</v>
      </c>
      <c r="E1126" s="17">
        <v>0.45503612813543598</v>
      </c>
      <c r="F1126" s="17"/>
      <c r="G1126" s="17">
        <v>0.55324056532202404</v>
      </c>
      <c r="H1126" s="17">
        <v>0.446764180030153</v>
      </c>
      <c r="I1126" s="17">
        <v>0.41771091417998901</v>
      </c>
      <c r="J1126" s="17">
        <v>0.43857005735084797</v>
      </c>
      <c r="K1126" s="17">
        <v>0.37996197642347901</v>
      </c>
      <c r="L1126" s="17">
        <v>0.43643193999269903</v>
      </c>
      <c r="M1126" s="17"/>
      <c r="N1126" s="17">
        <v>0.46139508895762699</v>
      </c>
      <c r="O1126" s="17">
        <v>0.43909009779413299</v>
      </c>
      <c r="P1126" s="17">
        <v>0.41410228478931599</v>
      </c>
      <c r="Q1126" s="17">
        <v>0.45979074355557598</v>
      </c>
      <c r="R1126" s="17"/>
      <c r="S1126" s="17">
        <v>0.45239975347754602</v>
      </c>
      <c r="T1126" s="17">
        <v>0.48455852623026202</v>
      </c>
      <c r="U1126" s="17">
        <v>0.30942767522494602</v>
      </c>
      <c r="V1126" s="17">
        <v>0.44413490512106901</v>
      </c>
      <c r="W1126" s="17">
        <v>0.42612425949461902</v>
      </c>
      <c r="X1126" s="17">
        <v>0.398838321595539</v>
      </c>
      <c r="Y1126" s="17">
        <v>0.40937686877944102</v>
      </c>
      <c r="Z1126" s="17">
        <v>0.44882417209027298</v>
      </c>
      <c r="AA1126" s="17">
        <v>0.40307833448774999</v>
      </c>
      <c r="AB1126" s="17">
        <v>0.61611605168614103</v>
      </c>
      <c r="AC1126" s="17">
        <v>0.49837622921506303</v>
      </c>
      <c r="AD1126" s="17"/>
      <c r="AE1126" s="17">
        <v>0.35974028579973599</v>
      </c>
      <c r="AF1126" s="17">
        <v>0.50195914852711199</v>
      </c>
      <c r="AG1126" s="17">
        <v>0.412241970817187</v>
      </c>
      <c r="AH1126" s="17"/>
      <c r="AI1126" s="17">
        <v>0.37778273185005801</v>
      </c>
      <c r="AJ1126" s="17">
        <v>0.50897536209323602</v>
      </c>
      <c r="AK1126" s="17">
        <v>0.50220662327004195</v>
      </c>
      <c r="AL1126" s="17">
        <v>0.33648601134696499</v>
      </c>
      <c r="AM1126" s="17">
        <v>0.37660626084127602</v>
      </c>
      <c r="AN1126" s="17"/>
      <c r="AO1126" s="17">
        <v>0.371226709657062</v>
      </c>
      <c r="AP1126" s="17">
        <v>0.50450935907851002</v>
      </c>
      <c r="AQ1126" s="17">
        <v>0.52144641876255804</v>
      </c>
      <c r="AR1126" s="17"/>
      <c r="AS1126" s="17">
        <v>0.37943065819699301</v>
      </c>
      <c r="AT1126" s="17">
        <v>0.48106231862508603</v>
      </c>
      <c r="AU1126" s="17">
        <v>0.490980857390235</v>
      </c>
      <c r="AV1126" s="17">
        <v>0.42228266861410402</v>
      </c>
      <c r="AW1126" s="17">
        <v>0.32593123662375001</v>
      </c>
      <c r="AX1126" s="17"/>
      <c r="AY1126" s="17">
        <v>0.35371354624048901</v>
      </c>
      <c r="AZ1126" s="17">
        <v>0.47279370724353498</v>
      </c>
      <c r="BA1126" s="17">
        <v>0.464642696621964</v>
      </c>
      <c r="BB1126" s="17">
        <v>0.455038906166645</v>
      </c>
      <c r="BC1126" s="17">
        <v>0.49363127740291701</v>
      </c>
      <c r="BD1126" s="17">
        <v>0.50201293307295602</v>
      </c>
      <c r="BE1126" s="17">
        <v>0.42664233270122898</v>
      </c>
      <c r="BF1126" s="17">
        <v>0.42446607266764402</v>
      </c>
      <c r="BG1126" s="17">
        <v>0.42065143318727799</v>
      </c>
      <c r="BH1126" s="17">
        <v>0.39974430653575099</v>
      </c>
      <c r="BI1126" s="17">
        <v>0.44895931648857601</v>
      </c>
      <c r="BJ1126" s="17">
        <v>0.38875898365742201</v>
      </c>
      <c r="BK1126" s="17">
        <v>0.39093742583898</v>
      </c>
      <c r="BL1126" s="17">
        <v>0.46034831827987799</v>
      </c>
      <c r="BM1126" s="17">
        <v>0.45864438656346801</v>
      </c>
      <c r="BN1126" s="17">
        <v>0.527326450366564</v>
      </c>
      <c r="BO1126" s="17"/>
      <c r="BP1126" s="17">
        <v>0.47397013647563202</v>
      </c>
      <c r="BQ1126" s="17">
        <v>0.44182067204177</v>
      </c>
      <c r="BR1126" s="17">
        <v>0.45174486543912401</v>
      </c>
      <c r="BS1126" s="17">
        <v>0.41729099127966901</v>
      </c>
      <c r="BT1126" s="17">
        <v>0.43350246935874698</v>
      </c>
      <c r="BU1126" s="17">
        <v>0.44521609418209301</v>
      </c>
      <c r="BV1126" s="17"/>
      <c r="BW1126" s="17">
        <v>0.44809157474844202</v>
      </c>
      <c r="BX1126" s="17">
        <v>0.44157862810628901</v>
      </c>
      <c r="BY1126" s="17">
        <v>0.441822160745448</v>
      </c>
      <c r="BZ1126" s="17">
        <v>0.44304055178743301</v>
      </c>
      <c r="CA1126" s="17">
        <v>0.44962129685096303</v>
      </c>
      <c r="CB1126" s="17">
        <v>0.38582499416286298</v>
      </c>
      <c r="CC1126" s="17">
        <v>0.41367305011468503</v>
      </c>
      <c r="CD1126" s="17">
        <v>0.57397419623357504</v>
      </c>
      <c r="CE1126" s="17"/>
      <c r="CF1126" s="17">
        <v>0.42458677305517001</v>
      </c>
      <c r="CG1126" s="17">
        <v>0.44508759415792798</v>
      </c>
      <c r="CH1126" s="17">
        <v>0.43632090813525998</v>
      </c>
      <c r="CI1126" s="17">
        <v>0.47791247846750601</v>
      </c>
      <c r="CJ1126" s="17">
        <v>0.43273541843212199</v>
      </c>
      <c r="CK1126" s="17"/>
      <c r="CL1126" s="17">
        <v>0.45321975843469797</v>
      </c>
      <c r="CM1126" s="17"/>
      <c r="CN1126" s="17">
        <v>0.48039689098646199</v>
      </c>
      <c r="CO1126" s="17">
        <v>0.41785214713216401</v>
      </c>
      <c r="CP1126" s="17">
        <v>0.38400631540395902</v>
      </c>
    </row>
    <row r="1127" spans="2:94" x14ac:dyDescent="0.35">
      <c r="B1127" t="s">
        <v>144</v>
      </c>
      <c r="C1127" s="17">
        <v>0.11590960613553999</v>
      </c>
      <c r="D1127" s="17">
        <v>8.7571686698536294E-2</v>
      </c>
      <c r="E1127" s="17">
        <v>0.14377432360127201</v>
      </c>
      <c r="F1127" s="17"/>
      <c r="G1127" s="17">
        <v>0.10392459899192</v>
      </c>
      <c r="H1127" s="17">
        <v>0.111304429866737</v>
      </c>
      <c r="I1127" s="17">
        <v>0.14700164361600801</v>
      </c>
      <c r="J1127" s="17">
        <v>0.11939346731060101</v>
      </c>
      <c r="K1127" s="17">
        <v>0.118242057415283</v>
      </c>
      <c r="L1127" s="17">
        <v>9.8998583384757394E-2</v>
      </c>
      <c r="M1127" s="17"/>
      <c r="N1127" s="17">
        <v>8.3016785368121501E-2</v>
      </c>
      <c r="O1127" s="17">
        <v>0.120880284798439</v>
      </c>
      <c r="P1127" s="17">
        <v>0.104892864848767</v>
      </c>
      <c r="Q1127" s="17">
        <v>0.15868025339809999</v>
      </c>
      <c r="R1127" s="17"/>
      <c r="S1127" s="17">
        <v>0.121934390895875</v>
      </c>
      <c r="T1127" s="17">
        <v>0.142031551617193</v>
      </c>
      <c r="U1127" s="17">
        <v>0.151008044536553</v>
      </c>
      <c r="V1127" s="17">
        <v>0.111386569983055</v>
      </c>
      <c r="W1127" s="17">
        <v>0.101763107471928</v>
      </c>
      <c r="X1127" s="17">
        <v>7.8168701287772396E-2</v>
      </c>
      <c r="Y1127" s="17">
        <v>9.3277747524725896E-2</v>
      </c>
      <c r="Z1127" s="17">
        <v>0.102540217872659</v>
      </c>
      <c r="AA1127" s="17">
        <v>0.13371082483036201</v>
      </c>
      <c r="AB1127" s="17">
        <v>9.41349697685087E-2</v>
      </c>
      <c r="AC1127" s="17">
        <v>0.11330615184786801</v>
      </c>
      <c r="AD1127" s="17"/>
      <c r="AE1127" s="17">
        <v>9.8410539695339902E-2</v>
      </c>
      <c r="AF1127" s="17">
        <v>0.102505862679826</v>
      </c>
      <c r="AG1127" s="17">
        <v>0.201400108630368</v>
      </c>
      <c r="AH1127" s="17"/>
      <c r="AI1127" s="17">
        <v>0.11129834736536599</v>
      </c>
      <c r="AJ1127" s="17">
        <v>8.3220342999772004E-2</v>
      </c>
      <c r="AK1127" s="17">
        <v>6.9829785342519907E-2</v>
      </c>
      <c r="AL1127" s="17">
        <v>6.9165709441957796E-2</v>
      </c>
      <c r="AM1127" s="17">
        <v>0.21419768426751701</v>
      </c>
      <c r="AN1127" s="17"/>
      <c r="AO1127" s="17">
        <v>0.104143473456866</v>
      </c>
      <c r="AP1127" s="17">
        <v>8.0914345080534994E-2</v>
      </c>
      <c r="AQ1127" s="17">
        <v>9.8812482938265098E-2</v>
      </c>
      <c r="AR1127" s="17"/>
      <c r="AS1127" s="17">
        <v>0.138496144171461</v>
      </c>
      <c r="AT1127" s="17">
        <v>0.1244713615863</v>
      </c>
      <c r="AU1127" s="17">
        <v>0.106519183098573</v>
      </c>
      <c r="AV1127" s="17">
        <v>9.2650809121658906E-2</v>
      </c>
      <c r="AW1127" s="17">
        <v>0.15908964337803599</v>
      </c>
      <c r="AX1127" s="17"/>
      <c r="AY1127" s="17">
        <v>0.119900357364173</v>
      </c>
      <c r="AZ1127" s="17">
        <v>0.17212165552344499</v>
      </c>
      <c r="BA1127" s="17">
        <v>0.150500176694604</v>
      </c>
      <c r="BB1127" s="17">
        <v>0.17729278655860001</v>
      </c>
      <c r="BC1127" s="17">
        <v>0.124776407274243</v>
      </c>
      <c r="BD1127" s="17">
        <v>0.10151817364186901</v>
      </c>
      <c r="BE1127" s="17">
        <v>0.107988537613128</v>
      </c>
      <c r="BF1127" s="17">
        <v>8.9247083210567305E-2</v>
      </c>
      <c r="BG1127" s="17">
        <v>6.9042240377502201E-2</v>
      </c>
      <c r="BH1127" s="17">
        <v>0.119455806939952</v>
      </c>
      <c r="BI1127" s="17">
        <v>0.13337066492504401</v>
      </c>
      <c r="BJ1127" s="17">
        <v>8.4593428733630599E-2</v>
      </c>
      <c r="BK1127" s="17">
        <v>5.9317290145546001E-2</v>
      </c>
      <c r="BL1127" s="17">
        <v>3.6417328976121502E-2</v>
      </c>
      <c r="BM1127" s="17">
        <v>9.8881453462271299E-2</v>
      </c>
      <c r="BN1127" s="17">
        <v>4.9938942905611503E-2</v>
      </c>
      <c r="BO1127" s="17"/>
      <c r="BP1127" s="17">
        <v>9.9889949045796206E-2</v>
      </c>
      <c r="BQ1127" s="17">
        <v>0.12716488324582101</v>
      </c>
      <c r="BR1127" s="17">
        <v>9.7028035116869998E-2</v>
      </c>
      <c r="BS1127" s="17">
        <v>0.124151484131659</v>
      </c>
      <c r="BT1127" s="17">
        <v>0.11205361590414201</v>
      </c>
      <c r="BU1127" s="17">
        <v>0.14534770009346001</v>
      </c>
      <c r="BV1127" s="17"/>
      <c r="BW1127" s="17">
        <v>0.15656480053104399</v>
      </c>
      <c r="BX1127" s="17">
        <v>0.13663278633128001</v>
      </c>
      <c r="BY1127" s="17">
        <v>9.0169929952454805E-2</v>
      </c>
      <c r="BZ1127" s="17">
        <v>0.109204589742085</v>
      </c>
      <c r="CA1127" s="17">
        <v>6.3553916167022897E-2</v>
      </c>
      <c r="CB1127" s="17">
        <v>0.12746667424387101</v>
      </c>
      <c r="CC1127" s="17">
        <v>0.16334801997207099</v>
      </c>
      <c r="CD1127" s="17">
        <v>0.174998647374669</v>
      </c>
      <c r="CE1127" s="17"/>
      <c r="CF1127" s="17">
        <v>7.3228412007642393E-2</v>
      </c>
      <c r="CG1127" s="17">
        <v>9.0927857631385403E-2</v>
      </c>
      <c r="CH1127" s="17">
        <v>0.132308565022558</v>
      </c>
      <c r="CI1127" s="17">
        <v>0.130671601443202</v>
      </c>
      <c r="CJ1127" s="17">
        <v>0.230787891766492</v>
      </c>
      <c r="CK1127" s="17"/>
      <c r="CL1127" s="17">
        <v>8.0749845801384307E-2</v>
      </c>
      <c r="CM1127" s="17"/>
      <c r="CN1127" s="17">
        <v>0.12503313006595501</v>
      </c>
      <c r="CO1127" s="17">
        <v>0.12146011234211999</v>
      </c>
      <c r="CP1127" s="17">
        <v>9.1272951891360296E-2</v>
      </c>
    </row>
    <row r="1128" spans="2:94" x14ac:dyDescent="0.35">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c r="AD1128" s="17"/>
      <c r="AE1128" s="17"/>
      <c r="AF1128" s="17"/>
      <c r="AG1128" s="17"/>
      <c r="AH1128" s="17"/>
      <c r="AI1128" s="17"/>
      <c r="AJ1128" s="17"/>
      <c r="AK1128" s="17"/>
      <c r="AL1128" s="17"/>
      <c r="AM1128" s="17"/>
      <c r="AN1128" s="17"/>
      <c r="AO1128" s="17"/>
      <c r="AP1128" s="17"/>
      <c r="AQ1128" s="17"/>
      <c r="AR1128" s="17"/>
      <c r="AS1128" s="17"/>
      <c r="AT1128" s="17"/>
      <c r="AU1128" s="17"/>
      <c r="AV1128" s="17"/>
      <c r="AW1128" s="17"/>
      <c r="AX1128" s="17"/>
      <c r="AY1128" s="17"/>
      <c r="AZ1128" s="17"/>
      <c r="BA1128" s="17"/>
      <c r="BB1128" s="17"/>
      <c r="BC1128" s="17"/>
      <c r="BD1128" s="17"/>
      <c r="BE1128" s="17"/>
      <c r="BF1128" s="17"/>
      <c r="BG1128" s="17"/>
      <c r="BH1128" s="17"/>
      <c r="BI1128" s="17"/>
      <c r="BJ1128" s="17"/>
      <c r="BK1128" s="17"/>
      <c r="BL1128" s="17"/>
      <c r="BM1128" s="17"/>
      <c r="BN1128" s="17"/>
      <c r="BO1128" s="17"/>
      <c r="BP1128" s="17"/>
      <c r="BQ1128" s="17"/>
      <c r="BR1128" s="17"/>
      <c r="BS1128" s="17"/>
      <c r="BT1128" s="17"/>
      <c r="BU1128" s="17"/>
      <c r="BV1128" s="17"/>
      <c r="BW1128" s="17"/>
      <c r="BX1128" s="17"/>
      <c r="BY1128" s="17"/>
      <c r="BZ1128" s="17"/>
      <c r="CA1128" s="17"/>
      <c r="CB1128" s="17"/>
      <c r="CC1128" s="17"/>
      <c r="CD1128" s="17"/>
      <c r="CE1128" s="17"/>
      <c r="CF1128" s="17"/>
      <c r="CG1128" s="17"/>
      <c r="CH1128" s="17"/>
      <c r="CI1128" s="17"/>
      <c r="CJ1128" s="17"/>
      <c r="CK1128" s="17"/>
      <c r="CL1128" s="17"/>
      <c r="CM1128" s="17"/>
      <c r="CN1128" s="17"/>
      <c r="CO1128" s="17"/>
      <c r="CP1128" s="17"/>
    </row>
    <row r="1129" spans="2:94" x14ac:dyDescent="0.35">
      <c r="B1129" s="6" t="s">
        <v>416</v>
      </c>
      <c r="C1129" s="17"/>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c r="AD1129" s="17"/>
      <c r="AE1129" s="17"/>
      <c r="AF1129" s="17"/>
      <c r="AG1129" s="17"/>
      <c r="AH1129" s="17"/>
      <c r="AI1129" s="17"/>
      <c r="AJ1129" s="17"/>
      <c r="AK1129" s="17"/>
      <c r="AL1129" s="17"/>
      <c r="AM1129" s="17"/>
      <c r="AN1129" s="17"/>
      <c r="AO1129" s="17"/>
      <c r="AP1129" s="17"/>
      <c r="AQ1129" s="17"/>
      <c r="AR1129" s="17"/>
      <c r="AS1129" s="17"/>
      <c r="AT1129" s="17"/>
      <c r="AU1129" s="17"/>
      <c r="AV1129" s="17"/>
      <c r="AW1129" s="17"/>
      <c r="AX1129" s="17"/>
      <c r="AY1129" s="17"/>
      <c r="AZ1129" s="17"/>
      <c r="BA1129" s="17"/>
      <c r="BB1129" s="17"/>
      <c r="BC1129" s="17"/>
      <c r="BD1129" s="17"/>
      <c r="BE1129" s="17"/>
      <c r="BF1129" s="17"/>
      <c r="BG1129" s="17"/>
      <c r="BH1129" s="17"/>
      <c r="BI1129" s="17"/>
      <c r="BJ1129" s="17"/>
      <c r="BK1129" s="17"/>
      <c r="BL1129" s="17"/>
      <c r="BM1129" s="17"/>
      <c r="BN1129" s="17"/>
      <c r="BO1129" s="17"/>
      <c r="BP1129" s="17"/>
      <c r="BQ1129" s="17"/>
      <c r="BR1129" s="17"/>
      <c r="BS1129" s="17"/>
      <c r="BT1129" s="17"/>
      <c r="BU1129" s="17"/>
      <c r="BV1129" s="17"/>
      <c r="BW1129" s="17"/>
      <c r="BX1129" s="17"/>
      <c r="BY1129" s="17"/>
      <c r="BZ1129" s="17"/>
      <c r="CA1129" s="17"/>
      <c r="CB1129" s="17"/>
      <c r="CC1129" s="17"/>
      <c r="CD1129" s="17"/>
      <c r="CE1129" s="17"/>
      <c r="CF1129" s="17"/>
      <c r="CG1129" s="17"/>
      <c r="CH1129" s="17"/>
      <c r="CI1129" s="17"/>
      <c r="CJ1129" s="17"/>
      <c r="CK1129" s="17"/>
      <c r="CL1129" s="17"/>
      <c r="CM1129" s="17"/>
      <c r="CN1129" s="17"/>
      <c r="CO1129" s="17"/>
      <c r="CP1129" s="17"/>
    </row>
    <row r="1130" spans="2:94" x14ac:dyDescent="0.35">
      <c r="B1130" s="24" t="s">
        <v>225</v>
      </c>
      <c r="C1130" s="17"/>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c r="AD1130" s="17"/>
      <c r="AE1130" s="17"/>
      <c r="AF1130" s="17"/>
      <c r="AG1130" s="17"/>
      <c r="AH1130" s="17"/>
      <c r="AI1130" s="17"/>
      <c r="AJ1130" s="17"/>
      <c r="AK1130" s="17"/>
      <c r="AL1130" s="17"/>
      <c r="AM1130" s="17"/>
      <c r="AN1130" s="17"/>
      <c r="AO1130" s="17"/>
      <c r="AP1130" s="17"/>
      <c r="AQ1130" s="17"/>
      <c r="AR1130" s="17"/>
      <c r="AS1130" s="17"/>
      <c r="AT1130" s="17"/>
      <c r="AU1130" s="17"/>
      <c r="AV1130" s="17"/>
      <c r="AW1130" s="17"/>
      <c r="AX1130" s="17"/>
      <c r="AY1130" s="17"/>
      <c r="AZ1130" s="17"/>
      <c r="BA1130" s="17"/>
      <c r="BB1130" s="17"/>
      <c r="BC1130" s="17"/>
      <c r="BD1130" s="17"/>
      <c r="BE1130" s="17"/>
      <c r="BF1130" s="17"/>
      <c r="BG1130" s="17"/>
      <c r="BH1130" s="17"/>
      <c r="BI1130" s="17"/>
      <c r="BJ1130" s="17"/>
      <c r="BK1130" s="17"/>
      <c r="BL1130" s="17"/>
      <c r="BM1130" s="17"/>
      <c r="BN1130" s="17"/>
      <c r="BO1130" s="17"/>
      <c r="BP1130" s="17"/>
      <c r="BQ1130" s="17"/>
      <c r="BR1130" s="17"/>
      <c r="BS1130" s="17"/>
      <c r="BT1130" s="17"/>
      <c r="BU1130" s="17"/>
      <c r="BV1130" s="17"/>
      <c r="BW1130" s="17"/>
      <c r="BX1130" s="17"/>
      <c r="BY1130" s="17"/>
      <c r="BZ1130" s="17"/>
      <c r="CA1130" s="17"/>
      <c r="CB1130" s="17"/>
      <c r="CC1130" s="17"/>
      <c r="CD1130" s="17"/>
      <c r="CE1130" s="17"/>
      <c r="CF1130" s="17"/>
      <c r="CG1130" s="17"/>
      <c r="CH1130" s="17"/>
      <c r="CI1130" s="17"/>
      <c r="CJ1130" s="17"/>
      <c r="CK1130" s="17"/>
      <c r="CL1130" s="17"/>
      <c r="CM1130" s="17"/>
      <c r="CN1130" s="17"/>
      <c r="CO1130" s="17"/>
      <c r="CP1130" s="17"/>
    </row>
    <row r="1131" spans="2:94" x14ac:dyDescent="0.35">
      <c r="B1131" t="s">
        <v>414</v>
      </c>
      <c r="C1131" s="17">
        <v>0.47036946048036898</v>
      </c>
      <c r="D1131" s="17">
        <v>0.51065573876663595</v>
      </c>
      <c r="E1131" s="17">
        <v>0.43214095913186001</v>
      </c>
      <c r="F1131" s="17"/>
      <c r="G1131" s="17">
        <v>0.353910221401531</v>
      </c>
      <c r="H1131" s="17">
        <v>0.409731043568347</v>
      </c>
      <c r="I1131" s="17">
        <v>0.443080606092211</v>
      </c>
      <c r="J1131" s="17">
        <v>0.49624347359223597</v>
      </c>
      <c r="K1131" s="17">
        <v>0.52292119638987</v>
      </c>
      <c r="L1131" s="17">
        <v>0.55822043588598103</v>
      </c>
      <c r="M1131" s="17"/>
      <c r="N1131" s="17">
        <v>0.48717818531867801</v>
      </c>
      <c r="O1131" s="17">
        <v>0.47550782148144999</v>
      </c>
      <c r="P1131" s="17">
        <v>0.46886852172829901</v>
      </c>
      <c r="Q1131" s="17">
        <v>0.44909631216040802</v>
      </c>
      <c r="R1131" s="17"/>
      <c r="S1131" s="17">
        <v>0.49849599810627998</v>
      </c>
      <c r="T1131" s="17">
        <v>0.46494779029275402</v>
      </c>
      <c r="U1131" s="17">
        <v>0.47643408959336098</v>
      </c>
      <c r="V1131" s="17">
        <v>0.52418871029722502</v>
      </c>
      <c r="W1131" s="17">
        <v>0.44228877323846799</v>
      </c>
      <c r="X1131" s="17">
        <v>0.48318132167184602</v>
      </c>
      <c r="Y1131" s="17">
        <v>0.45505757459951601</v>
      </c>
      <c r="Z1131" s="17">
        <v>0.42084602833166701</v>
      </c>
      <c r="AA1131" s="17">
        <v>0.468648524499021</v>
      </c>
      <c r="AB1131" s="17">
        <v>0.42101324665878198</v>
      </c>
      <c r="AC1131" s="17">
        <v>0.473854410093829</v>
      </c>
      <c r="AD1131" s="17"/>
      <c r="AE1131" s="17">
        <v>0.53495798258207905</v>
      </c>
      <c r="AF1131" s="17">
        <v>0.465912690839687</v>
      </c>
      <c r="AG1131" s="17">
        <v>0.40031853156429398</v>
      </c>
      <c r="AH1131" s="17"/>
      <c r="AI1131" s="17">
        <v>0.54477310183928396</v>
      </c>
      <c r="AJ1131" s="17">
        <v>0.47374061791456501</v>
      </c>
      <c r="AK1131" s="17">
        <v>0.42171449783942899</v>
      </c>
      <c r="AL1131" s="17">
        <v>0.54333751272370101</v>
      </c>
      <c r="AM1131" s="17">
        <v>0.37792737527148001</v>
      </c>
      <c r="AN1131" s="17"/>
      <c r="AO1131" s="17">
        <v>0.49506729399058402</v>
      </c>
      <c r="AP1131" s="17">
        <v>0.49038769363852602</v>
      </c>
      <c r="AQ1131" s="17">
        <v>0.433022411448025</v>
      </c>
      <c r="AR1131" s="17"/>
      <c r="AS1131" s="17">
        <v>0.50451445078196999</v>
      </c>
      <c r="AT1131" s="17">
        <v>0.46287811815079</v>
      </c>
      <c r="AU1131" s="17">
        <v>0.43899454862890103</v>
      </c>
      <c r="AV1131" s="17">
        <v>0.44724424737648499</v>
      </c>
      <c r="AW1131" s="17">
        <v>0.53273373809443803</v>
      </c>
      <c r="AX1131" s="17"/>
      <c r="AY1131" s="17">
        <v>0.39037183833662698</v>
      </c>
      <c r="AZ1131" s="17">
        <v>0.43473052692069902</v>
      </c>
      <c r="BA1131" s="17">
        <v>0.50980894527264098</v>
      </c>
      <c r="BB1131" s="17">
        <v>0.49852713875252802</v>
      </c>
      <c r="BC1131" s="17">
        <v>0.40042166334770002</v>
      </c>
      <c r="BD1131" s="17">
        <v>0.437444395738387</v>
      </c>
      <c r="BE1131" s="17">
        <v>0.50499338515166703</v>
      </c>
      <c r="BF1131" s="17">
        <v>0.52485426263647905</v>
      </c>
      <c r="BG1131" s="17">
        <v>0.43050489328901898</v>
      </c>
      <c r="BH1131" s="17">
        <v>0.565038395831858</v>
      </c>
      <c r="BI1131" s="17">
        <v>0.447069881329129</v>
      </c>
      <c r="BJ1131" s="17">
        <v>0.48109759758057402</v>
      </c>
      <c r="BK1131" s="17">
        <v>0.43561655866369198</v>
      </c>
      <c r="BL1131" s="17">
        <v>0.52624408943767897</v>
      </c>
      <c r="BM1131" s="17">
        <v>0.58775446618091398</v>
      </c>
      <c r="BN1131" s="17">
        <v>0.51749033601620997</v>
      </c>
      <c r="BO1131" s="17"/>
      <c r="BP1131" s="17">
        <v>0.41604536592647401</v>
      </c>
      <c r="BQ1131" s="17">
        <v>0.48753212208715502</v>
      </c>
      <c r="BR1131" s="17">
        <v>0.49216182582671503</v>
      </c>
      <c r="BS1131" s="17">
        <v>0.47630060765404297</v>
      </c>
      <c r="BT1131" s="17">
        <v>0.52185016617305502</v>
      </c>
      <c r="BU1131" s="17">
        <v>0.44183794321589398</v>
      </c>
      <c r="BV1131" s="17"/>
      <c r="BW1131" s="17">
        <v>0.43948427615282398</v>
      </c>
      <c r="BX1131" s="17">
        <v>0.49020321980292197</v>
      </c>
      <c r="BY1131" s="17">
        <v>0.48171609499303403</v>
      </c>
      <c r="BZ1131" s="17">
        <v>0.48260499913124599</v>
      </c>
      <c r="CA1131" s="17">
        <v>0.48761290852658701</v>
      </c>
      <c r="CB1131" s="17">
        <v>0.48866727810822302</v>
      </c>
      <c r="CC1131" s="17">
        <v>0.42968462129085599</v>
      </c>
      <c r="CD1131" s="17">
        <v>0.30730716844730599</v>
      </c>
      <c r="CE1131" s="17"/>
      <c r="CF1131" s="17">
        <v>0.453595002348541</v>
      </c>
      <c r="CG1131" s="17">
        <v>0.49213007291795602</v>
      </c>
      <c r="CH1131" s="17">
        <v>0.481183626076232</v>
      </c>
      <c r="CI1131" s="17">
        <v>0.40311124764748502</v>
      </c>
      <c r="CJ1131" s="17">
        <v>0.448533086523553</v>
      </c>
      <c r="CK1131" s="17"/>
      <c r="CL1131" s="17">
        <v>0.55393397595612304</v>
      </c>
      <c r="CM1131" s="17"/>
      <c r="CN1131" s="17">
        <v>0.46160829606967801</v>
      </c>
      <c r="CO1131" s="17">
        <v>0.43177852788536503</v>
      </c>
      <c r="CP1131" s="17">
        <v>0.52292971627876295</v>
      </c>
    </row>
    <row r="1132" spans="2:94" x14ac:dyDescent="0.35">
      <c r="B1132" t="s">
        <v>418</v>
      </c>
      <c r="C1132" s="17">
        <v>0.39446946071439398</v>
      </c>
      <c r="D1132" s="17">
        <v>0.38344102731680002</v>
      </c>
      <c r="E1132" s="17">
        <v>0.404243245032603</v>
      </c>
      <c r="F1132" s="17"/>
      <c r="G1132" s="17">
        <v>0.52051773803074397</v>
      </c>
      <c r="H1132" s="17">
        <v>0.46790911855789002</v>
      </c>
      <c r="I1132" s="17">
        <v>0.426734234247375</v>
      </c>
      <c r="J1132" s="17">
        <v>0.342640765268032</v>
      </c>
      <c r="K1132" s="17">
        <v>0.34817169017052801</v>
      </c>
      <c r="L1132" s="17">
        <v>0.30277929679604398</v>
      </c>
      <c r="M1132" s="17"/>
      <c r="N1132" s="17">
        <v>0.41313679229077799</v>
      </c>
      <c r="O1132" s="17">
        <v>0.402542435164707</v>
      </c>
      <c r="P1132" s="17">
        <v>0.38591506575314499</v>
      </c>
      <c r="Q1132" s="17">
        <v>0.37443896555969702</v>
      </c>
      <c r="R1132" s="17"/>
      <c r="S1132" s="17">
        <v>0.37894755867285201</v>
      </c>
      <c r="T1132" s="17">
        <v>0.39975846576034202</v>
      </c>
      <c r="U1132" s="17">
        <v>0.36601762606094501</v>
      </c>
      <c r="V1132" s="17">
        <v>0.35043997968210699</v>
      </c>
      <c r="W1132" s="17">
        <v>0.42253539112079902</v>
      </c>
      <c r="X1132" s="17">
        <v>0.37434341325532999</v>
      </c>
      <c r="Y1132" s="17">
        <v>0.46318984991039502</v>
      </c>
      <c r="Z1132" s="17">
        <v>0.46585994443267598</v>
      </c>
      <c r="AA1132" s="17">
        <v>0.377630697284698</v>
      </c>
      <c r="AB1132" s="17">
        <v>0.42295495600552702</v>
      </c>
      <c r="AC1132" s="17">
        <v>0.367226797438025</v>
      </c>
      <c r="AD1132" s="17"/>
      <c r="AE1132" s="17">
        <v>0.33573170848365402</v>
      </c>
      <c r="AF1132" s="17">
        <v>0.42015307935874202</v>
      </c>
      <c r="AG1132" s="17">
        <v>0.40681170165196801</v>
      </c>
      <c r="AH1132" s="17"/>
      <c r="AI1132" s="17">
        <v>0.33428771912937</v>
      </c>
      <c r="AJ1132" s="17">
        <v>0.41671885260184099</v>
      </c>
      <c r="AK1132" s="17">
        <v>0.50428114708247795</v>
      </c>
      <c r="AL1132" s="17">
        <v>0.38302882002008598</v>
      </c>
      <c r="AM1132" s="17">
        <v>0.38977045666016802</v>
      </c>
      <c r="AN1132" s="17"/>
      <c r="AO1132" s="17">
        <v>0.39945409168294699</v>
      </c>
      <c r="AP1132" s="17">
        <v>0.40656043410171799</v>
      </c>
      <c r="AQ1132" s="17">
        <v>0.48674842149890901</v>
      </c>
      <c r="AR1132" s="17"/>
      <c r="AS1132" s="17">
        <v>0.35821859499293901</v>
      </c>
      <c r="AT1132" s="17">
        <v>0.37493278332480201</v>
      </c>
      <c r="AU1132" s="17">
        <v>0.43040008237627098</v>
      </c>
      <c r="AV1132" s="17">
        <v>0.44954986988103202</v>
      </c>
      <c r="AW1132" s="17">
        <v>0.401039515502215</v>
      </c>
      <c r="AX1132" s="17"/>
      <c r="AY1132" s="17">
        <v>0.60962816166337297</v>
      </c>
      <c r="AZ1132" s="17">
        <v>0.42858155209508503</v>
      </c>
      <c r="BA1132" s="17">
        <v>0.366456624509026</v>
      </c>
      <c r="BB1132" s="17">
        <v>0.331781424532757</v>
      </c>
      <c r="BC1132" s="17">
        <v>0.43561038906584698</v>
      </c>
      <c r="BD1132" s="17">
        <v>0.422255426503786</v>
      </c>
      <c r="BE1132" s="17">
        <v>0.36934491436528299</v>
      </c>
      <c r="BF1132" s="17">
        <v>0.38967441518936502</v>
      </c>
      <c r="BG1132" s="17">
        <v>0.44399865398497401</v>
      </c>
      <c r="BH1132" s="17">
        <v>0.30929747320774997</v>
      </c>
      <c r="BI1132" s="17">
        <v>0.44649647884990501</v>
      </c>
      <c r="BJ1132" s="17">
        <v>0.368724234541425</v>
      </c>
      <c r="BK1132" s="17">
        <v>0.41183149073973302</v>
      </c>
      <c r="BL1132" s="17">
        <v>0.39026804882515298</v>
      </c>
      <c r="BM1132" s="17">
        <v>0.34347552360836198</v>
      </c>
      <c r="BN1132" s="17">
        <v>0.43633135517969202</v>
      </c>
      <c r="BO1132" s="17"/>
      <c r="BP1132" s="17">
        <v>0.46929217551862901</v>
      </c>
      <c r="BQ1132" s="17">
        <v>0.376272622885716</v>
      </c>
      <c r="BR1132" s="17">
        <v>0.34312770401541498</v>
      </c>
      <c r="BS1132" s="17">
        <v>0.38981714474139501</v>
      </c>
      <c r="BT1132" s="17">
        <v>0.318141705097641</v>
      </c>
      <c r="BU1132" s="17">
        <v>0.45191084260949999</v>
      </c>
      <c r="BV1132" s="17"/>
      <c r="BW1132" s="17">
        <v>0.39689762201081802</v>
      </c>
      <c r="BX1132" s="17">
        <v>0.39944375168136198</v>
      </c>
      <c r="BY1132" s="17">
        <v>0.39385963067159102</v>
      </c>
      <c r="BZ1132" s="17">
        <v>0.3693196737769</v>
      </c>
      <c r="CA1132" s="17">
        <v>0.41021852586775798</v>
      </c>
      <c r="CB1132" s="17">
        <v>0.46311897145839598</v>
      </c>
      <c r="CC1132" s="17">
        <v>0.434358291175728</v>
      </c>
      <c r="CD1132" s="17">
        <v>0.51016336617645297</v>
      </c>
      <c r="CE1132" s="17"/>
      <c r="CF1132" s="17">
        <v>0.40393462317275902</v>
      </c>
      <c r="CG1132" s="17">
        <v>0.39009079241984301</v>
      </c>
      <c r="CH1132" s="17">
        <v>0.38188843648430398</v>
      </c>
      <c r="CI1132" s="17">
        <v>0.42898845993458101</v>
      </c>
      <c r="CJ1132" s="17">
        <v>0.40995239281985901</v>
      </c>
      <c r="CK1132" s="17"/>
      <c r="CL1132" s="17">
        <v>0.38632012604750299</v>
      </c>
      <c r="CM1132" s="17"/>
      <c r="CN1132" s="17">
        <v>0.387528066619508</v>
      </c>
      <c r="CO1132" s="17">
        <v>0.433703682638306</v>
      </c>
      <c r="CP1132" s="17">
        <v>0.377129498036824</v>
      </c>
    </row>
    <row r="1133" spans="2:94" x14ac:dyDescent="0.35">
      <c r="B1133" t="s">
        <v>144</v>
      </c>
      <c r="C1133" s="17">
        <v>0.13516107880523701</v>
      </c>
      <c r="D1133" s="17">
        <v>0.10590323391656301</v>
      </c>
      <c r="E1133" s="17">
        <v>0.16361579583553701</v>
      </c>
      <c r="F1133" s="17"/>
      <c r="G1133" s="17">
        <v>0.125572040567725</v>
      </c>
      <c r="H1133" s="17">
        <v>0.12235983787376301</v>
      </c>
      <c r="I1133" s="17">
        <v>0.130185159660414</v>
      </c>
      <c r="J1133" s="17">
        <v>0.161115761139732</v>
      </c>
      <c r="K1133" s="17">
        <v>0.12890711343960201</v>
      </c>
      <c r="L1133" s="17">
        <v>0.13900026731797499</v>
      </c>
      <c r="M1133" s="17"/>
      <c r="N1133" s="17">
        <v>9.9685022390544206E-2</v>
      </c>
      <c r="O1133" s="17">
        <v>0.121949743353843</v>
      </c>
      <c r="P1133" s="17">
        <v>0.14521641251855599</v>
      </c>
      <c r="Q1133" s="17">
        <v>0.17646472227989499</v>
      </c>
      <c r="R1133" s="17"/>
      <c r="S1133" s="17">
        <v>0.12255644322086701</v>
      </c>
      <c r="T1133" s="17">
        <v>0.13529374394690399</v>
      </c>
      <c r="U1133" s="17">
        <v>0.15754828434569401</v>
      </c>
      <c r="V1133" s="17">
        <v>0.12537131002066901</v>
      </c>
      <c r="W1133" s="17">
        <v>0.13517583564073299</v>
      </c>
      <c r="X1133" s="17">
        <v>0.14247526507282299</v>
      </c>
      <c r="Y1133" s="17">
        <v>8.1752575490088505E-2</v>
      </c>
      <c r="Z1133" s="17">
        <v>0.113294027235658</v>
      </c>
      <c r="AA1133" s="17">
        <v>0.153720778216281</v>
      </c>
      <c r="AB1133" s="17">
        <v>0.156031797335691</v>
      </c>
      <c r="AC1133" s="17">
        <v>0.158918792468145</v>
      </c>
      <c r="AD1133" s="17"/>
      <c r="AE1133" s="17">
        <v>0.12931030893426701</v>
      </c>
      <c r="AF1133" s="17">
        <v>0.113934229801571</v>
      </c>
      <c r="AG1133" s="17">
        <v>0.19286976678373699</v>
      </c>
      <c r="AH1133" s="17"/>
      <c r="AI1133" s="17">
        <v>0.120939179031346</v>
      </c>
      <c r="AJ1133" s="17">
        <v>0.109540529483594</v>
      </c>
      <c r="AK1133" s="17">
        <v>7.4004355078092304E-2</v>
      </c>
      <c r="AL1133" s="17">
        <v>7.3633667256213203E-2</v>
      </c>
      <c r="AM1133" s="17">
        <v>0.23230216806835199</v>
      </c>
      <c r="AN1133" s="17"/>
      <c r="AO1133" s="17">
        <v>0.105478614326469</v>
      </c>
      <c r="AP1133" s="17">
        <v>0.103051872259756</v>
      </c>
      <c r="AQ1133" s="17">
        <v>8.0229167053066194E-2</v>
      </c>
      <c r="AR1133" s="17"/>
      <c r="AS1133" s="17">
        <v>0.137266954225091</v>
      </c>
      <c r="AT1133" s="17">
        <v>0.16218909852440799</v>
      </c>
      <c r="AU1133" s="17">
        <v>0.130605368994828</v>
      </c>
      <c r="AV1133" s="17">
        <v>0.10320588274248201</v>
      </c>
      <c r="AW1133" s="17">
        <v>6.6226746403346207E-2</v>
      </c>
      <c r="AX1133" s="17"/>
      <c r="AY1133" s="17">
        <v>0</v>
      </c>
      <c r="AZ1133" s="17">
        <v>0.136687920984216</v>
      </c>
      <c r="BA1133" s="17">
        <v>0.123734430218333</v>
      </c>
      <c r="BB1133" s="17">
        <v>0.16969143671471501</v>
      </c>
      <c r="BC1133" s="17">
        <v>0.163967947586453</v>
      </c>
      <c r="BD1133" s="17">
        <v>0.14030017775782599</v>
      </c>
      <c r="BE1133" s="17">
        <v>0.12566170048305</v>
      </c>
      <c r="BF1133" s="17">
        <v>8.5471322174156594E-2</v>
      </c>
      <c r="BG1133" s="17">
        <v>0.12549645272600701</v>
      </c>
      <c r="BH1133" s="17">
        <v>0.125664130960392</v>
      </c>
      <c r="BI1133" s="17">
        <v>0.106433639820966</v>
      </c>
      <c r="BJ1133" s="17">
        <v>0.15017816787800101</v>
      </c>
      <c r="BK1133" s="17">
        <v>0.152551950596575</v>
      </c>
      <c r="BL1133" s="17">
        <v>8.3487861737168004E-2</v>
      </c>
      <c r="BM1133" s="17">
        <v>6.8770010210723598E-2</v>
      </c>
      <c r="BN1133" s="17">
        <v>4.6178308804097797E-2</v>
      </c>
      <c r="BO1133" s="17"/>
      <c r="BP1133" s="17">
        <v>0.114662458554897</v>
      </c>
      <c r="BQ1133" s="17">
        <v>0.13619525502712901</v>
      </c>
      <c r="BR1133" s="17">
        <v>0.16471047015786999</v>
      </c>
      <c r="BS1133" s="17">
        <v>0.13388224760456199</v>
      </c>
      <c r="BT1133" s="17">
        <v>0.16000812872930401</v>
      </c>
      <c r="BU1133" s="17">
        <v>0.10625121417460601</v>
      </c>
      <c r="BV1133" s="17"/>
      <c r="BW1133" s="17">
        <v>0.163618101836359</v>
      </c>
      <c r="BX1133" s="17">
        <v>0.110353028515716</v>
      </c>
      <c r="BY1133" s="17">
        <v>0.12442427433537501</v>
      </c>
      <c r="BZ1133" s="17">
        <v>0.148075327091854</v>
      </c>
      <c r="CA1133" s="17">
        <v>0.102168565605655</v>
      </c>
      <c r="CB1133" s="17">
        <v>4.8213750433380401E-2</v>
      </c>
      <c r="CC1133" s="17">
        <v>0.13595708753341601</v>
      </c>
      <c r="CD1133" s="17">
        <v>0.18252946537624101</v>
      </c>
      <c r="CE1133" s="17"/>
      <c r="CF1133" s="17">
        <v>0.14247037447870001</v>
      </c>
      <c r="CG1133" s="17">
        <v>0.117779134662202</v>
      </c>
      <c r="CH1133" s="17">
        <v>0.13692793743946399</v>
      </c>
      <c r="CI1133" s="17">
        <v>0.167900292417934</v>
      </c>
      <c r="CJ1133" s="17">
        <v>0.14151452065658801</v>
      </c>
      <c r="CK1133" s="17"/>
      <c r="CL1133" s="17">
        <v>5.97458979963734E-2</v>
      </c>
      <c r="CM1133" s="17"/>
      <c r="CN1133" s="17">
        <v>0.15086363731081401</v>
      </c>
      <c r="CO1133" s="17">
        <v>0.134517789476329</v>
      </c>
      <c r="CP1133" s="17">
        <v>9.9940785684413003E-2</v>
      </c>
    </row>
    <row r="1134" spans="2:94" x14ac:dyDescent="0.35">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c r="AY1134" s="17"/>
      <c r="AZ1134" s="17"/>
      <c r="BA1134" s="17"/>
      <c r="BB1134" s="17"/>
      <c r="BC1134" s="17"/>
      <c r="BD1134" s="17"/>
      <c r="BE1134" s="17"/>
      <c r="BF1134" s="17"/>
      <c r="BG1134" s="17"/>
      <c r="BH1134" s="17"/>
      <c r="BI1134" s="17"/>
      <c r="BJ1134" s="17"/>
      <c r="BK1134" s="17"/>
      <c r="BL1134" s="17"/>
      <c r="BM1134" s="17"/>
      <c r="BN1134" s="17"/>
      <c r="BO1134" s="17"/>
      <c r="BP1134" s="17"/>
      <c r="BQ1134" s="17"/>
      <c r="BR1134" s="17"/>
      <c r="BS1134" s="17"/>
      <c r="BT1134" s="17"/>
      <c r="BU1134" s="17"/>
      <c r="BV1134" s="17"/>
      <c r="BW1134" s="17"/>
      <c r="BX1134" s="17"/>
      <c r="BY1134" s="17"/>
      <c r="BZ1134" s="17"/>
      <c r="CA1134" s="17"/>
      <c r="CB1134" s="17"/>
      <c r="CC1134" s="17"/>
      <c r="CD1134" s="17"/>
      <c r="CE1134" s="17"/>
      <c r="CF1134" s="17"/>
      <c r="CG1134" s="17"/>
      <c r="CH1134" s="17"/>
      <c r="CI1134" s="17"/>
      <c r="CJ1134" s="17"/>
      <c r="CK1134" s="17"/>
      <c r="CL1134" s="17"/>
      <c r="CM1134" s="17"/>
      <c r="CN1134" s="17"/>
      <c r="CO1134" s="17"/>
      <c r="CP1134" s="17"/>
    </row>
    <row r="1135" spans="2:94" x14ac:dyDescent="0.35">
      <c r="B1135" s="6" t="s">
        <v>416</v>
      </c>
      <c r="C1135" s="17"/>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c r="AD1135" s="17"/>
      <c r="AE1135" s="17"/>
      <c r="AF1135" s="17"/>
      <c r="AG1135" s="17"/>
      <c r="AH1135" s="17"/>
      <c r="AI1135" s="17"/>
      <c r="AJ1135" s="17"/>
      <c r="AK1135" s="17"/>
      <c r="AL1135" s="17"/>
      <c r="AM1135" s="17"/>
      <c r="AN1135" s="17"/>
      <c r="AO1135" s="17"/>
      <c r="AP1135" s="17"/>
      <c r="AQ1135" s="17"/>
      <c r="AR1135" s="17"/>
      <c r="AS1135" s="17"/>
      <c r="AT1135" s="17"/>
      <c r="AU1135" s="17"/>
      <c r="AV1135" s="17"/>
      <c r="AW1135" s="17"/>
      <c r="AX1135" s="17"/>
      <c r="AY1135" s="17"/>
      <c r="AZ1135" s="17"/>
      <c r="BA1135" s="17"/>
      <c r="BB1135" s="17"/>
      <c r="BC1135" s="17"/>
      <c r="BD1135" s="17"/>
      <c r="BE1135" s="17"/>
      <c r="BF1135" s="17"/>
      <c r="BG1135" s="17"/>
      <c r="BH1135" s="17"/>
      <c r="BI1135" s="17"/>
      <c r="BJ1135" s="17"/>
      <c r="BK1135" s="17"/>
      <c r="BL1135" s="17"/>
      <c r="BM1135" s="17"/>
      <c r="BN1135" s="17"/>
      <c r="BO1135" s="17"/>
      <c r="BP1135" s="17"/>
      <c r="BQ1135" s="17"/>
      <c r="BR1135" s="17"/>
      <c r="BS1135" s="17"/>
      <c r="BT1135" s="17"/>
      <c r="BU1135" s="17"/>
      <c r="BV1135" s="17"/>
      <c r="BW1135" s="17"/>
      <c r="BX1135" s="17"/>
      <c r="BY1135" s="17"/>
      <c r="BZ1135" s="17"/>
      <c r="CA1135" s="17"/>
      <c r="CB1135" s="17"/>
      <c r="CC1135" s="17"/>
      <c r="CD1135" s="17"/>
      <c r="CE1135" s="17"/>
      <c r="CF1135" s="17"/>
      <c r="CG1135" s="17"/>
      <c r="CH1135" s="17"/>
      <c r="CI1135" s="17"/>
      <c r="CJ1135" s="17"/>
      <c r="CK1135" s="17"/>
      <c r="CL1135" s="17"/>
      <c r="CM1135" s="17"/>
      <c r="CN1135" s="17"/>
      <c r="CO1135" s="17"/>
      <c r="CP1135" s="17"/>
    </row>
    <row r="1136" spans="2:94" x14ac:dyDescent="0.35">
      <c r="B1136" s="24" t="s">
        <v>225</v>
      </c>
      <c r="C1136" s="17"/>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17"/>
      <c r="AE1136" s="17"/>
      <c r="AF1136" s="17"/>
      <c r="AG1136" s="17"/>
      <c r="AH1136" s="17"/>
      <c r="AI1136" s="17"/>
      <c r="AJ1136" s="17"/>
      <c r="AK1136" s="17"/>
      <c r="AL1136" s="17"/>
      <c r="AM1136" s="17"/>
      <c r="AN1136" s="17"/>
      <c r="AO1136" s="17"/>
      <c r="AP1136" s="17"/>
      <c r="AQ1136" s="17"/>
      <c r="AR1136" s="17"/>
      <c r="AS1136" s="17"/>
      <c r="AT1136" s="17"/>
      <c r="AU1136" s="17"/>
      <c r="AV1136" s="17"/>
      <c r="AW1136" s="17"/>
      <c r="AX1136" s="17"/>
      <c r="AY1136" s="17"/>
      <c r="AZ1136" s="17"/>
      <c r="BA1136" s="17"/>
      <c r="BB1136" s="17"/>
      <c r="BC1136" s="17"/>
      <c r="BD1136" s="17"/>
      <c r="BE1136" s="17"/>
      <c r="BF1136" s="17"/>
      <c r="BG1136" s="17"/>
      <c r="BH1136" s="17"/>
      <c r="BI1136" s="17"/>
      <c r="BJ1136" s="17"/>
      <c r="BK1136" s="17"/>
      <c r="BL1136" s="17"/>
      <c r="BM1136" s="17"/>
      <c r="BN1136" s="17"/>
      <c r="BO1136" s="17"/>
      <c r="BP1136" s="17"/>
      <c r="BQ1136" s="17"/>
      <c r="BR1136" s="17"/>
      <c r="BS1136" s="17"/>
      <c r="BT1136" s="17"/>
      <c r="BU1136" s="17"/>
      <c r="BV1136" s="17"/>
      <c r="BW1136" s="17"/>
      <c r="BX1136" s="17"/>
      <c r="BY1136" s="17"/>
      <c r="BZ1136" s="17"/>
      <c r="CA1136" s="17"/>
      <c r="CB1136" s="17"/>
      <c r="CC1136" s="17"/>
      <c r="CD1136" s="17"/>
      <c r="CE1136" s="17"/>
      <c r="CF1136" s="17"/>
      <c r="CG1136" s="17"/>
      <c r="CH1136" s="17"/>
      <c r="CI1136" s="17"/>
      <c r="CJ1136" s="17"/>
      <c r="CK1136" s="17"/>
      <c r="CL1136" s="17"/>
      <c r="CM1136" s="17"/>
      <c r="CN1136" s="17"/>
      <c r="CO1136" s="17"/>
      <c r="CP1136" s="17"/>
    </row>
    <row r="1137" spans="2:94" x14ac:dyDescent="0.35">
      <c r="B1137" t="s">
        <v>415</v>
      </c>
      <c r="C1137" s="17">
        <v>0.287122819459872</v>
      </c>
      <c r="D1137" s="17">
        <v>0.31029320663093002</v>
      </c>
      <c r="E1137" s="17">
        <v>0.26647977604753398</v>
      </c>
      <c r="F1137" s="17"/>
      <c r="G1137" s="17">
        <v>0.32610121300164502</v>
      </c>
      <c r="H1137" s="17">
        <v>0.33588815499747698</v>
      </c>
      <c r="I1137" s="17">
        <v>0.27255093324848501</v>
      </c>
      <c r="J1137" s="17">
        <v>0.249046145458625</v>
      </c>
      <c r="K1137" s="17">
        <v>0.26246376646056302</v>
      </c>
      <c r="L1137" s="17">
        <v>0.27982312719563102</v>
      </c>
      <c r="M1137" s="17"/>
      <c r="N1137" s="17">
        <v>0.34662924112247601</v>
      </c>
      <c r="O1137" s="17">
        <v>0.27995044476511599</v>
      </c>
      <c r="P1137" s="17">
        <v>0.28664144520694002</v>
      </c>
      <c r="Q1137" s="17">
        <v>0.23042754690443701</v>
      </c>
      <c r="R1137" s="17"/>
      <c r="S1137" s="17">
        <v>0.33456102378001201</v>
      </c>
      <c r="T1137" s="17">
        <v>0.28389739968833799</v>
      </c>
      <c r="U1137" s="17">
        <v>0.26509873123448002</v>
      </c>
      <c r="V1137" s="17">
        <v>0.28469248086665799</v>
      </c>
      <c r="W1137" s="17">
        <v>0.36856708637166402</v>
      </c>
      <c r="X1137" s="17">
        <v>0.25245517080824298</v>
      </c>
      <c r="Y1137" s="17">
        <v>0.29313330943863902</v>
      </c>
      <c r="Z1137" s="17">
        <v>0.28757816278729398</v>
      </c>
      <c r="AA1137" s="17">
        <v>0.30366204171708799</v>
      </c>
      <c r="AB1137" s="17">
        <v>0.20578804789982499</v>
      </c>
      <c r="AC1137" s="17">
        <v>0.232278513102228</v>
      </c>
      <c r="AD1137" s="17"/>
      <c r="AE1137" s="17">
        <v>0.29127476614290498</v>
      </c>
      <c r="AF1137" s="17">
        <v>0.26745544530496101</v>
      </c>
      <c r="AG1137" s="17">
        <v>0.318632804164454</v>
      </c>
      <c r="AH1137" s="17"/>
      <c r="AI1137" s="17">
        <v>0.34891953072881099</v>
      </c>
      <c r="AJ1137" s="17">
        <v>0.24351478329856099</v>
      </c>
      <c r="AK1137" s="17">
        <v>0.33631983206706001</v>
      </c>
      <c r="AL1137" s="17">
        <v>0.437904739020679</v>
      </c>
      <c r="AM1137" s="17">
        <v>0.258959578737397</v>
      </c>
      <c r="AN1137" s="17"/>
      <c r="AO1137" s="17">
        <v>0.37924233799881402</v>
      </c>
      <c r="AP1137" s="17">
        <v>0.25378482976366001</v>
      </c>
      <c r="AQ1137" s="17">
        <v>0.29205843017911698</v>
      </c>
      <c r="AR1137" s="17"/>
      <c r="AS1137" s="17">
        <v>0.247890706301753</v>
      </c>
      <c r="AT1137" s="17">
        <v>0.28142907930965499</v>
      </c>
      <c r="AU1137" s="17">
        <v>0.28576976417545902</v>
      </c>
      <c r="AV1137" s="17">
        <v>0.370249372688919</v>
      </c>
      <c r="AW1137" s="17">
        <v>0.20993159073321299</v>
      </c>
      <c r="AX1137" s="17"/>
      <c r="AY1137" s="17">
        <v>7.4638377225114697E-2</v>
      </c>
      <c r="AZ1137" s="17">
        <v>0.19986695051933601</v>
      </c>
      <c r="BA1137" s="17">
        <v>0.18350129377603</v>
      </c>
      <c r="BB1137" s="17">
        <v>0.216362033287535</v>
      </c>
      <c r="BC1137" s="17">
        <v>0.29077601805541498</v>
      </c>
      <c r="BD1137" s="17">
        <v>0.31071566816012502</v>
      </c>
      <c r="BE1137" s="17">
        <v>0.33095902040393099</v>
      </c>
      <c r="BF1137" s="17">
        <v>0.315378370165462</v>
      </c>
      <c r="BG1137" s="17">
        <v>0.304379027754067</v>
      </c>
      <c r="BH1137" s="17">
        <v>0.26955302062495501</v>
      </c>
      <c r="BI1137" s="17">
        <v>0.34637050467465802</v>
      </c>
      <c r="BJ1137" s="17">
        <v>0.35908332829320899</v>
      </c>
      <c r="BK1137" s="17">
        <v>0.35035414748933202</v>
      </c>
      <c r="BL1137" s="17">
        <v>0.28012317157421901</v>
      </c>
      <c r="BM1137" s="17">
        <v>0.31206091935336699</v>
      </c>
      <c r="BN1137" s="17">
        <v>0.30225727452405199</v>
      </c>
      <c r="BO1137" s="17"/>
      <c r="BP1137" s="17">
        <v>0.31015555196226602</v>
      </c>
      <c r="BQ1137" s="17">
        <v>0.29192251577425699</v>
      </c>
      <c r="BR1137" s="17">
        <v>0.257510550136896</v>
      </c>
      <c r="BS1137" s="17">
        <v>0.289429089498908</v>
      </c>
      <c r="BT1137" s="17">
        <v>0.27801918629420203</v>
      </c>
      <c r="BU1137" s="17">
        <v>0.24451906227960099</v>
      </c>
      <c r="BV1137" s="17"/>
      <c r="BW1137" s="17">
        <v>0.20321534129587501</v>
      </c>
      <c r="BX1137" s="17">
        <v>0.30242548899891603</v>
      </c>
      <c r="BY1137" s="17">
        <v>0.28194352542605899</v>
      </c>
      <c r="BZ1137" s="17">
        <v>0.28610408098781598</v>
      </c>
      <c r="CA1137" s="17">
        <v>0.31897140103897098</v>
      </c>
      <c r="CB1137" s="17">
        <v>0.27861725916441199</v>
      </c>
      <c r="CC1137" s="17">
        <v>0.243237729429504</v>
      </c>
      <c r="CD1137" s="17">
        <v>0.25305232062699301</v>
      </c>
      <c r="CE1137" s="17"/>
      <c r="CF1137" s="17">
        <v>0.32267558789970002</v>
      </c>
      <c r="CG1137" s="17">
        <v>0.31422735769285898</v>
      </c>
      <c r="CH1137" s="17">
        <v>0.29342191604360901</v>
      </c>
      <c r="CI1137" s="17">
        <v>0.210431153760787</v>
      </c>
      <c r="CJ1137" s="17">
        <v>0.163088448005313</v>
      </c>
      <c r="CK1137" s="17"/>
      <c r="CL1137" s="17">
        <v>0.29782344531295901</v>
      </c>
      <c r="CM1137" s="17"/>
      <c r="CN1137" s="17">
        <v>0.224154241401813</v>
      </c>
      <c r="CO1137" s="17">
        <v>0.36119300407292798</v>
      </c>
      <c r="CP1137" s="17">
        <v>0.36962782043988401</v>
      </c>
    </row>
    <row r="1138" spans="2:94" x14ac:dyDescent="0.35">
      <c r="B1138" t="s">
        <v>417</v>
      </c>
      <c r="C1138" s="17">
        <v>0.58430665253605796</v>
      </c>
      <c r="D1138" s="17">
        <v>0.59295138301477301</v>
      </c>
      <c r="E1138" s="17">
        <v>0.57181943997451701</v>
      </c>
      <c r="F1138" s="17"/>
      <c r="G1138" s="17">
        <v>0.58014524746932095</v>
      </c>
      <c r="H1138" s="17">
        <v>0.57136798986631898</v>
      </c>
      <c r="I1138" s="17">
        <v>0.57935041096970097</v>
      </c>
      <c r="J1138" s="17">
        <v>0.62265443349956795</v>
      </c>
      <c r="K1138" s="17">
        <v>0.56437287987393603</v>
      </c>
      <c r="L1138" s="17">
        <v>0.58431931624640099</v>
      </c>
      <c r="M1138" s="17"/>
      <c r="N1138" s="17">
        <v>0.57590154206570399</v>
      </c>
      <c r="O1138" s="17">
        <v>0.60588901251504002</v>
      </c>
      <c r="P1138" s="17">
        <v>0.58362649982345605</v>
      </c>
      <c r="Q1138" s="17">
        <v>0.571578161294645</v>
      </c>
      <c r="R1138" s="17"/>
      <c r="S1138" s="17">
        <v>0.537404457972537</v>
      </c>
      <c r="T1138" s="17">
        <v>0.56793567810768597</v>
      </c>
      <c r="U1138" s="17">
        <v>0.557559059362294</v>
      </c>
      <c r="V1138" s="17">
        <v>0.58418233541406095</v>
      </c>
      <c r="W1138" s="17">
        <v>0.55509159873477099</v>
      </c>
      <c r="X1138" s="17">
        <v>0.61490666891493295</v>
      </c>
      <c r="Y1138" s="17">
        <v>0.57005449992761503</v>
      </c>
      <c r="Z1138" s="17">
        <v>0.61227324608199596</v>
      </c>
      <c r="AA1138" s="17">
        <v>0.56696426717369097</v>
      </c>
      <c r="AB1138" s="17">
        <v>0.68412963744450295</v>
      </c>
      <c r="AC1138" s="17">
        <v>0.665625214554319</v>
      </c>
      <c r="AD1138" s="17"/>
      <c r="AE1138" s="17">
        <v>0.56719327047093704</v>
      </c>
      <c r="AF1138" s="17">
        <v>0.63508919248034001</v>
      </c>
      <c r="AG1138" s="17">
        <v>0.48829334626025001</v>
      </c>
      <c r="AH1138" s="17"/>
      <c r="AI1138" s="17">
        <v>0.52901367104173902</v>
      </c>
      <c r="AJ1138" s="17">
        <v>0.64522674770483102</v>
      </c>
      <c r="AK1138" s="17">
        <v>0.63098821996842802</v>
      </c>
      <c r="AL1138" s="17">
        <v>0.48151666264423298</v>
      </c>
      <c r="AM1138" s="17">
        <v>0.482516252646706</v>
      </c>
      <c r="AN1138" s="17"/>
      <c r="AO1138" s="17">
        <v>0.51334273465933999</v>
      </c>
      <c r="AP1138" s="17">
        <v>0.645718984319681</v>
      </c>
      <c r="AQ1138" s="17">
        <v>0.64912641715768904</v>
      </c>
      <c r="AR1138" s="17"/>
      <c r="AS1138" s="17">
        <v>0.54575436358756602</v>
      </c>
      <c r="AT1138" s="17">
        <v>0.59018574392647005</v>
      </c>
      <c r="AU1138" s="17">
        <v>0.61629223782720999</v>
      </c>
      <c r="AV1138" s="17">
        <v>0.55366017813825996</v>
      </c>
      <c r="AW1138" s="17">
        <v>0.57136616074180102</v>
      </c>
      <c r="AX1138" s="17"/>
      <c r="AY1138" s="17">
        <v>0.68932030566327795</v>
      </c>
      <c r="AZ1138" s="17">
        <v>0.56664491958985896</v>
      </c>
      <c r="BA1138" s="17">
        <v>0.70106883322521096</v>
      </c>
      <c r="BB1138" s="17">
        <v>0.61691659544932698</v>
      </c>
      <c r="BC1138" s="17">
        <v>0.55077655903839795</v>
      </c>
      <c r="BD1138" s="17">
        <v>0.53143467030690295</v>
      </c>
      <c r="BE1138" s="17">
        <v>0.53784132452333699</v>
      </c>
      <c r="BF1138" s="17">
        <v>0.61231666228999204</v>
      </c>
      <c r="BG1138" s="17">
        <v>0.58916914111325402</v>
      </c>
      <c r="BH1138" s="17">
        <v>0.62469788266929105</v>
      </c>
      <c r="BI1138" s="17">
        <v>0.56789014923636005</v>
      </c>
      <c r="BJ1138" s="17">
        <v>0.56521786318827105</v>
      </c>
      <c r="BK1138" s="17">
        <v>0.61376302142226002</v>
      </c>
      <c r="BL1138" s="17">
        <v>0.60328108002902003</v>
      </c>
      <c r="BM1138" s="17">
        <v>0.63212845175086496</v>
      </c>
      <c r="BN1138" s="17">
        <v>0.66056005854386801</v>
      </c>
      <c r="BO1138" s="17"/>
      <c r="BP1138" s="17">
        <v>0.59306797574813097</v>
      </c>
      <c r="BQ1138" s="17">
        <v>0.57053245515340401</v>
      </c>
      <c r="BR1138" s="17">
        <v>0.600441307091651</v>
      </c>
      <c r="BS1138" s="17">
        <v>0.56906897370245801</v>
      </c>
      <c r="BT1138" s="17">
        <v>0.58759205188605601</v>
      </c>
      <c r="BU1138" s="17">
        <v>0.63423574144515105</v>
      </c>
      <c r="BV1138" s="17"/>
      <c r="BW1138" s="17">
        <v>0.61189932368657995</v>
      </c>
      <c r="BX1138" s="17">
        <v>0.55990475495191305</v>
      </c>
      <c r="BY1138" s="17">
        <v>0.60201597048252098</v>
      </c>
      <c r="BZ1138" s="17">
        <v>0.58970708492768298</v>
      </c>
      <c r="CA1138" s="17">
        <v>0.61429041225403203</v>
      </c>
      <c r="CB1138" s="17">
        <v>0.580441059354043</v>
      </c>
      <c r="CC1138" s="17">
        <v>0.62307211571453602</v>
      </c>
      <c r="CD1138" s="17">
        <v>0.57607016237331798</v>
      </c>
      <c r="CE1138" s="17"/>
      <c r="CF1138" s="17">
        <v>0.58706066620762398</v>
      </c>
      <c r="CG1138" s="17">
        <v>0.56643967790206695</v>
      </c>
      <c r="CH1138" s="17">
        <v>0.57818950442269201</v>
      </c>
      <c r="CI1138" s="17">
        <v>0.62507102790850699</v>
      </c>
      <c r="CJ1138" s="17">
        <v>0.66029153655378303</v>
      </c>
      <c r="CK1138" s="17"/>
      <c r="CL1138" s="17">
        <v>0.60049157155851896</v>
      </c>
      <c r="CM1138" s="17"/>
      <c r="CN1138" s="17">
        <v>0.634607584460393</v>
      </c>
      <c r="CO1138" s="17">
        <v>0.50833179824695096</v>
      </c>
      <c r="CP1138" s="17">
        <v>0.53124649886689901</v>
      </c>
    </row>
    <row r="1139" spans="2:94" x14ac:dyDescent="0.35">
      <c r="B1139" t="s">
        <v>144</v>
      </c>
      <c r="C1139" s="17">
        <v>0.12857052800407001</v>
      </c>
      <c r="D1139" s="17">
        <v>9.6755410354297897E-2</v>
      </c>
      <c r="E1139" s="17">
        <v>0.16170078397794899</v>
      </c>
      <c r="F1139" s="17"/>
      <c r="G1139" s="17">
        <v>9.3753539529034494E-2</v>
      </c>
      <c r="H1139" s="17">
        <v>9.2743855136204006E-2</v>
      </c>
      <c r="I1139" s="17">
        <v>0.148098655781814</v>
      </c>
      <c r="J1139" s="17">
        <v>0.128299421041807</v>
      </c>
      <c r="K1139" s="17">
        <v>0.17316335366550201</v>
      </c>
      <c r="L1139" s="17">
        <v>0.135857556557968</v>
      </c>
      <c r="M1139" s="17"/>
      <c r="N1139" s="17">
        <v>7.7469216811819397E-2</v>
      </c>
      <c r="O1139" s="17">
        <v>0.11416054271984399</v>
      </c>
      <c r="P1139" s="17">
        <v>0.12973205496960399</v>
      </c>
      <c r="Q1139" s="17">
        <v>0.19799429180091799</v>
      </c>
      <c r="R1139" s="17"/>
      <c r="S1139" s="17">
        <v>0.12803451824745099</v>
      </c>
      <c r="T1139" s="17">
        <v>0.14816692220397601</v>
      </c>
      <c r="U1139" s="17">
        <v>0.17734220940322501</v>
      </c>
      <c r="V1139" s="17">
        <v>0.131125183719281</v>
      </c>
      <c r="W1139" s="17">
        <v>7.6341314893565201E-2</v>
      </c>
      <c r="X1139" s="17">
        <v>0.13263816027682401</v>
      </c>
      <c r="Y1139" s="17">
        <v>0.136812190633746</v>
      </c>
      <c r="Z1139" s="17">
        <v>0.10014859113070999</v>
      </c>
      <c r="AA1139" s="17">
        <v>0.12937369110922201</v>
      </c>
      <c r="AB1139" s="17">
        <v>0.110082314655672</v>
      </c>
      <c r="AC1139" s="17">
        <v>0.102096272343453</v>
      </c>
      <c r="AD1139" s="17"/>
      <c r="AE1139" s="17">
        <v>0.14153196338615801</v>
      </c>
      <c r="AF1139" s="17">
        <v>9.7455362214698998E-2</v>
      </c>
      <c r="AG1139" s="17">
        <v>0.193073849575296</v>
      </c>
      <c r="AH1139" s="17"/>
      <c r="AI1139" s="17">
        <v>0.12206679822944901</v>
      </c>
      <c r="AJ1139" s="17">
        <v>0.111258468996609</v>
      </c>
      <c r="AK1139" s="17">
        <v>3.2691947964512601E-2</v>
      </c>
      <c r="AL1139" s="17">
        <v>8.0578598335088097E-2</v>
      </c>
      <c r="AM1139" s="17">
        <v>0.258524168615897</v>
      </c>
      <c r="AN1139" s="17"/>
      <c r="AO1139" s="17">
        <v>0.107414927341846</v>
      </c>
      <c r="AP1139" s="17">
        <v>0.100496185916659</v>
      </c>
      <c r="AQ1139" s="17">
        <v>5.8815152663193197E-2</v>
      </c>
      <c r="AR1139" s="17"/>
      <c r="AS1139" s="17">
        <v>0.20635493011068101</v>
      </c>
      <c r="AT1139" s="17">
        <v>0.12838517676387401</v>
      </c>
      <c r="AU1139" s="17">
        <v>9.7937997997330495E-2</v>
      </c>
      <c r="AV1139" s="17">
        <v>7.6090449172820707E-2</v>
      </c>
      <c r="AW1139" s="17">
        <v>0.21870224852498599</v>
      </c>
      <c r="AX1139" s="17"/>
      <c r="AY1139" s="17">
        <v>0.236041317111607</v>
      </c>
      <c r="AZ1139" s="17">
        <v>0.233488129890806</v>
      </c>
      <c r="BA1139" s="17">
        <v>0.11542987299875899</v>
      </c>
      <c r="BB1139" s="17">
        <v>0.16672137126313799</v>
      </c>
      <c r="BC1139" s="17">
        <v>0.15844742290618699</v>
      </c>
      <c r="BD1139" s="17">
        <v>0.157849661532972</v>
      </c>
      <c r="BE1139" s="17">
        <v>0.13119965507273201</v>
      </c>
      <c r="BF1139" s="17">
        <v>7.23049675445466E-2</v>
      </c>
      <c r="BG1139" s="17">
        <v>0.106451831132679</v>
      </c>
      <c r="BH1139" s="17">
        <v>0.105749096705754</v>
      </c>
      <c r="BI1139" s="17">
        <v>8.5739346088981594E-2</v>
      </c>
      <c r="BJ1139" s="17">
        <v>7.5698808518520094E-2</v>
      </c>
      <c r="BK1139" s="17">
        <v>3.5882831088408E-2</v>
      </c>
      <c r="BL1139" s="17">
        <v>0.116595748396761</v>
      </c>
      <c r="BM1139" s="17">
        <v>5.58106288957681E-2</v>
      </c>
      <c r="BN1139" s="17">
        <v>3.71826669320795E-2</v>
      </c>
      <c r="BO1139" s="17"/>
      <c r="BP1139" s="17">
        <v>9.6776472289603399E-2</v>
      </c>
      <c r="BQ1139" s="17">
        <v>0.13754502907233901</v>
      </c>
      <c r="BR1139" s="17">
        <v>0.142048142771453</v>
      </c>
      <c r="BS1139" s="17">
        <v>0.14150193679863399</v>
      </c>
      <c r="BT1139" s="17">
        <v>0.13438876181974299</v>
      </c>
      <c r="BU1139" s="17">
        <v>0.121245196275248</v>
      </c>
      <c r="BV1139" s="17"/>
      <c r="BW1139" s="17">
        <v>0.184885335017545</v>
      </c>
      <c r="BX1139" s="17">
        <v>0.137669756049171</v>
      </c>
      <c r="BY1139" s="17">
        <v>0.11604050409142</v>
      </c>
      <c r="BZ1139" s="17">
        <v>0.124188834084501</v>
      </c>
      <c r="CA1139" s="17">
        <v>6.6738186706996494E-2</v>
      </c>
      <c r="CB1139" s="17">
        <v>0.14094168148154601</v>
      </c>
      <c r="CC1139" s="17">
        <v>0.13369015485596</v>
      </c>
      <c r="CD1139" s="17">
        <v>0.17087751699968801</v>
      </c>
      <c r="CE1139" s="17"/>
      <c r="CF1139" s="17">
        <v>9.0263745892676897E-2</v>
      </c>
      <c r="CG1139" s="17">
        <v>0.119332964405075</v>
      </c>
      <c r="CH1139" s="17">
        <v>0.128388579533699</v>
      </c>
      <c r="CI1139" s="17">
        <v>0.16449781833070701</v>
      </c>
      <c r="CJ1139" s="17">
        <v>0.176620015440904</v>
      </c>
      <c r="CK1139" s="17"/>
      <c r="CL1139" s="17">
        <v>0.10168498312852201</v>
      </c>
      <c r="CM1139" s="17"/>
      <c r="CN1139" s="17">
        <v>0.14123817413779399</v>
      </c>
      <c r="CO1139" s="17">
        <v>0.130475197680121</v>
      </c>
      <c r="CP1139" s="17">
        <v>9.9125680693217103E-2</v>
      </c>
    </row>
    <row r="1140" spans="2:94" x14ac:dyDescent="0.35">
      <c r="C1140" s="17"/>
      <c r="D1140" s="17"/>
      <c r="E1140" s="17"/>
      <c r="F1140" s="17"/>
      <c r="G1140" s="17"/>
      <c r="H1140" s="17"/>
      <c r="I1140" s="17"/>
      <c r="J1140" s="17"/>
      <c r="K1140" s="17"/>
      <c r="L1140" s="17"/>
      <c r="M1140" s="17"/>
      <c r="N1140" s="17"/>
      <c r="O1140" s="17"/>
      <c r="P1140" s="17"/>
      <c r="Q1140" s="17"/>
      <c r="R1140" s="17"/>
      <c r="S1140" s="17"/>
      <c r="T1140" s="17"/>
      <c r="U1140" s="17"/>
      <c r="V1140" s="17"/>
      <c r="W1140" s="17"/>
      <c r="X1140" s="17"/>
      <c r="Y1140" s="17"/>
      <c r="Z1140" s="17"/>
      <c r="AA1140" s="17"/>
      <c r="AB1140" s="17"/>
      <c r="AC1140" s="17"/>
      <c r="AD1140" s="17"/>
      <c r="AE1140" s="17"/>
      <c r="AF1140" s="17"/>
      <c r="AG1140" s="17"/>
      <c r="AH1140" s="17"/>
      <c r="AI1140" s="17"/>
      <c r="AJ1140" s="17"/>
      <c r="AK1140" s="17"/>
      <c r="AL1140" s="17"/>
      <c r="AM1140" s="17"/>
      <c r="AN1140" s="17"/>
      <c r="AO1140" s="17"/>
      <c r="AP1140" s="17"/>
      <c r="AQ1140" s="17"/>
      <c r="AR1140" s="17"/>
      <c r="AS1140" s="17"/>
      <c r="AT1140" s="17"/>
      <c r="AU1140" s="17"/>
      <c r="AV1140" s="17"/>
      <c r="AW1140" s="17"/>
      <c r="AX1140" s="17"/>
      <c r="AY1140" s="17"/>
      <c r="AZ1140" s="17"/>
      <c r="BA1140" s="17"/>
      <c r="BB1140" s="17"/>
      <c r="BC1140" s="17"/>
      <c r="BD1140" s="17"/>
      <c r="BE1140" s="17"/>
      <c r="BF1140" s="17"/>
      <c r="BG1140" s="17"/>
      <c r="BH1140" s="17"/>
      <c r="BI1140" s="17"/>
      <c r="BJ1140" s="17"/>
      <c r="BK1140" s="17"/>
      <c r="BL1140" s="17"/>
      <c r="BM1140" s="17"/>
      <c r="BN1140" s="17"/>
      <c r="BO1140" s="17"/>
      <c r="BP1140" s="17"/>
      <c r="BQ1140" s="17"/>
      <c r="BR1140" s="17"/>
      <c r="BS1140" s="17"/>
      <c r="BT1140" s="17"/>
      <c r="BU1140" s="17"/>
      <c r="BV1140" s="17"/>
      <c r="BW1140" s="17"/>
      <c r="BX1140" s="17"/>
      <c r="BY1140" s="17"/>
      <c r="BZ1140" s="17"/>
      <c r="CA1140" s="17"/>
      <c r="CB1140" s="17"/>
      <c r="CC1140" s="17"/>
      <c r="CD1140" s="17"/>
      <c r="CE1140" s="17"/>
      <c r="CF1140" s="17"/>
      <c r="CG1140" s="17"/>
      <c r="CH1140" s="17"/>
      <c r="CI1140" s="17"/>
      <c r="CJ1140" s="17"/>
      <c r="CK1140" s="17"/>
      <c r="CL1140" s="17"/>
      <c r="CM1140" s="17"/>
      <c r="CN1140" s="17"/>
      <c r="CO1140" s="17"/>
      <c r="CP1140" s="17"/>
    </row>
    <row r="1141" spans="2:94" x14ac:dyDescent="0.35">
      <c r="B1141" s="6" t="s">
        <v>416</v>
      </c>
      <c r="C1141" s="17"/>
      <c r="D1141" s="17"/>
      <c r="E1141" s="17"/>
      <c r="F1141" s="17"/>
      <c r="G1141" s="17"/>
      <c r="H1141" s="17"/>
      <c r="I1141" s="17"/>
      <c r="J1141" s="17"/>
      <c r="K1141" s="17"/>
      <c r="L1141" s="17"/>
      <c r="M1141" s="17"/>
      <c r="N1141" s="17"/>
      <c r="O1141" s="17"/>
      <c r="P1141" s="17"/>
      <c r="Q1141" s="17"/>
      <c r="R1141" s="17"/>
      <c r="S1141" s="17"/>
      <c r="T1141" s="17"/>
      <c r="U1141" s="17"/>
      <c r="V1141" s="17"/>
      <c r="W1141" s="17"/>
      <c r="X1141" s="17"/>
      <c r="Y1141" s="17"/>
      <c r="Z1141" s="17"/>
      <c r="AA1141" s="17"/>
      <c r="AB1141" s="17"/>
      <c r="AC1141" s="17"/>
      <c r="AD1141" s="17"/>
      <c r="AE1141" s="17"/>
      <c r="AF1141" s="17"/>
      <c r="AG1141" s="17"/>
      <c r="AH1141" s="17"/>
      <c r="AI1141" s="17"/>
      <c r="AJ1141" s="17"/>
      <c r="AK1141" s="17"/>
      <c r="AL1141" s="17"/>
      <c r="AM1141" s="17"/>
      <c r="AN1141" s="17"/>
      <c r="AO1141" s="17"/>
      <c r="AP1141" s="17"/>
      <c r="AQ1141" s="17"/>
      <c r="AR1141" s="17"/>
      <c r="AS1141" s="17"/>
      <c r="AT1141" s="17"/>
      <c r="AU1141" s="17"/>
      <c r="AV1141" s="17"/>
      <c r="AW1141" s="17"/>
      <c r="AX1141" s="17"/>
      <c r="AY1141" s="17"/>
      <c r="AZ1141" s="17"/>
      <c r="BA1141" s="17"/>
      <c r="BB1141" s="17"/>
      <c r="BC1141" s="17"/>
      <c r="BD1141" s="17"/>
      <c r="BE1141" s="17"/>
      <c r="BF1141" s="17"/>
      <c r="BG1141" s="17"/>
      <c r="BH1141" s="17"/>
      <c r="BI1141" s="17"/>
      <c r="BJ1141" s="17"/>
      <c r="BK1141" s="17"/>
      <c r="BL1141" s="17"/>
      <c r="BM1141" s="17"/>
      <c r="BN1141" s="17"/>
      <c r="BO1141" s="17"/>
      <c r="BP1141" s="17"/>
      <c r="BQ1141" s="17"/>
      <c r="BR1141" s="17"/>
      <c r="BS1141" s="17"/>
      <c r="BT1141" s="17"/>
      <c r="BU1141" s="17"/>
      <c r="BV1141" s="17"/>
      <c r="BW1141" s="17"/>
      <c r="BX1141" s="17"/>
      <c r="BY1141" s="17"/>
      <c r="BZ1141" s="17"/>
      <c r="CA1141" s="17"/>
      <c r="CB1141" s="17"/>
      <c r="CC1141" s="17"/>
      <c r="CD1141" s="17"/>
      <c r="CE1141" s="17"/>
      <c r="CF1141" s="17"/>
      <c r="CG1141" s="17"/>
      <c r="CH1141" s="17"/>
      <c r="CI1141" s="17"/>
      <c r="CJ1141" s="17"/>
      <c r="CK1141" s="17"/>
      <c r="CL1141" s="17"/>
      <c r="CM1141" s="17"/>
      <c r="CN1141" s="17"/>
      <c r="CO1141" s="17"/>
      <c r="CP1141" s="17"/>
    </row>
    <row r="1142" spans="2:94" x14ac:dyDescent="0.35">
      <c r="B1142" s="24" t="s">
        <v>225</v>
      </c>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c r="AF1142" s="17"/>
      <c r="AG1142" s="17"/>
      <c r="AH1142" s="17"/>
      <c r="AI1142" s="17"/>
      <c r="AJ1142" s="17"/>
      <c r="AK1142" s="17"/>
      <c r="AL1142" s="17"/>
      <c r="AM1142" s="17"/>
      <c r="AN1142" s="17"/>
      <c r="AO1142" s="17"/>
      <c r="AP1142" s="17"/>
      <c r="AQ1142" s="17"/>
      <c r="AR1142" s="17"/>
      <c r="AS1142" s="17"/>
      <c r="AT1142" s="17"/>
      <c r="AU1142" s="17"/>
      <c r="AV1142" s="17"/>
      <c r="AW1142" s="17"/>
      <c r="AX1142" s="17"/>
      <c r="AY1142" s="17"/>
      <c r="AZ1142" s="17"/>
      <c r="BA1142" s="17"/>
      <c r="BB1142" s="17"/>
      <c r="BC1142" s="17"/>
      <c r="BD1142" s="17"/>
      <c r="BE1142" s="17"/>
      <c r="BF1142" s="17"/>
      <c r="BG1142" s="17"/>
      <c r="BH1142" s="17"/>
      <c r="BI1142" s="17"/>
      <c r="BJ1142" s="17"/>
      <c r="BK1142" s="17"/>
      <c r="BL1142" s="17"/>
      <c r="BM1142" s="17"/>
      <c r="BN1142" s="17"/>
      <c r="BO1142" s="17"/>
      <c r="BP1142" s="17"/>
      <c r="BQ1142" s="17"/>
      <c r="BR1142" s="17"/>
      <c r="BS1142" s="17"/>
      <c r="BT1142" s="17"/>
      <c r="BU1142" s="17"/>
      <c r="BV1142" s="17"/>
      <c r="BW1142" s="17"/>
      <c r="BX1142" s="17"/>
      <c r="BY1142" s="17"/>
      <c r="BZ1142" s="17"/>
      <c r="CA1142" s="17"/>
      <c r="CB1142" s="17"/>
      <c r="CC1142" s="17"/>
      <c r="CD1142" s="17"/>
      <c r="CE1142" s="17"/>
      <c r="CF1142" s="17"/>
      <c r="CG1142" s="17"/>
      <c r="CH1142" s="17"/>
      <c r="CI1142" s="17"/>
      <c r="CJ1142" s="17"/>
      <c r="CK1142" s="17"/>
      <c r="CL1142" s="17"/>
      <c r="CM1142" s="17"/>
      <c r="CN1142" s="17"/>
      <c r="CO1142" s="17"/>
      <c r="CP1142" s="17"/>
    </row>
    <row r="1143" spans="2:94" x14ac:dyDescent="0.35">
      <c r="B1143" t="s">
        <v>415</v>
      </c>
      <c r="C1143" s="17">
        <v>0.30207172067058502</v>
      </c>
      <c r="D1143" s="17">
        <v>0.33227531203515998</v>
      </c>
      <c r="E1143" s="17">
        <v>0.277013254911055</v>
      </c>
      <c r="F1143" s="17"/>
      <c r="G1143" s="17">
        <v>0.27085150458555002</v>
      </c>
      <c r="H1143" s="17">
        <v>0.323460218931167</v>
      </c>
      <c r="I1143" s="17">
        <v>0.29761087762462102</v>
      </c>
      <c r="J1143" s="17">
        <v>0.27541478513390699</v>
      </c>
      <c r="K1143" s="17">
        <v>0.28546883806294099</v>
      </c>
      <c r="L1143" s="17">
        <v>0.34151768888042899</v>
      </c>
      <c r="M1143" s="17"/>
      <c r="N1143" s="17">
        <v>0.33197245910183698</v>
      </c>
      <c r="O1143" s="17">
        <v>0.28462922971344901</v>
      </c>
      <c r="P1143" s="17">
        <v>0.323151077071339</v>
      </c>
      <c r="Q1143" s="17">
        <v>0.270556844797817</v>
      </c>
      <c r="R1143" s="17"/>
      <c r="S1143" s="17">
        <v>0.33293590732594502</v>
      </c>
      <c r="T1143" s="17">
        <v>0.30354954684211799</v>
      </c>
      <c r="U1143" s="17">
        <v>0.31841432311779599</v>
      </c>
      <c r="V1143" s="17">
        <v>0.33519630225306202</v>
      </c>
      <c r="W1143" s="17">
        <v>0.345859155292424</v>
      </c>
      <c r="X1143" s="17">
        <v>0.28026422667254702</v>
      </c>
      <c r="Y1143" s="17">
        <v>0.29498791209840503</v>
      </c>
      <c r="Z1143" s="17">
        <v>0.25667349103893899</v>
      </c>
      <c r="AA1143" s="17">
        <v>0.264138606638122</v>
      </c>
      <c r="AB1143" s="17">
        <v>0.25608548214378501</v>
      </c>
      <c r="AC1143" s="17">
        <v>0.32262603498092401</v>
      </c>
      <c r="AD1143" s="17"/>
      <c r="AE1143" s="17">
        <v>0.33700272002782</v>
      </c>
      <c r="AF1143" s="17">
        <v>0.30007250376760197</v>
      </c>
      <c r="AG1143" s="17">
        <v>0.26952026100884902</v>
      </c>
      <c r="AH1143" s="17"/>
      <c r="AI1143" s="17">
        <v>0.37976163731263302</v>
      </c>
      <c r="AJ1143" s="17">
        <v>0.25887786085786701</v>
      </c>
      <c r="AK1143" s="17">
        <v>0.30307644776245501</v>
      </c>
      <c r="AL1143" s="17">
        <v>0.414661031406999</v>
      </c>
      <c r="AM1143" s="17">
        <v>0.28389754867516398</v>
      </c>
      <c r="AN1143" s="17"/>
      <c r="AO1143" s="17">
        <v>0.40570905429050802</v>
      </c>
      <c r="AP1143" s="17">
        <v>0.269687761238662</v>
      </c>
      <c r="AQ1143" s="17">
        <v>0.275771980245615</v>
      </c>
      <c r="AR1143" s="17"/>
      <c r="AS1143" s="17">
        <v>0.26192661235693399</v>
      </c>
      <c r="AT1143" s="17">
        <v>0.308024261406877</v>
      </c>
      <c r="AU1143" s="17">
        <v>0.28067081001928601</v>
      </c>
      <c r="AV1143" s="17">
        <v>0.37129620945664299</v>
      </c>
      <c r="AW1143" s="17">
        <v>0.223753520671026</v>
      </c>
      <c r="AX1143" s="17"/>
      <c r="AY1143" s="17">
        <v>0.217517431848256</v>
      </c>
      <c r="AZ1143" s="17">
        <v>0.26476286877510702</v>
      </c>
      <c r="BA1143" s="17">
        <v>0.28827449020172102</v>
      </c>
      <c r="BB1143" s="17">
        <v>0.27870621386630001</v>
      </c>
      <c r="BC1143" s="17">
        <v>0.29181888683406998</v>
      </c>
      <c r="BD1143" s="17">
        <v>0.25715253943871502</v>
      </c>
      <c r="BE1143" s="17">
        <v>0.31869130256637401</v>
      </c>
      <c r="BF1143" s="17">
        <v>0.272776691197467</v>
      </c>
      <c r="BG1143" s="17">
        <v>0.25580048583089798</v>
      </c>
      <c r="BH1143" s="17">
        <v>0.45463391484299098</v>
      </c>
      <c r="BI1143" s="17">
        <v>0.35628578957622697</v>
      </c>
      <c r="BJ1143" s="17">
        <v>0.361371281991266</v>
      </c>
      <c r="BK1143" s="17">
        <v>0.337476996608083</v>
      </c>
      <c r="BL1143" s="17">
        <v>0.30934254651954002</v>
      </c>
      <c r="BM1143" s="17">
        <v>0.24746909885483301</v>
      </c>
      <c r="BN1143" s="17">
        <v>0.42283251260030302</v>
      </c>
      <c r="BO1143" s="17"/>
      <c r="BP1143" s="17">
        <v>0.32204301243112698</v>
      </c>
      <c r="BQ1143" s="17">
        <v>0.30080769964500897</v>
      </c>
      <c r="BR1143" s="17">
        <v>0.27495154031692698</v>
      </c>
      <c r="BS1143" s="17">
        <v>0.30130431728409002</v>
      </c>
      <c r="BT1143" s="17">
        <v>0.29554010534283898</v>
      </c>
      <c r="BU1143" s="17">
        <v>0.31138640912817001</v>
      </c>
      <c r="BV1143" s="17"/>
      <c r="BW1143" s="17">
        <v>0.33377094003984198</v>
      </c>
      <c r="BX1143" s="17">
        <v>0.29507788865094697</v>
      </c>
      <c r="BY1143" s="17">
        <v>0.302765634212045</v>
      </c>
      <c r="BZ1143" s="17">
        <v>0.29235301639026601</v>
      </c>
      <c r="CA1143" s="17">
        <v>0.31575870545196399</v>
      </c>
      <c r="CB1143" s="17">
        <v>0.36081392614610502</v>
      </c>
      <c r="CC1143" s="17">
        <v>0.36132515959663603</v>
      </c>
      <c r="CD1143" s="17">
        <v>0.299197406862515</v>
      </c>
      <c r="CE1143" s="17"/>
      <c r="CF1143" s="17">
        <v>0.389942910939722</v>
      </c>
      <c r="CG1143" s="17">
        <v>0.32993635930211901</v>
      </c>
      <c r="CH1143" s="17">
        <v>0.28483350591607098</v>
      </c>
      <c r="CI1143" s="17">
        <v>0.25472193935904103</v>
      </c>
      <c r="CJ1143" s="17">
        <v>0.198491328303457</v>
      </c>
      <c r="CK1143" s="17"/>
      <c r="CL1143" s="17">
        <v>0.34697533558835802</v>
      </c>
      <c r="CM1143" s="17"/>
      <c r="CN1143" s="17">
        <v>0.247051235522561</v>
      </c>
      <c r="CO1143" s="17">
        <v>0.33322818212837202</v>
      </c>
      <c r="CP1143" s="17">
        <v>0.40371374106220598</v>
      </c>
    </row>
    <row r="1144" spans="2:94" x14ac:dyDescent="0.35">
      <c r="B1144" t="s">
        <v>418</v>
      </c>
      <c r="C1144" s="17">
        <v>0.53012006017895097</v>
      </c>
      <c r="D1144" s="17">
        <v>0.53237224229681401</v>
      </c>
      <c r="E1144" s="17">
        <v>0.52503308496595202</v>
      </c>
      <c r="F1144" s="17"/>
      <c r="G1144" s="17">
        <v>0.61175037210243</v>
      </c>
      <c r="H1144" s="17">
        <v>0.54805850116757404</v>
      </c>
      <c r="I1144" s="17">
        <v>0.53047919596672699</v>
      </c>
      <c r="J1144" s="17">
        <v>0.52896867683946802</v>
      </c>
      <c r="K1144" s="17">
        <v>0.523832796653528</v>
      </c>
      <c r="L1144" s="17">
        <v>0.46296491057265698</v>
      </c>
      <c r="M1144" s="17"/>
      <c r="N1144" s="17">
        <v>0.53715118985425403</v>
      </c>
      <c r="O1144" s="17">
        <v>0.55489598142601704</v>
      </c>
      <c r="P1144" s="17">
        <v>0.50478113097628896</v>
      </c>
      <c r="Q1144" s="17">
        <v>0.51643252520118799</v>
      </c>
      <c r="R1144" s="17"/>
      <c r="S1144" s="17">
        <v>0.54028751156018695</v>
      </c>
      <c r="T1144" s="17">
        <v>0.52782040115682705</v>
      </c>
      <c r="U1144" s="17">
        <v>0.50415803877913201</v>
      </c>
      <c r="V1144" s="17">
        <v>0.50267327275766904</v>
      </c>
      <c r="W1144" s="17">
        <v>0.521363446493886</v>
      </c>
      <c r="X1144" s="17">
        <v>0.498865854107093</v>
      </c>
      <c r="Y1144" s="17">
        <v>0.539806463666749</v>
      </c>
      <c r="Z1144" s="17">
        <v>0.56549909259534603</v>
      </c>
      <c r="AA1144" s="17">
        <v>0.51595847588570598</v>
      </c>
      <c r="AB1144" s="17">
        <v>0.58739893726192705</v>
      </c>
      <c r="AC1144" s="17">
        <v>0.55059916620345895</v>
      </c>
      <c r="AD1144" s="17"/>
      <c r="AE1144" s="17">
        <v>0.48771733063269501</v>
      </c>
      <c r="AF1144" s="17">
        <v>0.54683919619104704</v>
      </c>
      <c r="AG1144" s="17">
        <v>0.51668418288637996</v>
      </c>
      <c r="AH1144" s="17"/>
      <c r="AI1144" s="17">
        <v>0.45450202483185997</v>
      </c>
      <c r="AJ1144" s="17">
        <v>0.59872396820572904</v>
      </c>
      <c r="AK1144" s="17">
        <v>0.57682760811106504</v>
      </c>
      <c r="AL1144" s="17">
        <v>0.50251551290340901</v>
      </c>
      <c r="AM1144" s="17">
        <v>0.46618772235946798</v>
      </c>
      <c r="AN1144" s="17"/>
      <c r="AO1144" s="17">
        <v>0.47823495830469798</v>
      </c>
      <c r="AP1144" s="17">
        <v>0.59781425973671898</v>
      </c>
      <c r="AQ1144" s="17">
        <v>0.58787747470254303</v>
      </c>
      <c r="AR1144" s="17"/>
      <c r="AS1144" s="17">
        <v>0.51275144594170396</v>
      </c>
      <c r="AT1144" s="17">
        <v>0.54193505559103805</v>
      </c>
      <c r="AU1144" s="17">
        <v>0.562825201107088</v>
      </c>
      <c r="AV1144" s="17">
        <v>0.50851022355519304</v>
      </c>
      <c r="AW1144" s="17">
        <v>0.49790598711049999</v>
      </c>
      <c r="AX1144" s="17"/>
      <c r="AY1144" s="17">
        <v>0.56220258670659295</v>
      </c>
      <c r="AZ1144" s="17">
        <v>0.47025052453990801</v>
      </c>
      <c r="BA1144" s="17">
        <v>0.54025400445052696</v>
      </c>
      <c r="BB1144" s="17">
        <v>0.53231608840699096</v>
      </c>
      <c r="BC1144" s="17">
        <v>0.55702867203412298</v>
      </c>
      <c r="BD1144" s="17">
        <v>0.585187436293232</v>
      </c>
      <c r="BE1144" s="17">
        <v>0.51065591305618996</v>
      </c>
      <c r="BF1144" s="17">
        <v>0.59948192190427496</v>
      </c>
      <c r="BG1144" s="17">
        <v>0.61792728664682495</v>
      </c>
      <c r="BH1144" s="17">
        <v>0.412184511187142</v>
      </c>
      <c r="BI1144" s="17">
        <v>0.48157439466980401</v>
      </c>
      <c r="BJ1144" s="17">
        <v>0.55500022908501501</v>
      </c>
      <c r="BK1144" s="17">
        <v>0.474127185674732</v>
      </c>
      <c r="BL1144" s="17">
        <v>0.58864900872328296</v>
      </c>
      <c r="BM1144" s="17">
        <v>0.596179033524048</v>
      </c>
      <c r="BN1144" s="17">
        <v>0.49814890923230998</v>
      </c>
      <c r="BO1144" s="17"/>
      <c r="BP1144" s="17">
        <v>0.54700887876932702</v>
      </c>
      <c r="BQ1144" s="17">
        <v>0.53249660463160398</v>
      </c>
      <c r="BR1144" s="17">
        <v>0.56563584899261898</v>
      </c>
      <c r="BS1144" s="17">
        <v>0.52181809205272101</v>
      </c>
      <c r="BT1144" s="17">
        <v>0.440975613320787</v>
      </c>
      <c r="BU1144" s="17">
        <v>0.57258891295576297</v>
      </c>
      <c r="BV1144" s="17"/>
      <c r="BW1144" s="17">
        <v>0.50420636905562199</v>
      </c>
      <c r="BX1144" s="17">
        <v>0.52341759621603701</v>
      </c>
      <c r="BY1144" s="17">
        <v>0.555835469992219</v>
      </c>
      <c r="BZ1144" s="17">
        <v>0.54314894236130695</v>
      </c>
      <c r="CA1144" s="17">
        <v>0.54008194685176902</v>
      </c>
      <c r="CB1144" s="17">
        <v>0.46502272673185402</v>
      </c>
      <c r="CC1144" s="17">
        <v>0.51441344881145301</v>
      </c>
      <c r="CD1144" s="17">
        <v>0.45909714107089999</v>
      </c>
      <c r="CE1144" s="17"/>
      <c r="CF1144" s="17">
        <v>0.45222281686320898</v>
      </c>
      <c r="CG1144" s="17">
        <v>0.51773141094066699</v>
      </c>
      <c r="CH1144" s="17">
        <v>0.54145332997762197</v>
      </c>
      <c r="CI1144" s="17">
        <v>0.55481370217549697</v>
      </c>
      <c r="CJ1144" s="17">
        <v>0.61128188957559504</v>
      </c>
      <c r="CK1144" s="17"/>
      <c r="CL1144" s="17">
        <v>0.52514752650697605</v>
      </c>
      <c r="CM1144" s="17"/>
      <c r="CN1144" s="17">
        <v>0.56893742875684705</v>
      </c>
      <c r="CO1144" s="17">
        <v>0.474107222520464</v>
      </c>
      <c r="CP1144" s="17">
        <v>0.48658894659046298</v>
      </c>
    </row>
    <row r="1145" spans="2:94" x14ac:dyDescent="0.35">
      <c r="B1145" t="s">
        <v>144</v>
      </c>
      <c r="C1145" s="17">
        <v>0.16780821915046401</v>
      </c>
      <c r="D1145" s="17">
        <v>0.13535244566802601</v>
      </c>
      <c r="E1145" s="17">
        <v>0.19795366012299201</v>
      </c>
      <c r="F1145" s="17"/>
      <c r="G1145" s="17">
        <v>0.11739812331202</v>
      </c>
      <c r="H1145" s="17">
        <v>0.12848127990125899</v>
      </c>
      <c r="I1145" s="17">
        <v>0.17190992640865199</v>
      </c>
      <c r="J1145" s="17">
        <v>0.19561653802662499</v>
      </c>
      <c r="K1145" s="17">
        <v>0.19069836528353101</v>
      </c>
      <c r="L1145" s="17">
        <v>0.19551740054691399</v>
      </c>
      <c r="M1145" s="17"/>
      <c r="N1145" s="17">
        <v>0.13087635104390899</v>
      </c>
      <c r="O1145" s="17">
        <v>0.16047478886053401</v>
      </c>
      <c r="P1145" s="17">
        <v>0.17206779195237101</v>
      </c>
      <c r="Q1145" s="17">
        <v>0.21301063000099499</v>
      </c>
      <c r="R1145" s="17"/>
      <c r="S1145" s="17">
        <v>0.126776581113868</v>
      </c>
      <c r="T1145" s="17">
        <v>0.16863005200105399</v>
      </c>
      <c r="U1145" s="17">
        <v>0.17742763810307199</v>
      </c>
      <c r="V1145" s="17">
        <v>0.162130424989269</v>
      </c>
      <c r="W1145" s="17">
        <v>0.13277739821369</v>
      </c>
      <c r="X1145" s="17">
        <v>0.22086991922036001</v>
      </c>
      <c r="Y1145" s="17">
        <v>0.165205624234846</v>
      </c>
      <c r="Z1145" s="17">
        <v>0.177827416365714</v>
      </c>
      <c r="AA1145" s="17">
        <v>0.21990291747617299</v>
      </c>
      <c r="AB1145" s="17">
        <v>0.156515580594287</v>
      </c>
      <c r="AC1145" s="17">
        <v>0.12677479881561701</v>
      </c>
      <c r="AD1145" s="17"/>
      <c r="AE1145" s="17">
        <v>0.17527994933948499</v>
      </c>
      <c r="AF1145" s="17">
        <v>0.15308830004135099</v>
      </c>
      <c r="AG1145" s="17">
        <v>0.213795556104771</v>
      </c>
      <c r="AH1145" s="17"/>
      <c r="AI1145" s="17">
        <v>0.16573633785550701</v>
      </c>
      <c r="AJ1145" s="17">
        <v>0.142398170936404</v>
      </c>
      <c r="AK1145" s="17">
        <v>0.120095944126479</v>
      </c>
      <c r="AL1145" s="17">
        <v>8.2823455689592096E-2</v>
      </c>
      <c r="AM1145" s="17">
        <v>0.24991472896536801</v>
      </c>
      <c r="AN1145" s="17"/>
      <c r="AO1145" s="17">
        <v>0.116055987404794</v>
      </c>
      <c r="AP1145" s="17">
        <v>0.13249797902461999</v>
      </c>
      <c r="AQ1145" s="17">
        <v>0.13635054505184199</v>
      </c>
      <c r="AR1145" s="17"/>
      <c r="AS1145" s="17">
        <v>0.22532194170136199</v>
      </c>
      <c r="AT1145" s="17">
        <v>0.15004068300208401</v>
      </c>
      <c r="AU1145" s="17">
        <v>0.15650398887362599</v>
      </c>
      <c r="AV1145" s="17">
        <v>0.120193566988164</v>
      </c>
      <c r="AW1145" s="17">
        <v>0.27834049221847401</v>
      </c>
      <c r="AX1145" s="17"/>
      <c r="AY1145" s="17">
        <v>0.22027998144515101</v>
      </c>
      <c r="AZ1145" s="17">
        <v>0.26498660668498503</v>
      </c>
      <c r="BA1145" s="17">
        <v>0.17147150534775099</v>
      </c>
      <c r="BB1145" s="17">
        <v>0.188977697726709</v>
      </c>
      <c r="BC1145" s="17">
        <v>0.15115244113180601</v>
      </c>
      <c r="BD1145" s="17">
        <v>0.15766002426805301</v>
      </c>
      <c r="BE1145" s="17">
        <v>0.170652784377436</v>
      </c>
      <c r="BF1145" s="17">
        <v>0.12774138689825801</v>
      </c>
      <c r="BG1145" s="17">
        <v>0.12627222752227699</v>
      </c>
      <c r="BH1145" s="17">
        <v>0.13318157396986699</v>
      </c>
      <c r="BI1145" s="17">
        <v>0.16213981575396799</v>
      </c>
      <c r="BJ1145" s="17">
        <v>8.3628488923719393E-2</v>
      </c>
      <c r="BK1145" s="17">
        <v>0.188395817717185</v>
      </c>
      <c r="BL1145" s="17">
        <v>0.10200844475717701</v>
      </c>
      <c r="BM1145" s="17">
        <v>0.156351867621119</v>
      </c>
      <c r="BN1145" s="17">
        <v>7.9018578167387096E-2</v>
      </c>
      <c r="BO1145" s="17"/>
      <c r="BP1145" s="17">
        <v>0.13094810879954599</v>
      </c>
      <c r="BQ1145" s="17">
        <v>0.16669569572338699</v>
      </c>
      <c r="BR1145" s="17">
        <v>0.15941261069045401</v>
      </c>
      <c r="BS1145" s="17">
        <v>0.176877590663189</v>
      </c>
      <c r="BT1145" s="17">
        <v>0.26348428133637403</v>
      </c>
      <c r="BU1145" s="17">
        <v>0.11602467791606701</v>
      </c>
      <c r="BV1145" s="17"/>
      <c r="BW1145" s="17">
        <v>0.162022690904536</v>
      </c>
      <c r="BX1145" s="17">
        <v>0.18150451513301599</v>
      </c>
      <c r="BY1145" s="17">
        <v>0.141398895795736</v>
      </c>
      <c r="BZ1145" s="17">
        <v>0.16449804124842601</v>
      </c>
      <c r="CA1145" s="17">
        <v>0.14415934769626701</v>
      </c>
      <c r="CB1145" s="17">
        <v>0.17416334712204201</v>
      </c>
      <c r="CC1145" s="17">
        <v>0.12426139159191101</v>
      </c>
      <c r="CD1145" s="17">
        <v>0.241705452066585</v>
      </c>
      <c r="CE1145" s="17"/>
      <c r="CF1145" s="17">
        <v>0.157834272197069</v>
      </c>
      <c r="CG1145" s="17">
        <v>0.152332229757214</v>
      </c>
      <c r="CH1145" s="17">
        <v>0.17371316410630699</v>
      </c>
      <c r="CI1145" s="17">
        <v>0.190464358465462</v>
      </c>
      <c r="CJ1145" s="17">
        <v>0.19022678212094801</v>
      </c>
      <c r="CK1145" s="17"/>
      <c r="CL1145" s="17">
        <v>0.12787713790466601</v>
      </c>
      <c r="CM1145" s="17"/>
      <c r="CN1145" s="17">
        <v>0.184011335720592</v>
      </c>
      <c r="CO1145" s="17">
        <v>0.19266459535116501</v>
      </c>
      <c r="CP1145" s="17">
        <v>0.109697312347331</v>
      </c>
    </row>
    <row r="1146" spans="2:94" x14ac:dyDescent="0.35">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c r="AX1146" s="17"/>
      <c r="AY1146" s="17"/>
      <c r="AZ1146" s="17"/>
      <c r="BA1146" s="17"/>
      <c r="BB1146" s="17"/>
      <c r="BC1146" s="17"/>
      <c r="BD1146" s="17"/>
      <c r="BE1146" s="17"/>
      <c r="BF1146" s="17"/>
      <c r="BG1146" s="17"/>
      <c r="BH1146" s="17"/>
      <c r="BI1146" s="17"/>
      <c r="BJ1146" s="17"/>
      <c r="BK1146" s="17"/>
      <c r="BL1146" s="17"/>
      <c r="BM1146" s="17"/>
      <c r="BN1146" s="17"/>
      <c r="BO1146" s="17"/>
      <c r="BP1146" s="17"/>
      <c r="BQ1146" s="17"/>
      <c r="BR1146" s="17"/>
      <c r="BS1146" s="17"/>
      <c r="BT1146" s="17"/>
      <c r="BU1146" s="17"/>
      <c r="BV1146" s="17"/>
      <c r="BW1146" s="17"/>
      <c r="BX1146" s="17"/>
      <c r="BY1146" s="17"/>
      <c r="BZ1146" s="17"/>
      <c r="CA1146" s="17"/>
      <c r="CB1146" s="17"/>
      <c r="CC1146" s="17"/>
      <c r="CD1146" s="17"/>
      <c r="CE1146" s="17"/>
      <c r="CF1146" s="17"/>
      <c r="CG1146" s="17"/>
      <c r="CH1146" s="17"/>
      <c r="CI1146" s="17"/>
      <c r="CJ1146" s="17"/>
      <c r="CK1146" s="17"/>
      <c r="CL1146" s="17"/>
      <c r="CM1146" s="17"/>
      <c r="CN1146" s="17"/>
      <c r="CO1146" s="17"/>
      <c r="CP1146" s="17"/>
    </row>
    <row r="1147" spans="2:94" x14ac:dyDescent="0.35">
      <c r="B1147" s="6" t="s">
        <v>416</v>
      </c>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c r="AD1147" s="17"/>
      <c r="AE1147" s="17"/>
      <c r="AF1147" s="17"/>
      <c r="AG1147" s="17"/>
      <c r="AH1147" s="17"/>
      <c r="AI1147" s="17"/>
      <c r="AJ1147" s="17"/>
      <c r="AK1147" s="17"/>
      <c r="AL1147" s="17"/>
      <c r="AM1147" s="17"/>
      <c r="AN1147" s="17"/>
      <c r="AO1147" s="17"/>
      <c r="AP1147" s="17"/>
      <c r="AQ1147" s="17"/>
      <c r="AR1147" s="17"/>
      <c r="AS1147" s="17"/>
      <c r="AT1147" s="17"/>
      <c r="AU1147" s="17"/>
      <c r="AV1147" s="17"/>
      <c r="AW1147" s="17"/>
      <c r="AX1147" s="17"/>
      <c r="AY1147" s="17"/>
      <c r="AZ1147" s="17"/>
      <c r="BA1147" s="17"/>
      <c r="BB1147" s="17"/>
      <c r="BC1147" s="17"/>
      <c r="BD1147" s="17"/>
      <c r="BE1147" s="17"/>
      <c r="BF1147" s="17"/>
      <c r="BG1147" s="17"/>
      <c r="BH1147" s="17"/>
      <c r="BI1147" s="17"/>
      <c r="BJ1147" s="17"/>
      <c r="BK1147" s="17"/>
      <c r="BL1147" s="17"/>
      <c r="BM1147" s="17"/>
      <c r="BN1147" s="17"/>
      <c r="BO1147" s="17"/>
      <c r="BP1147" s="17"/>
      <c r="BQ1147" s="17"/>
      <c r="BR1147" s="17"/>
      <c r="BS1147" s="17"/>
      <c r="BT1147" s="17"/>
      <c r="BU1147" s="17"/>
      <c r="BV1147" s="17"/>
      <c r="BW1147" s="17"/>
      <c r="BX1147" s="17"/>
      <c r="BY1147" s="17"/>
      <c r="BZ1147" s="17"/>
      <c r="CA1147" s="17"/>
      <c r="CB1147" s="17"/>
      <c r="CC1147" s="17"/>
      <c r="CD1147" s="17"/>
      <c r="CE1147" s="17"/>
      <c r="CF1147" s="17"/>
      <c r="CG1147" s="17"/>
      <c r="CH1147" s="17"/>
      <c r="CI1147" s="17"/>
      <c r="CJ1147" s="17"/>
      <c r="CK1147" s="17"/>
      <c r="CL1147" s="17"/>
      <c r="CM1147" s="17"/>
      <c r="CN1147" s="17"/>
      <c r="CO1147" s="17"/>
      <c r="CP1147" s="17"/>
    </row>
    <row r="1148" spans="2:94" x14ac:dyDescent="0.35">
      <c r="B1148" s="24" t="s">
        <v>225</v>
      </c>
      <c r="C1148" s="17"/>
      <c r="D1148" s="17"/>
      <c r="E1148" s="17"/>
      <c r="F1148" s="17"/>
      <c r="G1148" s="17"/>
      <c r="H1148" s="17"/>
      <c r="I1148" s="17"/>
      <c r="J1148" s="17"/>
      <c r="K1148" s="17"/>
      <c r="L1148" s="17"/>
      <c r="M1148" s="17"/>
      <c r="N1148" s="17"/>
      <c r="O1148" s="17"/>
      <c r="P1148" s="17"/>
      <c r="Q1148" s="17"/>
      <c r="R1148" s="17"/>
      <c r="S1148" s="17"/>
      <c r="T1148" s="17"/>
      <c r="U1148" s="17"/>
      <c r="V1148" s="17"/>
      <c r="W1148" s="17"/>
      <c r="X1148" s="17"/>
      <c r="Y1148" s="17"/>
      <c r="Z1148" s="17"/>
      <c r="AA1148" s="17"/>
      <c r="AB1148" s="17"/>
      <c r="AC1148" s="17"/>
      <c r="AD1148" s="17"/>
      <c r="AE1148" s="17"/>
      <c r="AF1148" s="17"/>
      <c r="AG1148" s="17"/>
      <c r="AH1148" s="17"/>
      <c r="AI1148" s="17"/>
      <c r="AJ1148" s="17"/>
      <c r="AK1148" s="17"/>
      <c r="AL1148" s="17"/>
      <c r="AM1148" s="17"/>
      <c r="AN1148" s="17"/>
      <c r="AO1148" s="17"/>
      <c r="AP1148" s="17"/>
      <c r="AQ1148" s="17"/>
      <c r="AR1148" s="17"/>
      <c r="AS1148" s="17"/>
      <c r="AT1148" s="17"/>
      <c r="AU1148" s="17"/>
      <c r="AV1148" s="17"/>
      <c r="AW1148" s="17"/>
      <c r="AX1148" s="17"/>
      <c r="AY1148" s="17"/>
      <c r="AZ1148" s="17"/>
      <c r="BA1148" s="17"/>
      <c r="BB1148" s="17"/>
      <c r="BC1148" s="17"/>
      <c r="BD1148" s="17"/>
      <c r="BE1148" s="17"/>
      <c r="BF1148" s="17"/>
      <c r="BG1148" s="17"/>
      <c r="BH1148" s="17"/>
      <c r="BI1148" s="17"/>
      <c r="BJ1148" s="17"/>
      <c r="BK1148" s="17"/>
      <c r="BL1148" s="17"/>
      <c r="BM1148" s="17"/>
      <c r="BN1148" s="17"/>
      <c r="BO1148" s="17"/>
      <c r="BP1148" s="17"/>
      <c r="BQ1148" s="17"/>
      <c r="BR1148" s="17"/>
      <c r="BS1148" s="17"/>
      <c r="BT1148" s="17"/>
      <c r="BU1148" s="17"/>
      <c r="BV1148" s="17"/>
      <c r="BW1148" s="17"/>
      <c r="BX1148" s="17"/>
      <c r="BY1148" s="17"/>
      <c r="BZ1148" s="17"/>
      <c r="CA1148" s="17"/>
      <c r="CB1148" s="17"/>
      <c r="CC1148" s="17"/>
      <c r="CD1148" s="17"/>
      <c r="CE1148" s="17"/>
      <c r="CF1148" s="17"/>
      <c r="CG1148" s="17"/>
      <c r="CH1148" s="17"/>
      <c r="CI1148" s="17"/>
      <c r="CJ1148" s="17"/>
      <c r="CK1148" s="17"/>
      <c r="CL1148" s="17"/>
      <c r="CM1148" s="17"/>
      <c r="CN1148" s="17"/>
      <c r="CO1148" s="17"/>
      <c r="CP1148" s="17"/>
    </row>
    <row r="1149" spans="2:94" x14ac:dyDescent="0.35">
      <c r="B1149" t="s">
        <v>417</v>
      </c>
      <c r="C1149" s="17">
        <v>0.50785058503475999</v>
      </c>
      <c r="D1149" s="17">
        <v>0.55433966044176697</v>
      </c>
      <c r="E1149" s="17">
        <v>0.45977487691846902</v>
      </c>
      <c r="F1149" s="17"/>
      <c r="G1149" s="17">
        <v>0.46728305439932799</v>
      </c>
      <c r="H1149" s="17">
        <v>0.48422256425020399</v>
      </c>
      <c r="I1149" s="17">
        <v>0.52006431030977096</v>
      </c>
      <c r="J1149" s="17">
        <v>0.520182187761147</v>
      </c>
      <c r="K1149" s="17">
        <v>0.47806825099723299</v>
      </c>
      <c r="L1149" s="17">
        <v>0.55631511695162705</v>
      </c>
      <c r="M1149" s="17"/>
      <c r="N1149" s="17">
        <v>0.53940809421629898</v>
      </c>
      <c r="O1149" s="17">
        <v>0.52737790759007996</v>
      </c>
      <c r="P1149" s="17">
        <v>0.52643418920416896</v>
      </c>
      <c r="Q1149" s="17">
        <v>0.43927238129281598</v>
      </c>
      <c r="R1149" s="17"/>
      <c r="S1149" s="17">
        <v>0.49467491856095003</v>
      </c>
      <c r="T1149" s="17">
        <v>0.49708527864485702</v>
      </c>
      <c r="U1149" s="17">
        <v>0.45050749949742003</v>
      </c>
      <c r="V1149" s="17">
        <v>0.51449936073823399</v>
      </c>
      <c r="W1149" s="17">
        <v>0.43779871023342698</v>
      </c>
      <c r="X1149" s="17">
        <v>0.50463151118169103</v>
      </c>
      <c r="Y1149" s="17">
        <v>0.47628636213147701</v>
      </c>
      <c r="Z1149" s="17">
        <v>0.43744629813694702</v>
      </c>
      <c r="AA1149" s="17">
        <v>0.467914311961106</v>
      </c>
      <c r="AB1149" s="17">
        <v>0.69797295541206394</v>
      </c>
      <c r="AC1149" s="17">
        <v>0.606453308386943</v>
      </c>
      <c r="AD1149" s="17"/>
      <c r="AE1149" s="17">
        <v>0.51554596264866204</v>
      </c>
      <c r="AF1149" s="17">
        <v>0.53589359321276997</v>
      </c>
      <c r="AG1149" s="17">
        <v>0.42138361109428402</v>
      </c>
      <c r="AH1149" s="17"/>
      <c r="AI1149" s="17">
        <v>0.51776130079643901</v>
      </c>
      <c r="AJ1149" s="17">
        <v>0.533898822919322</v>
      </c>
      <c r="AK1149" s="17">
        <v>0.52503652216455299</v>
      </c>
      <c r="AL1149" s="17">
        <v>0.39966734635948897</v>
      </c>
      <c r="AM1149" s="17">
        <v>0.38249907901417401</v>
      </c>
      <c r="AN1149" s="17"/>
      <c r="AO1149" s="17">
        <v>0.51130618637775904</v>
      </c>
      <c r="AP1149" s="17">
        <v>0.54145963891987503</v>
      </c>
      <c r="AQ1149" s="17">
        <v>0.54353965197008602</v>
      </c>
      <c r="AR1149" s="17"/>
      <c r="AS1149" s="17">
        <v>0.47425456732757398</v>
      </c>
      <c r="AT1149" s="17">
        <v>0.49682047626954401</v>
      </c>
      <c r="AU1149" s="17">
        <v>0.52460230705208599</v>
      </c>
      <c r="AV1149" s="17">
        <v>0.522069765866777</v>
      </c>
      <c r="AW1149" s="17">
        <v>0.35957553682795201</v>
      </c>
      <c r="AX1149" s="17"/>
      <c r="AY1149" s="17">
        <v>0.46253206071621999</v>
      </c>
      <c r="AZ1149" s="17">
        <v>0.48108665977819698</v>
      </c>
      <c r="BA1149" s="17">
        <v>0.47302117482830203</v>
      </c>
      <c r="BB1149" s="17">
        <v>0.51294056116228803</v>
      </c>
      <c r="BC1149" s="17">
        <v>0.52742203962849099</v>
      </c>
      <c r="BD1149" s="17">
        <v>0.54186254453334404</v>
      </c>
      <c r="BE1149" s="17">
        <v>0.47433275948756098</v>
      </c>
      <c r="BF1149" s="17">
        <v>0.576227400188705</v>
      </c>
      <c r="BG1149" s="17">
        <v>0.44365998728314698</v>
      </c>
      <c r="BH1149" s="17">
        <v>0.56522675133828604</v>
      </c>
      <c r="BI1149" s="17">
        <v>0.56220212334226805</v>
      </c>
      <c r="BJ1149" s="17">
        <v>0.51249229959381204</v>
      </c>
      <c r="BK1149" s="17">
        <v>0.498687642502395</v>
      </c>
      <c r="BL1149" s="17">
        <v>0.48052860148475202</v>
      </c>
      <c r="BM1149" s="17">
        <v>0.57304345876267704</v>
      </c>
      <c r="BN1149" s="17">
        <v>0.48585529869562599</v>
      </c>
      <c r="BO1149" s="17"/>
      <c r="BP1149" s="17">
        <v>0.53435649470512603</v>
      </c>
      <c r="BQ1149" s="17">
        <v>0.489070365026813</v>
      </c>
      <c r="BR1149" s="17">
        <v>0.469828624983675</v>
      </c>
      <c r="BS1149" s="17">
        <v>0.51205631884644098</v>
      </c>
      <c r="BT1149" s="17">
        <v>0.54171651823582301</v>
      </c>
      <c r="BU1149" s="17">
        <v>0.49470007368695501</v>
      </c>
      <c r="BV1149" s="17"/>
      <c r="BW1149" s="17">
        <v>0.54921827924872701</v>
      </c>
      <c r="BX1149" s="17">
        <v>0.48862532210429199</v>
      </c>
      <c r="BY1149" s="17">
        <v>0.51731604042471002</v>
      </c>
      <c r="BZ1149" s="17">
        <v>0.49401159181652499</v>
      </c>
      <c r="CA1149" s="17">
        <v>0.57372122540235604</v>
      </c>
      <c r="CB1149" s="17">
        <v>0.48745096771307</v>
      </c>
      <c r="CC1149" s="17">
        <v>0.53772834063550201</v>
      </c>
      <c r="CD1149" s="17">
        <v>0.48554726802199</v>
      </c>
      <c r="CE1149" s="17"/>
      <c r="CF1149" s="17">
        <v>0.49808663390420899</v>
      </c>
      <c r="CG1149" s="17">
        <v>0.531923283527311</v>
      </c>
      <c r="CH1149" s="17">
        <v>0.51305554456647495</v>
      </c>
      <c r="CI1149" s="17">
        <v>0.455662647964381</v>
      </c>
      <c r="CJ1149" s="17">
        <v>0.44611525991802098</v>
      </c>
      <c r="CK1149" s="17"/>
      <c r="CL1149" s="17">
        <v>0.51322576322711799</v>
      </c>
      <c r="CM1149" s="17"/>
      <c r="CN1149" s="17">
        <v>0.51658423848396495</v>
      </c>
      <c r="CO1149" s="17">
        <v>0.44937116798166798</v>
      </c>
      <c r="CP1149" s="17">
        <v>0.53249102684749405</v>
      </c>
    </row>
    <row r="1150" spans="2:94" x14ac:dyDescent="0.35">
      <c r="B1150" t="s">
        <v>418</v>
      </c>
      <c r="C1150" s="17">
        <v>0.32534427129274701</v>
      </c>
      <c r="D1150" s="17">
        <v>0.30808312058875298</v>
      </c>
      <c r="E1150" s="17">
        <v>0.34285937175717102</v>
      </c>
      <c r="F1150" s="17"/>
      <c r="G1150" s="17">
        <v>0.38616908418321899</v>
      </c>
      <c r="H1150" s="17">
        <v>0.37203413926975398</v>
      </c>
      <c r="I1150" s="17">
        <v>0.31549924994723699</v>
      </c>
      <c r="J1150" s="17">
        <v>0.30614025891242602</v>
      </c>
      <c r="K1150" s="17">
        <v>0.30408787002659998</v>
      </c>
      <c r="L1150" s="17">
        <v>0.285575933254679</v>
      </c>
      <c r="M1150" s="17"/>
      <c r="N1150" s="17">
        <v>0.333253565573007</v>
      </c>
      <c r="O1150" s="17">
        <v>0.315159261490362</v>
      </c>
      <c r="P1150" s="17">
        <v>0.320861098707933</v>
      </c>
      <c r="Q1150" s="17">
        <v>0.32848317441548602</v>
      </c>
      <c r="R1150" s="17"/>
      <c r="S1150" s="17">
        <v>0.33657598163060398</v>
      </c>
      <c r="T1150" s="17">
        <v>0.32432318754414802</v>
      </c>
      <c r="U1150" s="17">
        <v>0.34803607625619298</v>
      </c>
      <c r="V1150" s="17">
        <v>0.348316670252101</v>
      </c>
      <c r="W1150" s="17">
        <v>0.40564146784125299</v>
      </c>
      <c r="X1150" s="17">
        <v>0.33364266389743802</v>
      </c>
      <c r="Y1150" s="17">
        <v>0.36244468458774498</v>
      </c>
      <c r="Z1150" s="17">
        <v>0.36726372315483302</v>
      </c>
      <c r="AA1150" s="17">
        <v>0.348636795682986</v>
      </c>
      <c r="AB1150" s="17">
        <v>0.18263184399753299</v>
      </c>
      <c r="AC1150" s="17">
        <v>0.20343353288861701</v>
      </c>
      <c r="AD1150" s="17"/>
      <c r="AE1150" s="17">
        <v>0.32453648518589601</v>
      </c>
      <c r="AF1150" s="17">
        <v>0.31947745516001202</v>
      </c>
      <c r="AG1150" s="17">
        <v>0.33582109792325199</v>
      </c>
      <c r="AH1150" s="17"/>
      <c r="AI1150" s="17">
        <v>0.34491465116593001</v>
      </c>
      <c r="AJ1150" s="17">
        <v>0.33671393647354297</v>
      </c>
      <c r="AK1150" s="17">
        <v>0.30505996576993499</v>
      </c>
      <c r="AL1150" s="17">
        <v>0.39516124088448001</v>
      </c>
      <c r="AM1150" s="17">
        <v>0.33749531483713202</v>
      </c>
      <c r="AN1150" s="17"/>
      <c r="AO1150" s="17">
        <v>0.360322717753087</v>
      </c>
      <c r="AP1150" s="17">
        <v>0.33269604096403699</v>
      </c>
      <c r="AQ1150" s="17">
        <v>0.333319491560712</v>
      </c>
      <c r="AR1150" s="17"/>
      <c r="AS1150" s="17">
        <v>0.32324676327575902</v>
      </c>
      <c r="AT1150" s="17">
        <v>0.33103276624080102</v>
      </c>
      <c r="AU1150" s="17">
        <v>0.321385762621402</v>
      </c>
      <c r="AV1150" s="17">
        <v>0.342355459361395</v>
      </c>
      <c r="AW1150" s="17">
        <v>0.43139149635193202</v>
      </c>
      <c r="AX1150" s="17"/>
      <c r="AY1150" s="17">
        <v>0.400059805457537</v>
      </c>
      <c r="AZ1150" s="17">
        <v>0.26327942649116298</v>
      </c>
      <c r="BA1150" s="17">
        <v>0.35501691776740002</v>
      </c>
      <c r="BB1150" s="17">
        <v>0.27504606381027102</v>
      </c>
      <c r="BC1150" s="17">
        <v>0.30128928445680597</v>
      </c>
      <c r="BD1150" s="17">
        <v>0.30707782681768497</v>
      </c>
      <c r="BE1150" s="17">
        <v>0.33691107729671899</v>
      </c>
      <c r="BF1150" s="17">
        <v>0.301288082394854</v>
      </c>
      <c r="BG1150" s="17">
        <v>0.43230758524639301</v>
      </c>
      <c r="BH1150" s="17">
        <v>0.31717509800310401</v>
      </c>
      <c r="BI1150" s="17">
        <v>0.310405713140946</v>
      </c>
      <c r="BJ1150" s="17">
        <v>0.322041721616388</v>
      </c>
      <c r="BK1150" s="17">
        <v>0.34815885288370502</v>
      </c>
      <c r="BL1150" s="17">
        <v>0.425367213201928</v>
      </c>
      <c r="BM1150" s="17">
        <v>0.28281436825335998</v>
      </c>
      <c r="BN1150" s="17">
        <v>0.465305337482676</v>
      </c>
      <c r="BO1150" s="17"/>
      <c r="BP1150" s="17">
        <v>0.34934651575176201</v>
      </c>
      <c r="BQ1150" s="17">
        <v>0.31880329659098999</v>
      </c>
      <c r="BR1150" s="17">
        <v>0.345070866833525</v>
      </c>
      <c r="BS1150" s="17">
        <v>0.31704288386678697</v>
      </c>
      <c r="BT1150" s="17">
        <v>0.29102819812029002</v>
      </c>
      <c r="BU1150" s="17">
        <v>0.312467751131001</v>
      </c>
      <c r="BV1150" s="17"/>
      <c r="BW1150" s="17">
        <v>0.26905879285789402</v>
      </c>
      <c r="BX1150" s="17">
        <v>0.33722371533186901</v>
      </c>
      <c r="BY1150" s="17">
        <v>0.33076660030361599</v>
      </c>
      <c r="BZ1150" s="17">
        <v>0.35705506409382898</v>
      </c>
      <c r="CA1150" s="17">
        <v>0.31594347137165602</v>
      </c>
      <c r="CB1150" s="17">
        <v>0.33791599310077802</v>
      </c>
      <c r="CC1150" s="17">
        <v>0.33330424640863798</v>
      </c>
      <c r="CD1150" s="17">
        <v>0.29308000054957201</v>
      </c>
      <c r="CE1150" s="17"/>
      <c r="CF1150" s="17">
        <v>0.41442345413099002</v>
      </c>
      <c r="CG1150" s="17">
        <v>0.32339392921903098</v>
      </c>
      <c r="CH1150" s="17">
        <v>0.29099786363014901</v>
      </c>
      <c r="CI1150" s="17">
        <v>0.368023114534065</v>
      </c>
      <c r="CJ1150" s="17">
        <v>0.31501845639040899</v>
      </c>
      <c r="CK1150" s="17"/>
      <c r="CL1150" s="17">
        <v>0.40629980078023198</v>
      </c>
      <c r="CM1150" s="17"/>
      <c r="CN1150" s="17">
        <v>0.29665298907955201</v>
      </c>
      <c r="CO1150" s="17">
        <v>0.35896085423256802</v>
      </c>
      <c r="CP1150" s="17">
        <v>0.36739859976906503</v>
      </c>
    </row>
    <row r="1151" spans="2:94" x14ac:dyDescent="0.35">
      <c r="B1151" t="s">
        <v>144</v>
      </c>
      <c r="C1151" s="17">
        <v>0.16680514367249299</v>
      </c>
      <c r="D1151" s="17">
        <v>0.13757721896948</v>
      </c>
      <c r="E1151" s="17">
        <v>0.19736575132435999</v>
      </c>
      <c r="F1151" s="17"/>
      <c r="G1151" s="17">
        <v>0.14654786141745299</v>
      </c>
      <c r="H1151" s="17">
        <v>0.143743296480042</v>
      </c>
      <c r="I1151" s="17">
        <v>0.16443643974299199</v>
      </c>
      <c r="J1151" s="17">
        <v>0.17367755332642601</v>
      </c>
      <c r="K1151" s="17">
        <v>0.217843878976167</v>
      </c>
      <c r="L1151" s="17">
        <v>0.158108949793694</v>
      </c>
      <c r="M1151" s="17"/>
      <c r="N1151" s="17">
        <v>0.12733834021069501</v>
      </c>
      <c r="O1151" s="17">
        <v>0.15746283091955701</v>
      </c>
      <c r="P1151" s="17">
        <v>0.15270471208789799</v>
      </c>
      <c r="Q1151" s="17">
        <v>0.23224444429169799</v>
      </c>
      <c r="R1151" s="17"/>
      <c r="S1151" s="17">
        <v>0.16874909980844599</v>
      </c>
      <c r="T1151" s="17">
        <v>0.17859153381099499</v>
      </c>
      <c r="U1151" s="17">
        <v>0.20145642424638699</v>
      </c>
      <c r="V1151" s="17">
        <v>0.13718396900966501</v>
      </c>
      <c r="W1151" s="17">
        <v>0.15655982192532</v>
      </c>
      <c r="X1151" s="17">
        <v>0.16172582492087101</v>
      </c>
      <c r="Y1151" s="17">
        <v>0.161268953280778</v>
      </c>
      <c r="Z1151" s="17">
        <v>0.19528997870822001</v>
      </c>
      <c r="AA1151" s="17">
        <v>0.183448892355907</v>
      </c>
      <c r="AB1151" s="17">
        <v>0.119395200590403</v>
      </c>
      <c r="AC1151" s="17">
        <v>0.19011315872444001</v>
      </c>
      <c r="AD1151" s="17"/>
      <c r="AE1151" s="17">
        <v>0.15991755216544201</v>
      </c>
      <c r="AF1151" s="17">
        <v>0.14462895162721701</v>
      </c>
      <c r="AG1151" s="17">
        <v>0.242795290982464</v>
      </c>
      <c r="AH1151" s="17"/>
      <c r="AI1151" s="17">
        <v>0.13732404803763101</v>
      </c>
      <c r="AJ1151" s="17">
        <v>0.12938724060713599</v>
      </c>
      <c r="AK1151" s="17">
        <v>0.16990351206551199</v>
      </c>
      <c r="AL1151" s="17">
        <v>0.20517141275603001</v>
      </c>
      <c r="AM1151" s="17">
        <v>0.28000560614869402</v>
      </c>
      <c r="AN1151" s="17"/>
      <c r="AO1151" s="17">
        <v>0.12837109586915399</v>
      </c>
      <c r="AP1151" s="17">
        <v>0.12584432011608801</v>
      </c>
      <c r="AQ1151" s="17">
        <v>0.123140856469202</v>
      </c>
      <c r="AR1151" s="17"/>
      <c r="AS1151" s="17">
        <v>0.202498669396667</v>
      </c>
      <c r="AT1151" s="17">
        <v>0.17214675748965499</v>
      </c>
      <c r="AU1151" s="17">
        <v>0.154011930326512</v>
      </c>
      <c r="AV1151" s="17">
        <v>0.135574774771829</v>
      </c>
      <c r="AW1151" s="17">
        <v>0.20903296682011699</v>
      </c>
      <c r="AX1151" s="17"/>
      <c r="AY1151" s="17">
        <v>0.13740813382624201</v>
      </c>
      <c r="AZ1151" s="17">
        <v>0.25563391373063898</v>
      </c>
      <c r="BA1151" s="17">
        <v>0.17196190740429801</v>
      </c>
      <c r="BB1151" s="17">
        <v>0.212013375027441</v>
      </c>
      <c r="BC1151" s="17">
        <v>0.17128867591470301</v>
      </c>
      <c r="BD1151" s="17">
        <v>0.15105962864896999</v>
      </c>
      <c r="BE1151" s="17">
        <v>0.188756163215721</v>
      </c>
      <c r="BF1151" s="17">
        <v>0.12248451741644099</v>
      </c>
      <c r="BG1151" s="17">
        <v>0.12403242747046</v>
      </c>
      <c r="BH1151" s="17">
        <v>0.11759815065861</v>
      </c>
      <c r="BI1151" s="17">
        <v>0.12739216351678601</v>
      </c>
      <c r="BJ1151" s="17">
        <v>0.16546597878979899</v>
      </c>
      <c r="BK1151" s="17">
        <v>0.15315350461390001</v>
      </c>
      <c r="BL1151" s="17">
        <v>9.4104185313320404E-2</v>
      </c>
      <c r="BM1151" s="17">
        <v>0.14414217298396301</v>
      </c>
      <c r="BN1151" s="17">
        <v>4.8839363821697998E-2</v>
      </c>
      <c r="BO1151" s="17"/>
      <c r="BP1151" s="17">
        <v>0.116296989543112</v>
      </c>
      <c r="BQ1151" s="17">
        <v>0.192126338382197</v>
      </c>
      <c r="BR1151" s="17">
        <v>0.18510050818279999</v>
      </c>
      <c r="BS1151" s="17">
        <v>0.17090079728677199</v>
      </c>
      <c r="BT1151" s="17">
        <v>0.167255283643886</v>
      </c>
      <c r="BU1151" s="17">
        <v>0.19283217518204401</v>
      </c>
      <c r="BV1151" s="17"/>
      <c r="BW1151" s="17">
        <v>0.18172292789337899</v>
      </c>
      <c r="BX1151" s="17">
        <v>0.174150962563839</v>
      </c>
      <c r="BY1151" s="17">
        <v>0.15191735927167399</v>
      </c>
      <c r="BZ1151" s="17">
        <v>0.14893334408964601</v>
      </c>
      <c r="CA1151" s="17">
        <v>0.110335303225988</v>
      </c>
      <c r="CB1151" s="17">
        <v>0.174633039186152</v>
      </c>
      <c r="CC1151" s="17">
        <v>0.12896741295586001</v>
      </c>
      <c r="CD1151" s="17">
        <v>0.221372731428438</v>
      </c>
      <c r="CE1151" s="17"/>
      <c r="CF1151" s="17">
        <v>8.7489911964801104E-2</v>
      </c>
      <c r="CG1151" s="17">
        <v>0.14468278725365799</v>
      </c>
      <c r="CH1151" s="17">
        <v>0.19594659180337701</v>
      </c>
      <c r="CI1151" s="17">
        <v>0.17631423750155301</v>
      </c>
      <c r="CJ1151" s="17">
        <v>0.23886628369157001</v>
      </c>
      <c r="CK1151" s="17"/>
      <c r="CL1151" s="17">
        <v>8.0474435992649598E-2</v>
      </c>
      <c r="CM1151" s="17"/>
      <c r="CN1151" s="17">
        <v>0.18676277243648301</v>
      </c>
      <c r="CO1151" s="17">
        <v>0.191667977785764</v>
      </c>
      <c r="CP1151" s="17">
        <v>0.100110373383441</v>
      </c>
    </row>
    <row r="1152" spans="2:94" x14ac:dyDescent="0.35">
      <c r="C1152" s="17"/>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c r="AD1152" s="17"/>
      <c r="AE1152" s="17"/>
      <c r="AF1152" s="17"/>
      <c r="AG1152" s="17"/>
      <c r="AH1152" s="17"/>
      <c r="AI1152" s="17"/>
      <c r="AJ1152" s="17"/>
      <c r="AK1152" s="17"/>
      <c r="AL1152" s="17"/>
      <c r="AM1152" s="17"/>
      <c r="AN1152" s="17"/>
      <c r="AO1152" s="17"/>
      <c r="AP1152" s="17"/>
      <c r="AQ1152" s="17"/>
      <c r="AR1152" s="17"/>
      <c r="AS1152" s="17"/>
      <c r="AT1152" s="17"/>
      <c r="AU1152" s="17"/>
      <c r="AV1152" s="17"/>
      <c r="AW1152" s="17"/>
      <c r="AX1152" s="17"/>
      <c r="AY1152" s="17"/>
      <c r="AZ1152" s="17"/>
      <c r="BA1152" s="17"/>
      <c r="BB1152" s="17"/>
      <c r="BC1152" s="17"/>
      <c r="BD1152" s="17"/>
      <c r="BE1152" s="17"/>
      <c r="BF1152" s="17"/>
      <c r="BG1152" s="17"/>
      <c r="BH1152" s="17"/>
      <c r="BI1152" s="17"/>
      <c r="BJ1152" s="17"/>
      <c r="BK1152" s="17"/>
      <c r="BL1152" s="17"/>
      <c r="BM1152" s="17"/>
      <c r="BN1152" s="17"/>
      <c r="BO1152" s="17"/>
      <c r="BP1152" s="17"/>
      <c r="BQ1152" s="17"/>
      <c r="BR1152" s="17"/>
      <c r="BS1152" s="17"/>
      <c r="BT1152" s="17"/>
      <c r="BU1152" s="17"/>
      <c r="BV1152" s="17"/>
      <c r="BW1152" s="17"/>
      <c r="BX1152" s="17"/>
      <c r="BY1152" s="17"/>
      <c r="BZ1152" s="17"/>
      <c r="CA1152" s="17"/>
      <c r="CB1152" s="17"/>
      <c r="CC1152" s="17"/>
      <c r="CD1152" s="17"/>
      <c r="CE1152" s="17"/>
      <c r="CF1152" s="17"/>
      <c r="CG1152" s="17"/>
      <c r="CH1152" s="17"/>
      <c r="CI1152" s="17"/>
      <c r="CJ1152" s="17"/>
      <c r="CK1152" s="17"/>
      <c r="CL1152" s="17"/>
      <c r="CM1152" s="17"/>
      <c r="CN1152" s="17"/>
      <c r="CO1152" s="17"/>
      <c r="CP1152" s="17"/>
    </row>
    <row r="1153" spans="2:94" x14ac:dyDescent="0.35">
      <c r="B1153" s="6" t="s">
        <v>423</v>
      </c>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c r="AF1153" s="17"/>
      <c r="AG1153" s="17"/>
      <c r="AH1153" s="17"/>
      <c r="AI1153" s="17"/>
      <c r="AJ1153" s="17"/>
      <c r="AK1153" s="17"/>
      <c r="AL1153" s="17"/>
      <c r="AM1153" s="17"/>
      <c r="AN1153" s="17"/>
      <c r="AO1153" s="17"/>
      <c r="AP1153" s="17"/>
      <c r="AQ1153" s="17"/>
      <c r="AR1153" s="17"/>
      <c r="AS1153" s="17"/>
      <c r="AT1153" s="17"/>
      <c r="AU1153" s="17"/>
      <c r="AV1153" s="17"/>
      <c r="AW1153" s="17"/>
      <c r="AX1153" s="17"/>
      <c r="AY1153" s="17"/>
      <c r="AZ1153" s="17"/>
      <c r="BA1153" s="17"/>
      <c r="BB1153" s="17"/>
      <c r="BC1153" s="17"/>
      <c r="BD1153" s="17"/>
      <c r="BE1153" s="17"/>
      <c r="BF1153" s="17"/>
      <c r="BG1153" s="17"/>
      <c r="BH1153" s="17"/>
      <c r="BI1153" s="17"/>
      <c r="BJ1153" s="17"/>
      <c r="BK1153" s="17"/>
      <c r="BL1153" s="17"/>
      <c r="BM1153" s="17"/>
      <c r="BN1153" s="17"/>
      <c r="BO1153" s="17"/>
      <c r="BP1153" s="17"/>
      <c r="BQ1153" s="17"/>
      <c r="BR1153" s="17"/>
      <c r="BS1153" s="17"/>
      <c r="BT1153" s="17"/>
      <c r="BU1153" s="17"/>
      <c r="BV1153" s="17"/>
      <c r="BW1153" s="17"/>
      <c r="BX1153" s="17"/>
      <c r="BY1153" s="17"/>
      <c r="BZ1153" s="17"/>
      <c r="CA1153" s="17"/>
      <c r="CB1153" s="17"/>
      <c r="CC1153" s="17"/>
      <c r="CD1153" s="17"/>
      <c r="CE1153" s="17"/>
      <c r="CF1153" s="17"/>
      <c r="CG1153" s="17"/>
      <c r="CH1153" s="17"/>
      <c r="CI1153" s="17"/>
      <c r="CJ1153" s="17"/>
      <c r="CK1153" s="17"/>
      <c r="CL1153" s="17"/>
      <c r="CM1153" s="17"/>
      <c r="CN1153" s="17"/>
      <c r="CO1153" s="17"/>
      <c r="CP1153" s="17"/>
    </row>
    <row r="1154" spans="2:94" x14ac:dyDescent="0.35">
      <c r="B1154" s="24" t="s">
        <v>125</v>
      </c>
      <c r="C1154" s="17"/>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c r="AD1154" s="17"/>
      <c r="AE1154" s="17"/>
      <c r="AF1154" s="17"/>
      <c r="AG1154" s="17"/>
      <c r="AH1154" s="17"/>
      <c r="AI1154" s="17"/>
      <c r="AJ1154" s="17"/>
      <c r="AK1154" s="17"/>
      <c r="AL1154" s="17"/>
      <c r="AM1154" s="17"/>
      <c r="AN1154" s="17"/>
      <c r="AO1154" s="17"/>
      <c r="AP1154" s="17"/>
      <c r="AQ1154" s="17"/>
      <c r="AR1154" s="17"/>
      <c r="AS1154" s="17"/>
      <c r="AT1154" s="17"/>
      <c r="AU1154" s="17"/>
      <c r="AV1154" s="17"/>
      <c r="AW1154" s="17"/>
      <c r="AX1154" s="17"/>
      <c r="AY1154" s="17"/>
      <c r="AZ1154" s="17"/>
      <c r="BA1154" s="17"/>
      <c r="BB1154" s="17"/>
      <c r="BC1154" s="17"/>
      <c r="BD1154" s="17"/>
      <c r="BE1154" s="17"/>
      <c r="BF1154" s="17"/>
      <c r="BG1154" s="17"/>
      <c r="BH1154" s="17"/>
      <c r="BI1154" s="17"/>
      <c r="BJ1154" s="17"/>
      <c r="BK1154" s="17"/>
      <c r="BL1154" s="17"/>
      <c r="BM1154" s="17"/>
      <c r="BN1154" s="17"/>
      <c r="BO1154" s="17"/>
      <c r="BP1154" s="17"/>
      <c r="BQ1154" s="17"/>
      <c r="BR1154" s="17"/>
      <c r="BS1154" s="17"/>
      <c r="BT1154" s="17"/>
      <c r="BU1154" s="17"/>
      <c r="BV1154" s="17"/>
      <c r="BW1154" s="17"/>
      <c r="BX1154" s="17"/>
      <c r="BY1154" s="17"/>
      <c r="BZ1154" s="17"/>
      <c r="CA1154" s="17"/>
      <c r="CB1154" s="17"/>
      <c r="CC1154" s="17"/>
      <c r="CD1154" s="17"/>
      <c r="CE1154" s="17"/>
      <c r="CF1154" s="17"/>
      <c r="CG1154" s="17"/>
      <c r="CH1154" s="17"/>
      <c r="CI1154" s="17"/>
      <c r="CJ1154" s="17"/>
      <c r="CK1154" s="17"/>
      <c r="CL1154" s="17"/>
      <c r="CM1154" s="17"/>
      <c r="CN1154" s="17"/>
      <c r="CO1154" s="17"/>
      <c r="CP1154" s="17"/>
    </row>
    <row r="1155" spans="2:94" x14ac:dyDescent="0.35">
      <c r="B1155" t="s">
        <v>182</v>
      </c>
      <c r="C1155" s="17">
        <v>0.43058534110716401</v>
      </c>
      <c r="D1155" s="17">
        <v>0.44126165098986297</v>
      </c>
      <c r="E1155" s="17">
        <v>0.41667414460297503</v>
      </c>
      <c r="F1155" s="17"/>
      <c r="G1155" s="17">
        <v>0.38066061539347101</v>
      </c>
      <c r="H1155" s="17">
        <v>0.40279572667529701</v>
      </c>
      <c r="I1155" s="17">
        <v>0.39636972394430697</v>
      </c>
      <c r="J1155" s="17">
        <v>0.43803912413386098</v>
      </c>
      <c r="K1155" s="17">
        <v>0.48490935433022803</v>
      </c>
      <c r="L1155" s="17">
        <v>0.47206309349718001</v>
      </c>
      <c r="M1155" s="17"/>
      <c r="N1155" s="17">
        <v>0.470783725281129</v>
      </c>
      <c r="O1155" s="17">
        <v>0.42606196444851901</v>
      </c>
      <c r="P1155" s="17">
        <v>0.43983183921264901</v>
      </c>
      <c r="Q1155" s="17">
        <v>0.382362069513491</v>
      </c>
      <c r="R1155" s="17"/>
      <c r="S1155" s="17">
        <v>0.41546675406945699</v>
      </c>
      <c r="T1155" s="17">
        <v>0.40771702903887502</v>
      </c>
      <c r="U1155" s="17">
        <v>0.414202400688505</v>
      </c>
      <c r="V1155" s="17">
        <v>0.40994748346600401</v>
      </c>
      <c r="W1155" s="17">
        <v>0.38111746895222998</v>
      </c>
      <c r="X1155" s="17">
        <v>0.391917588154998</v>
      </c>
      <c r="Y1155" s="17">
        <v>0.43937631820439499</v>
      </c>
      <c r="Z1155" s="17">
        <v>0.373640775819224</v>
      </c>
      <c r="AA1155" s="17">
        <v>0.448932313023088</v>
      </c>
      <c r="AB1155" s="17">
        <v>0.53298293309132505</v>
      </c>
      <c r="AC1155" s="17">
        <v>0.54163577059964596</v>
      </c>
      <c r="AD1155" s="17"/>
      <c r="AE1155" s="17">
        <v>0.42570934963488599</v>
      </c>
      <c r="AF1155" s="17">
        <v>0.46575200641479297</v>
      </c>
      <c r="AG1155" s="17">
        <v>0.37276995033737897</v>
      </c>
      <c r="AH1155" s="17"/>
      <c r="AI1155" s="17">
        <v>0.43265807303912601</v>
      </c>
      <c r="AJ1155" s="17">
        <v>0.462761156057103</v>
      </c>
      <c r="AK1155" s="17">
        <v>0.46441900870884401</v>
      </c>
      <c r="AL1155" s="17">
        <v>0.458044898488083</v>
      </c>
      <c r="AM1155" s="17">
        <v>0.35351904936133999</v>
      </c>
      <c r="AN1155" s="17"/>
      <c r="AO1155" s="17">
        <v>0.41557837125532598</v>
      </c>
      <c r="AP1155" s="17">
        <v>0.481831754385255</v>
      </c>
      <c r="AQ1155" s="17">
        <v>0.42519410383298301</v>
      </c>
      <c r="AR1155" s="17"/>
      <c r="AS1155" s="17">
        <v>0.41042897968775599</v>
      </c>
      <c r="AT1155" s="17">
        <v>0.42015514024279699</v>
      </c>
      <c r="AU1155" s="17">
        <v>0.43268408092679</v>
      </c>
      <c r="AV1155" s="17">
        <v>0.45739382809576601</v>
      </c>
      <c r="AW1155" s="17">
        <v>0.390051853103276</v>
      </c>
      <c r="AX1155" s="17"/>
      <c r="AY1155" s="17">
        <v>0.25460739083237799</v>
      </c>
      <c r="AZ1155" s="17">
        <v>0.38117195157744599</v>
      </c>
      <c r="BA1155" s="17">
        <v>0.46886272474260898</v>
      </c>
      <c r="BB1155" s="17">
        <v>0.432245606439006</v>
      </c>
      <c r="BC1155" s="17">
        <v>0.39891284845826402</v>
      </c>
      <c r="BD1155" s="17">
        <v>0.40814984972719298</v>
      </c>
      <c r="BE1155" s="17">
        <v>0.37846536627363397</v>
      </c>
      <c r="BF1155" s="17">
        <v>0.45120126489043499</v>
      </c>
      <c r="BG1155" s="17">
        <v>0.42592094475423597</v>
      </c>
      <c r="BH1155" s="17">
        <v>0.42919115711767902</v>
      </c>
      <c r="BI1155" s="17">
        <v>0.40568392420256399</v>
      </c>
      <c r="BJ1155" s="17">
        <v>0.48949768849842601</v>
      </c>
      <c r="BK1155" s="17">
        <v>0.46194357680099501</v>
      </c>
      <c r="BL1155" s="17">
        <v>0.51474096382000101</v>
      </c>
      <c r="BM1155" s="17">
        <v>0.49197970188273599</v>
      </c>
      <c r="BN1155" s="17">
        <v>0.57341706690030703</v>
      </c>
      <c r="BO1155" s="17"/>
      <c r="BP1155" s="17">
        <v>0.42204343622441498</v>
      </c>
      <c r="BQ1155" s="17">
        <v>0.43993347112953002</v>
      </c>
      <c r="BR1155" s="17">
        <v>0.411297830303964</v>
      </c>
      <c r="BS1155" s="17">
        <v>0.41725669160560902</v>
      </c>
      <c r="BT1155" s="17">
        <v>0.469642722175106</v>
      </c>
      <c r="BU1155" s="17">
        <v>0.44058167862037501</v>
      </c>
      <c r="BV1155" s="17"/>
      <c r="BW1155" s="17">
        <v>0.42770707276819098</v>
      </c>
      <c r="BX1155" s="17">
        <v>0.44209989602226502</v>
      </c>
      <c r="BY1155" s="17">
        <v>0.42594220222179002</v>
      </c>
      <c r="BZ1155" s="17">
        <v>0.39978185090857699</v>
      </c>
      <c r="CA1155" s="17">
        <v>0.45112363922446103</v>
      </c>
      <c r="CB1155" s="17">
        <v>0.42816485183583702</v>
      </c>
      <c r="CC1155" s="17">
        <v>0.509220578439182</v>
      </c>
      <c r="CD1155" s="17">
        <v>0.46427373300785701</v>
      </c>
      <c r="CE1155" s="17"/>
      <c r="CF1155" s="17">
        <v>0.48151583943566201</v>
      </c>
      <c r="CG1155" s="17">
        <v>0.44355001204938199</v>
      </c>
      <c r="CH1155" s="17">
        <v>0.42215953416427698</v>
      </c>
      <c r="CI1155" s="17">
        <v>0.40230033368803397</v>
      </c>
      <c r="CJ1155" s="17">
        <v>0.38483912235946299</v>
      </c>
      <c r="CK1155" s="17"/>
      <c r="CL1155" s="17">
        <v>0.44905681038170903</v>
      </c>
      <c r="CM1155" s="17"/>
      <c r="CN1155" s="17">
        <v>0.46412253170669898</v>
      </c>
      <c r="CO1155" s="17">
        <v>0.33988191272865498</v>
      </c>
      <c r="CP1155" s="17">
        <v>0.42613240548124098</v>
      </c>
    </row>
    <row r="1156" spans="2:94" x14ac:dyDescent="0.35">
      <c r="B1156" t="s">
        <v>183</v>
      </c>
      <c r="C1156" s="17">
        <v>0.34766651524002901</v>
      </c>
      <c r="D1156" s="17">
        <v>0.33450651284249</v>
      </c>
      <c r="E1156" s="17">
        <v>0.36325032019698</v>
      </c>
      <c r="F1156" s="17"/>
      <c r="G1156" s="17">
        <v>0.30382660921711302</v>
      </c>
      <c r="H1156" s="17">
        <v>0.34818694043610898</v>
      </c>
      <c r="I1156" s="17">
        <v>0.39674028590398303</v>
      </c>
      <c r="J1156" s="17">
        <v>0.33745259178519199</v>
      </c>
      <c r="K1156" s="17">
        <v>0.29164427923825498</v>
      </c>
      <c r="L1156" s="17">
        <v>0.38245326060704998</v>
      </c>
      <c r="M1156" s="17"/>
      <c r="N1156" s="17">
        <v>0.34978521277186903</v>
      </c>
      <c r="O1156" s="17">
        <v>0.35363554328536401</v>
      </c>
      <c r="P1156" s="17">
        <v>0.34399935729748798</v>
      </c>
      <c r="Q1156" s="17">
        <v>0.34501726397084798</v>
      </c>
      <c r="R1156" s="17"/>
      <c r="S1156" s="17">
        <v>0.32539555737485798</v>
      </c>
      <c r="T1156" s="17">
        <v>0.36930831148785898</v>
      </c>
      <c r="U1156" s="17">
        <v>0.363979114543732</v>
      </c>
      <c r="V1156" s="17">
        <v>0.37647452269440601</v>
      </c>
      <c r="W1156" s="17">
        <v>0.39407651533563298</v>
      </c>
      <c r="X1156" s="17">
        <v>0.37127572339616099</v>
      </c>
      <c r="Y1156" s="17">
        <v>0.32975572277132398</v>
      </c>
      <c r="Z1156" s="17">
        <v>0.39259313681771602</v>
      </c>
      <c r="AA1156" s="17">
        <v>0.325550217913949</v>
      </c>
      <c r="AB1156" s="17">
        <v>0.30303092598760301</v>
      </c>
      <c r="AC1156" s="17">
        <v>0.289844100613044</v>
      </c>
      <c r="AD1156" s="17"/>
      <c r="AE1156" s="17">
        <v>0.36960057311833</v>
      </c>
      <c r="AF1156" s="17">
        <v>0.34667253063201903</v>
      </c>
      <c r="AG1156" s="17">
        <v>0.32565568439269799</v>
      </c>
      <c r="AH1156" s="17"/>
      <c r="AI1156" s="17">
        <v>0.36733993549219901</v>
      </c>
      <c r="AJ1156" s="17">
        <v>0.33669062895378699</v>
      </c>
      <c r="AK1156" s="17">
        <v>0.40050714278474397</v>
      </c>
      <c r="AL1156" s="17">
        <v>0.264385988571051</v>
      </c>
      <c r="AM1156" s="17">
        <v>0.34436909029443702</v>
      </c>
      <c r="AN1156" s="17"/>
      <c r="AO1156" s="17">
        <v>0.38700946614089499</v>
      </c>
      <c r="AP1156" s="17">
        <v>0.33414339125343001</v>
      </c>
      <c r="AQ1156" s="17">
        <v>0.37780986980006698</v>
      </c>
      <c r="AR1156" s="17"/>
      <c r="AS1156" s="17">
        <v>0.34906559414911098</v>
      </c>
      <c r="AT1156" s="17">
        <v>0.33975330877376603</v>
      </c>
      <c r="AU1156" s="17">
        <v>0.36474243989437899</v>
      </c>
      <c r="AV1156" s="17">
        <v>0.33773661031500601</v>
      </c>
      <c r="AW1156" s="17">
        <v>0.33832979486056602</v>
      </c>
      <c r="AX1156" s="17"/>
      <c r="AY1156" s="17">
        <v>0.34606621787640002</v>
      </c>
      <c r="AZ1156" s="17">
        <v>0.30181219983988899</v>
      </c>
      <c r="BA1156" s="17">
        <v>0.32237002872605602</v>
      </c>
      <c r="BB1156" s="17">
        <v>0.34364675413941498</v>
      </c>
      <c r="BC1156" s="17">
        <v>0.34920489714591402</v>
      </c>
      <c r="BD1156" s="17">
        <v>0.37599147752802498</v>
      </c>
      <c r="BE1156" s="17">
        <v>0.35311769637793</v>
      </c>
      <c r="BF1156" s="17">
        <v>0.32432448772863798</v>
      </c>
      <c r="BG1156" s="17">
        <v>0.37247182522111599</v>
      </c>
      <c r="BH1156" s="17">
        <v>0.39232326971987602</v>
      </c>
      <c r="BI1156" s="17">
        <v>0.36473913668441699</v>
      </c>
      <c r="BJ1156" s="17">
        <v>0.349483362878035</v>
      </c>
      <c r="BK1156" s="17">
        <v>0.34984169996507702</v>
      </c>
      <c r="BL1156" s="17">
        <v>0.34751157412210398</v>
      </c>
      <c r="BM1156" s="17">
        <v>0.41454336079579102</v>
      </c>
      <c r="BN1156" s="17">
        <v>0.31223799315990097</v>
      </c>
      <c r="BO1156" s="17"/>
      <c r="BP1156" s="17">
        <v>0.32314009191111098</v>
      </c>
      <c r="BQ1156" s="17">
        <v>0.35476004714926801</v>
      </c>
      <c r="BR1156" s="17">
        <v>0.36780305602847901</v>
      </c>
      <c r="BS1156" s="17">
        <v>0.36259635945750701</v>
      </c>
      <c r="BT1156" s="17">
        <v>0.32917290778033798</v>
      </c>
      <c r="BU1156" s="17">
        <v>0.348367689570109</v>
      </c>
      <c r="BV1156" s="17"/>
      <c r="BW1156" s="17">
        <v>0.31551965623640998</v>
      </c>
      <c r="BX1156" s="17">
        <v>0.32195778346378501</v>
      </c>
      <c r="BY1156" s="17">
        <v>0.37662922289367601</v>
      </c>
      <c r="BZ1156" s="17">
        <v>0.37881295439171098</v>
      </c>
      <c r="CA1156" s="17">
        <v>0.34986017814383202</v>
      </c>
      <c r="CB1156" s="17">
        <v>0.35792208847040302</v>
      </c>
      <c r="CC1156" s="17">
        <v>0.326520922000269</v>
      </c>
      <c r="CD1156" s="17">
        <v>0.24608828722690401</v>
      </c>
      <c r="CE1156" s="17"/>
      <c r="CF1156" s="17">
        <v>0.33005698639678799</v>
      </c>
      <c r="CG1156" s="17">
        <v>0.35826061140498999</v>
      </c>
      <c r="CH1156" s="17">
        <v>0.348810161820655</v>
      </c>
      <c r="CI1156" s="17">
        <v>0.32746385056253102</v>
      </c>
      <c r="CJ1156" s="17">
        <v>0.354563126603402</v>
      </c>
      <c r="CK1156" s="17"/>
      <c r="CL1156" s="17">
        <v>0.393567747423894</v>
      </c>
      <c r="CM1156" s="17"/>
      <c r="CN1156" s="17">
        <v>0.31264168987881802</v>
      </c>
      <c r="CO1156" s="17">
        <v>0.40201057842177301</v>
      </c>
      <c r="CP1156" s="17">
        <v>0.38445667844964598</v>
      </c>
    </row>
    <row r="1157" spans="2:94" x14ac:dyDescent="0.35">
      <c r="B1157" t="s">
        <v>184</v>
      </c>
      <c r="C1157" s="17">
        <v>0.14256039561474201</v>
      </c>
      <c r="D1157" s="17">
        <v>0.14834116367363101</v>
      </c>
      <c r="E1157" s="17">
        <v>0.138043882934069</v>
      </c>
      <c r="F1157" s="17"/>
      <c r="G1157" s="17">
        <v>0.189953938782671</v>
      </c>
      <c r="H1157" s="17">
        <v>0.17273981412285599</v>
      </c>
      <c r="I1157" s="17">
        <v>0.135065491855833</v>
      </c>
      <c r="J1157" s="17">
        <v>0.142242811939188</v>
      </c>
      <c r="K1157" s="17">
        <v>0.14158026351042899</v>
      </c>
      <c r="L1157" s="17">
        <v>9.3194282685119603E-2</v>
      </c>
      <c r="M1157" s="17"/>
      <c r="N1157" s="17">
        <v>0.125825417532755</v>
      </c>
      <c r="O1157" s="17">
        <v>0.141609004924861</v>
      </c>
      <c r="P1157" s="17">
        <v>0.13698574717728601</v>
      </c>
      <c r="Q1157" s="17">
        <v>0.16632409548265201</v>
      </c>
      <c r="R1157" s="17"/>
      <c r="S1157" s="17">
        <v>0.168872491740477</v>
      </c>
      <c r="T1157" s="17">
        <v>0.144860033895091</v>
      </c>
      <c r="U1157" s="17">
        <v>0.13644015195511799</v>
      </c>
      <c r="V1157" s="17">
        <v>0.14332859494594799</v>
      </c>
      <c r="W1157" s="17">
        <v>0.148542061408203</v>
      </c>
      <c r="X1157" s="17">
        <v>0.13585419383814001</v>
      </c>
      <c r="Y1157" s="17">
        <v>0.14834511024215399</v>
      </c>
      <c r="Z1157" s="17">
        <v>0.15722560583753301</v>
      </c>
      <c r="AA1157" s="17">
        <v>0.150590480372261</v>
      </c>
      <c r="AB1157" s="17">
        <v>0.10899272893711801</v>
      </c>
      <c r="AC1157" s="17">
        <v>9.6758462742062706E-2</v>
      </c>
      <c r="AD1157" s="17"/>
      <c r="AE1157" s="17">
        <v>0.12808020310891399</v>
      </c>
      <c r="AF1157" s="17">
        <v>0.13411856505293299</v>
      </c>
      <c r="AG1157" s="17">
        <v>0.17720271601071999</v>
      </c>
      <c r="AH1157" s="17"/>
      <c r="AI1157" s="17">
        <v>0.13341148161901101</v>
      </c>
      <c r="AJ1157" s="17">
        <v>0.13672137346107799</v>
      </c>
      <c r="AK1157" s="17">
        <v>0.105011061083436</v>
      </c>
      <c r="AL1157" s="17">
        <v>0.165051234506123</v>
      </c>
      <c r="AM1157" s="17">
        <v>0.171417609817199</v>
      </c>
      <c r="AN1157" s="17"/>
      <c r="AO1157" s="17">
        <v>0.13600324752493101</v>
      </c>
      <c r="AP1157" s="17">
        <v>0.12717478181418801</v>
      </c>
      <c r="AQ1157" s="17">
        <v>0.151982611577304</v>
      </c>
      <c r="AR1157" s="17"/>
      <c r="AS1157" s="17">
        <v>0.15090187253957099</v>
      </c>
      <c r="AT1157" s="17">
        <v>0.13926902103035599</v>
      </c>
      <c r="AU1157" s="17">
        <v>0.13207492499735199</v>
      </c>
      <c r="AV1157" s="17">
        <v>0.14942764426550501</v>
      </c>
      <c r="AW1157" s="17">
        <v>0.13970936413872501</v>
      </c>
      <c r="AX1157" s="17"/>
      <c r="AY1157" s="17">
        <v>0.13843838103570399</v>
      </c>
      <c r="AZ1157" s="17">
        <v>0.22149032969565699</v>
      </c>
      <c r="BA1157" s="17">
        <v>0.13006516991147499</v>
      </c>
      <c r="BB1157" s="17">
        <v>0.14037814450234301</v>
      </c>
      <c r="BC1157" s="17">
        <v>0.14933808149057001</v>
      </c>
      <c r="BD1157" s="17">
        <v>0.140840426838968</v>
      </c>
      <c r="BE1157" s="17">
        <v>0.176617045520779</v>
      </c>
      <c r="BF1157" s="17">
        <v>0.153358846220668</v>
      </c>
      <c r="BG1157" s="17">
        <v>0.12240411295621501</v>
      </c>
      <c r="BH1157" s="17">
        <v>0.123581753165825</v>
      </c>
      <c r="BI1157" s="17">
        <v>0.12846817797170501</v>
      </c>
      <c r="BJ1157" s="17">
        <v>0.12916172809500401</v>
      </c>
      <c r="BK1157" s="17">
        <v>0.135471473141976</v>
      </c>
      <c r="BL1157" s="17">
        <v>0.10203726886417901</v>
      </c>
      <c r="BM1157" s="17">
        <v>7.9166261260402396E-2</v>
      </c>
      <c r="BN1157" s="17">
        <v>9.7107760712737606E-2</v>
      </c>
      <c r="BO1157" s="17"/>
      <c r="BP1157" s="17">
        <v>0.174135768226164</v>
      </c>
      <c r="BQ1157" s="17">
        <v>0.13277002765681301</v>
      </c>
      <c r="BR1157" s="17">
        <v>0.13464683291580701</v>
      </c>
      <c r="BS1157" s="17">
        <v>0.14157349210179901</v>
      </c>
      <c r="BT1157" s="17">
        <v>0.118485488889394</v>
      </c>
      <c r="BU1157" s="17">
        <v>0.13076770699183499</v>
      </c>
      <c r="BV1157" s="17"/>
      <c r="BW1157" s="17">
        <v>0.14449794620371001</v>
      </c>
      <c r="BX1157" s="17">
        <v>0.14507693635319399</v>
      </c>
      <c r="BY1157" s="17">
        <v>0.13657408862592099</v>
      </c>
      <c r="BZ1157" s="17">
        <v>0.13921081298559099</v>
      </c>
      <c r="CA1157" s="17">
        <v>0.11702393939182799</v>
      </c>
      <c r="CB1157" s="17">
        <v>0.176915199779729</v>
      </c>
      <c r="CC1157" s="17">
        <v>0.14459491495982599</v>
      </c>
      <c r="CD1157" s="17">
        <v>0.17098255574884899</v>
      </c>
      <c r="CE1157" s="17"/>
      <c r="CF1157" s="17">
        <v>0.131336368399353</v>
      </c>
      <c r="CG1157" s="17">
        <v>0.12831997242224</v>
      </c>
      <c r="CH1157" s="17">
        <v>0.15276031397138501</v>
      </c>
      <c r="CI1157" s="17">
        <v>0.15625223189435899</v>
      </c>
      <c r="CJ1157" s="17">
        <v>0.148360089397859</v>
      </c>
      <c r="CK1157" s="17"/>
      <c r="CL1157" s="17">
        <v>0.11771731718119199</v>
      </c>
      <c r="CM1157" s="17"/>
      <c r="CN1157" s="17">
        <v>0.13981511646602701</v>
      </c>
      <c r="CO1157" s="17">
        <v>0.162860475662403</v>
      </c>
      <c r="CP1157" s="17">
        <v>0.13267775008855301</v>
      </c>
    </row>
    <row r="1158" spans="2:94" x14ac:dyDescent="0.35">
      <c r="B1158" t="s">
        <v>185</v>
      </c>
      <c r="C1158" s="17">
        <v>3.0250866989734601E-2</v>
      </c>
      <c r="D1158" s="17">
        <v>3.5186422342721999E-2</v>
      </c>
      <c r="E1158" s="17">
        <v>2.5184711426621698E-2</v>
      </c>
      <c r="F1158" s="17"/>
      <c r="G1158" s="17">
        <v>6.3843649200144598E-2</v>
      </c>
      <c r="H1158" s="17">
        <v>3.2761670114649102E-2</v>
      </c>
      <c r="I1158" s="17">
        <v>2.73806922385459E-2</v>
      </c>
      <c r="J1158" s="17">
        <v>3.06205091250942E-2</v>
      </c>
      <c r="K1158" s="17">
        <v>1.36985369731109E-2</v>
      </c>
      <c r="L1158" s="17">
        <v>1.8889921513106301E-2</v>
      </c>
      <c r="M1158" s="17"/>
      <c r="N1158" s="17">
        <v>2.3276587307325999E-2</v>
      </c>
      <c r="O1158" s="17">
        <v>3.8259778593056099E-2</v>
      </c>
      <c r="P1158" s="17">
        <v>2.5429911543236199E-2</v>
      </c>
      <c r="Q1158" s="17">
        <v>3.4084607254142703E-2</v>
      </c>
      <c r="R1158" s="17"/>
      <c r="S1158" s="17">
        <v>4.50213388660348E-2</v>
      </c>
      <c r="T1158" s="17">
        <v>1.77250214042852E-2</v>
      </c>
      <c r="U1158" s="17">
        <v>3.9459769089991999E-2</v>
      </c>
      <c r="V1158" s="17">
        <v>3.00279421866496E-2</v>
      </c>
      <c r="W1158" s="17">
        <v>3.1506264047171599E-2</v>
      </c>
      <c r="X1158" s="17">
        <v>3.6853717339640601E-2</v>
      </c>
      <c r="Y1158" s="17">
        <v>2.2526988329095301E-2</v>
      </c>
      <c r="Z1158" s="17">
        <v>3.6630315695868498E-2</v>
      </c>
      <c r="AA1158" s="17">
        <v>1.89909947410015E-2</v>
      </c>
      <c r="AB1158" s="17">
        <v>2.8621026341218402E-2</v>
      </c>
      <c r="AC1158" s="17">
        <v>2.84304883519691E-2</v>
      </c>
      <c r="AD1158" s="17"/>
      <c r="AE1158" s="17">
        <v>2.7847912390501599E-2</v>
      </c>
      <c r="AF1158" s="17">
        <v>2.3241611058072702E-2</v>
      </c>
      <c r="AG1158" s="17">
        <v>3.7420290854448E-2</v>
      </c>
      <c r="AH1158" s="17"/>
      <c r="AI1158" s="17">
        <v>2.67984532461726E-2</v>
      </c>
      <c r="AJ1158" s="17">
        <v>2.6212767227183499E-2</v>
      </c>
      <c r="AK1158" s="17">
        <v>2.0004761294900301E-2</v>
      </c>
      <c r="AL1158" s="17">
        <v>7.2696099737518297E-2</v>
      </c>
      <c r="AM1158" s="17">
        <v>3.1424308087077302E-2</v>
      </c>
      <c r="AN1158" s="17"/>
      <c r="AO1158" s="17">
        <v>2.7171503783108598E-2</v>
      </c>
      <c r="AP1158" s="17">
        <v>2.21142233244336E-2</v>
      </c>
      <c r="AQ1158" s="17">
        <v>3.4769469618281701E-2</v>
      </c>
      <c r="AR1158" s="17"/>
      <c r="AS1158" s="17">
        <v>2.69928230234819E-2</v>
      </c>
      <c r="AT1158" s="17">
        <v>4.2169760127703203E-2</v>
      </c>
      <c r="AU1158" s="17">
        <v>2.4502189891967702E-2</v>
      </c>
      <c r="AV1158" s="17">
        <v>2.6849225845369199E-2</v>
      </c>
      <c r="AW1158" s="17">
        <v>0.109519476823424</v>
      </c>
      <c r="AX1158" s="17"/>
      <c r="AY1158" s="17">
        <v>6.4963183703778696E-2</v>
      </c>
      <c r="AZ1158" s="17">
        <v>3.11863452675296E-2</v>
      </c>
      <c r="BA1158" s="17">
        <v>2.29524303630947E-2</v>
      </c>
      <c r="BB1158" s="17">
        <v>1.60599349436246E-2</v>
      </c>
      <c r="BC1158" s="17">
        <v>4.6958918179359099E-2</v>
      </c>
      <c r="BD1158" s="17">
        <v>2.08040881602303E-2</v>
      </c>
      <c r="BE1158" s="17">
        <v>4.8557704123929901E-2</v>
      </c>
      <c r="BF1158" s="17">
        <v>4.0766564175697802E-2</v>
      </c>
      <c r="BG1158" s="17">
        <v>3.5246334884904702E-2</v>
      </c>
      <c r="BH1158" s="17">
        <v>2.4883575897800402E-2</v>
      </c>
      <c r="BI1158" s="17">
        <v>4.3367242493292303E-2</v>
      </c>
      <c r="BJ1158" s="17">
        <v>1.40104048381167E-2</v>
      </c>
      <c r="BK1158" s="17">
        <v>2.9452250206737599E-2</v>
      </c>
      <c r="BL1158" s="17">
        <v>0</v>
      </c>
      <c r="BM1158" s="17">
        <v>0</v>
      </c>
      <c r="BN1158" s="17">
        <v>1.7237179227054499E-2</v>
      </c>
      <c r="BO1158" s="17"/>
      <c r="BP1158" s="17">
        <v>3.7361648211560697E-2</v>
      </c>
      <c r="BQ1158" s="17">
        <v>2.64230448404509E-2</v>
      </c>
      <c r="BR1158" s="17">
        <v>3.81194198832535E-2</v>
      </c>
      <c r="BS1158" s="17">
        <v>2.1065793183170301E-2</v>
      </c>
      <c r="BT1158" s="17">
        <v>2.7625168801413899E-2</v>
      </c>
      <c r="BU1158" s="17">
        <v>4.04181382706542E-2</v>
      </c>
      <c r="BV1158" s="17"/>
      <c r="BW1158" s="17">
        <v>4.7880777691989701E-2</v>
      </c>
      <c r="BX1158" s="17">
        <v>2.90574454411449E-2</v>
      </c>
      <c r="BY1158" s="17">
        <v>2.9399848042041599E-2</v>
      </c>
      <c r="BZ1158" s="17">
        <v>3.3047793084023697E-2</v>
      </c>
      <c r="CA1158" s="17">
        <v>3.67833415050276E-2</v>
      </c>
      <c r="CB1158" s="17">
        <v>1.3767779258002299E-2</v>
      </c>
      <c r="CC1158" s="17">
        <v>9.6582439177370395E-3</v>
      </c>
      <c r="CD1158" s="17">
        <v>1.95845426081389E-2</v>
      </c>
      <c r="CE1158" s="17"/>
      <c r="CF1158" s="17">
        <v>2.8247732441176399E-2</v>
      </c>
      <c r="CG1158" s="17">
        <v>3.42791983021241E-2</v>
      </c>
      <c r="CH1158" s="17">
        <v>2.3831224622890099E-2</v>
      </c>
      <c r="CI1158" s="17">
        <v>3.1405577382442401E-2</v>
      </c>
      <c r="CJ1158" s="17">
        <v>5.7841449622980101E-2</v>
      </c>
      <c r="CK1158" s="17"/>
      <c r="CL1158" s="17">
        <v>1.05347635291652E-2</v>
      </c>
      <c r="CM1158" s="17"/>
      <c r="CN1158" s="17">
        <v>2.41719250176399E-2</v>
      </c>
      <c r="CO1158" s="17">
        <v>4.6582751123288198E-2</v>
      </c>
      <c r="CP1158" s="17">
        <v>3.1144751008807401E-2</v>
      </c>
    </row>
    <row r="1159" spans="2:94" x14ac:dyDescent="0.35">
      <c r="B1159" t="s">
        <v>186</v>
      </c>
      <c r="C1159" s="17">
        <v>8.5489396552791194E-3</v>
      </c>
      <c r="D1159" s="17">
        <v>1.07254928240823E-2</v>
      </c>
      <c r="E1159" s="17">
        <v>6.4924662804855104E-3</v>
      </c>
      <c r="F1159" s="17"/>
      <c r="G1159" s="17">
        <v>1.1818580885902799E-2</v>
      </c>
      <c r="H1159" s="17">
        <v>8.5101067354989308E-3</v>
      </c>
      <c r="I1159" s="17">
        <v>8.2783381248914094E-3</v>
      </c>
      <c r="J1159" s="17">
        <v>7.1391697732089698E-3</v>
      </c>
      <c r="K1159" s="17">
        <v>1.6250003806234099E-2</v>
      </c>
      <c r="L1159" s="17">
        <v>2.5943791496195099E-3</v>
      </c>
      <c r="M1159" s="17"/>
      <c r="N1159" s="17">
        <v>1.0555319828923699E-2</v>
      </c>
      <c r="O1159" s="17">
        <v>2.7074406970614799E-3</v>
      </c>
      <c r="P1159" s="17">
        <v>1.326152842586E-2</v>
      </c>
      <c r="Q1159" s="17">
        <v>8.4244726644769306E-3</v>
      </c>
      <c r="R1159" s="17"/>
      <c r="S1159" s="17">
        <v>7.0533478676302703E-3</v>
      </c>
      <c r="T1159" s="17">
        <v>1.2074139337061101E-2</v>
      </c>
      <c r="U1159" s="17">
        <v>5.6695735591180199E-3</v>
      </c>
      <c r="V1159" s="17">
        <v>0</v>
      </c>
      <c r="W1159" s="17">
        <v>9.8093773313537407E-3</v>
      </c>
      <c r="X1159" s="17">
        <v>8.1486817005967504E-3</v>
      </c>
      <c r="Y1159" s="17">
        <v>1.9339830406461599E-2</v>
      </c>
      <c r="Z1159" s="17">
        <v>1.12699369531239E-2</v>
      </c>
      <c r="AA1159" s="17">
        <v>1.00171716802832E-2</v>
      </c>
      <c r="AB1159" s="17">
        <v>5.64262243122347E-3</v>
      </c>
      <c r="AC1159" s="17">
        <v>5.1020441438990099E-3</v>
      </c>
      <c r="AD1159" s="17"/>
      <c r="AE1159" s="17">
        <v>1.2233716959250599E-2</v>
      </c>
      <c r="AF1159" s="17">
        <v>4.9660478241519302E-3</v>
      </c>
      <c r="AG1159" s="17">
        <v>8.0597869184798904E-3</v>
      </c>
      <c r="AH1159" s="17"/>
      <c r="AI1159" s="17">
        <v>8.1740981635953901E-3</v>
      </c>
      <c r="AJ1159" s="17">
        <v>7.5387895582159298E-3</v>
      </c>
      <c r="AK1159" s="17">
        <v>6.5062803775122703E-3</v>
      </c>
      <c r="AL1159" s="17">
        <v>2.4936356766596699E-2</v>
      </c>
      <c r="AM1159" s="17">
        <v>1.21814465978917E-2</v>
      </c>
      <c r="AN1159" s="17"/>
      <c r="AO1159" s="17">
        <v>1.15163076002965E-2</v>
      </c>
      <c r="AP1159" s="17">
        <v>6.4695765670831499E-3</v>
      </c>
      <c r="AQ1159" s="17">
        <v>0</v>
      </c>
      <c r="AR1159" s="17"/>
      <c r="AS1159" s="17">
        <v>5.1270570296265E-3</v>
      </c>
      <c r="AT1159" s="17">
        <v>1.53087056723269E-2</v>
      </c>
      <c r="AU1159" s="17">
        <v>1.08385966114815E-2</v>
      </c>
      <c r="AV1159" s="17">
        <v>1.86548718367815E-3</v>
      </c>
      <c r="AW1159" s="17">
        <v>2.2389511074009098E-2</v>
      </c>
      <c r="AX1159" s="17"/>
      <c r="AY1159" s="17">
        <v>0</v>
      </c>
      <c r="AZ1159" s="17">
        <v>4.6635279272687798E-3</v>
      </c>
      <c r="BA1159" s="17">
        <v>1.0437649168246599E-2</v>
      </c>
      <c r="BB1159" s="17">
        <v>1.2603870041652599E-2</v>
      </c>
      <c r="BC1159" s="17">
        <v>6.9484694308228701E-3</v>
      </c>
      <c r="BD1159" s="17">
        <v>1.5753529023519501E-2</v>
      </c>
      <c r="BE1159" s="17">
        <v>9.4928450784989293E-3</v>
      </c>
      <c r="BF1159" s="17">
        <v>6.2347698407458499E-3</v>
      </c>
      <c r="BG1159" s="17">
        <v>1.1486234064496901E-2</v>
      </c>
      <c r="BH1159" s="17">
        <v>4.7327975733130398E-3</v>
      </c>
      <c r="BI1159" s="17">
        <v>8.7111977249799393E-3</v>
      </c>
      <c r="BJ1159" s="17">
        <v>4.5340475284237399E-3</v>
      </c>
      <c r="BK1159" s="17">
        <v>5.8473207993684903E-3</v>
      </c>
      <c r="BL1159" s="17">
        <v>1.17386339560887E-2</v>
      </c>
      <c r="BM1159" s="17">
        <v>1.43106760610699E-2</v>
      </c>
      <c r="BN1159" s="17">
        <v>0</v>
      </c>
      <c r="BO1159" s="17"/>
      <c r="BP1159" s="17">
        <v>9.7169160062542496E-3</v>
      </c>
      <c r="BQ1159" s="17">
        <v>4.0508890236917398E-3</v>
      </c>
      <c r="BR1159" s="17">
        <v>1.0774829991695999E-2</v>
      </c>
      <c r="BS1159" s="17">
        <v>9.2280013144421004E-3</v>
      </c>
      <c r="BT1159" s="17">
        <v>1.349209806783E-2</v>
      </c>
      <c r="BU1159" s="17">
        <v>8.9980047719033906E-3</v>
      </c>
      <c r="BV1159" s="17"/>
      <c r="BW1159" s="17">
        <v>1.2659552811098301E-2</v>
      </c>
      <c r="BX1159" s="17">
        <v>1.0850620469199299E-2</v>
      </c>
      <c r="BY1159" s="17">
        <v>1.0138093749592399E-2</v>
      </c>
      <c r="BZ1159" s="17">
        <v>7.4309834529428399E-3</v>
      </c>
      <c r="CA1159" s="17">
        <v>7.2416293685304504E-3</v>
      </c>
      <c r="CB1159" s="17">
        <v>5.5847228764110603E-3</v>
      </c>
      <c r="CC1159" s="17">
        <v>0</v>
      </c>
      <c r="CD1159" s="17">
        <v>0</v>
      </c>
      <c r="CE1159" s="17"/>
      <c r="CF1159" s="17">
        <v>1.146347572972E-2</v>
      </c>
      <c r="CG1159" s="17">
        <v>9.7850553158171597E-3</v>
      </c>
      <c r="CH1159" s="17">
        <v>7.8178657816938002E-3</v>
      </c>
      <c r="CI1159" s="17">
        <v>6.2210424933828003E-3</v>
      </c>
      <c r="CJ1159" s="17">
        <v>6.5333137223061296E-3</v>
      </c>
      <c r="CK1159" s="17"/>
      <c r="CL1159" s="17">
        <v>7.8804210619928105E-3</v>
      </c>
      <c r="CM1159" s="17"/>
      <c r="CN1159" s="17">
        <v>9.8057074953915493E-3</v>
      </c>
      <c r="CO1159" s="17">
        <v>7.09116723543117E-3</v>
      </c>
      <c r="CP1159" s="17">
        <v>6.8370873522233802E-3</v>
      </c>
    </row>
    <row r="1160" spans="2:94" x14ac:dyDescent="0.35">
      <c r="B1160" t="s">
        <v>133</v>
      </c>
      <c r="C1160" s="17">
        <v>4.0387941393051102E-2</v>
      </c>
      <c r="D1160" s="17">
        <v>2.9978757327211399E-2</v>
      </c>
      <c r="E1160" s="17">
        <v>5.0354474558868698E-2</v>
      </c>
      <c r="F1160" s="17"/>
      <c r="G1160" s="17">
        <v>4.9896606520697197E-2</v>
      </c>
      <c r="H1160" s="17">
        <v>3.5005741915590603E-2</v>
      </c>
      <c r="I1160" s="17">
        <v>3.61654679324388E-2</v>
      </c>
      <c r="J1160" s="17">
        <v>4.4505793243455799E-2</v>
      </c>
      <c r="K1160" s="17">
        <v>5.1917562141742597E-2</v>
      </c>
      <c r="L1160" s="17">
        <v>3.0805062547924499E-2</v>
      </c>
      <c r="M1160" s="17"/>
      <c r="N1160" s="17">
        <v>1.9773737277997E-2</v>
      </c>
      <c r="O1160" s="17">
        <v>3.7726268051138503E-2</v>
      </c>
      <c r="P1160" s="17">
        <v>4.0491616343482098E-2</v>
      </c>
      <c r="Q1160" s="17">
        <v>6.3787491114388598E-2</v>
      </c>
      <c r="R1160" s="17"/>
      <c r="S1160" s="17">
        <v>3.8190510081543498E-2</v>
      </c>
      <c r="T1160" s="17">
        <v>4.8315464836828498E-2</v>
      </c>
      <c r="U1160" s="17">
        <v>4.0248990163535198E-2</v>
      </c>
      <c r="V1160" s="17">
        <v>4.0221456706992002E-2</v>
      </c>
      <c r="W1160" s="17">
        <v>3.4948312925408398E-2</v>
      </c>
      <c r="X1160" s="17">
        <v>5.5950095570464098E-2</v>
      </c>
      <c r="Y1160" s="17">
        <v>4.0656030046571097E-2</v>
      </c>
      <c r="Z1160" s="17">
        <v>2.8640228876534699E-2</v>
      </c>
      <c r="AA1160" s="17">
        <v>4.5918822269417403E-2</v>
      </c>
      <c r="AB1160" s="17">
        <v>2.0729763211512101E-2</v>
      </c>
      <c r="AC1160" s="17">
        <v>3.8229133549379797E-2</v>
      </c>
      <c r="AD1160" s="17"/>
      <c r="AE1160" s="17">
        <v>3.65282447881176E-2</v>
      </c>
      <c r="AF1160" s="17">
        <v>2.5249239018030702E-2</v>
      </c>
      <c r="AG1160" s="17">
        <v>7.8891571486275E-2</v>
      </c>
      <c r="AH1160" s="17"/>
      <c r="AI1160" s="17">
        <v>3.1617958439895497E-2</v>
      </c>
      <c r="AJ1160" s="17">
        <v>3.0075284742632599E-2</v>
      </c>
      <c r="AK1160" s="17">
        <v>3.5517457505626401E-3</v>
      </c>
      <c r="AL1160" s="17">
        <v>1.4885421930627901E-2</v>
      </c>
      <c r="AM1160" s="17">
        <v>8.7088495842056093E-2</v>
      </c>
      <c r="AN1160" s="17"/>
      <c r="AO1160" s="17">
        <v>2.2721103695443001E-2</v>
      </c>
      <c r="AP1160" s="17">
        <v>2.82662726556107E-2</v>
      </c>
      <c r="AQ1160" s="17">
        <v>1.0243945171363501E-2</v>
      </c>
      <c r="AR1160" s="17"/>
      <c r="AS1160" s="17">
        <v>5.74836735704536E-2</v>
      </c>
      <c r="AT1160" s="17">
        <v>4.3344064153050303E-2</v>
      </c>
      <c r="AU1160" s="17">
        <v>3.5157767678029597E-2</v>
      </c>
      <c r="AV1160" s="17">
        <v>2.6727204294675799E-2</v>
      </c>
      <c r="AW1160" s="17">
        <v>0</v>
      </c>
      <c r="AX1160" s="17"/>
      <c r="AY1160" s="17">
        <v>0.19592482655173901</v>
      </c>
      <c r="AZ1160" s="17">
        <v>5.9675645692208797E-2</v>
      </c>
      <c r="BA1160" s="17">
        <v>4.5311997088518297E-2</v>
      </c>
      <c r="BB1160" s="17">
        <v>5.5065689933959099E-2</v>
      </c>
      <c r="BC1160" s="17">
        <v>4.8636785295069901E-2</v>
      </c>
      <c r="BD1160" s="17">
        <v>3.84606287220636E-2</v>
      </c>
      <c r="BE1160" s="17">
        <v>3.3749342625229002E-2</v>
      </c>
      <c r="BF1160" s="17">
        <v>2.4114067143815698E-2</v>
      </c>
      <c r="BG1160" s="17">
        <v>3.24705481190306E-2</v>
      </c>
      <c r="BH1160" s="17">
        <v>2.5287446525506699E-2</v>
      </c>
      <c r="BI1160" s="17">
        <v>4.9030320923041597E-2</v>
      </c>
      <c r="BJ1160" s="17">
        <v>1.3312768161993701E-2</v>
      </c>
      <c r="BK1160" s="17">
        <v>1.7443679085845799E-2</v>
      </c>
      <c r="BL1160" s="17">
        <v>2.3971559237627799E-2</v>
      </c>
      <c r="BM1160" s="17">
        <v>0</v>
      </c>
      <c r="BN1160" s="17">
        <v>0</v>
      </c>
      <c r="BO1160" s="17"/>
      <c r="BP1160" s="17">
        <v>3.3602139420495003E-2</v>
      </c>
      <c r="BQ1160" s="17">
        <v>4.2062520200246298E-2</v>
      </c>
      <c r="BR1160" s="17">
        <v>3.7358030876801E-2</v>
      </c>
      <c r="BS1160" s="17">
        <v>4.82796623374721E-2</v>
      </c>
      <c r="BT1160" s="17">
        <v>4.1581614285917799E-2</v>
      </c>
      <c r="BU1160" s="17">
        <v>3.08667817751236E-2</v>
      </c>
      <c r="BV1160" s="17"/>
      <c r="BW1160" s="17">
        <v>5.1734994288601302E-2</v>
      </c>
      <c r="BX1160" s="17">
        <v>5.0957318250411103E-2</v>
      </c>
      <c r="BY1160" s="17">
        <v>2.1316544466979798E-2</v>
      </c>
      <c r="BZ1160" s="17">
        <v>4.1715605177154398E-2</v>
      </c>
      <c r="CA1160" s="17">
        <v>3.7967272366321303E-2</v>
      </c>
      <c r="CB1160" s="17">
        <v>1.7645357779617399E-2</v>
      </c>
      <c r="CC1160" s="17">
        <v>1.00053406829858E-2</v>
      </c>
      <c r="CD1160" s="17">
        <v>9.9070881408250697E-2</v>
      </c>
      <c r="CE1160" s="17"/>
      <c r="CF1160" s="17">
        <v>1.7379597597300799E-2</v>
      </c>
      <c r="CG1160" s="17">
        <v>2.5805150505446701E-2</v>
      </c>
      <c r="CH1160" s="17">
        <v>4.4620899639099702E-2</v>
      </c>
      <c r="CI1160" s="17">
        <v>7.6356963979251097E-2</v>
      </c>
      <c r="CJ1160" s="17">
        <v>4.7862898293990298E-2</v>
      </c>
      <c r="CK1160" s="17"/>
      <c r="CL1160" s="17">
        <v>2.1242940422046701E-2</v>
      </c>
      <c r="CM1160" s="17"/>
      <c r="CN1160" s="17">
        <v>4.9443029435423801E-2</v>
      </c>
      <c r="CO1160" s="17">
        <v>4.1573114828449401E-2</v>
      </c>
      <c r="CP1160" s="17">
        <v>1.87513276195297E-2</v>
      </c>
    </row>
    <row r="1161" spans="2:94" x14ac:dyDescent="0.35">
      <c r="B1161" t="s">
        <v>187</v>
      </c>
      <c r="C1161" s="17">
        <v>0.77825185634719296</v>
      </c>
      <c r="D1161" s="17">
        <v>0.77576816383235303</v>
      </c>
      <c r="E1161" s="17">
        <v>0.77992446479995503</v>
      </c>
      <c r="F1161" s="17"/>
      <c r="G1161" s="17">
        <v>0.68448722461058398</v>
      </c>
      <c r="H1161" s="17">
        <v>0.75098266711140604</v>
      </c>
      <c r="I1161" s="17">
        <v>0.79311000984829105</v>
      </c>
      <c r="J1161" s="17">
        <v>0.77549171591905297</v>
      </c>
      <c r="K1161" s="17">
        <v>0.77655363356848295</v>
      </c>
      <c r="L1161" s="17">
        <v>0.85451635410422999</v>
      </c>
      <c r="M1161" s="17"/>
      <c r="N1161" s="17">
        <v>0.82056893805299802</v>
      </c>
      <c r="O1161" s="17">
        <v>0.77969750773388202</v>
      </c>
      <c r="P1161" s="17">
        <v>0.783831196510136</v>
      </c>
      <c r="Q1161" s="17">
        <v>0.72737933348433903</v>
      </c>
      <c r="R1161" s="17"/>
      <c r="S1161" s="17">
        <v>0.74086231144431403</v>
      </c>
      <c r="T1161" s="17">
        <v>0.777025340526734</v>
      </c>
      <c r="U1161" s="17">
        <v>0.778181515232237</v>
      </c>
      <c r="V1161" s="17">
        <v>0.78642200616041003</v>
      </c>
      <c r="W1161" s="17">
        <v>0.77519398428786301</v>
      </c>
      <c r="X1161" s="17">
        <v>0.76319331155115799</v>
      </c>
      <c r="Y1161" s="17">
        <v>0.76913204097571797</v>
      </c>
      <c r="Z1161" s="17">
        <v>0.76623391263693996</v>
      </c>
      <c r="AA1161" s="17">
        <v>0.77448253093703701</v>
      </c>
      <c r="AB1161" s="17">
        <v>0.836013859078928</v>
      </c>
      <c r="AC1161" s="17">
        <v>0.83147987121268896</v>
      </c>
      <c r="AD1161" s="17"/>
      <c r="AE1161" s="17">
        <v>0.79530992275321599</v>
      </c>
      <c r="AF1161" s="17">
        <v>0.81242453704681095</v>
      </c>
      <c r="AG1161" s="17">
        <v>0.69842563473007702</v>
      </c>
      <c r="AH1161" s="17"/>
      <c r="AI1161" s="17">
        <v>0.79999800853132497</v>
      </c>
      <c r="AJ1161" s="17">
        <v>0.79945178501088998</v>
      </c>
      <c r="AK1161" s="17">
        <v>0.86492615149358898</v>
      </c>
      <c r="AL1161" s="17">
        <v>0.72243088705913405</v>
      </c>
      <c r="AM1161" s="17">
        <v>0.69788813965577601</v>
      </c>
      <c r="AN1161" s="17"/>
      <c r="AO1161" s="17">
        <v>0.80258783739622097</v>
      </c>
      <c r="AP1161" s="17">
        <v>0.81597514563868501</v>
      </c>
      <c r="AQ1161" s="17">
        <v>0.80300397363305098</v>
      </c>
      <c r="AR1161" s="17"/>
      <c r="AS1161" s="17">
        <v>0.75949457383686703</v>
      </c>
      <c r="AT1161" s="17">
        <v>0.75990844901656396</v>
      </c>
      <c r="AU1161" s="17">
        <v>0.79742652082116905</v>
      </c>
      <c r="AV1161" s="17">
        <v>0.79513043841077202</v>
      </c>
      <c r="AW1161" s="17">
        <v>0.72838164796384197</v>
      </c>
      <c r="AX1161" s="17"/>
      <c r="AY1161" s="17">
        <v>0.60067360870877795</v>
      </c>
      <c r="AZ1161" s="17">
        <v>0.68298415141733504</v>
      </c>
      <c r="BA1161" s="17">
        <v>0.79123275346866495</v>
      </c>
      <c r="BB1161" s="17">
        <v>0.77589236057842004</v>
      </c>
      <c r="BC1161" s="17">
        <v>0.74811774560417799</v>
      </c>
      <c r="BD1161" s="17">
        <v>0.78414132725521801</v>
      </c>
      <c r="BE1161" s="17">
        <v>0.73158306265156303</v>
      </c>
      <c r="BF1161" s="17">
        <v>0.77552575261907297</v>
      </c>
      <c r="BG1161" s="17">
        <v>0.79839276997535202</v>
      </c>
      <c r="BH1161" s="17">
        <v>0.82151442683755505</v>
      </c>
      <c r="BI1161" s="17">
        <v>0.77042306088698098</v>
      </c>
      <c r="BJ1161" s="17">
        <v>0.83898105137646095</v>
      </c>
      <c r="BK1161" s="17">
        <v>0.81178527676607304</v>
      </c>
      <c r="BL1161" s="17">
        <v>0.86225253794210399</v>
      </c>
      <c r="BM1161" s="17">
        <v>0.906523062678528</v>
      </c>
      <c r="BN1161" s="17">
        <v>0.885655060060208</v>
      </c>
      <c r="BO1161" s="17"/>
      <c r="BP1161" s="17">
        <v>0.74518352813552602</v>
      </c>
      <c r="BQ1161" s="17">
        <v>0.79469351827879797</v>
      </c>
      <c r="BR1161" s="17">
        <v>0.77910088633244301</v>
      </c>
      <c r="BS1161" s="17">
        <v>0.77985305106311598</v>
      </c>
      <c r="BT1161" s="17">
        <v>0.79881562995544497</v>
      </c>
      <c r="BU1161" s="17">
        <v>0.788949368190484</v>
      </c>
      <c r="BV1161" s="17"/>
      <c r="BW1161" s="17">
        <v>0.74322672900460096</v>
      </c>
      <c r="BX1161" s="17">
        <v>0.76405767948604997</v>
      </c>
      <c r="BY1161" s="17">
        <v>0.80257142511546498</v>
      </c>
      <c r="BZ1161" s="17">
        <v>0.77859480530028802</v>
      </c>
      <c r="CA1161" s="17">
        <v>0.80098381736829305</v>
      </c>
      <c r="CB1161" s="17">
        <v>0.78608694030624005</v>
      </c>
      <c r="CC1161" s="17">
        <v>0.83574150043945095</v>
      </c>
      <c r="CD1161" s="17">
        <v>0.71036202023476103</v>
      </c>
      <c r="CE1161" s="17"/>
      <c r="CF1161" s="17">
        <v>0.81157282583245005</v>
      </c>
      <c r="CG1161" s="17">
        <v>0.80181062345437204</v>
      </c>
      <c r="CH1161" s="17">
        <v>0.77096969598493104</v>
      </c>
      <c r="CI1161" s="17">
        <v>0.729764184250565</v>
      </c>
      <c r="CJ1161" s="17">
        <v>0.73940224896286399</v>
      </c>
      <c r="CK1161" s="17"/>
      <c r="CL1161" s="17">
        <v>0.84262455780560297</v>
      </c>
      <c r="CM1161" s="17"/>
      <c r="CN1161" s="17">
        <v>0.77676422158551695</v>
      </c>
      <c r="CO1161" s="17">
        <v>0.74189249115042899</v>
      </c>
      <c r="CP1161" s="17">
        <v>0.81058908393088702</v>
      </c>
    </row>
    <row r="1162" spans="2:94" x14ac:dyDescent="0.35">
      <c r="B1162" t="s">
        <v>188</v>
      </c>
      <c r="C1162" s="17">
        <v>3.8799806645013701E-2</v>
      </c>
      <c r="D1162" s="17">
        <v>4.5911915166804297E-2</v>
      </c>
      <c r="E1162" s="17">
        <v>3.16771777071072E-2</v>
      </c>
      <c r="F1162" s="17"/>
      <c r="G1162" s="17">
        <v>7.5662230086047402E-2</v>
      </c>
      <c r="H1162" s="17">
        <v>4.1271776850147997E-2</v>
      </c>
      <c r="I1162" s="17">
        <v>3.5659030363437302E-2</v>
      </c>
      <c r="J1162" s="17">
        <v>3.7759678898303201E-2</v>
      </c>
      <c r="K1162" s="17">
        <v>2.99485407793449E-2</v>
      </c>
      <c r="L1162" s="17">
        <v>2.1484300662725799E-2</v>
      </c>
      <c r="M1162" s="17"/>
      <c r="N1162" s="17">
        <v>3.38319071362497E-2</v>
      </c>
      <c r="O1162" s="17">
        <v>4.0967219290117603E-2</v>
      </c>
      <c r="P1162" s="17">
        <v>3.86914399690962E-2</v>
      </c>
      <c r="Q1162" s="17">
        <v>4.2509079918619602E-2</v>
      </c>
      <c r="R1162" s="17"/>
      <c r="S1162" s="17">
        <v>5.2074686733665103E-2</v>
      </c>
      <c r="T1162" s="17">
        <v>2.9799160741346298E-2</v>
      </c>
      <c r="U1162" s="17">
        <v>4.5129342649110102E-2</v>
      </c>
      <c r="V1162" s="17">
        <v>3.00279421866496E-2</v>
      </c>
      <c r="W1162" s="17">
        <v>4.1315641378525302E-2</v>
      </c>
      <c r="X1162" s="17">
        <v>4.5002399040237298E-2</v>
      </c>
      <c r="Y1162" s="17">
        <v>4.1866818735556997E-2</v>
      </c>
      <c r="Z1162" s="17">
        <v>4.7900252648992399E-2</v>
      </c>
      <c r="AA1162" s="17">
        <v>2.90081664212847E-2</v>
      </c>
      <c r="AB1162" s="17">
        <v>3.4263648772441903E-2</v>
      </c>
      <c r="AC1162" s="17">
        <v>3.35325324958681E-2</v>
      </c>
      <c r="AD1162" s="17"/>
      <c r="AE1162" s="17">
        <v>4.00816293497522E-2</v>
      </c>
      <c r="AF1162" s="17">
        <v>2.82076588822247E-2</v>
      </c>
      <c r="AG1162" s="17">
        <v>4.5480077772927799E-2</v>
      </c>
      <c r="AH1162" s="17"/>
      <c r="AI1162" s="17">
        <v>3.4972551409768002E-2</v>
      </c>
      <c r="AJ1162" s="17">
        <v>3.3751556785399497E-2</v>
      </c>
      <c r="AK1162" s="17">
        <v>2.65110416724125E-2</v>
      </c>
      <c r="AL1162" s="17">
        <v>9.7632456504115006E-2</v>
      </c>
      <c r="AM1162" s="17">
        <v>4.3605754684968898E-2</v>
      </c>
      <c r="AN1162" s="17"/>
      <c r="AO1162" s="17">
        <v>3.8687811383405102E-2</v>
      </c>
      <c r="AP1162" s="17">
        <v>2.8583799891516701E-2</v>
      </c>
      <c r="AQ1162" s="17">
        <v>3.4769469618281701E-2</v>
      </c>
      <c r="AR1162" s="17"/>
      <c r="AS1162" s="17">
        <v>3.2119880053108403E-2</v>
      </c>
      <c r="AT1162" s="17">
        <v>5.747846580003E-2</v>
      </c>
      <c r="AU1162" s="17">
        <v>3.5340786503449198E-2</v>
      </c>
      <c r="AV1162" s="17">
        <v>2.8714713029047299E-2</v>
      </c>
      <c r="AW1162" s="17">
        <v>0.13190898789743299</v>
      </c>
      <c r="AX1162" s="17"/>
      <c r="AY1162" s="17">
        <v>6.4963183703778696E-2</v>
      </c>
      <c r="AZ1162" s="17">
        <v>3.5849873194798397E-2</v>
      </c>
      <c r="BA1162" s="17">
        <v>3.33900795313413E-2</v>
      </c>
      <c r="BB1162" s="17">
        <v>2.8663804985277201E-2</v>
      </c>
      <c r="BC1162" s="17">
        <v>5.3907387610182003E-2</v>
      </c>
      <c r="BD1162" s="17">
        <v>3.6557617183749898E-2</v>
      </c>
      <c r="BE1162" s="17">
        <v>5.8050549202428803E-2</v>
      </c>
      <c r="BF1162" s="17">
        <v>4.7001334016443699E-2</v>
      </c>
      <c r="BG1162" s="17">
        <v>4.6732568949401601E-2</v>
      </c>
      <c r="BH1162" s="17">
        <v>2.96163734711134E-2</v>
      </c>
      <c r="BI1162" s="17">
        <v>5.20784402182723E-2</v>
      </c>
      <c r="BJ1162" s="17">
        <v>1.8544452366540499E-2</v>
      </c>
      <c r="BK1162" s="17">
        <v>3.5299571006106097E-2</v>
      </c>
      <c r="BL1162" s="17">
        <v>1.17386339560887E-2</v>
      </c>
      <c r="BM1162" s="17">
        <v>1.43106760610699E-2</v>
      </c>
      <c r="BN1162" s="17">
        <v>1.7237179227054499E-2</v>
      </c>
      <c r="BO1162" s="17"/>
      <c r="BP1162" s="17">
        <v>4.7078564217814999E-2</v>
      </c>
      <c r="BQ1162" s="17">
        <v>3.0473933864142599E-2</v>
      </c>
      <c r="BR1162" s="17">
        <v>4.8894249874949502E-2</v>
      </c>
      <c r="BS1162" s="17">
        <v>3.0293794497612402E-2</v>
      </c>
      <c r="BT1162" s="17">
        <v>4.1117266869243801E-2</v>
      </c>
      <c r="BU1162" s="17">
        <v>4.9416143042557599E-2</v>
      </c>
      <c r="BV1162" s="17"/>
      <c r="BW1162" s="17">
        <v>6.0540330503087998E-2</v>
      </c>
      <c r="BX1162" s="17">
        <v>3.9908065910344202E-2</v>
      </c>
      <c r="BY1162" s="17">
        <v>3.9537941791633897E-2</v>
      </c>
      <c r="BZ1162" s="17">
        <v>4.0478776536966597E-2</v>
      </c>
      <c r="CA1162" s="17">
        <v>4.4024970873558E-2</v>
      </c>
      <c r="CB1162" s="17">
        <v>1.9352502134413401E-2</v>
      </c>
      <c r="CC1162" s="17">
        <v>9.6582439177370395E-3</v>
      </c>
      <c r="CD1162" s="17">
        <v>1.95845426081389E-2</v>
      </c>
      <c r="CE1162" s="17"/>
      <c r="CF1162" s="17">
        <v>3.9711208170896302E-2</v>
      </c>
      <c r="CG1162" s="17">
        <v>4.4064253617941203E-2</v>
      </c>
      <c r="CH1162" s="17">
        <v>3.1649090404583899E-2</v>
      </c>
      <c r="CI1162" s="17">
        <v>3.7626619875825197E-2</v>
      </c>
      <c r="CJ1162" s="17">
        <v>6.4374763345286204E-2</v>
      </c>
      <c r="CK1162" s="17"/>
      <c r="CL1162" s="17">
        <v>1.8415184591157999E-2</v>
      </c>
      <c r="CM1162" s="17"/>
      <c r="CN1162" s="17">
        <v>3.39776325130315E-2</v>
      </c>
      <c r="CO1162" s="17">
        <v>5.3673918358719402E-2</v>
      </c>
      <c r="CP1162" s="17">
        <v>3.7981838361030799E-2</v>
      </c>
    </row>
    <row r="1163" spans="2:94" x14ac:dyDescent="0.35">
      <c r="B1163" t="s">
        <v>147</v>
      </c>
      <c r="C1163" s="17">
        <v>0.73945204970217904</v>
      </c>
      <c r="D1163" s="17">
        <v>0.72985624866554899</v>
      </c>
      <c r="E1163" s="17">
        <v>0.74824728709284805</v>
      </c>
      <c r="F1163" s="17"/>
      <c r="G1163" s="17">
        <v>0.60882499452453698</v>
      </c>
      <c r="H1163" s="17">
        <v>0.709710890261258</v>
      </c>
      <c r="I1163" s="17">
        <v>0.75745097948485396</v>
      </c>
      <c r="J1163" s="17">
        <v>0.73773203702074996</v>
      </c>
      <c r="K1163" s="17">
        <v>0.746605092789138</v>
      </c>
      <c r="L1163" s="17">
        <v>0.83303205344150399</v>
      </c>
      <c r="M1163" s="17"/>
      <c r="N1163" s="17">
        <v>0.78673703091674796</v>
      </c>
      <c r="O1163" s="17">
        <v>0.73873028844376498</v>
      </c>
      <c r="P1163" s="17">
        <v>0.74513975654104003</v>
      </c>
      <c r="Q1163" s="17">
        <v>0.68487025356571996</v>
      </c>
      <c r="R1163" s="17"/>
      <c r="S1163" s="17">
        <v>0.68878762471064903</v>
      </c>
      <c r="T1163" s="17">
        <v>0.74722617978538797</v>
      </c>
      <c r="U1163" s="17">
        <v>0.73305217258312705</v>
      </c>
      <c r="V1163" s="17">
        <v>0.75639406397376097</v>
      </c>
      <c r="W1163" s="17">
        <v>0.73387834290933796</v>
      </c>
      <c r="X1163" s="17">
        <v>0.71819091251092104</v>
      </c>
      <c r="Y1163" s="17">
        <v>0.72726522224016099</v>
      </c>
      <c r="Z1163" s="17">
        <v>0.71833365998794796</v>
      </c>
      <c r="AA1163" s="17">
        <v>0.745474364515752</v>
      </c>
      <c r="AB1163" s="17">
        <v>0.80175021030648597</v>
      </c>
      <c r="AC1163" s="17">
        <v>0.797947338716821</v>
      </c>
      <c r="AD1163" s="17"/>
      <c r="AE1163" s="17">
        <v>0.75522829340346398</v>
      </c>
      <c r="AF1163" s="17">
        <v>0.78421687816458696</v>
      </c>
      <c r="AG1163" s="17">
        <v>0.65294555695714895</v>
      </c>
      <c r="AH1163" s="17"/>
      <c r="AI1163" s="17">
        <v>0.76502545712155701</v>
      </c>
      <c r="AJ1163" s="17">
        <v>0.765700228225491</v>
      </c>
      <c r="AK1163" s="17">
        <v>0.83841510982117595</v>
      </c>
      <c r="AL1163" s="17">
        <v>0.62479843055501905</v>
      </c>
      <c r="AM1163" s="17">
        <v>0.65428238497080704</v>
      </c>
      <c r="AN1163" s="17"/>
      <c r="AO1163" s="17">
        <v>0.76390002601281604</v>
      </c>
      <c r="AP1163" s="17">
        <v>0.78739134574716796</v>
      </c>
      <c r="AQ1163" s="17">
        <v>0.768234504014769</v>
      </c>
      <c r="AR1163" s="17"/>
      <c r="AS1163" s="17">
        <v>0.72737469378375896</v>
      </c>
      <c r="AT1163" s="17">
        <v>0.70242998321653305</v>
      </c>
      <c r="AU1163" s="17">
        <v>0.76208573431771998</v>
      </c>
      <c r="AV1163" s="17">
        <v>0.76641572538172498</v>
      </c>
      <c r="AW1163" s="17">
        <v>0.59647266006640798</v>
      </c>
      <c r="AX1163" s="17"/>
      <c r="AY1163" s="17">
        <v>0.53571042500499899</v>
      </c>
      <c r="AZ1163" s="17">
        <v>0.647134278222537</v>
      </c>
      <c r="BA1163" s="17">
        <v>0.75784267393732396</v>
      </c>
      <c r="BB1163" s="17">
        <v>0.74722855559314305</v>
      </c>
      <c r="BC1163" s="17">
        <v>0.694210357993996</v>
      </c>
      <c r="BD1163" s="17">
        <v>0.74758371007146895</v>
      </c>
      <c r="BE1163" s="17">
        <v>0.67353251344913501</v>
      </c>
      <c r="BF1163" s="17">
        <v>0.72852441860262895</v>
      </c>
      <c r="BG1163" s="17">
        <v>0.75166020102595099</v>
      </c>
      <c r="BH1163" s="17">
        <v>0.79189805336644203</v>
      </c>
      <c r="BI1163" s="17">
        <v>0.71834462066870797</v>
      </c>
      <c r="BJ1163" s="17">
        <v>0.82043659900992105</v>
      </c>
      <c r="BK1163" s="17">
        <v>0.776485705759967</v>
      </c>
      <c r="BL1163" s="17">
        <v>0.85051390398601601</v>
      </c>
      <c r="BM1163" s="17">
        <v>0.89221238661745805</v>
      </c>
      <c r="BN1163" s="17">
        <v>0.86841788083315297</v>
      </c>
      <c r="BO1163" s="17"/>
      <c r="BP1163" s="17">
        <v>0.69810496391771104</v>
      </c>
      <c r="BQ1163" s="17">
        <v>0.76421958441465498</v>
      </c>
      <c r="BR1163" s="17">
        <v>0.73020663645749295</v>
      </c>
      <c r="BS1163" s="17">
        <v>0.74955925656550404</v>
      </c>
      <c r="BT1163" s="17">
        <v>0.75769836308620098</v>
      </c>
      <c r="BU1163" s="17">
        <v>0.73953322514792696</v>
      </c>
      <c r="BV1163" s="17"/>
      <c r="BW1163" s="17">
        <v>0.68268639850151303</v>
      </c>
      <c r="BX1163" s="17">
        <v>0.72414961357570595</v>
      </c>
      <c r="BY1163" s="17">
        <v>0.76303348332383103</v>
      </c>
      <c r="BZ1163" s="17">
        <v>0.73811602876332105</v>
      </c>
      <c r="CA1163" s="17">
        <v>0.75695884649473499</v>
      </c>
      <c r="CB1163" s="17">
        <v>0.76673443817182596</v>
      </c>
      <c r="CC1163" s="17">
        <v>0.82608325652171399</v>
      </c>
      <c r="CD1163" s="17">
        <v>0.69077747762662201</v>
      </c>
      <c r="CE1163" s="17"/>
      <c r="CF1163" s="17">
        <v>0.77186161766155403</v>
      </c>
      <c r="CG1163" s="17">
        <v>0.75774636983643096</v>
      </c>
      <c r="CH1163" s="17">
        <v>0.73932060558034796</v>
      </c>
      <c r="CI1163" s="17">
        <v>0.69213756437474006</v>
      </c>
      <c r="CJ1163" s="17">
        <v>0.67502748561757797</v>
      </c>
      <c r="CK1163" s="17"/>
      <c r="CL1163" s="17">
        <v>0.82420937321444498</v>
      </c>
      <c r="CM1163" s="17"/>
      <c r="CN1163" s="17">
        <v>0.74278658907248596</v>
      </c>
      <c r="CO1163" s="17">
        <v>0.68821857279170895</v>
      </c>
      <c r="CP1163" s="17">
        <v>0.77260724556985605</v>
      </c>
    </row>
    <row r="1164" spans="2:94" x14ac:dyDescent="0.35">
      <c r="C1164" s="17"/>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c r="AD1164" s="17"/>
      <c r="AE1164" s="17"/>
      <c r="AF1164" s="17"/>
      <c r="AG1164" s="17"/>
      <c r="AH1164" s="17"/>
      <c r="AI1164" s="17"/>
      <c r="AJ1164" s="17"/>
      <c r="AK1164" s="17"/>
      <c r="AL1164" s="17"/>
      <c r="AM1164" s="17"/>
      <c r="AN1164" s="17"/>
      <c r="AO1164" s="17"/>
      <c r="AP1164" s="17"/>
      <c r="AQ1164" s="17"/>
      <c r="AR1164" s="17"/>
      <c r="AS1164" s="17"/>
      <c r="AT1164" s="17"/>
      <c r="AU1164" s="17"/>
      <c r="AV1164" s="17"/>
      <c r="AW1164" s="17"/>
      <c r="AX1164" s="17"/>
      <c r="AY1164" s="17"/>
      <c r="AZ1164" s="17"/>
      <c r="BA1164" s="17"/>
      <c r="BB1164" s="17"/>
      <c r="BC1164" s="17"/>
      <c r="BD1164" s="17"/>
      <c r="BE1164" s="17"/>
      <c r="BF1164" s="17"/>
      <c r="BG1164" s="17"/>
      <c r="BH1164" s="17"/>
      <c r="BI1164" s="17"/>
      <c r="BJ1164" s="17"/>
      <c r="BK1164" s="17"/>
      <c r="BL1164" s="17"/>
      <c r="BM1164" s="17"/>
      <c r="BN1164" s="17"/>
      <c r="BO1164" s="17"/>
      <c r="BP1164" s="17"/>
      <c r="BQ1164" s="17"/>
      <c r="BR1164" s="17"/>
      <c r="BS1164" s="17"/>
      <c r="BT1164" s="17"/>
      <c r="BU1164" s="17"/>
      <c r="BV1164" s="17"/>
      <c r="BW1164" s="17"/>
      <c r="BX1164" s="17"/>
      <c r="BY1164" s="17"/>
      <c r="BZ1164" s="17"/>
      <c r="CA1164" s="17"/>
      <c r="CB1164" s="17"/>
      <c r="CC1164" s="17"/>
      <c r="CD1164" s="17"/>
      <c r="CE1164" s="17"/>
      <c r="CF1164" s="17"/>
      <c r="CG1164" s="17"/>
      <c r="CH1164" s="17"/>
      <c r="CI1164" s="17"/>
      <c r="CJ1164" s="17"/>
      <c r="CK1164" s="17"/>
      <c r="CL1164" s="17"/>
      <c r="CM1164" s="17"/>
      <c r="CN1164" s="17"/>
      <c r="CO1164" s="17"/>
      <c r="CP1164" s="17"/>
    </row>
    <row r="1165" spans="2:94" x14ac:dyDescent="0.35">
      <c r="B1165" s="6" t="s">
        <v>424</v>
      </c>
      <c r="C1165" s="17"/>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c r="AD1165" s="17"/>
      <c r="AE1165" s="17"/>
      <c r="AF1165" s="17"/>
      <c r="AG1165" s="17"/>
      <c r="AH1165" s="17"/>
      <c r="AI1165" s="17"/>
      <c r="AJ1165" s="17"/>
      <c r="AK1165" s="17"/>
      <c r="AL1165" s="17"/>
      <c r="AM1165" s="17"/>
      <c r="AN1165" s="17"/>
      <c r="AO1165" s="17"/>
      <c r="AP1165" s="17"/>
      <c r="AQ1165" s="17"/>
      <c r="AR1165" s="17"/>
      <c r="AS1165" s="17"/>
      <c r="AT1165" s="17"/>
      <c r="AU1165" s="17"/>
      <c r="AV1165" s="17"/>
      <c r="AW1165" s="17"/>
      <c r="AX1165" s="17"/>
      <c r="AY1165" s="17"/>
      <c r="AZ1165" s="17"/>
      <c r="BA1165" s="17"/>
      <c r="BB1165" s="17"/>
      <c r="BC1165" s="17"/>
      <c r="BD1165" s="17"/>
      <c r="BE1165" s="17"/>
      <c r="BF1165" s="17"/>
      <c r="BG1165" s="17"/>
      <c r="BH1165" s="17"/>
      <c r="BI1165" s="17"/>
      <c r="BJ1165" s="17"/>
      <c r="BK1165" s="17"/>
      <c r="BL1165" s="17"/>
      <c r="BM1165" s="17"/>
      <c r="BN1165" s="17"/>
      <c r="BO1165" s="17"/>
      <c r="BP1165" s="17"/>
      <c r="BQ1165" s="17"/>
      <c r="BR1165" s="17"/>
      <c r="BS1165" s="17"/>
      <c r="BT1165" s="17"/>
      <c r="BU1165" s="17"/>
      <c r="BV1165" s="17"/>
      <c r="BW1165" s="17"/>
      <c r="BX1165" s="17"/>
      <c r="BY1165" s="17"/>
      <c r="BZ1165" s="17"/>
      <c r="CA1165" s="17"/>
      <c r="CB1165" s="17"/>
      <c r="CC1165" s="17"/>
      <c r="CD1165" s="17"/>
      <c r="CE1165" s="17"/>
      <c r="CF1165" s="17"/>
      <c r="CG1165" s="17"/>
      <c r="CH1165" s="17"/>
      <c r="CI1165" s="17"/>
      <c r="CJ1165" s="17"/>
      <c r="CK1165" s="17"/>
      <c r="CL1165" s="17"/>
      <c r="CM1165" s="17"/>
      <c r="CN1165" s="17"/>
      <c r="CO1165" s="17"/>
      <c r="CP1165" s="17"/>
    </row>
    <row r="1166" spans="2:94" x14ac:dyDescent="0.35">
      <c r="B1166" s="24" t="s">
        <v>125</v>
      </c>
      <c r="C1166" s="17"/>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c r="AD1166" s="17"/>
      <c r="AE1166" s="17"/>
      <c r="AF1166" s="17"/>
      <c r="AG1166" s="17"/>
      <c r="AH1166" s="17"/>
      <c r="AI1166" s="17"/>
      <c r="AJ1166" s="17"/>
      <c r="AK1166" s="17"/>
      <c r="AL1166" s="17"/>
      <c r="AM1166" s="17"/>
      <c r="AN1166" s="17"/>
      <c r="AO1166" s="17"/>
      <c r="AP1166" s="17"/>
      <c r="AQ1166" s="17"/>
      <c r="AR1166" s="17"/>
      <c r="AS1166" s="17"/>
      <c r="AT1166" s="17"/>
      <c r="AU1166" s="17"/>
      <c r="AV1166" s="17"/>
      <c r="AW1166" s="17"/>
      <c r="AX1166" s="17"/>
      <c r="AY1166" s="17"/>
      <c r="AZ1166" s="17"/>
      <c r="BA1166" s="17"/>
      <c r="BB1166" s="17"/>
      <c r="BC1166" s="17"/>
      <c r="BD1166" s="17"/>
      <c r="BE1166" s="17"/>
      <c r="BF1166" s="17"/>
      <c r="BG1166" s="17"/>
      <c r="BH1166" s="17"/>
      <c r="BI1166" s="17"/>
      <c r="BJ1166" s="17"/>
      <c r="BK1166" s="17"/>
      <c r="BL1166" s="17"/>
      <c r="BM1166" s="17"/>
      <c r="BN1166" s="17"/>
      <c r="BO1166" s="17"/>
      <c r="BP1166" s="17"/>
      <c r="BQ1166" s="17"/>
      <c r="BR1166" s="17"/>
      <c r="BS1166" s="17"/>
      <c r="BT1166" s="17"/>
      <c r="BU1166" s="17"/>
      <c r="BV1166" s="17"/>
      <c r="BW1166" s="17"/>
      <c r="BX1166" s="17"/>
      <c r="BY1166" s="17"/>
      <c r="BZ1166" s="17"/>
      <c r="CA1166" s="17"/>
      <c r="CB1166" s="17"/>
      <c r="CC1166" s="17"/>
      <c r="CD1166" s="17"/>
      <c r="CE1166" s="17"/>
      <c r="CF1166" s="17"/>
      <c r="CG1166" s="17"/>
      <c r="CH1166" s="17"/>
      <c r="CI1166" s="17"/>
      <c r="CJ1166" s="17"/>
      <c r="CK1166" s="17"/>
      <c r="CL1166" s="17"/>
      <c r="CM1166" s="17"/>
      <c r="CN1166" s="17"/>
      <c r="CO1166" s="17"/>
      <c r="CP1166" s="17"/>
    </row>
    <row r="1167" spans="2:94" x14ac:dyDescent="0.35">
      <c r="B1167" t="s">
        <v>182</v>
      </c>
      <c r="C1167" s="17">
        <v>0.21490804249956499</v>
      </c>
      <c r="D1167" s="17">
        <v>0.22310799250055</v>
      </c>
      <c r="E1167" s="17">
        <v>0.203707896338572</v>
      </c>
      <c r="F1167" s="17"/>
      <c r="G1167" s="17">
        <v>0.26207586646275499</v>
      </c>
      <c r="H1167" s="17">
        <v>0.24613097454972799</v>
      </c>
      <c r="I1167" s="17">
        <v>0.21144377230358</v>
      </c>
      <c r="J1167" s="17">
        <v>0.22478177827990301</v>
      </c>
      <c r="K1167" s="17">
        <v>0.17643000837189701</v>
      </c>
      <c r="L1167" s="17">
        <v>0.17844261472947301</v>
      </c>
      <c r="M1167" s="17"/>
      <c r="N1167" s="17">
        <v>0.19816462129297899</v>
      </c>
      <c r="O1167" s="17">
        <v>0.19301944495975601</v>
      </c>
      <c r="P1167" s="17">
        <v>0.23482940639063499</v>
      </c>
      <c r="Q1167" s="17">
        <v>0.23684899876599499</v>
      </c>
      <c r="R1167" s="17"/>
      <c r="S1167" s="17">
        <v>0.24320554124494501</v>
      </c>
      <c r="T1167" s="17">
        <v>0.188624631186291</v>
      </c>
      <c r="U1167" s="17">
        <v>0.19816162436186999</v>
      </c>
      <c r="V1167" s="17">
        <v>0.17733583768360001</v>
      </c>
      <c r="W1167" s="17">
        <v>0.18550957375082699</v>
      </c>
      <c r="X1167" s="17">
        <v>0.208756462509537</v>
      </c>
      <c r="Y1167" s="17">
        <v>0.23205459840315201</v>
      </c>
      <c r="Z1167" s="17">
        <v>0.18133511510978501</v>
      </c>
      <c r="AA1167" s="17">
        <v>0.21551038856920199</v>
      </c>
      <c r="AB1167" s="17">
        <v>0.25490808358807499</v>
      </c>
      <c r="AC1167" s="17">
        <v>0.27699188453127099</v>
      </c>
      <c r="AD1167" s="17"/>
      <c r="AE1167" s="17">
        <v>0.18572521822764401</v>
      </c>
      <c r="AF1167" s="17">
        <v>0.228573699792159</v>
      </c>
      <c r="AG1167" s="17">
        <v>0.214005991303967</v>
      </c>
      <c r="AH1167" s="17"/>
      <c r="AI1167" s="17">
        <v>0.158649839519828</v>
      </c>
      <c r="AJ1167" s="17">
        <v>0.27356319032077497</v>
      </c>
      <c r="AK1167" s="17">
        <v>0.20133919238485101</v>
      </c>
      <c r="AL1167" s="17">
        <v>0.26186184061791601</v>
      </c>
      <c r="AM1167" s="17">
        <v>0.19840168086895699</v>
      </c>
      <c r="AN1167" s="17"/>
      <c r="AO1167" s="17">
        <v>0.17799551172987599</v>
      </c>
      <c r="AP1167" s="17">
        <v>0.27188526560189302</v>
      </c>
      <c r="AQ1167" s="17">
        <v>0.198549823874003</v>
      </c>
      <c r="AR1167" s="17"/>
      <c r="AS1167" s="17">
        <v>0.23215029188998701</v>
      </c>
      <c r="AT1167" s="17">
        <v>0.192800833332155</v>
      </c>
      <c r="AU1167" s="17">
        <v>0.18994166927481199</v>
      </c>
      <c r="AV1167" s="17">
        <v>0.271051002359122</v>
      </c>
      <c r="AW1167" s="17">
        <v>0.267666086287699</v>
      </c>
      <c r="AX1167" s="17"/>
      <c r="AY1167" s="17">
        <v>0.22162106531050901</v>
      </c>
      <c r="AZ1167" s="17">
        <v>0.25809270468808998</v>
      </c>
      <c r="BA1167" s="17">
        <v>0.30818762938053701</v>
      </c>
      <c r="BB1167" s="17">
        <v>0.258123741674398</v>
      </c>
      <c r="BC1167" s="17">
        <v>0.24568540764310101</v>
      </c>
      <c r="BD1167" s="17">
        <v>0.22727479028616099</v>
      </c>
      <c r="BE1167" s="17">
        <v>0.16357276888703301</v>
      </c>
      <c r="BF1167" s="17">
        <v>0.21563365988074601</v>
      </c>
      <c r="BG1167" s="17">
        <v>0.214168880644724</v>
      </c>
      <c r="BH1167" s="17">
        <v>0.20555421034822899</v>
      </c>
      <c r="BI1167" s="17">
        <v>0.17019413785436899</v>
      </c>
      <c r="BJ1167" s="17">
        <v>0.120976901884773</v>
      </c>
      <c r="BK1167" s="17">
        <v>0.169403489611233</v>
      </c>
      <c r="BL1167" s="17">
        <v>0.20243555962666199</v>
      </c>
      <c r="BM1167" s="17">
        <v>0.18633586694043699</v>
      </c>
      <c r="BN1167" s="17">
        <v>0.313432531181837</v>
      </c>
      <c r="BO1167" s="17"/>
      <c r="BP1167" s="17">
        <v>0.26812225276828</v>
      </c>
      <c r="BQ1167" s="17">
        <v>0.206945790364197</v>
      </c>
      <c r="BR1167" s="17">
        <v>0.19128961706751901</v>
      </c>
      <c r="BS1167" s="17">
        <v>0.197508223799161</v>
      </c>
      <c r="BT1167" s="17">
        <v>0.18790531733301299</v>
      </c>
      <c r="BU1167" s="17">
        <v>0.20519783820561799</v>
      </c>
      <c r="BV1167" s="17"/>
      <c r="BW1167" s="17">
        <v>0.231029201682493</v>
      </c>
      <c r="BX1167" s="17">
        <v>0.211362015393455</v>
      </c>
      <c r="BY1167" s="17">
        <v>0.221345169475752</v>
      </c>
      <c r="BZ1167" s="17">
        <v>0.19669976326233199</v>
      </c>
      <c r="CA1167" s="17">
        <v>0.18352136374831099</v>
      </c>
      <c r="CB1167" s="17">
        <v>0.23152244942299099</v>
      </c>
      <c r="CC1167" s="17">
        <v>0.32814297389869901</v>
      </c>
      <c r="CD1167" s="17">
        <v>0.28186284347678697</v>
      </c>
      <c r="CE1167" s="17"/>
      <c r="CF1167" s="17">
        <v>0.296548898500961</v>
      </c>
      <c r="CG1167" s="17">
        <v>0.16667327012915001</v>
      </c>
      <c r="CH1167" s="17">
        <v>0.20695407555254899</v>
      </c>
      <c r="CI1167" s="17">
        <v>0.27967818556556201</v>
      </c>
      <c r="CJ1167" s="17">
        <v>0.32511334404859699</v>
      </c>
      <c r="CK1167" s="17"/>
      <c r="CL1167" s="17">
        <v>0.19584299550689199</v>
      </c>
      <c r="CM1167" s="17"/>
      <c r="CN1167" s="17">
        <v>0.24514484972988501</v>
      </c>
      <c r="CO1167" s="17">
        <v>0.15812148692240599</v>
      </c>
      <c r="CP1167" s="17">
        <v>0.19100373795568701</v>
      </c>
    </row>
    <row r="1168" spans="2:94" x14ac:dyDescent="0.35">
      <c r="B1168" t="s">
        <v>183</v>
      </c>
      <c r="C1168" s="17">
        <v>0.36321835203747999</v>
      </c>
      <c r="D1168" s="17">
        <v>0.36225956413650501</v>
      </c>
      <c r="E1168" s="17">
        <v>0.36549681366778503</v>
      </c>
      <c r="F1168" s="17"/>
      <c r="G1168" s="17">
        <v>0.37868529309160098</v>
      </c>
      <c r="H1168" s="17">
        <v>0.39753422039039299</v>
      </c>
      <c r="I1168" s="17">
        <v>0.38418480492663198</v>
      </c>
      <c r="J1168" s="17">
        <v>0.333990179836614</v>
      </c>
      <c r="K1168" s="17">
        <v>0.35375761229896402</v>
      </c>
      <c r="L1168" s="17">
        <v>0.33777316314068401</v>
      </c>
      <c r="M1168" s="17"/>
      <c r="N1168" s="17">
        <v>0.35041950750916401</v>
      </c>
      <c r="O1168" s="17">
        <v>0.37960982256131598</v>
      </c>
      <c r="P1168" s="17">
        <v>0.35292214535655098</v>
      </c>
      <c r="Q1168" s="17">
        <v>0.37000285870590799</v>
      </c>
      <c r="R1168" s="17"/>
      <c r="S1168" s="17">
        <v>0.40468478388971801</v>
      </c>
      <c r="T1168" s="17">
        <v>0.33263653424474998</v>
      </c>
      <c r="U1168" s="17">
        <v>0.32506897923038602</v>
      </c>
      <c r="V1168" s="17">
        <v>0.37035718662564299</v>
      </c>
      <c r="W1168" s="17">
        <v>0.374374078642773</v>
      </c>
      <c r="X1168" s="17">
        <v>0.35258129483804801</v>
      </c>
      <c r="Y1168" s="17">
        <v>0.35404786100552199</v>
      </c>
      <c r="Z1168" s="17">
        <v>0.402378257048773</v>
      </c>
      <c r="AA1168" s="17">
        <v>0.36490803662610499</v>
      </c>
      <c r="AB1168" s="17">
        <v>0.374324378135592</v>
      </c>
      <c r="AC1168" s="17">
        <v>0.33804719532133298</v>
      </c>
      <c r="AD1168" s="17"/>
      <c r="AE1168" s="17">
        <v>0.31851517520463801</v>
      </c>
      <c r="AF1168" s="17">
        <v>0.39753424695962403</v>
      </c>
      <c r="AG1168" s="17">
        <v>0.37840394006438899</v>
      </c>
      <c r="AH1168" s="17"/>
      <c r="AI1168" s="17">
        <v>0.32470974990963802</v>
      </c>
      <c r="AJ1168" s="17">
        <v>0.39006119279350998</v>
      </c>
      <c r="AK1168" s="17">
        <v>0.44587777400877199</v>
      </c>
      <c r="AL1168" s="17">
        <v>0.23489421171514199</v>
      </c>
      <c r="AM1168" s="17">
        <v>0.37722518532518901</v>
      </c>
      <c r="AN1168" s="17"/>
      <c r="AO1168" s="17">
        <v>0.32144980878032497</v>
      </c>
      <c r="AP1168" s="17">
        <v>0.40067390701128902</v>
      </c>
      <c r="AQ1168" s="17">
        <v>0.43316425497827099</v>
      </c>
      <c r="AR1168" s="17"/>
      <c r="AS1168" s="17">
        <v>0.32349935619155301</v>
      </c>
      <c r="AT1168" s="17">
        <v>0.38266081070788299</v>
      </c>
      <c r="AU1168" s="17">
        <v>0.41322808421975599</v>
      </c>
      <c r="AV1168" s="17">
        <v>0.31500625579293801</v>
      </c>
      <c r="AW1168" s="17">
        <v>0.31792250276788703</v>
      </c>
      <c r="AX1168" s="17"/>
      <c r="AY1168" s="17">
        <v>0.285430698054913</v>
      </c>
      <c r="AZ1168" s="17">
        <v>0.36007521253126001</v>
      </c>
      <c r="BA1168" s="17">
        <v>0.35679965081450699</v>
      </c>
      <c r="BB1168" s="17">
        <v>0.32534052647525202</v>
      </c>
      <c r="BC1168" s="17">
        <v>0.33202165260070998</v>
      </c>
      <c r="BD1168" s="17">
        <v>0.38478940138839801</v>
      </c>
      <c r="BE1168" s="17">
        <v>0.38370246433115202</v>
      </c>
      <c r="BF1168" s="17">
        <v>0.38382161491134797</v>
      </c>
      <c r="BG1168" s="17">
        <v>0.36231428023145701</v>
      </c>
      <c r="BH1168" s="17">
        <v>0.34150049021302797</v>
      </c>
      <c r="BI1168" s="17">
        <v>0.39004416245761397</v>
      </c>
      <c r="BJ1168" s="17">
        <v>0.37886930443065903</v>
      </c>
      <c r="BK1168" s="17">
        <v>0.35941018796073498</v>
      </c>
      <c r="BL1168" s="17">
        <v>0.32396506218419402</v>
      </c>
      <c r="BM1168" s="17">
        <v>0.44391718516319201</v>
      </c>
      <c r="BN1168" s="17">
        <v>0.379387511929829</v>
      </c>
      <c r="BO1168" s="17"/>
      <c r="BP1168" s="17">
        <v>0.40756387393676802</v>
      </c>
      <c r="BQ1168" s="17">
        <v>0.34203574943305598</v>
      </c>
      <c r="BR1168" s="17">
        <v>0.367988676977139</v>
      </c>
      <c r="BS1168" s="17">
        <v>0.37090386000871001</v>
      </c>
      <c r="BT1168" s="17">
        <v>0.32487725938165302</v>
      </c>
      <c r="BU1168" s="17">
        <v>0.32215019228550501</v>
      </c>
      <c r="BV1168" s="17"/>
      <c r="BW1168" s="17">
        <v>0.37585057236547098</v>
      </c>
      <c r="BX1168" s="17">
        <v>0.38531060597106398</v>
      </c>
      <c r="BY1168" s="17">
        <v>0.35545891601323198</v>
      </c>
      <c r="BZ1168" s="17">
        <v>0.36565822944869503</v>
      </c>
      <c r="CA1168" s="17">
        <v>0.356912738855032</v>
      </c>
      <c r="CB1168" s="17">
        <v>0.34766290816962397</v>
      </c>
      <c r="CC1168" s="17">
        <v>0.32171489346592003</v>
      </c>
      <c r="CD1168" s="17">
        <v>0.37728018336660102</v>
      </c>
      <c r="CE1168" s="17"/>
      <c r="CF1168" s="17">
        <v>0.33278862515438301</v>
      </c>
      <c r="CG1168" s="17">
        <v>0.36264157512768402</v>
      </c>
      <c r="CH1168" s="17">
        <v>0.36458818153335198</v>
      </c>
      <c r="CI1168" s="17">
        <v>0.38902544248696302</v>
      </c>
      <c r="CJ1168" s="17">
        <v>0.31834634877602302</v>
      </c>
      <c r="CK1168" s="17"/>
      <c r="CL1168" s="17">
        <v>0.38161180217756702</v>
      </c>
      <c r="CM1168" s="17"/>
      <c r="CN1168" s="17">
        <v>0.37364568292689498</v>
      </c>
      <c r="CO1168" s="17">
        <v>0.36630596285704298</v>
      </c>
      <c r="CP1168" s="17">
        <v>0.33693168097770598</v>
      </c>
    </row>
    <row r="1169" spans="2:94" x14ac:dyDescent="0.35">
      <c r="B1169" t="s">
        <v>184</v>
      </c>
      <c r="C1169" s="17">
        <v>0.26597658186748002</v>
      </c>
      <c r="D1169" s="17">
        <v>0.26057393094632197</v>
      </c>
      <c r="E1169" s="17">
        <v>0.27334637637826797</v>
      </c>
      <c r="F1169" s="17"/>
      <c r="G1169" s="17">
        <v>0.2309267562822</v>
      </c>
      <c r="H1169" s="17">
        <v>0.24374386662521599</v>
      </c>
      <c r="I1169" s="17">
        <v>0.25679669878300698</v>
      </c>
      <c r="J1169" s="17">
        <v>0.27812984381851102</v>
      </c>
      <c r="K1169" s="17">
        <v>0.27132880892836198</v>
      </c>
      <c r="L1169" s="17">
        <v>0.301624579057923</v>
      </c>
      <c r="M1169" s="17"/>
      <c r="N1169" s="17">
        <v>0.27255231664553897</v>
      </c>
      <c r="O1169" s="17">
        <v>0.280125930915543</v>
      </c>
      <c r="P1169" s="17">
        <v>0.25667379640855298</v>
      </c>
      <c r="Q1169" s="17">
        <v>0.253929569213388</v>
      </c>
      <c r="R1169" s="17"/>
      <c r="S1169" s="17">
        <v>0.239810659282917</v>
      </c>
      <c r="T1169" s="17">
        <v>0.30013819411460801</v>
      </c>
      <c r="U1169" s="17">
        <v>0.276276931831274</v>
      </c>
      <c r="V1169" s="17">
        <v>0.29822933875659302</v>
      </c>
      <c r="W1169" s="17">
        <v>0.27578042607369402</v>
      </c>
      <c r="X1169" s="17">
        <v>0.27266223657702798</v>
      </c>
      <c r="Y1169" s="17">
        <v>0.24801004941378699</v>
      </c>
      <c r="Z1169" s="17">
        <v>0.26453931677522102</v>
      </c>
      <c r="AA1169" s="17">
        <v>0.27662483601140703</v>
      </c>
      <c r="AB1169" s="17">
        <v>0.23581891319573001</v>
      </c>
      <c r="AC1169" s="17">
        <v>0.21068830860238999</v>
      </c>
      <c r="AD1169" s="17"/>
      <c r="AE1169" s="17">
        <v>0.30147010595280799</v>
      </c>
      <c r="AF1169" s="17">
        <v>0.25169630335065202</v>
      </c>
      <c r="AG1169" s="17">
        <v>0.24574212177202401</v>
      </c>
      <c r="AH1169" s="17"/>
      <c r="AI1169" s="17">
        <v>0.30820310533370199</v>
      </c>
      <c r="AJ1169" s="17">
        <v>0.23027415930515699</v>
      </c>
      <c r="AK1169" s="17">
        <v>0.26194618754784299</v>
      </c>
      <c r="AL1169" s="17">
        <v>0.27904011365845499</v>
      </c>
      <c r="AM1169" s="17">
        <v>0.25461930077453798</v>
      </c>
      <c r="AN1169" s="17"/>
      <c r="AO1169" s="17">
        <v>0.30438903939560202</v>
      </c>
      <c r="AP1169" s="17">
        <v>0.23081885170795399</v>
      </c>
      <c r="AQ1169" s="17">
        <v>0.27464990709271903</v>
      </c>
      <c r="AR1169" s="17"/>
      <c r="AS1169" s="17">
        <v>0.28730627539672299</v>
      </c>
      <c r="AT1169" s="17">
        <v>0.25809030699997698</v>
      </c>
      <c r="AU1169" s="17">
        <v>0.25637307889112698</v>
      </c>
      <c r="AV1169" s="17">
        <v>0.26489483798244401</v>
      </c>
      <c r="AW1169" s="17">
        <v>0.29834398934304501</v>
      </c>
      <c r="AX1169" s="17"/>
      <c r="AY1169" s="17">
        <v>0.26496793725413298</v>
      </c>
      <c r="AZ1169" s="17">
        <v>0.23971232945578999</v>
      </c>
      <c r="BA1169" s="17">
        <v>0.224923886026728</v>
      </c>
      <c r="BB1169" s="17">
        <v>0.28545844380448698</v>
      </c>
      <c r="BC1169" s="17">
        <v>0.27350959740351</v>
      </c>
      <c r="BD1169" s="17">
        <v>0.25140504247895601</v>
      </c>
      <c r="BE1169" s="17">
        <v>0.30313884018906301</v>
      </c>
      <c r="BF1169" s="17">
        <v>0.25944896906053999</v>
      </c>
      <c r="BG1169" s="17">
        <v>0.27978610539427701</v>
      </c>
      <c r="BH1169" s="17">
        <v>0.25329488721660998</v>
      </c>
      <c r="BI1169" s="17">
        <v>0.27844223514300498</v>
      </c>
      <c r="BJ1169" s="17">
        <v>0.28481247321702202</v>
      </c>
      <c r="BK1169" s="17">
        <v>0.29762384319590701</v>
      </c>
      <c r="BL1169" s="17">
        <v>0.22401959941284699</v>
      </c>
      <c r="BM1169" s="17">
        <v>0.27779730895422799</v>
      </c>
      <c r="BN1169" s="17">
        <v>0.17565330331376799</v>
      </c>
      <c r="BO1169" s="17"/>
      <c r="BP1169" s="17">
        <v>0.22618145978989199</v>
      </c>
      <c r="BQ1169" s="17">
        <v>0.26732690011752702</v>
      </c>
      <c r="BR1169" s="17">
        <v>0.28737255109151899</v>
      </c>
      <c r="BS1169" s="17">
        <v>0.26821861090126897</v>
      </c>
      <c r="BT1169" s="17">
        <v>0.29575697618834501</v>
      </c>
      <c r="BU1169" s="17">
        <v>0.30455358449702802</v>
      </c>
      <c r="BV1169" s="17"/>
      <c r="BW1169" s="17">
        <v>0.271579266517119</v>
      </c>
      <c r="BX1169" s="17">
        <v>0.25755647193366299</v>
      </c>
      <c r="BY1169" s="17">
        <v>0.28784739738195297</v>
      </c>
      <c r="BZ1169" s="17">
        <v>0.24731550629751001</v>
      </c>
      <c r="CA1169" s="17">
        <v>0.29092140854027199</v>
      </c>
      <c r="CB1169" s="17">
        <v>0.26482810110933003</v>
      </c>
      <c r="CC1169" s="17">
        <v>0.244068907090323</v>
      </c>
      <c r="CD1169" s="17">
        <v>0.20328279597969201</v>
      </c>
      <c r="CE1169" s="17"/>
      <c r="CF1169" s="17">
        <v>0.250172623065679</v>
      </c>
      <c r="CG1169" s="17">
        <v>0.291466452790481</v>
      </c>
      <c r="CH1169" s="17">
        <v>0.274021474979316</v>
      </c>
      <c r="CI1169" s="17">
        <v>0.20136946015696999</v>
      </c>
      <c r="CJ1169" s="17">
        <v>0.22929930593758499</v>
      </c>
      <c r="CK1169" s="17"/>
      <c r="CL1169" s="17">
        <v>0.27698889883668998</v>
      </c>
      <c r="CM1169" s="17"/>
      <c r="CN1169" s="17">
        <v>0.243549143826575</v>
      </c>
      <c r="CO1169" s="17">
        <v>0.30300450443953802</v>
      </c>
      <c r="CP1169" s="17">
        <v>0.28775977099449201</v>
      </c>
    </row>
    <row r="1170" spans="2:94" x14ac:dyDescent="0.35">
      <c r="B1170" t="s">
        <v>185</v>
      </c>
      <c r="C1170" s="17">
        <v>8.0767364205788394E-2</v>
      </c>
      <c r="D1170" s="17">
        <v>8.3000366216598606E-2</v>
      </c>
      <c r="E1170" s="17">
        <v>7.8263062680567902E-2</v>
      </c>
      <c r="F1170" s="17"/>
      <c r="G1170" s="17">
        <v>5.68044644483372E-2</v>
      </c>
      <c r="H1170" s="17">
        <v>5.6146525095921301E-2</v>
      </c>
      <c r="I1170" s="17">
        <v>8.0646728857635894E-2</v>
      </c>
      <c r="J1170" s="17">
        <v>8.7101435773127497E-2</v>
      </c>
      <c r="K1170" s="17">
        <v>8.8440573617781501E-2</v>
      </c>
      <c r="L1170" s="17">
        <v>0.106754245165151</v>
      </c>
      <c r="M1170" s="17"/>
      <c r="N1170" s="17">
        <v>0.106178451073981</v>
      </c>
      <c r="O1170" s="17">
        <v>8.1051242432204906E-2</v>
      </c>
      <c r="P1170" s="17">
        <v>8.1834822456972198E-2</v>
      </c>
      <c r="Q1170" s="17">
        <v>5.3141563718834203E-2</v>
      </c>
      <c r="R1170" s="17"/>
      <c r="S1170" s="17">
        <v>4.5788395894514299E-2</v>
      </c>
      <c r="T1170" s="17">
        <v>9.3299328350769303E-2</v>
      </c>
      <c r="U1170" s="17">
        <v>0.12219524702922401</v>
      </c>
      <c r="V1170" s="17">
        <v>7.5918272637466297E-2</v>
      </c>
      <c r="W1170" s="17">
        <v>9.5625891333145502E-2</v>
      </c>
      <c r="X1170" s="17">
        <v>7.4550571739024102E-2</v>
      </c>
      <c r="Y1170" s="17">
        <v>7.57534442109839E-2</v>
      </c>
      <c r="Z1170" s="17">
        <v>6.3793441911422805E-2</v>
      </c>
      <c r="AA1170" s="17">
        <v>8.8876039918542801E-2</v>
      </c>
      <c r="AB1170" s="17">
        <v>7.0175353302280502E-2</v>
      </c>
      <c r="AC1170" s="17">
        <v>0.101679754516646</v>
      </c>
      <c r="AD1170" s="17"/>
      <c r="AE1170" s="17">
        <v>9.8758433247758404E-2</v>
      </c>
      <c r="AF1170" s="17">
        <v>7.3894072581060899E-2</v>
      </c>
      <c r="AG1170" s="17">
        <v>6.58405158757248E-2</v>
      </c>
      <c r="AH1170" s="17"/>
      <c r="AI1170" s="17">
        <v>0.117368342389845</v>
      </c>
      <c r="AJ1170" s="17">
        <v>5.9376958832195903E-2</v>
      </c>
      <c r="AK1170" s="17">
        <v>5.3012681078171003E-2</v>
      </c>
      <c r="AL1170" s="17">
        <v>0.10502296416797199</v>
      </c>
      <c r="AM1170" s="17">
        <v>6.5003858291655905E-2</v>
      </c>
      <c r="AN1170" s="17"/>
      <c r="AO1170" s="17">
        <v>0.117313894973563</v>
      </c>
      <c r="AP1170" s="17">
        <v>5.58491078164235E-2</v>
      </c>
      <c r="AQ1170" s="17">
        <v>5.96677485828596E-2</v>
      </c>
      <c r="AR1170" s="17"/>
      <c r="AS1170" s="17">
        <v>7.6327197057847407E-2</v>
      </c>
      <c r="AT1170" s="17">
        <v>8.3905455325565398E-2</v>
      </c>
      <c r="AU1170" s="17">
        <v>7.4696870403302001E-2</v>
      </c>
      <c r="AV1170" s="17">
        <v>9.4060690826493598E-2</v>
      </c>
      <c r="AW1170" s="17">
        <v>6.8779742742158395E-2</v>
      </c>
      <c r="AX1170" s="17"/>
      <c r="AY1170" s="17">
        <v>3.1007946852994701E-2</v>
      </c>
      <c r="AZ1170" s="17">
        <v>6.0681703887142197E-2</v>
      </c>
      <c r="BA1170" s="17">
        <v>3.07219667260972E-2</v>
      </c>
      <c r="BB1170" s="17">
        <v>6.2597022733960603E-2</v>
      </c>
      <c r="BC1170" s="17">
        <v>8.0704397452540794E-2</v>
      </c>
      <c r="BD1170" s="17">
        <v>7.16474256716923E-2</v>
      </c>
      <c r="BE1170" s="17">
        <v>9.0881807512715199E-2</v>
      </c>
      <c r="BF1170" s="17">
        <v>8.4367244463820407E-2</v>
      </c>
      <c r="BG1170" s="17">
        <v>6.9729603834276205E-2</v>
      </c>
      <c r="BH1170" s="17">
        <v>0.109791768639661</v>
      </c>
      <c r="BI1170" s="17">
        <v>9.7534992507119306E-2</v>
      </c>
      <c r="BJ1170" s="17">
        <v>0.136219734790923</v>
      </c>
      <c r="BK1170" s="17">
        <v>0.12914063546201299</v>
      </c>
      <c r="BL1170" s="17">
        <v>0.109617175591587</v>
      </c>
      <c r="BM1170" s="17">
        <v>5.2895306150592097E-2</v>
      </c>
      <c r="BN1170" s="17">
        <v>6.5144192952393404E-2</v>
      </c>
      <c r="BO1170" s="17"/>
      <c r="BP1170" s="17">
        <v>4.6201660757560298E-2</v>
      </c>
      <c r="BQ1170" s="17">
        <v>9.3908902087732796E-2</v>
      </c>
      <c r="BR1170" s="17">
        <v>8.2790921950046795E-2</v>
      </c>
      <c r="BS1170" s="17">
        <v>8.2112243152650893E-2</v>
      </c>
      <c r="BT1170" s="17">
        <v>0.110160095460398</v>
      </c>
      <c r="BU1170" s="17">
        <v>9.3020422392382895E-2</v>
      </c>
      <c r="BV1170" s="17"/>
      <c r="BW1170" s="17">
        <v>5.1939637019624799E-2</v>
      </c>
      <c r="BX1170" s="17">
        <v>7.3378847683393505E-2</v>
      </c>
      <c r="BY1170" s="17">
        <v>8.1881252152795306E-2</v>
      </c>
      <c r="BZ1170" s="17">
        <v>9.2480857850515893E-2</v>
      </c>
      <c r="CA1170" s="17">
        <v>8.7446999415991294E-2</v>
      </c>
      <c r="CB1170" s="17">
        <v>8.6179120331564094E-2</v>
      </c>
      <c r="CC1170" s="17">
        <v>4.8202729960367799E-2</v>
      </c>
      <c r="CD1170" s="17">
        <v>3.92564647473716E-2</v>
      </c>
      <c r="CE1170" s="17"/>
      <c r="CF1170" s="17">
        <v>6.3611190947152799E-2</v>
      </c>
      <c r="CG1170" s="17">
        <v>0.101596843893179</v>
      </c>
      <c r="CH1170" s="17">
        <v>8.3396367572555405E-2</v>
      </c>
      <c r="CI1170" s="17">
        <v>4.56101799580126E-2</v>
      </c>
      <c r="CJ1170" s="17">
        <v>2.8641059068119E-2</v>
      </c>
      <c r="CK1170" s="17"/>
      <c r="CL1170" s="17">
        <v>8.9262047440649597E-2</v>
      </c>
      <c r="CM1170" s="17"/>
      <c r="CN1170" s="17">
        <v>6.1838089758532701E-2</v>
      </c>
      <c r="CO1170" s="17">
        <v>9.8403399410338599E-2</v>
      </c>
      <c r="CP1170" s="17">
        <v>0.109989841788641</v>
      </c>
    </row>
    <row r="1171" spans="2:94" x14ac:dyDescent="0.35">
      <c r="B1171" t="s">
        <v>186</v>
      </c>
      <c r="C1171" s="17">
        <v>3.2332979321058199E-2</v>
      </c>
      <c r="D1171" s="17">
        <v>4.0757025812865597E-2</v>
      </c>
      <c r="E1171" s="17">
        <v>2.4367733989596799E-2</v>
      </c>
      <c r="F1171" s="17"/>
      <c r="G1171" s="17">
        <v>1.7351381787117801E-2</v>
      </c>
      <c r="H1171" s="17">
        <v>2.0529439570110601E-2</v>
      </c>
      <c r="I1171" s="17">
        <v>3.1104963752899902E-2</v>
      </c>
      <c r="J1171" s="17">
        <v>3.0157213870129498E-2</v>
      </c>
      <c r="K1171" s="17">
        <v>6.2786855660972599E-2</v>
      </c>
      <c r="L1171" s="17">
        <v>3.4346046669324302E-2</v>
      </c>
      <c r="M1171" s="17"/>
      <c r="N1171" s="17">
        <v>4.1746447091518597E-2</v>
      </c>
      <c r="O1171" s="17">
        <v>2.8536620686896601E-2</v>
      </c>
      <c r="P1171" s="17">
        <v>3.3972968611600901E-2</v>
      </c>
      <c r="Q1171" s="17">
        <v>2.3972713984832798E-2</v>
      </c>
      <c r="R1171" s="17"/>
      <c r="S1171" s="17">
        <v>2.8247057291577799E-2</v>
      </c>
      <c r="T1171" s="17">
        <v>4.4026277621853002E-2</v>
      </c>
      <c r="U1171" s="17">
        <v>2.0415602003209202E-2</v>
      </c>
      <c r="V1171" s="17">
        <v>3.9593078370679602E-2</v>
      </c>
      <c r="W1171" s="17">
        <v>4.7730593772707601E-2</v>
      </c>
      <c r="X1171" s="17">
        <v>3.20758731886676E-2</v>
      </c>
      <c r="Y1171" s="17">
        <v>4.2980319037504697E-2</v>
      </c>
      <c r="Z1171" s="17">
        <v>3.3798094021198398E-2</v>
      </c>
      <c r="AA1171" s="17">
        <v>1.20253743893819E-2</v>
      </c>
      <c r="AB1171" s="17">
        <v>3.1843536787327598E-2</v>
      </c>
      <c r="AC1171" s="17">
        <v>2.5679713248289299E-2</v>
      </c>
      <c r="AD1171" s="17"/>
      <c r="AE1171" s="17">
        <v>5.5001780319688498E-2</v>
      </c>
      <c r="AF1171" s="17">
        <v>2.1319211115912302E-2</v>
      </c>
      <c r="AG1171" s="17">
        <v>2.0203298538745501E-2</v>
      </c>
      <c r="AH1171" s="17"/>
      <c r="AI1171" s="17">
        <v>5.8555065900950498E-2</v>
      </c>
      <c r="AJ1171" s="17">
        <v>1.23948230643228E-2</v>
      </c>
      <c r="AK1171" s="17">
        <v>2.4400768219656799E-2</v>
      </c>
      <c r="AL1171" s="17">
        <v>9.0896936092684996E-2</v>
      </c>
      <c r="AM1171" s="17">
        <v>2.11363727740046E-2</v>
      </c>
      <c r="AN1171" s="17"/>
      <c r="AO1171" s="17">
        <v>5.6319411112464503E-2</v>
      </c>
      <c r="AP1171" s="17">
        <v>1.37588721959682E-2</v>
      </c>
      <c r="AQ1171" s="17">
        <v>1.6958057618470902E-2</v>
      </c>
      <c r="AR1171" s="17"/>
      <c r="AS1171" s="17">
        <v>2.6592499446516499E-2</v>
      </c>
      <c r="AT1171" s="17">
        <v>3.1540504705311501E-2</v>
      </c>
      <c r="AU1171" s="17">
        <v>2.8172571200058501E-2</v>
      </c>
      <c r="AV1171" s="17">
        <v>2.4933777120052299E-2</v>
      </c>
      <c r="AW1171" s="17">
        <v>4.7287678859210203E-2</v>
      </c>
      <c r="AX1171" s="17"/>
      <c r="AY1171" s="17">
        <v>3.07934547572585E-2</v>
      </c>
      <c r="AZ1171" s="17">
        <v>3.55483002504655E-2</v>
      </c>
      <c r="BA1171" s="17">
        <v>2.2388152927358601E-2</v>
      </c>
      <c r="BB1171" s="17">
        <v>1.61969543929858E-2</v>
      </c>
      <c r="BC1171" s="17">
        <v>2.5244654330703501E-2</v>
      </c>
      <c r="BD1171" s="17">
        <v>2.7944214887108802E-2</v>
      </c>
      <c r="BE1171" s="17">
        <v>2.7833576182229199E-2</v>
      </c>
      <c r="BF1171" s="17">
        <v>2.6340926113426401E-2</v>
      </c>
      <c r="BG1171" s="17">
        <v>3.7541027261880501E-2</v>
      </c>
      <c r="BH1171" s="17">
        <v>4.29515895647705E-2</v>
      </c>
      <c r="BI1171" s="17">
        <v>2.68715530283118E-2</v>
      </c>
      <c r="BJ1171" s="17">
        <v>6.0431065797052097E-2</v>
      </c>
      <c r="BK1171" s="17">
        <v>2.76273771699545E-2</v>
      </c>
      <c r="BL1171" s="17">
        <v>8.7340034410726297E-2</v>
      </c>
      <c r="BM1171" s="17">
        <v>2.6148535939700401E-2</v>
      </c>
      <c r="BN1171" s="17">
        <v>5.4832565726325201E-2</v>
      </c>
      <c r="BO1171" s="17"/>
      <c r="BP1171" s="17">
        <v>2.04727416125343E-2</v>
      </c>
      <c r="BQ1171" s="17">
        <v>3.8996420826079001E-2</v>
      </c>
      <c r="BR1171" s="17">
        <v>2.76514063749232E-2</v>
      </c>
      <c r="BS1171" s="17">
        <v>3.5587375939214697E-2</v>
      </c>
      <c r="BT1171" s="17">
        <v>3.1074199134918799E-2</v>
      </c>
      <c r="BU1171" s="17">
        <v>4.9953198526911699E-2</v>
      </c>
      <c r="BV1171" s="17"/>
      <c r="BW1171" s="17">
        <v>3.11589215813423E-2</v>
      </c>
      <c r="BX1171" s="17">
        <v>3.1652272299204802E-2</v>
      </c>
      <c r="BY1171" s="17">
        <v>2.8432357541036901E-2</v>
      </c>
      <c r="BZ1171" s="17">
        <v>4.3548599956108901E-2</v>
      </c>
      <c r="CA1171" s="17">
        <v>4.1381658310279297E-2</v>
      </c>
      <c r="CB1171" s="17">
        <v>4.3963178216922701E-2</v>
      </c>
      <c r="CC1171" s="17">
        <v>3.84411432961385E-2</v>
      </c>
      <c r="CD1171" s="17">
        <v>0</v>
      </c>
      <c r="CE1171" s="17"/>
      <c r="CF1171" s="17">
        <v>3.5404422108047201E-2</v>
      </c>
      <c r="CG1171" s="17">
        <v>4.5816182034491899E-2</v>
      </c>
      <c r="CH1171" s="17">
        <v>2.19716156142074E-2</v>
      </c>
      <c r="CI1171" s="17">
        <v>2.1739632627840799E-2</v>
      </c>
      <c r="CJ1171" s="17">
        <v>4.2614657000842403E-2</v>
      </c>
      <c r="CK1171" s="17"/>
      <c r="CL1171" s="17">
        <v>2.7083871611538302E-2</v>
      </c>
      <c r="CM1171" s="17"/>
      <c r="CN1171" s="17">
        <v>2.5404756646386101E-2</v>
      </c>
      <c r="CO1171" s="17">
        <v>2.7349069951756101E-2</v>
      </c>
      <c r="CP1171" s="17">
        <v>5.2132447560044502E-2</v>
      </c>
    </row>
    <row r="1172" spans="2:94" x14ac:dyDescent="0.35">
      <c r="B1172" t="s">
        <v>133</v>
      </c>
      <c r="C1172" s="17">
        <v>4.2796680068628502E-2</v>
      </c>
      <c r="D1172" s="17">
        <v>3.0301120387158199E-2</v>
      </c>
      <c r="E1172" s="17">
        <v>5.4818116945209903E-2</v>
      </c>
      <c r="F1172" s="17"/>
      <c r="G1172" s="17">
        <v>5.4156237927988897E-2</v>
      </c>
      <c r="H1172" s="17">
        <v>3.5914973768630801E-2</v>
      </c>
      <c r="I1172" s="17">
        <v>3.58230313762452E-2</v>
      </c>
      <c r="J1172" s="17">
        <v>4.5839548421715101E-2</v>
      </c>
      <c r="K1172" s="17">
        <v>4.7256141122023601E-2</v>
      </c>
      <c r="L1172" s="17">
        <v>4.1059351237445203E-2</v>
      </c>
      <c r="M1172" s="17"/>
      <c r="N1172" s="17">
        <v>3.0938656386817899E-2</v>
      </c>
      <c r="O1172" s="17">
        <v>3.7656938444283597E-2</v>
      </c>
      <c r="P1172" s="17">
        <v>3.97668607756873E-2</v>
      </c>
      <c r="Q1172" s="17">
        <v>6.21042956110422E-2</v>
      </c>
      <c r="R1172" s="17"/>
      <c r="S1172" s="17">
        <v>3.8263562396328298E-2</v>
      </c>
      <c r="T1172" s="17">
        <v>4.1275034481728597E-2</v>
      </c>
      <c r="U1172" s="17">
        <v>5.7881615544036903E-2</v>
      </c>
      <c r="V1172" s="17">
        <v>3.8566285926017498E-2</v>
      </c>
      <c r="W1172" s="17">
        <v>2.0979436426853001E-2</v>
      </c>
      <c r="X1172" s="17">
        <v>5.9373561147695403E-2</v>
      </c>
      <c r="Y1172" s="17">
        <v>4.7153727929050301E-2</v>
      </c>
      <c r="Z1172" s="17">
        <v>5.4155775133600398E-2</v>
      </c>
      <c r="AA1172" s="17">
        <v>4.2055324485360701E-2</v>
      </c>
      <c r="AB1172" s="17">
        <v>3.2929734990995302E-2</v>
      </c>
      <c r="AC1172" s="17">
        <v>4.69131437800712E-2</v>
      </c>
      <c r="AD1172" s="17"/>
      <c r="AE1172" s="17">
        <v>4.0529287047462399E-2</v>
      </c>
      <c r="AF1172" s="17">
        <v>2.69824662005924E-2</v>
      </c>
      <c r="AG1172" s="17">
        <v>7.5804132445150094E-2</v>
      </c>
      <c r="AH1172" s="17"/>
      <c r="AI1172" s="17">
        <v>3.25138969460372E-2</v>
      </c>
      <c r="AJ1172" s="17">
        <v>3.4329675684040002E-2</v>
      </c>
      <c r="AK1172" s="17">
        <v>1.3423396760706301E-2</v>
      </c>
      <c r="AL1172" s="17">
        <v>2.82839337478305E-2</v>
      </c>
      <c r="AM1172" s="17">
        <v>8.3613601965654705E-2</v>
      </c>
      <c r="AN1172" s="17"/>
      <c r="AO1172" s="17">
        <v>2.25323340081693E-2</v>
      </c>
      <c r="AP1172" s="17">
        <v>2.7013995666471599E-2</v>
      </c>
      <c r="AQ1172" s="17">
        <v>1.7010207853676702E-2</v>
      </c>
      <c r="AR1172" s="17"/>
      <c r="AS1172" s="17">
        <v>5.4124380017372999E-2</v>
      </c>
      <c r="AT1172" s="17">
        <v>5.10020889291075E-2</v>
      </c>
      <c r="AU1172" s="17">
        <v>3.75877260109449E-2</v>
      </c>
      <c r="AV1172" s="17">
        <v>3.00534359189501E-2</v>
      </c>
      <c r="AW1172" s="17">
        <v>0</v>
      </c>
      <c r="AX1172" s="17"/>
      <c r="AY1172" s="17">
        <v>0.16617889777019201</v>
      </c>
      <c r="AZ1172" s="17">
        <v>4.5889749187251701E-2</v>
      </c>
      <c r="BA1172" s="17">
        <v>5.6978714124772498E-2</v>
      </c>
      <c r="BB1172" s="17">
        <v>5.2283310918916401E-2</v>
      </c>
      <c r="BC1172" s="17">
        <v>4.2834290569434899E-2</v>
      </c>
      <c r="BD1172" s="17">
        <v>3.6939125287683797E-2</v>
      </c>
      <c r="BE1172" s="17">
        <v>3.08705428978076E-2</v>
      </c>
      <c r="BF1172" s="17">
        <v>3.0387585570119901E-2</v>
      </c>
      <c r="BG1172" s="17">
        <v>3.6460102633385102E-2</v>
      </c>
      <c r="BH1172" s="17">
        <v>4.6907054017702003E-2</v>
      </c>
      <c r="BI1172" s="17">
        <v>3.6912919009581699E-2</v>
      </c>
      <c r="BJ1172" s="17">
        <v>1.8690519879570901E-2</v>
      </c>
      <c r="BK1172" s="17">
        <v>1.6794466600158601E-2</v>
      </c>
      <c r="BL1172" s="17">
        <v>5.2622568773983601E-2</v>
      </c>
      <c r="BM1172" s="17">
        <v>1.2905796851849999E-2</v>
      </c>
      <c r="BN1172" s="17">
        <v>1.15498948958469E-2</v>
      </c>
      <c r="BO1172" s="17"/>
      <c r="BP1172" s="17">
        <v>3.1458011134966102E-2</v>
      </c>
      <c r="BQ1172" s="17">
        <v>5.0786237171408302E-2</v>
      </c>
      <c r="BR1172" s="17">
        <v>4.2906826538852298E-2</v>
      </c>
      <c r="BS1172" s="17">
        <v>4.5669686198994301E-2</v>
      </c>
      <c r="BT1172" s="17">
        <v>5.02261525016727E-2</v>
      </c>
      <c r="BU1172" s="17">
        <v>2.5124764092554701E-2</v>
      </c>
      <c r="BV1172" s="17"/>
      <c r="BW1172" s="17">
        <v>3.8442400833949598E-2</v>
      </c>
      <c r="BX1172" s="17">
        <v>4.0739786719220003E-2</v>
      </c>
      <c r="BY1172" s="17">
        <v>2.5034907435231402E-2</v>
      </c>
      <c r="BZ1172" s="17">
        <v>5.4297043184837801E-2</v>
      </c>
      <c r="CA1172" s="17">
        <v>3.9815831130113402E-2</v>
      </c>
      <c r="CB1172" s="17">
        <v>2.5844242749568098E-2</v>
      </c>
      <c r="CC1172" s="17">
        <v>1.9429352288550601E-2</v>
      </c>
      <c r="CD1172" s="17">
        <v>9.8317712429548704E-2</v>
      </c>
      <c r="CE1172" s="17"/>
      <c r="CF1172" s="17">
        <v>2.14742402237772E-2</v>
      </c>
      <c r="CG1172" s="17">
        <v>3.1805676025013697E-2</v>
      </c>
      <c r="CH1172" s="17">
        <v>4.9068284748019997E-2</v>
      </c>
      <c r="CI1172" s="17">
        <v>6.2577099204651501E-2</v>
      </c>
      <c r="CJ1172" s="17">
        <v>5.5985285168833797E-2</v>
      </c>
      <c r="CK1172" s="17"/>
      <c r="CL1172" s="17">
        <v>2.92103844266631E-2</v>
      </c>
      <c r="CM1172" s="17"/>
      <c r="CN1172" s="17">
        <v>5.0417477111725999E-2</v>
      </c>
      <c r="CO1172" s="17">
        <v>4.68155764189188E-2</v>
      </c>
      <c r="CP1172" s="17">
        <v>2.21825207234293E-2</v>
      </c>
    </row>
    <row r="1173" spans="2:94" x14ac:dyDescent="0.35">
      <c r="B1173" t="s">
        <v>187</v>
      </c>
      <c r="C1173" s="17">
        <v>0.57812639453704495</v>
      </c>
      <c r="D1173" s="17">
        <v>0.58536755663705597</v>
      </c>
      <c r="E1173" s="17">
        <v>0.56920471000635697</v>
      </c>
      <c r="F1173" s="17"/>
      <c r="G1173" s="17">
        <v>0.64076115955435597</v>
      </c>
      <c r="H1173" s="17">
        <v>0.64366519494012098</v>
      </c>
      <c r="I1173" s="17">
        <v>0.59562857723021201</v>
      </c>
      <c r="J1173" s="17">
        <v>0.55877195811651703</v>
      </c>
      <c r="K1173" s="17">
        <v>0.53018762067086</v>
      </c>
      <c r="L1173" s="17">
        <v>0.51621577787015605</v>
      </c>
      <c r="M1173" s="17"/>
      <c r="N1173" s="17">
        <v>0.54858412880214302</v>
      </c>
      <c r="O1173" s="17">
        <v>0.57262926752107202</v>
      </c>
      <c r="P1173" s="17">
        <v>0.58775155174718596</v>
      </c>
      <c r="Q1173" s="17">
        <v>0.60685185747190296</v>
      </c>
      <c r="R1173" s="17"/>
      <c r="S1173" s="17">
        <v>0.64789032513466305</v>
      </c>
      <c r="T1173" s="17">
        <v>0.52126116543104095</v>
      </c>
      <c r="U1173" s="17">
        <v>0.52323060359225604</v>
      </c>
      <c r="V1173" s="17">
        <v>0.54769302430924305</v>
      </c>
      <c r="W1173" s="17">
        <v>0.55988365239360005</v>
      </c>
      <c r="X1173" s="17">
        <v>0.56133775734758495</v>
      </c>
      <c r="Y1173" s="17">
        <v>0.586102459408674</v>
      </c>
      <c r="Z1173" s="17">
        <v>0.58371337215855801</v>
      </c>
      <c r="AA1173" s="17">
        <v>0.58041842519530695</v>
      </c>
      <c r="AB1173" s="17">
        <v>0.62923246172366698</v>
      </c>
      <c r="AC1173" s="17">
        <v>0.61503907985260398</v>
      </c>
      <c r="AD1173" s="17"/>
      <c r="AE1173" s="17">
        <v>0.504240393432283</v>
      </c>
      <c r="AF1173" s="17">
        <v>0.62610794675178305</v>
      </c>
      <c r="AG1173" s="17">
        <v>0.59240993136835596</v>
      </c>
      <c r="AH1173" s="17"/>
      <c r="AI1173" s="17">
        <v>0.483359589429465</v>
      </c>
      <c r="AJ1173" s="17">
        <v>0.66362438311428495</v>
      </c>
      <c r="AK1173" s="17">
        <v>0.64721696639362303</v>
      </c>
      <c r="AL1173" s="17">
        <v>0.49675605233305797</v>
      </c>
      <c r="AM1173" s="17">
        <v>0.57562686619414605</v>
      </c>
      <c r="AN1173" s="17"/>
      <c r="AO1173" s="17">
        <v>0.49944532051020102</v>
      </c>
      <c r="AP1173" s="17">
        <v>0.67255917261318299</v>
      </c>
      <c r="AQ1173" s="17">
        <v>0.63171407885227404</v>
      </c>
      <c r="AR1173" s="17"/>
      <c r="AS1173" s="17">
        <v>0.55564964808154005</v>
      </c>
      <c r="AT1173" s="17">
        <v>0.57546164404003797</v>
      </c>
      <c r="AU1173" s="17">
        <v>0.60316975349456803</v>
      </c>
      <c r="AV1173" s="17">
        <v>0.58605725815206</v>
      </c>
      <c r="AW1173" s="17">
        <v>0.58558858905558597</v>
      </c>
      <c r="AX1173" s="17"/>
      <c r="AY1173" s="17">
        <v>0.50705176336542201</v>
      </c>
      <c r="AZ1173" s="17">
        <v>0.61816791721935105</v>
      </c>
      <c r="BA1173" s="17">
        <v>0.66498728019504405</v>
      </c>
      <c r="BB1173" s="17">
        <v>0.58346426814965002</v>
      </c>
      <c r="BC1173" s="17">
        <v>0.57770706024381102</v>
      </c>
      <c r="BD1173" s="17">
        <v>0.61206419167455905</v>
      </c>
      <c r="BE1173" s="17">
        <v>0.54727523321818505</v>
      </c>
      <c r="BF1173" s="17">
        <v>0.59945527479209304</v>
      </c>
      <c r="BG1173" s="17">
        <v>0.57648316087618101</v>
      </c>
      <c r="BH1173" s="17">
        <v>0.54705470056125605</v>
      </c>
      <c r="BI1173" s="17">
        <v>0.56023830031198296</v>
      </c>
      <c r="BJ1173" s="17">
        <v>0.49984620631543197</v>
      </c>
      <c r="BK1173" s="17">
        <v>0.52881367757196795</v>
      </c>
      <c r="BL1173" s="17">
        <v>0.52640062181085701</v>
      </c>
      <c r="BM1173" s="17">
        <v>0.63025305210362903</v>
      </c>
      <c r="BN1173" s="17">
        <v>0.69282004311166601</v>
      </c>
      <c r="BO1173" s="17"/>
      <c r="BP1173" s="17">
        <v>0.67568612670504802</v>
      </c>
      <c r="BQ1173" s="17">
        <v>0.54898153979725195</v>
      </c>
      <c r="BR1173" s="17">
        <v>0.55927829404465801</v>
      </c>
      <c r="BS1173" s="17">
        <v>0.568412083807871</v>
      </c>
      <c r="BT1173" s="17">
        <v>0.51278257671466598</v>
      </c>
      <c r="BU1173" s="17">
        <v>0.527348030491123</v>
      </c>
      <c r="BV1173" s="17"/>
      <c r="BW1173" s="17">
        <v>0.606879774047965</v>
      </c>
      <c r="BX1173" s="17">
        <v>0.59667262136451904</v>
      </c>
      <c r="BY1173" s="17">
        <v>0.57680408548898399</v>
      </c>
      <c r="BZ1173" s="17">
        <v>0.56235799271102704</v>
      </c>
      <c r="CA1173" s="17">
        <v>0.54043410260334401</v>
      </c>
      <c r="CB1173" s="17">
        <v>0.57918535759261502</v>
      </c>
      <c r="CC1173" s="17">
        <v>0.64985786736462003</v>
      </c>
      <c r="CD1173" s="17">
        <v>0.65914302684338799</v>
      </c>
      <c r="CE1173" s="17"/>
      <c r="CF1173" s="17">
        <v>0.62933752365534401</v>
      </c>
      <c r="CG1173" s="17">
        <v>0.52931484525683303</v>
      </c>
      <c r="CH1173" s="17">
        <v>0.57154225708590101</v>
      </c>
      <c r="CI1173" s="17">
        <v>0.66870362805252503</v>
      </c>
      <c r="CJ1173" s="17">
        <v>0.64345969282462001</v>
      </c>
      <c r="CK1173" s="17"/>
      <c r="CL1173" s="17">
        <v>0.57745479768445895</v>
      </c>
      <c r="CM1173" s="17"/>
      <c r="CN1173" s="17">
        <v>0.61879053265677997</v>
      </c>
      <c r="CO1173" s="17">
        <v>0.524427449779449</v>
      </c>
      <c r="CP1173" s="17">
        <v>0.52793541893339402</v>
      </c>
    </row>
    <row r="1174" spans="2:94" x14ac:dyDescent="0.35">
      <c r="B1174" t="s">
        <v>188</v>
      </c>
      <c r="C1174" s="17">
        <v>0.113100343526847</v>
      </c>
      <c r="D1174" s="17">
        <v>0.12375739202946399</v>
      </c>
      <c r="E1174" s="17">
        <v>0.102630796670165</v>
      </c>
      <c r="F1174" s="17"/>
      <c r="G1174" s="17">
        <v>7.4155846235455E-2</v>
      </c>
      <c r="H1174" s="17">
        <v>7.6675964666031896E-2</v>
      </c>
      <c r="I1174" s="17">
        <v>0.111751692610536</v>
      </c>
      <c r="J1174" s="17">
        <v>0.117258649643257</v>
      </c>
      <c r="K1174" s="17">
        <v>0.15122742927875399</v>
      </c>
      <c r="L1174" s="17">
        <v>0.14110029183447501</v>
      </c>
      <c r="M1174" s="17"/>
      <c r="N1174" s="17">
        <v>0.1479248981655</v>
      </c>
      <c r="O1174" s="17">
        <v>0.109587863119101</v>
      </c>
      <c r="P1174" s="17">
        <v>0.115807791068573</v>
      </c>
      <c r="Q1174" s="17">
        <v>7.7114277703666897E-2</v>
      </c>
      <c r="R1174" s="17"/>
      <c r="S1174" s="17">
        <v>7.4035453186092101E-2</v>
      </c>
      <c r="T1174" s="17">
        <v>0.137325605972622</v>
      </c>
      <c r="U1174" s="17">
        <v>0.14261084903243301</v>
      </c>
      <c r="V1174" s="17">
        <v>0.115511351008146</v>
      </c>
      <c r="W1174" s="17">
        <v>0.143356485105853</v>
      </c>
      <c r="X1174" s="17">
        <v>0.10662644492769199</v>
      </c>
      <c r="Y1174" s="17">
        <v>0.118733763248489</v>
      </c>
      <c r="Z1174" s="17">
        <v>9.7591535932621196E-2</v>
      </c>
      <c r="AA1174" s="17">
        <v>0.100901414307925</v>
      </c>
      <c r="AB1174" s="17">
        <v>0.102018890089608</v>
      </c>
      <c r="AC1174" s="17">
        <v>0.12735946776493501</v>
      </c>
      <c r="AD1174" s="17"/>
      <c r="AE1174" s="17">
        <v>0.15376021356744701</v>
      </c>
      <c r="AF1174" s="17">
        <v>9.5213283696973294E-2</v>
      </c>
      <c r="AG1174" s="17">
        <v>8.6043814414470302E-2</v>
      </c>
      <c r="AH1174" s="17"/>
      <c r="AI1174" s="17">
        <v>0.175923408290795</v>
      </c>
      <c r="AJ1174" s="17">
        <v>7.1771781896518699E-2</v>
      </c>
      <c r="AK1174" s="17">
        <v>7.7413449297827799E-2</v>
      </c>
      <c r="AL1174" s="17">
        <v>0.195919900260657</v>
      </c>
      <c r="AM1174" s="17">
        <v>8.6140231065660405E-2</v>
      </c>
      <c r="AN1174" s="17"/>
      <c r="AO1174" s="17">
        <v>0.17363330608602801</v>
      </c>
      <c r="AP1174" s="17">
        <v>6.9607980012391699E-2</v>
      </c>
      <c r="AQ1174" s="17">
        <v>7.6625806201330499E-2</v>
      </c>
      <c r="AR1174" s="17"/>
      <c r="AS1174" s="17">
        <v>0.102919696504364</v>
      </c>
      <c r="AT1174" s="17">
        <v>0.115445960030877</v>
      </c>
      <c r="AU1174" s="17">
        <v>0.10286944160336001</v>
      </c>
      <c r="AV1174" s="17">
        <v>0.118994467946546</v>
      </c>
      <c r="AW1174" s="17">
        <v>0.116067421601369</v>
      </c>
      <c r="AX1174" s="17"/>
      <c r="AY1174" s="17">
        <v>6.1801401610253201E-2</v>
      </c>
      <c r="AZ1174" s="17">
        <v>9.6230004137607697E-2</v>
      </c>
      <c r="BA1174" s="17">
        <v>5.3110119653455801E-2</v>
      </c>
      <c r="BB1174" s="17">
        <v>7.8793977126946399E-2</v>
      </c>
      <c r="BC1174" s="17">
        <v>0.105949051783244</v>
      </c>
      <c r="BD1174" s="17">
        <v>9.9591640558801098E-2</v>
      </c>
      <c r="BE1174" s="17">
        <v>0.118715383694944</v>
      </c>
      <c r="BF1174" s="17">
        <v>0.11070817057724699</v>
      </c>
      <c r="BG1174" s="17">
        <v>0.107270631096157</v>
      </c>
      <c r="BH1174" s="17">
        <v>0.15274335820443199</v>
      </c>
      <c r="BI1174" s="17">
        <v>0.124406545535431</v>
      </c>
      <c r="BJ1174" s="17">
        <v>0.19665080058797499</v>
      </c>
      <c r="BK1174" s="17">
        <v>0.15676801263196699</v>
      </c>
      <c r="BL1174" s="17">
        <v>0.196957210002313</v>
      </c>
      <c r="BM1174" s="17">
        <v>7.9043842090292499E-2</v>
      </c>
      <c r="BN1174" s="17">
        <v>0.119976758678719</v>
      </c>
      <c r="BO1174" s="17"/>
      <c r="BP1174" s="17">
        <v>6.6674402370094699E-2</v>
      </c>
      <c r="BQ1174" s="17">
        <v>0.13290532291381199</v>
      </c>
      <c r="BR1174" s="17">
        <v>0.11044232832497</v>
      </c>
      <c r="BS1174" s="17">
        <v>0.11769961909186601</v>
      </c>
      <c r="BT1174" s="17">
        <v>0.141234294595317</v>
      </c>
      <c r="BU1174" s="17">
        <v>0.142973620919295</v>
      </c>
      <c r="BV1174" s="17"/>
      <c r="BW1174" s="17">
        <v>8.3098558600967098E-2</v>
      </c>
      <c r="BX1174" s="17">
        <v>0.105031119982598</v>
      </c>
      <c r="BY1174" s="17">
        <v>0.110313609693832</v>
      </c>
      <c r="BZ1174" s="17">
        <v>0.13602945780662501</v>
      </c>
      <c r="CA1174" s="17">
        <v>0.128828657726271</v>
      </c>
      <c r="CB1174" s="17">
        <v>0.130142298548487</v>
      </c>
      <c r="CC1174" s="17">
        <v>8.6643873256506299E-2</v>
      </c>
      <c r="CD1174" s="17">
        <v>3.92564647473716E-2</v>
      </c>
      <c r="CE1174" s="17"/>
      <c r="CF1174" s="17">
        <v>9.9015613055200097E-2</v>
      </c>
      <c r="CG1174" s="17">
        <v>0.147413025927671</v>
      </c>
      <c r="CH1174" s="17">
        <v>0.10536798318676301</v>
      </c>
      <c r="CI1174" s="17">
        <v>6.73498125858535E-2</v>
      </c>
      <c r="CJ1174" s="17">
        <v>7.1255716068961403E-2</v>
      </c>
      <c r="CK1174" s="17"/>
      <c r="CL1174" s="17">
        <v>0.116345919052188</v>
      </c>
      <c r="CM1174" s="17"/>
      <c r="CN1174" s="17">
        <v>8.7242846404918806E-2</v>
      </c>
      <c r="CO1174" s="17">
        <v>0.125752469362095</v>
      </c>
      <c r="CP1174" s="17">
        <v>0.162122289348685</v>
      </c>
    </row>
    <row r="1175" spans="2:94" x14ac:dyDescent="0.35">
      <c r="B1175" t="s">
        <v>147</v>
      </c>
      <c r="C1175" s="17">
        <v>0.465026051010198</v>
      </c>
      <c r="D1175" s="17">
        <v>0.46161016460759102</v>
      </c>
      <c r="E1175" s="17">
        <v>0.46657391333619302</v>
      </c>
      <c r="F1175" s="17"/>
      <c r="G1175" s="17">
        <v>0.56660531331890096</v>
      </c>
      <c r="H1175" s="17">
        <v>0.56698923027408898</v>
      </c>
      <c r="I1175" s="17">
        <v>0.48387688461967598</v>
      </c>
      <c r="J1175" s="17">
        <v>0.44151330847325998</v>
      </c>
      <c r="K1175" s="17">
        <v>0.37896019139210602</v>
      </c>
      <c r="L1175" s="17">
        <v>0.37511548603568101</v>
      </c>
      <c r="M1175" s="17"/>
      <c r="N1175" s="17">
        <v>0.40065923063664299</v>
      </c>
      <c r="O1175" s="17">
        <v>0.46304140440197</v>
      </c>
      <c r="P1175" s="17">
        <v>0.47194376067861299</v>
      </c>
      <c r="Q1175" s="17">
        <v>0.52973757976823599</v>
      </c>
      <c r="R1175" s="17"/>
      <c r="S1175" s="17">
        <v>0.57385487194857099</v>
      </c>
      <c r="T1175" s="17">
        <v>0.38393555945841901</v>
      </c>
      <c r="U1175" s="17">
        <v>0.380619754559823</v>
      </c>
      <c r="V1175" s="17">
        <v>0.43218167330109702</v>
      </c>
      <c r="W1175" s="17">
        <v>0.41652716728774702</v>
      </c>
      <c r="X1175" s="17">
        <v>0.45471131241989299</v>
      </c>
      <c r="Y1175" s="17">
        <v>0.467368696160185</v>
      </c>
      <c r="Z1175" s="17">
        <v>0.48612183622593702</v>
      </c>
      <c r="AA1175" s="17">
        <v>0.47951701088738202</v>
      </c>
      <c r="AB1175" s="17">
        <v>0.52721357163405802</v>
      </c>
      <c r="AC1175" s="17">
        <v>0.48767961208766802</v>
      </c>
      <c r="AD1175" s="17"/>
      <c r="AE1175" s="17">
        <v>0.35048017986483598</v>
      </c>
      <c r="AF1175" s="17">
        <v>0.53089466305481003</v>
      </c>
      <c r="AG1175" s="17">
        <v>0.506366116953886</v>
      </c>
      <c r="AH1175" s="17"/>
      <c r="AI1175" s="17">
        <v>0.30743618113866999</v>
      </c>
      <c r="AJ1175" s="17">
        <v>0.59185260121776595</v>
      </c>
      <c r="AK1175" s="17">
        <v>0.56980351709579502</v>
      </c>
      <c r="AL1175" s="17">
        <v>0.300836152072401</v>
      </c>
      <c r="AM1175" s="17">
        <v>0.489486635128486</v>
      </c>
      <c r="AN1175" s="17"/>
      <c r="AO1175" s="17">
        <v>0.32581201442417301</v>
      </c>
      <c r="AP1175" s="17">
        <v>0.602951192600791</v>
      </c>
      <c r="AQ1175" s="17">
        <v>0.55508827265094296</v>
      </c>
      <c r="AR1175" s="17"/>
      <c r="AS1175" s="17">
        <v>0.45272995157717699</v>
      </c>
      <c r="AT1175" s="17">
        <v>0.46001568400916099</v>
      </c>
      <c r="AU1175" s="17">
        <v>0.50030031189120705</v>
      </c>
      <c r="AV1175" s="17">
        <v>0.467062790205514</v>
      </c>
      <c r="AW1175" s="17">
        <v>0.46952116745421701</v>
      </c>
      <c r="AX1175" s="17"/>
      <c r="AY1175" s="17">
        <v>0.44525036175516902</v>
      </c>
      <c r="AZ1175" s="17">
        <v>0.52193791308174298</v>
      </c>
      <c r="BA1175" s="17">
        <v>0.61187716054158803</v>
      </c>
      <c r="BB1175" s="17">
        <v>0.504670291022703</v>
      </c>
      <c r="BC1175" s="17">
        <v>0.47175800846056598</v>
      </c>
      <c r="BD1175" s="17">
        <v>0.51247255111575796</v>
      </c>
      <c r="BE1175" s="17">
        <v>0.42855984952324</v>
      </c>
      <c r="BF1175" s="17">
        <v>0.48874710421484602</v>
      </c>
      <c r="BG1175" s="17">
        <v>0.46921252978002498</v>
      </c>
      <c r="BH1175" s="17">
        <v>0.39431134235682502</v>
      </c>
      <c r="BI1175" s="17">
        <v>0.43583175477655201</v>
      </c>
      <c r="BJ1175" s="17">
        <v>0.30319540572745601</v>
      </c>
      <c r="BK1175" s="17">
        <v>0.37204566494000002</v>
      </c>
      <c r="BL1175" s="17">
        <v>0.32944341180854297</v>
      </c>
      <c r="BM1175" s="17">
        <v>0.551209210013336</v>
      </c>
      <c r="BN1175" s="17">
        <v>0.57284328443294796</v>
      </c>
      <c r="BO1175" s="17"/>
      <c r="BP1175" s="17">
        <v>0.60901172433495299</v>
      </c>
      <c r="BQ1175" s="17">
        <v>0.41607621688344099</v>
      </c>
      <c r="BR1175" s="17">
        <v>0.44883596571968798</v>
      </c>
      <c r="BS1175" s="17">
        <v>0.45071246471600501</v>
      </c>
      <c r="BT1175" s="17">
        <v>0.37154828211934998</v>
      </c>
      <c r="BU1175" s="17">
        <v>0.384374409571828</v>
      </c>
      <c r="BV1175" s="17"/>
      <c r="BW1175" s="17">
        <v>0.52378121544699796</v>
      </c>
      <c r="BX1175" s="17">
        <v>0.49164150138192098</v>
      </c>
      <c r="BY1175" s="17">
        <v>0.46649047579515202</v>
      </c>
      <c r="BZ1175" s="17">
        <v>0.42632853490440198</v>
      </c>
      <c r="CA1175" s="17">
        <v>0.41160544487707301</v>
      </c>
      <c r="CB1175" s="17">
        <v>0.449043059044128</v>
      </c>
      <c r="CC1175" s="17">
        <v>0.56321399410811401</v>
      </c>
      <c r="CD1175" s="17">
        <v>0.619886562096016</v>
      </c>
      <c r="CE1175" s="17"/>
      <c r="CF1175" s="17">
        <v>0.530321910600144</v>
      </c>
      <c r="CG1175" s="17">
        <v>0.38190181932916201</v>
      </c>
      <c r="CH1175" s="17">
        <v>0.46617427389913801</v>
      </c>
      <c r="CI1175" s="17">
        <v>0.60135381546667099</v>
      </c>
      <c r="CJ1175" s="17">
        <v>0.57220397675565904</v>
      </c>
      <c r="CK1175" s="17"/>
      <c r="CL1175" s="17">
        <v>0.46110887863227101</v>
      </c>
      <c r="CM1175" s="17"/>
      <c r="CN1175" s="17">
        <v>0.531547686251861</v>
      </c>
      <c r="CO1175" s="17">
        <v>0.398674980417354</v>
      </c>
      <c r="CP1175" s="17">
        <v>0.36581312958470802</v>
      </c>
    </row>
    <row r="1176" spans="2:94" x14ac:dyDescent="0.35">
      <c r="C1176" s="17"/>
      <c r="D1176" s="17"/>
      <c r="E1176" s="17"/>
      <c r="F1176" s="17"/>
      <c r="G1176" s="17"/>
      <c r="H1176" s="17"/>
      <c r="I1176" s="17"/>
      <c r="J1176" s="17"/>
      <c r="K1176" s="17"/>
      <c r="L1176" s="17"/>
      <c r="M1176" s="17"/>
      <c r="N1176" s="17"/>
      <c r="O1176" s="17"/>
      <c r="P1176" s="17"/>
      <c r="Q1176" s="17"/>
      <c r="R1176" s="17"/>
      <c r="S1176" s="17"/>
      <c r="T1176" s="17"/>
      <c r="U1176" s="17"/>
      <c r="V1176" s="17"/>
      <c r="W1176" s="17"/>
      <c r="X1176" s="17"/>
      <c r="Y1176" s="17"/>
      <c r="Z1176" s="17"/>
      <c r="AA1176" s="17"/>
      <c r="AB1176" s="17"/>
      <c r="AC1176" s="17"/>
      <c r="AD1176" s="17"/>
      <c r="AE1176" s="17"/>
      <c r="AF1176" s="17"/>
      <c r="AG1176" s="17"/>
      <c r="AH1176" s="17"/>
      <c r="AI1176" s="17"/>
      <c r="AJ1176" s="17"/>
      <c r="AK1176" s="17"/>
      <c r="AL1176" s="17"/>
      <c r="AM1176" s="17"/>
      <c r="AN1176" s="17"/>
      <c r="AO1176" s="17"/>
      <c r="AP1176" s="17"/>
      <c r="AQ1176" s="17"/>
      <c r="AR1176" s="17"/>
      <c r="AS1176" s="17"/>
      <c r="AT1176" s="17"/>
      <c r="AU1176" s="17"/>
      <c r="AV1176" s="17"/>
      <c r="AW1176" s="17"/>
      <c r="AX1176" s="17"/>
      <c r="AY1176" s="17"/>
      <c r="AZ1176" s="17"/>
      <c r="BA1176" s="17"/>
      <c r="BB1176" s="17"/>
      <c r="BC1176" s="17"/>
      <c r="BD1176" s="17"/>
      <c r="BE1176" s="17"/>
      <c r="BF1176" s="17"/>
      <c r="BG1176" s="17"/>
      <c r="BH1176" s="17"/>
      <c r="BI1176" s="17"/>
      <c r="BJ1176" s="17"/>
      <c r="BK1176" s="17"/>
      <c r="BL1176" s="17"/>
      <c r="BM1176" s="17"/>
      <c r="BN1176" s="17"/>
      <c r="BO1176" s="17"/>
      <c r="BP1176" s="17"/>
      <c r="BQ1176" s="17"/>
      <c r="BR1176" s="17"/>
      <c r="BS1176" s="17"/>
      <c r="BT1176" s="17"/>
      <c r="BU1176" s="17"/>
      <c r="BV1176" s="17"/>
      <c r="BW1176" s="17"/>
      <c r="BX1176" s="17"/>
      <c r="BY1176" s="17"/>
      <c r="BZ1176" s="17"/>
      <c r="CA1176" s="17"/>
      <c r="CB1176" s="17"/>
      <c r="CC1176" s="17"/>
      <c r="CD1176" s="17"/>
      <c r="CE1176" s="17"/>
      <c r="CF1176" s="17"/>
      <c r="CG1176" s="17"/>
      <c r="CH1176" s="17"/>
      <c r="CI1176" s="17"/>
      <c r="CJ1176" s="17"/>
      <c r="CK1176" s="17"/>
      <c r="CL1176" s="17"/>
      <c r="CM1176" s="17"/>
      <c r="CN1176" s="17"/>
      <c r="CO1176" s="17"/>
      <c r="CP1176" s="17"/>
    </row>
    <row r="1177" spans="2:94" x14ac:dyDescent="0.35">
      <c r="B1177" s="6" t="s">
        <v>425</v>
      </c>
      <c r="C1177" s="17"/>
      <c r="D1177" s="17"/>
      <c r="E1177" s="17"/>
      <c r="F1177" s="17"/>
      <c r="G1177" s="17"/>
      <c r="H1177" s="17"/>
      <c r="I1177" s="17"/>
      <c r="J1177" s="17"/>
      <c r="K1177" s="17"/>
      <c r="L1177" s="17"/>
      <c r="M1177" s="17"/>
      <c r="N1177" s="17"/>
      <c r="O1177" s="17"/>
      <c r="P1177" s="17"/>
      <c r="Q1177" s="17"/>
      <c r="R1177" s="17"/>
      <c r="S1177" s="17"/>
      <c r="T1177" s="17"/>
      <c r="U1177" s="17"/>
      <c r="V1177" s="17"/>
      <c r="W1177" s="17"/>
      <c r="X1177" s="17"/>
      <c r="Y1177" s="17"/>
      <c r="Z1177" s="17"/>
      <c r="AA1177" s="17"/>
      <c r="AB1177" s="17"/>
      <c r="AC1177" s="17"/>
      <c r="AD1177" s="17"/>
      <c r="AE1177" s="17"/>
      <c r="AF1177" s="17"/>
      <c r="AG1177" s="17"/>
      <c r="AH1177" s="17"/>
      <c r="AI1177" s="17"/>
      <c r="AJ1177" s="17"/>
      <c r="AK1177" s="17"/>
      <c r="AL1177" s="17"/>
      <c r="AM1177" s="17"/>
      <c r="AN1177" s="17"/>
      <c r="AO1177" s="17"/>
      <c r="AP1177" s="17"/>
      <c r="AQ1177" s="17"/>
      <c r="AR1177" s="17"/>
      <c r="AS1177" s="17"/>
      <c r="AT1177" s="17"/>
      <c r="AU1177" s="17"/>
      <c r="AV1177" s="17"/>
      <c r="AW1177" s="17"/>
      <c r="AX1177" s="17"/>
      <c r="AY1177" s="17"/>
      <c r="AZ1177" s="17"/>
      <c r="BA1177" s="17"/>
      <c r="BB1177" s="17"/>
      <c r="BC1177" s="17"/>
      <c r="BD1177" s="17"/>
      <c r="BE1177" s="17"/>
      <c r="BF1177" s="17"/>
      <c r="BG1177" s="17"/>
      <c r="BH1177" s="17"/>
      <c r="BI1177" s="17"/>
      <c r="BJ1177" s="17"/>
      <c r="BK1177" s="17"/>
      <c r="BL1177" s="17"/>
      <c r="BM1177" s="17"/>
      <c r="BN1177" s="17"/>
      <c r="BO1177" s="17"/>
      <c r="BP1177" s="17"/>
      <c r="BQ1177" s="17"/>
      <c r="BR1177" s="17"/>
      <c r="BS1177" s="17"/>
      <c r="BT1177" s="17"/>
      <c r="BU1177" s="17"/>
      <c r="BV1177" s="17"/>
      <c r="BW1177" s="17"/>
      <c r="BX1177" s="17"/>
      <c r="BY1177" s="17"/>
      <c r="BZ1177" s="17"/>
      <c r="CA1177" s="17"/>
      <c r="CB1177" s="17"/>
      <c r="CC1177" s="17"/>
      <c r="CD1177" s="17"/>
      <c r="CE1177" s="17"/>
      <c r="CF1177" s="17"/>
      <c r="CG1177" s="17"/>
      <c r="CH1177" s="17"/>
      <c r="CI1177" s="17"/>
      <c r="CJ1177" s="17"/>
      <c r="CK1177" s="17"/>
      <c r="CL1177" s="17"/>
      <c r="CM1177" s="17"/>
      <c r="CN1177" s="17"/>
      <c r="CO1177" s="17"/>
      <c r="CP1177" s="17"/>
    </row>
    <row r="1178" spans="2:94" x14ac:dyDescent="0.35">
      <c r="B1178" s="24" t="s">
        <v>125</v>
      </c>
      <c r="C1178" s="17"/>
      <c r="D1178" s="17"/>
      <c r="E1178" s="17"/>
      <c r="F1178" s="17"/>
      <c r="G1178" s="17"/>
      <c r="H1178" s="17"/>
      <c r="I1178" s="17"/>
      <c r="J1178" s="17"/>
      <c r="K1178" s="17"/>
      <c r="L1178" s="17"/>
      <c r="M1178" s="17"/>
      <c r="N1178" s="17"/>
      <c r="O1178" s="17"/>
      <c r="P1178" s="17"/>
      <c r="Q1178" s="17"/>
      <c r="R1178" s="17"/>
      <c r="S1178" s="17"/>
      <c r="T1178" s="17"/>
      <c r="U1178" s="17"/>
      <c r="V1178" s="17"/>
      <c r="W1178" s="17"/>
      <c r="X1178" s="17"/>
      <c r="Y1178" s="17"/>
      <c r="Z1178" s="17"/>
      <c r="AA1178" s="17"/>
      <c r="AB1178" s="17"/>
      <c r="AC1178" s="17"/>
      <c r="AD1178" s="17"/>
      <c r="AE1178" s="17"/>
      <c r="AF1178" s="17"/>
      <c r="AG1178" s="17"/>
      <c r="AH1178" s="17"/>
      <c r="AI1178" s="17"/>
      <c r="AJ1178" s="17"/>
      <c r="AK1178" s="17"/>
      <c r="AL1178" s="17"/>
      <c r="AM1178" s="17"/>
      <c r="AN1178" s="17"/>
      <c r="AO1178" s="17"/>
      <c r="AP1178" s="17"/>
      <c r="AQ1178" s="17"/>
      <c r="AR1178" s="17"/>
      <c r="AS1178" s="17"/>
      <c r="AT1178" s="17"/>
      <c r="AU1178" s="17"/>
      <c r="AV1178" s="17"/>
      <c r="AW1178" s="17"/>
      <c r="AX1178" s="17"/>
      <c r="AY1178" s="17"/>
      <c r="AZ1178" s="17"/>
      <c r="BA1178" s="17"/>
      <c r="BB1178" s="17"/>
      <c r="BC1178" s="17"/>
      <c r="BD1178" s="17"/>
      <c r="BE1178" s="17"/>
      <c r="BF1178" s="17"/>
      <c r="BG1178" s="17"/>
      <c r="BH1178" s="17"/>
      <c r="BI1178" s="17"/>
      <c r="BJ1178" s="17"/>
      <c r="BK1178" s="17"/>
      <c r="BL1178" s="17"/>
      <c r="BM1178" s="17"/>
      <c r="BN1178" s="17"/>
      <c r="BO1178" s="17"/>
      <c r="BP1178" s="17"/>
      <c r="BQ1178" s="17"/>
      <c r="BR1178" s="17"/>
      <c r="BS1178" s="17"/>
      <c r="BT1178" s="17"/>
      <c r="BU1178" s="17"/>
      <c r="BV1178" s="17"/>
      <c r="BW1178" s="17"/>
      <c r="BX1178" s="17"/>
      <c r="BY1178" s="17"/>
      <c r="BZ1178" s="17"/>
      <c r="CA1178" s="17"/>
      <c r="CB1178" s="17"/>
      <c r="CC1178" s="17"/>
      <c r="CD1178" s="17"/>
      <c r="CE1178" s="17"/>
      <c r="CF1178" s="17"/>
      <c r="CG1178" s="17"/>
      <c r="CH1178" s="17"/>
      <c r="CI1178" s="17"/>
      <c r="CJ1178" s="17"/>
      <c r="CK1178" s="17"/>
      <c r="CL1178" s="17"/>
      <c r="CM1178" s="17"/>
      <c r="CN1178" s="17"/>
      <c r="CO1178" s="17"/>
      <c r="CP1178" s="17"/>
    </row>
    <row r="1179" spans="2:94" x14ac:dyDescent="0.35">
      <c r="B1179" t="s">
        <v>182</v>
      </c>
      <c r="C1179" s="17">
        <v>0.13288217163208699</v>
      </c>
      <c r="D1179" s="17">
        <v>0.15734968311052799</v>
      </c>
      <c r="E1179" s="17">
        <v>0.11005462102333401</v>
      </c>
      <c r="F1179" s="17"/>
      <c r="G1179" s="17">
        <v>0.171820419065525</v>
      </c>
      <c r="H1179" s="17">
        <v>0.16092548636173101</v>
      </c>
      <c r="I1179" s="17">
        <v>0.11170132544806501</v>
      </c>
      <c r="J1179" s="17">
        <v>0.117326628228503</v>
      </c>
      <c r="K1179" s="17">
        <v>0.115582813887752</v>
      </c>
      <c r="L1179" s="17">
        <v>0.12536372731305101</v>
      </c>
      <c r="M1179" s="17"/>
      <c r="N1179" s="17">
        <v>0.14083660746187199</v>
      </c>
      <c r="O1179" s="17">
        <v>0.119380957163017</v>
      </c>
      <c r="P1179" s="17">
        <v>0.145613704337518</v>
      </c>
      <c r="Q1179" s="17">
        <v>0.12886276427348201</v>
      </c>
      <c r="R1179" s="17"/>
      <c r="S1179" s="17">
        <v>0.194299477408929</v>
      </c>
      <c r="T1179" s="17">
        <v>0.12734358018400299</v>
      </c>
      <c r="U1179" s="17">
        <v>0.1167508483119</v>
      </c>
      <c r="V1179" s="17">
        <v>9.2330518732317596E-2</v>
      </c>
      <c r="W1179" s="17">
        <v>0.12779422408948901</v>
      </c>
      <c r="X1179" s="17">
        <v>0.115283855925288</v>
      </c>
      <c r="Y1179" s="17">
        <v>0.13069822682472901</v>
      </c>
      <c r="Z1179" s="17">
        <v>0.136217179783576</v>
      </c>
      <c r="AA1179" s="17">
        <v>0.118192685916822</v>
      </c>
      <c r="AB1179" s="17">
        <v>0.14506148400267099</v>
      </c>
      <c r="AC1179" s="17">
        <v>0.124227491894224</v>
      </c>
      <c r="AD1179" s="17"/>
      <c r="AE1179" s="17">
        <v>0.13728883490674501</v>
      </c>
      <c r="AF1179" s="17">
        <v>0.133476943049125</v>
      </c>
      <c r="AG1179" s="17">
        <v>0.11830295711849</v>
      </c>
      <c r="AH1179" s="17"/>
      <c r="AI1179" s="17">
        <v>0.135812122271085</v>
      </c>
      <c r="AJ1179" s="17">
        <v>0.16231149613898699</v>
      </c>
      <c r="AK1179" s="17">
        <v>0.14039067032091601</v>
      </c>
      <c r="AL1179" s="17">
        <v>8.6797586939304103E-2</v>
      </c>
      <c r="AM1179" s="17">
        <v>8.9578844888332704E-2</v>
      </c>
      <c r="AN1179" s="17"/>
      <c r="AO1179" s="17">
        <v>0.16388184198434899</v>
      </c>
      <c r="AP1179" s="17">
        <v>0.14857864383529401</v>
      </c>
      <c r="AQ1179" s="17">
        <v>0.14710813360723099</v>
      </c>
      <c r="AR1179" s="17"/>
      <c r="AS1179" s="17">
        <v>0.1283253760326</v>
      </c>
      <c r="AT1179" s="17">
        <v>0.119443144928152</v>
      </c>
      <c r="AU1179" s="17">
        <v>0.123795064118433</v>
      </c>
      <c r="AV1179" s="17">
        <v>0.16423155439506401</v>
      </c>
      <c r="AW1179" s="17">
        <v>0.148966583980539</v>
      </c>
      <c r="AX1179" s="17"/>
      <c r="AY1179" s="17">
        <v>6.6225833053638397E-2</v>
      </c>
      <c r="AZ1179" s="17">
        <v>0.14030061826454099</v>
      </c>
      <c r="BA1179" s="17">
        <v>0.12432131120635299</v>
      </c>
      <c r="BB1179" s="17">
        <v>0.10644695112406501</v>
      </c>
      <c r="BC1179" s="17">
        <v>0.12560557006633799</v>
      </c>
      <c r="BD1179" s="17">
        <v>0.13055307971996899</v>
      </c>
      <c r="BE1179" s="17">
        <v>0.14159802722595699</v>
      </c>
      <c r="BF1179" s="17">
        <v>0.13105535327558801</v>
      </c>
      <c r="BG1179" s="17">
        <v>0.13752836513557901</v>
      </c>
      <c r="BH1179" s="17">
        <v>0.140849825546153</v>
      </c>
      <c r="BI1179" s="17">
        <v>0.12620799285246501</v>
      </c>
      <c r="BJ1179" s="17">
        <v>9.39231337362261E-2</v>
      </c>
      <c r="BK1179" s="17">
        <v>0.132373633376031</v>
      </c>
      <c r="BL1179" s="17">
        <v>0.22568155981027199</v>
      </c>
      <c r="BM1179" s="17">
        <v>8.1187082276944503E-2</v>
      </c>
      <c r="BN1179" s="17">
        <v>0.29785037052903701</v>
      </c>
      <c r="BO1179" s="17"/>
      <c r="BP1179" s="17">
        <v>0.179772814081569</v>
      </c>
      <c r="BQ1179" s="17">
        <v>0.13218268748074299</v>
      </c>
      <c r="BR1179" s="17">
        <v>0.115991579424415</v>
      </c>
      <c r="BS1179" s="17">
        <v>0.112662298212441</v>
      </c>
      <c r="BT1179" s="17">
        <v>9.5523765860315801E-2</v>
      </c>
      <c r="BU1179" s="17">
        <v>0.130451657676904</v>
      </c>
      <c r="BV1179" s="17"/>
      <c r="BW1179" s="17">
        <v>0.17364362695895699</v>
      </c>
      <c r="BX1179" s="17">
        <v>0.118851352956067</v>
      </c>
      <c r="BY1179" s="17">
        <v>0.12573534725765101</v>
      </c>
      <c r="BZ1179" s="17">
        <v>0.140757289140478</v>
      </c>
      <c r="CA1179" s="17">
        <v>0.16185517967447299</v>
      </c>
      <c r="CB1179" s="17">
        <v>0.15426160682551901</v>
      </c>
      <c r="CC1179" s="17">
        <v>0.24090106073130499</v>
      </c>
      <c r="CD1179" s="17">
        <v>9.8588623436989195E-2</v>
      </c>
      <c r="CE1179" s="17"/>
      <c r="CF1179" s="17">
        <v>0.25336267771416598</v>
      </c>
      <c r="CG1179" s="17">
        <v>0.129436137710291</v>
      </c>
      <c r="CH1179" s="17">
        <v>0.120202080334155</v>
      </c>
      <c r="CI1179" s="17">
        <v>0.113012565579045</v>
      </c>
      <c r="CJ1179" s="17">
        <v>9.8204802562115598E-2</v>
      </c>
      <c r="CK1179" s="17"/>
      <c r="CL1179" s="17">
        <v>0.11539705951531901</v>
      </c>
      <c r="CM1179" s="17"/>
      <c r="CN1179" s="17">
        <v>0.117786793175812</v>
      </c>
      <c r="CO1179" s="17">
        <v>0.10071727454374001</v>
      </c>
      <c r="CP1179" s="17">
        <v>0.19297854916201601</v>
      </c>
    </row>
    <row r="1180" spans="2:94" x14ac:dyDescent="0.35">
      <c r="B1180" t="s">
        <v>183</v>
      </c>
      <c r="C1180" s="17">
        <v>0.27673294547123201</v>
      </c>
      <c r="D1180" s="17">
        <v>0.27096001330045399</v>
      </c>
      <c r="E1180" s="17">
        <v>0.28405331119589999</v>
      </c>
      <c r="F1180" s="17"/>
      <c r="G1180" s="17">
        <v>0.29856452828685798</v>
      </c>
      <c r="H1180" s="17">
        <v>0.29267148577984098</v>
      </c>
      <c r="I1180" s="17">
        <v>0.28906317152959898</v>
      </c>
      <c r="J1180" s="17">
        <v>0.27716895989393803</v>
      </c>
      <c r="K1180" s="17">
        <v>0.22414021371714801</v>
      </c>
      <c r="L1180" s="17">
        <v>0.273982162284787</v>
      </c>
      <c r="M1180" s="17"/>
      <c r="N1180" s="17">
        <v>0.27755798469448101</v>
      </c>
      <c r="O1180" s="17">
        <v>0.28491443953727202</v>
      </c>
      <c r="P1180" s="17">
        <v>0.29067430089470803</v>
      </c>
      <c r="Q1180" s="17">
        <v>0.25771903142730901</v>
      </c>
      <c r="R1180" s="17"/>
      <c r="S1180" s="17">
        <v>0.25424601871948999</v>
      </c>
      <c r="T1180" s="17">
        <v>0.247883714576279</v>
      </c>
      <c r="U1180" s="17">
        <v>0.25326412546722998</v>
      </c>
      <c r="V1180" s="17">
        <v>0.32159835695091499</v>
      </c>
      <c r="W1180" s="17">
        <v>0.31207501988223901</v>
      </c>
      <c r="X1180" s="17">
        <v>0.31648364284756098</v>
      </c>
      <c r="Y1180" s="17">
        <v>0.262723277258754</v>
      </c>
      <c r="Z1180" s="17">
        <v>0.34889352900702397</v>
      </c>
      <c r="AA1180" s="17">
        <v>0.26631486010977201</v>
      </c>
      <c r="AB1180" s="17">
        <v>0.29222470424143498</v>
      </c>
      <c r="AC1180" s="17">
        <v>0.21009058679679701</v>
      </c>
      <c r="AD1180" s="17"/>
      <c r="AE1180" s="17">
        <v>0.304062498868508</v>
      </c>
      <c r="AF1180" s="17">
        <v>0.26684231917957602</v>
      </c>
      <c r="AG1180" s="17">
        <v>0.26274650698940399</v>
      </c>
      <c r="AH1180" s="17"/>
      <c r="AI1180" s="17">
        <v>0.32226487852868202</v>
      </c>
      <c r="AJ1180" s="17">
        <v>0.27399093732234903</v>
      </c>
      <c r="AK1180" s="17">
        <v>0.212829693240143</v>
      </c>
      <c r="AL1180" s="17">
        <v>0.30599477755201998</v>
      </c>
      <c r="AM1180" s="17">
        <v>0.241954010347573</v>
      </c>
      <c r="AN1180" s="17"/>
      <c r="AO1180" s="17">
        <v>0.35212117756286898</v>
      </c>
      <c r="AP1180" s="17">
        <v>0.278381313997555</v>
      </c>
      <c r="AQ1180" s="17">
        <v>0.26575174679730201</v>
      </c>
      <c r="AR1180" s="17"/>
      <c r="AS1180" s="17">
        <v>0.27788621836282801</v>
      </c>
      <c r="AT1180" s="17">
        <v>0.27215238507335698</v>
      </c>
      <c r="AU1180" s="17">
        <v>0.28075559842845899</v>
      </c>
      <c r="AV1180" s="17">
        <v>0.26697148124869902</v>
      </c>
      <c r="AW1180" s="17">
        <v>0.35815912848390302</v>
      </c>
      <c r="AX1180" s="17"/>
      <c r="AY1180" s="17">
        <v>0.15687790718887101</v>
      </c>
      <c r="AZ1180" s="17">
        <v>0.25055288543862497</v>
      </c>
      <c r="BA1180" s="17">
        <v>0.244230093739113</v>
      </c>
      <c r="BB1180" s="17">
        <v>0.30597127751098202</v>
      </c>
      <c r="BC1180" s="17">
        <v>0.27650900605997197</v>
      </c>
      <c r="BD1180" s="17">
        <v>0.30112517410318701</v>
      </c>
      <c r="BE1180" s="17">
        <v>0.28567224564620403</v>
      </c>
      <c r="BF1180" s="17">
        <v>0.26636860259957501</v>
      </c>
      <c r="BG1180" s="17">
        <v>0.23733291614344801</v>
      </c>
      <c r="BH1180" s="17">
        <v>0.25118744481571897</v>
      </c>
      <c r="BI1180" s="17">
        <v>0.28143448336725502</v>
      </c>
      <c r="BJ1180" s="17">
        <v>0.298844299499196</v>
      </c>
      <c r="BK1180" s="17">
        <v>0.36068354318656398</v>
      </c>
      <c r="BL1180" s="17">
        <v>0.210890276798962</v>
      </c>
      <c r="BM1180" s="17">
        <v>0.34560204427743102</v>
      </c>
      <c r="BN1180" s="17">
        <v>0.28805182748150199</v>
      </c>
      <c r="BO1180" s="17"/>
      <c r="BP1180" s="17">
        <v>0.28221550913290699</v>
      </c>
      <c r="BQ1180" s="17">
        <v>0.26761880897221402</v>
      </c>
      <c r="BR1180" s="17">
        <v>0.29995463899519298</v>
      </c>
      <c r="BS1180" s="17">
        <v>0.27441403291813499</v>
      </c>
      <c r="BT1180" s="17">
        <v>0.24747529658200301</v>
      </c>
      <c r="BU1180" s="17">
        <v>0.31068567964121802</v>
      </c>
      <c r="BV1180" s="17"/>
      <c r="BW1180" s="17">
        <v>0.29140095658989601</v>
      </c>
      <c r="BX1180" s="17">
        <v>0.26814349547167698</v>
      </c>
      <c r="BY1180" s="17">
        <v>0.30305356692101398</v>
      </c>
      <c r="BZ1180" s="17">
        <v>0.26333776884426002</v>
      </c>
      <c r="CA1180" s="17">
        <v>0.30511421065449601</v>
      </c>
      <c r="CB1180" s="17">
        <v>0.28465748189238399</v>
      </c>
      <c r="CC1180" s="17">
        <v>0.18883885527573499</v>
      </c>
      <c r="CD1180" s="17">
        <v>0.224118658464172</v>
      </c>
      <c r="CE1180" s="17"/>
      <c r="CF1180" s="17">
        <v>0.294002061946322</v>
      </c>
      <c r="CG1180" s="17">
        <v>0.28617252495614898</v>
      </c>
      <c r="CH1180" s="17">
        <v>0.268446296831439</v>
      </c>
      <c r="CI1180" s="17">
        <v>0.27872161324578199</v>
      </c>
      <c r="CJ1180" s="17">
        <v>0.218582414267709</v>
      </c>
      <c r="CK1180" s="17"/>
      <c r="CL1180" s="17">
        <v>0.34789162201894003</v>
      </c>
      <c r="CM1180" s="17"/>
      <c r="CN1180" s="17">
        <v>0.233322325883867</v>
      </c>
      <c r="CO1180" s="17">
        <v>0.326637123279302</v>
      </c>
      <c r="CP1180" s="17">
        <v>0.33622055195968598</v>
      </c>
    </row>
    <row r="1181" spans="2:94" x14ac:dyDescent="0.35">
      <c r="B1181" t="s">
        <v>184</v>
      </c>
      <c r="C1181" s="17">
        <v>0.289558539272747</v>
      </c>
      <c r="D1181" s="17">
        <v>0.28286512657423701</v>
      </c>
      <c r="E1181" s="17">
        <v>0.29837386935091198</v>
      </c>
      <c r="F1181" s="17"/>
      <c r="G1181" s="17">
        <v>0.26323757967511202</v>
      </c>
      <c r="H1181" s="17">
        <v>0.28588189985113999</v>
      </c>
      <c r="I1181" s="17">
        <v>0.28792763332628302</v>
      </c>
      <c r="J1181" s="17">
        <v>0.300737928482809</v>
      </c>
      <c r="K1181" s="17">
        <v>0.31263529349184599</v>
      </c>
      <c r="L1181" s="17">
        <v>0.28693322476709898</v>
      </c>
      <c r="M1181" s="17"/>
      <c r="N1181" s="17">
        <v>0.27568659653289301</v>
      </c>
      <c r="O1181" s="17">
        <v>0.287050298868542</v>
      </c>
      <c r="P1181" s="17">
        <v>0.27489048262294502</v>
      </c>
      <c r="Q1181" s="17">
        <v>0.318871539455447</v>
      </c>
      <c r="R1181" s="17"/>
      <c r="S1181" s="17">
        <v>0.29025362347443401</v>
      </c>
      <c r="T1181" s="17">
        <v>0.28792140311589898</v>
      </c>
      <c r="U1181" s="17">
        <v>0.29468115427605002</v>
      </c>
      <c r="V1181" s="17">
        <v>0.27948977522912599</v>
      </c>
      <c r="W1181" s="17">
        <v>0.26992789052471799</v>
      </c>
      <c r="X1181" s="17">
        <v>0.23826350923388001</v>
      </c>
      <c r="Y1181" s="17">
        <v>0.29455785650659499</v>
      </c>
      <c r="Z1181" s="17">
        <v>0.30574647086066298</v>
      </c>
      <c r="AA1181" s="17">
        <v>0.32787102815960401</v>
      </c>
      <c r="AB1181" s="17">
        <v>0.28659574405023902</v>
      </c>
      <c r="AC1181" s="17">
        <v>0.32169014466954299</v>
      </c>
      <c r="AD1181" s="17"/>
      <c r="AE1181" s="17">
        <v>0.26426134372679999</v>
      </c>
      <c r="AF1181" s="17">
        <v>0.30483078787333101</v>
      </c>
      <c r="AG1181" s="17">
        <v>0.30132659395444</v>
      </c>
      <c r="AH1181" s="17"/>
      <c r="AI1181" s="17">
        <v>0.26625254126918202</v>
      </c>
      <c r="AJ1181" s="17">
        <v>0.27425235434124701</v>
      </c>
      <c r="AK1181" s="17">
        <v>0.31963866538104702</v>
      </c>
      <c r="AL1181" s="17">
        <v>0.28628442175647001</v>
      </c>
      <c r="AM1181" s="17">
        <v>0.327162077909322</v>
      </c>
      <c r="AN1181" s="17"/>
      <c r="AO1181" s="17">
        <v>0.25839751754803503</v>
      </c>
      <c r="AP1181" s="17">
        <v>0.28561632012550597</v>
      </c>
      <c r="AQ1181" s="17">
        <v>0.30139692562994302</v>
      </c>
      <c r="AR1181" s="17"/>
      <c r="AS1181" s="17">
        <v>0.30039426095106497</v>
      </c>
      <c r="AT1181" s="17">
        <v>0.31222168093736102</v>
      </c>
      <c r="AU1181" s="17">
        <v>0.27908330497560202</v>
      </c>
      <c r="AV1181" s="17">
        <v>0.27539519117143901</v>
      </c>
      <c r="AW1181" s="17">
        <v>0.29417763745349301</v>
      </c>
      <c r="AX1181" s="17"/>
      <c r="AY1181" s="17">
        <v>0.32817209928229002</v>
      </c>
      <c r="AZ1181" s="17">
        <v>0.36178636453362201</v>
      </c>
      <c r="BA1181" s="17">
        <v>0.31397532446100002</v>
      </c>
      <c r="BB1181" s="17">
        <v>0.27847843606984701</v>
      </c>
      <c r="BC1181" s="17">
        <v>0.276052605149393</v>
      </c>
      <c r="BD1181" s="17">
        <v>0.27864511494157701</v>
      </c>
      <c r="BE1181" s="17">
        <v>0.30140330519097702</v>
      </c>
      <c r="BF1181" s="17">
        <v>0.28849395698792402</v>
      </c>
      <c r="BG1181" s="17">
        <v>0.35130691508851097</v>
      </c>
      <c r="BH1181" s="17">
        <v>0.28006989900976698</v>
      </c>
      <c r="BI1181" s="17">
        <v>0.27298883147664799</v>
      </c>
      <c r="BJ1181" s="17">
        <v>0.285747312964375</v>
      </c>
      <c r="BK1181" s="17">
        <v>0.25573154313193602</v>
      </c>
      <c r="BL1181" s="17">
        <v>0.21643048671734</v>
      </c>
      <c r="BM1181" s="17">
        <v>0.277527328907478</v>
      </c>
      <c r="BN1181" s="17">
        <v>0.20717582063433301</v>
      </c>
      <c r="BO1181" s="17"/>
      <c r="BP1181" s="17">
        <v>0.28147600069195899</v>
      </c>
      <c r="BQ1181" s="17">
        <v>0.28618978240557602</v>
      </c>
      <c r="BR1181" s="17">
        <v>0.28462925423091601</v>
      </c>
      <c r="BS1181" s="17">
        <v>0.28845452388548898</v>
      </c>
      <c r="BT1181" s="17">
        <v>0.31345877276030898</v>
      </c>
      <c r="BU1181" s="17">
        <v>0.31302006399548898</v>
      </c>
      <c r="BV1181" s="17"/>
      <c r="BW1181" s="17">
        <v>0.23474492566622801</v>
      </c>
      <c r="BX1181" s="17">
        <v>0.31828301147574001</v>
      </c>
      <c r="BY1181" s="17">
        <v>0.28397830867193502</v>
      </c>
      <c r="BZ1181" s="17">
        <v>0.29185648762093702</v>
      </c>
      <c r="CA1181" s="17">
        <v>0.25184390913542298</v>
      </c>
      <c r="CB1181" s="17">
        <v>0.251957457394824</v>
      </c>
      <c r="CC1181" s="17">
        <v>0.334989896780858</v>
      </c>
      <c r="CD1181" s="17">
        <v>0.253290649321396</v>
      </c>
      <c r="CE1181" s="17"/>
      <c r="CF1181" s="17">
        <v>0.25552758200661502</v>
      </c>
      <c r="CG1181" s="17">
        <v>0.29245038117605798</v>
      </c>
      <c r="CH1181" s="17">
        <v>0.29100607913535198</v>
      </c>
      <c r="CI1181" s="17">
        <v>0.280968795954256</v>
      </c>
      <c r="CJ1181" s="17">
        <v>0.36288794372943101</v>
      </c>
      <c r="CK1181" s="17"/>
      <c r="CL1181" s="17">
        <v>0.27987966205015502</v>
      </c>
      <c r="CM1181" s="17"/>
      <c r="CN1181" s="17">
        <v>0.29649106876203202</v>
      </c>
      <c r="CO1181" s="17">
        <v>0.324038687529493</v>
      </c>
      <c r="CP1181" s="17">
        <v>0.24627385771601501</v>
      </c>
    </row>
    <row r="1182" spans="2:94" x14ac:dyDescent="0.35">
      <c r="B1182" t="s">
        <v>185</v>
      </c>
      <c r="C1182" s="17">
        <v>0.158733520750479</v>
      </c>
      <c r="D1182" s="17">
        <v>0.157320431187704</v>
      </c>
      <c r="E1182" s="17">
        <v>0.15844862040347199</v>
      </c>
      <c r="F1182" s="17"/>
      <c r="G1182" s="17">
        <v>0.15705145781816299</v>
      </c>
      <c r="H1182" s="17">
        <v>0.141336809190234</v>
      </c>
      <c r="I1182" s="17">
        <v>0.15293349540554599</v>
      </c>
      <c r="J1182" s="17">
        <v>0.15378391430102301</v>
      </c>
      <c r="K1182" s="17">
        <v>0.18462676111981599</v>
      </c>
      <c r="L1182" s="17">
        <v>0.16547271954357901</v>
      </c>
      <c r="M1182" s="17"/>
      <c r="N1182" s="17">
        <v>0.19560710113699301</v>
      </c>
      <c r="O1182" s="17">
        <v>0.16454919131078999</v>
      </c>
      <c r="P1182" s="17">
        <v>0.139429344605082</v>
      </c>
      <c r="Q1182" s="17">
        <v>0.12881225780871</v>
      </c>
      <c r="R1182" s="17"/>
      <c r="S1182" s="17">
        <v>0.140232395290736</v>
      </c>
      <c r="T1182" s="17">
        <v>0.16507321062063199</v>
      </c>
      <c r="U1182" s="17">
        <v>0.17902876723903899</v>
      </c>
      <c r="V1182" s="17">
        <v>0.15142030319970801</v>
      </c>
      <c r="W1182" s="17">
        <v>0.15589379087551899</v>
      </c>
      <c r="X1182" s="17">
        <v>0.183670783848708</v>
      </c>
      <c r="Y1182" s="17">
        <v>0.179149104465299</v>
      </c>
      <c r="Z1182" s="17">
        <v>9.1835449760955604E-2</v>
      </c>
      <c r="AA1182" s="17">
        <v>0.15196447855301001</v>
      </c>
      <c r="AB1182" s="17">
        <v>0.14359407265655799</v>
      </c>
      <c r="AC1182" s="17">
        <v>0.19692739846483101</v>
      </c>
      <c r="AD1182" s="17"/>
      <c r="AE1182" s="17">
        <v>0.14752235903997499</v>
      </c>
      <c r="AF1182" s="17">
        <v>0.174549422018691</v>
      </c>
      <c r="AG1182" s="17">
        <v>0.129540927077094</v>
      </c>
      <c r="AH1182" s="17"/>
      <c r="AI1182" s="17">
        <v>0.14576511460206601</v>
      </c>
      <c r="AJ1182" s="17">
        <v>0.16406229145627901</v>
      </c>
      <c r="AK1182" s="17">
        <v>0.19580949621103899</v>
      </c>
      <c r="AL1182" s="17">
        <v>0.17153357295033</v>
      </c>
      <c r="AM1182" s="17">
        <v>0.146137346220099</v>
      </c>
      <c r="AN1182" s="17"/>
      <c r="AO1182" s="17">
        <v>0.12898113225933799</v>
      </c>
      <c r="AP1182" s="17">
        <v>0.17278675203267499</v>
      </c>
      <c r="AQ1182" s="17">
        <v>0.14669251184915899</v>
      </c>
      <c r="AR1182" s="17"/>
      <c r="AS1182" s="17">
        <v>0.144451375334954</v>
      </c>
      <c r="AT1182" s="17">
        <v>0.14406738324069701</v>
      </c>
      <c r="AU1182" s="17">
        <v>0.18514085715929801</v>
      </c>
      <c r="AV1182" s="17">
        <v>0.165772518732894</v>
      </c>
      <c r="AW1182" s="17">
        <v>0.12843840262113801</v>
      </c>
      <c r="AX1182" s="17"/>
      <c r="AY1182" s="17">
        <v>0.16159660625446101</v>
      </c>
      <c r="AZ1182" s="17">
        <v>0.122006344725063</v>
      </c>
      <c r="BA1182" s="17">
        <v>0.143109660360066</v>
      </c>
      <c r="BB1182" s="17">
        <v>0.129339376731821</v>
      </c>
      <c r="BC1182" s="17">
        <v>0.170030463446427</v>
      </c>
      <c r="BD1182" s="17">
        <v>0.157805913940359</v>
      </c>
      <c r="BE1182" s="17">
        <v>0.124184836508219</v>
      </c>
      <c r="BF1182" s="17">
        <v>0.204284023304631</v>
      </c>
      <c r="BG1182" s="17">
        <v>0.151390374559113</v>
      </c>
      <c r="BH1182" s="17">
        <v>0.206264321806198</v>
      </c>
      <c r="BI1182" s="17">
        <v>0.17794993020757499</v>
      </c>
      <c r="BJ1182" s="17">
        <v>0.20202358040285601</v>
      </c>
      <c r="BK1182" s="17">
        <v>0.15601407038221601</v>
      </c>
      <c r="BL1182" s="17">
        <v>0.21946599547042001</v>
      </c>
      <c r="BM1182" s="17">
        <v>0.17734407618490799</v>
      </c>
      <c r="BN1182" s="17">
        <v>0.108929313950347</v>
      </c>
      <c r="BO1182" s="17"/>
      <c r="BP1182" s="17">
        <v>0.139958827967326</v>
      </c>
      <c r="BQ1182" s="17">
        <v>0.16145854908221899</v>
      </c>
      <c r="BR1182" s="17">
        <v>0.150768092365968</v>
      </c>
      <c r="BS1182" s="17">
        <v>0.16626304326375699</v>
      </c>
      <c r="BT1182" s="17">
        <v>0.190197368491902</v>
      </c>
      <c r="BU1182" s="17">
        <v>0.151403060003277</v>
      </c>
      <c r="BV1182" s="17"/>
      <c r="BW1182" s="17">
        <v>0.129341849738565</v>
      </c>
      <c r="BX1182" s="17">
        <v>0.14979796075282001</v>
      </c>
      <c r="BY1182" s="17">
        <v>0.163123104017147</v>
      </c>
      <c r="BZ1182" s="17">
        <v>0.16149147679588499</v>
      </c>
      <c r="CA1182" s="17">
        <v>0.148495729607932</v>
      </c>
      <c r="CB1182" s="17">
        <v>0.16618564242644901</v>
      </c>
      <c r="CC1182" s="17">
        <v>0.12116907567068901</v>
      </c>
      <c r="CD1182" s="17">
        <v>0.225484100781881</v>
      </c>
      <c r="CE1182" s="17"/>
      <c r="CF1182" s="17">
        <v>9.3245358653728003E-2</v>
      </c>
      <c r="CG1182" s="17">
        <v>0.17825695213753401</v>
      </c>
      <c r="CH1182" s="17">
        <v>0.16621543524371701</v>
      </c>
      <c r="CI1182" s="17">
        <v>0.13445587629209799</v>
      </c>
      <c r="CJ1182" s="17">
        <v>0.13837881605689001</v>
      </c>
      <c r="CK1182" s="17"/>
      <c r="CL1182" s="17">
        <v>0.14484946969598</v>
      </c>
      <c r="CM1182" s="17"/>
      <c r="CN1182" s="17">
        <v>0.18027118974266701</v>
      </c>
      <c r="CO1182" s="17">
        <v>0.13670206839156199</v>
      </c>
      <c r="CP1182" s="17">
        <v>0.12704835600143699</v>
      </c>
    </row>
    <row r="1183" spans="2:94" x14ac:dyDescent="0.35">
      <c r="B1183" t="s">
        <v>186</v>
      </c>
      <c r="C1183" s="17">
        <v>8.0071256014647499E-2</v>
      </c>
      <c r="D1183" s="17">
        <v>8.6470434037281496E-2</v>
      </c>
      <c r="E1183" s="17">
        <v>7.0491902606399301E-2</v>
      </c>
      <c r="F1183" s="17"/>
      <c r="G1183" s="17">
        <v>5.0407999044309801E-2</v>
      </c>
      <c r="H1183" s="17">
        <v>6.6112527842874094E-2</v>
      </c>
      <c r="I1183" s="17">
        <v>0.107130469433056</v>
      </c>
      <c r="J1183" s="17">
        <v>7.2743724414649394E-2</v>
      </c>
      <c r="K1183" s="17">
        <v>9.7967784123417903E-2</v>
      </c>
      <c r="L1183" s="17">
        <v>8.3237287860901205E-2</v>
      </c>
      <c r="M1183" s="17"/>
      <c r="N1183" s="17">
        <v>7.1052959750453407E-2</v>
      </c>
      <c r="O1183" s="17">
        <v>8.5026850105062099E-2</v>
      </c>
      <c r="P1183" s="17">
        <v>8.7066406083339903E-2</v>
      </c>
      <c r="Q1183" s="17">
        <v>7.7497490546845502E-2</v>
      </c>
      <c r="R1183" s="17"/>
      <c r="S1183" s="17">
        <v>5.9069055163997901E-2</v>
      </c>
      <c r="T1183" s="17">
        <v>9.6955546879543802E-2</v>
      </c>
      <c r="U1183" s="17">
        <v>8.7381934587131893E-2</v>
      </c>
      <c r="V1183" s="17">
        <v>0.122565636229093</v>
      </c>
      <c r="W1183" s="17">
        <v>7.8403582382122305E-2</v>
      </c>
      <c r="X1183" s="17">
        <v>6.1239496404196701E-2</v>
      </c>
      <c r="Y1183" s="17">
        <v>8.0600924218296205E-2</v>
      </c>
      <c r="Z1183" s="17">
        <v>5.9324445635162398E-2</v>
      </c>
      <c r="AA1183" s="17">
        <v>6.6360866197090002E-2</v>
      </c>
      <c r="AB1183" s="17">
        <v>7.9755083957462794E-2</v>
      </c>
      <c r="AC1183" s="17">
        <v>8.9499922742934002E-2</v>
      </c>
      <c r="AD1183" s="17"/>
      <c r="AE1183" s="17">
        <v>9.2288093964792206E-2</v>
      </c>
      <c r="AF1183" s="17">
        <v>7.1266830767421893E-2</v>
      </c>
      <c r="AG1183" s="17">
        <v>8.5245930349373902E-2</v>
      </c>
      <c r="AH1183" s="17"/>
      <c r="AI1183" s="17">
        <v>7.6921202182792997E-2</v>
      </c>
      <c r="AJ1183" s="17">
        <v>8.0782591696643799E-2</v>
      </c>
      <c r="AK1183" s="17">
        <v>8.7068704837612504E-2</v>
      </c>
      <c r="AL1183" s="17">
        <v>0.136943301878591</v>
      </c>
      <c r="AM1183" s="17">
        <v>8.6690588581025796E-2</v>
      </c>
      <c r="AN1183" s="17"/>
      <c r="AO1183" s="17">
        <v>5.3637949067434298E-2</v>
      </c>
      <c r="AP1183" s="17">
        <v>7.1637351929966203E-2</v>
      </c>
      <c r="AQ1183" s="17">
        <v>9.7405827042214593E-2</v>
      </c>
      <c r="AR1183" s="17"/>
      <c r="AS1183" s="17">
        <v>7.1195183765937906E-2</v>
      </c>
      <c r="AT1183" s="17">
        <v>7.9775156011058806E-2</v>
      </c>
      <c r="AU1183" s="17">
        <v>7.4344096445657107E-2</v>
      </c>
      <c r="AV1183" s="17">
        <v>8.7214058269978106E-2</v>
      </c>
      <c r="AW1183" s="17">
        <v>4.9525895803604301E-2</v>
      </c>
      <c r="AX1183" s="17"/>
      <c r="AY1183" s="17">
        <v>0.12896031196388999</v>
      </c>
      <c r="AZ1183" s="17">
        <v>6.0837297810257498E-2</v>
      </c>
      <c r="BA1183" s="17">
        <v>8.1773676844454496E-2</v>
      </c>
      <c r="BB1183" s="17">
        <v>0.107305594871329</v>
      </c>
      <c r="BC1183" s="17">
        <v>8.6080750455586497E-2</v>
      </c>
      <c r="BD1183" s="17">
        <v>8.6579264739685205E-2</v>
      </c>
      <c r="BE1183" s="17">
        <v>8.30308582085314E-2</v>
      </c>
      <c r="BF1183" s="17">
        <v>5.5630788604254099E-2</v>
      </c>
      <c r="BG1183" s="17">
        <v>7.5251809862315999E-2</v>
      </c>
      <c r="BH1183" s="17">
        <v>7.8024186139159193E-2</v>
      </c>
      <c r="BI1183" s="17">
        <v>7.8622178591442396E-2</v>
      </c>
      <c r="BJ1183" s="17">
        <v>8.2373072411674297E-2</v>
      </c>
      <c r="BK1183" s="17">
        <v>6.6605106742717801E-2</v>
      </c>
      <c r="BL1183" s="17">
        <v>8.6711794763509598E-2</v>
      </c>
      <c r="BM1183" s="17">
        <v>0.104649482625412</v>
      </c>
      <c r="BN1183" s="17">
        <v>8.0445338804136499E-2</v>
      </c>
      <c r="BO1183" s="17"/>
      <c r="BP1183" s="17">
        <v>6.2895861245988796E-2</v>
      </c>
      <c r="BQ1183" s="17">
        <v>7.9850946401654799E-2</v>
      </c>
      <c r="BR1183" s="17">
        <v>9.48549323012155E-2</v>
      </c>
      <c r="BS1183" s="17">
        <v>8.5117183253710593E-2</v>
      </c>
      <c r="BT1183" s="17">
        <v>9.9318043817340801E-2</v>
      </c>
      <c r="BU1183" s="17">
        <v>6.2094440779880397E-2</v>
      </c>
      <c r="BV1183" s="17"/>
      <c r="BW1183" s="17">
        <v>8.50177009467636E-2</v>
      </c>
      <c r="BX1183" s="17">
        <v>8.8984695249576196E-2</v>
      </c>
      <c r="BY1183" s="17">
        <v>7.7112161308048599E-2</v>
      </c>
      <c r="BZ1183" s="17">
        <v>7.4866268938960395E-2</v>
      </c>
      <c r="CA1183" s="17">
        <v>8.8679742544347601E-2</v>
      </c>
      <c r="CB1183" s="17">
        <v>6.7044878539886194E-2</v>
      </c>
      <c r="CC1183" s="17">
        <v>9.4060930249431504E-2</v>
      </c>
      <c r="CD1183" s="17">
        <v>8.5017475349886407E-2</v>
      </c>
      <c r="CE1183" s="17"/>
      <c r="CF1183" s="17">
        <v>7.30437249551424E-2</v>
      </c>
      <c r="CG1183" s="17">
        <v>6.8672911916804996E-2</v>
      </c>
      <c r="CH1183" s="17">
        <v>8.1073970879587801E-2</v>
      </c>
      <c r="CI1183" s="17">
        <v>9.8300774638360497E-2</v>
      </c>
      <c r="CJ1183" s="17">
        <v>0.12625232732084701</v>
      </c>
      <c r="CK1183" s="17"/>
      <c r="CL1183" s="17">
        <v>7.5398379153308007E-2</v>
      </c>
      <c r="CM1183" s="17"/>
      <c r="CN1183" s="17">
        <v>9.6967789146774105E-2</v>
      </c>
      <c r="CO1183" s="17">
        <v>5.8092419906839297E-2</v>
      </c>
      <c r="CP1183" s="17">
        <v>5.8950484635976803E-2</v>
      </c>
    </row>
    <row r="1184" spans="2:94" x14ac:dyDescent="0.35">
      <c r="B1184" t="s">
        <v>133</v>
      </c>
      <c r="C1184" s="17">
        <v>6.2021566858806998E-2</v>
      </c>
      <c r="D1184" s="17">
        <v>4.50343117897955E-2</v>
      </c>
      <c r="E1184" s="17">
        <v>7.8577675419983395E-2</v>
      </c>
      <c r="F1184" s="17"/>
      <c r="G1184" s="17">
        <v>5.89180161100313E-2</v>
      </c>
      <c r="H1184" s="17">
        <v>5.30717909741793E-2</v>
      </c>
      <c r="I1184" s="17">
        <v>5.12439048574512E-2</v>
      </c>
      <c r="J1184" s="17">
        <v>7.8238844679076602E-2</v>
      </c>
      <c r="K1184" s="17">
        <v>6.5047133660020906E-2</v>
      </c>
      <c r="L1184" s="17">
        <v>6.5010878230582894E-2</v>
      </c>
      <c r="M1184" s="17"/>
      <c r="N1184" s="17">
        <v>3.9258750423308002E-2</v>
      </c>
      <c r="O1184" s="17">
        <v>5.9078263015317503E-2</v>
      </c>
      <c r="P1184" s="17">
        <v>6.2325761456406899E-2</v>
      </c>
      <c r="Q1184" s="17">
        <v>8.8236916488206904E-2</v>
      </c>
      <c r="R1184" s="17"/>
      <c r="S1184" s="17">
        <v>6.1899429942414201E-2</v>
      </c>
      <c r="T1184" s="17">
        <v>7.48225446236431E-2</v>
      </c>
      <c r="U1184" s="17">
        <v>6.8893170118649094E-2</v>
      </c>
      <c r="V1184" s="17">
        <v>3.2595409658839697E-2</v>
      </c>
      <c r="W1184" s="17">
        <v>5.5905492245911799E-2</v>
      </c>
      <c r="X1184" s="17">
        <v>8.5058711740366499E-2</v>
      </c>
      <c r="Y1184" s="17">
        <v>5.22706107263258E-2</v>
      </c>
      <c r="Z1184" s="17">
        <v>5.7982924952617997E-2</v>
      </c>
      <c r="AA1184" s="17">
        <v>6.9296081063701401E-2</v>
      </c>
      <c r="AB1184" s="17">
        <v>5.2768911091633799E-2</v>
      </c>
      <c r="AC1184" s="17">
        <v>5.7564455431671303E-2</v>
      </c>
      <c r="AD1184" s="17"/>
      <c r="AE1184" s="17">
        <v>5.45768694931794E-2</v>
      </c>
      <c r="AF1184" s="17">
        <v>4.90336971118552E-2</v>
      </c>
      <c r="AG1184" s="17">
        <v>0.102837084511199</v>
      </c>
      <c r="AH1184" s="17"/>
      <c r="AI1184" s="17">
        <v>5.2984141146192501E-2</v>
      </c>
      <c r="AJ1184" s="17">
        <v>4.4600329044494499E-2</v>
      </c>
      <c r="AK1184" s="17">
        <v>4.4262770009241698E-2</v>
      </c>
      <c r="AL1184" s="17">
        <v>1.24463389232853E-2</v>
      </c>
      <c r="AM1184" s="17">
        <v>0.10847713205364801</v>
      </c>
      <c r="AN1184" s="17"/>
      <c r="AO1184" s="17">
        <v>4.2980381577974902E-2</v>
      </c>
      <c r="AP1184" s="17">
        <v>4.2999618079002599E-2</v>
      </c>
      <c r="AQ1184" s="17">
        <v>4.1644855074150298E-2</v>
      </c>
      <c r="AR1184" s="17"/>
      <c r="AS1184" s="17">
        <v>7.7747585552615003E-2</v>
      </c>
      <c r="AT1184" s="17">
        <v>7.2340249809373994E-2</v>
      </c>
      <c r="AU1184" s="17">
        <v>5.6881078872549999E-2</v>
      </c>
      <c r="AV1184" s="17">
        <v>4.0415196181926197E-2</v>
      </c>
      <c r="AW1184" s="17">
        <v>2.0732351657323699E-2</v>
      </c>
      <c r="AX1184" s="17"/>
      <c r="AY1184" s="17">
        <v>0.158167242256849</v>
      </c>
      <c r="AZ1184" s="17">
        <v>6.4516489227892798E-2</v>
      </c>
      <c r="BA1184" s="17">
        <v>9.2589933389013904E-2</v>
      </c>
      <c r="BB1184" s="17">
        <v>7.2458363691956004E-2</v>
      </c>
      <c r="BC1184" s="17">
        <v>6.57216048222833E-2</v>
      </c>
      <c r="BD1184" s="17">
        <v>4.5291452555223002E-2</v>
      </c>
      <c r="BE1184" s="17">
        <v>6.4110727220111505E-2</v>
      </c>
      <c r="BF1184" s="17">
        <v>5.4167275228028902E-2</v>
      </c>
      <c r="BG1184" s="17">
        <v>4.7189619211033401E-2</v>
      </c>
      <c r="BH1184" s="17">
        <v>4.3604322683003398E-2</v>
      </c>
      <c r="BI1184" s="17">
        <v>6.27965835046147E-2</v>
      </c>
      <c r="BJ1184" s="17">
        <v>3.7088600985671898E-2</v>
      </c>
      <c r="BK1184" s="17">
        <v>2.85921031805349E-2</v>
      </c>
      <c r="BL1184" s="17">
        <v>4.0819886439495898E-2</v>
      </c>
      <c r="BM1184" s="17">
        <v>1.3689985727827E-2</v>
      </c>
      <c r="BN1184" s="17">
        <v>1.75473286006445E-2</v>
      </c>
      <c r="BO1184" s="17"/>
      <c r="BP1184" s="17">
        <v>5.3680986880250997E-2</v>
      </c>
      <c r="BQ1184" s="17">
        <v>7.2699225657592403E-2</v>
      </c>
      <c r="BR1184" s="17">
        <v>5.3801502682291502E-2</v>
      </c>
      <c r="BS1184" s="17">
        <v>7.3088918466467104E-2</v>
      </c>
      <c r="BT1184" s="17">
        <v>5.40267524881302E-2</v>
      </c>
      <c r="BU1184" s="17">
        <v>3.2345097903231999E-2</v>
      </c>
      <c r="BV1184" s="17"/>
      <c r="BW1184" s="17">
        <v>8.5850940099590503E-2</v>
      </c>
      <c r="BX1184" s="17">
        <v>5.5939484094120001E-2</v>
      </c>
      <c r="BY1184" s="17">
        <v>4.6997511824203898E-2</v>
      </c>
      <c r="BZ1184" s="17">
        <v>6.7690708659479404E-2</v>
      </c>
      <c r="CA1184" s="17">
        <v>4.4011228383327702E-2</v>
      </c>
      <c r="CB1184" s="17">
        <v>7.5892932920937503E-2</v>
      </c>
      <c r="CC1184" s="17">
        <v>2.0040181291980999E-2</v>
      </c>
      <c r="CD1184" s="17">
        <v>0.11350049264567599</v>
      </c>
      <c r="CE1184" s="17"/>
      <c r="CF1184" s="17">
        <v>3.08185947240271E-2</v>
      </c>
      <c r="CG1184" s="17">
        <v>4.5011092103163799E-2</v>
      </c>
      <c r="CH1184" s="17">
        <v>7.3056137575749802E-2</v>
      </c>
      <c r="CI1184" s="17">
        <v>9.4540374290457904E-2</v>
      </c>
      <c r="CJ1184" s="17">
        <v>5.5693696063007697E-2</v>
      </c>
      <c r="CK1184" s="17"/>
      <c r="CL1184" s="17">
        <v>3.6583807566298303E-2</v>
      </c>
      <c r="CM1184" s="17"/>
      <c r="CN1184" s="17">
        <v>7.51608332888484E-2</v>
      </c>
      <c r="CO1184" s="17">
        <v>5.3812426349064399E-2</v>
      </c>
      <c r="CP1184" s="17">
        <v>3.8528200524869299E-2</v>
      </c>
    </row>
    <row r="1185" spans="2:94" x14ac:dyDescent="0.35">
      <c r="B1185" t="s">
        <v>187</v>
      </c>
      <c r="C1185" s="17">
        <v>0.40961511710331899</v>
      </c>
      <c r="D1185" s="17">
        <v>0.42830969641098199</v>
      </c>
      <c r="E1185" s="17">
        <v>0.39410793221923401</v>
      </c>
      <c r="F1185" s="17"/>
      <c r="G1185" s="17">
        <v>0.47038494735238301</v>
      </c>
      <c r="H1185" s="17">
        <v>0.45359697214157202</v>
      </c>
      <c r="I1185" s="17">
        <v>0.40076449697766298</v>
      </c>
      <c r="J1185" s="17">
        <v>0.39449558812244201</v>
      </c>
      <c r="K1185" s="17">
        <v>0.33972302760489997</v>
      </c>
      <c r="L1185" s="17">
        <v>0.39934588959783801</v>
      </c>
      <c r="M1185" s="17"/>
      <c r="N1185" s="17">
        <v>0.418394592156352</v>
      </c>
      <c r="O1185" s="17">
        <v>0.40429539670028802</v>
      </c>
      <c r="P1185" s="17">
        <v>0.43628800523222599</v>
      </c>
      <c r="Q1185" s="17">
        <v>0.38658179570079099</v>
      </c>
      <c r="R1185" s="17"/>
      <c r="S1185" s="17">
        <v>0.44854549612841899</v>
      </c>
      <c r="T1185" s="17">
        <v>0.37522729476028199</v>
      </c>
      <c r="U1185" s="17">
        <v>0.37001497377913001</v>
      </c>
      <c r="V1185" s="17">
        <v>0.413928875683233</v>
      </c>
      <c r="W1185" s="17">
        <v>0.439869243971729</v>
      </c>
      <c r="X1185" s="17">
        <v>0.43176749877284898</v>
      </c>
      <c r="Y1185" s="17">
        <v>0.39342150408348298</v>
      </c>
      <c r="Z1185" s="17">
        <v>0.48511070879060098</v>
      </c>
      <c r="AA1185" s="17">
        <v>0.38450754602659498</v>
      </c>
      <c r="AB1185" s="17">
        <v>0.43728618824410598</v>
      </c>
      <c r="AC1185" s="17">
        <v>0.33431807869102098</v>
      </c>
      <c r="AD1185" s="17"/>
      <c r="AE1185" s="17">
        <v>0.44135133377525299</v>
      </c>
      <c r="AF1185" s="17">
        <v>0.40031926222870101</v>
      </c>
      <c r="AG1185" s="17">
        <v>0.38104946410789398</v>
      </c>
      <c r="AH1185" s="17"/>
      <c r="AI1185" s="17">
        <v>0.45807700079976699</v>
      </c>
      <c r="AJ1185" s="17">
        <v>0.43630243346133601</v>
      </c>
      <c r="AK1185" s="17">
        <v>0.35322036356106001</v>
      </c>
      <c r="AL1185" s="17">
        <v>0.39279236449132399</v>
      </c>
      <c r="AM1185" s="17">
        <v>0.33153285523590498</v>
      </c>
      <c r="AN1185" s="17"/>
      <c r="AO1185" s="17">
        <v>0.51600301954721794</v>
      </c>
      <c r="AP1185" s="17">
        <v>0.42695995783285001</v>
      </c>
      <c r="AQ1185" s="17">
        <v>0.41285988040453298</v>
      </c>
      <c r="AR1185" s="17"/>
      <c r="AS1185" s="17">
        <v>0.40621159439542798</v>
      </c>
      <c r="AT1185" s="17">
        <v>0.39159553000150898</v>
      </c>
      <c r="AU1185" s="17">
        <v>0.40455066254689198</v>
      </c>
      <c r="AV1185" s="17">
        <v>0.431203035643763</v>
      </c>
      <c r="AW1185" s="17">
        <v>0.50712571246444205</v>
      </c>
      <c r="AX1185" s="17"/>
      <c r="AY1185" s="17">
        <v>0.22310374024250901</v>
      </c>
      <c r="AZ1185" s="17">
        <v>0.39085350370316602</v>
      </c>
      <c r="BA1185" s="17">
        <v>0.36855140494546601</v>
      </c>
      <c r="BB1185" s="17">
        <v>0.41241822863504801</v>
      </c>
      <c r="BC1185" s="17">
        <v>0.40211457612631002</v>
      </c>
      <c r="BD1185" s="17">
        <v>0.431678253823156</v>
      </c>
      <c r="BE1185" s="17">
        <v>0.42727027287216102</v>
      </c>
      <c r="BF1185" s="17">
        <v>0.39742395587516299</v>
      </c>
      <c r="BG1185" s="17">
        <v>0.37486128127902701</v>
      </c>
      <c r="BH1185" s="17">
        <v>0.39203727036187203</v>
      </c>
      <c r="BI1185" s="17">
        <v>0.40764247621972</v>
      </c>
      <c r="BJ1185" s="17">
        <v>0.39276743323542201</v>
      </c>
      <c r="BK1185" s="17">
        <v>0.49305717656259501</v>
      </c>
      <c r="BL1185" s="17">
        <v>0.43657183660923399</v>
      </c>
      <c r="BM1185" s="17">
        <v>0.42678912655437601</v>
      </c>
      <c r="BN1185" s="17">
        <v>0.58590219801054</v>
      </c>
      <c r="BO1185" s="17"/>
      <c r="BP1185" s="17">
        <v>0.46198832321447503</v>
      </c>
      <c r="BQ1185" s="17">
        <v>0.39980149645295698</v>
      </c>
      <c r="BR1185" s="17">
        <v>0.41594621841960799</v>
      </c>
      <c r="BS1185" s="17">
        <v>0.38707633113057599</v>
      </c>
      <c r="BT1185" s="17">
        <v>0.34299906244231798</v>
      </c>
      <c r="BU1185" s="17">
        <v>0.44113733731812099</v>
      </c>
      <c r="BV1185" s="17"/>
      <c r="BW1185" s="17">
        <v>0.46504458354885297</v>
      </c>
      <c r="BX1185" s="17">
        <v>0.38699484842774401</v>
      </c>
      <c r="BY1185" s="17">
        <v>0.42878891417866499</v>
      </c>
      <c r="BZ1185" s="17">
        <v>0.40409505798473799</v>
      </c>
      <c r="CA1185" s="17">
        <v>0.46696939032897</v>
      </c>
      <c r="CB1185" s="17">
        <v>0.43891908871790303</v>
      </c>
      <c r="CC1185" s="17">
        <v>0.42973991600703998</v>
      </c>
      <c r="CD1185" s="17">
        <v>0.32270728190116099</v>
      </c>
      <c r="CE1185" s="17"/>
      <c r="CF1185" s="17">
        <v>0.54736473966048704</v>
      </c>
      <c r="CG1185" s="17">
        <v>0.41560866266643898</v>
      </c>
      <c r="CH1185" s="17">
        <v>0.38864837716559397</v>
      </c>
      <c r="CI1185" s="17">
        <v>0.39173417882482697</v>
      </c>
      <c r="CJ1185" s="17">
        <v>0.31678721682982502</v>
      </c>
      <c r="CK1185" s="17"/>
      <c r="CL1185" s="17">
        <v>0.46328868153425901</v>
      </c>
      <c r="CM1185" s="17"/>
      <c r="CN1185" s="17">
        <v>0.35110911905967901</v>
      </c>
      <c r="CO1185" s="17">
        <v>0.42735439782304202</v>
      </c>
      <c r="CP1185" s="17">
        <v>0.52919910112170199</v>
      </c>
    </row>
    <row r="1186" spans="2:94" x14ac:dyDescent="0.35">
      <c r="B1186" t="s">
        <v>188</v>
      </c>
      <c r="C1186" s="17">
        <v>0.23880477676512599</v>
      </c>
      <c r="D1186" s="17">
        <v>0.243790865224985</v>
      </c>
      <c r="E1186" s="17">
        <v>0.228940523009871</v>
      </c>
      <c r="F1186" s="17"/>
      <c r="G1186" s="17">
        <v>0.207459456862473</v>
      </c>
      <c r="H1186" s="17">
        <v>0.207449337033108</v>
      </c>
      <c r="I1186" s="17">
        <v>0.260063964838603</v>
      </c>
      <c r="J1186" s="17">
        <v>0.226527638715672</v>
      </c>
      <c r="K1186" s="17">
        <v>0.28259454524323402</v>
      </c>
      <c r="L1186" s="17">
        <v>0.24871000740447999</v>
      </c>
      <c r="M1186" s="17"/>
      <c r="N1186" s="17">
        <v>0.26666006088744598</v>
      </c>
      <c r="O1186" s="17">
        <v>0.24957604141585199</v>
      </c>
      <c r="P1186" s="17">
        <v>0.22649575068842201</v>
      </c>
      <c r="Q1186" s="17">
        <v>0.20630974835555599</v>
      </c>
      <c r="R1186" s="17"/>
      <c r="S1186" s="17">
        <v>0.19930145045473299</v>
      </c>
      <c r="T1186" s="17">
        <v>0.26202875750017601</v>
      </c>
      <c r="U1186" s="17">
        <v>0.26641070182616999</v>
      </c>
      <c r="V1186" s="17">
        <v>0.27398593942880101</v>
      </c>
      <c r="W1186" s="17">
        <v>0.234297373257641</v>
      </c>
      <c r="X1186" s="17">
        <v>0.24491028025290501</v>
      </c>
      <c r="Y1186" s="17">
        <v>0.25975002868359598</v>
      </c>
      <c r="Z1186" s="17">
        <v>0.15115989539611799</v>
      </c>
      <c r="AA1186" s="17">
        <v>0.21832534475009999</v>
      </c>
      <c r="AB1186" s="17">
        <v>0.22334915661402099</v>
      </c>
      <c r="AC1186" s="17">
        <v>0.28642732120776498</v>
      </c>
      <c r="AD1186" s="17"/>
      <c r="AE1186" s="17">
        <v>0.239810453004768</v>
      </c>
      <c r="AF1186" s="17">
        <v>0.24581625278611299</v>
      </c>
      <c r="AG1186" s="17">
        <v>0.214786857426468</v>
      </c>
      <c r="AH1186" s="17"/>
      <c r="AI1186" s="17">
        <v>0.22268631678485901</v>
      </c>
      <c r="AJ1186" s="17">
        <v>0.24484488315292199</v>
      </c>
      <c r="AK1186" s="17">
        <v>0.28287820104865102</v>
      </c>
      <c r="AL1186" s="17">
        <v>0.308476874828921</v>
      </c>
      <c r="AM1186" s="17">
        <v>0.23282793480112501</v>
      </c>
      <c r="AN1186" s="17"/>
      <c r="AO1186" s="17">
        <v>0.18261908132677199</v>
      </c>
      <c r="AP1186" s="17">
        <v>0.244424103962641</v>
      </c>
      <c r="AQ1186" s="17">
        <v>0.244098338891374</v>
      </c>
      <c r="AR1186" s="17"/>
      <c r="AS1186" s="17">
        <v>0.215646559100892</v>
      </c>
      <c r="AT1186" s="17">
        <v>0.22384253925175601</v>
      </c>
      <c r="AU1186" s="17">
        <v>0.25948495360495499</v>
      </c>
      <c r="AV1186" s="17">
        <v>0.25298657700287203</v>
      </c>
      <c r="AW1186" s="17">
        <v>0.17796429842474201</v>
      </c>
      <c r="AX1186" s="17"/>
      <c r="AY1186" s="17">
        <v>0.290556918218351</v>
      </c>
      <c r="AZ1186" s="17">
        <v>0.18284364253532001</v>
      </c>
      <c r="BA1186" s="17">
        <v>0.22488333720452</v>
      </c>
      <c r="BB1186" s="17">
        <v>0.23664497160315001</v>
      </c>
      <c r="BC1186" s="17">
        <v>0.25611121390201402</v>
      </c>
      <c r="BD1186" s="17">
        <v>0.244385178680044</v>
      </c>
      <c r="BE1186" s="17">
        <v>0.20721569471675</v>
      </c>
      <c r="BF1186" s="17">
        <v>0.25991481190888499</v>
      </c>
      <c r="BG1186" s="17">
        <v>0.226642184421429</v>
      </c>
      <c r="BH1186" s="17">
        <v>0.28428850794535698</v>
      </c>
      <c r="BI1186" s="17">
        <v>0.25657210879901698</v>
      </c>
      <c r="BJ1186" s="17">
        <v>0.28439665281453103</v>
      </c>
      <c r="BK1186" s="17">
        <v>0.22261917712493401</v>
      </c>
      <c r="BL1186" s="17">
        <v>0.30617779023392899</v>
      </c>
      <c r="BM1186" s="17">
        <v>0.28199355881031901</v>
      </c>
      <c r="BN1186" s="17">
        <v>0.18937465275448301</v>
      </c>
      <c r="BO1186" s="17"/>
      <c r="BP1186" s="17">
        <v>0.20285468921331501</v>
      </c>
      <c r="BQ1186" s="17">
        <v>0.24130949548387401</v>
      </c>
      <c r="BR1186" s="17">
        <v>0.245623024667184</v>
      </c>
      <c r="BS1186" s="17">
        <v>0.251380226517468</v>
      </c>
      <c r="BT1186" s="17">
        <v>0.28951541230924299</v>
      </c>
      <c r="BU1186" s="17">
        <v>0.21349750078315699</v>
      </c>
      <c r="BV1186" s="17"/>
      <c r="BW1186" s="17">
        <v>0.214359550685329</v>
      </c>
      <c r="BX1186" s="17">
        <v>0.23878265600239601</v>
      </c>
      <c r="BY1186" s="17">
        <v>0.24023526532519601</v>
      </c>
      <c r="BZ1186" s="17">
        <v>0.236357745734846</v>
      </c>
      <c r="CA1186" s="17">
        <v>0.23717547215227999</v>
      </c>
      <c r="CB1186" s="17">
        <v>0.23323052096633501</v>
      </c>
      <c r="CC1186" s="17">
        <v>0.21523000592012001</v>
      </c>
      <c r="CD1186" s="17">
        <v>0.31050157613176699</v>
      </c>
      <c r="CE1186" s="17"/>
      <c r="CF1186" s="17">
        <v>0.16628908360886999</v>
      </c>
      <c r="CG1186" s="17">
        <v>0.246929864054339</v>
      </c>
      <c r="CH1186" s="17">
        <v>0.24728940612330499</v>
      </c>
      <c r="CI1186" s="17">
        <v>0.232756650930459</v>
      </c>
      <c r="CJ1186" s="17">
        <v>0.26463114337773702</v>
      </c>
      <c r="CK1186" s="17"/>
      <c r="CL1186" s="17">
        <v>0.220247848849288</v>
      </c>
      <c r="CM1186" s="17"/>
      <c r="CN1186" s="17">
        <v>0.27723897888944099</v>
      </c>
      <c r="CO1186" s="17">
        <v>0.19479448829840099</v>
      </c>
      <c r="CP1186" s="17">
        <v>0.18599884063741301</v>
      </c>
    </row>
    <row r="1187" spans="2:94" x14ac:dyDescent="0.35">
      <c r="B1187" t="s">
        <v>147</v>
      </c>
      <c r="C1187" s="17">
        <v>0.17081034033819301</v>
      </c>
      <c r="D1187" s="17">
        <v>0.18451883118599599</v>
      </c>
      <c r="E1187" s="17">
        <v>0.16516740920936299</v>
      </c>
      <c r="F1187" s="17"/>
      <c r="G1187" s="17">
        <v>0.26292549048990999</v>
      </c>
      <c r="H1187" s="17">
        <v>0.24614763510846399</v>
      </c>
      <c r="I1187" s="17">
        <v>0.140700532139061</v>
      </c>
      <c r="J1187" s="17">
        <v>0.16796794940676901</v>
      </c>
      <c r="K1187" s="17">
        <v>5.7128482361666198E-2</v>
      </c>
      <c r="L1187" s="17">
        <v>0.150635882193358</v>
      </c>
      <c r="M1187" s="17"/>
      <c r="N1187" s="17">
        <v>0.15173453126890599</v>
      </c>
      <c r="O1187" s="17">
        <v>0.15471935528443601</v>
      </c>
      <c r="P1187" s="17">
        <v>0.20979225454380401</v>
      </c>
      <c r="Q1187" s="17">
        <v>0.180272047345235</v>
      </c>
      <c r="R1187" s="17"/>
      <c r="S1187" s="17">
        <v>0.24924404567368599</v>
      </c>
      <c r="T1187" s="17">
        <v>0.11319853726010599</v>
      </c>
      <c r="U1187" s="17">
        <v>0.10360427195296</v>
      </c>
      <c r="V1187" s="17">
        <v>0.13994293625443199</v>
      </c>
      <c r="W1187" s="17">
        <v>0.205571870714087</v>
      </c>
      <c r="X1187" s="17">
        <v>0.186857218519944</v>
      </c>
      <c r="Y1187" s="17">
        <v>0.133671475399888</v>
      </c>
      <c r="Z1187" s="17">
        <v>0.33395081339448301</v>
      </c>
      <c r="AA1187" s="17">
        <v>0.166182201276495</v>
      </c>
      <c r="AB1187" s="17">
        <v>0.21393703163008501</v>
      </c>
      <c r="AC1187" s="17">
        <v>4.7890757483255698E-2</v>
      </c>
      <c r="AD1187" s="17"/>
      <c r="AE1187" s="17">
        <v>0.20154088077048499</v>
      </c>
      <c r="AF1187" s="17">
        <v>0.15450300944258799</v>
      </c>
      <c r="AG1187" s="17">
        <v>0.16626260668142701</v>
      </c>
      <c r="AH1187" s="17"/>
      <c r="AI1187" s="17">
        <v>0.23539068401490801</v>
      </c>
      <c r="AJ1187" s="17">
        <v>0.19145755030841399</v>
      </c>
      <c r="AK1187" s="17">
        <v>7.0342162512408199E-2</v>
      </c>
      <c r="AL1187" s="17">
        <v>8.4315489662402598E-2</v>
      </c>
      <c r="AM1187" s="17">
        <v>9.8704920434780699E-2</v>
      </c>
      <c r="AN1187" s="17"/>
      <c r="AO1187" s="17">
        <v>0.33338393822044599</v>
      </c>
      <c r="AP1187" s="17">
        <v>0.18253585387020799</v>
      </c>
      <c r="AQ1187" s="17">
        <v>0.168761541513159</v>
      </c>
      <c r="AR1187" s="17"/>
      <c r="AS1187" s="17">
        <v>0.190565035294536</v>
      </c>
      <c r="AT1187" s="17">
        <v>0.167752990749754</v>
      </c>
      <c r="AU1187" s="17">
        <v>0.14506570894193699</v>
      </c>
      <c r="AV1187" s="17">
        <v>0.178216458640891</v>
      </c>
      <c r="AW1187" s="17">
        <v>0.32916141403970001</v>
      </c>
      <c r="AX1187" s="17"/>
      <c r="AY1187" s="17">
        <v>-6.7453177975841896E-2</v>
      </c>
      <c r="AZ1187" s="17">
        <v>0.20800986116784501</v>
      </c>
      <c r="BA1187" s="17">
        <v>0.14366806774094601</v>
      </c>
      <c r="BB1187" s="17">
        <v>0.175773257031898</v>
      </c>
      <c r="BC1187" s="17">
        <v>0.146003362224296</v>
      </c>
      <c r="BD1187" s="17">
        <v>0.187293075143112</v>
      </c>
      <c r="BE1187" s="17">
        <v>0.22005457815541099</v>
      </c>
      <c r="BF1187" s="17">
        <v>0.137509143966278</v>
      </c>
      <c r="BG1187" s="17">
        <v>0.14821909685759699</v>
      </c>
      <c r="BH1187" s="17">
        <v>0.107748762416515</v>
      </c>
      <c r="BI1187" s="17">
        <v>0.15107036742070301</v>
      </c>
      <c r="BJ1187" s="17">
        <v>0.108370780420891</v>
      </c>
      <c r="BK1187" s="17">
        <v>0.270437999437661</v>
      </c>
      <c r="BL1187" s="17">
        <v>0.13039404637530499</v>
      </c>
      <c r="BM1187" s="17">
        <v>0.144795567744056</v>
      </c>
      <c r="BN1187" s="17">
        <v>0.39652754525605699</v>
      </c>
      <c r="BO1187" s="17"/>
      <c r="BP1187" s="17">
        <v>0.25913363400116002</v>
      </c>
      <c r="BQ1187" s="17">
        <v>0.158492000969083</v>
      </c>
      <c r="BR1187" s="17">
        <v>0.170323193752424</v>
      </c>
      <c r="BS1187" s="17">
        <v>0.13569610461310799</v>
      </c>
      <c r="BT1187" s="17">
        <v>5.3483650133075399E-2</v>
      </c>
      <c r="BU1187" s="17">
        <v>0.227639836534964</v>
      </c>
      <c r="BV1187" s="17"/>
      <c r="BW1187" s="17">
        <v>0.250685032863524</v>
      </c>
      <c r="BX1187" s="17">
        <v>0.148212192425347</v>
      </c>
      <c r="BY1187" s="17">
        <v>0.18855364885346901</v>
      </c>
      <c r="BZ1187" s="17">
        <v>0.16773731224989299</v>
      </c>
      <c r="CA1187" s="17">
        <v>0.22979391817669001</v>
      </c>
      <c r="CB1187" s="17">
        <v>0.20568856775156799</v>
      </c>
      <c r="CC1187" s="17">
        <v>0.21450991008692</v>
      </c>
      <c r="CD1187" s="17">
        <v>1.2205705769393499E-2</v>
      </c>
      <c r="CE1187" s="17"/>
      <c r="CF1187" s="17">
        <v>0.38107565605161697</v>
      </c>
      <c r="CG1187" s="17">
        <v>0.1686787986121</v>
      </c>
      <c r="CH1187" s="17">
        <v>0.14135897104228901</v>
      </c>
      <c r="CI1187" s="17">
        <v>0.158977527894368</v>
      </c>
      <c r="CJ1187" s="17">
        <v>5.2156073452088302E-2</v>
      </c>
      <c r="CK1187" s="17"/>
      <c r="CL1187" s="17">
        <v>0.24304083268497001</v>
      </c>
      <c r="CM1187" s="17"/>
      <c r="CN1187" s="17">
        <v>7.3870140170238102E-2</v>
      </c>
      <c r="CO1187" s="17">
        <v>0.23255990952464001</v>
      </c>
      <c r="CP1187" s="17">
        <v>0.34320026048428898</v>
      </c>
    </row>
    <row r="1188" spans="2:94" x14ac:dyDescent="0.35">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c r="AX1188" s="17"/>
      <c r="AY1188" s="17"/>
      <c r="AZ1188" s="17"/>
      <c r="BA1188" s="17"/>
      <c r="BB1188" s="17"/>
      <c r="BC1188" s="17"/>
      <c r="BD1188" s="17"/>
      <c r="BE1188" s="17"/>
      <c r="BF1188" s="17"/>
      <c r="BG1188" s="17"/>
      <c r="BH1188" s="17"/>
      <c r="BI1188" s="17"/>
      <c r="BJ1188" s="17"/>
      <c r="BK1188" s="17"/>
      <c r="BL1188" s="17"/>
      <c r="BM1188" s="17"/>
      <c r="BN1188" s="17"/>
      <c r="BO1188" s="17"/>
      <c r="BP1188" s="17"/>
      <c r="BQ1188" s="17"/>
      <c r="BR1188" s="17"/>
      <c r="BS1188" s="17"/>
      <c r="BT1188" s="17"/>
      <c r="BU1188" s="17"/>
      <c r="BV1188" s="17"/>
      <c r="BW1188" s="17"/>
      <c r="BX1188" s="17"/>
      <c r="BY1188" s="17"/>
      <c r="BZ1188" s="17"/>
      <c r="CA1188" s="17"/>
      <c r="CB1188" s="17"/>
      <c r="CC1188" s="17"/>
      <c r="CD1188" s="17"/>
      <c r="CE1188" s="17"/>
      <c r="CF1188" s="17"/>
      <c r="CG1188" s="17"/>
      <c r="CH1188" s="17"/>
      <c r="CI1188" s="17"/>
      <c r="CJ1188" s="17"/>
      <c r="CK1188" s="17"/>
      <c r="CL1188" s="17"/>
      <c r="CM1188" s="17"/>
      <c r="CN1188" s="17"/>
      <c r="CO1188" s="17"/>
      <c r="CP1188" s="17"/>
    </row>
    <row r="1189" spans="2:94" x14ac:dyDescent="0.35">
      <c r="B1189" s="6" t="s">
        <v>426</v>
      </c>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c r="AX1189" s="17"/>
      <c r="AY1189" s="17"/>
      <c r="AZ1189" s="17"/>
      <c r="BA1189" s="17"/>
      <c r="BB1189" s="17"/>
      <c r="BC1189" s="17"/>
      <c r="BD1189" s="17"/>
      <c r="BE1189" s="17"/>
      <c r="BF1189" s="17"/>
      <c r="BG1189" s="17"/>
      <c r="BH1189" s="17"/>
      <c r="BI1189" s="17"/>
      <c r="BJ1189" s="17"/>
      <c r="BK1189" s="17"/>
      <c r="BL1189" s="17"/>
      <c r="BM1189" s="17"/>
      <c r="BN1189" s="17"/>
      <c r="BO1189" s="17"/>
      <c r="BP1189" s="17"/>
      <c r="BQ1189" s="17"/>
      <c r="BR1189" s="17"/>
      <c r="BS1189" s="17"/>
      <c r="BT1189" s="17"/>
      <c r="BU1189" s="17"/>
      <c r="BV1189" s="17"/>
      <c r="BW1189" s="17"/>
      <c r="BX1189" s="17"/>
      <c r="BY1189" s="17"/>
      <c r="BZ1189" s="17"/>
      <c r="CA1189" s="17"/>
      <c r="CB1189" s="17"/>
      <c r="CC1189" s="17"/>
      <c r="CD1189" s="17"/>
      <c r="CE1189" s="17"/>
      <c r="CF1189" s="17"/>
      <c r="CG1189" s="17"/>
      <c r="CH1189" s="17"/>
      <c r="CI1189" s="17"/>
      <c r="CJ1189" s="17"/>
      <c r="CK1189" s="17"/>
      <c r="CL1189" s="17"/>
      <c r="CM1189" s="17"/>
      <c r="CN1189" s="17"/>
      <c r="CO1189" s="17"/>
      <c r="CP1189" s="17"/>
    </row>
    <row r="1190" spans="2:94" x14ac:dyDescent="0.35">
      <c r="B1190" s="24" t="s">
        <v>125</v>
      </c>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c r="AG1190" s="17"/>
      <c r="AH1190" s="17"/>
      <c r="AI1190" s="17"/>
      <c r="AJ1190" s="17"/>
      <c r="AK1190" s="17"/>
      <c r="AL1190" s="17"/>
      <c r="AM1190" s="17"/>
      <c r="AN1190" s="17"/>
      <c r="AO1190" s="17"/>
      <c r="AP1190" s="17"/>
      <c r="AQ1190" s="17"/>
      <c r="AR1190" s="17"/>
      <c r="AS1190" s="17"/>
      <c r="AT1190" s="17"/>
      <c r="AU1190" s="17"/>
      <c r="AV1190" s="17"/>
      <c r="AW1190" s="17"/>
      <c r="AX1190" s="17"/>
      <c r="AY1190" s="17"/>
      <c r="AZ1190" s="17"/>
      <c r="BA1190" s="17"/>
      <c r="BB1190" s="17"/>
      <c r="BC1190" s="17"/>
      <c r="BD1190" s="17"/>
      <c r="BE1190" s="17"/>
      <c r="BF1190" s="17"/>
      <c r="BG1190" s="17"/>
      <c r="BH1190" s="17"/>
      <c r="BI1190" s="17"/>
      <c r="BJ1190" s="17"/>
      <c r="BK1190" s="17"/>
      <c r="BL1190" s="17"/>
      <c r="BM1190" s="17"/>
      <c r="BN1190" s="17"/>
      <c r="BO1190" s="17"/>
      <c r="BP1190" s="17"/>
      <c r="BQ1190" s="17"/>
      <c r="BR1190" s="17"/>
      <c r="BS1190" s="17"/>
      <c r="BT1190" s="17"/>
      <c r="BU1190" s="17"/>
      <c r="BV1190" s="17"/>
      <c r="BW1190" s="17"/>
      <c r="BX1190" s="17"/>
      <c r="BY1190" s="17"/>
      <c r="BZ1190" s="17"/>
      <c r="CA1190" s="17"/>
      <c r="CB1190" s="17"/>
      <c r="CC1190" s="17"/>
      <c r="CD1190" s="17"/>
      <c r="CE1190" s="17"/>
      <c r="CF1190" s="17"/>
      <c r="CG1190" s="17"/>
      <c r="CH1190" s="17"/>
      <c r="CI1190" s="17"/>
      <c r="CJ1190" s="17"/>
      <c r="CK1190" s="17"/>
      <c r="CL1190" s="17"/>
      <c r="CM1190" s="17"/>
      <c r="CN1190" s="17"/>
      <c r="CO1190" s="17"/>
      <c r="CP1190" s="17"/>
    </row>
    <row r="1191" spans="2:94" x14ac:dyDescent="0.35">
      <c r="B1191" t="s">
        <v>205</v>
      </c>
      <c r="C1191" s="17">
        <v>0.235506267946823</v>
      </c>
      <c r="D1191" s="17">
        <v>0.28795243048189101</v>
      </c>
      <c r="E1191" s="17">
        <v>0.18425903661727699</v>
      </c>
      <c r="F1191" s="17"/>
      <c r="G1191" s="17">
        <v>0.24099059174159199</v>
      </c>
      <c r="H1191" s="17">
        <v>0.249442968237894</v>
      </c>
      <c r="I1191" s="17">
        <v>0.216133393084249</v>
      </c>
      <c r="J1191" s="17">
        <v>0.24016907791471101</v>
      </c>
      <c r="K1191" s="17">
        <v>0.25904418870687201</v>
      </c>
      <c r="L1191" s="17">
        <v>0.21662433314671101</v>
      </c>
      <c r="M1191" s="17"/>
      <c r="N1191" s="17">
        <v>0.249249882324278</v>
      </c>
      <c r="O1191" s="17">
        <v>0.23704840982824901</v>
      </c>
      <c r="P1191" s="17">
        <v>0.23430496020352501</v>
      </c>
      <c r="Q1191" s="17">
        <v>0.21737724800541</v>
      </c>
      <c r="R1191" s="17"/>
      <c r="S1191" s="17">
        <v>0.28430645090416501</v>
      </c>
      <c r="T1191" s="17">
        <v>0.22037304449350201</v>
      </c>
      <c r="U1191" s="17">
        <v>0.21836265743329999</v>
      </c>
      <c r="V1191" s="17">
        <v>0.221257033286681</v>
      </c>
      <c r="W1191" s="17">
        <v>0.198581165084003</v>
      </c>
      <c r="X1191" s="17">
        <v>0.232874751729753</v>
      </c>
      <c r="Y1191" s="17">
        <v>0.25278937156749398</v>
      </c>
      <c r="Z1191" s="17">
        <v>0.21798860965787201</v>
      </c>
      <c r="AA1191" s="17">
        <v>0.24907948302441801</v>
      </c>
      <c r="AB1191" s="17">
        <v>0.22370256201348401</v>
      </c>
      <c r="AC1191" s="17">
        <v>0.22558580614498</v>
      </c>
      <c r="AD1191" s="17"/>
      <c r="AE1191" s="17">
        <v>0.200034908227362</v>
      </c>
      <c r="AF1191" s="17">
        <v>0.27770126649455101</v>
      </c>
      <c r="AG1191" s="17">
        <v>0.212243562210845</v>
      </c>
      <c r="AH1191" s="17"/>
      <c r="AI1191" s="17">
        <v>0.18280329269855899</v>
      </c>
      <c r="AJ1191" s="17">
        <v>0.34038806967466201</v>
      </c>
      <c r="AK1191" s="17">
        <v>0.27946553419660503</v>
      </c>
      <c r="AL1191" s="17">
        <v>0.199591953248414</v>
      </c>
      <c r="AM1191" s="17">
        <v>0.16046629862992101</v>
      </c>
      <c r="AN1191" s="17"/>
      <c r="AO1191" s="17">
        <v>0.19130727390855701</v>
      </c>
      <c r="AP1191" s="17">
        <v>0.33864352961359401</v>
      </c>
      <c r="AQ1191" s="17">
        <v>0.23293262386869701</v>
      </c>
      <c r="AR1191" s="17"/>
      <c r="AS1191" s="17">
        <v>0.209733012651526</v>
      </c>
      <c r="AT1191" s="17">
        <v>0.21142603949776401</v>
      </c>
      <c r="AU1191" s="17">
        <v>0.250409444676159</v>
      </c>
      <c r="AV1191" s="17">
        <v>0.30615417479130802</v>
      </c>
      <c r="AW1191" s="17">
        <v>0.27741967390160499</v>
      </c>
      <c r="AX1191" s="17"/>
      <c r="AY1191" s="17">
        <v>0.161115099426129</v>
      </c>
      <c r="AZ1191" s="17">
        <v>0.21643560374029899</v>
      </c>
      <c r="BA1191" s="17">
        <v>0.26319038221830898</v>
      </c>
      <c r="BB1191" s="17">
        <v>0.21549324073241999</v>
      </c>
      <c r="BC1191" s="17">
        <v>0.23071976307980099</v>
      </c>
      <c r="BD1191" s="17">
        <v>0.22037290857018699</v>
      </c>
      <c r="BE1191" s="17">
        <v>0.19299217660592799</v>
      </c>
      <c r="BF1191" s="17">
        <v>0.227757141183973</v>
      </c>
      <c r="BG1191" s="17">
        <v>0.28341048002779901</v>
      </c>
      <c r="BH1191" s="17">
        <v>0.240598194096556</v>
      </c>
      <c r="BI1191" s="17">
        <v>0.24139605369226499</v>
      </c>
      <c r="BJ1191" s="17">
        <v>0.24696545875467699</v>
      </c>
      <c r="BK1191" s="17">
        <v>0.26129214396835099</v>
      </c>
      <c r="BL1191" s="17">
        <v>0.28207259586827299</v>
      </c>
      <c r="BM1191" s="17">
        <v>0.26941929561196398</v>
      </c>
      <c r="BN1191" s="17">
        <v>0.38721406943305398</v>
      </c>
      <c r="BO1191" s="17"/>
      <c r="BP1191" s="17">
        <v>0.30061961182373398</v>
      </c>
      <c r="BQ1191" s="17">
        <v>0.24641978372546999</v>
      </c>
      <c r="BR1191" s="17">
        <v>0.17832128443474399</v>
      </c>
      <c r="BS1191" s="17">
        <v>0.21525368082826399</v>
      </c>
      <c r="BT1191" s="17">
        <v>0.20483774936198501</v>
      </c>
      <c r="BU1191" s="17">
        <v>0.18074242912896499</v>
      </c>
      <c r="BV1191" s="17"/>
      <c r="BW1191" s="17">
        <v>0.234581521383745</v>
      </c>
      <c r="BX1191" s="17">
        <v>0.24163705687484199</v>
      </c>
      <c r="BY1191" s="17">
        <v>0.250428403234564</v>
      </c>
      <c r="BZ1191" s="17">
        <v>0.21393960835442999</v>
      </c>
      <c r="CA1191" s="17">
        <v>0.235436809526856</v>
      </c>
      <c r="CB1191" s="17">
        <v>0.25414838518543997</v>
      </c>
      <c r="CC1191" s="17">
        <v>0.29662255959615402</v>
      </c>
      <c r="CD1191" s="17">
        <v>0.18980580306554301</v>
      </c>
      <c r="CE1191" s="17"/>
      <c r="CF1191" s="17">
        <v>0.32447940669451902</v>
      </c>
      <c r="CG1191" s="17">
        <v>0.24117832384922699</v>
      </c>
      <c r="CH1191" s="17">
        <v>0.22086507759625101</v>
      </c>
      <c r="CI1191" s="17">
        <v>0.21141339740416801</v>
      </c>
      <c r="CJ1191" s="17">
        <v>0.22209872451117199</v>
      </c>
      <c r="CK1191" s="17"/>
      <c r="CL1191" s="17">
        <v>0.27044527820772102</v>
      </c>
      <c r="CM1191" s="17"/>
      <c r="CN1191" s="17">
        <v>0.27432277872195898</v>
      </c>
      <c r="CO1191" s="17">
        <v>0.14329880865907699</v>
      </c>
      <c r="CP1191" s="17">
        <v>0.22018565980614499</v>
      </c>
    </row>
    <row r="1192" spans="2:94" x14ac:dyDescent="0.35">
      <c r="B1192" t="s">
        <v>206</v>
      </c>
      <c r="C1192" s="17">
        <v>0.42227966560064301</v>
      </c>
      <c r="D1192" s="17">
        <v>0.40245074197882003</v>
      </c>
      <c r="E1192" s="17">
        <v>0.439508939445722</v>
      </c>
      <c r="F1192" s="17"/>
      <c r="G1192" s="17">
        <v>0.43303600305359502</v>
      </c>
      <c r="H1192" s="17">
        <v>0.42170939526969298</v>
      </c>
      <c r="I1192" s="17">
        <v>0.46986713834906502</v>
      </c>
      <c r="J1192" s="17">
        <v>0.42670520553432401</v>
      </c>
      <c r="K1192" s="17">
        <v>0.39141040776029901</v>
      </c>
      <c r="L1192" s="17">
        <v>0.39394299323986898</v>
      </c>
      <c r="M1192" s="17"/>
      <c r="N1192" s="17">
        <v>0.44976098308738599</v>
      </c>
      <c r="O1192" s="17">
        <v>0.43462711748598098</v>
      </c>
      <c r="P1192" s="17">
        <v>0.41522522750073498</v>
      </c>
      <c r="Q1192" s="17">
        <v>0.38749928124558197</v>
      </c>
      <c r="R1192" s="17"/>
      <c r="S1192" s="17">
        <v>0.39932007525221902</v>
      </c>
      <c r="T1192" s="17">
        <v>0.43002507540932999</v>
      </c>
      <c r="U1192" s="17">
        <v>0.40092031413984602</v>
      </c>
      <c r="V1192" s="17">
        <v>0.40684808863969002</v>
      </c>
      <c r="W1192" s="17">
        <v>0.44397368566183798</v>
      </c>
      <c r="X1192" s="17">
        <v>0.40370522962460498</v>
      </c>
      <c r="Y1192" s="17">
        <v>0.44759562600477298</v>
      </c>
      <c r="Z1192" s="17">
        <v>0.46348617840175499</v>
      </c>
      <c r="AA1192" s="17">
        <v>0.40377318302821902</v>
      </c>
      <c r="AB1192" s="17">
        <v>0.44709582681966797</v>
      </c>
      <c r="AC1192" s="17">
        <v>0.45411860406871102</v>
      </c>
      <c r="AD1192" s="17"/>
      <c r="AE1192" s="17">
        <v>0.419383716759539</v>
      </c>
      <c r="AF1192" s="17">
        <v>0.42713524838196099</v>
      </c>
      <c r="AG1192" s="17">
        <v>0.39818906766440398</v>
      </c>
      <c r="AH1192" s="17"/>
      <c r="AI1192" s="17">
        <v>0.43237636143415697</v>
      </c>
      <c r="AJ1192" s="17">
        <v>0.40761566607148902</v>
      </c>
      <c r="AK1192" s="17">
        <v>0.41648053548042302</v>
      </c>
      <c r="AL1192" s="17">
        <v>0.33100430181208801</v>
      </c>
      <c r="AM1192" s="17">
        <v>0.42909801082252502</v>
      </c>
      <c r="AN1192" s="17"/>
      <c r="AO1192" s="17">
        <v>0.43361927560302199</v>
      </c>
      <c r="AP1192" s="17">
        <v>0.43861485260636801</v>
      </c>
      <c r="AQ1192" s="17">
        <v>0.44446989324443797</v>
      </c>
      <c r="AR1192" s="17"/>
      <c r="AS1192" s="17">
        <v>0.38840148871302199</v>
      </c>
      <c r="AT1192" s="17">
        <v>0.42855501345260399</v>
      </c>
      <c r="AU1192" s="17">
        <v>0.45459332903780902</v>
      </c>
      <c r="AV1192" s="17">
        <v>0.434420858547586</v>
      </c>
      <c r="AW1192" s="17">
        <v>0.35231916644196498</v>
      </c>
      <c r="AX1192" s="17"/>
      <c r="AY1192" s="17">
        <v>0.35499308236349197</v>
      </c>
      <c r="AZ1192" s="17">
        <v>0.33779671891440999</v>
      </c>
      <c r="BA1192" s="17">
        <v>0.358177917433046</v>
      </c>
      <c r="BB1192" s="17">
        <v>0.39809658754674898</v>
      </c>
      <c r="BC1192" s="17">
        <v>0.41690667098357798</v>
      </c>
      <c r="BD1192" s="17">
        <v>0.45207520414700803</v>
      </c>
      <c r="BE1192" s="17">
        <v>0.43776020669275301</v>
      </c>
      <c r="BF1192" s="17">
        <v>0.441618083922386</v>
      </c>
      <c r="BG1192" s="17">
        <v>0.39704996125193098</v>
      </c>
      <c r="BH1192" s="17">
        <v>0.40983062883578097</v>
      </c>
      <c r="BI1192" s="17">
        <v>0.44943682171548399</v>
      </c>
      <c r="BJ1192" s="17">
        <v>0.50578130917144104</v>
      </c>
      <c r="BK1192" s="17">
        <v>0.44830869562360998</v>
      </c>
      <c r="BL1192" s="17">
        <v>0.46946733701753202</v>
      </c>
      <c r="BM1192" s="17">
        <v>0.50683947506986404</v>
      </c>
      <c r="BN1192" s="17">
        <v>0.41645671744650797</v>
      </c>
      <c r="BO1192" s="17"/>
      <c r="BP1192" s="17">
        <v>0.39131253145476702</v>
      </c>
      <c r="BQ1192" s="17">
        <v>0.43521212408149201</v>
      </c>
      <c r="BR1192" s="17">
        <v>0.45864570642365798</v>
      </c>
      <c r="BS1192" s="17">
        <v>0.427646101456433</v>
      </c>
      <c r="BT1192" s="17">
        <v>0.39755028462839298</v>
      </c>
      <c r="BU1192" s="17">
        <v>0.42949429254588001</v>
      </c>
      <c r="BV1192" s="17"/>
      <c r="BW1192" s="17">
        <v>0.37846447507514203</v>
      </c>
      <c r="BX1192" s="17">
        <v>0.42460763149717901</v>
      </c>
      <c r="BY1192" s="17">
        <v>0.41252833053475102</v>
      </c>
      <c r="BZ1192" s="17">
        <v>0.44019037524420201</v>
      </c>
      <c r="CA1192" s="17">
        <v>0.42240183485219701</v>
      </c>
      <c r="CB1192" s="17">
        <v>0.45461754419827899</v>
      </c>
      <c r="CC1192" s="17">
        <v>0.44179083178650402</v>
      </c>
      <c r="CD1192" s="17">
        <v>0.47414020503604798</v>
      </c>
      <c r="CE1192" s="17"/>
      <c r="CF1192" s="17">
        <v>0.39013837910841997</v>
      </c>
      <c r="CG1192" s="17">
        <v>0.42312665751374101</v>
      </c>
      <c r="CH1192" s="17">
        <v>0.43388309340053499</v>
      </c>
      <c r="CI1192" s="17">
        <v>0.42037925678959598</v>
      </c>
      <c r="CJ1192" s="17">
        <v>0.37430707575222499</v>
      </c>
      <c r="CK1192" s="17"/>
      <c r="CL1192" s="17">
        <v>0.48517926406957002</v>
      </c>
      <c r="CM1192" s="17"/>
      <c r="CN1192" s="17">
        <v>0.407175626651194</v>
      </c>
      <c r="CO1192" s="17">
        <v>0.4466021184924</v>
      </c>
      <c r="CP1192" s="17">
        <v>0.437438865601392</v>
      </c>
    </row>
    <row r="1193" spans="2:94" x14ac:dyDescent="0.35">
      <c r="B1193" t="s">
        <v>207</v>
      </c>
      <c r="C1193" s="17">
        <v>0.20765205280743099</v>
      </c>
      <c r="D1193" s="17">
        <v>0.178964662655753</v>
      </c>
      <c r="E1193" s="17">
        <v>0.237283295668623</v>
      </c>
      <c r="F1193" s="17"/>
      <c r="G1193" s="17">
        <v>0.21221299675289601</v>
      </c>
      <c r="H1193" s="17">
        <v>0.22977877395479501</v>
      </c>
      <c r="I1193" s="17">
        <v>0.200227310118271</v>
      </c>
      <c r="J1193" s="17">
        <v>0.204346685973162</v>
      </c>
      <c r="K1193" s="17">
        <v>0.17483075176833801</v>
      </c>
      <c r="L1193" s="17">
        <v>0.21722434131301399</v>
      </c>
      <c r="M1193" s="17"/>
      <c r="N1193" s="17">
        <v>0.18678669470165099</v>
      </c>
      <c r="O1193" s="17">
        <v>0.18956126649556199</v>
      </c>
      <c r="P1193" s="17">
        <v>0.22487937815175599</v>
      </c>
      <c r="Q1193" s="17">
        <v>0.23331127357847201</v>
      </c>
      <c r="R1193" s="17"/>
      <c r="S1193" s="17">
        <v>0.209415734781113</v>
      </c>
      <c r="T1193" s="17">
        <v>0.21820254935651301</v>
      </c>
      <c r="U1193" s="17">
        <v>0.20056311690065201</v>
      </c>
      <c r="V1193" s="17">
        <v>0.216346934776039</v>
      </c>
      <c r="W1193" s="17">
        <v>0.21250851965586301</v>
      </c>
      <c r="X1193" s="17">
        <v>0.224310728332026</v>
      </c>
      <c r="Y1193" s="17">
        <v>0.194304995900073</v>
      </c>
      <c r="Z1193" s="17">
        <v>0.207647853206788</v>
      </c>
      <c r="AA1193" s="17">
        <v>0.22666925884153299</v>
      </c>
      <c r="AB1193" s="17">
        <v>0.15615515761468299</v>
      </c>
      <c r="AC1193" s="17">
        <v>0.20635042512705601</v>
      </c>
      <c r="AD1193" s="17"/>
      <c r="AE1193" s="17">
        <v>0.21024760525783801</v>
      </c>
      <c r="AF1193" s="17">
        <v>0.18919375927267501</v>
      </c>
      <c r="AG1193" s="17">
        <v>0.244716397763489</v>
      </c>
      <c r="AH1193" s="17"/>
      <c r="AI1193" s="17">
        <v>0.22344537495646499</v>
      </c>
      <c r="AJ1193" s="17">
        <v>0.16456784015638001</v>
      </c>
      <c r="AK1193" s="17">
        <v>0.17605942615498699</v>
      </c>
      <c r="AL1193" s="17">
        <v>0.262798337487467</v>
      </c>
      <c r="AM1193" s="17">
        <v>0.26020353250669997</v>
      </c>
      <c r="AN1193" s="17"/>
      <c r="AO1193" s="17">
        <v>0.23745380808539601</v>
      </c>
      <c r="AP1193" s="17">
        <v>0.15298077140316799</v>
      </c>
      <c r="AQ1193" s="17">
        <v>0.184406985803063</v>
      </c>
      <c r="AR1193" s="17"/>
      <c r="AS1193" s="17">
        <v>0.25763465848429901</v>
      </c>
      <c r="AT1193" s="17">
        <v>0.20911314992580099</v>
      </c>
      <c r="AU1193" s="17">
        <v>0.17362746707906601</v>
      </c>
      <c r="AV1193" s="17">
        <v>0.156441214586931</v>
      </c>
      <c r="AW1193" s="17">
        <v>0.21839648541300899</v>
      </c>
      <c r="AX1193" s="17"/>
      <c r="AY1193" s="17">
        <v>0.18971208191959699</v>
      </c>
      <c r="AZ1193" s="17">
        <v>0.26298540608655102</v>
      </c>
      <c r="BA1193" s="17">
        <v>0.22204655594827899</v>
      </c>
      <c r="BB1193" s="17">
        <v>0.26278508738059603</v>
      </c>
      <c r="BC1193" s="17">
        <v>0.236896327954111</v>
      </c>
      <c r="BD1193" s="17">
        <v>0.19734894299743599</v>
      </c>
      <c r="BE1193" s="17">
        <v>0.22084268212297001</v>
      </c>
      <c r="BF1193" s="17">
        <v>0.198596417632699</v>
      </c>
      <c r="BG1193" s="17">
        <v>0.20296208666068299</v>
      </c>
      <c r="BH1193" s="17">
        <v>0.19879050104767501</v>
      </c>
      <c r="BI1193" s="17">
        <v>0.18317518017342499</v>
      </c>
      <c r="BJ1193" s="17">
        <v>0.12567304366173701</v>
      </c>
      <c r="BK1193" s="17">
        <v>0.196364196070621</v>
      </c>
      <c r="BL1193" s="17">
        <v>0.137640612075139</v>
      </c>
      <c r="BM1193" s="17">
        <v>0.13342641050229501</v>
      </c>
      <c r="BN1193" s="17">
        <v>0.160425802687333</v>
      </c>
      <c r="BO1193" s="17"/>
      <c r="BP1193" s="17">
        <v>0.21423670099379299</v>
      </c>
      <c r="BQ1193" s="17">
        <v>0.17860363990587899</v>
      </c>
      <c r="BR1193" s="17">
        <v>0.22926397805875801</v>
      </c>
      <c r="BS1193" s="17">
        <v>0.21011010068130001</v>
      </c>
      <c r="BT1193" s="17">
        <v>0.22659760569495599</v>
      </c>
      <c r="BU1193" s="17">
        <v>0.225075196720431</v>
      </c>
      <c r="BV1193" s="17"/>
      <c r="BW1193" s="17">
        <v>0.247961334441683</v>
      </c>
      <c r="BX1193" s="17">
        <v>0.19763389537597501</v>
      </c>
      <c r="BY1193" s="17">
        <v>0.212705439770451</v>
      </c>
      <c r="BZ1193" s="17">
        <v>0.207518371355399</v>
      </c>
      <c r="CA1193" s="17">
        <v>0.198018465529754</v>
      </c>
      <c r="CB1193" s="17">
        <v>0.182605923803904</v>
      </c>
      <c r="CC1193" s="17">
        <v>0.19844642709669699</v>
      </c>
      <c r="CD1193" s="17">
        <v>0.19215565792639899</v>
      </c>
      <c r="CE1193" s="17"/>
      <c r="CF1193" s="17">
        <v>0.18757844943718499</v>
      </c>
      <c r="CG1193" s="17">
        <v>0.19099969812172601</v>
      </c>
      <c r="CH1193" s="17">
        <v>0.21643024567208899</v>
      </c>
      <c r="CI1193" s="17">
        <v>0.23051667838676501</v>
      </c>
      <c r="CJ1193" s="17">
        <v>0.23604266251189801</v>
      </c>
      <c r="CK1193" s="17"/>
      <c r="CL1193" s="17">
        <v>0.18608877610528601</v>
      </c>
      <c r="CM1193" s="17"/>
      <c r="CN1193" s="17">
        <v>0.18174621248263001</v>
      </c>
      <c r="CO1193" s="17">
        <v>0.27320150475108701</v>
      </c>
      <c r="CP1193" s="17">
        <v>0.214684723555089</v>
      </c>
    </row>
    <row r="1194" spans="2:94" x14ac:dyDescent="0.35">
      <c r="B1194" t="s">
        <v>208</v>
      </c>
      <c r="C1194" s="17">
        <v>4.7594098529686303E-2</v>
      </c>
      <c r="D1194" s="17">
        <v>4.9112852233339499E-2</v>
      </c>
      <c r="E1194" s="17">
        <v>4.6487472895855399E-2</v>
      </c>
      <c r="F1194" s="17"/>
      <c r="G1194" s="17">
        <v>4.63214750522562E-2</v>
      </c>
      <c r="H1194" s="17">
        <v>4.3458012365113E-2</v>
      </c>
      <c r="I1194" s="17">
        <v>3.8307949733655297E-2</v>
      </c>
      <c r="J1194" s="17">
        <v>3.49081159302322E-2</v>
      </c>
      <c r="K1194" s="17">
        <v>5.8289674336084799E-2</v>
      </c>
      <c r="L1194" s="17">
        <v>6.2507822490903697E-2</v>
      </c>
      <c r="M1194" s="17"/>
      <c r="N1194" s="17">
        <v>5.1973955875865903E-2</v>
      </c>
      <c r="O1194" s="17">
        <v>4.5761023602502199E-2</v>
      </c>
      <c r="P1194" s="17">
        <v>4.2659044504107797E-2</v>
      </c>
      <c r="Q1194" s="17">
        <v>4.9727396237251399E-2</v>
      </c>
      <c r="R1194" s="17"/>
      <c r="S1194" s="17">
        <v>3.3145645712667898E-2</v>
      </c>
      <c r="T1194" s="17">
        <v>3.9049256699084697E-2</v>
      </c>
      <c r="U1194" s="17">
        <v>7.6632990516852698E-2</v>
      </c>
      <c r="V1194" s="17">
        <v>6.3394911519324595E-2</v>
      </c>
      <c r="W1194" s="17">
        <v>4.6929282043739202E-2</v>
      </c>
      <c r="X1194" s="17">
        <v>5.2220448282510101E-2</v>
      </c>
      <c r="Y1194" s="17">
        <v>3.9658689004392102E-2</v>
      </c>
      <c r="Z1194" s="17">
        <v>4.2687976199816798E-2</v>
      </c>
      <c r="AA1194" s="17">
        <v>3.59655591528645E-2</v>
      </c>
      <c r="AB1194" s="17">
        <v>5.7977107780958201E-2</v>
      </c>
      <c r="AC1194" s="17">
        <v>5.14132091576305E-2</v>
      </c>
      <c r="AD1194" s="17"/>
      <c r="AE1194" s="17">
        <v>5.8658718076938197E-2</v>
      </c>
      <c r="AF1194" s="17">
        <v>4.6514205986101599E-2</v>
      </c>
      <c r="AG1194" s="17">
        <v>3.54745166105499E-2</v>
      </c>
      <c r="AH1194" s="17"/>
      <c r="AI1194" s="17">
        <v>6.7429185258162994E-2</v>
      </c>
      <c r="AJ1194" s="17">
        <v>3.3605133124131902E-2</v>
      </c>
      <c r="AK1194" s="17">
        <v>6.6668374229885002E-2</v>
      </c>
      <c r="AL1194" s="17">
        <v>0.11353845355917599</v>
      </c>
      <c r="AM1194" s="17">
        <v>2.6176185537826899E-2</v>
      </c>
      <c r="AN1194" s="17"/>
      <c r="AO1194" s="17">
        <v>6.5680498230567999E-2</v>
      </c>
      <c r="AP1194" s="17">
        <v>2.8711777457921899E-2</v>
      </c>
      <c r="AQ1194" s="17">
        <v>4.3139385460124302E-2</v>
      </c>
      <c r="AR1194" s="17"/>
      <c r="AS1194" s="17">
        <v>4.4733838124369797E-2</v>
      </c>
      <c r="AT1194" s="17">
        <v>5.56241971785571E-2</v>
      </c>
      <c r="AU1194" s="17">
        <v>3.8450677381234803E-2</v>
      </c>
      <c r="AV1194" s="17">
        <v>4.9637610146345497E-2</v>
      </c>
      <c r="AW1194" s="17">
        <v>4.3564176037215803E-2</v>
      </c>
      <c r="AX1194" s="17"/>
      <c r="AY1194" s="17">
        <v>9.9080612286178094E-2</v>
      </c>
      <c r="AZ1194" s="17">
        <v>5.0760583185557102E-2</v>
      </c>
      <c r="BA1194" s="17">
        <v>6.0584207170047401E-2</v>
      </c>
      <c r="BB1194" s="17">
        <v>3.14321582436414E-2</v>
      </c>
      <c r="BC1194" s="17">
        <v>4.7033794089595599E-2</v>
      </c>
      <c r="BD1194" s="17">
        <v>3.5876660747131701E-2</v>
      </c>
      <c r="BE1194" s="17">
        <v>6.2539120124869799E-2</v>
      </c>
      <c r="BF1194" s="17">
        <v>4.4824324884246702E-2</v>
      </c>
      <c r="BG1194" s="17">
        <v>3.4060147123936499E-2</v>
      </c>
      <c r="BH1194" s="17">
        <v>5.2504518862600498E-2</v>
      </c>
      <c r="BI1194" s="17">
        <v>6.2229863026305801E-2</v>
      </c>
      <c r="BJ1194" s="17">
        <v>5.2570176492313402E-2</v>
      </c>
      <c r="BK1194" s="17">
        <v>3.18334207276047E-2</v>
      </c>
      <c r="BL1194" s="17">
        <v>5.4189587322829899E-2</v>
      </c>
      <c r="BM1194" s="17">
        <v>5.1591298787807799E-2</v>
      </c>
      <c r="BN1194" s="17">
        <v>1.8318330963688501E-2</v>
      </c>
      <c r="BO1194" s="17"/>
      <c r="BP1194" s="17">
        <v>2.4238610482814799E-2</v>
      </c>
      <c r="BQ1194" s="17">
        <v>4.7150930192016001E-2</v>
      </c>
      <c r="BR1194" s="17">
        <v>5.2628991811383002E-2</v>
      </c>
      <c r="BS1194" s="17">
        <v>5.1952938570072701E-2</v>
      </c>
      <c r="BT1194" s="17">
        <v>6.2253515820382903E-2</v>
      </c>
      <c r="BU1194" s="17">
        <v>9.0642175214704898E-2</v>
      </c>
      <c r="BV1194" s="17"/>
      <c r="BW1194" s="17">
        <v>2.00070190150708E-2</v>
      </c>
      <c r="BX1194" s="17">
        <v>4.6766781853978097E-2</v>
      </c>
      <c r="BY1194" s="17">
        <v>5.0323155339438298E-2</v>
      </c>
      <c r="BZ1194" s="17">
        <v>5.58112230394847E-2</v>
      </c>
      <c r="CA1194" s="17">
        <v>5.6817171852819703E-2</v>
      </c>
      <c r="CB1194" s="17">
        <v>3.8967701963039697E-2</v>
      </c>
      <c r="CC1194" s="17">
        <v>2.23538835013894E-2</v>
      </c>
      <c r="CD1194" s="17">
        <v>3.3989096604026103E-2</v>
      </c>
      <c r="CE1194" s="17"/>
      <c r="CF1194" s="17">
        <v>5.3395638529441597E-2</v>
      </c>
      <c r="CG1194" s="17">
        <v>5.8474021416585802E-2</v>
      </c>
      <c r="CH1194" s="17">
        <v>3.6412479982260298E-2</v>
      </c>
      <c r="CI1194" s="17">
        <v>4.5853213046409498E-2</v>
      </c>
      <c r="CJ1194" s="17">
        <v>4.9337871859030498E-2</v>
      </c>
      <c r="CK1194" s="17"/>
      <c r="CL1194" s="17">
        <v>2.9394789943848799E-2</v>
      </c>
      <c r="CM1194" s="17"/>
      <c r="CN1194" s="17">
        <v>3.8916134834539699E-2</v>
      </c>
      <c r="CO1194" s="17">
        <v>5.5851893783905003E-2</v>
      </c>
      <c r="CP1194" s="17">
        <v>6.0853440316120201E-2</v>
      </c>
    </row>
    <row r="1195" spans="2:94" x14ac:dyDescent="0.35">
      <c r="B1195" t="s">
        <v>209</v>
      </c>
      <c r="C1195" s="17">
        <v>2.8169570823277101E-2</v>
      </c>
      <c r="D1195" s="17">
        <v>3.8966557496551001E-2</v>
      </c>
      <c r="E1195" s="17">
        <v>1.78559497370036E-2</v>
      </c>
      <c r="F1195" s="17"/>
      <c r="G1195" s="17">
        <v>1.5948350690494099E-2</v>
      </c>
      <c r="H1195" s="17">
        <v>1.4143275063578899E-2</v>
      </c>
      <c r="I1195" s="17">
        <v>2.1665369109313298E-2</v>
      </c>
      <c r="J1195" s="17">
        <v>2.17257277962613E-2</v>
      </c>
      <c r="K1195" s="17">
        <v>4.4703153438815202E-2</v>
      </c>
      <c r="L1195" s="17">
        <v>4.7253697771832297E-2</v>
      </c>
      <c r="M1195" s="17"/>
      <c r="N1195" s="17">
        <v>2.9206263895958401E-2</v>
      </c>
      <c r="O1195" s="17">
        <v>3.2197191278537998E-2</v>
      </c>
      <c r="P1195" s="17">
        <v>3.08088742818977E-2</v>
      </c>
      <c r="Q1195" s="17">
        <v>2.0906592434689199E-2</v>
      </c>
      <c r="R1195" s="17"/>
      <c r="S1195" s="17">
        <v>1.9438481371762899E-2</v>
      </c>
      <c r="T1195" s="17">
        <v>3.0171361517024101E-2</v>
      </c>
      <c r="U1195" s="17">
        <v>3.0153798951930801E-2</v>
      </c>
      <c r="V1195" s="17">
        <v>2.5795167920405201E-2</v>
      </c>
      <c r="W1195" s="17">
        <v>5.1350471211770797E-2</v>
      </c>
      <c r="X1195" s="17">
        <v>2.5370004436150399E-2</v>
      </c>
      <c r="Y1195" s="17">
        <v>2.53704223749317E-2</v>
      </c>
      <c r="Z1195" s="17">
        <v>2.9249931260472501E-2</v>
      </c>
      <c r="AA1195" s="17">
        <v>1.4977746203000099E-2</v>
      </c>
      <c r="AB1195" s="17">
        <v>4.0993895005211001E-2</v>
      </c>
      <c r="AC1195" s="17">
        <v>3.0656349539494001E-2</v>
      </c>
      <c r="AD1195" s="17"/>
      <c r="AE1195" s="17">
        <v>5.17190631293356E-2</v>
      </c>
      <c r="AF1195" s="17">
        <v>1.40922849231428E-2</v>
      </c>
      <c r="AG1195" s="17">
        <v>1.8694491366630501E-2</v>
      </c>
      <c r="AH1195" s="17"/>
      <c r="AI1195" s="17">
        <v>4.6251976959614201E-2</v>
      </c>
      <c r="AJ1195" s="17">
        <v>1.30714383562622E-2</v>
      </c>
      <c r="AK1195" s="17">
        <v>1.0581563088580799E-2</v>
      </c>
      <c r="AL1195" s="17">
        <v>6.7439290008422498E-2</v>
      </c>
      <c r="AM1195" s="17">
        <v>1.8251570118168799E-2</v>
      </c>
      <c r="AN1195" s="17"/>
      <c r="AO1195" s="17">
        <v>3.5914752643136497E-2</v>
      </c>
      <c r="AP1195" s="17">
        <v>7.3306546017348996E-3</v>
      </c>
      <c r="AQ1195" s="17">
        <v>3.7971193681197203E-2</v>
      </c>
      <c r="AR1195" s="17"/>
      <c r="AS1195" s="17">
        <v>2.3187736373874099E-2</v>
      </c>
      <c r="AT1195" s="17">
        <v>2.9613343192894E-2</v>
      </c>
      <c r="AU1195" s="17">
        <v>2.9257632674942701E-2</v>
      </c>
      <c r="AV1195" s="17">
        <v>2.3123379067828999E-2</v>
      </c>
      <c r="AW1195" s="17">
        <v>6.8543999844888903E-2</v>
      </c>
      <c r="AX1195" s="17"/>
      <c r="AY1195" s="17">
        <v>0</v>
      </c>
      <c r="AZ1195" s="17">
        <v>3.08110899225147E-2</v>
      </c>
      <c r="BA1195" s="17">
        <v>3.1078471273067801E-2</v>
      </c>
      <c r="BB1195" s="17">
        <v>2.7179379741694699E-2</v>
      </c>
      <c r="BC1195" s="17">
        <v>2.0400089636388199E-2</v>
      </c>
      <c r="BD1195" s="17">
        <v>3.9901496606283102E-2</v>
      </c>
      <c r="BE1195" s="17">
        <v>3.2011969289690897E-2</v>
      </c>
      <c r="BF1195" s="17">
        <v>1.34745293112618E-2</v>
      </c>
      <c r="BG1195" s="17">
        <v>2.7294128718246002E-2</v>
      </c>
      <c r="BH1195" s="17">
        <v>4.7141965902885601E-2</v>
      </c>
      <c r="BI1195" s="17">
        <v>2.4998513674450901E-2</v>
      </c>
      <c r="BJ1195" s="17">
        <v>2.75016897921007E-2</v>
      </c>
      <c r="BK1195" s="17">
        <v>2.29323182371685E-2</v>
      </c>
      <c r="BL1195" s="17">
        <v>3.97815405143584E-2</v>
      </c>
      <c r="BM1195" s="17">
        <v>2.6190105492863401E-2</v>
      </c>
      <c r="BN1195" s="17">
        <v>1.16187951818676E-2</v>
      </c>
      <c r="BO1195" s="17"/>
      <c r="BP1195" s="17">
        <v>2.23794934186257E-2</v>
      </c>
      <c r="BQ1195" s="17">
        <v>2.34491677614167E-2</v>
      </c>
      <c r="BR1195" s="17">
        <v>3.9660320331345103E-2</v>
      </c>
      <c r="BS1195" s="17">
        <v>2.6355307937307101E-2</v>
      </c>
      <c r="BT1195" s="17">
        <v>4.2660113460872097E-2</v>
      </c>
      <c r="BU1195" s="17">
        <v>2.75067847659956E-2</v>
      </c>
      <c r="BV1195" s="17"/>
      <c r="BW1195" s="17">
        <v>4.0063579082286402E-2</v>
      </c>
      <c r="BX1195" s="17">
        <v>2.33650581252248E-2</v>
      </c>
      <c r="BY1195" s="17">
        <v>2.6991305995176799E-2</v>
      </c>
      <c r="BZ1195" s="17">
        <v>3.2262633243195699E-2</v>
      </c>
      <c r="CA1195" s="17">
        <v>3.7487496502208603E-2</v>
      </c>
      <c r="CB1195" s="17">
        <v>3.7941351498634097E-2</v>
      </c>
      <c r="CC1195" s="17">
        <v>3.0780957336269101E-2</v>
      </c>
      <c r="CD1195" s="17">
        <v>1.32534740279006E-2</v>
      </c>
      <c r="CE1195" s="17"/>
      <c r="CF1195" s="17">
        <v>2.7398754844303999E-2</v>
      </c>
      <c r="CG1195" s="17">
        <v>3.28222518636649E-2</v>
      </c>
      <c r="CH1195" s="17">
        <v>2.70462051019742E-2</v>
      </c>
      <c r="CI1195" s="17">
        <v>1.8560770310547502E-2</v>
      </c>
      <c r="CJ1195" s="17">
        <v>3.50099088401866E-2</v>
      </c>
      <c r="CK1195" s="17"/>
      <c r="CL1195" s="17">
        <v>5.9088079076263502E-3</v>
      </c>
      <c r="CM1195" s="17"/>
      <c r="CN1195" s="17">
        <v>2.5537549684999002E-2</v>
      </c>
      <c r="CO1195" s="17">
        <v>3.0169131595165401E-2</v>
      </c>
      <c r="CP1195" s="17">
        <v>3.2593057657951702E-2</v>
      </c>
    </row>
    <row r="1196" spans="2:94" x14ac:dyDescent="0.35">
      <c r="B1196" t="s">
        <v>133</v>
      </c>
      <c r="C1196" s="17">
        <v>5.8798344292139801E-2</v>
      </c>
      <c r="D1196" s="17">
        <v>4.2552755153645497E-2</v>
      </c>
      <c r="E1196" s="17">
        <v>7.4605305635519203E-2</v>
      </c>
      <c r="F1196" s="17"/>
      <c r="G1196" s="17">
        <v>5.1490582709166503E-2</v>
      </c>
      <c r="H1196" s="17">
        <v>4.1467575108926902E-2</v>
      </c>
      <c r="I1196" s="17">
        <v>5.3798839605446798E-2</v>
      </c>
      <c r="J1196" s="17">
        <v>7.2145186851310106E-2</v>
      </c>
      <c r="K1196" s="17">
        <v>7.1721823989590899E-2</v>
      </c>
      <c r="L1196" s="17">
        <v>6.2446812037669899E-2</v>
      </c>
      <c r="M1196" s="17"/>
      <c r="N1196" s="17">
        <v>3.3022220114861098E-2</v>
      </c>
      <c r="O1196" s="17">
        <v>6.0804991309166702E-2</v>
      </c>
      <c r="P1196" s="17">
        <v>5.2122515357978197E-2</v>
      </c>
      <c r="Q1196" s="17">
        <v>9.1178208498594399E-2</v>
      </c>
      <c r="R1196" s="17"/>
      <c r="S1196" s="17">
        <v>5.4373611978071897E-2</v>
      </c>
      <c r="T1196" s="17">
        <v>6.2178712524546098E-2</v>
      </c>
      <c r="U1196" s="17">
        <v>7.3367122057418202E-2</v>
      </c>
      <c r="V1196" s="17">
        <v>6.63578638578598E-2</v>
      </c>
      <c r="W1196" s="17">
        <v>4.6656876342786202E-2</v>
      </c>
      <c r="X1196" s="17">
        <v>6.1518837594954197E-2</v>
      </c>
      <c r="Y1196" s="17">
        <v>4.0280895148336097E-2</v>
      </c>
      <c r="Z1196" s="17">
        <v>3.8939451273295303E-2</v>
      </c>
      <c r="AA1196" s="17">
        <v>6.9534769749965003E-2</v>
      </c>
      <c r="AB1196" s="17">
        <v>7.4075450765996406E-2</v>
      </c>
      <c r="AC1196" s="17">
        <v>3.18756059621291E-2</v>
      </c>
      <c r="AD1196" s="17"/>
      <c r="AE1196" s="17">
        <v>5.99559885489881E-2</v>
      </c>
      <c r="AF1196" s="17">
        <v>4.5363234941568499E-2</v>
      </c>
      <c r="AG1196" s="17">
        <v>9.0681964384081604E-2</v>
      </c>
      <c r="AH1196" s="17"/>
      <c r="AI1196" s="17">
        <v>4.7693808693041802E-2</v>
      </c>
      <c r="AJ1196" s="17">
        <v>4.0751852617074799E-2</v>
      </c>
      <c r="AK1196" s="17">
        <v>5.0744566849518599E-2</v>
      </c>
      <c r="AL1196" s="17">
        <v>2.56276638844322E-2</v>
      </c>
      <c r="AM1196" s="17">
        <v>0.105804402384859</v>
      </c>
      <c r="AN1196" s="17"/>
      <c r="AO1196" s="17">
        <v>3.6024391529320299E-2</v>
      </c>
      <c r="AP1196" s="17">
        <v>3.3718414317214097E-2</v>
      </c>
      <c r="AQ1196" s="17">
        <v>5.7079917942481101E-2</v>
      </c>
      <c r="AR1196" s="17"/>
      <c r="AS1196" s="17">
        <v>7.6309265652908506E-2</v>
      </c>
      <c r="AT1196" s="17">
        <v>6.5668256752380305E-2</v>
      </c>
      <c r="AU1196" s="17">
        <v>5.3661449150789298E-2</v>
      </c>
      <c r="AV1196" s="17">
        <v>3.0222762859999901E-2</v>
      </c>
      <c r="AW1196" s="17">
        <v>3.9756498361316298E-2</v>
      </c>
      <c r="AX1196" s="17"/>
      <c r="AY1196" s="17">
        <v>0.195099124004603</v>
      </c>
      <c r="AZ1196" s="17">
        <v>0.101210598150669</v>
      </c>
      <c r="BA1196" s="17">
        <v>6.49224659572505E-2</v>
      </c>
      <c r="BB1196" s="17">
        <v>6.5013546354899296E-2</v>
      </c>
      <c r="BC1196" s="17">
        <v>4.8043354256526297E-2</v>
      </c>
      <c r="BD1196" s="17">
        <v>5.44247869319536E-2</v>
      </c>
      <c r="BE1196" s="17">
        <v>5.3853845163788501E-2</v>
      </c>
      <c r="BF1196" s="17">
        <v>7.3729503065433993E-2</v>
      </c>
      <c r="BG1196" s="17">
        <v>5.5223196217404298E-2</v>
      </c>
      <c r="BH1196" s="17">
        <v>5.1134191254501797E-2</v>
      </c>
      <c r="BI1196" s="17">
        <v>3.8763567718069901E-2</v>
      </c>
      <c r="BJ1196" s="17">
        <v>4.1508322127731402E-2</v>
      </c>
      <c r="BK1196" s="17">
        <v>3.9269225372645197E-2</v>
      </c>
      <c r="BL1196" s="17">
        <v>1.6848327201868098E-2</v>
      </c>
      <c r="BM1196" s="17">
        <v>1.2533414535205499E-2</v>
      </c>
      <c r="BN1196" s="17">
        <v>5.9662842875486304E-3</v>
      </c>
      <c r="BO1196" s="17"/>
      <c r="BP1196" s="17">
        <v>4.7213051826265097E-2</v>
      </c>
      <c r="BQ1196" s="17">
        <v>6.9164354333725198E-2</v>
      </c>
      <c r="BR1196" s="17">
        <v>4.1479718940112598E-2</v>
      </c>
      <c r="BS1196" s="17">
        <v>6.8681870526623306E-2</v>
      </c>
      <c r="BT1196" s="17">
        <v>6.6100731033411603E-2</v>
      </c>
      <c r="BU1196" s="17">
        <v>4.6539121624022697E-2</v>
      </c>
      <c r="BV1196" s="17"/>
      <c r="BW1196" s="17">
        <v>7.8922071002073005E-2</v>
      </c>
      <c r="BX1196" s="17">
        <v>6.5989576272801304E-2</v>
      </c>
      <c r="BY1196" s="17">
        <v>4.7023365125618902E-2</v>
      </c>
      <c r="BZ1196" s="17">
        <v>5.0277788763288797E-2</v>
      </c>
      <c r="CA1196" s="17">
        <v>4.9838221736164902E-2</v>
      </c>
      <c r="CB1196" s="17">
        <v>3.1719093350703401E-2</v>
      </c>
      <c r="CC1196" s="17">
        <v>1.00053406829858E-2</v>
      </c>
      <c r="CD1196" s="17">
        <v>9.6655763340083495E-2</v>
      </c>
      <c r="CE1196" s="17"/>
      <c r="CF1196" s="17">
        <v>1.70093713861308E-2</v>
      </c>
      <c r="CG1196" s="17">
        <v>5.3399047235055799E-2</v>
      </c>
      <c r="CH1196" s="17">
        <v>6.5362898246891302E-2</v>
      </c>
      <c r="CI1196" s="17">
        <v>7.3276684062514599E-2</v>
      </c>
      <c r="CJ1196" s="17">
        <v>8.3203756525488004E-2</v>
      </c>
      <c r="CK1196" s="17"/>
      <c r="CL1196" s="17">
        <v>2.2983083765948199E-2</v>
      </c>
      <c r="CM1196" s="17"/>
      <c r="CN1196" s="17">
        <v>7.2301697624678404E-2</v>
      </c>
      <c r="CO1196" s="17">
        <v>5.0876542718365399E-2</v>
      </c>
      <c r="CP1196" s="17">
        <v>3.4244253063302602E-2</v>
      </c>
    </row>
    <row r="1197" spans="2:94" x14ac:dyDescent="0.35">
      <c r="B1197" t="s">
        <v>145</v>
      </c>
      <c r="C1197" s="17">
        <v>0.65778593354746595</v>
      </c>
      <c r="D1197" s="17">
        <v>0.69040317246071103</v>
      </c>
      <c r="E1197" s="17">
        <v>0.62376797606299905</v>
      </c>
      <c r="F1197" s="17"/>
      <c r="G1197" s="17">
        <v>0.67402659479518701</v>
      </c>
      <c r="H1197" s="17">
        <v>0.671152363507586</v>
      </c>
      <c r="I1197" s="17">
        <v>0.68600053143331396</v>
      </c>
      <c r="J1197" s="17">
        <v>0.66687428344903499</v>
      </c>
      <c r="K1197" s="17">
        <v>0.65045459646717096</v>
      </c>
      <c r="L1197" s="17">
        <v>0.61056732638657996</v>
      </c>
      <c r="M1197" s="17"/>
      <c r="N1197" s="17">
        <v>0.69901086541166402</v>
      </c>
      <c r="O1197" s="17">
        <v>0.67167552731423097</v>
      </c>
      <c r="P1197" s="17">
        <v>0.64953018770425996</v>
      </c>
      <c r="Q1197" s="17">
        <v>0.604876529250993</v>
      </c>
      <c r="R1197" s="17"/>
      <c r="S1197" s="17">
        <v>0.68362652615638397</v>
      </c>
      <c r="T1197" s="17">
        <v>0.65039811990283203</v>
      </c>
      <c r="U1197" s="17">
        <v>0.61928297157314605</v>
      </c>
      <c r="V1197" s="17">
        <v>0.62810512192637102</v>
      </c>
      <c r="W1197" s="17">
        <v>0.64255485074584096</v>
      </c>
      <c r="X1197" s="17">
        <v>0.636579981354359</v>
      </c>
      <c r="Y1197" s="17">
        <v>0.70038499757226702</v>
      </c>
      <c r="Z1197" s="17">
        <v>0.68147478805962702</v>
      </c>
      <c r="AA1197" s="17">
        <v>0.65285266605263703</v>
      </c>
      <c r="AB1197" s="17">
        <v>0.67079838883315202</v>
      </c>
      <c r="AC1197" s="17">
        <v>0.67970441021369099</v>
      </c>
      <c r="AD1197" s="17"/>
      <c r="AE1197" s="17">
        <v>0.61941862498690003</v>
      </c>
      <c r="AF1197" s="17">
        <v>0.704836514876512</v>
      </c>
      <c r="AG1197" s="17">
        <v>0.61043262987524904</v>
      </c>
      <c r="AH1197" s="17"/>
      <c r="AI1197" s="17">
        <v>0.61517965413271603</v>
      </c>
      <c r="AJ1197" s="17">
        <v>0.74800373574615098</v>
      </c>
      <c r="AK1197" s="17">
        <v>0.69594606967702799</v>
      </c>
      <c r="AL1197" s="17">
        <v>0.53059625506050201</v>
      </c>
      <c r="AM1197" s="17">
        <v>0.58956430945244498</v>
      </c>
      <c r="AN1197" s="17"/>
      <c r="AO1197" s="17">
        <v>0.62492654951158</v>
      </c>
      <c r="AP1197" s="17">
        <v>0.77725838221996102</v>
      </c>
      <c r="AQ1197" s="17">
        <v>0.67740251711313504</v>
      </c>
      <c r="AR1197" s="17"/>
      <c r="AS1197" s="17">
        <v>0.59813450136454804</v>
      </c>
      <c r="AT1197" s="17">
        <v>0.639981052950368</v>
      </c>
      <c r="AU1197" s="17">
        <v>0.70500277371396702</v>
      </c>
      <c r="AV1197" s="17">
        <v>0.74057503333889396</v>
      </c>
      <c r="AW1197" s="17">
        <v>0.62973884034356997</v>
      </c>
      <c r="AX1197" s="17"/>
      <c r="AY1197" s="17">
        <v>0.51610818178962203</v>
      </c>
      <c r="AZ1197" s="17">
        <v>0.55423232265470901</v>
      </c>
      <c r="BA1197" s="17">
        <v>0.62136829965135498</v>
      </c>
      <c r="BB1197" s="17">
        <v>0.61358982827916897</v>
      </c>
      <c r="BC1197" s="17">
        <v>0.64762643406337905</v>
      </c>
      <c r="BD1197" s="17">
        <v>0.67244811271719496</v>
      </c>
      <c r="BE1197" s="17">
        <v>0.630752383298681</v>
      </c>
      <c r="BF1197" s="17">
        <v>0.66937522510635905</v>
      </c>
      <c r="BG1197" s="17">
        <v>0.68046044127973004</v>
      </c>
      <c r="BH1197" s="17">
        <v>0.65042882293233695</v>
      </c>
      <c r="BI1197" s="17">
        <v>0.69083287540774896</v>
      </c>
      <c r="BJ1197" s="17">
        <v>0.75274676792611706</v>
      </c>
      <c r="BK1197" s="17">
        <v>0.70960083959196096</v>
      </c>
      <c r="BL1197" s="17">
        <v>0.75153993288580501</v>
      </c>
      <c r="BM1197" s="17">
        <v>0.77625877068182803</v>
      </c>
      <c r="BN1197" s="17">
        <v>0.80367078687956195</v>
      </c>
      <c r="BO1197" s="17"/>
      <c r="BP1197" s="17">
        <v>0.69193214327850106</v>
      </c>
      <c r="BQ1197" s="17">
        <v>0.68163190780696303</v>
      </c>
      <c r="BR1197" s="17">
        <v>0.63696699085840103</v>
      </c>
      <c r="BS1197" s="17">
        <v>0.64289978228469702</v>
      </c>
      <c r="BT1197" s="17">
        <v>0.60238803399037799</v>
      </c>
      <c r="BU1197" s="17">
        <v>0.61023672167484599</v>
      </c>
      <c r="BV1197" s="17"/>
      <c r="BW1197" s="17">
        <v>0.61304599645888702</v>
      </c>
      <c r="BX1197" s="17">
        <v>0.666244688372021</v>
      </c>
      <c r="BY1197" s="17">
        <v>0.66295673376931497</v>
      </c>
      <c r="BZ1197" s="17">
        <v>0.65412998359863195</v>
      </c>
      <c r="CA1197" s="17">
        <v>0.65783864437905304</v>
      </c>
      <c r="CB1197" s="17">
        <v>0.70876592938371896</v>
      </c>
      <c r="CC1197" s="17">
        <v>0.73841339138265805</v>
      </c>
      <c r="CD1197" s="17">
        <v>0.66394600810159099</v>
      </c>
      <c r="CE1197" s="17"/>
      <c r="CF1197" s="17">
        <v>0.714617785802939</v>
      </c>
      <c r="CG1197" s="17">
        <v>0.66430498136296701</v>
      </c>
      <c r="CH1197" s="17">
        <v>0.65474817099678595</v>
      </c>
      <c r="CI1197" s="17">
        <v>0.63179265419376296</v>
      </c>
      <c r="CJ1197" s="17">
        <v>0.59640580026339696</v>
      </c>
      <c r="CK1197" s="17"/>
      <c r="CL1197" s="17">
        <v>0.75562454227729103</v>
      </c>
      <c r="CM1197" s="17"/>
      <c r="CN1197" s="17">
        <v>0.68149840537315298</v>
      </c>
      <c r="CO1197" s="17">
        <v>0.58990092715147702</v>
      </c>
      <c r="CP1197" s="17">
        <v>0.65762452540753702</v>
      </c>
    </row>
    <row r="1198" spans="2:94" x14ac:dyDescent="0.35">
      <c r="B1198" t="s">
        <v>146</v>
      </c>
      <c r="C1198" s="17">
        <v>7.5763669352963497E-2</v>
      </c>
      <c r="D1198" s="17">
        <v>8.8079409729890604E-2</v>
      </c>
      <c r="E1198" s="17">
        <v>6.4343422632858902E-2</v>
      </c>
      <c r="F1198" s="17"/>
      <c r="G1198" s="17">
        <v>6.22698257427503E-2</v>
      </c>
      <c r="H1198" s="17">
        <v>5.7601287428691902E-2</v>
      </c>
      <c r="I1198" s="17">
        <v>5.9973318842968602E-2</v>
      </c>
      <c r="J1198" s="17">
        <v>5.66338437264935E-2</v>
      </c>
      <c r="K1198" s="17">
        <v>0.1029928277749</v>
      </c>
      <c r="L1198" s="17">
        <v>0.109761520262736</v>
      </c>
      <c r="M1198" s="17"/>
      <c r="N1198" s="17">
        <v>8.11802197718242E-2</v>
      </c>
      <c r="O1198" s="17">
        <v>7.7958214881040294E-2</v>
      </c>
      <c r="P1198" s="17">
        <v>7.3467918786005504E-2</v>
      </c>
      <c r="Q1198" s="17">
        <v>7.0633988671940595E-2</v>
      </c>
      <c r="R1198" s="17"/>
      <c r="S1198" s="17">
        <v>5.2584127084430797E-2</v>
      </c>
      <c r="T1198" s="17">
        <v>6.9220618216108906E-2</v>
      </c>
      <c r="U1198" s="17">
        <v>0.10678678946878301</v>
      </c>
      <c r="V1198" s="17">
        <v>8.91900794397298E-2</v>
      </c>
      <c r="W1198" s="17">
        <v>9.827975325551E-2</v>
      </c>
      <c r="X1198" s="17">
        <v>7.7590452718660496E-2</v>
      </c>
      <c r="Y1198" s="17">
        <v>6.5029111379323698E-2</v>
      </c>
      <c r="Z1198" s="17">
        <v>7.1937907460289302E-2</v>
      </c>
      <c r="AA1198" s="17">
        <v>5.0943305355864603E-2</v>
      </c>
      <c r="AB1198" s="17">
        <v>9.8971002786169202E-2</v>
      </c>
      <c r="AC1198" s="17">
        <v>8.2069558697124498E-2</v>
      </c>
      <c r="AD1198" s="17"/>
      <c r="AE1198" s="17">
        <v>0.11037778120627401</v>
      </c>
      <c r="AF1198" s="17">
        <v>6.0606490909244401E-2</v>
      </c>
      <c r="AG1198" s="17">
        <v>5.4169007977180397E-2</v>
      </c>
      <c r="AH1198" s="17"/>
      <c r="AI1198" s="17">
        <v>0.11368116221777699</v>
      </c>
      <c r="AJ1198" s="17">
        <v>4.66765714803941E-2</v>
      </c>
      <c r="AK1198" s="17">
        <v>7.72499373184658E-2</v>
      </c>
      <c r="AL1198" s="17">
        <v>0.18097774356759899</v>
      </c>
      <c r="AM1198" s="17">
        <v>4.4427755655995702E-2</v>
      </c>
      <c r="AN1198" s="17"/>
      <c r="AO1198" s="17">
        <v>0.101595250873704</v>
      </c>
      <c r="AP1198" s="17">
        <v>3.60424320596568E-2</v>
      </c>
      <c r="AQ1198" s="17">
        <v>8.1110579141321498E-2</v>
      </c>
      <c r="AR1198" s="17"/>
      <c r="AS1198" s="17">
        <v>6.7921574498243806E-2</v>
      </c>
      <c r="AT1198" s="17">
        <v>8.5237540371451107E-2</v>
      </c>
      <c r="AU1198" s="17">
        <v>6.7708310056177501E-2</v>
      </c>
      <c r="AV1198" s="17">
        <v>7.2760989214174496E-2</v>
      </c>
      <c r="AW1198" s="17">
        <v>0.112108175882105</v>
      </c>
      <c r="AX1198" s="17"/>
      <c r="AY1198" s="17">
        <v>9.9080612286178094E-2</v>
      </c>
      <c r="AZ1198" s="17">
        <v>8.1571673108071702E-2</v>
      </c>
      <c r="BA1198" s="17">
        <v>9.1662678443115098E-2</v>
      </c>
      <c r="BB1198" s="17">
        <v>5.8611537985336103E-2</v>
      </c>
      <c r="BC1198" s="17">
        <v>6.7433883725983801E-2</v>
      </c>
      <c r="BD1198" s="17">
        <v>7.5778157353414796E-2</v>
      </c>
      <c r="BE1198" s="17">
        <v>9.4551089414560599E-2</v>
      </c>
      <c r="BF1198" s="17">
        <v>5.8298854195508502E-2</v>
      </c>
      <c r="BG1198" s="17">
        <v>6.1354275842182497E-2</v>
      </c>
      <c r="BH1198" s="17">
        <v>9.9646484765486099E-2</v>
      </c>
      <c r="BI1198" s="17">
        <v>8.7228376700756699E-2</v>
      </c>
      <c r="BJ1198" s="17">
        <v>8.0071866284414095E-2</v>
      </c>
      <c r="BK1198" s="17">
        <v>5.47657389647732E-2</v>
      </c>
      <c r="BL1198" s="17">
        <v>9.3971127837188306E-2</v>
      </c>
      <c r="BM1198" s="17">
        <v>7.7781404280671304E-2</v>
      </c>
      <c r="BN1198" s="17">
        <v>2.99371261455561E-2</v>
      </c>
      <c r="BO1198" s="17"/>
      <c r="BP1198" s="17">
        <v>4.66181039014405E-2</v>
      </c>
      <c r="BQ1198" s="17">
        <v>7.0600097953432694E-2</v>
      </c>
      <c r="BR1198" s="17">
        <v>9.2289312142728105E-2</v>
      </c>
      <c r="BS1198" s="17">
        <v>7.8308246507379706E-2</v>
      </c>
      <c r="BT1198" s="17">
        <v>0.104913629281255</v>
      </c>
      <c r="BU1198" s="17">
        <v>0.11814895998070001</v>
      </c>
      <c r="BV1198" s="17"/>
      <c r="BW1198" s="17">
        <v>6.0070598097357202E-2</v>
      </c>
      <c r="BX1198" s="17">
        <v>7.0131839979202901E-2</v>
      </c>
      <c r="BY1198" s="17">
        <v>7.7314461334615003E-2</v>
      </c>
      <c r="BZ1198" s="17">
        <v>8.8073856282680496E-2</v>
      </c>
      <c r="CA1198" s="17">
        <v>9.4304668355028307E-2</v>
      </c>
      <c r="CB1198" s="17">
        <v>7.6909053461673801E-2</v>
      </c>
      <c r="CC1198" s="17">
        <v>5.3134840837658501E-2</v>
      </c>
      <c r="CD1198" s="17">
        <v>4.7242570631926599E-2</v>
      </c>
      <c r="CE1198" s="17"/>
      <c r="CF1198" s="17">
        <v>8.0794393373745596E-2</v>
      </c>
      <c r="CG1198" s="17">
        <v>9.1296273280250695E-2</v>
      </c>
      <c r="CH1198" s="17">
        <v>6.3458685084234398E-2</v>
      </c>
      <c r="CI1198" s="17">
        <v>6.4413983356957097E-2</v>
      </c>
      <c r="CJ1198" s="17">
        <v>8.4347780699217098E-2</v>
      </c>
      <c r="CK1198" s="17"/>
      <c r="CL1198" s="17">
        <v>3.5303597851475098E-2</v>
      </c>
      <c r="CM1198" s="17"/>
      <c r="CN1198" s="17">
        <v>6.4453684519538798E-2</v>
      </c>
      <c r="CO1198" s="17">
        <v>8.6021025379070498E-2</v>
      </c>
      <c r="CP1198" s="17">
        <v>9.3446497974071993E-2</v>
      </c>
    </row>
    <row r="1199" spans="2:94" x14ac:dyDescent="0.35">
      <c r="B1199" t="s">
        <v>147</v>
      </c>
      <c r="C1199" s="17">
        <v>0.58202226419450298</v>
      </c>
      <c r="D1199" s="17">
        <v>0.602323762730821</v>
      </c>
      <c r="E1199" s="17">
        <v>0.55942455343013997</v>
      </c>
      <c r="F1199" s="17"/>
      <c r="G1199" s="17">
        <v>0.61175676905243603</v>
      </c>
      <c r="H1199" s="17">
        <v>0.61355107607889403</v>
      </c>
      <c r="I1199" s="17">
        <v>0.62602721259034499</v>
      </c>
      <c r="J1199" s="17">
        <v>0.61024043972254105</v>
      </c>
      <c r="K1199" s="17">
        <v>0.54746176869227103</v>
      </c>
      <c r="L1199" s="17">
        <v>0.50080580612384396</v>
      </c>
      <c r="M1199" s="17"/>
      <c r="N1199" s="17">
        <v>0.61783064563984003</v>
      </c>
      <c r="O1199" s="17">
        <v>0.59371731243319004</v>
      </c>
      <c r="P1199" s="17">
        <v>0.57606226891825496</v>
      </c>
      <c r="Q1199" s="17">
        <v>0.53424254057905196</v>
      </c>
      <c r="R1199" s="17"/>
      <c r="S1199" s="17">
        <v>0.63104239907195303</v>
      </c>
      <c r="T1199" s="17">
        <v>0.581177501686723</v>
      </c>
      <c r="U1199" s="17">
        <v>0.51249618210436299</v>
      </c>
      <c r="V1199" s="17">
        <v>0.53891504248664102</v>
      </c>
      <c r="W1199" s="17">
        <v>0.54427509749033098</v>
      </c>
      <c r="X1199" s="17">
        <v>0.55898952863569795</v>
      </c>
      <c r="Y1199" s="17">
        <v>0.63535588619294303</v>
      </c>
      <c r="Z1199" s="17">
        <v>0.60953688059933797</v>
      </c>
      <c r="AA1199" s="17">
        <v>0.60190936069677303</v>
      </c>
      <c r="AB1199" s="17">
        <v>0.57182738604698302</v>
      </c>
      <c r="AC1199" s="17">
        <v>0.59763485151656603</v>
      </c>
      <c r="AD1199" s="17"/>
      <c r="AE1199" s="17">
        <v>0.50904084378062697</v>
      </c>
      <c r="AF1199" s="17">
        <v>0.64423002396726703</v>
      </c>
      <c r="AG1199" s="17">
        <v>0.55626362189806899</v>
      </c>
      <c r="AH1199" s="17"/>
      <c r="AI1199" s="17">
        <v>0.501498491914939</v>
      </c>
      <c r="AJ1199" s="17">
        <v>0.70132716426575703</v>
      </c>
      <c r="AK1199" s="17">
        <v>0.61869613235856202</v>
      </c>
      <c r="AL1199" s="17">
        <v>0.34961851149290302</v>
      </c>
      <c r="AM1199" s="17">
        <v>0.54513655379644899</v>
      </c>
      <c r="AN1199" s="17"/>
      <c r="AO1199" s="17">
        <v>0.52333129863787498</v>
      </c>
      <c r="AP1199" s="17">
        <v>0.74121595016030495</v>
      </c>
      <c r="AQ1199" s="17">
        <v>0.59629193797181301</v>
      </c>
      <c r="AR1199" s="17"/>
      <c r="AS1199" s="17">
        <v>0.53021292686630495</v>
      </c>
      <c r="AT1199" s="17">
        <v>0.55474351257891696</v>
      </c>
      <c r="AU1199" s="17">
        <v>0.63729446365778997</v>
      </c>
      <c r="AV1199" s="17">
        <v>0.66781404412472001</v>
      </c>
      <c r="AW1199" s="17">
        <v>0.517630664461465</v>
      </c>
      <c r="AX1199" s="17"/>
      <c r="AY1199" s="17">
        <v>0.417027569503444</v>
      </c>
      <c r="AZ1199" s="17">
        <v>0.472660649546637</v>
      </c>
      <c r="BA1199" s="17">
        <v>0.52970562120824005</v>
      </c>
      <c r="BB1199" s="17">
        <v>0.55497829029383305</v>
      </c>
      <c r="BC1199" s="17">
        <v>0.58019255033739503</v>
      </c>
      <c r="BD1199" s="17">
        <v>0.59666995536377998</v>
      </c>
      <c r="BE1199" s="17">
        <v>0.53620129388411997</v>
      </c>
      <c r="BF1199" s="17">
        <v>0.61107637091084999</v>
      </c>
      <c r="BG1199" s="17">
        <v>0.61910616543754804</v>
      </c>
      <c r="BH1199" s="17">
        <v>0.55078233816685096</v>
      </c>
      <c r="BI1199" s="17">
        <v>0.60360449870699195</v>
      </c>
      <c r="BJ1199" s="17">
        <v>0.67267490164170296</v>
      </c>
      <c r="BK1199" s="17">
        <v>0.65483510062718797</v>
      </c>
      <c r="BL1199" s="17">
        <v>0.65756880504861603</v>
      </c>
      <c r="BM1199" s="17">
        <v>0.69847736640115698</v>
      </c>
      <c r="BN1199" s="17">
        <v>0.77373366073400596</v>
      </c>
      <c r="BO1199" s="17"/>
      <c r="BP1199" s="17">
        <v>0.645314039377061</v>
      </c>
      <c r="BQ1199" s="17">
        <v>0.61103180985353001</v>
      </c>
      <c r="BR1199" s="17">
        <v>0.54467767871567296</v>
      </c>
      <c r="BS1199" s="17">
        <v>0.56459153577731702</v>
      </c>
      <c r="BT1199" s="17">
        <v>0.49747440470912302</v>
      </c>
      <c r="BU1199" s="17">
        <v>0.49208776169414498</v>
      </c>
      <c r="BV1199" s="17"/>
      <c r="BW1199" s="17">
        <v>0.55297539836152998</v>
      </c>
      <c r="BX1199" s="17">
        <v>0.59611284839281797</v>
      </c>
      <c r="BY1199" s="17">
        <v>0.58564227243470002</v>
      </c>
      <c r="BZ1199" s="17">
        <v>0.56605612731595101</v>
      </c>
      <c r="CA1199" s="17">
        <v>0.563533976024025</v>
      </c>
      <c r="CB1199" s="17">
        <v>0.63185687592204498</v>
      </c>
      <c r="CC1199" s="17">
        <v>0.68527855054499998</v>
      </c>
      <c r="CD1199" s="17">
        <v>0.61670343746966505</v>
      </c>
      <c r="CE1199" s="17"/>
      <c r="CF1199" s="17">
        <v>0.63382339242919306</v>
      </c>
      <c r="CG1199" s="17">
        <v>0.57300870808271698</v>
      </c>
      <c r="CH1199" s="17">
        <v>0.59128948591255104</v>
      </c>
      <c r="CI1199" s="17">
        <v>0.56737867083680604</v>
      </c>
      <c r="CJ1199" s="17">
        <v>0.51205801956417996</v>
      </c>
      <c r="CK1199" s="17"/>
      <c r="CL1199" s="17">
        <v>0.72032094442581596</v>
      </c>
      <c r="CM1199" s="17"/>
      <c r="CN1199" s="17">
        <v>0.61704472085361395</v>
      </c>
      <c r="CO1199" s="17">
        <v>0.50387990177240605</v>
      </c>
      <c r="CP1199" s="17">
        <v>0.56417802743346501</v>
      </c>
    </row>
    <row r="1200" spans="2:94" x14ac:dyDescent="0.35">
      <c r="C1200" s="17"/>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c r="AD1200" s="17"/>
      <c r="AE1200" s="17"/>
      <c r="AF1200" s="17"/>
      <c r="AG1200" s="17"/>
      <c r="AH1200" s="17"/>
      <c r="AI1200" s="17"/>
      <c r="AJ1200" s="17"/>
      <c r="AK1200" s="17"/>
      <c r="AL1200" s="17"/>
      <c r="AM1200" s="17"/>
      <c r="AN1200" s="17"/>
      <c r="AO1200" s="17"/>
      <c r="AP1200" s="17"/>
      <c r="AQ1200" s="17"/>
      <c r="AR1200" s="17"/>
      <c r="AS1200" s="17"/>
      <c r="AT1200" s="17"/>
      <c r="AU1200" s="17"/>
      <c r="AV1200" s="17"/>
      <c r="AW1200" s="17"/>
      <c r="AX1200" s="17"/>
      <c r="AY1200" s="17"/>
      <c r="AZ1200" s="17"/>
      <c r="BA1200" s="17"/>
      <c r="BB1200" s="17"/>
      <c r="BC1200" s="17"/>
      <c r="BD1200" s="17"/>
      <c r="BE1200" s="17"/>
      <c r="BF1200" s="17"/>
      <c r="BG1200" s="17"/>
      <c r="BH1200" s="17"/>
      <c r="BI1200" s="17"/>
      <c r="BJ1200" s="17"/>
      <c r="BK1200" s="17"/>
      <c r="BL1200" s="17"/>
      <c r="BM1200" s="17"/>
      <c r="BN1200" s="17"/>
      <c r="BO1200" s="17"/>
      <c r="BP1200" s="17"/>
      <c r="BQ1200" s="17"/>
      <c r="BR1200" s="17"/>
      <c r="BS1200" s="17"/>
      <c r="BT1200" s="17"/>
      <c r="BU1200" s="17"/>
      <c r="BV1200" s="17"/>
      <c r="BW1200" s="17"/>
      <c r="BX1200" s="17"/>
      <c r="BY1200" s="17"/>
      <c r="BZ1200" s="17"/>
      <c r="CA1200" s="17"/>
      <c r="CB1200" s="17"/>
      <c r="CC1200" s="17"/>
      <c r="CD1200" s="17"/>
      <c r="CE1200" s="17"/>
      <c r="CF1200" s="17"/>
      <c r="CG1200" s="17"/>
      <c r="CH1200" s="17"/>
      <c r="CI1200" s="17"/>
      <c r="CJ1200" s="17"/>
      <c r="CK1200" s="17"/>
      <c r="CL1200" s="17"/>
      <c r="CM1200" s="17"/>
      <c r="CN1200" s="17"/>
      <c r="CO1200" s="17"/>
      <c r="CP1200" s="17"/>
    </row>
    <row r="1201" spans="2:94" x14ac:dyDescent="0.35">
      <c r="B1201" s="6" t="s">
        <v>434</v>
      </c>
      <c r="C1201" s="17"/>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c r="AD1201" s="17"/>
      <c r="AE1201" s="17"/>
      <c r="AF1201" s="17"/>
      <c r="AG1201" s="17"/>
      <c r="AH1201" s="17"/>
      <c r="AI1201" s="17"/>
      <c r="AJ1201" s="17"/>
      <c r="AK1201" s="17"/>
      <c r="AL1201" s="17"/>
      <c r="AM1201" s="17"/>
      <c r="AN1201" s="17"/>
      <c r="AO1201" s="17"/>
      <c r="AP1201" s="17"/>
      <c r="AQ1201" s="17"/>
      <c r="AR1201" s="17"/>
      <c r="AS1201" s="17"/>
      <c r="AT1201" s="17"/>
      <c r="AU1201" s="17"/>
      <c r="AV1201" s="17"/>
      <c r="AW1201" s="17"/>
      <c r="AX1201" s="17"/>
      <c r="AY1201" s="17"/>
      <c r="AZ1201" s="17"/>
      <c r="BA1201" s="17"/>
      <c r="BB1201" s="17"/>
      <c r="BC1201" s="17"/>
      <c r="BD1201" s="17"/>
      <c r="BE1201" s="17"/>
      <c r="BF1201" s="17"/>
      <c r="BG1201" s="17"/>
      <c r="BH1201" s="17"/>
      <c r="BI1201" s="17"/>
      <c r="BJ1201" s="17"/>
      <c r="BK1201" s="17"/>
      <c r="BL1201" s="17"/>
      <c r="BM1201" s="17"/>
      <c r="BN1201" s="17"/>
      <c r="BO1201" s="17"/>
      <c r="BP1201" s="17"/>
      <c r="BQ1201" s="17"/>
      <c r="BR1201" s="17"/>
      <c r="BS1201" s="17"/>
      <c r="BT1201" s="17"/>
      <c r="BU1201" s="17"/>
      <c r="BV1201" s="17"/>
      <c r="BW1201" s="17"/>
      <c r="BX1201" s="17"/>
      <c r="BY1201" s="17"/>
      <c r="BZ1201" s="17"/>
      <c r="CA1201" s="17"/>
      <c r="CB1201" s="17"/>
      <c r="CC1201" s="17"/>
      <c r="CD1201" s="17"/>
      <c r="CE1201" s="17"/>
      <c r="CF1201" s="17"/>
      <c r="CG1201" s="17"/>
      <c r="CH1201" s="17"/>
      <c r="CI1201" s="17"/>
      <c r="CJ1201" s="17"/>
      <c r="CK1201" s="17"/>
      <c r="CL1201" s="17"/>
      <c r="CM1201" s="17"/>
      <c r="CN1201" s="17"/>
      <c r="CO1201" s="17"/>
      <c r="CP1201" s="17"/>
    </row>
    <row r="1202" spans="2:94" x14ac:dyDescent="0.35">
      <c r="B1202" s="24" t="s">
        <v>225</v>
      </c>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c r="AD1202" s="17"/>
      <c r="AE1202" s="17"/>
      <c r="AF1202" s="17"/>
      <c r="AG1202" s="17"/>
      <c r="AH1202" s="17"/>
      <c r="AI1202" s="17"/>
      <c r="AJ1202" s="17"/>
      <c r="AK1202" s="17"/>
      <c r="AL1202" s="17"/>
      <c r="AM1202" s="17"/>
      <c r="AN1202" s="17"/>
      <c r="AO1202" s="17"/>
      <c r="AP1202" s="17"/>
      <c r="AQ1202" s="17"/>
      <c r="AR1202" s="17"/>
      <c r="AS1202" s="17"/>
      <c r="AT1202" s="17"/>
      <c r="AU1202" s="17"/>
      <c r="AV1202" s="17"/>
      <c r="AW1202" s="17"/>
      <c r="AX1202" s="17"/>
      <c r="AY1202" s="17"/>
      <c r="AZ1202" s="17"/>
      <c r="BA1202" s="17"/>
      <c r="BB1202" s="17"/>
      <c r="BC1202" s="17"/>
      <c r="BD1202" s="17"/>
      <c r="BE1202" s="17"/>
      <c r="BF1202" s="17"/>
      <c r="BG1202" s="17"/>
      <c r="BH1202" s="17"/>
      <c r="BI1202" s="17"/>
      <c r="BJ1202" s="17"/>
      <c r="BK1202" s="17"/>
      <c r="BL1202" s="17"/>
      <c r="BM1202" s="17"/>
      <c r="BN1202" s="17"/>
      <c r="BO1202" s="17"/>
      <c r="BP1202" s="17"/>
      <c r="BQ1202" s="17"/>
      <c r="BR1202" s="17"/>
      <c r="BS1202" s="17"/>
      <c r="BT1202" s="17"/>
      <c r="BU1202" s="17"/>
      <c r="BV1202" s="17"/>
      <c r="BW1202" s="17"/>
      <c r="BX1202" s="17"/>
      <c r="BY1202" s="17"/>
      <c r="BZ1202" s="17"/>
      <c r="CA1202" s="17"/>
      <c r="CB1202" s="17"/>
      <c r="CC1202" s="17"/>
      <c r="CD1202" s="17"/>
      <c r="CE1202" s="17"/>
      <c r="CF1202" s="17"/>
      <c r="CG1202" s="17"/>
      <c r="CH1202" s="17"/>
      <c r="CI1202" s="17"/>
      <c r="CJ1202" s="17"/>
      <c r="CK1202" s="17"/>
      <c r="CL1202" s="17"/>
      <c r="CM1202" s="17"/>
      <c r="CN1202" s="17"/>
      <c r="CO1202" s="17"/>
      <c r="CP1202" s="17"/>
    </row>
    <row r="1203" spans="2:94" x14ac:dyDescent="0.35">
      <c r="B1203" t="s">
        <v>427</v>
      </c>
      <c r="C1203" s="17">
        <v>0.20709762387554301</v>
      </c>
      <c r="D1203" s="17">
        <v>0.23881908332941701</v>
      </c>
      <c r="E1203" s="17">
        <v>0.17589376578949401</v>
      </c>
      <c r="F1203" s="17"/>
      <c r="G1203" s="17">
        <v>0.25330764246177301</v>
      </c>
      <c r="H1203" s="17">
        <v>0.219489653302431</v>
      </c>
      <c r="I1203" s="17">
        <v>0.21203711022621699</v>
      </c>
      <c r="J1203" s="17">
        <v>0.19714492029726099</v>
      </c>
      <c r="K1203" s="17">
        <v>0.203479701598722</v>
      </c>
      <c r="L1203" s="17">
        <v>0.17009784499200001</v>
      </c>
      <c r="M1203" s="17"/>
      <c r="N1203" s="17">
        <v>0.224007197617443</v>
      </c>
      <c r="O1203" s="17">
        <v>0.19135987609924501</v>
      </c>
      <c r="P1203" s="17">
        <v>0.21234038392877899</v>
      </c>
      <c r="Q1203" s="17">
        <v>0.19828031820716799</v>
      </c>
      <c r="R1203" s="17"/>
      <c r="S1203" s="17">
        <v>0.23280135259036899</v>
      </c>
      <c r="T1203" s="17">
        <v>0.21901170705064599</v>
      </c>
      <c r="U1203" s="17">
        <v>0.16997662295022201</v>
      </c>
      <c r="V1203" s="17">
        <v>0.174647963805277</v>
      </c>
      <c r="W1203" s="17">
        <v>0.14975347358319899</v>
      </c>
      <c r="X1203" s="17">
        <v>0.17050952787016099</v>
      </c>
      <c r="Y1203" s="17">
        <v>0.26023110963763602</v>
      </c>
      <c r="Z1203" s="17">
        <v>0.23865775909970699</v>
      </c>
      <c r="AA1203" s="17">
        <v>0.23396948020139199</v>
      </c>
      <c r="AB1203" s="17">
        <v>0.179992379763766</v>
      </c>
      <c r="AC1203" s="17">
        <v>0.25266982707811397</v>
      </c>
      <c r="AD1203" s="17"/>
      <c r="AE1203" s="17">
        <v>0.16321157532733399</v>
      </c>
      <c r="AF1203" s="17">
        <v>0.24054601918914201</v>
      </c>
      <c r="AG1203" s="17">
        <v>0.219732924456948</v>
      </c>
      <c r="AH1203" s="17"/>
      <c r="AI1203" s="17">
        <v>0.15494291652268399</v>
      </c>
      <c r="AJ1203" s="17">
        <v>0.290222677164443</v>
      </c>
      <c r="AK1203" s="17">
        <v>0.25788234470941601</v>
      </c>
      <c r="AL1203" s="17">
        <v>7.9494120778142205E-2</v>
      </c>
      <c r="AM1203" s="17">
        <v>0.146284248164021</v>
      </c>
      <c r="AN1203" s="17"/>
      <c r="AO1203" s="17">
        <v>0.183613302296044</v>
      </c>
      <c r="AP1203" s="17">
        <v>0.272369773359316</v>
      </c>
      <c r="AQ1203" s="17">
        <v>0.26071267513336399</v>
      </c>
      <c r="AR1203" s="17"/>
      <c r="AS1203" s="17">
        <v>0.177097290163265</v>
      </c>
      <c r="AT1203" s="17">
        <v>0.20337533828991999</v>
      </c>
      <c r="AU1203" s="17">
        <v>0.216461425760025</v>
      </c>
      <c r="AV1203" s="17">
        <v>0.27426359955731</v>
      </c>
      <c r="AW1203" s="17">
        <v>0.167543447591087</v>
      </c>
      <c r="AX1203" s="17"/>
      <c r="AY1203" s="17">
        <v>0.33000689763911101</v>
      </c>
      <c r="AZ1203" s="17">
        <v>0.195577463111371</v>
      </c>
      <c r="BA1203" s="17">
        <v>0.228305038846282</v>
      </c>
      <c r="BB1203" s="17">
        <v>0.15949426666573499</v>
      </c>
      <c r="BC1203" s="17">
        <v>0.234396043245752</v>
      </c>
      <c r="BD1203" s="17">
        <v>0.23424418601936201</v>
      </c>
      <c r="BE1203" s="17">
        <v>0.17165892434414901</v>
      </c>
      <c r="BF1203" s="17">
        <v>0.204058162056834</v>
      </c>
      <c r="BG1203" s="17">
        <v>0.20539220262576899</v>
      </c>
      <c r="BH1203" s="17">
        <v>0.18687325884365799</v>
      </c>
      <c r="BI1203" s="17">
        <v>0.2042949764401</v>
      </c>
      <c r="BJ1203" s="17">
        <v>0.143967802146828</v>
      </c>
      <c r="BK1203" s="17">
        <v>0.19759748832583501</v>
      </c>
      <c r="BL1203" s="17">
        <v>0.30556513645347</v>
      </c>
      <c r="BM1203" s="17">
        <v>0.32500232213352298</v>
      </c>
      <c r="BN1203" s="17">
        <v>0.343999039911146</v>
      </c>
      <c r="BO1203" s="17"/>
      <c r="BP1203" s="17">
        <v>0.244008465802421</v>
      </c>
      <c r="BQ1203" s="17">
        <v>0.19541546823761899</v>
      </c>
      <c r="BR1203" s="17">
        <v>0.17456750445522701</v>
      </c>
      <c r="BS1203" s="17">
        <v>0.22237813823154501</v>
      </c>
      <c r="BT1203" s="17">
        <v>0.192695030296199</v>
      </c>
      <c r="BU1203" s="17">
        <v>0.16459239336527001</v>
      </c>
      <c r="BV1203" s="17"/>
      <c r="BW1203" s="17">
        <v>0.25649666464924897</v>
      </c>
      <c r="BX1203" s="17">
        <v>0.21776595046224101</v>
      </c>
      <c r="BY1203" s="17">
        <v>0.216800388593162</v>
      </c>
      <c r="BZ1203" s="17">
        <v>0.204190406767741</v>
      </c>
      <c r="CA1203" s="17">
        <v>0.18764625146009101</v>
      </c>
      <c r="CB1203" s="17">
        <v>0.13576675315744799</v>
      </c>
      <c r="CC1203" s="17">
        <v>0.33386457917718998</v>
      </c>
      <c r="CD1203" s="17">
        <v>0.159761487682715</v>
      </c>
      <c r="CE1203" s="17"/>
      <c r="CF1203" s="17">
        <v>0.300717911660418</v>
      </c>
      <c r="CG1203" s="17">
        <v>0.20756709786188901</v>
      </c>
      <c r="CH1203" s="17">
        <v>0.17798517417714499</v>
      </c>
      <c r="CI1203" s="17">
        <v>0.231317999769004</v>
      </c>
      <c r="CJ1203" s="17">
        <v>0.18635051279218501</v>
      </c>
      <c r="CK1203" s="17"/>
      <c r="CL1203" s="17">
        <v>0.17767286217248901</v>
      </c>
      <c r="CM1203" s="17"/>
      <c r="CN1203" s="17">
        <v>0.23066676518643001</v>
      </c>
      <c r="CO1203" s="17">
        <v>0.13015710302273001</v>
      </c>
      <c r="CP1203" s="17">
        <v>0.215053206780387</v>
      </c>
    </row>
    <row r="1204" spans="2:94" x14ac:dyDescent="0.35">
      <c r="B1204" t="s">
        <v>428</v>
      </c>
      <c r="C1204" s="17">
        <v>0.26365225870450798</v>
      </c>
      <c r="D1204" s="17">
        <v>0.27047126277306999</v>
      </c>
      <c r="E1204" s="17">
        <v>0.25740184595305199</v>
      </c>
      <c r="F1204" s="17"/>
      <c r="G1204" s="17">
        <v>0.29121917040346501</v>
      </c>
      <c r="H1204" s="17">
        <v>0.292940125039236</v>
      </c>
      <c r="I1204" s="17">
        <v>0.28346382465382303</v>
      </c>
      <c r="J1204" s="17">
        <v>0.28667697657811497</v>
      </c>
      <c r="K1204" s="17">
        <v>0.22093804653670099</v>
      </c>
      <c r="L1204" s="17">
        <v>0.21166729567327</v>
      </c>
      <c r="M1204" s="17"/>
      <c r="N1204" s="17">
        <v>0.28044300712293502</v>
      </c>
      <c r="O1204" s="17">
        <v>0.282526244576422</v>
      </c>
      <c r="P1204" s="17">
        <v>0.26275574105539801</v>
      </c>
      <c r="Q1204" s="17">
        <v>0.23141583283101699</v>
      </c>
      <c r="R1204" s="17"/>
      <c r="S1204" s="17">
        <v>0.34154566836457401</v>
      </c>
      <c r="T1204" s="17">
        <v>0.24682622734029</v>
      </c>
      <c r="U1204" s="17">
        <v>0.28207566574950399</v>
      </c>
      <c r="V1204" s="17">
        <v>0.27362360222451598</v>
      </c>
      <c r="W1204" s="17">
        <v>0.25999325221546798</v>
      </c>
      <c r="X1204" s="17">
        <v>0.233087510257425</v>
      </c>
      <c r="Y1204" s="17">
        <v>0.218575703420753</v>
      </c>
      <c r="Z1204" s="17">
        <v>0.24709237208743001</v>
      </c>
      <c r="AA1204" s="17">
        <v>0.23246591940178299</v>
      </c>
      <c r="AB1204" s="17">
        <v>0.306187493068517</v>
      </c>
      <c r="AC1204" s="17">
        <v>0.187855666553505</v>
      </c>
      <c r="AD1204" s="17"/>
      <c r="AE1204" s="17">
        <v>0.229461475259568</v>
      </c>
      <c r="AF1204" s="17">
        <v>0.30299795533346902</v>
      </c>
      <c r="AG1204" s="17">
        <v>0.23341787151299501</v>
      </c>
      <c r="AH1204" s="17"/>
      <c r="AI1204" s="17">
        <v>0.22829836736752901</v>
      </c>
      <c r="AJ1204" s="17">
        <v>0.32854284246834697</v>
      </c>
      <c r="AK1204" s="17">
        <v>0.28050088131126399</v>
      </c>
      <c r="AL1204" s="17">
        <v>0.15730833303852201</v>
      </c>
      <c r="AM1204" s="17">
        <v>0.214125203718186</v>
      </c>
      <c r="AN1204" s="17"/>
      <c r="AO1204" s="17">
        <v>0.25605884815485003</v>
      </c>
      <c r="AP1204" s="17">
        <v>0.316211368189803</v>
      </c>
      <c r="AQ1204" s="17">
        <v>0.30327359262139297</v>
      </c>
      <c r="AR1204" s="17"/>
      <c r="AS1204" s="17">
        <v>0.23304615659762501</v>
      </c>
      <c r="AT1204" s="17">
        <v>0.25308802332060099</v>
      </c>
      <c r="AU1204" s="17">
        <v>0.28011483978736801</v>
      </c>
      <c r="AV1204" s="17">
        <v>0.33257787687391699</v>
      </c>
      <c r="AW1204" s="17">
        <v>0.27449455545196699</v>
      </c>
      <c r="AX1204" s="17"/>
      <c r="AY1204" s="17">
        <v>0.16625008397520899</v>
      </c>
      <c r="AZ1204" s="17">
        <v>0.27591760358825501</v>
      </c>
      <c r="BA1204" s="17">
        <v>0.24482242446020799</v>
      </c>
      <c r="BB1204" s="17">
        <v>0.240850400228622</v>
      </c>
      <c r="BC1204" s="17">
        <v>0.27163203842012301</v>
      </c>
      <c r="BD1204" s="17">
        <v>0.30445113330768597</v>
      </c>
      <c r="BE1204" s="17">
        <v>0.23082167336481099</v>
      </c>
      <c r="BF1204" s="17">
        <v>0.25349168439367498</v>
      </c>
      <c r="BG1204" s="17">
        <v>0.23760471987346499</v>
      </c>
      <c r="BH1204" s="17">
        <v>0.29562591840275498</v>
      </c>
      <c r="BI1204" s="17">
        <v>0.255865232941486</v>
      </c>
      <c r="BJ1204" s="17">
        <v>0.33326506136217499</v>
      </c>
      <c r="BK1204" s="17">
        <v>0.30590497848989101</v>
      </c>
      <c r="BL1204" s="17">
        <v>0.20797547835438701</v>
      </c>
      <c r="BM1204" s="17">
        <v>0.243671251239333</v>
      </c>
      <c r="BN1204" s="17">
        <v>0.34901813995785402</v>
      </c>
      <c r="BO1204" s="17"/>
      <c r="BP1204" s="17">
        <v>0.32134726266532798</v>
      </c>
      <c r="BQ1204" s="17">
        <v>0.25947372525479501</v>
      </c>
      <c r="BR1204" s="17">
        <v>0.283068083313265</v>
      </c>
      <c r="BS1204" s="17">
        <v>0.223040767067191</v>
      </c>
      <c r="BT1204" s="17">
        <v>0.201855774877543</v>
      </c>
      <c r="BU1204" s="17">
        <v>0.264633070999228</v>
      </c>
      <c r="BV1204" s="17"/>
      <c r="BW1204" s="17">
        <v>0.210103157019352</v>
      </c>
      <c r="BX1204" s="17">
        <v>0.27111257598691102</v>
      </c>
      <c r="BY1204" s="17">
        <v>0.276312864113815</v>
      </c>
      <c r="BZ1204" s="17">
        <v>0.242417726741816</v>
      </c>
      <c r="CA1204" s="17">
        <v>0.285964361467335</v>
      </c>
      <c r="CB1204" s="17">
        <v>0.336930668499137</v>
      </c>
      <c r="CC1204" s="17">
        <v>0.32130770665134301</v>
      </c>
      <c r="CD1204" s="17">
        <v>0.21604236595656401</v>
      </c>
      <c r="CE1204" s="17"/>
      <c r="CF1204" s="17">
        <v>0.23877093769170099</v>
      </c>
      <c r="CG1204" s="17">
        <v>0.25969377466407001</v>
      </c>
      <c r="CH1204" s="17">
        <v>0.28593532662756599</v>
      </c>
      <c r="CI1204" s="17">
        <v>0.24212953477198901</v>
      </c>
      <c r="CJ1204" s="17">
        <v>0.21817618509845099</v>
      </c>
      <c r="CK1204" s="17"/>
      <c r="CL1204" s="17">
        <v>0.31251152025655199</v>
      </c>
      <c r="CM1204" s="17"/>
      <c r="CN1204" s="17">
        <v>0.27544382855106198</v>
      </c>
      <c r="CO1204" s="17">
        <v>0.25108993049429601</v>
      </c>
      <c r="CP1204" s="17">
        <v>0.24633364099831501</v>
      </c>
    </row>
    <row r="1205" spans="2:94" x14ac:dyDescent="0.35">
      <c r="B1205" t="s">
        <v>429</v>
      </c>
      <c r="C1205" s="17">
        <v>0.20795877986761999</v>
      </c>
      <c r="D1205" s="17">
        <v>0.18751680566973999</v>
      </c>
      <c r="E1205" s="17">
        <v>0.22669472255460699</v>
      </c>
      <c r="F1205" s="17"/>
      <c r="G1205" s="17">
        <v>0.21424400912395</v>
      </c>
      <c r="H1205" s="17">
        <v>0.240780746411763</v>
      </c>
      <c r="I1205" s="17">
        <v>0.23659372464558701</v>
      </c>
      <c r="J1205" s="17">
        <v>0.19068262024705701</v>
      </c>
      <c r="K1205" s="17">
        <v>0.20789414618955601</v>
      </c>
      <c r="L1205" s="17">
        <v>0.164159158408477</v>
      </c>
      <c r="M1205" s="17"/>
      <c r="N1205" s="17">
        <v>0.193037727949009</v>
      </c>
      <c r="O1205" s="17">
        <v>0.22147140289775</v>
      </c>
      <c r="P1205" s="17">
        <v>0.22605687675665601</v>
      </c>
      <c r="Q1205" s="17">
        <v>0.194584232666311</v>
      </c>
      <c r="R1205" s="17"/>
      <c r="S1205" s="17">
        <v>0.190207977914437</v>
      </c>
      <c r="T1205" s="17">
        <v>0.20920745526776699</v>
      </c>
      <c r="U1205" s="17">
        <v>0.18079400138785601</v>
      </c>
      <c r="V1205" s="17">
        <v>0.21254997563224201</v>
      </c>
      <c r="W1205" s="17">
        <v>0.26154618121165302</v>
      </c>
      <c r="X1205" s="17">
        <v>0.27926067195448201</v>
      </c>
      <c r="Y1205" s="17">
        <v>0.237689321582677</v>
      </c>
      <c r="Z1205" s="17">
        <v>0.189309117718335</v>
      </c>
      <c r="AA1205" s="17">
        <v>0.20970752199659901</v>
      </c>
      <c r="AB1205" s="17">
        <v>0.125040005485578</v>
      </c>
      <c r="AC1205" s="17">
        <v>0.20444414343735401</v>
      </c>
      <c r="AD1205" s="17"/>
      <c r="AE1205" s="17">
        <v>0.199748279235021</v>
      </c>
      <c r="AF1205" s="17">
        <v>0.20484606431633001</v>
      </c>
      <c r="AG1205" s="17">
        <v>0.22945471491969399</v>
      </c>
      <c r="AH1205" s="17"/>
      <c r="AI1205" s="17">
        <v>0.212807123020576</v>
      </c>
      <c r="AJ1205" s="17">
        <v>0.18151997145854501</v>
      </c>
      <c r="AK1205" s="17">
        <v>0.197221222895477</v>
      </c>
      <c r="AL1205" s="17">
        <v>0.13467336392566101</v>
      </c>
      <c r="AM1205" s="17">
        <v>0.268894670875579</v>
      </c>
      <c r="AN1205" s="17"/>
      <c r="AO1205" s="17">
        <v>0.21691867283671601</v>
      </c>
      <c r="AP1205" s="17">
        <v>0.20579527471651801</v>
      </c>
      <c r="AQ1205" s="17">
        <v>0.207923961556986</v>
      </c>
      <c r="AR1205" s="17"/>
      <c r="AS1205" s="17">
        <v>0.19321559008651401</v>
      </c>
      <c r="AT1205" s="17">
        <v>0.20831742738992401</v>
      </c>
      <c r="AU1205" s="17">
        <v>0.21085422946454099</v>
      </c>
      <c r="AV1205" s="17">
        <v>0.213146087097559</v>
      </c>
      <c r="AW1205" s="17">
        <v>0.20906244056325099</v>
      </c>
      <c r="AX1205" s="17"/>
      <c r="AY1205" s="17">
        <v>0.17263533229167699</v>
      </c>
      <c r="AZ1205" s="17">
        <v>0.18899994439232601</v>
      </c>
      <c r="BA1205" s="17">
        <v>0.180565574249516</v>
      </c>
      <c r="BB1205" s="17">
        <v>0.21378038805810901</v>
      </c>
      <c r="BC1205" s="17">
        <v>0.18910551770687301</v>
      </c>
      <c r="BD1205" s="17">
        <v>0.189277366924549</v>
      </c>
      <c r="BE1205" s="17">
        <v>0.224923241445219</v>
      </c>
      <c r="BF1205" s="17">
        <v>0.270559108769587</v>
      </c>
      <c r="BG1205" s="17">
        <v>0.238302929976316</v>
      </c>
      <c r="BH1205" s="17">
        <v>0.19432444539056501</v>
      </c>
      <c r="BI1205" s="17">
        <v>0.223017178555493</v>
      </c>
      <c r="BJ1205" s="17">
        <v>0.227676228999113</v>
      </c>
      <c r="BK1205" s="17">
        <v>0.22660539264058899</v>
      </c>
      <c r="BL1205" s="17">
        <v>0.12024562849452899</v>
      </c>
      <c r="BM1205" s="17">
        <v>0.164686757637695</v>
      </c>
      <c r="BN1205" s="17">
        <v>0.15514726666669201</v>
      </c>
      <c r="BO1205" s="17"/>
      <c r="BP1205" s="17">
        <v>0.19913267376713001</v>
      </c>
      <c r="BQ1205" s="17">
        <v>0.20637107786672701</v>
      </c>
      <c r="BR1205" s="17">
        <v>0.210143732746078</v>
      </c>
      <c r="BS1205" s="17">
        <v>0.207984598384582</v>
      </c>
      <c r="BT1205" s="17">
        <v>0.223346842120454</v>
      </c>
      <c r="BU1205" s="17">
        <v>0.21291680358269399</v>
      </c>
      <c r="BV1205" s="17"/>
      <c r="BW1205" s="17">
        <v>0.28617479258846501</v>
      </c>
      <c r="BX1205" s="17">
        <v>0.18937066554403001</v>
      </c>
      <c r="BY1205" s="17">
        <v>0.194637678694975</v>
      </c>
      <c r="BZ1205" s="17">
        <v>0.21687293235114999</v>
      </c>
      <c r="CA1205" s="17">
        <v>0.23203534890945801</v>
      </c>
      <c r="CB1205" s="17">
        <v>0.266270256154997</v>
      </c>
      <c r="CC1205" s="17">
        <v>0.122311481503416</v>
      </c>
      <c r="CD1205" s="17">
        <v>0.267205499111142</v>
      </c>
      <c r="CE1205" s="17"/>
      <c r="CF1205" s="17">
        <v>0.15381359676828499</v>
      </c>
      <c r="CG1205" s="17">
        <v>0.18633559186680801</v>
      </c>
      <c r="CH1205" s="17">
        <v>0.23747247856204501</v>
      </c>
      <c r="CI1205" s="17">
        <v>0.22661290471189999</v>
      </c>
      <c r="CJ1205" s="17">
        <v>0.17090258034460701</v>
      </c>
      <c r="CK1205" s="17"/>
      <c r="CL1205" s="17">
        <v>0.24081798971482599</v>
      </c>
      <c r="CM1205" s="17"/>
      <c r="CN1205" s="17">
        <v>0.190302426143512</v>
      </c>
      <c r="CO1205" s="17">
        <v>0.25660820806490497</v>
      </c>
      <c r="CP1205" s="17">
        <v>0.20938233779687301</v>
      </c>
    </row>
    <row r="1206" spans="2:94" x14ac:dyDescent="0.35">
      <c r="B1206" t="s">
        <v>430</v>
      </c>
      <c r="C1206" s="17">
        <v>0.21415951713762699</v>
      </c>
      <c r="D1206" s="17">
        <v>0.209280315890022</v>
      </c>
      <c r="E1206" s="17">
        <v>0.220114676072695</v>
      </c>
      <c r="F1206" s="17"/>
      <c r="G1206" s="17">
        <v>0.16734515308804901</v>
      </c>
      <c r="H1206" s="17">
        <v>0.16907624326739401</v>
      </c>
      <c r="I1206" s="17">
        <v>0.18437362459824899</v>
      </c>
      <c r="J1206" s="17">
        <v>0.21122274448238501</v>
      </c>
      <c r="K1206" s="17">
        <v>0.24608132266658</v>
      </c>
      <c r="L1206" s="17">
        <v>0.29301180637507601</v>
      </c>
      <c r="M1206" s="17"/>
      <c r="N1206" s="17">
        <v>0.20462632997616001</v>
      </c>
      <c r="O1206" s="17">
        <v>0.20399621742104199</v>
      </c>
      <c r="P1206" s="17">
        <v>0.18265765792963801</v>
      </c>
      <c r="Q1206" s="17">
        <v>0.25874584362174802</v>
      </c>
      <c r="R1206" s="17"/>
      <c r="S1206" s="17">
        <v>0.142174702250246</v>
      </c>
      <c r="T1206" s="17">
        <v>0.19980635628211199</v>
      </c>
      <c r="U1206" s="17">
        <v>0.269790093309143</v>
      </c>
      <c r="V1206" s="17">
        <v>0.21947371420034201</v>
      </c>
      <c r="W1206" s="17">
        <v>0.239872654608771</v>
      </c>
      <c r="X1206" s="17">
        <v>0.16914216476997199</v>
      </c>
      <c r="Y1206" s="17">
        <v>0.20663062206602001</v>
      </c>
      <c r="Z1206" s="17">
        <v>0.18825920272001201</v>
      </c>
      <c r="AA1206" s="17">
        <v>0.25332404605514802</v>
      </c>
      <c r="AB1206" s="17">
        <v>0.26651128239358701</v>
      </c>
      <c r="AC1206" s="17">
        <v>0.239243889425791</v>
      </c>
      <c r="AD1206" s="17"/>
      <c r="AE1206" s="17">
        <v>0.26556019761553401</v>
      </c>
      <c r="AF1206" s="17">
        <v>0.17602798679210599</v>
      </c>
      <c r="AG1206" s="17">
        <v>0.20675776408772201</v>
      </c>
      <c r="AH1206" s="17"/>
      <c r="AI1206" s="17">
        <v>0.25070689358926501</v>
      </c>
      <c r="AJ1206" s="17">
        <v>0.158077944094248</v>
      </c>
      <c r="AK1206" s="17">
        <v>0.19549256128463199</v>
      </c>
      <c r="AL1206" s="17">
        <v>0.42050346374345399</v>
      </c>
      <c r="AM1206" s="17">
        <v>0.24314238682046799</v>
      </c>
      <c r="AN1206" s="17"/>
      <c r="AO1206" s="17">
        <v>0.20786090925693801</v>
      </c>
      <c r="AP1206" s="17">
        <v>0.17084686556005499</v>
      </c>
      <c r="AQ1206" s="17">
        <v>0.14863488893775201</v>
      </c>
      <c r="AR1206" s="17"/>
      <c r="AS1206" s="17">
        <v>0.27197208958527502</v>
      </c>
      <c r="AT1206" s="17">
        <v>0.22628719370879599</v>
      </c>
      <c r="AU1206" s="17">
        <v>0.19283749984557899</v>
      </c>
      <c r="AV1206" s="17">
        <v>0.117872086688249</v>
      </c>
      <c r="AW1206" s="17">
        <v>0.247695546009709</v>
      </c>
      <c r="AX1206" s="17"/>
      <c r="AY1206" s="17">
        <v>0.107327049737817</v>
      </c>
      <c r="AZ1206" s="17">
        <v>0.20338541508162</v>
      </c>
      <c r="BA1206" s="17">
        <v>0.22654733995256801</v>
      </c>
      <c r="BB1206" s="17">
        <v>0.26907713719612403</v>
      </c>
      <c r="BC1206" s="17">
        <v>0.23418426438883699</v>
      </c>
      <c r="BD1206" s="17">
        <v>0.17378611455152601</v>
      </c>
      <c r="BE1206" s="17">
        <v>0.25183539974753999</v>
      </c>
      <c r="BF1206" s="17">
        <v>0.19121575631629101</v>
      </c>
      <c r="BG1206" s="17">
        <v>0.24126499890331499</v>
      </c>
      <c r="BH1206" s="17">
        <v>0.23285485392486999</v>
      </c>
      <c r="BI1206" s="17">
        <v>0.215060239426208</v>
      </c>
      <c r="BJ1206" s="17">
        <v>0.20519139571822001</v>
      </c>
      <c r="BK1206" s="17">
        <v>0.13805030368598101</v>
      </c>
      <c r="BL1206" s="17">
        <v>0.248965878080217</v>
      </c>
      <c r="BM1206" s="17">
        <v>0.163510644721548</v>
      </c>
      <c r="BN1206" s="17">
        <v>9.6426512426339706E-2</v>
      </c>
      <c r="BO1206" s="17"/>
      <c r="BP1206" s="17">
        <v>0.16403662714176301</v>
      </c>
      <c r="BQ1206" s="17">
        <v>0.23428935618087099</v>
      </c>
      <c r="BR1206" s="17">
        <v>0.210053534580733</v>
      </c>
      <c r="BS1206" s="17">
        <v>0.22815755278107999</v>
      </c>
      <c r="BT1206" s="17">
        <v>0.23409256752729499</v>
      </c>
      <c r="BU1206" s="17">
        <v>0.24074107943676901</v>
      </c>
      <c r="BV1206" s="17"/>
      <c r="BW1206" s="17">
        <v>0.14309105000560801</v>
      </c>
      <c r="BX1206" s="17">
        <v>0.22218891872999899</v>
      </c>
      <c r="BY1206" s="17">
        <v>0.22304399919659601</v>
      </c>
      <c r="BZ1206" s="17">
        <v>0.20703065620601999</v>
      </c>
      <c r="CA1206" s="17">
        <v>0.17750391632883999</v>
      </c>
      <c r="CB1206" s="17">
        <v>0.21874384551632201</v>
      </c>
      <c r="CC1206" s="17">
        <v>0.15015347930565601</v>
      </c>
      <c r="CD1206" s="17">
        <v>0.246434927964681</v>
      </c>
      <c r="CE1206" s="17"/>
      <c r="CF1206" s="17">
        <v>0.214137149114942</v>
      </c>
      <c r="CG1206" s="17">
        <v>0.23049046633777701</v>
      </c>
      <c r="CH1206" s="17">
        <v>0.20782177377469299</v>
      </c>
      <c r="CI1206" s="17">
        <v>0.18424234819939</v>
      </c>
      <c r="CJ1206" s="17">
        <v>0.23729038572611</v>
      </c>
      <c r="CK1206" s="17"/>
      <c r="CL1206" s="17">
        <v>0.200342834554221</v>
      </c>
      <c r="CM1206" s="17"/>
      <c r="CN1206" s="17">
        <v>0.21705984903193801</v>
      </c>
      <c r="CO1206" s="17">
        <v>0.234676272173342</v>
      </c>
      <c r="CP1206" s="17">
        <v>0.19050990192470099</v>
      </c>
    </row>
    <row r="1207" spans="2:94" x14ac:dyDescent="0.35">
      <c r="B1207" t="s">
        <v>431</v>
      </c>
      <c r="C1207" s="17">
        <v>2.2218280904441501E-2</v>
      </c>
      <c r="D1207" s="17">
        <v>1.7430755245375101E-2</v>
      </c>
      <c r="E1207" s="17">
        <v>2.70786124555773E-2</v>
      </c>
      <c r="F1207" s="17"/>
      <c r="G1207" s="17">
        <v>5.7033701092372999E-3</v>
      </c>
      <c r="H1207" s="17">
        <v>2.43424970218739E-2</v>
      </c>
      <c r="I1207" s="17">
        <v>1.86822863227076E-2</v>
      </c>
      <c r="J1207" s="17">
        <v>1.81006844540493E-2</v>
      </c>
      <c r="K1207" s="17">
        <v>2.6311106672434099E-2</v>
      </c>
      <c r="L1207" s="17">
        <v>3.5710932655674002E-2</v>
      </c>
      <c r="M1207" s="17"/>
      <c r="N1207" s="17">
        <v>2.2536645483365099E-2</v>
      </c>
      <c r="O1207" s="17">
        <v>2.4060124214732099E-2</v>
      </c>
      <c r="P1207" s="17">
        <v>2.9706385302443999E-2</v>
      </c>
      <c r="Q1207" s="17">
        <v>1.39028833208748E-2</v>
      </c>
      <c r="R1207" s="17"/>
      <c r="S1207" s="17">
        <v>1.5565697964576901E-2</v>
      </c>
      <c r="T1207" s="17">
        <v>2.0508919415416101E-2</v>
      </c>
      <c r="U1207" s="17">
        <v>1.50846247327021E-2</v>
      </c>
      <c r="V1207" s="17">
        <v>4.7695051727196597E-2</v>
      </c>
      <c r="W1207" s="17">
        <v>1.15531918597408E-2</v>
      </c>
      <c r="X1207" s="17">
        <v>3.3671529500041798E-2</v>
      </c>
      <c r="Y1207" s="17">
        <v>1.53612953065182E-2</v>
      </c>
      <c r="Z1207" s="17">
        <v>3.1246554419340499E-2</v>
      </c>
      <c r="AA1207" s="17">
        <v>1.18796000007452E-2</v>
      </c>
      <c r="AB1207" s="17">
        <v>1.5632196215977501E-2</v>
      </c>
      <c r="AC1207" s="17">
        <v>4.21761564695802E-2</v>
      </c>
      <c r="AD1207" s="17"/>
      <c r="AE1207" s="17">
        <v>3.3097676452681399E-2</v>
      </c>
      <c r="AF1207" s="17">
        <v>1.44572334143938E-2</v>
      </c>
      <c r="AG1207" s="17">
        <v>1.68853190979576E-2</v>
      </c>
      <c r="AH1207" s="17"/>
      <c r="AI1207" s="17">
        <v>3.7364188462662699E-2</v>
      </c>
      <c r="AJ1207" s="17">
        <v>7.4166549381635798E-3</v>
      </c>
      <c r="AK1207" s="17">
        <v>1.2132169325727599E-2</v>
      </c>
      <c r="AL1207" s="17">
        <v>2.53033649164153E-2</v>
      </c>
      <c r="AM1207" s="17">
        <v>2.1980208226309601E-2</v>
      </c>
      <c r="AN1207" s="17"/>
      <c r="AO1207" s="17">
        <v>2.8891655183392099E-2</v>
      </c>
      <c r="AP1207" s="17">
        <v>6.83137026807567E-3</v>
      </c>
      <c r="AQ1207" s="17">
        <v>1.11051562086518E-2</v>
      </c>
      <c r="AR1207" s="17"/>
      <c r="AS1207" s="17">
        <v>3.1438491021676798E-2</v>
      </c>
      <c r="AT1207" s="17">
        <v>1.9615306565774999E-2</v>
      </c>
      <c r="AU1207" s="17">
        <v>1.9286601581936499E-2</v>
      </c>
      <c r="AV1207" s="17">
        <v>2.6035983551435601E-2</v>
      </c>
      <c r="AW1207" s="17">
        <v>3.3074572425362103E-2</v>
      </c>
      <c r="AX1207" s="17"/>
      <c r="AY1207" s="17">
        <v>0.107809893811118</v>
      </c>
      <c r="AZ1207" s="17">
        <v>8.69319285174046E-3</v>
      </c>
      <c r="BA1207" s="17">
        <v>1.42322740866442E-2</v>
      </c>
      <c r="BB1207" s="17">
        <v>6.2720486307975398E-3</v>
      </c>
      <c r="BC1207" s="17">
        <v>4.5322242744458598E-3</v>
      </c>
      <c r="BD1207" s="17">
        <v>1.85375072932949E-2</v>
      </c>
      <c r="BE1207" s="17">
        <v>2.77567248252274E-2</v>
      </c>
      <c r="BF1207" s="17">
        <v>3.7579884407300299E-2</v>
      </c>
      <c r="BG1207" s="17">
        <v>1.4209133528167399E-2</v>
      </c>
      <c r="BH1207" s="17">
        <v>1.50789709191376E-2</v>
      </c>
      <c r="BI1207" s="17">
        <v>3.2891314055828097E-2</v>
      </c>
      <c r="BJ1207" s="17">
        <v>3.3027142348620003E-2</v>
      </c>
      <c r="BK1207" s="17">
        <v>6.0930894856587502E-2</v>
      </c>
      <c r="BL1207" s="17">
        <v>1.9617533773048802E-2</v>
      </c>
      <c r="BM1207" s="17">
        <v>1.9476642305898999E-2</v>
      </c>
      <c r="BN1207" s="17">
        <v>2.0564931700737601E-2</v>
      </c>
      <c r="BO1207" s="17"/>
      <c r="BP1207" s="17">
        <v>1.4979324630444499E-2</v>
      </c>
      <c r="BQ1207" s="17">
        <v>1.8136640946545199E-2</v>
      </c>
      <c r="BR1207" s="17">
        <v>1.3032840400921101E-2</v>
      </c>
      <c r="BS1207" s="17">
        <v>2.8840084454159601E-2</v>
      </c>
      <c r="BT1207" s="17">
        <v>4.2706355809976997E-2</v>
      </c>
      <c r="BU1207" s="17">
        <v>3.2640784085142399E-2</v>
      </c>
      <c r="BV1207" s="17"/>
      <c r="BW1207" s="17">
        <v>1.0483596909076701E-2</v>
      </c>
      <c r="BX1207" s="17">
        <v>2.2333474809807501E-2</v>
      </c>
      <c r="BY1207" s="17">
        <v>2.05610476025633E-2</v>
      </c>
      <c r="BZ1207" s="17">
        <v>2.4009532109810501E-2</v>
      </c>
      <c r="CA1207" s="17">
        <v>2.9254364052277201E-2</v>
      </c>
      <c r="CB1207" s="17">
        <v>2.16460450558199E-2</v>
      </c>
      <c r="CC1207" s="17">
        <v>1.7532175233471701E-2</v>
      </c>
      <c r="CD1207" s="17">
        <v>1.1041546759265599E-2</v>
      </c>
      <c r="CE1207" s="17"/>
      <c r="CF1207" s="17">
        <v>3.7007430946125901E-2</v>
      </c>
      <c r="CG1207" s="17">
        <v>2.75709701241479E-2</v>
      </c>
      <c r="CH1207" s="17">
        <v>1.1296682156150701E-2</v>
      </c>
      <c r="CI1207" s="17">
        <v>3.1925536652096298E-2</v>
      </c>
      <c r="CJ1207" s="17">
        <v>1.1160900962195099E-2</v>
      </c>
      <c r="CK1207" s="17"/>
      <c r="CL1207" s="17">
        <v>1.5763560235123E-2</v>
      </c>
      <c r="CM1207" s="17"/>
      <c r="CN1207" s="17">
        <v>1.55111018785052E-2</v>
      </c>
      <c r="CO1207" s="17">
        <v>3.31581771937456E-2</v>
      </c>
      <c r="CP1207" s="17">
        <v>2.89527815642227E-2</v>
      </c>
    </row>
    <row r="1208" spans="2:94" x14ac:dyDescent="0.35">
      <c r="B1208" t="s">
        <v>432</v>
      </c>
      <c r="C1208" s="17">
        <v>1.04763235371962E-2</v>
      </c>
      <c r="D1208" s="17">
        <v>7.9356550542094596E-3</v>
      </c>
      <c r="E1208" s="17">
        <v>1.30487528392141E-2</v>
      </c>
      <c r="F1208" s="17"/>
      <c r="G1208" s="17">
        <v>8.6458107645497693E-3</v>
      </c>
      <c r="H1208" s="17">
        <v>4.6643001305576399E-3</v>
      </c>
      <c r="I1208" s="17">
        <v>7.2339758437846603E-3</v>
      </c>
      <c r="J1208" s="17">
        <v>1.016201316581E-2</v>
      </c>
      <c r="K1208" s="17">
        <v>1.53738114592697E-2</v>
      </c>
      <c r="L1208" s="17">
        <v>1.6575606987366001E-2</v>
      </c>
      <c r="M1208" s="17"/>
      <c r="N1208" s="17">
        <v>1.33004375867671E-2</v>
      </c>
      <c r="O1208" s="17">
        <v>1.1298091009608499E-2</v>
      </c>
      <c r="P1208" s="17">
        <v>1.2640658545971999E-2</v>
      </c>
      <c r="Q1208" s="17">
        <v>5.0650669844538197E-3</v>
      </c>
      <c r="R1208" s="17"/>
      <c r="S1208" s="17">
        <v>1.27028397568461E-2</v>
      </c>
      <c r="T1208" s="17">
        <v>3.04193916506186E-3</v>
      </c>
      <c r="U1208" s="17">
        <v>5.2579192840098501E-3</v>
      </c>
      <c r="V1208" s="17">
        <v>1.4420751882713301E-2</v>
      </c>
      <c r="W1208" s="17">
        <v>1.7544522438709301E-2</v>
      </c>
      <c r="X1208" s="17">
        <v>1.4330046680849799E-2</v>
      </c>
      <c r="Y1208" s="17">
        <v>1.47611646846435E-2</v>
      </c>
      <c r="Z1208" s="17">
        <v>1.9933282798900699E-2</v>
      </c>
      <c r="AA1208" s="17">
        <v>4.2222546201565797E-3</v>
      </c>
      <c r="AB1208" s="17">
        <v>1.10178093468248E-2</v>
      </c>
      <c r="AC1208" s="17">
        <v>7.5529384434827396E-3</v>
      </c>
      <c r="AD1208" s="17"/>
      <c r="AE1208" s="17">
        <v>1.0821973190382E-2</v>
      </c>
      <c r="AF1208" s="17">
        <v>1.4661707507584901E-2</v>
      </c>
      <c r="AG1208" s="17">
        <v>2.9104661845874699E-3</v>
      </c>
      <c r="AH1208" s="17"/>
      <c r="AI1208" s="17">
        <v>2.0569375718076901E-2</v>
      </c>
      <c r="AJ1208" s="17">
        <v>4.2617995581014896E-3</v>
      </c>
      <c r="AK1208" s="17">
        <v>2.53266494061355E-2</v>
      </c>
      <c r="AL1208" s="17">
        <v>0</v>
      </c>
      <c r="AM1208" s="17">
        <v>3.2880921403795498E-3</v>
      </c>
      <c r="AN1208" s="17"/>
      <c r="AO1208" s="17">
        <v>2.0687099220253101E-2</v>
      </c>
      <c r="AP1208" s="17">
        <v>2.32455974851443E-3</v>
      </c>
      <c r="AQ1208" s="17">
        <v>2.5240324806405499E-2</v>
      </c>
      <c r="AR1208" s="17"/>
      <c r="AS1208" s="17">
        <v>1.0898066738202599E-2</v>
      </c>
      <c r="AT1208" s="17">
        <v>3.54792656600776E-3</v>
      </c>
      <c r="AU1208" s="17">
        <v>1.48673509610608E-2</v>
      </c>
      <c r="AV1208" s="17">
        <v>7.3380522330841903E-3</v>
      </c>
      <c r="AW1208" s="17">
        <v>0</v>
      </c>
      <c r="AX1208" s="17"/>
      <c r="AY1208" s="17">
        <v>0</v>
      </c>
      <c r="AZ1208" s="17">
        <v>9.3675129294166198E-3</v>
      </c>
      <c r="BA1208" s="17">
        <v>0</v>
      </c>
      <c r="BB1208" s="17">
        <v>1.21142106975411E-2</v>
      </c>
      <c r="BC1208" s="17">
        <v>5.1088822014376698E-3</v>
      </c>
      <c r="BD1208" s="17">
        <v>5.1897418366209803E-3</v>
      </c>
      <c r="BE1208" s="17">
        <v>1.2705357993103E-2</v>
      </c>
      <c r="BF1208" s="17">
        <v>6.2095351431182503E-3</v>
      </c>
      <c r="BG1208" s="17">
        <v>2.5443398919198501E-2</v>
      </c>
      <c r="BH1208" s="17">
        <v>2.1188613037892001E-2</v>
      </c>
      <c r="BI1208" s="17">
        <v>1.14904819847347E-2</v>
      </c>
      <c r="BJ1208" s="17">
        <v>7.8870487708749305E-3</v>
      </c>
      <c r="BK1208" s="17">
        <v>2.10606767965772E-2</v>
      </c>
      <c r="BL1208" s="17">
        <v>0</v>
      </c>
      <c r="BM1208" s="17">
        <v>0</v>
      </c>
      <c r="BN1208" s="17">
        <v>1.12601500946786E-2</v>
      </c>
      <c r="BO1208" s="17"/>
      <c r="BP1208" s="17">
        <v>7.4593351238405499E-3</v>
      </c>
      <c r="BQ1208" s="17">
        <v>5.8537035870062804E-3</v>
      </c>
      <c r="BR1208" s="17">
        <v>9.9852121357940308E-3</v>
      </c>
      <c r="BS1208" s="17">
        <v>1.1644544918868099E-2</v>
      </c>
      <c r="BT1208" s="17">
        <v>3.4095809339154903E-2</v>
      </c>
      <c r="BU1208" s="17">
        <v>0</v>
      </c>
      <c r="BV1208" s="17"/>
      <c r="BW1208" s="17">
        <v>1.0528923835404101E-2</v>
      </c>
      <c r="BX1208" s="17">
        <v>1.50747540252278E-2</v>
      </c>
      <c r="BY1208" s="17">
        <v>7.7556646333533496E-3</v>
      </c>
      <c r="BZ1208" s="17">
        <v>1.7537953811017699E-2</v>
      </c>
      <c r="CA1208" s="17">
        <v>1.01888255841524E-2</v>
      </c>
      <c r="CB1208" s="17">
        <v>0</v>
      </c>
      <c r="CC1208" s="17">
        <v>0</v>
      </c>
      <c r="CD1208" s="17">
        <v>0</v>
      </c>
      <c r="CE1208" s="17"/>
      <c r="CF1208" s="17">
        <v>1.6091854748326601E-2</v>
      </c>
      <c r="CG1208" s="17">
        <v>1.4384677074375501E-2</v>
      </c>
      <c r="CH1208" s="17">
        <v>8.2304573686094798E-3</v>
      </c>
      <c r="CI1208" s="17">
        <v>6.2063375828740304E-3</v>
      </c>
      <c r="CJ1208" s="17">
        <v>0</v>
      </c>
      <c r="CK1208" s="17"/>
      <c r="CL1208" s="17">
        <v>1.55736836171142E-2</v>
      </c>
      <c r="CM1208" s="17"/>
      <c r="CN1208" s="17">
        <v>5.2378589221089003E-3</v>
      </c>
      <c r="CO1208" s="17">
        <v>7.59575293259973E-3</v>
      </c>
      <c r="CP1208" s="17">
        <v>2.51201891701558E-2</v>
      </c>
    </row>
    <row r="1209" spans="2:94" x14ac:dyDescent="0.35">
      <c r="B1209" t="s">
        <v>433</v>
      </c>
      <c r="C1209" s="17">
        <v>3.0323851341589499E-2</v>
      </c>
      <c r="D1209" s="17">
        <v>3.5074939604814198E-2</v>
      </c>
      <c r="E1209" s="17">
        <v>2.5774457837362E-2</v>
      </c>
      <c r="F1209" s="17"/>
      <c r="G1209" s="17">
        <v>8.9985555716311696E-3</v>
      </c>
      <c r="H1209" s="17">
        <v>9.6204919966634498E-3</v>
      </c>
      <c r="I1209" s="17">
        <v>1.6087891326976699E-2</v>
      </c>
      <c r="J1209" s="17">
        <v>2.9013198034761101E-2</v>
      </c>
      <c r="K1209" s="17">
        <v>3.56977757256349E-2</v>
      </c>
      <c r="L1209" s="17">
        <v>7.3147731751039197E-2</v>
      </c>
      <c r="M1209" s="17"/>
      <c r="N1209" s="17">
        <v>3.4684485014282902E-2</v>
      </c>
      <c r="O1209" s="17">
        <v>2.8121417150118799E-2</v>
      </c>
      <c r="P1209" s="17">
        <v>2.9016917346769401E-2</v>
      </c>
      <c r="Q1209" s="17">
        <v>2.9735072172671299E-2</v>
      </c>
      <c r="R1209" s="17"/>
      <c r="S1209" s="17">
        <v>6.2169105489993399E-3</v>
      </c>
      <c r="T1209" s="17">
        <v>5.1110007060479697E-2</v>
      </c>
      <c r="U1209" s="17">
        <v>4.2267360298850802E-2</v>
      </c>
      <c r="V1209" s="17">
        <v>2.18267248276749E-2</v>
      </c>
      <c r="W1209" s="17">
        <v>3.16574540166056E-2</v>
      </c>
      <c r="X1209" s="17">
        <v>4.0328010177694398E-2</v>
      </c>
      <c r="Y1209" s="17">
        <v>2.6649410086875599E-2</v>
      </c>
      <c r="Z1209" s="17">
        <v>3.2138473201728301E-2</v>
      </c>
      <c r="AA1209" s="17">
        <v>1.55294615580526E-2</v>
      </c>
      <c r="AB1209" s="17">
        <v>4.2477491901827397E-2</v>
      </c>
      <c r="AC1209" s="17">
        <v>2.62010856755709E-2</v>
      </c>
      <c r="AD1209" s="17"/>
      <c r="AE1209" s="17">
        <v>6.4851103858056799E-2</v>
      </c>
      <c r="AF1209" s="17">
        <v>9.9896917507381697E-3</v>
      </c>
      <c r="AG1209" s="17">
        <v>1.71043897850949E-2</v>
      </c>
      <c r="AH1209" s="17"/>
      <c r="AI1209" s="17">
        <v>6.2635862384226901E-2</v>
      </c>
      <c r="AJ1209" s="17">
        <v>3.1685187589123301E-3</v>
      </c>
      <c r="AK1209" s="17">
        <v>1.34760674797693E-2</v>
      </c>
      <c r="AL1209" s="17">
        <v>0.133239665103801</v>
      </c>
      <c r="AM1209" s="17">
        <v>1.35020707684241E-2</v>
      </c>
      <c r="AN1209" s="17"/>
      <c r="AO1209" s="17">
        <v>4.81278052922188E-2</v>
      </c>
      <c r="AP1209" s="17">
        <v>2.7103231092224199E-3</v>
      </c>
      <c r="AQ1209" s="17">
        <v>1.6462626711136599E-2</v>
      </c>
      <c r="AR1209" s="17"/>
      <c r="AS1209" s="17">
        <v>2.4264123666251001E-2</v>
      </c>
      <c r="AT1209" s="17">
        <v>3.58993099670026E-2</v>
      </c>
      <c r="AU1209" s="17">
        <v>2.7789411251901701E-2</v>
      </c>
      <c r="AV1209" s="17">
        <v>1.40846647081202E-2</v>
      </c>
      <c r="AW1209" s="17">
        <v>6.8129437958623404E-2</v>
      </c>
      <c r="AX1209" s="17"/>
      <c r="AY1209" s="17">
        <v>0</v>
      </c>
      <c r="AZ1209" s="17">
        <v>4.8398979090874802E-2</v>
      </c>
      <c r="BA1209" s="17">
        <v>3.5340409154639998E-2</v>
      </c>
      <c r="BB1209" s="17">
        <v>2.93151478941104E-2</v>
      </c>
      <c r="BC1209" s="17">
        <v>1.51274069261189E-2</v>
      </c>
      <c r="BD1209" s="17">
        <v>3.7289308228358499E-2</v>
      </c>
      <c r="BE1209" s="17">
        <v>4.4627968501302497E-2</v>
      </c>
      <c r="BF1209" s="17">
        <v>1.8027427490037499E-2</v>
      </c>
      <c r="BG1209" s="17">
        <v>1.326255073694E-2</v>
      </c>
      <c r="BH1209" s="17">
        <v>3.9735361012915603E-2</v>
      </c>
      <c r="BI1209" s="17">
        <v>2.9337996393359898E-2</v>
      </c>
      <c r="BJ1209" s="17">
        <v>2.5750666783788002E-2</v>
      </c>
      <c r="BK1209" s="17">
        <v>2.14753784462881E-2</v>
      </c>
      <c r="BL1209" s="17">
        <v>5.9525576238969098E-2</v>
      </c>
      <c r="BM1209" s="17">
        <v>4.0238157147400998E-2</v>
      </c>
      <c r="BN1209" s="17">
        <v>1.1468378530248201E-2</v>
      </c>
      <c r="BO1209" s="17"/>
      <c r="BP1209" s="17">
        <v>9.4668075328334898E-3</v>
      </c>
      <c r="BQ1209" s="17">
        <v>2.7572786533619099E-2</v>
      </c>
      <c r="BR1209" s="17">
        <v>4.5718733422241302E-2</v>
      </c>
      <c r="BS1209" s="17">
        <v>2.6985083338145199E-2</v>
      </c>
      <c r="BT1209" s="17">
        <v>5.8855355324191297E-2</v>
      </c>
      <c r="BU1209" s="17">
        <v>5.3611939973694601E-2</v>
      </c>
      <c r="BV1209" s="17"/>
      <c r="BW1209" s="17">
        <v>5.2822918318655397E-2</v>
      </c>
      <c r="BX1209" s="17">
        <v>2.8644464248476401E-2</v>
      </c>
      <c r="BY1209" s="17">
        <v>2.9114726823585801E-2</v>
      </c>
      <c r="BZ1209" s="17">
        <v>3.4603041396443698E-2</v>
      </c>
      <c r="CA1209" s="17">
        <v>4.4803937010853397E-2</v>
      </c>
      <c r="CB1209" s="17">
        <v>1.10593180773416E-2</v>
      </c>
      <c r="CC1209" s="17">
        <v>0</v>
      </c>
      <c r="CD1209" s="17">
        <v>0</v>
      </c>
      <c r="CE1209" s="17"/>
      <c r="CF1209" s="17">
        <v>1.9798510979058999E-2</v>
      </c>
      <c r="CG1209" s="17">
        <v>4.06644220625796E-2</v>
      </c>
      <c r="CH1209" s="17">
        <v>2.7228998255556001E-2</v>
      </c>
      <c r="CI1209" s="17">
        <v>9.9585618648970701E-3</v>
      </c>
      <c r="CJ1209" s="17">
        <v>6.4758618569190393E-2</v>
      </c>
      <c r="CK1209" s="17"/>
      <c r="CL1209" s="17">
        <v>1.1878645779904801E-2</v>
      </c>
      <c r="CM1209" s="17"/>
      <c r="CN1209" s="17">
        <v>1.9306134144094999E-2</v>
      </c>
      <c r="CO1209" s="17">
        <v>3.3507667013168603E-2</v>
      </c>
      <c r="CP1209" s="17">
        <v>5.3531953579689102E-2</v>
      </c>
    </row>
    <row r="1210" spans="2:94" x14ac:dyDescent="0.35">
      <c r="B1210" t="s">
        <v>203</v>
      </c>
      <c r="C1210" s="17">
        <v>4.4113364631474E-2</v>
      </c>
      <c r="D1210" s="17">
        <v>3.3471182433352301E-2</v>
      </c>
      <c r="E1210" s="17">
        <v>5.3993166497998797E-2</v>
      </c>
      <c r="F1210" s="17"/>
      <c r="G1210" s="17">
        <v>5.05362884773451E-2</v>
      </c>
      <c r="H1210" s="17">
        <v>3.9085942830081398E-2</v>
      </c>
      <c r="I1210" s="17">
        <v>4.1527562382655397E-2</v>
      </c>
      <c r="J1210" s="17">
        <v>5.6996842740561597E-2</v>
      </c>
      <c r="K1210" s="17">
        <v>4.4224089151102201E-2</v>
      </c>
      <c r="L1210" s="17">
        <v>3.5629623157097098E-2</v>
      </c>
      <c r="M1210" s="17"/>
      <c r="N1210" s="17">
        <v>2.7364169250037901E-2</v>
      </c>
      <c r="O1210" s="17">
        <v>3.7166626631081501E-2</v>
      </c>
      <c r="P1210" s="17">
        <v>4.4825379134344298E-2</v>
      </c>
      <c r="Q1210" s="17">
        <v>6.8270750195756694E-2</v>
      </c>
      <c r="R1210" s="17"/>
      <c r="S1210" s="17">
        <v>5.87848506099517E-2</v>
      </c>
      <c r="T1210" s="17">
        <v>5.0487388418227301E-2</v>
      </c>
      <c r="U1210" s="17">
        <v>3.4753712287712901E-2</v>
      </c>
      <c r="V1210" s="17">
        <v>3.5762215700038499E-2</v>
      </c>
      <c r="W1210" s="17">
        <v>2.8079270065853899E-2</v>
      </c>
      <c r="X1210" s="17">
        <v>5.9670538789374297E-2</v>
      </c>
      <c r="Y1210" s="17">
        <v>2.0101373214876799E-2</v>
      </c>
      <c r="Z1210" s="17">
        <v>5.3363237954546901E-2</v>
      </c>
      <c r="AA1210" s="17">
        <v>3.8901716166124603E-2</v>
      </c>
      <c r="AB1210" s="17">
        <v>5.3141341823921703E-2</v>
      </c>
      <c r="AC1210" s="17">
        <v>3.98562929166007E-2</v>
      </c>
      <c r="AD1210" s="17"/>
      <c r="AE1210" s="17">
        <v>3.3247719061422799E-2</v>
      </c>
      <c r="AF1210" s="17">
        <v>3.6473341696236401E-2</v>
      </c>
      <c r="AG1210" s="17">
        <v>7.3736549955000896E-2</v>
      </c>
      <c r="AH1210" s="17"/>
      <c r="AI1210" s="17">
        <v>3.2675272934980203E-2</v>
      </c>
      <c r="AJ1210" s="17">
        <v>2.67895915592401E-2</v>
      </c>
      <c r="AK1210" s="17">
        <v>1.7968103587579502E-2</v>
      </c>
      <c r="AL1210" s="17">
        <v>4.9477688494003497E-2</v>
      </c>
      <c r="AM1210" s="17">
        <v>8.8783119286632406E-2</v>
      </c>
      <c r="AN1210" s="17"/>
      <c r="AO1210" s="17">
        <v>3.7841707759589303E-2</v>
      </c>
      <c r="AP1210" s="17">
        <v>2.2910465048495601E-2</v>
      </c>
      <c r="AQ1210" s="17">
        <v>2.6646774024310298E-2</v>
      </c>
      <c r="AR1210" s="17"/>
      <c r="AS1210" s="17">
        <v>5.8068192141191098E-2</v>
      </c>
      <c r="AT1210" s="17">
        <v>4.9869474191973899E-2</v>
      </c>
      <c r="AU1210" s="17">
        <v>3.7788641347587401E-2</v>
      </c>
      <c r="AV1210" s="17">
        <v>1.4681649290325499E-2</v>
      </c>
      <c r="AW1210" s="17">
        <v>0</v>
      </c>
      <c r="AX1210" s="17"/>
      <c r="AY1210" s="17">
        <v>0.11597074254506801</v>
      </c>
      <c r="AZ1210" s="17">
        <v>6.9659888954395302E-2</v>
      </c>
      <c r="BA1210" s="17">
        <v>7.01869392501413E-2</v>
      </c>
      <c r="BB1210" s="17">
        <v>6.9096400628961205E-2</v>
      </c>
      <c r="BC1210" s="17">
        <v>4.5913622836411802E-2</v>
      </c>
      <c r="BD1210" s="17">
        <v>3.7224641838603099E-2</v>
      </c>
      <c r="BE1210" s="17">
        <v>3.5670709778648002E-2</v>
      </c>
      <c r="BF1210" s="17">
        <v>1.8858441423156899E-2</v>
      </c>
      <c r="BG1210" s="17">
        <v>2.4520065436829299E-2</v>
      </c>
      <c r="BH1210" s="17">
        <v>1.43185784682059E-2</v>
      </c>
      <c r="BI1210" s="17">
        <v>2.80425802027904E-2</v>
      </c>
      <c r="BJ1210" s="17">
        <v>2.32346538703808E-2</v>
      </c>
      <c r="BK1210" s="17">
        <v>2.8374886758250398E-2</v>
      </c>
      <c r="BL1210" s="17">
        <v>3.81047686053788E-2</v>
      </c>
      <c r="BM1210" s="17">
        <v>4.3414224814600597E-2</v>
      </c>
      <c r="BN1210" s="17">
        <v>1.2115580712303099E-2</v>
      </c>
      <c r="BO1210" s="17"/>
      <c r="BP1210" s="17">
        <v>3.956950333624E-2</v>
      </c>
      <c r="BQ1210" s="17">
        <v>5.28872413928171E-2</v>
      </c>
      <c r="BR1210" s="17">
        <v>5.3430358945740698E-2</v>
      </c>
      <c r="BS1210" s="17">
        <v>5.0969230824429501E-2</v>
      </c>
      <c r="BT1210" s="17">
        <v>1.23522647051852E-2</v>
      </c>
      <c r="BU1210" s="17">
        <v>3.08639285572005E-2</v>
      </c>
      <c r="BV1210" s="17"/>
      <c r="BW1210" s="17">
        <v>3.02988966741903E-2</v>
      </c>
      <c r="BX1210" s="17">
        <v>3.3509196193306702E-2</v>
      </c>
      <c r="BY1210" s="17">
        <v>3.1773630341949403E-2</v>
      </c>
      <c r="BZ1210" s="17">
        <v>5.3337750616001399E-2</v>
      </c>
      <c r="CA1210" s="17">
        <v>3.2602995186993097E-2</v>
      </c>
      <c r="CB1210" s="17">
        <v>9.5831135389343597E-3</v>
      </c>
      <c r="CC1210" s="17">
        <v>5.4830578128923897E-2</v>
      </c>
      <c r="CD1210" s="17">
        <v>9.9514172525632397E-2</v>
      </c>
      <c r="CE1210" s="17"/>
      <c r="CF1210" s="17">
        <v>1.9662608091142598E-2</v>
      </c>
      <c r="CG1210" s="17">
        <v>3.3293000008353203E-2</v>
      </c>
      <c r="CH1210" s="17">
        <v>4.4029109078235602E-2</v>
      </c>
      <c r="CI1210" s="17">
        <v>6.7606776447849001E-2</v>
      </c>
      <c r="CJ1210" s="17">
        <v>0.111360816507262</v>
      </c>
      <c r="CK1210" s="17"/>
      <c r="CL1210" s="17">
        <v>2.5438903669770599E-2</v>
      </c>
      <c r="CM1210" s="17"/>
      <c r="CN1210" s="17">
        <v>4.6472036142349002E-2</v>
      </c>
      <c r="CO1210" s="17">
        <v>5.3206889105212901E-2</v>
      </c>
      <c r="CP1210" s="17">
        <v>3.1115988185655599E-2</v>
      </c>
    </row>
    <row r="1211" spans="2:94" x14ac:dyDescent="0.35">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c r="AD1211" s="17"/>
      <c r="AE1211" s="17"/>
      <c r="AF1211" s="17"/>
      <c r="AG1211" s="17"/>
      <c r="AH1211" s="17"/>
      <c r="AI1211" s="17"/>
      <c r="AJ1211" s="17"/>
      <c r="AK1211" s="17"/>
      <c r="AL1211" s="17"/>
      <c r="AM1211" s="17"/>
      <c r="AN1211" s="17"/>
      <c r="AO1211" s="17"/>
      <c r="AP1211" s="17"/>
      <c r="AQ1211" s="17"/>
      <c r="AR1211" s="17"/>
      <c r="AS1211" s="17"/>
      <c r="AT1211" s="17"/>
      <c r="AU1211" s="17"/>
      <c r="AV1211" s="17"/>
      <c r="AW1211" s="17"/>
      <c r="AX1211" s="17"/>
      <c r="AY1211" s="17"/>
      <c r="AZ1211" s="17"/>
      <c r="BA1211" s="17"/>
      <c r="BB1211" s="17"/>
      <c r="BC1211" s="17"/>
      <c r="BD1211" s="17"/>
      <c r="BE1211" s="17"/>
      <c r="BF1211" s="17"/>
      <c r="BG1211" s="17"/>
      <c r="BH1211" s="17"/>
      <c r="BI1211" s="17"/>
      <c r="BJ1211" s="17"/>
      <c r="BK1211" s="17"/>
      <c r="BL1211" s="17"/>
      <c r="BM1211" s="17"/>
      <c r="BN1211" s="17"/>
      <c r="BO1211" s="17"/>
      <c r="BP1211" s="17"/>
      <c r="BQ1211" s="17"/>
      <c r="BR1211" s="17"/>
      <c r="BS1211" s="17"/>
      <c r="BT1211" s="17"/>
      <c r="BU1211" s="17"/>
      <c r="BV1211" s="17"/>
      <c r="BW1211" s="17"/>
      <c r="BX1211" s="17"/>
      <c r="BY1211" s="17"/>
      <c r="BZ1211" s="17"/>
      <c r="CA1211" s="17"/>
      <c r="CB1211" s="17"/>
      <c r="CC1211" s="17"/>
      <c r="CD1211" s="17"/>
      <c r="CE1211" s="17"/>
      <c r="CF1211" s="17"/>
      <c r="CG1211" s="17"/>
      <c r="CH1211" s="17"/>
      <c r="CI1211" s="17"/>
      <c r="CJ1211" s="17"/>
      <c r="CK1211" s="17"/>
      <c r="CL1211" s="17"/>
      <c r="CM1211" s="17"/>
      <c r="CN1211" s="17"/>
      <c r="CO1211" s="17"/>
      <c r="CP1211" s="17"/>
    </row>
    <row r="1212" spans="2:94" x14ac:dyDescent="0.35">
      <c r="B1212" s="6" t="s">
        <v>435</v>
      </c>
      <c r="C1212" s="17"/>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c r="AD1212" s="17"/>
      <c r="AE1212" s="17"/>
      <c r="AF1212" s="17"/>
      <c r="AG1212" s="17"/>
      <c r="AH1212" s="17"/>
      <c r="AI1212" s="17"/>
      <c r="AJ1212" s="17"/>
      <c r="AK1212" s="17"/>
      <c r="AL1212" s="17"/>
      <c r="AM1212" s="17"/>
      <c r="AN1212" s="17"/>
      <c r="AO1212" s="17"/>
      <c r="AP1212" s="17"/>
      <c r="AQ1212" s="17"/>
      <c r="AR1212" s="17"/>
      <c r="AS1212" s="17"/>
      <c r="AT1212" s="17"/>
      <c r="AU1212" s="17"/>
      <c r="AV1212" s="17"/>
      <c r="AW1212" s="17"/>
      <c r="AX1212" s="17"/>
      <c r="AY1212" s="17"/>
      <c r="AZ1212" s="17"/>
      <c r="BA1212" s="17"/>
      <c r="BB1212" s="17"/>
      <c r="BC1212" s="17"/>
      <c r="BD1212" s="17"/>
      <c r="BE1212" s="17"/>
      <c r="BF1212" s="17"/>
      <c r="BG1212" s="17"/>
      <c r="BH1212" s="17"/>
      <c r="BI1212" s="17"/>
      <c r="BJ1212" s="17"/>
      <c r="BK1212" s="17"/>
      <c r="BL1212" s="17"/>
      <c r="BM1212" s="17"/>
      <c r="BN1212" s="17"/>
      <c r="BO1212" s="17"/>
      <c r="BP1212" s="17"/>
      <c r="BQ1212" s="17"/>
      <c r="BR1212" s="17"/>
      <c r="BS1212" s="17"/>
      <c r="BT1212" s="17"/>
      <c r="BU1212" s="17"/>
      <c r="BV1212" s="17"/>
      <c r="BW1212" s="17"/>
      <c r="BX1212" s="17"/>
      <c r="BY1212" s="17"/>
      <c r="BZ1212" s="17"/>
      <c r="CA1212" s="17"/>
      <c r="CB1212" s="17"/>
      <c r="CC1212" s="17"/>
      <c r="CD1212" s="17"/>
      <c r="CE1212" s="17"/>
      <c r="CF1212" s="17"/>
      <c r="CG1212" s="17"/>
      <c r="CH1212" s="17"/>
      <c r="CI1212" s="17"/>
      <c r="CJ1212" s="17"/>
      <c r="CK1212" s="17"/>
      <c r="CL1212" s="17"/>
      <c r="CM1212" s="17"/>
      <c r="CN1212" s="17"/>
      <c r="CO1212" s="17"/>
      <c r="CP1212" s="17"/>
    </row>
    <row r="1213" spans="2:94" x14ac:dyDescent="0.35">
      <c r="B1213" s="24" t="s">
        <v>225</v>
      </c>
      <c r="C1213" s="17"/>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c r="AD1213" s="17"/>
      <c r="AE1213" s="17"/>
      <c r="AF1213" s="17"/>
      <c r="AG1213" s="17"/>
      <c r="AH1213" s="17"/>
      <c r="AI1213" s="17"/>
      <c r="AJ1213" s="17"/>
      <c r="AK1213" s="17"/>
      <c r="AL1213" s="17"/>
      <c r="AM1213" s="17"/>
      <c r="AN1213" s="17"/>
      <c r="AO1213" s="17"/>
      <c r="AP1213" s="17"/>
      <c r="AQ1213" s="17"/>
      <c r="AR1213" s="17"/>
      <c r="AS1213" s="17"/>
      <c r="AT1213" s="17"/>
      <c r="AU1213" s="17"/>
      <c r="AV1213" s="17"/>
      <c r="AW1213" s="17"/>
      <c r="AX1213" s="17"/>
      <c r="AY1213" s="17"/>
      <c r="AZ1213" s="17"/>
      <c r="BA1213" s="17"/>
      <c r="BB1213" s="17"/>
      <c r="BC1213" s="17"/>
      <c r="BD1213" s="17"/>
      <c r="BE1213" s="17"/>
      <c r="BF1213" s="17"/>
      <c r="BG1213" s="17"/>
      <c r="BH1213" s="17"/>
      <c r="BI1213" s="17"/>
      <c r="BJ1213" s="17"/>
      <c r="BK1213" s="17"/>
      <c r="BL1213" s="17"/>
      <c r="BM1213" s="17"/>
      <c r="BN1213" s="17"/>
      <c r="BO1213" s="17"/>
      <c r="BP1213" s="17"/>
      <c r="BQ1213" s="17"/>
      <c r="BR1213" s="17"/>
      <c r="BS1213" s="17"/>
      <c r="BT1213" s="17"/>
      <c r="BU1213" s="17"/>
      <c r="BV1213" s="17"/>
      <c r="BW1213" s="17"/>
      <c r="BX1213" s="17"/>
      <c r="BY1213" s="17"/>
      <c r="BZ1213" s="17"/>
      <c r="CA1213" s="17"/>
      <c r="CB1213" s="17"/>
      <c r="CC1213" s="17"/>
      <c r="CD1213" s="17"/>
      <c r="CE1213" s="17"/>
      <c r="CF1213" s="17"/>
      <c r="CG1213" s="17"/>
      <c r="CH1213" s="17"/>
      <c r="CI1213" s="17"/>
      <c r="CJ1213" s="17"/>
      <c r="CK1213" s="17"/>
      <c r="CL1213" s="17"/>
      <c r="CM1213" s="17"/>
      <c r="CN1213" s="17"/>
      <c r="CO1213" s="17"/>
      <c r="CP1213" s="17"/>
    </row>
    <row r="1214" spans="2:94" x14ac:dyDescent="0.35">
      <c r="B1214" t="s">
        <v>427</v>
      </c>
      <c r="C1214" s="17">
        <v>0.43005486630446099</v>
      </c>
      <c r="D1214" s="17">
        <v>0.443478398364062</v>
      </c>
      <c r="E1214" s="17">
        <v>0.41311345068316402</v>
      </c>
      <c r="F1214" s="17"/>
      <c r="G1214" s="17">
        <v>0.433105974496858</v>
      </c>
      <c r="H1214" s="17">
        <v>0.44332357177067799</v>
      </c>
      <c r="I1214" s="17">
        <v>0.46737271305559902</v>
      </c>
      <c r="J1214" s="17">
        <v>0.49111954564857502</v>
      </c>
      <c r="K1214" s="17">
        <v>0.42498453909898598</v>
      </c>
      <c r="L1214" s="17">
        <v>0.344821129973236</v>
      </c>
      <c r="M1214" s="17"/>
      <c r="N1214" s="17">
        <v>0.42768391896535701</v>
      </c>
      <c r="O1214" s="17">
        <v>0.43992004904724802</v>
      </c>
      <c r="P1214" s="17">
        <v>0.43920976437328102</v>
      </c>
      <c r="Q1214" s="17">
        <v>0.40861651863100901</v>
      </c>
      <c r="R1214" s="17"/>
      <c r="S1214" s="17">
        <v>0.44588003603294102</v>
      </c>
      <c r="T1214" s="17">
        <v>0.438773205528869</v>
      </c>
      <c r="U1214" s="17">
        <v>0.42615785242549598</v>
      </c>
      <c r="V1214" s="17">
        <v>0.41123622678574301</v>
      </c>
      <c r="W1214" s="17">
        <v>0.36091271463885399</v>
      </c>
      <c r="X1214" s="17">
        <v>0.43578864782353299</v>
      </c>
      <c r="Y1214" s="17">
        <v>0.45141005653418398</v>
      </c>
      <c r="Z1214" s="17">
        <v>0.39043413912300701</v>
      </c>
      <c r="AA1214" s="17">
        <v>0.46807657524638102</v>
      </c>
      <c r="AB1214" s="17">
        <v>0.40371277638312197</v>
      </c>
      <c r="AC1214" s="17">
        <v>0.454277736045402</v>
      </c>
      <c r="AD1214" s="17"/>
      <c r="AE1214" s="17">
        <v>0.39330343740122198</v>
      </c>
      <c r="AF1214" s="17">
        <v>0.457981090959377</v>
      </c>
      <c r="AG1214" s="17">
        <v>0.44637218981231302</v>
      </c>
      <c r="AH1214" s="17"/>
      <c r="AI1214" s="17">
        <v>0.37701285020428399</v>
      </c>
      <c r="AJ1214" s="17">
        <v>0.49545378568402998</v>
      </c>
      <c r="AK1214" s="17">
        <v>0.40201264430641198</v>
      </c>
      <c r="AL1214" s="17">
        <v>0.19557721935136901</v>
      </c>
      <c r="AM1214" s="17">
        <v>0.44171028278587399</v>
      </c>
      <c r="AN1214" s="17"/>
      <c r="AO1214" s="17">
        <v>0.34186388125099099</v>
      </c>
      <c r="AP1214" s="17">
        <v>0.53275556839165705</v>
      </c>
      <c r="AQ1214" s="17">
        <v>0.42365787290137003</v>
      </c>
      <c r="AR1214" s="17"/>
      <c r="AS1214" s="17">
        <v>0.41438315688719801</v>
      </c>
      <c r="AT1214" s="17">
        <v>0.44550554838509798</v>
      </c>
      <c r="AU1214" s="17">
        <v>0.43648584490995102</v>
      </c>
      <c r="AV1214" s="17">
        <v>0.469976077946265</v>
      </c>
      <c r="AW1214" s="17">
        <v>0.25773686741345297</v>
      </c>
      <c r="AX1214" s="17"/>
      <c r="AY1214" s="17">
        <v>0.37096032407595902</v>
      </c>
      <c r="AZ1214" s="17">
        <v>0.44139307366719399</v>
      </c>
      <c r="BA1214" s="17">
        <v>0.46023306796049301</v>
      </c>
      <c r="BB1214" s="17">
        <v>0.439379434465554</v>
      </c>
      <c r="BC1214" s="17">
        <v>0.43858182791198602</v>
      </c>
      <c r="BD1214" s="17">
        <v>0.445276862131188</v>
      </c>
      <c r="BE1214" s="17">
        <v>0.39252193671844199</v>
      </c>
      <c r="BF1214" s="17">
        <v>0.42931719837684401</v>
      </c>
      <c r="BG1214" s="17">
        <v>0.40235158714629898</v>
      </c>
      <c r="BH1214" s="17">
        <v>0.43314722552689999</v>
      </c>
      <c r="BI1214" s="17">
        <v>0.40338489463381</v>
      </c>
      <c r="BJ1214" s="17">
        <v>0.452023935583999</v>
      </c>
      <c r="BK1214" s="17">
        <v>0.47524660810466901</v>
      </c>
      <c r="BL1214" s="17">
        <v>0.553296335461404</v>
      </c>
      <c r="BM1214" s="17">
        <v>0.38088467472859799</v>
      </c>
      <c r="BN1214" s="17">
        <v>0.57201010523506202</v>
      </c>
      <c r="BO1214" s="17"/>
      <c r="BP1214" s="17">
        <v>0.44463471141101601</v>
      </c>
      <c r="BQ1214" s="17">
        <v>0.42584026264392999</v>
      </c>
      <c r="BR1214" s="17">
        <v>0.43893744107112598</v>
      </c>
      <c r="BS1214" s="17">
        <v>0.42587601021726601</v>
      </c>
      <c r="BT1214" s="17">
        <v>0.44127876651083298</v>
      </c>
      <c r="BU1214" s="17">
        <v>0.36767162136921799</v>
      </c>
      <c r="BV1214" s="17"/>
      <c r="BW1214" s="17">
        <v>0.44121805738437803</v>
      </c>
      <c r="BX1214" s="17">
        <v>0.41280583690849798</v>
      </c>
      <c r="BY1214" s="17">
        <v>0.45536110296681998</v>
      </c>
      <c r="BZ1214" s="17">
        <v>0.39197641545022499</v>
      </c>
      <c r="CA1214" s="17">
        <v>0.45619725576358</v>
      </c>
      <c r="CB1214" s="17">
        <v>0.40891145418746999</v>
      </c>
      <c r="CC1214" s="17">
        <v>0.45138055277359801</v>
      </c>
      <c r="CD1214" s="17">
        <v>0.48382547927005698</v>
      </c>
      <c r="CE1214" s="17"/>
      <c r="CF1214" s="17">
        <v>0.38505868743267901</v>
      </c>
      <c r="CG1214" s="17">
        <v>0.390336951985568</v>
      </c>
      <c r="CH1214" s="17">
        <v>0.45277290094114597</v>
      </c>
      <c r="CI1214" s="17">
        <v>0.47827257397644202</v>
      </c>
      <c r="CJ1214" s="17">
        <v>0.49905086033546597</v>
      </c>
      <c r="CK1214" s="17"/>
      <c r="CL1214" s="17">
        <v>0.50345187144487302</v>
      </c>
      <c r="CM1214" s="17"/>
      <c r="CN1214" s="17">
        <v>0.48446341158133899</v>
      </c>
      <c r="CO1214" s="17">
        <v>0.34504209797491198</v>
      </c>
      <c r="CP1214" s="17">
        <v>0.37628876815131201</v>
      </c>
    </row>
    <row r="1215" spans="2:94" x14ac:dyDescent="0.35">
      <c r="B1215" t="s">
        <v>428</v>
      </c>
      <c r="C1215" s="17">
        <v>0.24531290306268</v>
      </c>
      <c r="D1215" s="17">
        <v>0.236480158019371</v>
      </c>
      <c r="E1215" s="17">
        <v>0.25593037274953001</v>
      </c>
      <c r="F1215" s="17"/>
      <c r="G1215" s="17">
        <v>0.25470198155350499</v>
      </c>
      <c r="H1215" s="17">
        <v>0.25853414721977103</v>
      </c>
      <c r="I1215" s="17">
        <v>0.24586861605093399</v>
      </c>
      <c r="J1215" s="17">
        <v>0.227332372781715</v>
      </c>
      <c r="K1215" s="17">
        <v>0.24996909883295801</v>
      </c>
      <c r="L1215" s="17">
        <v>0.238909792006436</v>
      </c>
      <c r="M1215" s="17"/>
      <c r="N1215" s="17">
        <v>0.25571596384656198</v>
      </c>
      <c r="O1215" s="17">
        <v>0.27731476491874002</v>
      </c>
      <c r="P1215" s="17">
        <v>0.21428964282801699</v>
      </c>
      <c r="Q1215" s="17">
        <v>0.23013242298785799</v>
      </c>
      <c r="R1215" s="17"/>
      <c r="S1215" s="17">
        <v>0.24507449388598401</v>
      </c>
      <c r="T1215" s="17">
        <v>0.21790228102686801</v>
      </c>
      <c r="U1215" s="17">
        <v>0.25060633283010197</v>
      </c>
      <c r="V1215" s="17">
        <v>0.24380048268731899</v>
      </c>
      <c r="W1215" s="17">
        <v>0.28850732991621603</v>
      </c>
      <c r="X1215" s="17">
        <v>0.25792839967077102</v>
      </c>
      <c r="Y1215" s="17">
        <v>0.26819470613311103</v>
      </c>
      <c r="Z1215" s="17">
        <v>0.278454107962055</v>
      </c>
      <c r="AA1215" s="17">
        <v>0.20510579253220401</v>
      </c>
      <c r="AB1215" s="17">
        <v>0.24454897609898499</v>
      </c>
      <c r="AC1215" s="17">
        <v>0.25044923475797398</v>
      </c>
      <c r="AD1215" s="17"/>
      <c r="AE1215" s="17">
        <v>0.23211884695490301</v>
      </c>
      <c r="AF1215" s="17">
        <v>0.25506902575964102</v>
      </c>
      <c r="AG1215" s="17">
        <v>0.24556730368673799</v>
      </c>
      <c r="AH1215" s="17"/>
      <c r="AI1215" s="17">
        <v>0.23610718492909299</v>
      </c>
      <c r="AJ1215" s="17">
        <v>0.25395142013530803</v>
      </c>
      <c r="AK1215" s="17">
        <v>0.31338656614937499</v>
      </c>
      <c r="AL1215" s="17">
        <v>0.26534117941271301</v>
      </c>
      <c r="AM1215" s="17">
        <v>0.21807511736306601</v>
      </c>
      <c r="AN1215" s="17"/>
      <c r="AO1215" s="17">
        <v>0.258775194659978</v>
      </c>
      <c r="AP1215" s="17">
        <v>0.235039118479687</v>
      </c>
      <c r="AQ1215" s="17">
        <v>0.28515395368207203</v>
      </c>
      <c r="AR1215" s="17"/>
      <c r="AS1215" s="17">
        <v>0.24462508978932301</v>
      </c>
      <c r="AT1215" s="17">
        <v>0.236445525645085</v>
      </c>
      <c r="AU1215" s="17">
        <v>0.26596282381418501</v>
      </c>
      <c r="AV1215" s="17">
        <v>0.22731578482522999</v>
      </c>
      <c r="AW1215" s="17">
        <v>0.30298746045120301</v>
      </c>
      <c r="AX1215" s="17"/>
      <c r="AY1215" s="17">
        <v>0.34055075396025902</v>
      </c>
      <c r="AZ1215" s="17">
        <v>0.20567725497778</v>
      </c>
      <c r="BA1215" s="17">
        <v>0.19463827851020199</v>
      </c>
      <c r="BB1215" s="17">
        <v>0.26364677091060201</v>
      </c>
      <c r="BC1215" s="17">
        <v>0.203920604421923</v>
      </c>
      <c r="BD1215" s="17">
        <v>0.249845447782334</v>
      </c>
      <c r="BE1215" s="17">
        <v>0.19866611899702</v>
      </c>
      <c r="BF1215" s="17">
        <v>0.25457263339108999</v>
      </c>
      <c r="BG1215" s="17">
        <v>0.269443774480353</v>
      </c>
      <c r="BH1215" s="17">
        <v>0.33964493184148598</v>
      </c>
      <c r="BI1215" s="17">
        <v>0.24777261570853501</v>
      </c>
      <c r="BJ1215" s="17">
        <v>0.23947268687607501</v>
      </c>
      <c r="BK1215" s="17">
        <v>0.25630295503170902</v>
      </c>
      <c r="BL1215" s="17">
        <v>0.16840577397803599</v>
      </c>
      <c r="BM1215" s="17">
        <v>0.29825942096229102</v>
      </c>
      <c r="BN1215" s="17">
        <v>0.21412035485026701</v>
      </c>
      <c r="BO1215" s="17"/>
      <c r="BP1215" s="17">
        <v>0.25040718832181402</v>
      </c>
      <c r="BQ1215" s="17">
        <v>0.25252899536416901</v>
      </c>
      <c r="BR1215" s="17">
        <v>0.28321910808066902</v>
      </c>
      <c r="BS1215" s="17">
        <v>0.21727522996226001</v>
      </c>
      <c r="BT1215" s="17">
        <v>0.22860906356413099</v>
      </c>
      <c r="BU1215" s="17">
        <v>0.24029144786308501</v>
      </c>
      <c r="BV1215" s="17"/>
      <c r="BW1215" s="17">
        <v>0.22962875220217699</v>
      </c>
      <c r="BX1215" s="17">
        <v>0.244979445455837</v>
      </c>
      <c r="BY1215" s="17">
        <v>0.227494263492941</v>
      </c>
      <c r="BZ1215" s="17">
        <v>0.27360584073845301</v>
      </c>
      <c r="CA1215" s="17">
        <v>0.27104622545776402</v>
      </c>
      <c r="CB1215" s="17">
        <v>0.27451322751344298</v>
      </c>
      <c r="CC1215" s="17">
        <v>0.24241681495516901</v>
      </c>
      <c r="CD1215" s="17">
        <v>0.19654312613962599</v>
      </c>
      <c r="CE1215" s="17"/>
      <c r="CF1215" s="17">
        <v>0.21909093877288299</v>
      </c>
      <c r="CG1215" s="17">
        <v>0.27614566294965698</v>
      </c>
      <c r="CH1215" s="17">
        <v>0.21791574587443799</v>
      </c>
      <c r="CI1215" s="17">
        <v>0.245835724468108</v>
      </c>
      <c r="CJ1215" s="17">
        <v>0.28091146850947402</v>
      </c>
      <c r="CK1215" s="17"/>
      <c r="CL1215" s="17">
        <v>0.219134867361927</v>
      </c>
      <c r="CM1215" s="17"/>
      <c r="CN1215" s="17">
        <v>0.23780163833890999</v>
      </c>
      <c r="CO1215" s="17">
        <v>0.251908258798892</v>
      </c>
      <c r="CP1215" s="17">
        <v>0.256906436919564</v>
      </c>
    </row>
    <row r="1216" spans="2:94" x14ac:dyDescent="0.35">
      <c r="B1216" t="s">
        <v>429</v>
      </c>
      <c r="C1216" s="17">
        <v>0.15750363502481601</v>
      </c>
      <c r="D1216" s="17">
        <v>0.15307978860347901</v>
      </c>
      <c r="E1216" s="17">
        <v>0.16311760891066601</v>
      </c>
      <c r="F1216" s="17"/>
      <c r="G1216" s="17">
        <v>0.13516466087478801</v>
      </c>
      <c r="H1216" s="17">
        <v>0.179579712615176</v>
      </c>
      <c r="I1216" s="17">
        <v>0.14487141444903101</v>
      </c>
      <c r="J1216" s="17">
        <v>0.128194907421048</v>
      </c>
      <c r="K1216" s="17">
        <v>0.17174981804178799</v>
      </c>
      <c r="L1216" s="17">
        <v>0.176882113890972</v>
      </c>
      <c r="M1216" s="17"/>
      <c r="N1216" s="17">
        <v>0.17061515051291101</v>
      </c>
      <c r="O1216" s="17">
        <v>0.119825319981711</v>
      </c>
      <c r="P1216" s="17">
        <v>0.17422063204740401</v>
      </c>
      <c r="Q1216" s="17">
        <v>0.17016925195194099</v>
      </c>
      <c r="R1216" s="17"/>
      <c r="S1216" s="17">
        <v>0.14250757514923099</v>
      </c>
      <c r="T1216" s="17">
        <v>0.18107796075296401</v>
      </c>
      <c r="U1216" s="17">
        <v>0.13198303348644499</v>
      </c>
      <c r="V1216" s="17">
        <v>0.193313966426991</v>
      </c>
      <c r="W1216" s="17">
        <v>0.20587887237278901</v>
      </c>
      <c r="X1216" s="17">
        <v>0.14864661794184</v>
      </c>
      <c r="Y1216" s="17">
        <v>0.102027176564641</v>
      </c>
      <c r="Z1216" s="17">
        <v>0.168562548152008</v>
      </c>
      <c r="AA1216" s="17">
        <v>0.17015972196009099</v>
      </c>
      <c r="AB1216" s="17">
        <v>0.149912067614204</v>
      </c>
      <c r="AC1216" s="17">
        <v>0.12237292520830199</v>
      </c>
      <c r="AD1216" s="17"/>
      <c r="AE1216" s="17">
        <v>0.17334574991441101</v>
      </c>
      <c r="AF1216" s="17">
        <v>0.14936177896755901</v>
      </c>
      <c r="AG1216" s="17">
        <v>0.15290853562770801</v>
      </c>
      <c r="AH1216" s="17"/>
      <c r="AI1216" s="17">
        <v>0.185363690072644</v>
      </c>
      <c r="AJ1216" s="17">
        <v>0.13907689950556501</v>
      </c>
      <c r="AK1216" s="17">
        <v>0.13835489459830899</v>
      </c>
      <c r="AL1216" s="17">
        <v>0.28388730356740799</v>
      </c>
      <c r="AM1216" s="17">
        <v>0.15170052473361101</v>
      </c>
      <c r="AN1216" s="17"/>
      <c r="AO1216" s="17">
        <v>0.167052004568218</v>
      </c>
      <c r="AP1216" s="17">
        <v>0.138609968801471</v>
      </c>
      <c r="AQ1216" s="17">
        <v>0.165363665419963</v>
      </c>
      <c r="AR1216" s="17"/>
      <c r="AS1216" s="17">
        <v>0.157338403388041</v>
      </c>
      <c r="AT1216" s="17">
        <v>0.15680611164465799</v>
      </c>
      <c r="AU1216" s="17">
        <v>0.136792618168953</v>
      </c>
      <c r="AV1216" s="17">
        <v>0.18330598615025301</v>
      </c>
      <c r="AW1216" s="17">
        <v>0.33016048351599397</v>
      </c>
      <c r="AX1216" s="17"/>
      <c r="AY1216" s="17">
        <v>0</v>
      </c>
      <c r="AZ1216" s="17">
        <v>0.14364174693484399</v>
      </c>
      <c r="BA1216" s="17">
        <v>0.17182588286296199</v>
      </c>
      <c r="BB1216" s="17">
        <v>0.14723200503877201</v>
      </c>
      <c r="BC1216" s="17">
        <v>0.156385249394288</v>
      </c>
      <c r="BD1216" s="17">
        <v>0.148619726734704</v>
      </c>
      <c r="BE1216" s="17">
        <v>0.19377239426693901</v>
      </c>
      <c r="BF1216" s="17">
        <v>0.15782692011329399</v>
      </c>
      <c r="BG1216" s="17">
        <v>0.17459698954251099</v>
      </c>
      <c r="BH1216" s="17">
        <v>0.11553915103213901</v>
      </c>
      <c r="BI1216" s="17">
        <v>0.17689849457363499</v>
      </c>
      <c r="BJ1216" s="17">
        <v>0.145164873234437</v>
      </c>
      <c r="BK1216" s="17">
        <v>0.19179548971652899</v>
      </c>
      <c r="BL1216" s="17">
        <v>0.10362505276563801</v>
      </c>
      <c r="BM1216" s="17">
        <v>0.187539493217216</v>
      </c>
      <c r="BN1216" s="17">
        <v>0.14478972434215301</v>
      </c>
      <c r="BO1216" s="17"/>
      <c r="BP1216" s="17">
        <v>0.15217539837215799</v>
      </c>
      <c r="BQ1216" s="17">
        <v>0.156421138801766</v>
      </c>
      <c r="BR1216" s="17">
        <v>0.13437872020646699</v>
      </c>
      <c r="BS1216" s="17">
        <v>0.173354550727217</v>
      </c>
      <c r="BT1216" s="17">
        <v>0.15495862597145099</v>
      </c>
      <c r="BU1216" s="17">
        <v>0.17683773026066399</v>
      </c>
      <c r="BV1216" s="17"/>
      <c r="BW1216" s="17">
        <v>0.17709578308208901</v>
      </c>
      <c r="BX1216" s="17">
        <v>0.16592459571853699</v>
      </c>
      <c r="BY1216" s="17">
        <v>0.16024318000093099</v>
      </c>
      <c r="BZ1216" s="17">
        <v>0.200257045552788</v>
      </c>
      <c r="CA1216" s="17">
        <v>0.12954289062074201</v>
      </c>
      <c r="CB1216" s="17">
        <v>0.11948071601937101</v>
      </c>
      <c r="CC1216" s="17">
        <v>0.12109017170283499</v>
      </c>
      <c r="CD1216" s="17">
        <v>8.7942826984165903E-2</v>
      </c>
      <c r="CE1216" s="17"/>
      <c r="CF1216" s="17">
        <v>0.18259272843208099</v>
      </c>
      <c r="CG1216" s="17">
        <v>0.171658399257727</v>
      </c>
      <c r="CH1216" s="17">
        <v>0.16086673038671001</v>
      </c>
      <c r="CI1216" s="17">
        <v>0.120362792566455</v>
      </c>
      <c r="CJ1216" s="17">
        <v>6.9963309368009097E-2</v>
      </c>
      <c r="CK1216" s="17"/>
      <c r="CL1216" s="17">
        <v>0.188606245328935</v>
      </c>
      <c r="CM1216" s="17"/>
      <c r="CN1216" s="17">
        <v>0.133014140986801</v>
      </c>
      <c r="CO1216" s="17">
        <v>0.21740892435471701</v>
      </c>
      <c r="CP1216" s="17">
        <v>0.16414627145968</v>
      </c>
    </row>
    <row r="1217" spans="2:94" x14ac:dyDescent="0.35">
      <c r="B1217" t="s">
        <v>430</v>
      </c>
      <c r="C1217" s="17">
        <v>0.11253276612150601</v>
      </c>
      <c r="D1217" s="17">
        <v>0.109996277587091</v>
      </c>
      <c r="E1217" s="17">
        <v>0.115941716812225</v>
      </c>
      <c r="F1217" s="17"/>
      <c r="G1217" s="17">
        <v>9.9660941618488805E-2</v>
      </c>
      <c r="H1217" s="17">
        <v>6.8352177234675196E-2</v>
      </c>
      <c r="I1217" s="17">
        <v>0.12400787866368</v>
      </c>
      <c r="J1217" s="17">
        <v>9.2746772540867106E-2</v>
      </c>
      <c r="K1217" s="17">
        <v>0.10518421376088299</v>
      </c>
      <c r="L1217" s="17">
        <v>0.167634349394749</v>
      </c>
      <c r="M1217" s="17"/>
      <c r="N1217" s="17">
        <v>0.10231341788297001</v>
      </c>
      <c r="O1217" s="17">
        <v>0.11679583777623199</v>
      </c>
      <c r="P1217" s="17">
        <v>0.118257978253686</v>
      </c>
      <c r="Q1217" s="17">
        <v>0.115954113918952</v>
      </c>
      <c r="R1217" s="17"/>
      <c r="S1217" s="17">
        <v>0.1119571127329</v>
      </c>
      <c r="T1217" s="17">
        <v>0.10322317981387</v>
      </c>
      <c r="U1217" s="17">
        <v>0.14971835188617899</v>
      </c>
      <c r="V1217" s="17">
        <v>0.109371390529446</v>
      </c>
      <c r="W1217" s="17">
        <v>9.1950732160578003E-2</v>
      </c>
      <c r="X1217" s="17">
        <v>9.2292218944914101E-2</v>
      </c>
      <c r="Y1217" s="17">
        <v>0.12441753530900999</v>
      </c>
      <c r="Z1217" s="17">
        <v>0.114407925214341</v>
      </c>
      <c r="AA1217" s="17">
        <v>8.0057499065266699E-2</v>
      </c>
      <c r="AB1217" s="17">
        <v>0.16084730163424099</v>
      </c>
      <c r="AC1217" s="17">
        <v>0.121646883085058</v>
      </c>
      <c r="AD1217" s="17"/>
      <c r="AE1217" s="17">
        <v>0.14745519655657999</v>
      </c>
      <c r="AF1217" s="17">
        <v>9.4068756392393205E-2</v>
      </c>
      <c r="AG1217" s="17">
        <v>8.2513018105257005E-2</v>
      </c>
      <c r="AH1217" s="17"/>
      <c r="AI1217" s="17">
        <v>0.13774767603420399</v>
      </c>
      <c r="AJ1217" s="17">
        <v>7.7483110429670404E-2</v>
      </c>
      <c r="AK1217" s="17">
        <v>0.10975361692131801</v>
      </c>
      <c r="AL1217" s="17">
        <v>0.15210482461663399</v>
      </c>
      <c r="AM1217" s="17">
        <v>0.114064983842767</v>
      </c>
      <c r="AN1217" s="17"/>
      <c r="AO1217" s="17">
        <v>0.15082865193308401</v>
      </c>
      <c r="AP1217" s="17">
        <v>6.3474561203143098E-2</v>
      </c>
      <c r="AQ1217" s="17">
        <v>9.8446093650437494E-2</v>
      </c>
      <c r="AR1217" s="17"/>
      <c r="AS1217" s="17">
        <v>0.11782516456261501</v>
      </c>
      <c r="AT1217" s="17">
        <v>9.8825599375854001E-2</v>
      </c>
      <c r="AU1217" s="17">
        <v>0.109984543492693</v>
      </c>
      <c r="AV1217" s="17">
        <v>7.2094103080660901E-2</v>
      </c>
      <c r="AW1217" s="17">
        <v>7.4516794727034402E-2</v>
      </c>
      <c r="AX1217" s="17"/>
      <c r="AY1217" s="17">
        <v>0.143441500574887</v>
      </c>
      <c r="AZ1217" s="17">
        <v>0.13368336327019401</v>
      </c>
      <c r="BA1217" s="17">
        <v>8.8931069872589405E-2</v>
      </c>
      <c r="BB1217" s="17">
        <v>0.114807644847697</v>
      </c>
      <c r="BC1217" s="17">
        <v>0.149421420466823</v>
      </c>
      <c r="BD1217" s="17">
        <v>9.3471203204448905E-2</v>
      </c>
      <c r="BE1217" s="17">
        <v>0.18330309675289899</v>
      </c>
      <c r="BF1217" s="17">
        <v>0.11515607914784801</v>
      </c>
      <c r="BG1217" s="17">
        <v>0.10026092166631299</v>
      </c>
      <c r="BH1217" s="17">
        <v>7.2590687093630202E-2</v>
      </c>
      <c r="BI1217" s="17">
        <v>0.109127953134163</v>
      </c>
      <c r="BJ1217" s="17">
        <v>0.139374495945572</v>
      </c>
      <c r="BK1217" s="17">
        <v>3.2905795707115902E-2</v>
      </c>
      <c r="BL1217" s="17">
        <v>0.130986390693835</v>
      </c>
      <c r="BM1217" s="17">
        <v>6.6912566508052496E-2</v>
      </c>
      <c r="BN1217" s="17">
        <v>5.6308468564770203E-2</v>
      </c>
      <c r="BO1217" s="17"/>
      <c r="BP1217" s="17">
        <v>9.3354063930452993E-2</v>
      </c>
      <c r="BQ1217" s="17">
        <v>0.10035674060403001</v>
      </c>
      <c r="BR1217" s="17">
        <v>0.107906030372228</v>
      </c>
      <c r="BS1217" s="17">
        <v>0.120076905243026</v>
      </c>
      <c r="BT1217" s="17">
        <v>0.158845727269773</v>
      </c>
      <c r="BU1217" s="17">
        <v>0.14810446376942399</v>
      </c>
      <c r="BV1217" s="17"/>
      <c r="BW1217" s="17">
        <v>9.6002630460680305E-2</v>
      </c>
      <c r="BX1217" s="17">
        <v>0.116960069904759</v>
      </c>
      <c r="BY1217" s="17">
        <v>0.11642801476167</v>
      </c>
      <c r="BZ1217" s="17">
        <v>9.1269977623790299E-2</v>
      </c>
      <c r="CA1217" s="17">
        <v>0.10025632685324901</v>
      </c>
      <c r="CB1217" s="17">
        <v>0.13204150366696299</v>
      </c>
      <c r="CC1217" s="17">
        <v>0.118521489291946</v>
      </c>
      <c r="CD1217" s="17">
        <v>0.108799603273922</v>
      </c>
      <c r="CE1217" s="17"/>
      <c r="CF1217" s="17">
        <v>0.14294390467624801</v>
      </c>
      <c r="CG1217" s="17">
        <v>0.11024701965512899</v>
      </c>
      <c r="CH1217" s="17">
        <v>0.10692847821404999</v>
      </c>
      <c r="CI1217" s="17">
        <v>0.116827400962366</v>
      </c>
      <c r="CJ1217" s="17">
        <v>0.107444171408631</v>
      </c>
      <c r="CK1217" s="17"/>
      <c r="CL1217" s="17">
        <v>5.4765535940820599E-2</v>
      </c>
      <c r="CM1217" s="17"/>
      <c r="CN1217" s="17">
        <v>0.10054418719151401</v>
      </c>
      <c r="CO1217" s="17">
        <v>0.115750794865351</v>
      </c>
      <c r="CP1217" s="17">
        <v>0.136966704414139</v>
      </c>
    </row>
    <row r="1218" spans="2:94" x14ac:dyDescent="0.35">
      <c r="B1218" t="s">
        <v>431</v>
      </c>
      <c r="C1218" s="17">
        <v>1.12275096730828E-2</v>
      </c>
      <c r="D1218" s="17">
        <v>1.30362455652874E-2</v>
      </c>
      <c r="E1218" s="17">
        <v>9.5789557984519505E-3</v>
      </c>
      <c r="F1218" s="17"/>
      <c r="G1218" s="17">
        <v>2.2668927956947301E-2</v>
      </c>
      <c r="H1218" s="17">
        <v>1.95759735230733E-2</v>
      </c>
      <c r="I1218" s="17">
        <v>2.5725378967078301E-3</v>
      </c>
      <c r="J1218" s="17">
        <v>1.2555287468761099E-2</v>
      </c>
      <c r="K1218" s="17">
        <v>9.0290942337889202E-3</v>
      </c>
      <c r="L1218" s="17">
        <v>4.2914095526796698E-3</v>
      </c>
      <c r="M1218" s="17"/>
      <c r="N1218" s="17">
        <v>5.8187472779597299E-3</v>
      </c>
      <c r="O1218" s="17">
        <v>8.5180334092557295E-3</v>
      </c>
      <c r="P1218" s="17">
        <v>1.3262318356318E-2</v>
      </c>
      <c r="Q1218" s="17">
        <v>1.6553195564956699E-2</v>
      </c>
      <c r="R1218" s="17"/>
      <c r="S1218" s="17">
        <v>1.54087538029884E-2</v>
      </c>
      <c r="T1218" s="17">
        <v>6.6026746756707496E-3</v>
      </c>
      <c r="U1218" s="17">
        <v>0</v>
      </c>
      <c r="V1218" s="17">
        <v>1.2228285146750201E-2</v>
      </c>
      <c r="W1218" s="17">
        <v>6.47494802131159E-3</v>
      </c>
      <c r="X1218" s="17">
        <v>1.7782691502159099E-2</v>
      </c>
      <c r="Y1218" s="17">
        <v>1.0038662582020699E-2</v>
      </c>
      <c r="Z1218" s="17">
        <v>0</v>
      </c>
      <c r="AA1218" s="17">
        <v>1.9276905868637301E-2</v>
      </c>
      <c r="AB1218" s="17">
        <v>1.0343497612079601E-2</v>
      </c>
      <c r="AC1218" s="17">
        <v>1.6636475745349901E-2</v>
      </c>
      <c r="AD1218" s="17"/>
      <c r="AE1218" s="17">
        <v>1.2815309750022701E-2</v>
      </c>
      <c r="AF1218" s="17">
        <v>1.21103594529407E-2</v>
      </c>
      <c r="AG1218" s="17">
        <v>6.3734286493397499E-3</v>
      </c>
      <c r="AH1218" s="17"/>
      <c r="AI1218" s="17">
        <v>9.5983345871891602E-3</v>
      </c>
      <c r="AJ1218" s="17">
        <v>1.54292384261672E-2</v>
      </c>
      <c r="AK1218" s="17">
        <v>2.4770678549045501E-2</v>
      </c>
      <c r="AL1218" s="17">
        <v>2.6232602457189599E-2</v>
      </c>
      <c r="AM1218" s="17">
        <v>6.4839542531848499E-3</v>
      </c>
      <c r="AN1218" s="17"/>
      <c r="AO1218" s="17">
        <v>1.6348434899907699E-2</v>
      </c>
      <c r="AP1218" s="17">
        <v>1.28317806889276E-2</v>
      </c>
      <c r="AQ1218" s="17">
        <v>1.27752725376529E-2</v>
      </c>
      <c r="AR1218" s="17"/>
      <c r="AS1218" s="17">
        <v>1.11090793776691E-2</v>
      </c>
      <c r="AT1218" s="17">
        <v>1.7352904302583801E-2</v>
      </c>
      <c r="AU1218" s="17">
        <v>6.1726284095324603E-3</v>
      </c>
      <c r="AV1218" s="17">
        <v>1.3439709708882201E-2</v>
      </c>
      <c r="AW1218" s="17">
        <v>0</v>
      </c>
      <c r="AX1218" s="17"/>
      <c r="AY1218" s="17">
        <v>0</v>
      </c>
      <c r="AZ1218" s="17">
        <v>8.9282524193991207E-3</v>
      </c>
      <c r="BA1218" s="17">
        <v>3.3585152720224803E-2</v>
      </c>
      <c r="BB1218" s="17">
        <v>6.0898381517141198E-3</v>
      </c>
      <c r="BC1218" s="17">
        <v>1.80584440605536E-2</v>
      </c>
      <c r="BD1218" s="17">
        <v>8.1979578993727504E-3</v>
      </c>
      <c r="BE1218" s="17">
        <v>8.4168171372499892E-3</v>
      </c>
      <c r="BF1218" s="17">
        <v>1.57318953414818E-2</v>
      </c>
      <c r="BG1218" s="17">
        <v>1.32127108835644E-2</v>
      </c>
      <c r="BH1218" s="17">
        <v>0</v>
      </c>
      <c r="BI1218" s="17">
        <v>2.1020543359544699E-2</v>
      </c>
      <c r="BJ1218" s="17">
        <v>0</v>
      </c>
      <c r="BK1218" s="17">
        <v>1.0839584194595299E-2</v>
      </c>
      <c r="BL1218" s="17">
        <v>0</v>
      </c>
      <c r="BM1218" s="17">
        <v>2.18050747295538E-2</v>
      </c>
      <c r="BN1218" s="17">
        <v>0</v>
      </c>
      <c r="BO1218" s="17"/>
      <c r="BP1218" s="17">
        <v>1.83242387544067E-2</v>
      </c>
      <c r="BQ1218" s="17">
        <v>1.2531502518883599E-2</v>
      </c>
      <c r="BR1218" s="17">
        <v>3.4599520103310698E-3</v>
      </c>
      <c r="BS1218" s="17">
        <v>8.9843674997433908E-3</v>
      </c>
      <c r="BT1218" s="17">
        <v>0</v>
      </c>
      <c r="BU1218" s="17">
        <v>2.1775137574347202E-2</v>
      </c>
      <c r="BV1218" s="17"/>
      <c r="BW1218" s="17">
        <v>1.2531296793906001E-2</v>
      </c>
      <c r="BX1218" s="17">
        <v>8.21868388606453E-3</v>
      </c>
      <c r="BY1218" s="17">
        <v>1.11581134051622E-2</v>
      </c>
      <c r="BZ1218" s="17">
        <v>7.2172423209431597E-3</v>
      </c>
      <c r="CA1218" s="17">
        <v>1.54154150480193E-2</v>
      </c>
      <c r="CB1218" s="17">
        <v>9.5708034950857893E-3</v>
      </c>
      <c r="CC1218" s="17">
        <v>3.2456043847171698E-2</v>
      </c>
      <c r="CD1218" s="17">
        <v>2.4211031024484599E-2</v>
      </c>
      <c r="CE1218" s="17"/>
      <c r="CF1218" s="17">
        <v>2.7836905841458599E-2</v>
      </c>
      <c r="CG1218" s="17">
        <v>1.1630064393694701E-2</v>
      </c>
      <c r="CH1218" s="17">
        <v>1.0374040639958599E-2</v>
      </c>
      <c r="CI1218" s="17">
        <v>2.8547371216790002E-3</v>
      </c>
      <c r="CJ1218" s="17">
        <v>1.43645945665609E-2</v>
      </c>
      <c r="CK1218" s="17"/>
      <c r="CL1218" s="17">
        <v>0</v>
      </c>
      <c r="CM1218" s="17"/>
      <c r="CN1218" s="17">
        <v>8.8130103887462102E-3</v>
      </c>
      <c r="CO1218" s="17">
        <v>1.6822195528711399E-2</v>
      </c>
      <c r="CP1218" s="17">
        <v>1.21352159530953E-2</v>
      </c>
    </row>
    <row r="1219" spans="2:94" x14ac:dyDescent="0.35">
      <c r="B1219" t="s">
        <v>432</v>
      </c>
      <c r="C1219" s="17">
        <v>5.6843467807242204E-3</v>
      </c>
      <c r="D1219" s="17">
        <v>1.07572278712836E-2</v>
      </c>
      <c r="E1219" s="17">
        <v>8.4002444215081095E-4</v>
      </c>
      <c r="F1219" s="17"/>
      <c r="G1219" s="17">
        <v>1.21414472682604E-2</v>
      </c>
      <c r="H1219" s="17">
        <v>7.5449923299830499E-3</v>
      </c>
      <c r="I1219" s="17">
        <v>0</v>
      </c>
      <c r="J1219" s="17">
        <v>5.3459161693213799E-3</v>
      </c>
      <c r="K1219" s="17">
        <v>2.76495502744215E-3</v>
      </c>
      <c r="L1219" s="17">
        <v>6.6345037149234502E-3</v>
      </c>
      <c r="M1219" s="17"/>
      <c r="N1219" s="17">
        <v>8.0795260023859006E-3</v>
      </c>
      <c r="O1219" s="17">
        <v>6.4684783529386598E-3</v>
      </c>
      <c r="P1219" s="17">
        <v>4.1509372368712799E-3</v>
      </c>
      <c r="Q1219" s="17">
        <v>3.68079051769871E-3</v>
      </c>
      <c r="R1219" s="17"/>
      <c r="S1219" s="17">
        <v>1.16797921836817E-2</v>
      </c>
      <c r="T1219" s="17">
        <v>0</v>
      </c>
      <c r="U1219" s="17">
        <v>6.0551582108799903E-3</v>
      </c>
      <c r="V1219" s="17">
        <v>0</v>
      </c>
      <c r="W1219" s="17">
        <v>5.7895483241423096E-3</v>
      </c>
      <c r="X1219" s="17">
        <v>0</v>
      </c>
      <c r="Y1219" s="17">
        <v>5.4198942437018102E-3</v>
      </c>
      <c r="Z1219" s="17">
        <v>1.04562748522972E-2</v>
      </c>
      <c r="AA1219" s="17">
        <v>7.2622392691199496E-3</v>
      </c>
      <c r="AB1219" s="17">
        <v>5.9741632672106601E-3</v>
      </c>
      <c r="AC1219" s="17">
        <v>1.6394665333508699E-2</v>
      </c>
      <c r="AD1219" s="17"/>
      <c r="AE1219" s="17">
        <v>6.1003370948770202E-3</v>
      </c>
      <c r="AF1219" s="17">
        <v>6.6081824979593497E-3</v>
      </c>
      <c r="AG1219" s="17">
        <v>0</v>
      </c>
      <c r="AH1219" s="17"/>
      <c r="AI1219" s="17">
        <v>8.9603650364727498E-3</v>
      </c>
      <c r="AJ1219" s="17">
        <v>4.3487010105753001E-3</v>
      </c>
      <c r="AK1219" s="17">
        <v>0</v>
      </c>
      <c r="AL1219" s="17">
        <v>2.2715402743340499E-2</v>
      </c>
      <c r="AM1219" s="17">
        <v>0</v>
      </c>
      <c r="AN1219" s="17"/>
      <c r="AO1219" s="17">
        <v>1.25802707032801E-2</v>
      </c>
      <c r="AP1219" s="17">
        <v>5.79427967045137E-3</v>
      </c>
      <c r="AQ1219" s="17">
        <v>0</v>
      </c>
      <c r="AR1219" s="17"/>
      <c r="AS1219" s="17">
        <v>5.7527122917747798E-3</v>
      </c>
      <c r="AT1219" s="17">
        <v>5.2349739743956002E-3</v>
      </c>
      <c r="AU1219" s="17">
        <v>3.4414075619748001E-3</v>
      </c>
      <c r="AV1219" s="17">
        <v>1.0859600031331299E-2</v>
      </c>
      <c r="AW1219" s="17">
        <v>3.4598393892315303E-2</v>
      </c>
      <c r="AX1219" s="17"/>
      <c r="AY1219" s="17">
        <v>0</v>
      </c>
      <c r="AZ1219" s="17">
        <v>0</v>
      </c>
      <c r="BA1219" s="17">
        <v>0</v>
      </c>
      <c r="BB1219" s="17">
        <v>0</v>
      </c>
      <c r="BC1219" s="17">
        <v>4.77029866960088E-3</v>
      </c>
      <c r="BD1219" s="17">
        <v>3.4940348005463901E-3</v>
      </c>
      <c r="BE1219" s="17">
        <v>4.6687998221258001E-3</v>
      </c>
      <c r="BF1219" s="17">
        <v>5.37608320302749E-3</v>
      </c>
      <c r="BG1219" s="17">
        <v>0</v>
      </c>
      <c r="BH1219" s="17">
        <v>9.3701668715725096E-3</v>
      </c>
      <c r="BI1219" s="17">
        <v>1.0247116803497601E-2</v>
      </c>
      <c r="BJ1219" s="17">
        <v>1.55799236870787E-2</v>
      </c>
      <c r="BK1219" s="17">
        <v>2.2970267462949098E-2</v>
      </c>
      <c r="BL1219" s="17">
        <v>0</v>
      </c>
      <c r="BM1219" s="17">
        <v>2.2793695124735201E-2</v>
      </c>
      <c r="BN1219" s="17">
        <v>0</v>
      </c>
      <c r="BO1219" s="17"/>
      <c r="BP1219" s="17">
        <v>9.2990059989076102E-3</v>
      </c>
      <c r="BQ1219" s="17">
        <v>6.6258268483771303E-3</v>
      </c>
      <c r="BR1219" s="17">
        <v>0</v>
      </c>
      <c r="BS1219" s="17">
        <v>6.5152617904028296E-3</v>
      </c>
      <c r="BT1219" s="17">
        <v>3.7132357999292501E-3</v>
      </c>
      <c r="BU1219" s="17">
        <v>0</v>
      </c>
      <c r="BV1219" s="17"/>
      <c r="BW1219" s="17">
        <v>0</v>
      </c>
      <c r="BX1219" s="17">
        <v>2.1373377229936901E-3</v>
      </c>
      <c r="BY1219" s="17">
        <v>7.07318121786872E-3</v>
      </c>
      <c r="BZ1219" s="17">
        <v>4.8913865083021497E-3</v>
      </c>
      <c r="CA1219" s="17">
        <v>8.2639936197847104E-3</v>
      </c>
      <c r="CB1219" s="17">
        <v>0</v>
      </c>
      <c r="CC1219" s="17">
        <v>1.66113795667776E-2</v>
      </c>
      <c r="CD1219" s="17">
        <v>1.03438755023815E-2</v>
      </c>
      <c r="CE1219" s="17"/>
      <c r="CF1219" s="17">
        <v>2.66776939729979E-2</v>
      </c>
      <c r="CG1219" s="17">
        <v>3.9511046531446204E-3</v>
      </c>
      <c r="CH1219" s="17">
        <v>3.3743691083969402E-3</v>
      </c>
      <c r="CI1219" s="17">
        <v>5.6050449559538898E-3</v>
      </c>
      <c r="CJ1219" s="17">
        <v>0</v>
      </c>
      <c r="CK1219" s="17"/>
      <c r="CL1219" s="17">
        <v>6.9954342908505503E-3</v>
      </c>
      <c r="CM1219" s="17"/>
      <c r="CN1219" s="17">
        <v>4.50065456142704E-3</v>
      </c>
      <c r="CO1219" s="17">
        <v>2.3149996321052001E-3</v>
      </c>
      <c r="CP1219" s="17">
        <v>1.10882568256208E-2</v>
      </c>
    </row>
    <row r="1220" spans="2:94" x14ac:dyDescent="0.35">
      <c r="B1220" t="s">
        <v>433</v>
      </c>
      <c r="C1220" s="17">
        <v>6.3044946322166001E-3</v>
      </c>
      <c r="D1220" s="17">
        <v>9.3989684554793406E-3</v>
      </c>
      <c r="E1220" s="17">
        <v>3.3737060159827101E-3</v>
      </c>
      <c r="F1220" s="17"/>
      <c r="G1220" s="17">
        <v>0</v>
      </c>
      <c r="H1220" s="17">
        <v>0</v>
      </c>
      <c r="I1220" s="17">
        <v>0</v>
      </c>
      <c r="J1220" s="17">
        <v>1.2666623934439E-2</v>
      </c>
      <c r="K1220" s="17">
        <v>2.8270186009052198E-3</v>
      </c>
      <c r="L1220" s="17">
        <v>1.7739639932547999E-2</v>
      </c>
      <c r="M1220" s="17"/>
      <c r="N1220" s="17">
        <v>5.0867981442476199E-3</v>
      </c>
      <c r="O1220" s="17">
        <v>4.9419941730268896E-3</v>
      </c>
      <c r="P1220" s="17">
        <v>5.5292941643846297E-3</v>
      </c>
      <c r="Q1220" s="17">
        <v>9.8897627965726098E-3</v>
      </c>
      <c r="R1220" s="17"/>
      <c r="S1220" s="17">
        <v>0</v>
      </c>
      <c r="T1220" s="17">
        <v>1.2296992374024899E-2</v>
      </c>
      <c r="U1220" s="17">
        <v>5.5414611049501199E-3</v>
      </c>
      <c r="V1220" s="17">
        <v>4.1320248890655597E-3</v>
      </c>
      <c r="W1220" s="17">
        <v>7.1470433455234602E-3</v>
      </c>
      <c r="X1220" s="17">
        <v>1.52629362817744E-2</v>
      </c>
      <c r="Y1220" s="17">
        <v>0</v>
      </c>
      <c r="Z1220" s="17">
        <v>1.0679298075652601E-2</v>
      </c>
      <c r="AA1220" s="17">
        <v>3.7562138760346602E-3</v>
      </c>
      <c r="AB1220" s="17">
        <v>5.2354479535116497E-3</v>
      </c>
      <c r="AC1220" s="17">
        <v>9.3385852166573396E-3</v>
      </c>
      <c r="AD1220" s="17"/>
      <c r="AE1220" s="17">
        <v>1.3752475741553E-2</v>
      </c>
      <c r="AF1220" s="17">
        <v>2.1952393439374799E-3</v>
      </c>
      <c r="AG1220" s="17">
        <v>2.8665418025919801E-3</v>
      </c>
      <c r="AH1220" s="17"/>
      <c r="AI1220" s="17">
        <v>1.39210086609379E-2</v>
      </c>
      <c r="AJ1220" s="17">
        <v>0</v>
      </c>
      <c r="AK1220" s="17">
        <v>0</v>
      </c>
      <c r="AL1220" s="17">
        <v>3.0873935195630399E-2</v>
      </c>
      <c r="AM1220" s="17">
        <v>0</v>
      </c>
      <c r="AN1220" s="17"/>
      <c r="AO1220" s="17">
        <v>9.5748714929199397E-3</v>
      </c>
      <c r="AP1220" s="17">
        <v>1.4000780184502599E-3</v>
      </c>
      <c r="AQ1220" s="17">
        <v>5.9541616044642498E-3</v>
      </c>
      <c r="AR1220" s="17"/>
      <c r="AS1220" s="17">
        <v>3.6985684735692699E-3</v>
      </c>
      <c r="AT1220" s="17">
        <v>8.1272284557118504E-3</v>
      </c>
      <c r="AU1220" s="17">
        <v>6.9662941681081199E-3</v>
      </c>
      <c r="AV1220" s="17">
        <v>6.8203303482882701E-3</v>
      </c>
      <c r="AW1220" s="17">
        <v>0</v>
      </c>
      <c r="AX1220" s="17"/>
      <c r="AY1220" s="17">
        <v>0</v>
      </c>
      <c r="AZ1220" s="17">
        <v>0</v>
      </c>
      <c r="BA1220" s="17">
        <v>1.9385170967347199E-2</v>
      </c>
      <c r="BB1220" s="17">
        <v>0</v>
      </c>
      <c r="BC1220" s="17">
        <v>5.54108871830215E-3</v>
      </c>
      <c r="BD1220" s="17">
        <v>0</v>
      </c>
      <c r="BE1220" s="17">
        <v>0</v>
      </c>
      <c r="BF1220" s="17">
        <v>0</v>
      </c>
      <c r="BG1220" s="17">
        <v>1.42274201395919E-2</v>
      </c>
      <c r="BH1220" s="17">
        <v>8.2115300130961508E-3</v>
      </c>
      <c r="BI1220" s="17">
        <v>5.2914916218879298E-3</v>
      </c>
      <c r="BJ1220" s="17">
        <v>8.3840846728379104E-3</v>
      </c>
      <c r="BK1220" s="17">
        <v>9.9392997824325705E-3</v>
      </c>
      <c r="BL1220" s="17">
        <v>4.3686447101087399E-2</v>
      </c>
      <c r="BM1220" s="17">
        <v>0</v>
      </c>
      <c r="BN1220" s="17">
        <v>0</v>
      </c>
      <c r="BO1220" s="17"/>
      <c r="BP1220" s="17">
        <v>5.5831281207182103E-3</v>
      </c>
      <c r="BQ1220" s="17">
        <v>7.20333281433132E-3</v>
      </c>
      <c r="BR1220" s="17">
        <v>0</v>
      </c>
      <c r="BS1220" s="17">
        <v>1.06344422690508E-2</v>
      </c>
      <c r="BT1220" s="17">
        <v>4.5565644366353996E-3</v>
      </c>
      <c r="BU1220" s="17">
        <v>6.7603229469525902E-3</v>
      </c>
      <c r="BV1220" s="17"/>
      <c r="BW1220" s="17">
        <v>0</v>
      </c>
      <c r="BX1220" s="17">
        <v>6.0453673117085204E-3</v>
      </c>
      <c r="BY1220" s="17">
        <v>4.2564301739154804E-3</v>
      </c>
      <c r="BZ1220" s="17">
        <v>1.3200790285956301E-2</v>
      </c>
      <c r="CA1220" s="17">
        <v>8.2799644515598996E-3</v>
      </c>
      <c r="CB1220" s="17">
        <v>0</v>
      </c>
      <c r="CC1220" s="17">
        <v>0</v>
      </c>
      <c r="CD1220" s="17">
        <v>0</v>
      </c>
      <c r="CE1220" s="17"/>
      <c r="CF1220" s="17">
        <v>0</v>
      </c>
      <c r="CG1220" s="17">
        <v>6.0363140046306701E-3</v>
      </c>
      <c r="CH1220" s="17">
        <v>9.7690171753567808E-3</v>
      </c>
      <c r="CI1220" s="17">
        <v>0</v>
      </c>
      <c r="CJ1220" s="17">
        <v>1.42525274831355E-2</v>
      </c>
      <c r="CK1220" s="17"/>
      <c r="CL1220" s="17">
        <v>1.11241567566235E-2</v>
      </c>
      <c r="CM1220" s="17"/>
      <c r="CN1220" s="17">
        <v>3.3031986517299398E-3</v>
      </c>
      <c r="CO1220" s="17">
        <v>1.39903544080118E-2</v>
      </c>
      <c r="CP1220" s="17">
        <v>6.8393195715553898E-3</v>
      </c>
    </row>
    <row r="1221" spans="2:94" x14ac:dyDescent="0.35">
      <c r="B1221" t="s">
        <v>203</v>
      </c>
      <c r="C1221" s="17">
        <v>3.1379478400512403E-2</v>
      </c>
      <c r="D1221" s="17">
        <v>2.3772935533946701E-2</v>
      </c>
      <c r="E1221" s="17">
        <v>3.8104164587829802E-2</v>
      </c>
      <c r="F1221" s="17"/>
      <c r="G1221" s="17">
        <v>4.2556066231152698E-2</v>
      </c>
      <c r="H1221" s="17">
        <v>2.30894253066437E-2</v>
      </c>
      <c r="I1221" s="17">
        <v>1.53068398840487E-2</v>
      </c>
      <c r="J1221" s="17">
        <v>3.0038574035272499E-2</v>
      </c>
      <c r="K1221" s="17">
        <v>3.3491262403248602E-2</v>
      </c>
      <c r="L1221" s="17">
        <v>4.3087061534455497E-2</v>
      </c>
      <c r="M1221" s="17"/>
      <c r="N1221" s="17">
        <v>2.4686477367606999E-2</v>
      </c>
      <c r="O1221" s="17">
        <v>2.62155223408474E-2</v>
      </c>
      <c r="P1221" s="17">
        <v>3.1079432740037001E-2</v>
      </c>
      <c r="Q1221" s="17">
        <v>4.5003943631011199E-2</v>
      </c>
      <c r="R1221" s="17"/>
      <c r="S1221" s="17">
        <v>2.74922362122739E-2</v>
      </c>
      <c r="T1221" s="17">
        <v>4.01237058277336E-2</v>
      </c>
      <c r="U1221" s="17">
        <v>2.99378100559482E-2</v>
      </c>
      <c r="V1221" s="17">
        <v>2.5917623534685099E-2</v>
      </c>
      <c r="W1221" s="17">
        <v>3.3338811220586101E-2</v>
      </c>
      <c r="X1221" s="17">
        <v>3.2298487835008903E-2</v>
      </c>
      <c r="Y1221" s="17">
        <v>3.8491968633332103E-2</v>
      </c>
      <c r="Z1221" s="17">
        <v>2.7005706620639398E-2</v>
      </c>
      <c r="AA1221" s="17">
        <v>4.6305052182265397E-2</v>
      </c>
      <c r="AB1221" s="17">
        <v>1.9425769436645798E-2</v>
      </c>
      <c r="AC1221" s="17">
        <v>8.88349460774919E-3</v>
      </c>
      <c r="AD1221" s="17"/>
      <c r="AE1221" s="17">
        <v>2.11086465864311E-2</v>
      </c>
      <c r="AF1221" s="17">
        <v>2.2605566626191901E-2</v>
      </c>
      <c r="AG1221" s="17">
        <v>6.3398982316051997E-2</v>
      </c>
      <c r="AH1221" s="17"/>
      <c r="AI1221" s="17">
        <v>3.1288890475175399E-2</v>
      </c>
      <c r="AJ1221" s="17">
        <v>1.4256844808684299E-2</v>
      </c>
      <c r="AK1221" s="17">
        <v>1.1721599475542001E-2</v>
      </c>
      <c r="AL1221" s="17">
        <v>2.3267532655715299E-2</v>
      </c>
      <c r="AM1221" s="17">
        <v>6.7965137021497798E-2</v>
      </c>
      <c r="AN1221" s="17"/>
      <c r="AO1221" s="17">
        <v>4.2976690491620201E-2</v>
      </c>
      <c r="AP1221" s="17">
        <v>1.00946447462134E-2</v>
      </c>
      <c r="AQ1221" s="17">
        <v>8.6489802040402297E-3</v>
      </c>
      <c r="AR1221" s="17"/>
      <c r="AS1221" s="17">
        <v>4.5267825229810599E-2</v>
      </c>
      <c r="AT1221" s="17">
        <v>3.1702108216613401E-2</v>
      </c>
      <c r="AU1221" s="17">
        <v>3.4193839474603402E-2</v>
      </c>
      <c r="AV1221" s="17">
        <v>1.6188407909089101E-2</v>
      </c>
      <c r="AW1221" s="17">
        <v>0</v>
      </c>
      <c r="AX1221" s="17"/>
      <c r="AY1221" s="17">
        <v>0.14504742138889401</v>
      </c>
      <c r="AZ1221" s="17">
        <v>6.6676308730588496E-2</v>
      </c>
      <c r="BA1221" s="17">
        <v>3.1401377106181398E-2</v>
      </c>
      <c r="BB1221" s="17">
        <v>2.88443065856611E-2</v>
      </c>
      <c r="BC1221" s="17">
        <v>2.33210663565236E-2</v>
      </c>
      <c r="BD1221" s="17">
        <v>5.1094767447406202E-2</v>
      </c>
      <c r="BE1221" s="17">
        <v>1.8650836305323801E-2</v>
      </c>
      <c r="BF1221" s="17">
        <v>2.2019190426414401E-2</v>
      </c>
      <c r="BG1221" s="17">
        <v>2.5906596141366801E-2</v>
      </c>
      <c r="BH1221" s="17">
        <v>2.1496307621175499E-2</v>
      </c>
      <c r="BI1221" s="17">
        <v>2.6256890164925599E-2</v>
      </c>
      <c r="BJ1221" s="17">
        <v>0</v>
      </c>
      <c r="BK1221" s="17">
        <v>0</v>
      </c>
      <c r="BL1221" s="17">
        <v>0</v>
      </c>
      <c r="BM1221" s="17">
        <v>2.18050747295538E-2</v>
      </c>
      <c r="BN1221" s="17">
        <v>1.27713470077476E-2</v>
      </c>
      <c r="BO1221" s="17"/>
      <c r="BP1221" s="17">
        <v>2.6222265090527101E-2</v>
      </c>
      <c r="BQ1221" s="17">
        <v>3.8492200404512802E-2</v>
      </c>
      <c r="BR1221" s="17">
        <v>3.2098748259179702E-2</v>
      </c>
      <c r="BS1221" s="17">
        <v>3.7283232291033197E-2</v>
      </c>
      <c r="BT1221" s="17">
        <v>8.0380164472478206E-3</v>
      </c>
      <c r="BU1221" s="17">
        <v>3.8559276216308801E-2</v>
      </c>
      <c r="BV1221" s="17"/>
      <c r="BW1221" s="17">
        <v>4.3523480076770302E-2</v>
      </c>
      <c r="BX1221" s="17">
        <v>4.2928663091601399E-2</v>
      </c>
      <c r="BY1221" s="17">
        <v>1.7985713980692701E-2</v>
      </c>
      <c r="BZ1221" s="17">
        <v>1.7581301519542101E-2</v>
      </c>
      <c r="CA1221" s="17">
        <v>1.09979281853008E-2</v>
      </c>
      <c r="CB1221" s="17">
        <v>5.5482295117668001E-2</v>
      </c>
      <c r="CC1221" s="17">
        <v>1.7523547862503E-2</v>
      </c>
      <c r="CD1221" s="17">
        <v>8.8334057805362604E-2</v>
      </c>
      <c r="CE1221" s="17"/>
      <c r="CF1221" s="17">
        <v>1.5799140871651001E-2</v>
      </c>
      <c r="CG1221" s="17">
        <v>2.9994483100448801E-2</v>
      </c>
      <c r="CH1221" s="17">
        <v>3.79987176599429E-2</v>
      </c>
      <c r="CI1221" s="17">
        <v>3.0241725948996101E-2</v>
      </c>
      <c r="CJ1221" s="17">
        <v>1.4013068328724201E-2</v>
      </c>
      <c r="CK1221" s="17"/>
      <c r="CL1221" s="17">
        <v>1.5921888875970399E-2</v>
      </c>
      <c r="CM1221" s="17"/>
      <c r="CN1221" s="17">
        <v>2.7559758299532899E-2</v>
      </c>
      <c r="CO1221" s="17">
        <v>3.6762374437300099E-2</v>
      </c>
      <c r="CP1221" s="17">
        <v>3.5629026705033803E-2</v>
      </c>
    </row>
    <row r="1222" spans="2:94" x14ac:dyDescent="0.35">
      <c r="C1222" s="17"/>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c r="AD1222" s="17"/>
      <c r="AE1222" s="17"/>
      <c r="AF1222" s="17"/>
      <c r="AG1222" s="17"/>
      <c r="AH1222" s="17"/>
      <c r="AI1222" s="17"/>
      <c r="AJ1222" s="17"/>
      <c r="AK1222" s="17"/>
      <c r="AL1222" s="17"/>
      <c r="AM1222" s="17"/>
      <c r="AN1222" s="17"/>
      <c r="AO1222" s="17"/>
      <c r="AP1222" s="17"/>
      <c r="AQ1222" s="17"/>
      <c r="AR1222" s="17"/>
      <c r="AS1222" s="17"/>
      <c r="AT1222" s="17"/>
      <c r="AU1222" s="17"/>
      <c r="AV1222" s="17"/>
      <c r="AW1222" s="17"/>
      <c r="AX1222" s="17"/>
      <c r="AY1222" s="17"/>
      <c r="AZ1222" s="17"/>
      <c r="BA1222" s="17"/>
      <c r="BB1222" s="17"/>
      <c r="BC1222" s="17"/>
      <c r="BD1222" s="17"/>
      <c r="BE1222" s="17"/>
      <c r="BF1222" s="17"/>
      <c r="BG1222" s="17"/>
      <c r="BH1222" s="17"/>
      <c r="BI1222" s="17"/>
      <c r="BJ1222" s="17"/>
      <c r="BK1222" s="17"/>
      <c r="BL1222" s="17"/>
      <c r="BM1222" s="17"/>
      <c r="BN1222" s="17"/>
      <c r="BO1222" s="17"/>
      <c r="BP1222" s="17"/>
      <c r="BQ1222" s="17"/>
      <c r="BR1222" s="17"/>
      <c r="BS1222" s="17"/>
      <c r="BT1222" s="17"/>
      <c r="BU1222" s="17"/>
      <c r="BV1222" s="17"/>
      <c r="BW1222" s="17"/>
      <c r="BX1222" s="17"/>
      <c r="BY1222" s="17"/>
      <c r="BZ1222" s="17"/>
      <c r="CA1222" s="17"/>
      <c r="CB1222" s="17"/>
      <c r="CC1222" s="17"/>
      <c r="CD1222" s="17"/>
      <c r="CE1222" s="17"/>
      <c r="CF1222" s="17"/>
      <c r="CG1222" s="17"/>
      <c r="CH1222" s="17"/>
      <c r="CI1222" s="17"/>
      <c r="CJ1222" s="17"/>
      <c r="CK1222" s="17"/>
      <c r="CL1222" s="17"/>
      <c r="CM1222" s="17"/>
      <c r="CN1222" s="17"/>
      <c r="CO1222" s="17"/>
      <c r="CP1222" s="17"/>
    </row>
    <row r="1223" spans="2:94" x14ac:dyDescent="0.35">
      <c r="B1223" s="6" t="s">
        <v>436</v>
      </c>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c r="AP1223" s="17"/>
      <c r="AQ1223" s="17"/>
      <c r="AR1223" s="17"/>
      <c r="AS1223" s="17"/>
      <c r="AT1223" s="17"/>
      <c r="AU1223" s="17"/>
      <c r="AV1223" s="17"/>
      <c r="AW1223" s="17"/>
      <c r="AX1223" s="17"/>
      <c r="AY1223" s="17"/>
      <c r="AZ1223" s="17"/>
      <c r="BA1223" s="17"/>
      <c r="BB1223" s="17"/>
      <c r="BC1223" s="17"/>
      <c r="BD1223" s="17"/>
      <c r="BE1223" s="17"/>
      <c r="BF1223" s="17"/>
      <c r="BG1223" s="17"/>
      <c r="BH1223" s="17"/>
      <c r="BI1223" s="17"/>
      <c r="BJ1223" s="17"/>
      <c r="BK1223" s="17"/>
      <c r="BL1223" s="17"/>
      <c r="BM1223" s="17"/>
      <c r="BN1223" s="17"/>
      <c r="BO1223" s="17"/>
      <c r="BP1223" s="17"/>
      <c r="BQ1223" s="17"/>
      <c r="BR1223" s="17"/>
      <c r="BS1223" s="17"/>
      <c r="BT1223" s="17"/>
      <c r="BU1223" s="17"/>
      <c r="BV1223" s="17"/>
      <c r="BW1223" s="17"/>
      <c r="BX1223" s="17"/>
      <c r="BY1223" s="17"/>
      <c r="BZ1223" s="17"/>
      <c r="CA1223" s="17"/>
      <c r="CB1223" s="17"/>
      <c r="CC1223" s="17"/>
      <c r="CD1223" s="17"/>
      <c r="CE1223" s="17"/>
      <c r="CF1223" s="17"/>
      <c r="CG1223" s="17"/>
      <c r="CH1223" s="17"/>
      <c r="CI1223" s="17"/>
      <c r="CJ1223" s="17"/>
      <c r="CK1223" s="17"/>
      <c r="CL1223" s="17"/>
      <c r="CM1223" s="17"/>
      <c r="CN1223" s="17"/>
      <c r="CO1223" s="17"/>
      <c r="CP1223" s="17"/>
    </row>
    <row r="1224" spans="2:94" x14ac:dyDescent="0.35">
      <c r="B1224" s="24" t="s">
        <v>225</v>
      </c>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c r="AF1224" s="17"/>
      <c r="AG1224" s="17"/>
      <c r="AH1224" s="17"/>
      <c r="AI1224" s="17"/>
      <c r="AJ1224" s="17"/>
      <c r="AK1224" s="17"/>
      <c r="AL1224" s="17"/>
      <c r="AM1224" s="17"/>
      <c r="AN1224" s="17"/>
      <c r="AO1224" s="17"/>
      <c r="AP1224" s="17"/>
      <c r="AQ1224" s="17"/>
      <c r="AR1224" s="17"/>
      <c r="AS1224" s="17"/>
      <c r="AT1224" s="17"/>
      <c r="AU1224" s="17"/>
      <c r="AV1224" s="17"/>
      <c r="AW1224" s="17"/>
      <c r="AX1224" s="17"/>
      <c r="AY1224" s="17"/>
      <c r="AZ1224" s="17"/>
      <c r="BA1224" s="17"/>
      <c r="BB1224" s="17"/>
      <c r="BC1224" s="17"/>
      <c r="BD1224" s="17"/>
      <c r="BE1224" s="17"/>
      <c r="BF1224" s="17"/>
      <c r="BG1224" s="17"/>
      <c r="BH1224" s="17"/>
      <c r="BI1224" s="17"/>
      <c r="BJ1224" s="17"/>
      <c r="BK1224" s="17"/>
      <c r="BL1224" s="17"/>
      <c r="BM1224" s="17"/>
      <c r="BN1224" s="17"/>
      <c r="BO1224" s="17"/>
      <c r="BP1224" s="17"/>
      <c r="BQ1224" s="17"/>
      <c r="BR1224" s="17"/>
      <c r="BS1224" s="17"/>
      <c r="BT1224" s="17"/>
      <c r="BU1224" s="17"/>
      <c r="BV1224" s="17"/>
      <c r="BW1224" s="17"/>
      <c r="BX1224" s="17"/>
      <c r="BY1224" s="17"/>
      <c r="BZ1224" s="17"/>
      <c r="CA1224" s="17"/>
      <c r="CB1224" s="17"/>
      <c r="CC1224" s="17"/>
      <c r="CD1224" s="17"/>
      <c r="CE1224" s="17"/>
      <c r="CF1224" s="17"/>
      <c r="CG1224" s="17"/>
      <c r="CH1224" s="17"/>
      <c r="CI1224" s="17"/>
      <c r="CJ1224" s="17"/>
      <c r="CK1224" s="17"/>
      <c r="CL1224" s="17"/>
      <c r="CM1224" s="17"/>
      <c r="CN1224" s="17"/>
      <c r="CO1224" s="17"/>
      <c r="CP1224" s="17"/>
    </row>
    <row r="1225" spans="2:94" x14ac:dyDescent="0.35">
      <c r="B1225" t="s">
        <v>427</v>
      </c>
      <c r="C1225" s="17">
        <v>0.33119728272242599</v>
      </c>
      <c r="D1225" s="17">
        <v>0.350026449172188</v>
      </c>
      <c r="E1225" s="17">
        <v>0.31186301150308698</v>
      </c>
      <c r="F1225" s="17"/>
      <c r="G1225" s="17">
        <v>0.33843799560768101</v>
      </c>
      <c r="H1225" s="17">
        <v>0.36973692573092798</v>
      </c>
      <c r="I1225" s="17">
        <v>0.34531139150353901</v>
      </c>
      <c r="J1225" s="17">
        <v>0.34402614748722099</v>
      </c>
      <c r="K1225" s="17">
        <v>0.332518314530448</v>
      </c>
      <c r="L1225" s="17">
        <v>0.27007810500629098</v>
      </c>
      <c r="M1225" s="17"/>
      <c r="N1225" s="17">
        <v>0.34590093214807999</v>
      </c>
      <c r="O1225" s="17">
        <v>0.28976967533241399</v>
      </c>
      <c r="P1225" s="17">
        <v>0.38014297374105399</v>
      </c>
      <c r="Q1225" s="17">
        <v>0.31241905696855898</v>
      </c>
      <c r="R1225" s="17"/>
      <c r="S1225" s="17">
        <v>0.34347614196565202</v>
      </c>
      <c r="T1225" s="17">
        <v>0.296101222922727</v>
      </c>
      <c r="U1225" s="17">
        <v>0.285522662751373</v>
      </c>
      <c r="V1225" s="17">
        <v>0.31836152906743098</v>
      </c>
      <c r="W1225" s="17">
        <v>0.279466606831211</v>
      </c>
      <c r="X1225" s="17">
        <v>0.36854353892879199</v>
      </c>
      <c r="Y1225" s="17">
        <v>0.385101796857232</v>
      </c>
      <c r="Z1225" s="17">
        <v>0.273505990861939</v>
      </c>
      <c r="AA1225" s="17">
        <v>0.35026820339100401</v>
      </c>
      <c r="AB1225" s="17">
        <v>0.36443408340713002</v>
      </c>
      <c r="AC1225" s="17">
        <v>0.36593400863486703</v>
      </c>
      <c r="AD1225" s="17"/>
      <c r="AE1225" s="17">
        <v>0.294857090233061</v>
      </c>
      <c r="AF1225" s="17">
        <v>0.36582677471490099</v>
      </c>
      <c r="AG1225" s="17">
        <v>0.32511771908847198</v>
      </c>
      <c r="AH1225" s="17"/>
      <c r="AI1225" s="17">
        <v>0.263839195930824</v>
      </c>
      <c r="AJ1225" s="17">
        <v>0.43374174244932601</v>
      </c>
      <c r="AK1225" s="17">
        <v>0.35895131619244403</v>
      </c>
      <c r="AL1225" s="17">
        <v>0.18997791999844399</v>
      </c>
      <c r="AM1225" s="17">
        <v>0.29041598605692598</v>
      </c>
      <c r="AN1225" s="17"/>
      <c r="AO1225" s="17">
        <v>0.24227362386159401</v>
      </c>
      <c r="AP1225" s="17">
        <v>0.45499178895021503</v>
      </c>
      <c r="AQ1225" s="17">
        <v>0.34812044471244202</v>
      </c>
      <c r="AR1225" s="17"/>
      <c r="AS1225" s="17">
        <v>0.30083820551777501</v>
      </c>
      <c r="AT1225" s="17">
        <v>0.307343689384527</v>
      </c>
      <c r="AU1225" s="17">
        <v>0.35773971696642798</v>
      </c>
      <c r="AV1225" s="17">
        <v>0.38322524817617398</v>
      </c>
      <c r="AW1225" s="17">
        <v>0.34905279393979599</v>
      </c>
      <c r="AX1225" s="17"/>
      <c r="AY1225" s="17">
        <v>0.158181351456677</v>
      </c>
      <c r="AZ1225" s="17">
        <v>0.36919288463748801</v>
      </c>
      <c r="BA1225" s="17">
        <v>0.33050334811489201</v>
      </c>
      <c r="BB1225" s="17">
        <v>0.267941681399466</v>
      </c>
      <c r="BC1225" s="17">
        <v>0.27437820600692298</v>
      </c>
      <c r="BD1225" s="17">
        <v>0.37706629160532601</v>
      </c>
      <c r="BE1225" s="17">
        <v>0.26219757653408698</v>
      </c>
      <c r="BF1225" s="17">
        <v>0.329729757154685</v>
      </c>
      <c r="BG1225" s="17">
        <v>0.34306739994215701</v>
      </c>
      <c r="BH1225" s="17">
        <v>0.31326197410490703</v>
      </c>
      <c r="BI1225" s="17">
        <v>0.36282840934681798</v>
      </c>
      <c r="BJ1225" s="17">
        <v>0.33629611417559102</v>
      </c>
      <c r="BK1225" s="17">
        <v>0.31892152994931799</v>
      </c>
      <c r="BL1225" s="17">
        <v>0.45547767584762699</v>
      </c>
      <c r="BM1225" s="17">
        <v>0.42664594687547902</v>
      </c>
      <c r="BN1225" s="17">
        <v>0.47831613319520599</v>
      </c>
      <c r="BO1225" s="17"/>
      <c r="BP1225" s="17">
        <v>0.38125457959067499</v>
      </c>
      <c r="BQ1225" s="17">
        <v>0.32290480354319701</v>
      </c>
      <c r="BR1225" s="17">
        <v>0.30818616373567198</v>
      </c>
      <c r="BS1225" s="17">
        <v>0.33629322412250101</v>
      </c>
      <c r="BT1225" s="17">
        <v>0.28459909228887598</v>
      </c>
      <c r="BU1225" s="17">
        <v>0.29691175785099799</v>
      </c>
      <c r="BV1225" s="17"/>
      <c r="BW1225" s="17">
        <v>0.40067234322052597</v>
      </c>
      <c r="BX1225" s="17">
        <v>0.317066488858673</v>
      </c>
      <c r="BY1225" s="17">
        <v>0.34897187227826298</v>
      </c>
      <c r="BZ1225" s="17">
        <v>0.29811928084991801</v>
      </c>
      <c r="CA1225" s="17">
        <v>0.368280432821117</v>
      </c>
      <c r="CB1225" s="17">
        <v>0.35529806601609998</v>
      </c>
      <c r="CC1225" s="17">
        <v>0.42654008350322498</v>
      </c>
      <c r="CD1225" s="17">
        <v>0.31735790412855702</v>
      </c>
      <c r="CE1225" s="17"/>
      <c r="CF1225" s="17">
        <v>0.36338200015015198</v>
      </c>
      <c r="CG1225" s="17">
        <v>0.32137867373177098</v>
      </c>
      <c r="CH1225" s="17">
        <v>0.32440294389617602</v>
      </c>
      <c r="CI1225" s="17">
        <v>0.36402615888169698</v>
      </c>
      <c r="CJ1225" s="17">
        <v>0.292232815613027</v>
      </c>
      <c r="CK1225" s="17"/>
      <c r="CL1225" s="17">
        <v>0.37029477582950998</v>
      </c>
      <c r="CM1225" s="17"/>
      <c r="CN1225" s="17">
        <v>0.37513333091456202</v>
      </c>
      <c r="CO1225" s="17">
        <v>0.283852705500442</v>
      </c>
      <c r="CP1225" s="17">
        <v>0.26912096239803501</v>
      </c>
    </row>
    <row r="1226" spans="2:94" x14ac:dyDescent="0.35">
      <c r="B1226" t="s">
        <v>428</v>
      </c>
      <c r="C1226" s="17">
        <v>0.259461733213179</v>
      </c>
      <c r="D1226" s="17">
        <v>0.246463103116144</v>
      </c>
      <c r="E1226" s="17">
        <v>0.27302763515574602</v>
      </c>
      <c r="F1226" s="17"/>
      <c r="G1226" s="17">
        <v>0.26775402669516601</v>
      </c>
      <c r="H1226" s="17">
        <v>0.296833512097053</v>
      </c>
      <c r="I1226" s="17">
        <v>0.30311865630371099</v>
      </c>
      <c r="J1226" s="17">
        <v>0.28621406522864101</v>
      </c>
      <c r="K1226" s="17">
        <v>0.194426108624836</v>
      </c>
      <c r="L1226" s="17">
        <v>0.21051610435201301</v>
      </c>
      <c r="M1226" s="17"/>
      <c r="N1226" s="17">
        <v>0.30170244450272998</v>
      </c>
      <c r="O1226" s="17">
        <v>0.26838167900896498</v>
      </c>
      <c r="P1226" s="17">
        <v>0.23226630262597001</v>
      </c>
      <c r="Q1226" s="17">
        <v>0.22906190781116401</v>
      </c>
      <c r="R1226" s="17"/>
      <c r="S1226" s="17">
        <v>0.24313346064257199</v>
      </c>
      <c r="T1226" s="17">
        <v>0.26652242150944899</v>
      </c>
      <c r="U1226" s="17">
        <v>0.27856209736908899</v>
      </c>
      <c r="V1226" s="17">
        <v>0.23808176462914299</v>
      </c>
      <c r="W1226" s="17">
        <v>0.29424830411515102</v>
      </c>
      <c r="X1226" s="17">
        <v>0.225878247104281</v>
      </c>
      <c r="Y1226" s="17">
        <v>0.24116435239082501</v>
      </c>
      <c r="Z1226" s="17">
        <v>0.338896261597741</v>
      </c>
      <c r="AA1226" s="17">
        <v>0.242366766813815</v>
      </c>
      <c r="AB1226" s="17">
        <v>0.24786924094378801</v>
      </c>
      <c r="AC1226" s="17">
        <v>0.30845165592923002</v>
      </c>
      <c r="AD1226" s="17"/>
      <c r="AE1226" s="17">
        <v>0.22837818601854301</v>
      </c>
      <c r="AF1226" s="17">
        <v>0.28475950154535101</v>
      </c>
      <c r="AG1226" s="17">
        <v>0.261419953016085</v>
      </c>
      <c r="AH1226" s="17"/>
      <c r="AI1226" s="17">
        <v>0.25024494220950599</v>
      </c>
      <c r="AJ1226" s="17">
        <v>0.27281553818192</v>
      </c>
      <c r="AK1226" s="17">
        <v>0.29977037255932798</v>
      </c>
      <c r="AL1226" s="17">
        <v>0.22343822034724201</v>
      </c>
      <c r="AM1226" s="17">
        <v>0.238114694258453</v>
      </c>
      <c r="AN1226" s="17"/>
      <c r="AO1226" s="17">
        <v>0.27663578283158102</v>
      </c>
      <c r="AP1226" s="17">
        <v>0.275168897945472</v>
      </c>
      <c r="AQ1226" s="17">
        <v>0.27648307837167801</v>
      </c>
      <c r="AR1226" s="17"/>
      <c r="AS1226" s="17">
        <v>0.22895029992214899</v>
      </c>
      <c r="AT1226" s="17">
        <v>0.265288505423523</v>
      </c>
      <c r="AU1226" s="17">
        <v>0.26144431814472402</v>
      </c>
      <c r="AV1226" s="17">
        <v>0.30992993838954802</v>
      </c>
      <c r="AW1226" s="17">
        <v>0.26488233790326399</v>
      </c>
      <c r="AX1226" s="17"/>
      <c r="AY1226" s="17">
        <v>0.31030461289896499</v>
      </c>
      <c r="AZ1226" s="17">
        <v>0.179002181956814</v>
      </c>
      <c r="BA1226" s="17">
        <v>0.19228975412235999</v>
      </c>
      <c r="BB1226" s="17">
        <v>0.262303283282452</v>
      </c>
      <c r="BC1226" s="17">
        <v>0.25911599474552799</v>
      </c>
      <c r="BD1226" s="17">
        <v>0.25845643745184199</v>
      </c>
      <c r="BE1226" s="17">
        <v>0.23509788070219501</v>
      </c>
      <c r="BF1226" s="17">
        <v>0.27693846347413498</v>
      </c>
      <c r="BG1226" s="17">
        <v>0.277486595203424</v>
      </c>
      <c r="BH1226" s="17">
        <v>0.26977504587460699</v>
      </c>
      <c r="BI1226" s="17">
        <v>0.27797590196192101</v>
      </c>
      <c r="BJ1226" s="17">
        <v>0.27334520436784998</v>
      </c>
      <c r="BK1226" s="17">
        <v>0.33433654614818697</v>
      </c>
      <c r="BL1226" s="17">
        <v>0.23574998878495601</v>
      </c>
      <c r="BM1226" s="17">
        <v>0.38021986753064702</v>
      </c>
      <c r="BN1226" s="17">
        <v>0.29772042767096801</v>
      </c>
      <c r="BO1226" s="17"/>
      <c r="BP1226" s="17">
        <v>0.25399388431183201</v>
      </c>
      <c r="BQ1226" s="17">
        <v>0.26401937396838299</v>
      </c>
      <c r="BR1226" s="17">
        <v>0.30289540712490598</v>
      </c>
      <c r="BS1226" s="17">
        <v>0.23512007822903999</v>
      </c>
      <c r="BT1226" s="17">
        <v>0.246567796349002</v>
      </c>
      <c r="BU1226" s="17">
        <v>0.28200499278172397</v>
      </c>
      <c r="BV1226" s="17"/>
      <c r="BW1226" s="17">
        <v>0.16359198583950699</v>
      </c>
      <c r="BX1226" s="17">
        <v>0.26556111996806298</v>
      </c>
      <c r="BY1226" s="17">
        <v>0.23964464129358601</v>
      </c>
      <c r="BZ1226" s="17">
        <v>0.27262331887482799</v>
      </c>
      <c r="CA1226" s="17">
        <v>0.28083535697199602</v>
      </c>
      <c r="CB1226" s="17">
        <v>0.33149391730297101</v>
      </c>
      <c r="CC1226" s="17">
        <v>0.29985191854877502</v>
      </c>
      <c r="CD1226" s="17">
        <v>0.28087189094947401</v>
      </c>
      <c r="CE1226" s="17"/>
      <c r="CF1226" s="17">
        <v>0.26243603793578502</v>
      </c>
      <c r="CG1226" s="17">
        <v>0.26083832068299401</v>
      </c>
      <c r="CH1226" s="17">
        <v>0.26069205724419597</v>
      </c>
      <c r="CI1226" s="17">
        <v>0.25258925765151702</v>
      </c>
      <c r="CJ1226" s="17">
        <v>0.25389504070159402</v>
      </c>
      <c r="CK1226" s="17"/>
      <c r="CL1226" s="17">
        <v>0.27478438111146097</v>
      </c>
      <c r="CM1226" s="17"/>
      <c r="CN1226" s="17">
        <v>0.24977733343260899</v>
      </c>
      <c r="CO1226" s="17">
        <v>0.275610185907949</v>
      </c>
      <c r="CP1226" s="17">
        <v>0.26855490151189598</v>
      </c>
    </row>
    <row r="1227" spans="2:94" x14ac:dyDescent="0.35">
      <c r="B1227" t="s">
        <v>429</v>
      </c>
      <c r="C1227" s="17">
        <v>0.182498047771424</v>
      </c>
      <c r="D1227" s="17">
        <v>0.16499037330991201</v>
      </c>
      <c r="E1227" s="17">
        <v>0.19973127218242201</v>
      </c>
      <c r="F1227" s="17"/>
      <c r="G1227" s="17">
        <v>0.19030504275410401</v>
      </c>
      <c r="H1227" s="17">
        <v>0.158704148024506</v>
      </c>
      <c r="I1227" s="17">
        <v>0.16982000333258701</v>
      </c>
      <c r="J1227" s="17">
        <v>0.18537871990354901</v>
      </c>
      <c r="K1227" s="17">
        <v>0.209898069277687</v>
      </c>
      <c r="L1227" s="17">
        <v>0.18480260884938099</v>
      </c>
      <c r="M1227" s="17"/>
      <c r="N1227" s="17">
        <v>0.17074708612366299</v>
      </c>
      <c r="O1227" s="17">
        <v>0.201827789121129</v>
      </c>
      <c r="P1227" s="17">
        <v>0.18191056380600401</v>
      </c>
      <c r="Q1227" s="17">
        <v>0.174743792922749</v>
      </c>
      <c r="R1227" s="17"/>
      <c r="S1227" s="17">
        <v>0.19891686808470199</v>
      </c>
      <c r="T1227" s="17">
        <v>0.18098792305661501</v>
      </c>
      <c r="U1227" s="17">
        <v>0.18488092344926299</v>
      </c>
      <c r="V1227" s="17">
        <v>0.19390504490056601</v>
      </c>
      <c r="W1227" s="17">
        <v>0.224353158451635</v>
      </c>
      <c r="X1227" s="17">
        <v>0.20665173644193</v>
      </c>
      <c r="Y1227" s="17">
        <v>0.16019386910338099</v>
      </c>
      <c r="Z1227" s="17">
        <v>0.19370307265172501</v>
      </c>
      <c r="AA1227" s="17">
        <v>0.18336250276751101</v>
      </c>
      <c r="AB1227" s="17">
        <v>0.123416943139517</v>
      </c>
      <c r="AC1227" s="17">
        <v>0.145795646171968</v>
      </c>
      <c r="AD1227" s="17"/>
      <c r="AE1227" s="17">
        <v>0.18676507450445301</v>
      </c>
      <c r="AF1227" s="17">
        <v>0.19006765179310001</v>
      </c>
      <c r="AG1227" s="17">
        <v>0.148063632853039</v>
      </c>
      <c r="AH1227" s="17"/>
      <c r="AI1227" s="17">
        <v>0.20477763790728201</v>
      </c>
      <c r="AJ1227" s="17">
        <v>0.15726678061025101</v>
      </c>
      <c r="AK1227" s="17">
        <v>0.171855520417766</v>
      </c>
      <c r="AL1227" s="17">
        <v>0.17254488704791801</v>
      </c>
      <c r="AM1227" s="17">
        <v>0.18774151397966199</v>
      </c>
      <c r="AN1227" s="17"/>
      <c r="AO1227" s="17">
        <v>0.202935428945345</v>
      </c>
      <c r="AP1227" s="17">
        <v>0.13967218475049301</v>
      </c>
      <c r="AQ1227" s="17">
        <v>0.183552003021446</v>
      </c>
      <c r="AR1227" s="17"/>
      <c r="AS1227" s="17">
        <v>0.21143782233430999</v>
      </c>
      <c r="AT1227" s="17">
        <v>0.19329779582065301</v>
      </c>
      <c r="AU1227" s="17">
        <v>0.17760978482835901</v>
      </c>
      <c r="AV1227" s="17">
        <v>0.13394724697324001</v>
      </c>
      <c r="AW1227" s="17">
        <v>0.220970009145049</v>
      </c>
      <c r="AX1227" s="17"/>
      <c r="AY1227" s="17">
        <v>0.144982887841343</v>
      </c>
      <c r="AZ1227" s="17">
        <v>0.1785105256858</v>
      </c>
      <c r="BA1227" s="17">
        <v>0.197910954820534</v>
      </c>
      <c r="BB1227" s="17">
        <v>0.18664667723467299</v>
      </c>
      <c r="BC1227" s="17">
        <v>0.17689478000300901</v>
      </c>
      <c r="BD1227" s="17">
        <v>0.175862352022503</v>
      </c>
      <c r="BE1227" s="17">
        <v>0.23214578399876901</v>
      </c>
      <c r="BF1227" s="17">
        <v>0.19517809929407201</v>
      </c>
      <c r="BG1227" s="17">
        <v>0.22222730576174299</v>
      </c>
      <c r="BH1227" s="17">
        <v>0.20152874810957799</v>
      </c>
      <c r="BI1227" s="17">
        <v>0.20371069200823599</v>
      </c>
      <c r="BJ1227" s="17">
        <v>0.112039705036516</v>
      </c>
      <c r="BK1227" s="17">
        <v>0.20542680196592999</v>
      </c>
      <c r="BL1227" s="17">
        <v>9.5294483168863395E-2</v>
      </c>
      <c r="BM1227" s="17">
        <v>9.1536228028326797E-2</v>
      </c>
      <c r="BN1227" s="17">
        <v>8.2582343263121499E-2</v>
      </c>
      <c r="BO1227" s="17"/>
      <c r="BP1227" s="17">
        <v>0.17323678510653001</v>
      </c>
      <c r="BQ1227" s="17">
        <v>0.17395202079845801</v>
      </c>
      <c r="BR1227" s="17">
        <v>0.18217077085509101</v>
      </c>
      <c r="BS1227" s="17">
        <v>0.19306948575761701</v>
      </c>
      <c r="BT1227" s="17">
        <v>0.21120974905993001</v>
      </c>
      <c r="BU1227" s="17">
        <v>0.16224850307102301</v>
      </c>
      <c r="BV1227" s="17"/>
      <c r="BW1227" s="17">
        <v>0.14100286256185801</v>
      </c>
      <c r="BX1227" s="17">
        <v>0.18934114172500499</v>
      </c>
      <c r="BY1227" s="17">
        <v>0.197752485076476</v>
      </c>
      <c r="BZ1227" s="17">
        <v>0.19541032375992601</v>
      </c>
      <c r="CA1227" s="17">
        <v>0.16843792802042401</v>
      </c>
      <c r="CB1227" s="17">
        <v>0.12217370302220799</v>
      </c>
      <c r="CC1227" s="17">
        <v>0.130523005097473</v>
      </c>
      <c r="CD1227" s="17">
        <v>0.19083877872628999</v>
      </c>
      <c r="CE1227" s="17"/>
      <c r="CF1227" s="17">
        <v>0.148433079489</v>
      </c>
      <c r="CG1227" s="17">
        <v>0.18799474413686301</v>
      </c>
      <c r="CH1227" s="17">
        <v>0.18823367808727501</v>
      </c>
      <c r="CI1227" s="17">
        <v>0.172770929540014</v>
      </c>
      <c r="CJ1227" s="17">
        <v>0.18217490532099001</v>
      </c>
      <c r="CK1227" s="17"/>
      <c r="CL1227" s="17">
        <v>0.20687675855355001</v>
      </c>
      <c r="CM1227" s="17"/>
      <c r="CN1227" s="17">
        <v>0.16989081076686699</v>
      </c>
      <c r="CO1227" s="17">
        <v>0.19820919843151399</v>
      </c>
      <c r="CP1227" s="17">
        <v>0.19860260157498699</v>
      </c>
    </row>
    <row r="1228" spans="2:94" x14ac:dyDescent="0.35">
      <c r="B1228" t="s">
        <v>430</v>
      </c>
      <c r="C1228" s="17">
        <v>0.16349934619189299</v>
      </c>
      <c r="D1228" s="17">
        <v>0.17045455445343299</v>
      </c>
      <c r="E1228" s="17">
        <v>0.157104120339983</v>
      </c>
      <c r="F1228" s="17"/>
      <c r="G1228" s="17">
        <v>0.13603812544098201</v>
      </c>
      <c r="H1228" s="17">
        <v>0.122290910208335</v>
      </c>
      <c r="I1228" s="17">
        <v>0.12782154625349401</v>
      </c>
      <c r="J1228" s="17">
        <v>0.13517419956452301</v>
      </c>
      <c r="K1228" s="17">
        <v>0.18319639532169399</v>
      </c>
      <c r="L1228" s="17">
        <v>0.25689922434395102</v>
      </c>
      <c r="M1228" s="17"/>
      <c r="N1228" s="17">
        <v>0.13995127145048999</v>
      </c>
      <c r="O1228" s="17">
        <v>0.17738058321252601</v>
      </c>
      <c r="P1228" s="17">
        <v>0.15745801234908999</v>
      </c>
      <c r="Q1228" s="17">
        <v>0.18136861145106101</v>
      </c>
      <c r="R1228" s="17"/>
      <c r="S1228" s="17">
        <v>0.14194450669775199</v>
      </c>
      <c r="T1228" s="17">
        <v>0.16865957353532199</v>
      </c>
      <c r="U1228" s="17">
        <v>0.195279934181707</v>
      </c>
      <c r="V1228" s="17">
        <v>0.203253442286978</v>
      </c>
      <c r="W1228" s="17">
        <v>0.146156321093452</v>
      </c>
      <c r="X1228" s="17">
        <v>0.13210066403371501</v>
      </c>
      <c r="Y1228" s="17">
        <v>0.16048248956644201</v>
      </c>
      <c r="Z1228" s="17">
        <v>0.150171423397675</v>
      </c>
      <c r="AA1228" s="17">
        <v>0.150776587836181</v>
      </c>
      <c r="AB1228" s="17">
        <v>0.21055529725142</v>
      </c>
      <c r="AC1228" s="17">
        <v>0.127482748153014</v>
      </c>
      <c r="AD1228" s="17"/>
      <c r="AE1228" s="17">
        <v>0.21819085570569099</v>
      </c>
      <c r="AF1228" s="17">
        <v>0.121297886458671</v>
      </c>
      <c r="AG1228" s="17">
        <v>0.166168363479897</v>
      </c>
      <c r="AH1228" s="17"/>
      <c r="AI1228" s="17">
        <v>0.214214638934908</v>
      </c>
      <c r="AJ1228" s="17">
        <v>8.9248392204752197E-2</v>
      </c>
      <c r="AK1228" s="17">
        <v>0.14005591811641099</v>
      </c>
      <c r="AL1228" s="17">
        <v>0.34594880131322198</v>
      </c>
      <c r="AM1228" s="17">
        <v>0.17832303100747901</v>
      </c>
      <c r="AN1228" s="17"/>
      <c r="AO1228" s="17">
        <v>0.20538586855629401</v>
      </c>
      <c r="AP1228" s="17">
        <v>9.9921405824204196E-2</v>
      </c>
      <c r="AQ1228" s="17">
        <v>0.15290790751470601</v>
      </c>
      <c r="AR1228" s="17"/>
      <c r="AS1228" s="17">
        <v>0.190572877465716</v>
      </c>
      <c r="AT1228" s="17">
        <v>0.159945538241522</v>
      </c>
      <c r="AU1228" s="17">
        <v>0.14619804825074201</v>
      </c>
      <c r="AV1228" s="17">
        <v>0.13012096070558299</v>
      </c>
      <c r="AW1228" s="17">
        <v>0.165094859011891</v>
      </c>
      <c r="AX1228" s="17"/>
      <c r="AY1228" s="17">
        <v>0.160519204574254</v>
      </c>
      <c r="AZ1228" s="17">
        <v>0.19061016721478899</v>
      </c>
      <c r="BA1228" s="17">
        <v>0.18467891300393999</v>
      </c>
      <c r="BB1228" s="17">
        <v>0.21698102169031</v>
      </c>
      <c r="BC1228" s="17">
        <v>0.220026550812286</v>
      </c>
      <c r="BD1228" s="17">
        <v>0.14437833057574601</v>
      </c>
      <c r="BE1228" s="17">
        <v>0.19212430171328901</v>
      </c>
      <c r="BF1228" s="17">
        <v>0.15328940880650099</v>
      </c>
      <c r="BG1228" s="17">
        <v>0.12496066289108899</v>
      </c>
      <c r="BH1228" s="17">
        <v>0.139101089495799</v>
      </c>
      <c r="BI1228" s="17">
        <v>0.10648905117912399</v>
      </c>
      <c r="BJ1228" s="17">
        <v>0.23966748508989499</v>
      </c>
      <c r="BK1228" s="17">
        <v>9.0800125031382503E-2</v>
      </c>
      <c r="BL1228" s="17">
        <v>0.17611887162734899</v>
      </c>
      <c r="BM1228" s="17">
        <v>6.7987208112838995E-2</v>
      </c>
      <c r="BN1228" s="17">
        <v>0.12218031035629399</v>
      </c>
      <c r="BO1228" s="17"/>
      <c r="BP1228" s="17">
        <v>0.135529776541254</v>
      </c>
      <c r="BQ1228" s="17">
        <v>0.164115172357785</v>
      </c>
      <c r="BR1228" s="17">
        <v>0.161410914804379</v>
      </c>
      <c r="BS1228" s="17">
        <v>0.17207574449963201</v>
      </c>
      <c r="BT1228" s="17">
        <v>0.19407208742627699</v>
      </c>
      <c r="BU1228" s="17">
        <v>0.181435782970919</v>
      </c>
      <c r="BV1228" s="17"/>
      <c r="BW1228" s="17">
        <v>0.21435516469442101</v>
      </c>
      <c r="BX1228" s="17">
        <v>0.15567896947566201</v>
      </c>
      <c r="BY1228" s="17">
        <v>0.17097274404079099</v>
      </c>
      <c r="BZ1228" s="17">
        <v>0.17299930025827101</v>
      </c>
      <c r="CA1228" s="17">
        <v>0.12819327180085299</v>
      </c>
      <c r="CB1228" s="17">
        <v>0.147276361600233</v>
      </c>
      <c r="CC1228" s="17">
        <v>0.110401011399024</v>
      </c>
      <c r="CD1228" s="17">
        <v>0.118775570377708</v>
      </c>
      <c r="CE1228" s="17"/>
      <c r="CF1228" s="17">
        <v>0.14517760536447499</v>
      </c>
      <c r="CG1228" s="17">
        <v>0.17994084109195899</v>
      </c>
      <c r="CH1228" s="17">
        <v>0.15978047590608299</v>
      </c>
      <c r="CI1228" s="17">
        <v>0.13991893670865699</v>
      </c>
      <c r="CJ1228" s="17">
        <v>0.17956456945479199</v>
      </c>
      <c r="CK1228" s="17"/>
      <c r="CL1228" s="17">
        <v>0.128970477223805</v>
      </c>
      <c r="CM1228" s="17"/>
      <c r="CN1228" s="17">
        <v>0.14403560304878699</v>
      </c>
      <c r="CO1228" s="17">
        <v>0.18665494514849601</v>
      </c>
      <c r="CP1228" s="17">
        <v>0.18924630695360201</v>
      </c>
    </row>
    <row r="1229" spans="2:94" x14ac:dyDescent="0.35">
      <c r="B1229" t="s">
        <v>431</v>
      </c>
      <c r="C1229" s="17">
        <v>1.7186024985754899E-2</v>
      </c>
      <c r="D1229" s="17">
        <v>2.4717374715235201E-2</v>
      </c>
      <c r="E1229" s="17">
        <v>9.8133272776089499E-3</v>
      </c>
      <c r="F1229" s="17"/>
      <c r="G1229" s="17">
        <v>2.8041460160318402E-2</v>
      </c>
      <c r="H1229" s="17">
        <v>1.9971620544424199E-2</v>
      </c>
      <c r="I1229" s="17">
        <v>1.25105663566249E-2</v>
      </c>
      <c r="J1229" s="17">
        <v>7.4132631674176898E-3</v>
      </c>
      <c r="K1229" s="17">
        <v>1.7154404304530801E-2</v>
      </c>
      <c r="L1229" s="17">
        <v>1.99598313623148E-2</v>
      </c>
      <c r="M1229" s="17"/>
      <c r="N1229" s="17">
        <v>1.3601776148398199E-2</v>
      </c>
      <c r="O1229" s="17">
        <v>2.28923055810583E-2</v>
      </c>
      <c r="P1229" s="17">
        <v>8.6742757707954903E-3</v>
      </c>
      <c r="Q1229" s="17">
        <v>2.2868886393250201E-2</v>
      </c>
      <c r="R1229" s="17"/>
      <c r="S1229" s="17">
        <v>2.1259486114487601E-2</v>
      </c>
      <c r="T1229" s="17">
        <v>2.6296475946516198E-2</v>
      </c>
      <c r="U1229" s="17">
        <v>1.43350164846215E-2</v>
      </c>
      <c r="V1229" s="17">
        <v>4.6547555904412298E-3</v>
      </c>
      <c r="W1229" s="17">
        <v>2.2171418609708601E-2</v>
      </c>
      <c r="X1229" s="17">
        <v>1.0928266350317999E-2</v>
      </c>
      <c r="Y1229" s="17">
        <v>1.5677454509712099E-2</v>
      </c>
      <c r="Z1229" s="17">
        <v>0</v>
      </c>
      <c r="AA1229" s="17">
        <v>1.80505290791837E-2</v>
      </c>
      <c r="AB1229" s="17">
        <v>2.17286596691862E-2</v>
      </c>
      <c r="AC1229" s="17">
        <v>2.0116935953478399E-2</v>
      </c>
      <c r="AD1229" s="17"/>
      <c r="AE1229" s="17">
        <v>1.7243485860991899E-2</v>
      </c>
      <c r="AF1229" s="17">
        <v>1.3716635647173301E-2</v>
      </c>
      <c r="AG1229" s="17">
        <v>2.0472744110724798E-2</v>
      </c>
      <c r="AH1229" s="17"/>
      <c r="AI1229" s="17">
        <v>1.7837176426001501E-2</v>
      </c>
      <c r="AJ1229" s="17">
        <v>1.36607801595482E-2</v>
      </c>
      <c r="AK1229" s="17">
        <v>1.59602620784201E-2</v>
      </c>
      <c r="AL1229" s="17">
        <v>0</v>
      </c>
      <c r="AM1229" s="17">
        <v>2.8206844801550099E-2</v>
      </c>
      <c r="AN1229" s="17"/>
      <c r="AO1229" s="17">
        <v>2.21736527962763E-2</v>
      </c>
      <c r="AP1229" s="17">
        <v>1.03094024311557E-2</v>
      </c>
      <c r="AQ1229" s="17">
        <v>1.29852513780481E-2</v>
      </c>
      <c r="AR1229" s="17"/>
      <c r="AS1229" s="17">
        <v>1.44456075348469E-2</v>
      </c>
      <c r="AT1229" s="17">
        <v>2.3465807197995899E-2</v>
      </c>
      <c r="AU1229" s="17">
        <v>1.7174160047826601E-2</v>
      </c>
      <c r="AV1229" s="17">
        <v>7.0311797352764303E-3</v>
      </c>
      <c r="AW1229" s="17">
        <v>0</v>
      </c>
      <c r="AX1229" s="17"/>
      <c r="AY1229" s="17">
        <v>0</v>
      </c>
      <c r="AZ1229" s="17">
        <v>2.6474477511350899E-2</v>
      </c>
      <c r="BA1229" s="17">
        <v>2.0810466845528501E-2</v>
      </c>
      <c r="BB1229" s="17">
        <v>1.26785487825491E-2</v>
      </c>
      <c r="BC1229" s="17">
        <v>1.6392636962884299E-2</v>
      </c>
      <c r="BD1229" s="17">
        <v>7.6547976776271702E-3</v>
      </c>
      <c r="BE1229" s="17">
        <v>2.8272477710875099E-2</v>
      </c>
      <c r="BF1229" s="17">
        <v>2.0210070264006001E-2</v>
      </c>
      <c r="BG1229" s="17">
        <v>6.5690971612439404E-3</v>
      </c>
      <c r="BH1229" s="17">
        <v>1.4322991057818899E-2</v>
      </c>
      <c r="BI1229" s="17">
        <v>1.58501823198932E-2</v>
      </c>
      <c r="BJ1229" s="17">
        <v>1.62118441765145E-2</v>
      </c>
      <c r="BK1229" s="17">
        <v>9.0466728444455295E-3</v>
      </c>
      <c r="BL1229" s="17">
        <v>1.8222939409656198E-2</v>
      </c>
      <c r="BM1229" s="17">
        <v>3.36107494527089E-2</v>
      </c>
      <c r="BN1229" s="17">
        <v>0</v>
      </c>
      <c r="BO1229" s="17"/>
      <c r="BP1229" s="17">
        <v>1.34853211071717E-2</v>
      </c>
      <c r="BQ1229" s="17">
        <v>1.9465597764520198E-2</v>
      </c>
      <c r="BR1229" s="17">
        <v>0</v>
      </c>
      <c r="BS1229" s="17">
        <v>1.7665717646304601E-2</v>
      </c>
      <c r="BT1229" s="17">
        <v>3.8230372652778802E-2</v>
      </c>
      <c r="BU1229" s="17">
        <v>1.58730810367733E-2</v>
      </c>
      <c r="BV1229" s="17"/>
      <c r="BW1229" s="17">
        <v>1.1441352326497199E-2</v>
      </c>
      <c r="BX1229" s="17">
        <v>1.9069249653703602E-2</v>
      </c>
      <c r="BY1229" s="17">
        <v>1.06239258656281E-2</v>
      </c>
      <c r="BZ1229" s="17">
        <v>2.1774732439318999E-2</v>
      </c>
      <c r="CA1229" s="17">
        <v>1.90625053106535E-2</v>
      </c>
      <c r="CB1229" s="17">
        <v>0</v>
      </c>
      <c r="CC1229" s="17">
        <v>1.6156382086013998E-2</v>
      </c>
      <c r="CD1229" s="17">
        <v>3.0270617527427102E-2</v>
      </c>
      <c r="CE1229" s="17"/>
      <c r="CF1229" s="17">
        <v>2.21413316294038E-2</v>
      </c>
      <c r="CG1229" s="17">
        <v>1.3641714370274101E-2</v>
      </c>
      <c r="CH1229" s="17">
        <v>1.92335703233181E-2</v>
      </c>
      <c r="CI1229" s="17">
        <v>1.8755706453602101E-2</v>
      </c>
      <c r="CJ1229" s="17">
        <v>1.24599268400187E-2</v>
      </c>
      <c r="CK1229" s="17"/>
      <c r="CL1229" s="17">
        <v>4.3627914564969804E-3</v>
      </c>
      <c r="CM1229" s="17"/>
      <c r="CN1229" s="17">
        <v>1.38862665788151E-2</v>
      </c>
      <c r="CO1229" s="17">
        <v>1.3244568247767799E-2</v>
      </c>
      <c r="CP1229" s="17">
        <v>2.78715708285007E-2</v>
      </c>
    </row>
    <row r="1230" spans="2:94" x14ac:dyDescent="0.35">
      <c r="B1230" t="s">
        <v>432</v>
      </c>
      <c r="C1230" s="17">
        <v>5.2708197093096097E-3</v>
      </c>
      <c r="D1230" s="17">
        <v>6.7570437031971497E-3</v>
      </c>
      <c r="E1230" s="17">
        <v>3.8323710891285398E-3</v>
      </c>
      <c r="F1230" s="17"/>
      <c r="G1230" s="17">
        <v>6.4441111593315399E-3</v>
      </c>
      <c r="H1230" s="17">
        <v>2.6618803542458901E-3</v>
      </c>
      <c r="I1230" s="17">
        <v>0</v>
      </c>
      <c r="J1230" s="17">
        <v>4.77535134724511E-3</v>
      </c>
      <c r="K1230" s="17">
        <v>1.11781606839974E-2</v>
      </c>
      <c r="L1230" s="17">
        <v>7.1149339598021904E-3</v>
      </c>
      <c r="M1230" s="17"/>
      <c r="N1230" s="17">
        <v>3.12076127816698E-3</v>
      </c>
      <c r="O1230" s="17">
        <v>8.7763125191532496E-3</v>
      </c>
      <c r="P1230" s="17">
        <v>3.7631087395661399E-3</v>
      </c>
      <c r="Q1230" s="17">
        <v>5.4311927500516801E-3</v>
      </c>
      <c r="R1230" s="17"/>
      <c r="S1230" s="17">
        <v>1.9243743205181799E-2</v>
      </c>
      <c r="T1230" s="17">
        <v>0</v>
      </c>
      <c r="U1230" s="17">
        <v>0</v>
      </c>
      <c r="V1230" s="17">
        <v>9.8520470409377506E-3</v>
      </c>
      <c r="W1230" s="17">
        <v>0</v>
      </c>
      <c r="X1230" s="17">
        <v>0</v>
      </c>
      <c r="Y1230" s="17">
        <v>5.6508117553752003E-3</v>
      </c>
      <c r="Z1230" s="17">
        <v>0</v>
      </c>
      <c r="AA1230" s="17">
        <v>6.5528322880027204E-3</v>
      </c>
      <c r="AB1230" s="17">
        <v>0</v>
      </c>
      <c r="AC1230" s="17">
        <v>8.5088196754180903E-3</v>
      </c>
      <c r="AD1230" s="17"/>
      <c r="AE1230" s="17">
        <v>8.3916976606611994E-3</v>
      </c>
      <c r="AF1230" s="17">
        <v>4.46792664137864E-3</v>
      </c>
      <c r="AG1230" s="17">
        <v>0</v>
      </c>
      <c r="AH1230" s="17"/>
      <c r="AI1230" s="17">
        <v>8.7591014791374901E-3</v>
      </c>
      <c r="AJ1230" s="17">
        <v>1.6845851247653499E-3</v>
      </c>
      <c r="AK1230" s="17">
        <v>1.34066106356304E-2</v>
      </c>
      <c r="AL1230" s="17">
        <v>2.1783037046874999E-2</v>
      </c>
      <c r="AM1230" s="17">
        <v>0</v>
      </c>
      <c r="AN1230" s="17"/>
      <c r="AO1230" s="17">
        <v>1.21146218576332E-2</v>
      </c>
      <c r="AP1230" s="17">
        <v>1.0553580578352699E-3</v>
      </c>
      <c r="AQ1230" s="17">
        <v>1.99200208788032E-2</v>
      </c>
      <c r="AR1230" s="17"/>
      <c r="AS1230" s="17">
        <v>0</v>
      </c>
      <c r="AT1230" s="17">
        <v>5.4980567603649198E-3</v>
      </c>
      <c r="AU1230" s="17">
        <v>6.7534589002342096E-3</v>
      </c>
      <c r="AV1230" s="17">
        <v>3.53185034062416E-3</v>
      </c>
      <c r="AW1230" s="17">
        <v>0</v>
      </c>
      <c r="AX1230" s="17"/>
      <c r="AY1230" s="17">
        <v>0</v>
      </c>
      <c r="AZ1230" s="17">
        <v>7.8622324743446593E-3</v>
      </c>
      <c r="BA1230" s="17">
        <v>0</v>
      </c>
      <c r="BB1230" s="17">
        <v>0</v>
      </c>
      <c r="BC1230" s="17">
        <v>1.2338882039935099E-2</v>
      </c>
      <c r="BD1230" s="17">
        <v>3.6073220899027901E-3</v>
      </c>
      <c r="BE1230" s="17">
        <v>4.86803982298904E-3</v>
      </c>
      <c r="BF1230" s="17">
        <v>0</v>
      </c>
      <c r="BG1230" s="17">
        <v>0</v>
      </c>
      <c r="BH1230" s="17">
        <v>7.5846247546469004E-3</v>
      </c>
      <c r="BI1230" s="17">
        <v>1.0451223532557501E-2</v>
      </c>
      <c r="BJ1230" s="17">
        <v>0</v>
      </c>
      <c r="BK1230" s="17">
        <v>2.2544704585195498E-2</v>
      </c>
      <c r="BL1230" s="17">
        <v>0</v>
      </c>
      <c r="BM1230" s="17">
        <v>0</v>
      </c>
      <c r="BN1230" s="17">
        <v>0</v>
      </c>
      <c r="BO1230" s="17"/>
      <c r="BP1230" s="17">
        <v>6.2390531506578799E-3</v>
      </c>
      <c r="BQ1230" s="17">
        <v>9.8677807432522007E-3</v>
      </c>
      <c r="BR1230" s="17">
        <v>0</v>
      </c>
      <c r="BS1230" s="17">
        <v>2.0603699913782901E-3</v>
      </c>
      <c r="BT1230" s="17">
        <v>3.4935888282171599E-3</v>
      </c>
      <c r="BU1230" s="17">
        <v>7.5816591564453603E-3</v>
      </c>
      <c r="BV1230" s="17"/>
      <c r="BW1230" s="17">
        <v>1.2273216229383601E-2</v>
      </c>
      <c r="BX1230" s="17">
        <v>3.8293246130599499E-3</v>
      </c>
      <c r="BY1230" s="17">
        <v>7.1286706862432204E-3</v>
      </c>
      <c r="BZ1230" s="17">
        <v>7.7465874377200704E-3</v>
      </c>
      <c r="CA1230" s="17">
        <v>0</v>
      </c>
      <c r="CB1230" s="17">
        <v>0</v>
      </c>
      <c r="CC1230" s="17">
        <v>0</v>
      </c>
      <c r="CD1230" s="17">
        <v>0</v>
      </c>
      <c r="CE1230" s="17"/>
      <c r="CF1230" s="17">
        <v>1.6129088359823799E-2</v>
      </c>
      <c r="CG1230" s="17">
        <v>7.54224443096768E-3</v>
      </c>
      <c r="CH1230" s="17">
        <v>1.1583296719103E-3</v>
      </c>
      <c r="CI1230" s="17">
        <v>5.8811283272519497E-3</v>
      </c>
      <c r="CJ1230" s="17">
        <v>0</v>
      </c>
      <c r="CK1230" s="17"/>
      <c r="CL1230" s="17">
        <v>3.4751397994179198E-3</v>
      </c>
      <c r="CM1230" s="17"/>
      <c r="CN1230" s="17">
        <v>4.6468203577401798E-3</v>
      </c>
      <c r="CO1230" s="17">
        <v>2.0684160650542901E-3</v>
      </c>
      <c r="CP1230" s="17">
        <v>9.2655464908827298E-3</v>
      </c>
    </row>
    <row r="1231" spans="2:94" x14ac:dyDescent="0.35">
      <c r="B1231" t="s">
        <v>433</v>
      </c>
      <c r="C1231" s="17">
        <v>7.6445370783954003E-3</v>
      </c>
      <c r="D1231" s="17">
        <v>1.08773329589032E-2</v>
      </c>
      <c r="E1231" s="17">
        <v>4.4821858568271601E-3</v>
      </c>
      <c r="F1231" s="17"/>
      <c r="G1231" s="17">
        <v>0</v>
      </c>
      <c r="H1231" s="17">
        <v>0</v>
      </c>
      <c r="I1231" s="17">
        <v>8.0320164423142697E-3</v>
      </c>
      <c r="J1231" s="17">
        <v>1.46765118695455E-2</v>
      </c>
      <c r="K1231" s="17">
        <v>5.1721211042059399E-3</v>
      </c>
      <c r="L1231" s="17">
        <v>1.45421500148678E-2</v>
      </c>
      <c r="M1231" s="17"/>
      <c r="N1231" s="17">
        <v>9.6469320966692702E-3</v>
      </c>
      <c r="O1231" s="17">
        <v>5.0396022929402101E-3</v>
      </c>
      <c r="P1231" s="17">
        <v>1.0274519725751901E-2</v>
      </c>
      <c r="Q1231" s="17">
        <v>5.9122309339694496E-3</v>
      </c>
      <c r="R1231" s="17"/>
      <c r="S1231" s="17">
        <v>0</v>
      </c>
      <c r="T1231" s="17">
        <v>1.4629520103873601E-2</v>
      </c>
      <c r="U1231" s="17">
        <v>4.6871193709220101E-3</v>
      </c>
      <c r="V1231" s="17">
        <v>4.3192135698191499E-3</v>
      </c>
      <c r="W1231" s="17">
        <v>5.9645175767934202E-3</v>
      </c>
      <c r="X1231" s="17">
        <v>0</v>
      </c>
      <c r="Y1231" s="17">
        <v>0</v>
      </c>
      <c r="Z1231" s="17">
        <v>1.00329213354874E-2</v>
      </c>
      <c r="AA1231" s="17">
        <v>6.6428385141252596E-3</v>
      </c>
      <c r="AB1231" s="17">
        <v>2.5955311588832301E-2</v>
      </c>
      <c r="AC1231" s="17">
        <v>1.58829930350292E-2</v>
      </c>
      <c r="AD1231" s="17"/>
      <c r="AE1231" s="17">
        <v>1.35703719315336E-2</v>
      </c>
      <c r="AF1231" s="17">
        <v>3.5167033327586699E-3</v>
      </c>
      <c r="AG1231" s="17">
        <v>8.6394204969750202E-3</v>
      </c>
      <c r="AH1231" s="17"/>
      <c r="AI1231" s="17">
        <v>1.4250243879104899E-2</v>
      </c>
      <c r="AJ1231" s="17">
        <v>3.0203286808269999E-3</v>
      </c>
      <c r="AK1231" s="17">
        <v>0</v>
      </c>
      <c r="AL1231" s="17">
        <v>0</v>
      </c>
      <c r="AM1231" s="17">
        <v>3.4874587105419501E-3</v>
      </c>
      <c r="AN1231" s="17"/>
      <c r="AO1231" s="17">
        <v>1.0464810725580901E-2</v>
      </c>
      <c r="AP1231" s="17">
        <v>2.3530441475723002E-3</v>
      </c>
      <c r="AQ1231" s="17">
        <v>6.0312941228763102E-3</v>
      </c>
      <c r="AR1231" s="17"/>
      <c r="AS1231" s="17">
        <v>6.4346553989150504E-3</v>
      </c>
      <c r="AT1231" s="17">
        <v>7.2103825346048296E-3</v>
      </c>
      <c r="AU1231" s="17">
        <v>6.6062450245696399E-3</v>
      </c>
      <c r="AV1231" s="17">
        <v>1.8821834409457099E-2</v>
      </c>
      <c r="AW1231" s="17">
        <v>0</v>
      </c>
      <c r="AX1231" s="17"/>
      <c r="AY1231" s="17">
        <v>0</v>
      </c>
      <c r="AZ1231" s="17">
        <v>0</v>
      </c>
      <c r="BA1231" s="17">
        <v>1.2355415327359599E-2</v>
      </c>
      <c r="BB1231" s="17">
        <v>0</v>
      </c>
      <c r="BC1231" s="17">
        <v>3.8215008875894102E-3</v>
      </c>
      <c r="BD1231" s="17">
        <v>4.0577392934509999E-3</v>
      </c>
      <c r="BE1231" s="17">
        <v>1.1181624188916999E-2</v>
      </c>
      <c r="BF1231" s="17">
        <v>5.7779946803577899E-3</v>
      </c>
      <c r="BG1231" s="17">
        <v>1.2867251908640799E-2</v>
      </c>
      <c r="BH1231" s="17">
        <v>2.4027669474064199E-2</v>
      </c>
      <c r="BI1231" s="17">
        <v>1.7362252127308901E-2</v>
      </c>
      <c r="BJ1231" s="17">
        <v>0</v>
      </c>
      <c r="BK1231" s="17">
        <v>0</v>
      </c>
      <c r="BL1231" s="17">
        <v>0</v>
      </c>
      <c r="BM1231" s="17">
        <v>0</v>
      </c>
      <c r="BN1231" s="17">
        <v>0</v>
      </c>
      <c r="BO1231" s="17"/>
      <c r="BP1231" s="17">
        <v>8.1005879468924406E-3</v>
      </c>
      <c r="BQ1231" s="17">
        <v>7.5557869453174399E-3</v>
      </c>
      <c r="BR1231" s="17">
        <v>3.6701423613256499E-3</v>
      </c>
      <c r="BS1231" s="17">
        <v>1.36058063370869E-2</v>
      </c>
      <c r="BT1231" s="17">
        <v>3.7326942996361899E-3</v>
      </c>
      <c r="BU1231" s="17">
        <v>0</v>
      </c>
      <c r="BV1231" s="17"/>
      <c r="BW1231" s="17">
        <v>1.31000634244949E-2</v>
      </c>
      <c r="BX1231" s="17">
        <v>3.78098039193544E-3</v>
      </c>
      <c r="BY1231" s="17">
        <v>1.2017869783437701E-2</v>
      </c>
      <c r="BZ1231" s="17">
        <v>1.0115450554362901E-2</v>
      </c>
      <c r="CA1231" s="17">
        <v>8.0971067849948501E-3</v>
      </c>
      <c r="CB1231" s="17">
        <v>0</v>
      </c>
      <c r="CC1231" s="17">
        <v>0</v>
      </c>
      <c r="CD1231" s="17">
        <v>0</v>
      </c>
      <c r="CE1231" s="17"/>
      <c r="CF1231" s="17">
        <v>1.5719287358553699E-2</v>
      </c>
      <c r="CG1231" s="17">
        <v>9.35060787167891E-3</v>
      </c>
      <c r="CH1231" s="17">
        <v>7.9924269419359307E-3</v>
      </c>
      <c r="CI1231" s="17">
        <v>0</v>
      </c>
      <c r="CJ1231" s="17">
        <v>0</v>
      </c>
      <c r="CK1231" s="17"/>
      <c r="CL1231" s="17">
        <v>3.7496007782324399E-3</v>
      </c>
      <c r="CM1231" s="17"/>
      <c r="CN1231" s="17">
        <v>4.7647515014776296E-3</v>
      </c>
      <c r="CO1231" s="17">
        <v>9.3985183874938302E-3</v>
      </c>
      <c r="CP1231" s="17">
        <v>1.27973091725963E-2</v>
      </c>
    </row>
    <row r="1232" spans="2:94" x14ac:dyDescent="0.35">
      <c r="B1232" t="s">
        <v>203</v>
      </c>
      <c r="C1232" s="17">
        <v>3.3242208327618102E-2</v>
      </c>
      <c r="D1232" s="17">
        <v>2.5713768570988001E-2</v>
      </c>
      <c r="E1232" s="17">
        <v>4.01460765951967E-2</v>
      </c>
      <c r="F1232" s="17"/>
      <c r="G1232" s="17">
        <v>3.2979238182417901E-2</v>
      </c>
      <c r="H1232" s="17">
        <v>2.9801003040508499E-2</v>
      </c>
      <c r="I1232" s="17">
        <v>3.3385819807729498E-2</v>
      </c>
      <c r="J1232" s="17">
        <v>2.23417414318582E-2</v>
      </c>
      <c r="K1232" s="17">
        <v>4.6456426152600802E-2</v>
      </c>
      <c r="L1232" s="17">
        <v>3.6087042111378899E-2</v>
      </c>
      <c r="M1232" s="17"/>
      <c r="N1232" s="17">
        <v>1.5328796251802701E-2</v>
      </c>
      <c r="O1232" s="17">
        <v>2.5932052931814699E-2</v>
      </c>
      <c r="P1232" s="17">
        <v>2.5510243241768302E-2</v>
      </c>
      <c r="Q1232" s="17">
        <v>6.8194320769195904E-2</v>
      </c>
      <c r="R1232" s="17"/>
      <c r="S1232" s="17">
        <v>3.2025793289652202E-2</v>
      </c>
      <c r="T1232" s="17">
        <v>4.6802862925497998E-2</v>
      </c>
      <c r="U1232" s="17">
        <v>3.6732246393024803E-2</v>
      </c>
      <c r="V1232" s="17">
        <v>2.75722029146836E-2</v>
      </c>
      <c r="W1232" s="17">
        <v>2.7639673322048801E-2</v>
      </c>
      <c r="X1232" s="17">
        <v>5.5897547140963899E-2</v>
      </c>
      <c r="Y1232" s="17">
        <v>3.1729225817032497E-2</v>
      </c>
      <c r="Z1232" s="17">
        <v>3.3690330155432602E-2</v>
      </c>
      <c r="AA1232" s="17">
        <v>4.1979739310176803E-2</v>
      </c>
      <c r="AB1232" s="17">
        <v>6.0404640001266502E-3</v>
      </c>
      <c r="AC1232" s="17">
        <v>7.8271924469951598E-3</v>
      </c>
      <c r="AD1232" s="17"/>
      <c r="AE1232" s="17">
        <v>3.26032380850651E-2</v>
      </c>
      <c r="AF1232" s="17">
        <v>1.6346919866667801E-2</v>
      </c>
      <c r="AG1232" s="17">
        <v>7.0118166954807007E-2</v>
      </c>
      <c r="AH1232" s="17"/>
      <c r="AI1232" s="17">
        <v>2.60770632332358E-2</v>
      </c>
      <c r="AJ1232" s="17">
        <v>2.8561852588610302E-2</v>
      </c>
      <c r="AK1232" s="17">
        <v>0</v>
      </c>
      <c r="AL1232" s="17">
        <v>4.6307134246298301E-2</v>
      </c>
      <c r="AM1232" s="17">
        <v>7.3710471185388801E-2</v>
      </c>
      <c r="AN1232" s="17"/>
      <c r="AO1232" s="17">
        <v>2.8016210425695499E-2</v>
      </c>
      <c r="AP1232" s="17">
        <v>1.6527917893052298E-2</v>
      </c>
      <c r="AQ1232" s="17">
        <v>0</v>
      </c>
      <c r="AR1232" s="17"/>
      <c r="AS1232" s="17">
        <v>4.7320531826288197E-2</v>
      </c>
      <c r="AT1232" s="17">
        <v>3.79502246368092E-2</v>
      </c>
      <c r="AU1232" s="17">
        <v>2.6474267837116601E-2</v>
      </c>
      <c r="AV1232" s="17">
        <v>1.33917412700969E-2</v>
      </c>
      <c r="AW1232" s="17">
        <v>0</v>
      </c>
      <c r="AX1232" s="17"/>
      <c r="AY1232" s="17">
        <v>0.226011943228761</v>
      </c>
      <c r="AZ1232" s="17">
        <v>4.83475305194132E-2</v>
      </c>
      <c r="BA1232" s="17">
        <v>6.1451147765386203E-2</v>
      </c>
      <c r="BB1232" s="17">
        <v>5.3448787610549997E-2</v>
      </c>
      <c r="BC1232" s="17">
        <v>3.7031448541845001E-2</v>
      </c>
      <c r="BD1232" s="17">
        <v>2.89167292836018E-2</v>
      </c>
      <c r="BE1232" s="17">
        <v>3.4112315328879303E-2</v>
      </c>
      <c r="BF1232" s="17">
        <v>1.8876206326242699E-2</v>
      </c>
      <c r="BG1232" s="17">
        <v>1.2821687131702101E-2</v>
      </c>
      <c r="BH1232" s="17">
        <v>3.0397857128578901E-2</v>
      </c>
      <c r="BI1232" s="17">
        <v>5.3322875241410298E-3</v>
      </c>
      <c r="BJ1232" s="17">
        <v>2.24396471536327E-2</v>
      </c>
      <c r="BK1232" s="17">
        <v>1.8923619475541002E-2</v>
      </c>
      <c r="BL1232" s="17">
        <v>1.9136041161548802E-2</v>
      </c>
      <c r="BM1232" s="17">
        <v>0</v>
      </c>
      <c r="BN1232" s="17">
        <v>1.9200785514410599E-2</v>
      </c>
      <c r="BO1232" s="17"/>
      <c r="BP1232" s="17">
        <v>2.8160012244987799E-2</v>
      </c>
      <c r="BQ1232" s="17">
        <v>3.8119463879086997E-2</v>
      </c>
      <c r="BR1232" s="17">
        <v>4.1666601118626002E-2</v>
      </c>
      <c r="BS1232" s="17">
        <v>3.0109573416440001E-2</v>
      </c>
      <c r="BT1232" s="17">
        <v>1.8094619095282899E-2</v>
      </c>
      <c r="BU1232" s="17">
        <v>5.3944223132117101E-2</v>
      </c>
      <c r="BV1232" s="17"/>
      <c r="BW1232" s="17">
        <v>4.3563011703311803E-2</v>
      </c>
      <c r="BX1232" s="17">
        <v>4.5672725313897398E-2</v>
      </c>
      <c r="BY1232" s="17">
        <v>1.2887790975574E-2</v>
      </c>
      <c r="BZ1232" s="17">
        <v>2.1211005825655299E-2</v>
      </c>
      <c r="CA1232" s="17">
        <v>2.7093398289962101E-2</v>
      </c>
      <c r="CB1232" s="17">
        <v>4.3757952058487502E-2</v>
      </c>
      <c r="CC1232" s="17">
        <v>1.65275993654884E-2</v>
      </c>
      <c r="CD1232" s="17">
        <v>6.1885238290543397E-2</v>
      </c>
      <c r="CE1232" s="17"/>
      <c r="CF1232" s="17">
        <v>2.6581569712806299E-2</v>
      </c>
      <c r="CG1232" s="17">
        <v>1.9312853683492798E-2</v>
      </c>
      <c r="CH1232" s="17">
        <v>3.8506517929105803E-2</v>
      </c>
      <c r="CI1232" s="17">
        <v>4.605788243726E-2</v>
      </c>
      <c r="CJ1232" s="17">
        <v>7.9672742069578195E-2</v>
      </c>
      <c r="CK1232" s="17"/>
      <c r="CL1232" s="17">
        <v>7.4860752475280996E-3</v>
      </c>
      <c r="CM1232" s="17"/>
      <c r="CN1232" s="17">
        <v>3.7865083399142102E-2</v>
      </c>
      <c r="CO1232" s="17">
        <v>3.09614623112827E-2</v>
      </c>
      <c r="CP1232" s="17">
        <v>2.45408010695005E-2</v>
      </c>
    </row>
    <row r="1233" spans="2:94" x14ac:dyDescent="0.35">
      <c r="C1233" s="17"/>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c r="AD1233" s="17"/>
      <c r="AE1233" s="17"/>
      <c r="AF1233" s="17"/>
      <c r="AG1233" s="17"/>
      <c r="AH1233" s="17"/>
      <c r="AI1233" s="17"/>
      <c r="AJ1233" s="17"/>
      <c r="AK1233" s="17"/>
      <c r="AL1233" s="17"/>
      <c r="AM1233" s="17"/>
      <c r="AN1233" s="17"/>
      <c r="AO1233" s="17"/>
      <c r="AP1233" s="17"/>
      <c r="AQ1233" s="17"/>
      <c r="AR1233" s="17"/>
      <c r="AS1233" s="17"/>
      <c r="AT1233" s="17"/>
      <c r="AU1233" s="17"/>
      <c r="AV1233" s="17"/>
      <c r="AW1233" s="17"/>
      <c r="AX1233" s="17"/>
      <c r="AY1233" s="17"/>
      <c r="AZ1233" s="17"/>
      <c r="BA1233" s="17"/>
      <c r="BB1233" s="17"/>
      <c r="BC1233" s="17"/>
      <c r="BD1233" s="17"/>
      <c r="BE1233" s="17"/>
      <c r="BF1233" s="17"/>
      <c r="BG1233" s="17"/>
      <c r="BH1233" s="17"/>
      <c r="BI1233" s="17"/>
      <c r="BJ1233" s="17"/>
      <c r="BK1233" s="17"/>
      <c r="BL1233" s="17"/>
      <c r="BM1233" s="17"/>
      <c r="BN1233" s="17"/>
      <c r="BO1233" s="17"/>
      <c r="BP1233" s="17"/>
      <c r="BQ1233" s="17"/>
      <c r="BR1233" s="17"/>
      <c r="BS1233" s="17"/>
      <c r="BT1233" s="17"/>
      <c r="BU1233" s="17"/>
      <c r="BV1233" s="17"/>
      <c r="BW1233" s="17"/>
      <c r="BX1233" s="17"/>
      <c r="BY1233" s="17"/>
      <c r="BZ1233" s="17"/>
      <c r="CA1233" s="17"/>
      <c r="CB1233" s="17"/>
      <c r="CC1233" s="17"/>
      <c r="CD1233" s="17"/>
      <c r="CE1233" s="17"/>
      <c r="CF1233" s="17"/>
      <c r="CG1233" s="17"/>
      <c r="CH1233" s="17"/>
      <c r="CI1233" s="17"/>
      <c r="CJ1233" s="17"/>
      <c r="CK1233" s="17"/>
      <c r="CL1233" s="17"/>
      <c r="CM1233" s="17"/>
      <c r="CN1233" s="17"/>
      <c r="CO1233" s="17"/>
      <c r="CP1233" s="17"/>
    </row>
    <row r="1234" spans="2:94" x14ac:dyDescent="0.35">
      <c r="B1234" s="6" t="s">
        <v>437</v>
      </c>
      <c r="C1234" s="17"/>
      <c r="D1234" s="17"/>
      <c r="E1234" s="17"/>
      <c r="F1234" s="17"/>
      <c r="G1234" s="17"/>
      <c r="H1234" s="17"/>
      <c r="I1234" s="17"/>
      <c r="J1234" s="17"/>
      <c r="K1234" s="17"/>
      <c r="L1234" s="17"/>
      <c r="M1234" s="17"/>
      <c r="N1234" s="17"/>
      <c r="O1234" s="17"/>
      <c r="P1234" s="17"/>
      <c r="Q1234" s="17"/>
      <c r="R1234" s="17"/>
      <c r="S1234" s="17"/>
      <c r="T1234" s="17"/>
      <c r="U1234" s="17"/>
      <c r="V1234" s="17"/>
      <c r="W1234" s="17"/>
      <c r="X1234" s="17"/>
      <c r="Y1234" s="17"/>
      <c r="Z1234" s="17"/>
      <c r="AA1234" s="17"/>
      <c r="AB1234" s="17"/>
      <c r="AC1234" s="17"/>
      <c r="AD1234" s="17"/>
      <c r="AE1234" s="17"/>
      <c r="AF1234" s="17"/>
      <c r="AG1234" s="17"/>
      <c r="AH1234" s="17"/>
      <c r="AI1234" s="17"/>
      <c r="AJ1234" s="17"/>
      <c r="AK1234" s="17"/>
      <c r="AL1234" s="17"/>
      <c r="AM1234" s="17"/>
      <c r="AN1234" s="17"/>
      <c r="AO1234" s="17"/>
      <c r="AP1234" s="17"/>
      <c r="AQ1234" s="17"/>
      <c r="AR1234" s="17"/>
      <c r="AS1234" s="17"/>
      <c r="AT1234" s="17"/>
      <c r="AU1234" s="17"/>
      <c r="AV1234" s="17"/>
      <c r="AW1234" s="17"/>
      <c r="AX1234" s="17"/>
      <c r="AY1234" s="17"/>
      <c r="AZ1234" s="17"/>
      <c r="BA1234" s="17"/>
      <c r="BB1234" s="17"/>
      <c r="BC1234" s="17"/>
      <c r="BD1234" s="17"/>
      <c r="BE1234" s="17"/>
      <c r="BF1234" s="17"/>
      <c r="BG1234" s="17"/>
      <c r="BH1234" s="17"/>
      <c r="BI1234" s="17"/>
      <c r="BJ1234" s="17"/>
      <c r="BK1234" s="17"/>
      <c r="BL1234" s="17"/>
      <c r="BM1234" s="17"/>
      <c r="BN1234" s="17"/>
      <c r="BO1234" s="17"/>
      <c r="BP1234" s="17"/>
      <c r="BQ1234" s="17"/>
      <c r="BR1234" s="17"/>
      <c r="BS1234" s="17"/>
      <c r="BT1234" s="17"/>
      <c r="BU1234" s="17"/>
      <c r="BV1234" s="17"/>
      <c r="BW1234" s="17"/>
      <c r="BX1234" s="17"/>
      <c r="BY1234" s="17"/>
      <c r="BZ1234" s="17"/>
      <c r="CA1234" s="17"/>
      <c r="CB1234" s="17"/>
      <c r="CC1234" s="17"/>
      <c r="CD1234" s="17"/>
      <c r="CE1234" s="17"/>
      <c r="CF1234" s="17"/>
      <c r="CG1234" s="17"/>
      <c r="CH1234" s="17"/>
      <c r="CI1234" s="17"/>
      <c r="CJ1234" s="17"/>
      <c r="CK1234" s="17"/>
      <c r="CL1234" s="17"/>
      <c r="CM1234" s="17"/>
      <c r="CN1234" s="17"/>
      <c r="CO1234" s="17"/>
      <c r="CP1234" s="17"/>
    </row>
    <row r="1235" spans="2:94" x14ac:dyDescent="0.35">
      <c r="B1235" s="24" t="s">
        <v>225</v>
      </c>
      <c r="C1235" s="17"/>
      <c r="D1235" s="17"/>
      <c r="E1235" s="17"/>
      <c r="F1235" s="17"/>
      <c r="G1235" s="17"/>
      <c r="H1235" s="17"/>
      <c r="I1235" s="17"/>
      <c r="J1235" s="17"/>
      <c r="K1235" s="17"/>
      <c r="L1235" s="17"/>
      <c r="M1235" s="17"/>
      <c r="N1235" s="17"/>
      <c r="O1235" s="17"/>
      <c r="P1235" s="17"/>
      <c r="Q1235" s="17"/>
      <c r="R1235" s="17"/>
      <c r="S1235" s="17"/>
      <c r="T1235" s="17"/>
      <c r="U1235" s="17"/>
      <c r="V1235" s="17"/>
      <c r="W1235" s="17"/>
      <c r="X1235" s="17"/>
      <c r="Y1235" s="17"/>
      <c r="Z1235" s="17"/>
      <c r="AA1235" s="17"/>
      <c r="AB1235" s="17"/>
      <c r="AC1235" s="17"/>
      <c r="AD1235" s="17"/>
      <c r="AE1235" s="17"/>
      <c r="AF1235" s="17"/>
      <c r="AG1235" s="17"/>
      <c r="AH1235" s="17"/>
      <c r="AI1235" s="17"/>
      <c r="AJ1235" s="17"/>
      <c r="AK1235" s="17"/>
      <c r="AL1235" s="17"/>
      <c r="AM1235" s="17"/>
      <c r="AN1235" s="17"/>
      <c r="AO1235" s="17"/>
      <c r="AP1235" s="17"/>
      <c r="AQ1235" s="17"/>
      <c r="AR1235" s="17"/>
      <c r="AS1235" s="17"/>
      <c r="AT1235" s="17"/>
      <c r="AU1235" s="17"/>
      <c r="AV1235" s="17"/>
      <c r="AW1235" s="17"/>
      <c r="AX1235" s="17"/>
      <c r="AY1235" s="17"/>
      <c r="AZ1235" s="17"/>
      <c r="BA1235" s="17"/>
      <c r="BB1235" s="17"/>
      <c r="BC1235" s="17"/>
      <c r="BD1235" s="17"/>
      <c r="BE1235" s="17"/>
      <c r="BF1235" s="17"/>
      <c r="BG1235" s="17"/>
      <c r="BH1235" s="17"/>
      <c r="BI1235" s="17"/>
      <c r="BJ1235" s="17"/>
      <c r="BK1235" s="17"/>
      <c r="BL1235" s="17"/>
      <c r="BM1235" s="17"/>
      <c r="BN1235" s="17"/>
      <c r="BO1235" s="17"/>
      <c r="BP1235" s="17"/>
      <c r="BQ1235" s="17"/>
      <c r="BR1235" s="17"/>
      <c r="BS1235" s="17"/>
      <c r="BT1235" s="17"/>
      <c r="BU1235" s="17"/>
      <c r="BV1235" s="17"/>
      <c r="BW1235" s="17"/>
      <c r="BX1235" s="17"/>
      <c r="BY1235" s="17"/>
      <c r="BZ1235" s="17"/>
      <c r="CA1235" s="17"/>
      <c r="CB1235" s="17"/>
      <c r="CC1235" s="17"/>
      <c r="CD1235" s="17"/>
      <c r="CE1235" s="17"/>
      <c r="CF1235" s="17"/>
      <c r="CG1235" s="17"/>
      <c r="CH1235" s="17"/>
      <c r="CI1235" s="17"/>
      <c r="CJ1235" s="17"/>
      <c r="CK1235" s="17"/>
      <c r="CL1235" s="17"/>
      <c r="CM1235" s="17"/>
      <c r="CN1235" s="17"/>
      <c r="CO1235" s="17"/>
      <c r="CP1235" s="17"/>
    </row>
    <row r="1236" spans="2:94" x14ac:dyDescent="0.35">
      <c r="B1236" t="s">
        <v>427</v>
      </c>
      <c r="C1236" s="17">
        <v>0.38660267921789598</v>
      </c>
      <c r="D1236" s="17">
        <v>0.39790471440686898</v>
      </c>
      <c r="E1236" s="17">
        <v>0.37463538114021899</v>
      </c>
      <c r="F1236" s="17"/>
      <c r="G1236" s="17">
        <v>0.29134848707515398</v>
      </c>
      <c r="H1236" s="17">
        <v>0.33871954370881902</v>
      </c>
      <c r="I1236" s="17">
        <v>0.36693723460956101</v>
      </c>
      <c r="J1236" s="17">
        <v>0.43774482566982098</v>
      </c>
      <c r="K1236" s="17">
        <v>0.45265011456893101</v>
      </c>
      <c r="L1236" s="17">
        <v>0.42381184614890999</v>
      </c>
      <c r="M1236" s="17"/>
      <c r="N1236" s="17">
        <v>0.41907423273205802</v>
      </c>
      <c r="O1236" s="17">
        <v>0.399780300241383</v>
      </c>
      <c r="P1236" s="17">
        <v>0.37275434761088599</v>
      </c>
      <c r="Q1236" s="17">
        <v>0.346925134918807</v>
      </c>
      <c r="R1236" s="17"/>
      <c r="S1236" s="17">
        <v>0.39716195217738098</v>
      </c>
      <c r="T1236" s="17">
        <v>0.38103898088103699</v>
      </c>
      <c r="U1236" s="17">
        <v>0.38622667879942901</v>
      </c>
      <c r="V1236" s="17">
        <v>0.35942551426463398</v>
      </c>
      <c r="W1236" s="17">
        <v>0.32578245040772102</v>
      </c>
      <c r="X1236" s="17">
        <v>0.359225009630042</v>
      </c>
      <c r="Y1236" s="17">
        <v>0.40114170169158597</v>
      </c>
      <c r="Z1236" s="17">
        <v>0.52498783014045303</v>
      </c>
      <c r="AA1236" s="17">
        <v>0.39932300986630098</v>
      </c>
      <c r="AB1236" s="17">
        <v>0.35168651481519903</v>
      </c>
      <c r="AC1236" s="17">
        <v>0.462677041140795</v>
      </c>
      <c r="AD1236" s="17"/>
      <c r="AE1236" s="17">
        <v>0.413364854368102</v>
      </c>
      <c r="AF1236" s="17">
        <v>0.414748440677908</v>
      </c>
      <c r="AG1236" s="17">
        <v>0.30947854373294098</v>
      </c>
      <c r="AH1236" s="17"/>
      <c r="AI1236" s="17">
        <v>0.37087377024604201</v>
      </c>
      <c r="AJ1236" s="17">
        <v>0.44149778480507101</v>
      </c>
      <c r="AK1236" s="17">
        <v>0.41736912027108902</v>
      </c>
      <c r="AL1236" s="17">
        <v>0.39382713835053001</v>
      </c>
      <c r="AM1236" s="17">
        <v>0.31869663593361403</v>
      </c>
      <c r="AN1236" s="17"/>
      <c r="AO1236" s="17">
        <v>0.31028524114172801</v>
      </c>
      <c r="AP1236" s="17">
        <v>0.471666107567626</v>
      </c>
      <c r="AQ1236" s="17">
        <v>0.42588209504937702</v>
      </c>
      <c r="AR1236" s="17"/>
      <c r="AS1236" s="17">
        <v>0.39466038101221401</v>
      </c>
      <c r="AT1236" s="17">
        <v>0.34804355011357901</v>
      </c>
      <c r="AU1236" s="17">
        <v>0.40148635856170301</v>
      </c>
      <c r="AV1236" s="17">
        <v>0.42498559590139001</v>
      </c>
      <c r="AW1236" s="17">
        <v>0.18546266776569001</v>
      </c>
      <c r="AX1236" s="17"/>
      <c r="AY1236" s="17">
        <v>0.26623200272353098</v>
      </c>
      <c r="AZ1236" s="17">
        <v>0.342349541385636</v>
      </c>
      <c r="BA1236" s="17">
        <v>0.39044257047629699</v>
      </c>
      <c r="BB1236" s="17">
        <v>0.36379821667164802</v>
      </c>
      <c r="BC1236" s="17">
        <v>0.36639203094947098</v>
      </c>
      <c r="BD1236" s="17">
        <v>0.36001089369101902</v>
      </c>
      <c r="BE1236" s="17">
        <v>0.386335174882106</v>
      </c>
      <c r="BF1236" s="17">
        <v>0.41015309316408799</v>
      </c>
      <c r="BG1236" s="17">
        <v>0.36175663085529303</v>
      </c>
      <c r="BH1236" s="17">
        <v>0.42982754173311999</v>
      </c>
      <c r="BI1236" s="17">
        <v>0.448280942796844</v>
      </c>
      <c r="BJ1236" s="17">
        <v>0.40551996301257498</v>
      </c>
      <c r="BK1236" s="17">
        <v>0.44471699854899899</v>
      </c>
      <c r="BL1236" s="17">
        <v>0.43388700438857403</v>
      </c>
      <c r="BM1236" s="17">
        <v>0.23086494936381199</v>
      </c>
      <c r="BN1236" s="17">
        <v>0.47147795084344202</v>
      </c>
      <c r="BO1236" s="17"/>
      <c r="BP1236" s="17">
        <v>0.35528232499092599</v>
      </c>
      <c r="BQ1236" s="17">
        <v>0.42612455408678301</v>
      </c>
      <c r="BR1236" s="17">
        <v>0.37556400566238402</v>
      </c>
      <c r="BS1236" s="17">
        <v>0.37532355282480101</v>
      </c>
      <c r="BT1236" s="17">
        <v>0.41596274143099699</v>
      </c>
      <c r="BU1236" s="17">
        <v>0.32908720090200999</v>
      </c>
      <c r="BV1236" s="17"/>
      <c r="BW1236" s="17">
        <v>0.43061848306536599</v>
      </c>
      <c r="BX1236" s="17">
        <v>0.37843150237336198</v>
      </c>
      <c r="BY1236" s="17">
        <v>0.384065909901048</v>
      </c>
      <c r="BZ1236" s="17">
        <v>0.39167483159837502</v>
      </c>
      <c r="CA1236" s="17">
        <v>0.45486699474462799</v>
      </c>
      <c r="CB1236" s="17">
        <v>0.31806013221066698</v>
      </c>
      <c r="CC1236" s="17">
        <v>0.45264993845049201</v>
      </c>
      <c r="CD1236" s="17">
        <v>0.29740691556411603</v>
      </c>
      <c r="CE1236" s="17"/>
      <c r="CF1236" s="17">
        <v>0.430080243023577</v>
      </c>
      <c r="CG1236" s="17">
        <v>0.38445358487392101</v>
      </c>
      <c r="CH1236" s="17">
        <v>0.38440661804929699</v>
      </c>
      <c r="CI1236" s="17">
        <v>0.36288929668060499</v>
      </c>
      <c r="CJ1236" s="17">
        <v>0.42724572587076598</v>
      </c>
      <c r="CK1236" s="17"/>
      <c r="CL1236" s="17">
        <v>0.463458409043985</v>
      </c>
      <c r="CM1236" s="17"/>
      <c r="CN1236" s="17">
        <v>0.42536093503038103</v>
      </c>
      <c r="CO1236" s="17">
        <v>0.31966074930894101</v>
      </c>
      <c r="CP1236" s="17">
        <v>0.34805479714874199</v>
      </c>
    </row>
    <row r="1237" spans="2:94" x14ac:dyDescent="0.35">
      <c r="B1237" t="s">
        <v>428</v>
      </c>
      <c r="C1237" s="17">
        <v>0.21148404689542999</v>
      </c>
      <c r="D1237" s="17">
        <v>0.205487588456812</v>
      </c>
      <c r="E1237" s="17">
        <v>0.21747910259956099</v>
      </c>
      <c r="F1237" s="17"/>
      <c r="G1237" s="17">
        <v>0.24591168137914499</v>
      </c>
      <c r="H1237" s="17">
        <v>0.225091884726521</v>
      </c>
      <c r="I1237" s="17">
        <v>0.22006570820333099</v>
      </c>
      <c r="J1237" s="17">
        <v>0.18512821607645899</v>
      </c>
      <c r="K1237" s="17">
        <v>0.18433890590343699</v>
      </c>
      <c r="L1237" s="17">
        <v>0.20804961940139399</v>
      </c>
      <c r="M1237" s="17"/>
      <c r="N1237" s="17">
        <v>0.22102850084946599</v>
      </c>
      <c r="O1237" s="17">
        <v>0.21026884200566301</v>
      </c>
      <c r="P1237" s="17">
        <v>0.22336237086408101</v>
      </c>
      <c r="Q1237" s="17">
        <v>0.19409159833963599</v>
      </c>
      <c r="R1237" s="17"/>
      <c r="S1237" s="17">
        <v>0.22285517356829601</v>
      </c>
      <c r="T1237" s="17">
        <v>0.199032814471855</v>
      </c>
      <c r="U1237" s="17">
        <v>0.195434888955516</v>
      </c>
      <c r="V1237" s="17">
        <v>0.247212061296256</v>
      </c>
      <c r="W1237" s="17">
        <v>0.233772961545929</v>
      </c>
      <c r="X1237" s="17">
        <v>0.22890662106583401</v>
      </c>
      <c r="Y1237" s="17">
        <v>0.22738551818479999</v>
      </c>
      <c r="Z1237" s="17">
        <v>0.16763895268897999</v>
      </c>
      <c r="AA1237" s="17">
        <v>0.19033780475748299</v>
      </c>
      <c r="AB1237" s="17">
        <v>0.197538867491098</v>
      </c>
      <c r="AC1237" s="17">
        <v>0.19053170860549201</v>
      </c>
      <c r="AD1237" s="17"/>
      <c r="AE1237" s="17">
        <v>0.18113909277784099</v>
      </c>
      <c r="AF1237" s="17">
        <v>0.22524934121006401</v>
      </c>
      <c r="AG1237" s="17">
        <v>0.21572686774865599</v>
      </c>
      <c r="AH1237" s="17"/>
      <c r="AI1237" s="17">
        <v>0.216942091253086</v>
      </c>
      <c r="AJ1237" s="17">
        <v>0.20924373600462001</v>
      </c>
      <c r="AK1237" s="17">
        <v>0.24360398718601201</v>
      </c>
      <c r="AL1237" s="17">
        <v>0.15243903962650299</v>
      </c>
      <c r="AM1237" s="17">
        <v>0.20406827931537599</v>
      </c>
      <c r="AN1237" s="17"/>
      <c r="AO1237" s="17">
        <v>0.238918810318731</v>
      </c>
      <c r="AP1237" s="17">
        <v>0.21939361931059601</v>
      </c>
      <c r="AQ1237" s="17">
        <v>0.25169919530446</v>
      </c>
      <c r="AR1237" s="17"/>
      <c r="AS1237" s="17">
        <v>0.19940715042860599</v>
      </c>
      <c r="AT1237" s="17">
        <v>0.21978145189072701</v>
      </c>
      <c r="AU1237" s="17">
        <v>0.209489210016746</v>
      </c>
      <c r="AV1237" s="17">
        <v>0.218731698605722</v>
      </c>
      <c r="AW1237" s="17">
        <v>0.30183775595572798</v>
      </c>
      <c r="AX1237" s="17"/>
      <c r="AY1237" s="17">
        <v>0.10970248660133999</v>
      </c>
      <c r="AZ1237" s="17">
        <v>0.218404772545922</v>
      </c>
      <c r="BA1237" s="17">
        <v>0.20803777015406999</v>
      </c>
      <c r="BB1237" s="17">
        <v>0.245808385254696</v>
      </c>
      <c r="BC1237" s="17">
        <v>0.20060599492582401</v>
      </c>
      <c r="BD1237" s="17">
        <v>0.23779940848235001</v>
      </c>
      <c r="BE1237" s="17">
        <v>0.20955280342726201</v>
      </c>
      <c r="BF1237" s="17">
        <v>0.20919538743459101</v>
      </c>
      <c r="BG1237" s="17">
        <v>0.16565279762693</v>
      </c>
      <c r="BH1237" s="17">
        <v>0.24505362225164301</v>
      </c>
      <c r="BI1237" s="17">
        <v>0.170667103232443</v>
      </c>
      <c r="BJ1237" s="17">
        <v>0.20740220961865199</v>
      </c>
      <c r="BK1237" s="17">
        <v>0.228723423844129</v>
      </c>
      <c r="BL1237" s="17">
        <v>0.12299116810459999</v>
      </c>
      <c r="BM1237" s="17">
        <v>0.25721788414282598</v>
      </c>
      <c r="BN1237" s="17">
        <v>0.308426736157979</v>
      </c>
      <c r="BO1237" s="17"/>
      <c r="BP1237" s="17">
        <v>0.24102735107220999</v>
      </c>
      <c r="BQ1237" s="17">
        <v>0.19615088486604801</v>
      </c>
      <c r="BR1237" s="17">
        <v>0.21653971382661799</v>
      </c>
      <c r="BS1237" s="17">
        <v>0.22274754806418401</v>
      </c>
      <c r="BT1237" s="17">
        <v>0.18175750918873901</v>
      </c>
      <c r="BU1237" s="17">
        <v>0.15714841103451499</v>
      </c>
      <c r="BV1237" s="17"/>
      <c r="BW1237" s="17">
        <v>0.22278139551061399</v>
      </c>
      <c r="BX1237" s="17">
        <v>0.24439921514093901</v>
      </c>
      <c r="BY1237" s="17">
        <v>0.19990232662892099</v>
      </c>
      <c r="BZ1237" s="17">
        <v>0.21194190103121599</v>
      </c>
      <c r="CA1237" s="17">
        <v>0.18048564908003201</v>
      </c>
      <c r="CB1237" s="17">
        <v>0.27861693079676197</v>
      </c>
      <c r="CC1237" s="17">
        <v>0.171809318903552</v>
      </c>
      <c r="CD1237" s="17">
        <v>0.233440651462129</v>
      </c>
      <c r="CE1237" s="17"/>
      <c r="CF1237" s="17">
        <v>0.23815937685443</v>
      </c>
      <c r="CG1237" s="17">
        <v>0.22546268596958199</v>
      </c>
      <c r="CH1237" s="17">
        <v>0.20574672860249399</v>
      </c>
      <c r="CI1237" s="17">
        <v>0.20126536546103399</v>
      </c>
      <c r="CJ1237" s="17">
        <v>0.11010918634997401</v>
      </c>
      <c r="CK1237" s="17"/>
      <c r="CL1237" s="17">
        <v>0.230283260194762</v>
      </c>
      <c r="CM1237" s="17"/>
      <c r="CN1237" s="17">
        <v>0.19787674913811501</v>
      </c>
      <c r="CO1237" s="17">
        <v>0.21978120307285201</v>
      </c>
      <c r="CP1237" s="17">
        <v>0.23668659181834101</v>
      </c>
    </row>
    <row r="1238" spans="2:94" x14ac:dyDescent="0.35">
      <c r="B1238" t="s">
        <v>429</v>
      </c>
      <c r="C1238" s="17">
        <v>0.16963881436314501</v>
      </c>
      <c r="D1238" s="17">
        <v>0.17404065869347901</v>
      </c>
      <c r="E1238" s="17">
        <v>0.16677305146913601</v>
      </c>
      <c r="F1238" s="17"/>
      <c r="G1238" s="17">
        <v>0.184030754064787</v>
      </c>
      <c r="H1238" s="17">
        <v>0.187364031495488</v>
      </c>
      <c r="I1238" s="17">
        <v>0.19441016027477201</v>
      </c>
      <c r="J1238" s="17">
        <v>0.145963865156643</v>
      </c>
      <c r="K1238" s="17">
        <v>0.16111099870610601</v>
      </c>
      <c r="L1238" s="17">
        <v>0.14954036251338401</v>
      </c>
      <c r="M1238" s="17"/>
      <c r="N1238" s="17">
        <v>0.19314683060767199</v>
      </c>
      <c r="O1238" s="17">
        <v>0.16359967052146299</v>
      </c>
      <c r="P1238" s="17">
        <v>0.15784964895544401</v>
      </c>
      <c r="Q1238" s="17">
        <v>0.16238484153496199</v>
      </c>
      <c r="R1238" s="17"/>
      <c r="S1238" s="17">
        <v>0.127849166122118</v>
      </c>
      <c r="T1238" s="17">
        <v>0.15517224658860901</v>
      </c>
      <c r="U1238" s="17">
        <v>0.169229311833832</v>
      </c>
      <c r="V1238" s="17">
        <v>0.233725302714968</v>
      </c>
      <c r="W1238" s="17">
        <v>0.16926828089602899</v>
      </c>
      <c r="X1238" s="17">
        <v>0.186595710310374</v>
      </c>
      <c r="Y1238" s="17">
        <v>0.19514294306345301</v>
      </c>
      <c r="Z1238" s="17">
        <v>0.140804625700059</v>
      </c>
      <c r="AA1238" s="17">
        <v>0.18023542862285299</v>
      </c>
      <c r="AB1238" s="17">
        <v>0.138845491657165</v>
      </c>
      <c r="AC1238" s="17">
        <v>0.18915664783196001</v>
      </c>
      <c r="AD1238" s="17"/>
      <c r="AE1238" s="17">
        <v>0.16822720494389301</v>
      </c>
      <c r="AF1238" s="17">
        <v>0.16847649459052999</v>
      </c>
      <c r="AG1238" s="17">
        <v>0.16397951768393201</v>
      </c>
      <c r="AH1238" s="17"/>
      <c r="AI1238" s="17">
        <v>0.181799386308936</v>
      </c>
      <c r="AJ1238" s="17">
        <v>0.15355686301593</v>
      </c>
      <c r="AK1238" s="17">
        <v>0.18282584213831901</v>
      </c>
      <c r="AL1238" s="17">
        <v>0.174566848072017</v>
      </c>
      <c r="AM1238" s="17">
        <v>0.18372073370987499</v>
      </c>
      <c r="AN1238" s="17"/>
      <c r="AO1238" s="17">
        <v>0.20093888328329201</v>
      </c>
      <c r="AP1238" s="17">
        <v>0.14023768165623701</v>
      </c>
      <c r="AQ1238" s="17">
        <v>0.16292651269546901</v>
      </c>
      <c r="AR1238" s="17"/>
      <c r="AS1238" s="17">
        <v>0.16498573700723099</v>
      </c>
      <c r="AT1238" s="17">
        <v>0.194486764011679</v>
      </c>
      <c r="AU1238" s="17">
        <v>0.154953419045434</v>
      </c>
      <c r="AV1238" s="17">
        <v>0.15357028037332901</v>
      </c>
      <c r="AW1238" s="17">
        <v>0.38577272351400099</v>
      </c>
      <c r="AX1238" s="17"/>
      <c r="AY1238" s="17">
        <v>0.39078988122213199</v>
      </c>
      <c r="AZ1238" s="17">
        <v>0.11928806460131</v>
      </c>
      <c r="BA1238" s="17">
        <v>0.114926851078963</v>
      </c>
      <c r="BB1238" s="17">
        <v>0.162068821605688</v>
      </c>
      <c r="BC1238" s="17">
        <v>0.16955524192125801</v>
      </c>
      <c r="BD1238" s="17">
        <v>0.18975761230319299</v>
      </c>
      <c r="BE1238" s="17">
        <v>0.16386734681992601</v>
      </c>
      <c r="BF1238" s="17">
        <v>0.18292344775987601</v>
      </c>
      <c r="BG1238" s="17">
        <v>0.220866379166926</v>
      </c>
      <c r="BH1238" s="17">
        <v>0.15513511298417099</v>
      </c>
      <c r="BI1238" s="17">
        <v>0.160789810812144</v>
      </c>
      <c r="BJ1238" s="17">
        <v>0.204410713361243</v>
      </c>
      <c r="BK1238" s="17">
        <v>0.14243798085064199</v>
      </c>
      <c r="BL1238" s="17">
        <v>9.2993709608527098E-2</v>
      </c>
      <c r="BM1238" s="17">
        <v>0.25982389032678699</v>
      </c>
      <c r="BN1238" s="17">
        <v>0.101800752134956</v>
      </c>
      <c r="BO1238" s="17"/>
      <c r="BP1238" s="17">
        <v>0.13629340180251101</v>
      </c>
      <c r="BQ1238" s="17">
        <v>0.16608287472362701</v>
      </c>
      <c r="BR1238" s="17">
        <v>0.1981561723519</v>
      </c>
      <c r="BS1238" s="17">
        <v>0.168930271761803</v>
      </c>
      <c r="BT1238" s="17">
        <v>0.17537196109867001</v>
      </c>
      <c r="BU1238" s="17">
        <v>0.24921937554291401</v>
      </c>
      <c r="BV1238" s="17"/>
      <c r="BW1238" s="17">
        <v>0.155940458307397</v>
      </c>
      <c r="BX1238" s="17">
        <v>0.16436543690770899</v>
      </c>
      <c r="BY1238" s="17">
        <v>0.17652605429573801</v>
      </c>
      <c r="BZ1238" s="17">
        <v>0.17510747418165701</v>
      </c>
      <c r="CA1238" s="17">
        <v>0.14929283844921001</v>
      </c>
      <c r="CB1238" s="17">
        <v>0.20320594987412199</v>
      </c>
      <c r="CC1238" s="17">
        <v>0.108440534729984</v>
      </c>
      <c r="CD1238" s="17">
        <v>0.182983141926534</v>
      </c>
      <c r="CE1238" s="17"/>
      <c r="CF1238" s="17">
        <v>0.160867747153429</v>
      </c>
      <c r="CG1238" s="17">
        <v>0.17438271086736001</v>
      </c>
      <c r="CH1238" s="17">
        <v>0.16482752028113701</v>
      </c>
      <c r="CI1238" s="17">
        <v>0.16730518268707301</v>
      </c>
      <c r="CJ1238" s="17">
        <v>0.20419283300539201</v>
      </c>
      <c r="CK1238" s="17"/>
      <c r="CL1238" s="17">
        <v>0.17194913717912999</v>
      </c>
      <c r="CM1238" s="17"/>
      <c r="CN1238" s="17">
        <v>0.15016640238363299</v>
      </c>
      <c r="CO1238" s="17">
        <v>0.20550487086576799</v>
      </c>
      <c r="CP1238" s="17">
        <v>0.18729105418928901</v>
      </c>
    </row>
    <row r="1239" spans="2:94" x14ac:dyDescent="0.35">
      <c r="B1239" t="s">
        <v>430</v>
      </c>
      <c r="C1239" s="17">
        <v>0.15363721645225001</v>
      </c>
      <c r="D1239" s="17">
        <v>0.14362870187128801</v>
      </c>
      <c r="E1239" s="17">
        <v>0.16210158356155299</v>
      </c>
      <c r="F1239" s="17"/>
      <c r="G1239" s="17">
        <v>0.171309213778922</v>
      </c>
      <c r="H1239" s="17">
        <v>0.14621577895857299</v>
      </c>
      <c r="I1239" s="17">
        <v>0.13656637384356701</v>
      </c>
      <c r="J1239" s="17">
        <v>0.15687245942289399</v>
      </c>
      <c r="K1239" s="17">
        <v>0.124758683597365</v>
      </c>
      <c r="L1239" s="17">
        <v>0.17734657049230801</v>
      </c>
      <c r="M1239" s="17"/>
      <c r="N1239" s="17">
        <v>0.105676502086143</v>
      </c>
      <c r="O1239" s="17">
        <v>0.15444951685744199</v>
      </c>
      <c r="P1239" s="17">
        <v>0.14978803436086799</v>
      </c>
      <c r="Q1239" s="17">
        <v>0.208401773008805</v>
      </c>
      <c r="R1239" s="17"/>
      <c r="S1239" s="17">
        <v>0.15178963037271401</v>
      </c>
      <c r="T1239" s="17">
        <v>0.17033729988440299</v>
      </c>
      <c r="U1239" s="17">
        <v>0.17651096745365699</v>
      </c>
      <c r="V1239" s="17">
        <v>0.105629530806536</v>
      </c>
      <c r="W1239" s="17">
        <v>0.195751652723539</v>
      </c>
      <c r="X1239" s="17">
        <v>0.144118521296805</v>
      </c>
      <c r="Y1239" s="17">
        <v>0.109139278806061</v>
      </c>
      <c r="Z1239" s="17">
        <v>0.122049190113087</v>
      </c>
      <c r="AA1239" s="17">
        <v>0.148203939406305</v>
      </c>
      <c r="AB1239" s="17">
        <v>0.23208376560375699</v>
      </c>
      <c r="AC1239" s="17">
        <v>9.5075547026497897E-2</v>
      </c>
      <c r="AD1239" s="17"/>
      <c r="AE1239" s="17">
        <v>0.168743960706705</v>
      </c>
      <c r="AF1239" s="17">
        <v>0.12769487428968501</v>
      </c>
      <c r="AG1239" s="17">
        <v>0.18154912471982901</v>
      </c>
      <c r="AH1239" s="17"/>
      <c r="AI1239" s="17">
        <v>0.170079706050112</v>
      </c>
      <c r="AJ1239" s="17">
        <v>0.121362189230464</v>
      </c>
      <c r="AK1239" s="17">
        <v>0.109820522543834</v>
      </c>
      <c r="AL1239" s="17">
        <v>0.13832489109214</v>
      </c>
      <c r="AM1239" s="17">
        <v>0.190017132297678</v>
      </c>
      <c r="AN1239" s="17"/>
      <c r="AO1239" s="17">
        <v>0.17975869735786901</v>
      </c>
      <c r="AP1239" s="17">
        <v>0.10765958355445999</v>
      </c>
      <c r="AQ1239" s="17">
        <v>0.110524790515064</v>
      </c>
      <c r="AR1239" s="17"/>
      <c r="AS1239" s="17">
        <v>0.170434556808299</v>
      </c>
      <c r="AT1239" s="17">
        <v>0.140858650345418</v>
      </c>
      <c r="AU1239" s="17">
        <v>0.15639973425470299</v>
      </c>
      <c r="AV1239" s="17">
        <v>0.13054405346890299</v>
      </c>
      <c r="AW1239" s="17">
        <v>0.12692685276458099</v>
      </c>
      <c r="AX1239" s="17"/>
      <c r="AY1239" s="17">
        <v>5.6712646040796399E-2</v>
      </c>
      <c r="AZ1239" s="17">
        <v>0.21030783296424899</v>
      </c>
      <c r="BA1239" s="17">
        <v>0.21669902420377299</v>
      </c>
      <c r="BB1239" s="17">
        <v>0.16080817827329899</v>
      </c>
      <c r="BC1239" s="17">
        <v>0.20277932394124201</v>
      </c>
      <c r="BD1239" s="17">
        <v>0.13555045479609901</v>
      </c>
      <c r="BE1239" s="17">
        <v>0.14706000305099301</v>
      </c>
      <c r="BF1239" s="17">
        <v>0.13312570701523599</v>
      </c>
      <c r="BG1239" s="17">
        <v>0.17660425994637499</v>
      </c>
      <c r="BH1239" s="17">
        <v>9.2064582980278101E-2</v>
      </c>
      <c r="BI1239" s="17">
        <v>0.12779460228967501</v>
      </c>
      <c r="BJ1239" s="17">
        <v>0.15219033756849301</v>
      </c>
      <c r="BK1239" s="17">
        <v>0.108113572155127</v>
      </c>
      <c r="BL1239" s="17">
        <v>0.275032592977836</v>
      </c>
      <c r="BM1239" s="17">
        <v>8.7688795725584204E-2</v>
      </c>
      <c r="BN1239" s="17">
        <v>0.106283620414206</v>
      </c>
      <c r="BO1239" s="17"/>
      <c r="BP1239" s="17">
        <v>0.16045960894640399</v>
      </c>
      <c r="BQ1239" s="17">
        <v>0.141509028175275</v>
      </c>
      <c r="BR1239" s="17">
        <v>0.147696338918334</v>
      </c>
      <c r="BS1239" s="17">
        <v>0.16045240375226599</v>
      </c>
      <c r="BT1239" s="17">
        <v>0.157601259493657</v>
      </c>
      <c r="BU1239" s="17">
        <v>0.173361952548682</v>
      </c>
      <c r="BV1239" s="17"/>
      <c r="BW1239" s="17">
        <v>0.13221836828752501</v>
      </c>
      <c r="BX1239" s="17">
        <v>0.130223135076425</v>
      </c>
      <c r="BY1239" s="17">
        <v>0.17634346689852401</v>
      </c>
      <c r="BZ1239" s="17">
        <v>0.146055516265341</v>
      </c>
      <c r="CA1239" s="17">
        <v>0.14504133259739799</v>
      </c>
      <c r="CB1239" s="17">
        <v>7.9199125633114195E-2</v>
      </c>
      <c r="CC1239" s="17">
        <v>0.21782176936622399</v>
      </c>
      <c r="CD1239" s="17">
        <v>0.154613646913696</v>
      </c>
      <c r="CE1239" s="17"/>
      <c r="CF1239" s="17">
        <v>9.8245140232179007E-2</v>
      </c>
      <c r="CG1239" s="17">
        <v>0.149437434136199</v>
      </c>
      <c r="CH1239" s="17">
        <v>0.164395086620064</v>
      </c>
      <c r="CI1239" s="17">
        <v>0.17134921923076099</v>
      </c>
      <c r="CJ1239" s="17">
        <v>0.13760057003554799</v>
      </c>
      <c r="CK1239" s="17"/>
      <c r="CL1239" s="17">
        <v>0.101144165925837</v>
      </c>
      <c r="CM1239" s="17"/>
      <c r="CN1239" s="17">
        <v>0.146923036452521</v>
      </c>
      <c r="CO1239" s="17">
        <v>0.17255693932405899</v>
      </c>
      <c r="CP1239" s="17">
        <v>0.15469469669668201</v>
      </c>
    </row>
    <row r="1240" spans="2:94" x14ac:dyDescent="0.35">
      <c r="B1240" t="s">
        <v>431</v>
      </c>
      <c r="C1240" s="17">
        <v>2.13786500028285E-2</v>
      </c>
      <c r="D1240" s="17">
        <v>2.58491355562698E-2</v>
      </c>
      <c r="E1240" s="17">
        <v>1.7185784125459201E-2</v>
      </c>
      <c r="F1240" s="17"/>
      <c r="G1240" s="17">
        <v>5.254912272784E-2</v>
      </c>
      <c r="H1240" s="17">
        <v>3.3293108911769398E-2</v>
      </c>
      <c r="I1240" s="17">
        <v>2.4786290292244301E-2</v>
      </c>
      <c r="J1240" s="17">
        <v>1.3065481341969E-2</v>
      </c>
      <c r="K1240" s="17">
        <v>5.6918136524876104E-3</v>
      </c>
      <c r="L1240" s="17">
        <v>4.17822590747344E-3</v>
      </c>
      <c r="M1240" s="17"/>
      <c r="N1240" s="17">
        <v>1.93522169307303E-2</v>
      </c>
      <c r="O1240" s="17">
        <v>2.1783125210934E-2</v>
      </c>
      <c r="P1240" s="17">
        <v>2.53857132626343E-2</v>
      </c>
      <c r="Q1240" s="17">
        <v>1.9612904557296001E-2</v>
      </c>
      <c r="R1240" s="17"/>
      <c r="S1240" s="17">
        <v>3.6720470717173499E-2</v>
      </c>
      <c r="T1240" s="17">
        <v>1.91645522899049E-2</v>
      </c>
      <c r="U1240" s="17">
        <v>2.0597452603362001E-2</v>
      </c>
      <c r="V1240" s="17">
        <v>1.40413606757864E-2</v>
      </c>
      <c r="W1240" s="17">
        <v>2.4137114954203599E-2</v>
      </c>
      <c r="X1240" s="17">
        <v>8.5458142081978206E-3</v>
      </c>
      <c r="Y1240" s="17">
        <v>2.3910422936510502E-2</v>
      </c>
      <c r="Z1240" s="17">
        <v>1.15932983315103E-2</v>
      </c>
      <c r="AA1240" s="17">
        <v>1.31072931463456E-2</v>
      </c>
      <c r="AB1240" s="17">
        <v>2.6280327850013701E-2</v>
      </c>
      <c r="AC1240" s="17">
        <v>3.5123926761828898E-2</v>
      </c>
      <c r="AD1240" s="17"/>
      <c r="AE1240" s="17">
        <v>1.8578298118929901E-2</v>
      </c>
      <c r="AF1240" s="17">
        <v>2.0955437491457701E-2</v>
      </c>
      <c r="AG1240" s="17">
        <v>2.0653700297288299E-2</v>
      </c>
      <c r="AH1240" s="17"/>
      <c r="AI1240" s="17">
        <v>1.3655238159972501E-2</v>
      </c>
      <c r="AJ1240" s="17">
        <v>2.4733470187698899E-2</v>
      </c>
      <c r="AK1240" s="17">
        <v>1.85573291953358E-2</v>
      </c>
      <c r="AL1240" s="17">
        <v>8.0397791614109496E-2</v>
      </c>
      <c r="AM1240" s="17">
        <v>1.29622288388165E-2</v>
      </c>
      <c r="AN1240" s="17"/>
      <c r="AO1240" s="17">
        <v>1.84356608517302E-2</v>
      </c>
      <c r="AP1240" s="17">
        <v>2.0525476239071E-2</v>
      </c>
      <c r="AQ1240" s="17">
        <v>2.3932623425388901E-2</v>
      </c>
      <c r="AR1240" s="17"/>
      <c r="AS1240" s="17">
        <v>1.17319690987164E-2</v>
      </c>
      <c r="AT1240" s="17">
        <v>2.41956312697779E-2</v>
      </c>
      <c r="AU1240" s="17">
        <v>1.2999269345599499E-2</v>
      </c>
      <c r="AV1240" s="17">
        <v>4.2480485523396901E-2</v>
      </c>
      <c r="AW1240" s="17">
        <v>0</v>
      </c>
      <c r="AX1240" s="17"/>
      <c r="AY1240" s="17">
        <v>5.95752397142323E-2</v>
      </c>
      <c r="AZ1240" s="17">
        <v>9.2447692927517307E-3</v>
      </c>
      <c r="BA1240" s="17">
        <v>1.2220961874240901E-2</v>
      </c>
      <c r="BB1240" s="17">
        <v>0</v>
      </c>
      <c r="BC1240" s="17">
        <v>3.1443381922229799E-2</v>
      </c>
      <c r="BD1240" s="17">
        <v>2.0710928943144601E-2</v>
      </c>
      <c r="BE1240" s="17">
        <v>2.6387608677792801E-2</v>
      </c>
      <c r="BF1240" s="17">
        <v>1.7850220924529901E-2</v>
      </c>
      <c r="BG1240" s="17">
        <v>1.8774126591774101E-2</v>
      </c>
      <c r="BH1240" s="17">
        <v>7.7414623458627397E-3</v>
      </c>
      <c r="BI1240" s="17">
        <v>4.1464422619958897E-2</v>
      </c>
      <c r="BJ1240" s="17">
        <v>1.52200798355576E-2</v>
      </c>
      <c r="BK1240" s="17">
        <v>3.3534258004843498E-2</v>
      </c>
      <c r="BL1240" s="17">
        <v>2.7875488494897301E-2</v>
      </c>
      <c r="BM1240" s="17">
        <v>7.32678167564835E-2</v>
      </c>
      <c r="BN1240" s="17">
        <v>1.2010940449416699E-2</v>
      </c>
      <c r="BO1240" s="17"/>
      <c r="BP1240" s="17">
        <v>4.4555078507896403E-2</v>
      </c>
      <c r="BQ1240" s="17">
        <v>1.2105748076115801E-2</v>
      </c>
      <c r="BR1240" s="17">
        <v>2.66887165264563E-2</v>
      </c>
      <c r="BS1240" s="17">
        <v>1.0239806362339701E-2</v>
      </c>
      <c r="BT1240" s="17">
        <v>8.9575546441671705E-3</v>
      </c>
      <c r="BU1240" s="17">
        <v>2.4195295873793501E-2</v>
      </c>
      <c r="BV1240" s="17"/>
      <c r="BW1240" s="17">
        <v>1.1223325459030001E-2</v>
      </c>
      <c r="BX1240" s="17">
        <v>1.7020067734146101E-2</v>
      </c>
      <c r="BY1240" s="17">
        <v>2.08165034096283E-2</v>
      </c>
      <c r="BZ1240" s="17">
        <v>1.54720966908192E-2</v>
      </c>
      <c r="CA1240" s="17">
        <v>3.7652457565692403E-2</v>
      </c>
      <c r="CB1240" s="17">
        <v>4.4777776864153303E-2</v>
      </c>
      <c r="CC1240" s="17">
        <v>3.1554036040535902E-2</v>
      </c>
      <c r="CD1240" s="17">
        <v>3.2257271798643503E-2</v>
      </c>
      <c r="CE1240" s="17"/>
      <c r="CF1240" s="17">
        <v>3.15138759328479E-2</v>
      </c>
      <c r="CG1240" s="17">
        <v>1.7968677984713601E-2</v>
      </c>
      <c r="CH1240" s="17">
        <v>2.5703442178152701E-2</v>
      </c>
      <c r="CI1240" s="17">
        <v>1.1816124400304599E-2</v>
      </c>
      <c r="CJ1240" s="17">
        <v>2.4487679778195898E-2</v>
      </c>
      <c r="CK1240" s="17"/>
      <c r="CL1240" s="17">
        <v>1.1062127107916399E-2</v>
      </c>
      <c r="CM1240" s="17"/>
      <c r="CN1240" s="17">
        <v>2.0253759499773701E-2</v>
      </c>
      <c r="CO1240" s="17">
        <v>2.55071110200089E-2</v>
      </c>
      <c r="CP1240" s="17">
        <v>2.08200898142555E-2</v>
      </c>
    </row>
    <row r="1241" spans="2:94" x14ac:dyDescent="0.35">
      <c r="B1241" t="s">
        <v>432</v>
      </c>
      <c r="C1241" s="17">
        <v>9.6002862998794004E-3</v>
      </c>
      <c r="D1241" s="17">
        <v>1.2514437303996999E-2</v>
      </c>
      <c r="E1241" s="17">
        <v>6.83026037567982E-3</v>
      </c>
      <c r="F1241" s="17"/>
      <c r="G1241" s="17">
        <v>2.0223984045190001E-2</v>
      </c>
      <c r="H1241" s="17">
        <v>1.45017147831853E-2</v>
      </c>
      <c r="I1241" s="17">
        <v>5.0831534364753498E-3</v>
      </c>
      <c r="J1241" s="17">
        <v>5.0935772441832996E-3</v>
      </c>
      <c r="K1241" s="17">
        <v>1.4831611818138E-2</v>
      </c>
      <c r="L1241" s="17">
        <v>2.0935002687930901E-3</v>
      </c>
      <c r="M1241" s="17"/>
      <c r="N1241" s="17">
        <v>9.7080423557842702E-3</v>
      </c>
      <c r="O1241" s="17">
        <v>1.02505642696107E-2</v>
      </c>
      <c r="P1241" s="17">
        <v>1.02365996248225E-2</v>
      </c>
      <c r="Q1241" s="17">
        <v>8.3619011205235006E-3</v>
      </c>
      <c r="R1241" s="17"/>
      <c r="S1241" s="17">
        <v>1.2097052647991499E-2</v>
      </c>
      <c r="T1241" s="17">
        <v>1.8390080226087301E-2</v>
      </c>
      <c r="U1241" s="17">
        <v>0</v>
      </c>
      <c r="V1241" s="17">
        <v>1.3016209607844701E-2</v>
      </c>
      <c r="W1241" s="17">
        <v>6.43706797506429E-3</v>
      </c>
      <c r="X1241" s="17">
        <v>1.7444394080937699E-2</v>
      </c>
      <c r="Y1241" s="17">
        <v>4.8163609163209302E-3</v>
      </c>
      <c r="Z1241" s="17">
        <v>0</v>
      </c>
      <c r="AA1241" s="17">
        <v>6.1508873894966596E-3</v>
      </c>
      <c r="AB1241" s="17">
        <v>1.01328468284107E-2</v>
      </c>
      <c r="AC1241" s="17">
        <v>0</v>
      </c>
      <c r="AD1241" s="17"/>
      <c r="AE1241" s="17">
        <v>5.4917856774478599E-3</v>
      </c>
      <c r="AF1241" s="17">
        <v>1.12401667331797E-2</v>
      </c>
      <c r="AG1241" s="17">
        <v>1.02837756280738E-2</v>
      </c>
      <c r="AH1241" s="17"/>
      <c r="AI1241" s="17">
        <v>8.4215520963556705E-3</v>
      </c>
      <c r="AJ1241" s="17">
        <v>1.3709865616787499E-2</v>
      </c>
      <c r="AK1241" s="17">
        <v>1.1368769548826501E-2</v>
      </c>
      <c r="AL1241" s="17">
        <v>0</v>
      </c>
      <c r="AM1241" s="17">
        <v>2.9026292904708998E-3</v>
      </c>
      <c r="AN1241" s="17"/>
      <c r="AO1241" s="17">
        <v>9.0086621542406192E-3</v>
      </c>
      <c r="AP1241" s="17">
        <v>1.23559484511764E-2</v>
      </c>
      <c r="AQ1241" s="17">
        <v>5.74953065181949E-3</v>
      </c>
      <c r="AR1241" s="17"/>
      <c r="AS1241" s="17">
        <v>3.8311361129288101E-3</v>
      </c>
      <c r="AT1241" s="17">
        <v>1.1533404251377199E-2</v>
      </c>
      <c r="AU1241" s="17">
        <v>1.30467342638786E-2</v>
      </c>
      <c r="AV1241" s="17">
        <v>7.4567274490473902E-3</v>
      </c>
      <c r="AW1241" s="17">
        <v>0</v>
      </c>
      <c r="AX1241" s="17"/>
      <c r="AY1241" s="17">
        <v>5.5567605105277397E-2</v>
      </c>
      <c r="AZ1241" s="17">
        <v>2.50707032405337E-2</v>
      </c>
      <c r="BA1241" s="17">
        <v>0</v>
      </c>
      <c r="BB1241" s="17">
        <v>5.5470239275363098E-3</v>
      </c>
      <c r="BC1241" s="17">
        <v>1.27297328935214E-2</v>
      </c>
      <c r="BD1241" s="17">
        <v>7.6154454799850398E-3</v>
      </c>
      <c r="BE1241" s="17">
        <v>8.6567395435480608E-3</v>
      </c>
      <c r="BF1241" s="17">
        <v>5.7928658348092603E-3</v>
      </c>
      <c r="BG1241" s="17">
        <v>1.1929248316582E-2</v>
      </c>
      <c r="BH1241" s="17">
        <v>1.5922257111266901E-2</v>
      </c>
      <c r="BI1241" s="17">
        <v>9.8888782034022796E-3</v>
      </c>
      <c r="BJ1241" s="17">
        <v>0</v>
      </c>
      <c r="BK1241" s="17">
        <v>0</v>
      </c>
      <c r="BL1241" s="17">
        <v>2.27096425235634E-2</v>
      </c>
      <c r="BM1241" s="17">
        <v>4.4917919504056297E-2</v>
      </c>
      <c r="BN1241" s="17">
        <v>0</v>
      </c>
      <c r="BO1241" s="17"/>
      <c r="BP1241" s="17">
        <v>1.5660294398647499E-2</v>
      </c>
      <c r="BQ1241" s="17">
        <v>9.0348034493753799E-3</v>
      </c>
      <c r="BR1241" s="17">
        <v>8.5259608969850201E-3</v>
      </c>
      <c r="BS1241" s="17">
        <v>7.7725241685540304E-3</v>
      </c>
      <c r="BT1241" s="17">
        <v>3.8965163474091202E-3</v>
      </c>
      <c r="BU1241" s="17">
        <v>7.7782759001981004E-3</v>
      </c>
      <c r="BV1241" s="17"/>
      <c r="BW1241" s="17">
        <v>1.2310702245057601E-2</v>
      </c>
      <c r="BX1241" s="17">
        <v>3.7074904712749699E-3</v>
      </c>
      <c r="BY1241" s="17">
        <v>7.1290387130827099E-3</v>
      </c>
      <c r="BZ1241" s="17">
        <v>1.7666968906266099E-2</v>
      </c>
      <c r="CA1241" s="17">
        <v>1.6001414452866999E-2</v>
      </c>
      <c r="CB1241" s="17">
        <v>1.146602937145E-2</v>
      </c>
      <c r="CC1241" s="17">
        <v>0</v>
      </c>
      <c r="CD1241" s="17">
        <v>1.0482285047193301E-2</v>
      </c>
      <c r="CE1241" s="17"/>
      <c r="CF1241" s="17">
        <v>1.01431818839236E-2</v>
      </c>
      <c r="CG1241" s="17">
        <v>7.9454726494117504E-3</v>
      </c>
      <c r="CH1241" s="17">
        <v>6.4635543334185903E-3</v>
      </c>
      <c r="CI1241" s="17">
        <v>1.7615294901155699E-2</v>
      </c>
      <c r="CJ1241" s="17">
        <v>2.6281438883712999E-2</v>
      </c>
      <c r="CK1241" s="17"/>
      <c r="CL1241" s="17">
        <v>6.6459442375757299E-3</v>
      </c>
      <c r="CM1241" s="17"/>
      <c r="CN1241" s="17">
        <v>8.6875819936500301E-3</v>
      </c>
      <c r="CO1241" s="17">
        <v>1.33248910475234E-2</v>
      </c>
      <c r="CP1241" s="17">
        <v>8.8593757477239306E-3</v>
      </c>
    </row>
    <row r="1242" spans="2:94" x14ac:dyDescent="0.35">
      <c r="B1242" t="s">
        <v>433</v>
      </c>
      <c r="C1242" s="17">
        <v>7.7849940907585699E-3</v>
      </c>
      <c r="D1242" s="17">
        <v>9.66347931969983E-3</v>
      </c>
      <c r="E1242" s="17">
        <v>6.0129809355905402E-3</v>
      </c>
      <c r="F1242" s="17"/>
      <c r="G1242" s="17">
        <v>0</v>
      </c>
      <c r="H1242" s="17">
        <v>5.0973893613470303E-3</v>
      </c>
      <c r="I1242" s="17">
        <v>1.22144346216398E-2</v>
      </c>
      <c r="J1242" s="17">
        <v>1.2656626860758999E-2</v>
      </c>
      <c r="K1242" s="17">
        <v>8.6804291493756298E-3</v>
      </c>
      <c r="L1242" s="17">
        <v>7.35063233017701E-3</v>
      </c>
      <c r="M1242" s="17"/>
      <c r="N1242" s="17">
        <v>1.11214226826928E-2</v>
      </c>
      <c r="O1242" s="17">
        <v>5.11778184436923E-3</v>
      </c>
      <c r="P1242" s="17">
        <v>1.1201896838214801E-2</v>
      </c>
      <c r="Q1242" s="17">
        <v>3.8422721458668098E-3</v>
      </c>
      <c r="R1242" s="17"/>
      <c r="S1242" s="17">
        <v>0</v>
      </c>
      <c r="T1242" s="17">
        <v>6.3542767625005096E-3</v>
      </c>
      <c r="U1242" s="17">
        <v>1.01318697173569E-2</v>
      </c>
      <c r="V1242" s="17">
        <v>4.3799066845268296E-3</v>
      </c>
      <c r="W1242" s="17">
        <v>1.9591672835212001E-2</v>
      </c>
      <c r="X1242" s="17">
        <v>8.2195837398998002E-3</v>
      </c>
      <c r="Y1242" s="17">
        <v>0</v>
      </c>
      <c r="Z1242" s="17">
        <v>0</v>
      </c>
      <c r="AA1242" s="17">
        <v>9.6416913020744895E-3</v>
      </c>
      <c r="AB1242" s="17">
        <v>1.7047682525509401E-2</v>
      </c>
      <c r="AC1242" s="17">
        <v>1.85936600380711E-2</v>
      </c>
      <c r="AD1242" s="17"/>
      <c r="AE1242" s="17">
        <v>8.0510427657917404E-3</v>
      </c>
      <c r="AF1242" s="17">
        <v>6.8774033371306097E-3</v>
      </c>
      <c r="AG1242" s="17">
        <v>1.4381722772313799E-2</v>
      </c>
      <c r="AH1242" s="17"/>
      <c r="AI1242" s="17">
        <v>1.14980148361228E-2</v>
      </c>
      <c r="AJ1242" s="17">
        <v>4.44517740377886E-3</v>
      </c>
      <c r="AK1242" s="17">
        <v>0</v>
      </c>
      <c r="AL1242" s="17">
        <v>0</v>
      </c>
      <c r="AM1242" s="17">
        <v>1.29386010577475E-2</v>
      </c>
      <c r="AN1242" s="17"/>
      <c r="AO1242" s="17">
        <v>6.5316683104905699E-3</v>
      </c>
      <c r="AP1242" s="17">
        <v>3.58798180219061E-3</v>
      </c>
      <c r="AQ1242" s="17">
        <v>7.7614281648842503E-3</v>
      </c>
      <c r="AR1242" s="17"/>
      <c r="AS1242" s="17">
        <v>1.8757342844097501E-3</v>
      </c>
      <c r="AT1242" s="17">
        <v>1.0587191992763799E-2</v>
      </c>
      <c r="AU1242" s="17">
        <v>1.4494441519726699E-2</v>
      </c>
      <c r="AV1242" s="17">
        <v>0</v>
      </c>
      <c r="AW1242" s="17">
        <v>0</v>
      </c>
      <c r="AX1242" s="17"/>
      <c r="AY1242" s="17">
        <v>0</v>
      </c>
      <c r="AZ1242" s="17">
        <v>0</v>
      </c>
      <c r="BA1242" s="17">
        <v>1.26741655123678E-2</v>
      </c>
      <c r="BB1242" s="17">
        <v>5.8167681703839499E-3</v>
      </c>
      <c r="BC1242" s="17">
        <v>0</v>
      </c>
      <c r="BD1242" s="17">
        <v>9.9976679280996909E-3</v>
      </c>
      <c r="BE1242" s="17">
        <v>4.1356790177171599E-3</v>
      </c>
      <c r="BF1242" s="17">
        <v>1.20274379091254E-2</v>
      </c>
      <c r="BG1242" s="17">
        <v>1.33560685429842E-2</v>
      </c>
      <c r="BH1242" s="17">
        <v>1.5663734202625099E-2</v>
      </c>
      <c r="BI1242" s="17">
        <v>1.00217892472243E-2</v>
      </c>
      <c r="BJ1242" s="17">
        <v>0</v>
      </c>
      <c r="BK1242" s="17">
        <v>2.0983289839128401E-2</v>
      </c>
      <c r="BL1242" s="17">
        <v>0</v>
      </c>
      <c r="BM1242" s="17">
        <v>2.2221453709879699E-2</v>
      </c>
      <c r="BN1242" s="17">
        <v>0</v>
      </c>
      <c r="BO1242" s="17"/>
      <c r="BP1242" s="17">
        <v>5.67248291638722E-3</v>
      </c>
      <c r="BQ1242" s="17">
        <v>5.0274294477500097E-3</v>
      </c>
      <c r="BR1242" s="17">
        <v>5.8958179264948004E-3</v>
      </c>
      <c r="BS1242" s="17">
        <v>1.6928043369003401E-2</v>
      </c>
      <c r="BT1242" s="17">
        <v>4.05908469211311E-3</v>
      </c>
      <c r="BU1242" s="17">
        <v>7.9255630028182197E-3</v>
      </c>
      <c r="BV1242" s="17"/>
      <c r="BW1242" s="17">
        <v>2.28416041610933E-2</v>
      </c>
      <c r="BX1242" s="17">
        <v>5.3882423973636503E-3</v>
      </c>
      <c r="BY1242" s="17">
        <v>7.8861635347712896E-3</v>
      </c>
      <c r="BZ1242" s="17">
        <v>1.34688455804338E-2</v>
      </c>
      <c r="CA1242" s="17">
        <v>8.4299320019103098E-3</v>
      </c>
      <c r="CB1242" s="17">
        <v>0</v>
      </c>
      <c r="CC1242" s="17">
        <v>0</v>
      </c>
      <c r="CD1242" s="17">
        <v>0</v>
      </c>
      <c r="CE1242" s="17"/>
      <c r="CF1242" s="17">
        <v>0</v>
      </c>
      <c r="CG1242" s="17">
        <v>1.03480349234979E-2</v>
      </c>
      <c r="CH1242" s="17">
        <v>8.5225436238667903E-3</v>
      </c>
      <c r="CI1242" s="17">
        <v>3.0747550172965802E-3</v>
      </c>
      <c r="CJ1242" s="17">
        <v>1.1556127627536E-2</v>
      </c>
      <c r="CK1242" s="17"/>
      <c r="CL1242" s="17">
        <v>8.0022204589613594E-3</v>
      </c>
      <c r="CM1242" s="17"/>
      <c r="CN1242" s="17">
        <v>8.40986145869029E-3</v>
      </c>
      <c r="CO1242" s="17">
        <v>3.1381650823997902E-3</v>
      </c>
      <c r="CP1242" s="17">
        <v>9.9014816221639195E-3</v>
      </c>
    </row>
    <row r="1243" spans="2:94" x14ac:dyDescent="0.35">
      <c r="B1243" t="s">
        <v>203</v>
      </c>
      <c r="C1243" s="17">
        <v>3.9873312677812398E-2</v>
      </c>
      <c r="D1243" s="17">
        <v>3.0911284391585001E-2</v>
      </c>
      <c r="E1243" s="17">
        <v>4.8981855792800399E-2</v>
      </c>
      <c r="F1243" s="17"/>
      <c r="G1243" s="17">
        <v>3.4626756928962402E-2</v>
      </c>
      <c r="H1243" s="17">
        <v>4.9716548054297899E-2</v>
      </c>
      <c r="I1243" s="17">
        <v>3.99366447184092E-2</v>
      </c>
      <c r="J1243" s="17">
        <v>4.3474948227271E-2</v>
      </c>
      <c r="K1243" s="17">
        <v>4.7937442604159698E-2</v>
      </c>
      <c r="L1243" s="17">
        <v>2.7629242937559799E-2</v>
      </c>
      <c r="M1243" s="17"/>
      <c r="N1243" s="17">
        <v>2.0892251755453499E-2</v>
      </c>
      <c r="O1243" s="17">
        <v>3.4750199049134498E-2</v>
      </c>
      <c r="P1243" s="17">
        <v>4.9421388483049597E-2</v>
      </c>
      <c r="Q1243" s="17">
        <v>5.6379574374103597E-2</v>
      </c>
      <c r="R1243" s="17"/>
      <c r="S1243" s="17">
        <v>5.1526554394325901E-2</v>
      </c>
      <c r="T1243" s="17">
        <v>5.0509748895604403E-2</v>
      </c>
      <c r="U1243" s="17">
        <v>4.1868830636847598E-2</v>
      </c>
      <c r="V1243" s="17">
        <v>2.2570113949446899E-2</v>
      </c>
      <c r="W1243" s="17">
        <v>2.5258798662301199E-2</v>
      </c>
      <c r="X1243" s="17">
        <v>4.6944345667910198E-2</v>
      </c>
      <c r="Y1243" s="17">
        <v>3.8463774401267699E-2</v>
      </c>
      <c r="Z1243" s="17">
        <v>3.2926103025910002E-2</v>
      </c>
      <c r="AA1243" s="17">
        <v>5.2999945509141298E-2</v>
      </c>
      <c r="AB1243" s="17">
        <v>2.63845032288464E-2</v>
      </c>
      <c r="AC1243" s="17">
        <v>8.8414685953552303E-3</v>
      </c>
      <c r="AD1243" s="17"/>
      <c r="AE1243" s="17">
        <v>3.64037606412893E-2</v>
      </c>
      <c r="AF1243" s="17">
        <v>2.4757841670045001E-2</v>
      </c>
      <c r="AG1243" s="17">
        <v>8.3946747416965395E-2</v>
      </c>
      <c r="AH1243" s="17"/>
      <c r="AI1243" s="17">
        <v>2.6730241049372602E-2</v>
      </c>
      <c r="AJ1243" s="17">
        <v>3.14509137356494E-2</v>
      </c>
      <c r="AK1243" s="17">
        <v>1.6454429116583499E-2</v>
      </c>
      <c r="AL1243" s="17">
        <v>6.0444291244700001E-2</v>
      </c>
      <c r="AM1243" s="17">
        <v>7.4693759556421796E-2</v>
      </c>
      <c r="AN1243" s="17"/>
      <c r="AO1243" s="17">
        <v>3.61223765819184E-2</v>
      </c>
      <c r="AP1243" s="17">
        <v>2.4573601418642E-2</v>
      </c>
      <c r="AQ1243" s="17">
        <v>1.15238241935369E-2</v>
      </c>
      <c r="AR1243" s="17"/>
      <c r="AS1243" s="17">
        <v>5.3073335247594201E-2</v>
      </c>
      <c r="AT1243" s="17">
        <v>5.0513356124679602E-2</v>
      </c>
      <c r="AU1243" s="17">
        <v>3.7130832992209199E-2</v>
      </c>
      <c r="AV1243" s="17">
        <v>2.2231158678212501E-2</v>
      </c>
      <c r="AW1243" s="17">
        <v>0</v>
      </c>
      <c r="AX1243" s="17"/>
      <c r="AY1243" s="17">
        <v>6.1420138592689598E-2</v>
      </c>
      <c r="AZ1243" s="17">
        <v>7.5334315969597707E-2</v>
      </c>
      <c r="BA1243" s="17">
        <v>4.4998656700288901E-2</v>
      </c>
      <c r="BB1243" s="17">
        <v>5.6152606096748298E-2</v>
      </c>
      <c r="BC1243" s="17">
        <v>1.64942934464541E-2</v>
      </c>
      <c r="BD1243" s="17">
        <v>3.85575883761093E-2</v>
      </c>
      <c r="BE1243" s="17">
        <v>5.4004644580655597E-2</v>
      </c>
      <c r="BF1243" s="17">
        <v>2.8931839957744201E-2</v>
      </c>
      <c r="BG1243" s="17">
        <v>3.1060488953135301E-2</v>
      </c>
      <c r="BH1243" s="17">
        <v>3.85916863910334E-2</v>
      </c>
      <c r="BI1243" s="17">
        <v>3.10924507983079E-2</v>
      </c>
      <c r="BJ1243" s="17">
        <v>1.5256696603480099E-2</v>
      </c>
      <c r="BK1243" s="17">
        <v>2.14904767571308E-2</v>
      </c>
      <c r="BL1243" s="17">
        <v>2.4510393902002402E-2</v>
      </c>
      <c r="BM1243" s="17">
        <v>2.39972904705716E-2</v>
      </c>
      <c r="BN1243" s="17">
        <v>0</v>
      </c>
      <c r="BO1243" s="17"/>
      <c r="BP1243" s="17">
        <v>4.1049457365018201E-2</v>
      </c>
      <c r="BQ1243" s="17">
        <v>4.3964677175025703E-2</v>
      </c>
      <c r="BR1243" s="17">
        <v>2.0933273890828299E-2</v>
      </c>
      <c r="BS1243" s="17">
        <v>3.7605849697048901E-2</v>
      </c>
      <c r="BT1243" s="17">
        <v>5.2393373104246799E-2</v>
      </c>
      <c r="BU1243" s="17">
        <v>5.1283925195069198E-2</v>
      </c>
      <c r="BV1243" s="17"/>
      <c r="BW1243" s="17">
        <v>1.2065662963917201E-2</v>
      </c>
      <c r="BX1243" s="17">
        <v>5.6464909898780398E-2</v>
      </c>
      <c r="BY1243" s="17">
        <v>2.73305366182869E-2</v>
      </c>
      <c r="BZ1243" s="17">
        <v>2.8612365745892401E-2</v>
      </c>
      <c r="CA1243" s="17">
        <v>8.2293811082628406E-3</v>
      </c>
      <c r="CB1243" s="17">
        <v>6.4674055249732201E-2</v>
      </c>
      <c r="CC1243" s="17">
        <v>1.7724402509212499E-2</v>
      </c>
      <c r="CD1243" s="17">
        <v>8.8816087287688694E-2</v>
      </c>
      <c r="CE1243" s="17"/>
      <c r="CF1243" s="17">
        <v>3.0990434919613501E-2</v>
      </c>
      <c r="CG1243" s="17">
        <v>3.0001398595314002E-2</v>
      </c>
      <c r="CH1243" s="17">
        <v>3.9934506311569501E-2</v>
      </c>
      <c r="CI1243" s="17">
        <v>6.4684761621769296E-2</v>
      </c>
      <c r="CJ1243" s="17">
        <v>5.8526438448875902E-2</v>
      </c>
      <c r="CK1243" s="17"/>
      <c r="CL1243" s="17">
        <v>7.4547358518324402E-3</v>
      </c>
      <c r="CM1243" s="17"/>
      <c r="CN1243" s="17">
        <v>4.2321674043235502E-2</v>
      </c>
      <c r="CO1243" s="17">
        <v>4.05260702784477E-2</v>
      </c>
      <c r="CP1243" s="17">
        <v>3.3691912962803203E-2</v>
      </c>
    </row>
    <row r="1244" spans="2:94" x14ac:dyDescent="0.35">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c r="AD1244" s="17"/>
      <c r="AE1244" s="17"/>
      <c r="AF1244" s="17"/>
      <c r="AG1244" s="17"/>
      <c r="AH1244" s="17"/>
      <c r="AI1244" s="17"/>
      <c r="AJ1244" s="17"/>
      <c r="AK1244" s="17"/>
      <c r="AL1244" s="17"/>
      <c r="AM1244" s="17"/>
      <c r="AN1244" s="17"/>
      <c r="AO1244" s="17"/>
      <c r="AP1244" s="17"/>
      <c r="AQ1244" s="17"/>
      <c r="AR1244" s="17"/>
      <c r="AS1244" s="17"/>
      <c r="AT1244" s="17"/>
      <c r="AU1244" s="17"/>
      <c r="AV1244" s="17"/>
      <c r="AW1244" s="17"/>
      <c r="AX1244" s="17"/>
      <c r="AY1244" s="17"/>
      <c r="AZ1244" s="17"/>
      <c r="BA1244" s="17"/>
      <c r="BB1244" s="17"/>
      <c r="BC1244" s="17"/>
      <c r="BD1244" s="17"/>
      <c r="BE1244" s="17"/>
      <c r="BF1244" s="17"/>
      <c r="BG1244" s="17"/>
      <c r="BH1244" s="17"/>
      <c r="BI1244" s="17"/>
      <c r="BJ1244" s="17"/>
      <c r="BK1244" s="17"/>
      <c r="BL1244" s="17"/>
      <c r="BM1244" s="17"/>
      <c r="BN1244" s="17"/>
      <c r="BO1244" s="17"/>
      <c r="BP1244" s="17"/>
      <c r="BQ1244" s="17"/>
      <c r="BR1244" s="17"/>
      <c r="BS1244" s="17"/>
      <c r="BT1244" s="17"/>
      <c r="BU1244" s="17"/>
      <c r="BV1244" s="17"/>
      <c r="BW1244" s="17"/>
      <c r="BX1244" s="17"/>
      <c r="BY1244" s="17"/>
      <c r="BZ1244" s="17"/>
      <c r="CA1244" s="17"/>
      <c r="CB1244" s="17"/>
      <c r="CC1244" s="17"/>
      <c r="CD1244" s="17"/>
      <c r="CE1244" s="17"/>
      <c r="CF1244" s="17"/>
      <c r="CG1244" s="17"/>
      <c r="CH1244" s="17"/>
      <c r="CI1244" s="17"/>
      <c r="CJ1244" s="17"/>
      <c r="CK1244" s="17"/>
      <c r="CL1244" s="17"/>
      <c r="CM1244" s="17"/>
      <c r="CN1244" s="17"/>
      <c r="CO1244" s="17"/>
      <c r="CP1244" s="17"/>
    </row>
    <row r="1245" spans="2:94" x14ac:dyDescent="0.35">
      <c r="B1245" s="6" t="s">
        <v>438</v>
      </c>
      <c r="C1245" s="17"/>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c r="AD1245" s="17"/>
      <c r="AE1245" s="17"/>
      <c r="AF1245" s="17"/>
      <c r="AG1245" s="17"/>
      <c r="AH1245" s="17"/>
      <c r="AI1245" s="17"/>
      <c r="AJ1245" s="17"/>
      <c r="AK1245" s="17"/>
      <c r="AL1245" s="17"/>
      <c r="AM1245" s="17"/>
      <c r="AN1245" s="17"/>
      <c r="AO1245" s="17"/>
      <c r="AP1245" s="17"/>
      <c r="AQ1245" s="17"/>
      <c r="AR1245" s="17"/>
      <c r="AS1245" s="17"/>
      <c r="AT1245" s="17"/>
      <c r="AU1245" s="17"/>
      <c r="AV1245" s="17"/>
      <c r="AW1245" s="17"/>
      <c r="AX1245" s="17"/>
      <c r="AY1245" s="17"/>
      <c r="AZ1245" s="17"/>
      <c r="BA1245" s="17"/>
      <c r="BB1245" s="17"/>
      <c r="BC1245" s="17"/>
      <c r="BD1245" s="17"/>
      <c r="BE1245" s="17"/>
      <c r="BF1245" s="17"/>
      <c r="BG1245" s="17"/>
      <c r="BH1245" s="17"/>
      <c r="BI1245" s="17"/>
      <c r="BJ1245" s="17"/>
      <c r="BK1245" s="17"/>
      <c r="BL1245" s="17"/>
      <c r="BM1245" s="17"/>
      <c r="BN1245" s="17"/>
      <c r="BO1245" s="17"/>
      <c r="BP1245" s="17"/>
      <c r="BQ1245" s="17"/>
      <c r="BR1245" s="17"/>
      <c r="BS1245" s="17"/>
      <c r="BT1245" s="17"/>
      <c r="BU1245" s="17"/>
      <c r="BV1245" s="17"/>
      <c r="BW1245" s="17"/>
      <c r="BX1245" s="17"/>
      <c r="BY1245" s="17"/>
      <c r="BZ1245" s="17"/>
      <c r="CA1245" s="17"/>
      <c r="CB1245" s="17"/>
      <c r="CC1245" s="17"/>
      <c r="CD1245" s="17"/>
      <c r="CE1245" s="17"/>
      <c r="CF1245" s="17"/>
      <c r="CG1245" s="17"/>
      <c r="CH1245" s="17"/>
      <c r="CI1245" s="17"/>
      <c r="CJ1245" s="17"/>
      <c r="CK1245" s="17"/>
      <c r="CL1245" s="17"/>
      <c r="CM1245" s="17"/>
      <c r="CN1245" s="17"/>
      <c r="CO1245" s="17"/>
      <c r="CP1245" s="17"/>
    </row>
    <row r="1246" spans="2:94" x14ac:dyDescent="0.35">
      <c r="B1246" s="24" t="s">
        <v>225</v>
      </c>
      <c r="C1246" s="17"/>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c r="AD1246" s="17"/>
      <c r="AE1246" s="17"/>
      <c r="AF1246" s="17"/>
      <c r="AG1246" s="17"/>
      <c r="AH1246" s="17"/>
      <c r="AI1246" s="17"/>
      <c r="AJ1246" s="17"/>
      <c r="AK1246" s="17"/>
      <c r="AL1246" s="17"/>
      <c r="AM1246" s="17"/>
      <c r="AN1246" s="17"/>
      <c r="AO1246" s="17"/>
      <c r="AP1246" s="17"/>
      <c r="AQ1246" s="17"/>
      <c r="AR1246" s="17"/>
      <c r="AS1246" s="17"/>
      <c r="AT1246" s="17"/>
      <c r="AU1246" s="17"/>
      <c r="AV1246" s="17"/>
      <c r="AW1246" s="17"/>
      <c r="AX1246" s="17"/>
      <c r="AY1246" s="17"/>
      <c r="AZ1246" s="17"/>
      <c r="BA1246" s="17"/>
      <c r="BB1246" s="17"/>
      <c r="BC1246" s="17"/>
      <c r="BD1246" s="17"/>
      <c r="BE1246" s="17"/>
      <c r="BF1246" s="17"/>
      <c r="BG1246" s="17"/>
      <c r="BH1246" s="17"/>
      <c r="BI1246" s="17"/>
      <c r="BJ1246" s="17"/>
      <c r="BK1246" s="17"/>
      <c r="BL1246" s="17"/>
      <c r="BM1246" s="17"/>
      <c r="BN1246" s="17"/>
      <c r="BO1246" s="17"/>
      <c r="BP1246" s="17"/>
      <c r="BQ1246" s="17"/>
      <c r="BR1246" s="17"/>
      <c r="BS1246" s="17"/>
      <c r="BT1246" s="17"/>
      <c r="BU1246" s="17"/>
      <c r="BV1246" s="17"/>
      <c r="BW1246" s="17"/>
      <c r="BX1246" s="17"/>
      <c r="BY1246" s="17"/>
      <c r="BZ1246" s="17"/>
      <c r="CA1246" s="17"/>
      <c r="CB1246" s="17"/>
      <c r="CC1246" s="17"/>
      <c r="CD1246" s="17"/>
      <c r="CE1246" s="17"/>
      <c r="CF1246" s="17"/>
      <c r="CG1246" s="17"/>
      <c r="CH1246" s="17"/>
      <c r="CI1246" s="17"/>
      <c r="CJ1246" s="17"/>
      <c r="CK1246" s="17"/>
      <c r="CL1246" s="17"/>
      <c r="CM1246" s="17"/>
      <c r="CN1246" s="17"/>
      <c r="CO1246" s="17"/>
      <c r="CP1246" s="17"/>
    </row>
    <row r="1247" spans="2:94" x14ac:dyDescent="0.35">
      <c r="B1247" t="s">
        <v>427</v>
      </c>
      <c r="C1247" s="17">
        <v>0.28122643470049502</v>
      </c>
      <c r="D1247" s="17">
        <v>0.31127544728318401</v>
      </c>
      <c r="E1247" s="17">
        <v>0.25363829379577801</v>
      </c>
      <c r="F1247" s="17"/>
      <c r="G1247" s="17">
        <v>0.28634491399156198</v>
      </c>
      <c r="H1247" s="17">
        <v>0.29461153167527299</v>
      </c>
      <c r="I1247" s="17">
        <v>0.26307960181787299</v>
      </c>
      <c r="J1247" s="17">
        <v>0.28048405160322498</v>
      </c>
      <c r="K1247" s="17">
        <v>0.28341049933898399</v>
      </c>
      <c r="L1247" s="17">
        <v>0.279658662827455</v>
      </c>
      <c r="M1247" s="17"/>
      <c r="N1247" s="17">
        <v>0.30058801844052901</v>
      </c>
      <c r="O1247" s="17">
        <v>0.27914978581440802</v>
      </c>
      <c r="P1247" s="17">
        <v>0.28965063902468002</v>
      </c>
      <c r="Q1247" s="17">
        <v>0.25267835117839199</v>
      </c>
      <c r="R1247" s="17"/>
      <c r="S1247" s="17">
        <v>0.31714818357126801</v>
      </c>
      <c r="T1247" s="17">
        <v>0.247793051296303</v>
      </c>
      <c r="U1247" s="17">
        <v>0.25357653385134399</v>
      </c>
      <c r="V1247" s="17">
        <v>0.259696839082033</v>
      </c>
      <c r="W1247" s="17">
        <v>0.20583728340349899</v>
      </c>
      <c r="X1247" s="17">
        <v>0.26033425775170399</v>
      </c>
      <c r="Y1247" s="17">
        <v>0.32522407547196902</v>
      </c>
      <c r="Z1247" s="17">
        <v>0.35271000990936702</v>
      </c>
      <c r="AA1247" s="17">
        <v>0.30289616594817198</v>
      </c>
      <c r="AB1247" s="17">
        <v>0.26290177590541902</v>
      </c>
      <c r="AC1247" s="17">
        <v>0.34497104444526699</v>
      </c>
      <c r="AD1247" s="17"/>
      <c r="AE1247" s="17">
        <v>0.26088431806722201</v>
      </c>
      <c r="AF1247" s="17">
        <v>0.312150725386237</v>
      </c>
      <c r="AG1247" s="17">
        <v>0.24217571347844399</v>
      </c>
      <c r="AH1247" s="17"/>
      <c r="AI1247" s="17">
        <v>0.227991797781607</v>
      </c>
      <c r="AJ1247" s="17">
        <v>0.395326441278533</v>
      </c>
      <c r="AK1247" s="17">
        <v>0.30511342559052601</v>
      </c>
      <c r="AL1247" s="17">
        <v>0.227539285459254</v>
      </c>
      <c r="AM1247" s="17">
        <v>0.211055728491884</v>
      </c>
      <c r="AN1247" s="17"/>
      <c r="AO1247" s="17">
        <v>0.221488200521958</v>
      </c>
      <c r="AP1247" s="17">
        <v>0.38207753631884001</v>
      </c>
      <c r="AQ1247" s="17">
        <v>0.32844214209862499</v>
      </c>
      <c r="AR1247" s="17"/>
      <c r="AS1247" s="17">
        <v>0.24743249672656401</v>
      </c>
      <c r="AT1247" s="17">
        <v>0.240783208065799</v>
      </c>
      <c r="AU1247" s="17">
        <v>0.29527500866241502</v>
      </c>
      <c r="AV1247" s="17">
        <v>0.33572390136472702</v>
      </c>
      <c r="AW1247" s="17">
        <v>0.34042660090149601</v>
      </c>
      <c r="AX1247" s="17"/>
      <c r="AY1247" s="17">
        <v>0.32140290364145702</v>
      </c>
      <c r="AZ1247" s="17">
        <v>0.222483368779548</v>
      </c>
      <c r="BA1247" s="17">
        <v>0.33413577233990999</v>
      </c>
      <c r="BB1247" s="17">
        <v>0.23889493926278299</v>
      </c>
      <c r="BC1247" s="17">
        <v>0.26733052776723898</v>
      </c>
      <c r="BD1247" s="17">
        <v>0.28031405662348002</v>
      </c>
      <c r="BE1247" s="17">
        <v>0.245759875031314</v>
      </c>
      <c r="BF1247" s="17">
        <v>0.28216506658523899</v>
      </c>
      <c r="BG1247" s="17">
        <v>0.283218577929708</v>
      </c>
      <c r="BH1247" s="17">
        <v>0.324251394162754</v>
      </c>
      <c r="BI1247" s="17">
        <v>0.32374990685145899</v>
      </c>
      <c r="BJ1247" s="17">
        <v>0.318413203649895</v>
      </c>
      <c r="BK1247" s="17">
        <v>0.27097525814770701</v>
      </c>
      <c r="BL1247" s="17">
        <v>0.25543759084863898</v>
      </c>
      <c r="BM1247" s="17">
        <v>0.25994214437822299</v>
      </c>
      <c r="BN1247" s="17">
        <v>0.42414600482667902</v>
      </c>
      <c r="BO1247" s="17"/>
      <c r="BP1247" s="17">
        <v>0.33993986583463798</v>
      </c>
      <c r="BQ1247" s="17">
        <v>0.27988297092181402</v>
      </c>
      <c r="BR1247" s="17">
        <v>0.28270848765784001</v>
      </c>
      <c r="BS1247" s="17">
        <v>0.238570137169338</v>
      </c>
      <c r="BT1247" s="17">
        <v>0.25828981594810901</v>
      </c>
      <c r="BU1247" s="17">
        <v>0.24991494056210301</v>
      </c>
      <c r="BV1247" s="17"/>
      <c r="BW1247" s="17">
        <v>0.28249084883945902</v>
      </c>
      <c r="BX1247" s="17">
        <v>0.27653884926757999</v>
      </c>
      <c r="BY1247" s="17">
        <v>0.28250963851415201</v>
      </c>
      <c r="BZ1247" s="17">
        <v>0.28715568288849103</v>
      </c>
      <c r="CA1247" s="17">
        <v>0.30012009626838798</v>
      </c>
      <c r="CB1247" s="17">
        <v>0.26500439843721701</v>
      </c>
      <c r="CC1247" s="17">
        <v>0.42227417780031801</v>
      </c>
      <c r="CD1247" s="17">
        <v>0.271797039888164</v>
      </c>
      <c r="CE1247" s="17"/>
      <c r="CF1247" s="17">
        <v>0.33720873552521202</v>
      </c>
      <c r="CG1247" s="17">
        <v>0.27246290911450199</v>
      </c>
      <c r="CH1247" s="17">
        <v>0.27649744116094099</v>
      </c>
      <c r="CI1247" s="17">
        <v>0.28647686697200903</v>
      </c>
      <c r="CJ1247" s="17">
        <v>0.25904525327266997</v>
      </c>
      <c r="CK1247" s="17"/>
      <c r="CL1247" s="17">
        <v>0.32804156551761798</v>
      </c>
      <c r="CM1247" s="17"/>
      <c r="CN1247" s="17">
        <v>0.31934739798457301</v>
      </c>
      <c r="CO1247" s="17">
        <v>0.20446734415050399</v>
      </c>
      <c r="CP1247" s="17">
        <v>0.25552912561483598</v>
      </c>
    </row>
    <row r="1248" spans="2:94" x14ac:dyDescent="0.35">
      <c r="B1248" t="s">
        <v>428</v>
      </c>
      <c r="C1248" s="17">
        <v>0.25047690505624398</v>
      </c>
      <c r="D1248" s="17">
        <v>0.23756381073726801</v>
      </c>
      <c r="E1248" s="17">
        <v>0.26283197260346602</v>
      </c>
      <c r="F1248" s="17"/>
      <c r="G1248" s="17">
        <v>0.24671113626206201</v>
      </c>
      <c r="H1248" s="17">
        <v>0.26192586071241802</v>
      </c>
      <c r="I1248" s="17">
        <v>0.27381377867222001</v>
      </c>
      <c r="J1248" s="17">
        <v>0.24719579564557301</v>
      </c>
      <c r="K1248" s="17">
        <v>0.245719586889662</v>
      </c>
      <c r="L1248" s="17">
        <v>0.231190480776721</v>
      </c>
      <c r="M1248" s="17"/>
      <c r="N1248" s="17">
        <v>0.25675347146565303</v>
      </c>
      <c r="O1248" s="17">
        <v>0.25020867905210897</v>
      </c>
      <c r="P1248" s="17">
        <v>0.24891255028289699</v>
      </c>
      <c r="Q1248" s="17">
        <v>0.24449223287296701</v>
      </c>
      <c r="R1248" s="17"/>
      <c r="S1248" s="17">
        <v>0.25183535840406901</v>
      </c>
      <c r="T1248" s="17">
        <v>0.22772618227445701</v>
      </c>
      <c r="U1248" s="17">
        <v>0.20476464244784101</v>
      </c>
      <c r="V1248" s="17">
        <v>0.25177125680950502</v>
      </c>
      <c r="W1248" s="17">
        <v>0.31946408535297599</v>
      </c>
      <c r="X1248" s="17">
        <v>0.27587298556392398</v>
      </c>
      <c r="Y1248" s="17">
        <v>0.23800296751297501</v>
      </c>
      <c r="Z1248" s="17">
        <v>0.26157419341426402</v>
      </c>
      <c r="AA1248" s="17">
        <v>0.24088470254868599</v>
      </c>
      <c r="AB1248" s="17">
        <v>0.26750723270322802</v>
      </c>
      <c r="AC1248" s="17">
        <v>0.23229863359834399</v>
      </c>
      <c r="AD1248" s="17"/>
      <c r="AE1248" s="17">
        <v>0.22536494194018999</v>
      </c>
      <c r="AF1248" s="17">
        <v>0.28468754556780401</v>
      </c>
      <c r="AG1248" s="17">
        <v>0.22051912883015101</v>
      </c>
      <c r="AH1248" s="17"/>
      <c r="AI1248" s="17">
        <v>0.25454419234928799</v>
      </c>
      <c r="AJ1248" s="17">
        <v>0.27120148453764897</v>
      </c>
      <c r="AK1248" s="17">
        <v>0.29469276342053402</v>
      </c>
      <c r="AL1248" s="17">
        <v>0.212253891163519</v>
      </c>
      <c r="AM1248" s="17">
        <v>0.20200144694163699</v>
      </c>
      <c r="AN1248" s="17"/>
      <c r="AO1248" s="17">
        <v>0.26585522193790201</v>
      </c>
      <c r="AP1248" s="17">
        <v>0.28143745516495</v>
      </c>
      <c r="AQ1248" s="17">
        <v>0.24042862900209899</v>
      </c>
      <c r="AR1248" s="17"/>
      <c r="AS1248" s="17">
        <v>0.23263055633719601</v>
      </c>
      <c r="AT1248" s="17">
        <v>0.26501032095028698</v>
      </c>
      <c r="AU1248" s="17">
        <v>0.26003814642392997</v>
      </c>
      <c r="AV1248" s="17">
        <v>0.27703846402183402</v>
      </c>
      <c r="AW1248" s="17">
        <v>0.368386781857868</v>
      </c>
      <c r="AX1248" s="17"/>
      <c r="AY1248" s="17">
        <v>0.130113732964279</v>
      </c>
      <c r="AZ1248" s="17">
        <v>0.271840250770362</v>
      </c>
      <c r="BA1248" s="17">
        <v>0.235112614511537</v>
      </c>
      <c r="BB1248" s="17">
        <v>0.27210491655973301</v>
      </c>
      <c r="BC1248" s="17">
        <v>0.26972522105045399</v>
      </c>
      <c r="BD1248" s="17">
        <v>0.28026137696078002</v>
      </c>
      <c r="BE1248" s="17">
        <v>0.241893920419985</v>
      </c>
      <c r="BF1248" s="17">
        <v>0.21434146245762301</v>
      </c>
      <c r="BG1248" s="17">
        <v>0.23943564723692301</v>
      </c>
      <c r="BH1248" s="17">
        <v>0.238030777658813</v>
      </c>
      <c r="BI1248" s="17">
        <v>0.204947018273299</v>
      </c>
      <c r="BJ1248" s="17">
        <v>0.30245537409374301</v>
      </c>
      <c r="BK1248" s="17">
        <v>0.25282149242239499</v>
      </c>
      <c r="BL1248" s="17">
        <v>0.32173895890611798</v>
      </c>
      <c r="BM1248" s="17">
        <v>0.29627650211456202</v>
      </c>
      <c r="BN1248" s="17">
        <v>0.27603389083873697</v>
      </c>
      <c r="BO1248" s="17"/>
      <c r="BP1248" s="17">
        <v>0.24900675474101899</v>
      </c>
      <c r="BQ1248" s="17">
        <v>0.24069490739042801</v>
      </c>
      <c r="BR1248" s="17">
        <v>0.26451418836846102</v>
      </c>
      <c r="BS1248" s="17">
        <v>0.27716815675587803</v>
      </c>
      <c r="BT1248" s="17">
        <v>0.20579554558569499</v>
      </c>
      <c r="BU1248" s="17">
        <v>0.25106480402219</v>
      </c>
      <c r="BV1248" s="17"/>
      <c r="BW1248" s="17">
        <v>0.27471528576829102</v>
      </c>
      <c r="BX1248" s="17">
        <v>0.22345613533160399</v>
      </c>
      <c r="BY1248" s="17">
        <v>0.26921406525767799</v>
      </c>
      <c r="BZ1248" s="17">
        <v>0.25273400553199199</v>
      </c>
      <c r="CA1248" s="17">
        <v>0.27705515993760199</v>
      </c>
      <c r="CB1248" s="17">
        <v>0.31084013993704901</v>
      </c>
      <c r="CC1248" s="17">
        <v>0.187260215478951</v>
      </c>
      <c r="CD1248" s="17">
        <v>0.21922383408343801</v>
      </c>
      <c r="CE1248" s="17"/>
      <c r="CF1248" s="17">
        <v>0.23815135151227601</v>
      </c>
      <c r="CG1248" s="17">
        <v>0.236041074433366</v>
      </c>
      <c r="CH1248" s="17">
        <v>0.25905433007026701</v>
      </c>
      <c r="CI1248" s="17">
        <v>0.27736781244356001</v>
      </c>
      <c r="CJ1248" s="17">
        <v>0.21969486101394001</v>
      </c>
      <c r="CK1248" s="17"/>
      <c r="CL1248" s="17">
        <v>0.283988989110184</v>
      </c>
      <c r="CM1248" s="17"/>
      <c r="CN1248" s="17">
        <v>0.24757351753939399</v>
      </c>
      <c r="CO1248" s="17">
        <v>0.25171534260131001</v>
      </c>
      <c r="CP1248" s="17">
        <v>0.25597569271755199</v>
      </c>
    </row>
    <row r="1249" spans="2:94" x14ac:dyDescent="0.35">
      <c r="B1249" t="s">
        <v>429</v>
      </c>
      <c r="C1249" s="17">
        <v>0.186712936233977</v>
      </c>
      <c r="D1249" s="17">
        <v>0.17090665866128199</v>
      </c>
      <c r="E1249" s="17">
        <v>0.20140658399265099</v>
      </c>
      <c r="F1249" s="17"/>
      <c r="G1249" s="17">
        <v>0.183179456523167</v>
      </c>
      <c r="H1249" s="17">
        <v>0.206541802182656</v>
      </c>
      <c r="I1249" s="17">
        <v>0.214681144597858</v>
      </c>
      <c r="J1249" s="17">
        <v>0.21234492132232599</v>
      </c>
      <c r="K1249" s="17">
        <v>0.13807473027075101</v>
      </c>
      <c r="L1249" s="17">
        <v>0.16344275112985099</v>
      </c>
      <c r="M1249" s="17"/>
      <c r="N1249" s="17">
        <v>0.17604630499149199</v>
      </c>
      <c r="O1249" s="17">
        <v>0.218200464229449</v>
      </c>
      <c r="P1249" s="17">
        <v>0.21655141768439501</v>
      </c>
      <c r="Q1249" s="17">
        <v>0.139357096523817</v>
      </c>
      <c r="R1249" s="17"/>
      <c r="S1249" s="17">
        <v>0.14487488593741801</v>
      </c>
      <c r="T1249" s="17">
        <v>0.20276613597437501</v>
      </c>
      <c r="U1249" s="17">
        <v>0.188716965499412</v>
      </c>
      <c r="V1249" s="17">
        <v>0.20702185859755401</v>
      </c>
      <c r="W1249" s="17">
        <v>0.23061089596973</v>
      </c>
      <c r="X1249" s="17">
        <v>0.197431058781075</v>
      </c>
      <c r="Y1249" s="17">
        <v>0.182418881668241</v>
      </c>
      <c r="Z1249" s="17">
        <v>0.14777061081328299</v>
      </c>
      <c r="AA1249" s="17">
        <v>0.19891479488647701</v>
      </c>
      <c r="AB1249" s="17">
        <v>0.175708687617918</v>
      </c>
      <c r="AC1249" s="17">
        <v>0.17477337590279399</v>
      </c>
      <c r="AD1249" s="17"/>
      <c r="AE1249" s="17">
        <v>0.18224020487002299</v>
      </c>
      <c r="AF1249" s="17">
        <v>0.184217900316995</v>
      </c>
      <c r="AG1249" s="17">
        <v>0.20376216258747601</v>
      </c>
      <c r="AH1249" s="17"/>
      <c r="AI1249" s="17">
        <v>0.200453985519881</v>
      </c>
      <c r="AJ1249" s="17">
        <v>0.146297502616659</v>
      </c>
      <c r="AK1249" s="17">
        <v>0.17956359195608301</v>
      </c>
      <c r="AL1249" s="17">
        <v>0.105654237140811</v>
      </c>
      <c r="AM1249" s="17">
        <v>0.226153934234397</v>
      </c>
      <c r="AN1249" s="17"/>
      <c r="AO1249" s="17">
        <v>0.19626324017945801</v>
      </c>
      <c r="AP1249" s="17">
        <v>0.15669407365465299</v>
      </c>
      <c r="AQ1249" s="17">
        <v>0.19269129967611401</v>
      </c>
      <c r="AR1249" s="17"/>
      <c r="AS1249" s="17">
        <v>0.187728522536417</v>
      </c>
      <c r="AT1249" s="17">
        <v>0.19963743688423199</v>
      </c>
      <c r="AU1249" s="17">
        <v>0.172543749968572</v>
      </c>
      <c r="AV1249" s="17">
        <v>0.20052998656333701</v>
      </c>
      <c r="AW1249" s="17">
        <v>0.12357265496186701</v>
      </c>
      <c r="AX1249" s="17"/>
      <c r="AY1249" s="17">
        <v>0.25688913932979401</v>
      </c>
      <c r="AZ1249" s="17">
        <v>0.14977095174906699</v>
      </c>
      <c r="BA1249" s="17">
        <v>0.19244313075754599</v>
      </c>
      <c r="BB1249" s="17">
        <v>0.14867439650922101</v>
      </c>
      <c r="BC1249" s="17">
        <v>0.15142915366099299</v>
      </c>
      <c r="BD1249" s="17">
        <v>0.160462100018013</v>
      </c>
      <c r="BE1249" s="17">
        <v>0.196429976732657</v>
      </c>
      <c r="BF1249" s="17">
        <v>0.24288503710693099</v>
      </c>
      <c r="BG1249" s="17">
        <v>0.23115846644656601</v>
      </c>
      <c r="BH1249" s="17">
        <v>0.23071172200911799</v>
      </c>
      <c r="BI1249" s="17">
        <v>0.185758022579812</v>
      </c>
      <c r="BJ1249" s="17">
        <v>0.158326572801152</v>
      </c>
      <c r="BK1249" s="17">
        <v>0.24139906499480601</v>
      </c>
      <c r="BL1249" s="17">
        <v>0.158867016810425</v>
      </c>
      <c r="BM1249" s="17">
        <v>0.19219562053292399</v>
      </c>
      <c r="BN1249" s="17">
        <v>0.12812524160941899</v>
      </c>
      <c r="BO1249" s="17"/>
      <c r="BP1249" s="17">
        <v>0.16614610311208799</v>
      </c>
      <c r="BQ1249" s="17">
        <v>0.174947752560733</v>
      </c>
      <c r="BR1249" s="17">
        <v>0.18520373443060401</v>
      </c>
      <c r="BS1249" s="17">
        <v>0.20964650654941899</v>
      </c>
      <c r="BT1249" s="17">
        <v>0.24867067477045299</v>
      </c>
      <c r="BU1249" s="17">
        <v>0.12610993444524399</v>
      </c>
      <c r="BV1249" s="17"/>
      <c r="BW1249" s="17">
        <v>0.136114185822545</v>
      </c>
      <c r="BX1249" s="17">
        <v>0.21524300729548301</v>
      </c>
      <c r="BY1249" s="17">
        <v>0.184202395335542</v>
      </c>
      <c r="BZ1249" s="17">
        <v>0.21451269100223799</v>
      </c>
      <c r="CA1249" s="17">
        <v>0.127212089324924</v>
      </c>
      <c r="CB1249" s="17">
        <v>0.14904323512995499</v>
      </c>
      <c r="CC1249" s="17">
        <v>0.106298467288742</v>
      </c>
      <c r="CD1249" s="17">
        <v>0.22999785861799599</v>
      </c>
      <c r="CE1249" s="17"/>
      <c r="CF1249" s="17">
        <v>0.148153357997551</v>
      </c>
      <c r="CG1249" s="17">
        <v>0.19939359779919499</v>
      </c>
      <c r="CH1249" s="17">
        <v>0.19666452903350201</v>
      </c>
      <c r="CI1249" s="17">
        <v>0.158036324691744</v>
      </c>
      <c r="CJ1249" s="17">
        <v>0.174795693174674</v>
      </c>
      <c r="CK1249" s="17"/>
      <c r="CL1249" s="17">
        <v>0.211709450028884</v>
      </c>
      <c r="CM1249" s="17"/>
      <c r="CN1249" s="17">
        <v>0.168798881900734</v>
      </c>
      <c r="CO1249" s="17">
        <v>0.21396127134927101</v>
      </c>
      <c r="CP1249" s="17">
        <v>0.20557021793371399</v>
      </c>
    </row>
    <row r="1250" spans="2:94" x14ac:dyDescent="0.35">
      <c r="B1250" t="s">
        <v>430</v>
      </c>
      <c r="C1250" s="17">
        <v>0.19967074980250499</v>
      </c>
      <c r="D1250" s="17">
        <v>0.201182655389609</v>
      </c>
      <c r="E1250" s="17">
        <v>0.197754113049074</v>
      </c>
      <c r="F1250" s="17"/>
      <c r="G1250" s="17">
        <v>0.19311529477036199</v>
      </c>
      <c r="H1250" s="17">
        <v>0.15803869072229301</v>
      </c>
      <c r="I1250" s="17">
        <v>0.185661898511398</v>
      </c>
      <c r="J1250" s="17">
        <v>0.185209720741835</v>
      </c>
      <c r="K1250" s="17">
        <v>0.237535042143317</v>
      </c>
      <c r="L1250" s="17">
        <v>0.23558461348521301</v>
      </c>
      <c r="M1250" s="17"/>
      <c r="N1250" s="17">
        <v>0.214658619040768</v>
      </c>
      <c r="O1250" s="17">
        <v>0.17849114502747701</v>
      </c>
      <c r="P1250" s="17">
        <v>0.17172541040209199</v>
      </c>
      <c r="Q1250" s="17">
        <v>0.2333475344099</v>
      </c>
      <c r="R1250" s="17"/>
      <c r="S1250" s="17">
        <v>0.20324608764642699</v>
      </c>
      <c r="T1250" s="17">
        <v>0.23561494946219699</v>
      </c>
      <c r="U1250" s="17">
        <v>0.25046620400027197</v>
      </c>
      <c r="V1250" s="17">
        <v>0.211757672525928</v>
      </c>
      <c r="W1250" s="17">
        <v>0.15066715894561999</v>
      </c>
      <c r="X1250" s="17">
        <v>0.175409916141957</v>
      </c>
      <c r="Y1250" s="17">
        <v>0.17825050602374501</v>
      </c>
      <c r="Z1250" s="17">
        <v>0.148599503447952</v>
      </c>
      <c r="AA1250" s="17">
        <v>0.18686729736442001</v>
      </c>
      <c r="AB1250" s="17">
        <v>0.230129117111154</v>
      </c>
      <c r="AC1250" s="17">
        <v>0.15861789864172701</v>
      </c>
      <c r="AD1250" s="17"/>
      <c r="AE1250" s="17">
        <v>0.23895742143854101</v>
      </c>
      <c r="AF1250" s="17">
        <v>0.15909991146501501</v>
      </c>
      <c r="AG1250" s="17">
        <v>0.21311344553297701</v>
      </c>
      <c r="AH1250" s="17"/>
      <c r="AI1250" s="17">
        <v>0.23052272701821699</v>
      </c>
      <c r="AJ1250" s="17">
        <v>0.13525736969490401</v>
      </c>
      <c r="AK1250" s="17">
        <v>0.176084259331028</v>
      </c>
      <c r="AL1250" s="17">
        <v>0.24742963228772999</v>
      </c>
      <c r="AM1250" s="17">
        <v>0.240576606372602</v>
      </c>
      <c r="AN1250" s="17"/>
      <c r="AO1250" s="17">
        <v>0.232417396105878</v>
      </c>
      <c r="AP1250" s="17">
        <v>0.130898907857431</v>
      </c>
      <c r="AQ1250" s="17">
        <v>0.17279800016362801</v>
      </c>
      <c r="AR1250" s="17"/>
      <c r="AS1250" s="17">
        <v>0.22568744632419999</v>
      </c>
      <c r="AT1250" s="17">
        <v>0.20427183812243299</v>
      </c>
      <c r="AU1250" s="17">
        <v>0.192199808323923</v>
      </c>
      <c r="AV1250" s="17">
        <v>0.14845640156120499</v>
      </c>
      <c r="AW1250" s="17">
        <v>0.120772897322012</v>
      </c>
      <c r="AX1250" s="17"/>
      <c r="AY1250" s="17">
        <v>8.0227297857209404E-2</v>
      </c>
      <c r="AZ1250" s="17">
        <v>0.20982723805942699</v>
      </c>
      <c r="BA1250" s="17">
        <v>0.120582151838196</v>
      </c>
      <c r="BB1250" s="17">
        <v>0.21750250744986599</v>
      </c>
      <c r="BC1250" s="17">
        <v>0.236963471905345</v>
      </c>
      <c r="BD1250" s="17">
        <v>0.20109429103413301</v>
      </c>
      <c r="BE1250" s="17">
        <v>0.21762295522010999</v>
      </c>
      <c r="BF1250" s="17">
        <v>0.224508578401278</v>
      </c>
      <c r="BG1250" s="17">
        <v>0.21670849201956</v>
      </c>
      <c r="BH1250" s="17">
        <v>0.147393920593756</v>
      </c>
      <c r="BI1250" s="17">
        <v>0.22671145806092899</v>
      </c>
      <c r="BJ1250" s="17">
        <v>0.18183742925039301</v>
      </c>
      <c r="BK1250" s="17">
        <v>0.17541806774425001</v>
      </c>
      <c r="BL1250" s="17">
        <v>0.191655277509578</v>
      </c>
      <c r="BM1250" s="17">
        <v>0.211088671618096</v>
      </c>
      <c r="BN1250" s="17">
        <v>0.137026332699905</v>
      </c>
      <c r="BO1250" s="17"/>
      <c r="BP1250" s="17">
        <v>0.176633402874771</v>
      </c>
      <c r="BQ1250" s="17">
        <v>0.21974586945833999</v>
      </c>
      <c r="BR1250" s="17">
        <v>0.177225937367925</v>
      </c>
      <c r="BS1250" s="17">
        <v>0.19996655503289301</v>
      </c>
      <c r="BT1250" s="17">
        <v>0.19822235670087901</v>
      </c>
      <c r="BU1250" s="17">
        <v>0.25580310963581798</v>
      </c>
      <c r="BV1250" s="17"/>
      <c r="BW1250" s="17">
        <v>0.22954052242249401</v>
      </c>
      <c r="BX1250" s="17">
        <v>0.20228387839618001</v>
      </c>
      <c r="BY1250" s="17">
        <v>0.19167672608668901</v>
      </c>
      <c r="BZ1250" s="17">
        <v>0.16666312493511901</v>
      </c>
      <c r="CA1250" s="17">
        <v>0.24928744098279301</v>
      </c>
      <c r="CB1250" s="17">
        <v>0.193035902690882</v>
      </c>
      <c r="CC1250" s="17">
        <v>0.16193417232812399</v>
      </c>
      <c r="CD1250" s="17">
        <v>0.158596118906325</v>
      </c>
      <c r="CE1250" s="17"/>
      <c r="CF1250" s="17">
        <v>0.189260479417212</v>
      </c>
      <c r="CG1250" s="17">
        <v>0.224907342298201</v>
      </c>
      <c r="CH1250" s="17">
        <v>0.18836389801446299</v>
      </c>
      <c r="CI1250" s="17">
        <v>0.18449048596194001</v>
      </c>
      <c r="CJ1250" s="17">
        <v>0.15534252723637801</v>
      </c>
      <c r="CK1250" s="17"/>
      <c r="CL1250" s="17">
        <v>0.15801232203460699</v>
      </c>
      <c r="CM1250" s="17"/>
      <c r="CN1250" s="17">
        <v>0.17527559094190101</v>
      </c>
      <c r="CO1250" s="17">
        <v>0.25322672019385001</v>
      </c>
      <c r="CP1250" s="17">
        <v>0.21270688263684601</v>
      </c>
    </row>
    <row r="1251" spans="2:94" x14ac:dyDescent="0.35">
      <c r="B1251" t="s">
        <v>431</v>
      </c>
      <c r="C1251" s="17">
        <v>1.7929954970979399E-2</v>
      </c>
      <c r="D1251" s="17">
        <v>2.0576824448045698E-2</v>
      </c>
      <c r="E1251" s="17">
        <v>1.5527786309750401E-2</v>
      </c>
      <c r="F1251" s="17"/>
      <c r="G1251" s="17">
        <v>3.8031933824747302E-2</v>
      </c>
      <c r="H1251" s="17">
        <v>2.2984435264418301E-2</v>
      </c>
      <c r="I1251" s="17">
        <v>2.3638274620354401E-2</v>
      </c>
      <c r="J1251" s="17">
        <v>7.4349024556275602E-3</v>
      </c>
      <c r="K1251" s="17">
        <v>1.40596460895091E-2</v>
      </c>
      <c r="L1251" s="17">
        <v>7.3740157426472903E-3</v>
      </c>
      <c r="M1251" s="17"/>
      <c r="N1251" s="17">
        <v>1.1468013366303299E-2</v>
      </c>
      <c r="O1251" s="17">
        <v>1.2537120053085601E-2</v>
      </c>
      <c r="P1251" s="17">
        <v>2.18896987805038E-2</v>
      </c>
      <c r="Q1251" s="17">
        <v>2.5761698372368299E-2</v>
      </c>
      <c r="R1251" s="17"/>
      <c r="S1251" s="17">
        <v>3.0803053085970599E-2</v>
      </c>
      <c r="T1251" s="17">
        <v>1.8758783468661201E-2</v>
      </c>
      <c r="U1251" s="17">
        <v>2.8049852828002101E-2</v>
      </c>
      <c r="V1251" s="17">
        <v>8.4991752475926108E-3</v>
      </c>
      <c r="W1251" s="17">
        <v>2.4088803085112999E-2</v>
      </c>
      <c r="X1251" s="17">
        <v>1.4670211683307101E-2</v>
      </c>
      <c r="Y1251" s="17">
        <v>1.6307838013411902E-2</v>
      </c>
      <c r="Z1251" s="17">
        <v>9.8634058763075808E-3</v>
      </c>
      <c r="AA1251" s="17">
        <v>7.1512037891330298E-3</v>
      </c>
      <c r="AB1251" s="17">
        <v>1.43912116650983E-2</v>
      </c>
      <c r="AC1251" s="17">
        <v>1.8492266306303101E-2</v>
      </c>
      <c r="AD1251" s="17"/>
      <c r="AE1251" s="17">
        <v>1.3065233586858E-2</v>
      </c>
      <c r="AF1251" s="17">
        <v>1.8886971064010299E-2</v>
      </c>
      <c r="AG1251" s="17">
        <v>2.22065526474877E-2</v>
      </c>
      <c r="AH1251" s="17"/>
      <c r="AI1251" s="17">
        <v>9.7807621370377407E-3</v>
      </c>
      <c r="AJ1251" s="17">
        <v>1.8712265627939099E-2</v>
      </c>
      <c r="AK1251" s="17">
        <v>2.5735683124799302E-2</v>
      </c>
      <c r="AL1251" s="17">
        <v>4.9389420625938603E-2</v>
      </c>
      <c r="AM1251" s="17">
        <v>1.2429440967697001E-2</v>
      </c>
      <c r="AN1251" s="17"/>
      <c r="AO1251" s="17">
        <v>1.15737833578384E-2</v>
      </c>
      <c r="AP1251" s="17">
        <v>1.4421558301201599E-2</v>
      </c>
      <c r="AQ1251" s="17">
        <v>3.6883173037309203E-2</v>
      </c>
      <c r="AR1251" s="17"/>
      <c r="AS1251" s="17">
        <v>1.24637559714418E-2</v>
      </c>
      <c r="AT1251" s="17">
        <v>2.08110004279723E-2</v>
      </c>
      <c r="AU1251" s="17">
        <v>1.8828395764918002E-2</v>
      </c>
      <c r="AV1251" s="17">
        <v>1.88441986524862E-2</v>
      </c>
      <c r="AW1251" s="17">
        <v>0</v>
      </c>
      <c r="AX1251" s="17"/>
      <c r="AY1251" s="17">
        <v>4.56710504319102E-2</v>
      </c>
      <c r="AZ1251" s="17">
        <v>2.9996498980013001E-2</v>
      </c>
      <c r="BA1251" s="17">
        <v>1.41635869259105E-2</v>
      </c>
      <c r="BB1251" s="17">
        <v>2.08348298569455E-2</v>
      </c>
      <c r="BC1251" s="17">
        <v>2.25115980842782E-2</v>
      </c>
      <c r="BD1251" s="17">
        <v>2.3328611069102799E-2</v>
      </c>
      <c r="BE1251" s="17">
        <v>1.4398405816064001E-2</v>
      </c>
      <c r="BF1251" s="17">
        <v>1.8054975468357201E-2</v>
      </c>
      <c r="BG1251" s="17">
        <v>0</v>
      </c>
      <c r="BH1251" s="17">
        <v>2.1860751598610399E-2</v>
      </c>
      <c r="BI1251" s="17">
        <v>5.71890988672746E-3</v>
      </c>
      <c r="BJ1251" s="17">
        <v>1.55552311446905E-2</v>
      </c>
      <c r="BK1251" s="17">
        <v>1.7893836152753299E-2</v>
      </c>
      <c r="BL1251" s="17">
        <v>2.2347833764024799E-2</v>
      </c>
      <c r="BM1251" s="17">
        <v>2.0464041499650198E-2</v>
      </c>
      <c r="BN1251" s="17">
        <v>1.09484059302885E-2</v>
      </c>
      <c r="BO1251" s="17"/>
      <c r="BP1251" s="17">
        <v>1.7430561879534401E-2</v>
      </c>
      <c r="BQ1251" s="17">
        <v>1.79193038782757E-2</v>
      </c>
      <c r="BR1251" s="17">
        <v>2.7942930322784301E-2</v>
      </c>
      <c r="BS1251" s="17">
        <v>1.4977149790403099E-2</v>
      </c>
      <c r="BT1251" s="17">
        <v>1.3230162046589699E-2</v>
      </c>
      <c r="BU1251" s="17">
        <v>1.53808965040622E-2</v>
      </c>
      <c r="BV1251" s="17"/>
      <c r="BW1251" s="17">
        <v>2.0984938475329298E-2</v>
      </c>
      <c r="BX1251" s="17">
        <v>1.1922179726689699E-2</v>
      </c>
      <c r="BY1251" s="17">
        <v>2.26514133071576E-2</v>
      </c>
      <c r="BZ1251" s="17">
        <v>6.8774627663103199E-3</v>
      </c>
      <c r="CA1251" s="17">
        <v>2.3679115236245201E-2</v>
      </c>
      <c r="CB1251" s="17">
        <v>2.2600463090050298E-2</v>
      </c>
      <c r="CC1251" s="17">
        <v>3.2430189135834703E-2</v>
      </c>
      <c r="CD1251" s="17">
        <v>3.6348858296452499E-2</v>
      </c>
      <c r="CE1251" s="17"/>
      <c r="CF1251" s="17">
        <v>1.5208722169240499E-2</v>
      </c>
      <c r="CG1251" s="17">
        <v>9.9250279448782602E-3</v>
      </c>
      <c r="CH1251" s="17">
        <v>1.87686026951784E-2</v>
      </c>
      <c r="CI1251" s="17">
        <v>2.8718199693038401E-2</v>
      </c>
      <c r="CJ1251" s="17">
        <v>4.9179153657112701E-2</v>
      </c>
      <c r="CK1251" s="17"/>
      <c r="CL1251" s="17">
        <v>0</v>
      </c>
      <c r="CM1251" s="17"/>
      <c r="CN1251" s="17">
        <v>2.1195997561773101E-2</v>
      </c>
      <c r="CO1251" s="17">
        <v>2.0135003831569399E-2</v>
      </c>
      <c r="CP1251" s="17">
        <v>8.9786761000889906E-3</v>
      </c>
    </row>
    <row r="1252" spans="2:94" x14ac:dyDescent="0.35">
      <c r="B1252" t="s">
        <v>432</v>
      </c>
      <c r="C1252" s="17">
        <v>1.06712292637393E-2</v>
      </c>
      <c r="D1252" s="17">
        <v>9.6565205771972796E-3</v>
      </c>
      <c r="E1252" s="17">
        <v>1.17096822347396E-2</v>
      </c>
      <c r="F1252" s="17"/>
      <c r="G1252" s="17">
        <v>1.5693161197841001E-2</v>
      </c>
      <c r="H1252" s="17">
        <v>0</v>
      </c>
      <c r="I1252" s="17">
        <v>1.1447230155023301E-2</v>
      </c>
      <c r="J1252" s="17">
        <v>2.2637383325833801E-3</v>
      </c>
      <c r="K1252" s="17">
        <v>1.6718815796550199E-2</v>
      </c>
      <c r="L1252" s="17">
        <v>1.8560973933833099E-2</v>
      </c>
      <c r="M1252" s="17"/>
      <c r="N1252" s="17">
        <v>1.1308224845522401E-2</v>
      </c>
      <c r="O1252" s="17">
        <v>1.4670181876277199E-2</v>
      </c>
      <c r="P1252" s="17">
        <v>6.5309515465115896E-3</v>
      </c>
      <c r="Q1252" s="17">
        <v>9.4801918538083094E-3</v>
      </c>
      <c r="R1252" s="17"/>
      <c r="S1252" s="17">
        <v>9.6652286507482206E-3</v>
      </c>
      <c r="T1252" s="17">
        <v>3.4722054626397502E-3</v>
      </c>
      <c r="U1252" s="17">
        <v>5.0022035590071498E-3</v>
      </c>
      <c r="V1252" s="17">
        <v>1.8121946256808501E-2</v>
      </c>
      <c r="W1252" s="17">
        <v>1.9212232654098001E-2</v>
      </c>
      <c r="X1252" s="17">
        <v>9.6801317509847499E-3</v>
      </c>
      <c r="Y1252" s="17">
        <v>2.0995812073534001E-2</v>
      </c>
      <c r="Z1252" s="17">
        <v>0</v>
      </c>
      <c r="AA1252" s="17">
        <v>7.4701386163470301E-3</v>
      </c>
      <c r="AB1252" s="17">
        <v>1.0193270861924101E-2</v>
      </c>
      <c r="AC1252" s="17">
        <v>1.8202192043046801E-2</v>
      </c>
      <c r="AD1252" s="17"/>
      <c r="AE1252" s="17">
        <v>1.5975631364496399E-2</v>
      </c>
      <c r="AF1252" s="17">
        <v>6.7148207643082701E-3</v>
      </c>
      <c r="AG1252" s="17">
        <v>9.4323626039784E-3</v>
      </c>
      <c r="AH1252" s="17"/>
      <c r="AI1252" s="17">
        <v>1.54789498055457E-2</v>
      </c>
      <c r="AJ1252" s="17">
        <v>3.1490057300925202E-3</v>
      </c>
      <c r="AK1252" s="17">
        <v>1.27513055454508E-2</v>
      </c>
      <c r="AL1252" s="17">
        <v>9.0735954969320298E-2</v>
      </c>
      <c r="AM1252" s="17">
        <v>9.9419228017197398E-3</v>
      </c>
      <c r="AN1252" s="17"/>
      <c r="AO1252" s="17">
        <v>2.1989547240363599E-2</v>
      </c>
      <c r="AP1252" s="17">
        <v>3.50687081984607E-3</v>
      </c>
      <c r="AQ1252" s="17">
        <v>5.8951849312201101E-3</v>
      </c>
      <c r="AR1252" s="17"/>
      <c r="AS1252" s="17">
        <v>1.26175400626116E-2</v>
      </c>
      <c r="AT1252" s="17">
        <v>5.9911917379063496E-3</v>
      </c>
      <c r="AU1252" s="17">
        <v>1.6866839520265499E-2</v>
      </c>
      <c r="AV1252" s="17">
        <v>4.1205167430429799E-3</v>
      </c>
      <c r="AW1252" s="17">
        <v>0</v>
      </c>
      <c r="AX1252" s="17"/>
      <c r="AY1252" s="17">
        <v>4.52098459424531E-2</v>
      </c>
      <c r="AZ1252" s="17">
        <v>1.92410082732817E-2</v>
      </c>
      <c r="BA1252" s="17">
        <v>2.6449610533555001E-2</v>
      </c>
      <c r="BB1252" s="17">
        <v>2.1601548655277601E-2</v>
      </c>
      <c r="BC1252" s="17">
        <v>1.45560515214091E-2</v>
      </c>
      <c r="BD1252" s="17">
        <v>1.0833712543269499E-2</v>
      </c>
      <c r="BE1252" s="17">
        <v>4.7030794628278296E-3</v>
      </c>
      <c r="BF1252" s="17">
        <v>5.8867094679419902E-3</v>
      </c>
      <c r="BG1252" s="17">
        <v>0</v>
      </c>
      <c r="BH1252" s="17">
        <v>0</v>
      </c>
      <c r="BI1252" s="17">
        <v>1.16130379780009E-2</v>
      </c>
      <c r="BJ1252" s="17">
        <v>0</v>
      </c>
      <c r="BK1252" s="17">
        <v>2.2381237959616499E-2</v>
      </c>
      <c r="BL1252" s="17">
        <v>0</v>
      </c>
      <c r="BM1252" s="17">
        <v>0</v>
      </c>
      <c r="BN1252" s="17">
        <v>1.22590107180923E-2</v>
      </c>
      <c r="BO1252" s="17"/>
      <c r="BP1252" s="17">
        <v>3.7818306312631601E-3</v>
      </c>
      <c r="BQ1252" s="17">
        <v>1.02051970102938E-2</v>
      </c>
      <c r="BR1252" s="17">
        <v>9.5957521688846293E-3</v>
      </c>
      <c r="BS1252" s="17">
        <v>1.51641016067423E-2</v>
      </c>
      <c r="BT1252" s="17">
        <v>2.44333937569946E-2</v>
      </c>
      <c r="BU1252" s="17">
        <v>0</v>
      </c>
      <c r="BV1252" s="17"/>
      <c r="BW1252" s="17">
        <v>2.4034181127009099E-2</v>
      </c>
      <c r="BX1252" s="17">
        <v>7.5978493894661801E-3</v>
      </c>
      <c r="BY1252" s="17">
        <v>1.14550134406279E-2</v>
      </c>
      <c r="BZ1252" s="17">
        <v>1.45225710228933E-2</v>
      </c>
      <c r="CA1252" s="17">
        <v>0</v>
      </c>
      <c r="CB1252" s="17">
        <v>1.08338958850534E-2</v>
      </c>
      <c r="CC1252" s="17">
        <v>1.9160517194195498E-2</v>
      </c>
      <c r="CD1252" s="17">
        <v>0</v>
      </c>
      <c r="CE1252" s="17"/>
      <c r="CF1252" s="17">
        <v>2.1531213792371998E-2</v>
      </c>
      <c r="CG1252" s="17">
        <v>1.2932258656810899E-2</v>
      </c>
      <c r="CH1252" s="17">
        <v>6.6972029189351296E-3</v>
      </c>
      <c r="CI1252" s="17">
        <v>5.7968911991799696E-3</v>
      </c>
      <c r="CJ1252" s="17">
        <v>2.3864310130209499E-2</v>
      </c>
      <c r="CK1252" s="17"/>
      <c r="CL1252" s="17">
        <v>0</v>
      </c>
      <c r="CM1252" s="17"/>
      <c r="CN1252" s="17">
        <v>7.6800736903402901E-3</v>
      </c>
      <c r="CO1252" s="17">
        <v>6.31869729074532E-3</v>
      </c>
      <c r="CP1252" s="17">
        <v>2.0662380902458099E-2</v>
      </c>
    </row>
    <row r="1253" spans="2:94" x14ac:dyDescent="0.35">
      <c r="B1253" t="s">
        <v>433</v>
      </c>
      <c r="C1253" s="17">
        <v>1.3318106279836499E-2</v>
      </c>
      <c r="D1253" s="17">
        <v>1.7863317130806598E-2</v>
      </c>
      <c r="E1253" s="17">
        <v>9.0760363923304797E-3</v>
      </c>
      <c r="F1253" s="17"/>
      <c r="G1253" s="17">
        <v>2.9326989886278901E-3</v>
      </c>
      <c r="H1253" s="17">
        <v>1.2038696575280399E-2</v>
      </c>
      <c r="I1253" s="17">
        <v>2.7389757269326298E-3</v>
      </c>
      <c r="J1253" s="17">
        <v>1.87650448959856E-2</v>
      </c>
      <c r="K1253" s="17">
        <v>1.57696708594545E-2</v>
      </c>
      <c r="L1253" s="17">
        <v>2.32450788671144E-2</v>
      </c>
      <c r="M1253" s="17"/>
      <c r="N1253" s="17">
        <v>9.6952584837505292E-3</v>
      </c>
      <c r="O1253" s="17">
        <v>1.1343647474317001E-2</v>
      </c>
      <c r="P1253" s="17">
        <v>1.10984165277566E-2</v>
      </c>
      <c r="Q1253" s="17">
        <v>2.1517193534818999E-2</v>
      </c>
      <c r="R1253" s="17"/>
      <c r="S1253" s="17">
        <v>5.8794484439398196E-3</v>
      </c>
      <c r="T1253" s="17">
        <v>2.3203991494344899E-2</v>
      </c>
      <c r="U1253" s="17">
        <v>1.1034537143023901E-2</v>
      </c>
      <c r="V1253" s="17">
        <v>1.23778407599864E-2</v>
      </c>
      <c r="W1253" s="17">
        <v>7.2659481743340597E-3</v>
      </c>
      <c r="X1253" s="17">
        <v>2.39573239448332E-2</v>
      </c>
      <c r="Y1253" s="17">
        <v>1.0192322496132E-2</v>
      </c>
      <c r="Z1253" s="17">
        <v>2.0174306713526699E-2</v>
      </c>
      <c r="AA1253" s="17">
        <v>1.37209481496236E-2</v>
      </c>
      <c r="AB1253" s="17">
        <v>4.9004372498903798E-3</v>
      </c>
      <c r="AC1253" s="17">
        <v>1.7192827020190201E-2</v>
      </c>
      <c r="AD1253" s="17"/>
      <c r="AE1253" s="17">
        <v>2.60802008368155E-2</v>
      </c>
      <c r="AF1253" s="17">
        <v>5.5450976781801602E-3</v>
      </c>
      <c r="AG1253" s="17">
        <v>1.11082435288199E-2</v>
      </c>
      <c r="AH1253" s="17"/>
      <c r="AI1253" s="17">
        <v>2.7002744706847999E-2</v>
      </c>
      <c r="AJ1253" s="17">
        <v>4.6521182196848903E-3</v>
      </c>
      <c r="AK1253" s="17">
        <v>0</v>
      </c>
      <c r="AL1253" s="17">
        <v>2.2628499286263402E-2</v>
      </c>
      <c r="AM1253" s="17">
        <v>8.7687102158056293E-3</v>
      </c>
      <c r="AN1253" s="17"/>
      <c r="AO1253" s="17">
        <v>1.37583257491069E-2</v>
      </c>
      <c r="AP1253" s="17">
        <v>3.8650265960942301E-3</v>
      </c>
      <c r="AQ1253" s="17">
        <v>1.10314091871979E-2</v>
      </c>
      <c r="AR1253" s="17"/>
      <c r="AS1253" s="17">
        <v>1.4413988885013799E-2</v>
      </c>
      <c r="AT1253" s="17">
        <v>2.04726830046317E-2</v>
      </c>
      <c r="AU1253" s="17">
        <v>1.02484612913437E-2</v>
      </c>
      <c r="AV1253" s="17">
        <v>3.9670454118991803E-3</v>
      </c>
      <c r="AW1253" s="17">
        <v>0</v>
      </c>
      <c r="AX1253" s="17"/>
      <c r="AY1253" s="17">
        <v>3.7730358237476599E-2</v>
      </c>
      <c r="AZ1253" s="17">
        <v>1.84209674242319E-2</v>
      </c>
      <c r="BA1253" s="17">
        <v>2.70443654911241E-2</v>
      </c>
      <c r="BB1253" s="17">
        <v>4.8410731876647097E-3</v>
      </c>
      <c r="BC1253" s="17">
        <v>1.7271564944680701E-2</v>
      </c>
      <c r="BD1253" s="17">
        <v>6.9424605756683204E-3</v>
      </c>
      <c r="BE1253" s="17">
        <v>2.3739292789410602E-2</v>
      </c>
      <c r="BF1253" s="17">
        <v>6.5144152738088297E-3</v>
      </c>
      <c r="BG1253" s="17">
        <v>1.46470248835076E-2</v>
      </c>
      <c r="BH1253" s="17">
        <v>1.52518034614544E-2</v>
      </c>
      <c r="BI1253" s="17">
        <v>5.7404963567486301E-3</v>
      </c>
      <c r="BJ1253" s="17">
        <v>1.5852407598541798E-2</v>
      </c>
      <c r="BK1253" s="17">
        <v>9.3215714661282305E-3</v>
      </c>
      <c r="BL1253" s="17">
        <v>2.6287099055027699E-2</v>
      </c>
      <c r="BM1253" s="17">
        <v>0</v>
      </c>
      <c r="BN1253" s="17">
        <v>0</v>
      </c>
      <c r="BO1253" s="17"/>
      <c r="BP1253" s="17">
        <v>8.0076315708605909E-3</v>
      </c>
      <c r="BQ1253" s="17">
        <v>1.35053955967211E-2</v>
      </c>
      <c r="BR1253" s="17">
        <v>2.0813512328118601E-2</v>
      </c>
      <c r="BS1253" s="17">
        <v>1.21555078265537E-2</v>
      </c>
      <c r="BT1253" s="17">
        <v>1.8631995693955201E-2</v>
      </c>
      <c r="BU1253" s="17">
        <v>9.3473238291345608E-3</v>
      </c>
      <c r="BV1253" s="17"/>
      <c r="BW1253" s="17">
        <v>3.2120037544872297E-2</v>
      </c>
      <c r="BX1253" s="17">
        <v>2.1657729762883701E-2</v>
      </c>
      <c r="BY1253" s="17">
        <v>5.5360395483232501E-3</v>
      </c>
      <c r="BZ1253" s="17">
        <v>2.3477840831497201E-2</v>
      </c>
      <c r="CA1253" s="17">
        <v>9.6006471398464403E-3</v>
      </c>
      <c r="CB1253" s="17">
        <v>8.4605981238635702E-3</v>
      </c>
      <c r="CC1253" s="17">
        <v>0</v>
      </c>
      <c r="CD1253" s="17">
        <v>0</v>
      </c>
      <c r="CE1253" s="17"/>
      <c r="CF1253" s="17">
        <v>1.4662598116740999E-2</v>
      </c>
      <c r="CG1253" s="17">
        <v>1.23209647076376E-2</v>
      </c>
      <c r="CH1253" s="17">
        <v>1.05023090022045E-2</v>
      </c>
      <c r="CI1253" s="17">
        <v>1.35300877568903E-2</v>
      </c>
      <c r="CJ1253" s="17">
        <v>4.8190162648985999E-2</v>
      </c>
      <c r="CK1253" s="17"/>
      <c r="CL1253" s="17">
        <v>7.7974982806071E-3</v>
      </c>
      <c r="CM1253" s="17"/>
      <c r="CN1253" s="17">
        <v>1.0799506579137599E-2</v>
      </c>
      <c r="CO1253" s="17">
        <v>2.2032074950338799E-2</v>
      </c>
      <c r="CP1253" s="17">
        <v>1.22160955115509E-2</v>
      </c>
    </row>
    <row r="1254" spans="2:94" x14ac:dyDescent="0.35">
      <c r="B1254" t="s">
        <v>203</v>
      </c>
      <c r="C1254" s="17">
        <v>3.9993683692223801E-2</v>
      </c>
      <c r="D1254" s="17">
        <v>3.0974765772607601E-2</v>
      </c>
      <c r="E1254" s="17">
        <v>4.8055531622210899E-2</v>
      </c>
      <c r="F1254" s="17"/>
      <c r="G1254" s="17">
        <v>3.3991404441630797E-2</v>
      </c>
      <c r="H1254" s="17">
        <v>4.3858982867661503E-2</v>
      </c>
      <c r="I1254" s="17">
        <v>2.4939095898340601E-2</v>
      </c>
      <c r="J1254" s="17">
        <v>4.6301825002844403E-2</v>
      </c>
      <c r="K1254" s="17">
        <v>4.8712008611772703E-2</v>
      </c>
      <c r="L1254" s="17">
        <v>4.0943423237164003E-2</v>
      </c>
      <c r="M1254" s="17"/>
      <c r="N1254" s="17">
        <v>1.9482089365982301E-2</v>
      </c>
      <c r="O1254" s="17">
        <v>3.5398976472877097E-2</v>
      </c>
      <c r="P1254" s="17">
        <v>3.36409157511635E-2</v>
      </c>
      <c r="Q1254" s="17">
        <v>7.3365701253928495E-2</v>
      </c>
      <c r="R1254" s="17"/>
      <c r="S1254" s="17">
        <v>3.6547754260158799E-2</v>
      </c>
      <c r="T1254" s="17">
        <v>4.0664700567022698E-2</v>
      </c>
      <c r="U1254" s="17">
        <v>5.83890606710981E-2</v>
      </c>
      <c r="V1254" s="17">
        <v>3.0753410720593601E-2</v>
      </c>
      <c r="W1254" s="17">
        <v>4.2853592414630097E-2</v>
      </c>
      <c r="X1254" s="17">
        <v>4.2644114382215E-2</v>
      </c>
      <c r="Y1254" s="17">
        <v>2.8607596739993E-2</v>
      </c>
      <c r="Z1254" s="17">
        <v>5.9307969825298699E-2</v>
      </c>
      <c r="AA1254" s="17">
        <v>4.20947486971412E-2</v>
      </c>
      <c r="AB1254" s="17">
        <v>3.4268266885369103E-2</v>
      </c>
      <c r="AC1254" s="17">
        <v>3.5451762042327098E-2</v>
      </c>
      <c r="AD1254" s="17"/>
      <c r="AE1254" s="17">
        <v>3.7432047895854401E-2</v>
      </c>
      <c r="AF1254" s="17">
        <v>2.8697027757449801E-2</v>
      </c>
      <c r="AG1254" s="17">
        <v>7.7682390790666897E-2</v>
      </c>
      <c r="AH1254" s="17"/>
      <c r="AI1254" s="17">
        <v>3.4224840681576003E-2</v>
      </c>
      <c r="AJ1254" s="17">
        <v>2.5403812294538902E-2</v>
      </c>
      <c r="AK1254" s="17">
        <v>6.0589710315792902E-3</v>
      </c>
      <c r="AL1254" s="17">
        <v>4.4369079067163503E-2</v>
      </c>
      <c r="AM1254" s="17">
        <v>8.9072209974258104E-2</v>
      </c>
      <c r="AN1254" s="17"/>
      <c r="AO1254" s="17">
        <v>3.6654284907494498E-2</v>
      </c>
      <c r="AP1254" s="17">
        <v>2.7098571286984102E-2</v>
      </c>
      <c r="AQ1254" s="17">
        <v>1.1830161903807101E-2</v>
      </c>
      <c r="AR1254" s="17"/>
      <c r="AS1254" s="17">
        <v>6.7025693156555405E-2</v>
      </c>
      <c r="AT1254" s="17">
        <v>4.3022320806739497E-2</v>
      </c>
      <c r="AU1254" s="17">
        <v>3.3999590044634001E-2</v>
      </c>
      <c r="AV1254" s="17">
        <v>1.13194856814679E-2</v>
      </c>
      <c r="AW1254" s="17">
        <v>4.6841064956757703E-2</v>
      </c>
      <c r="AX1254" s="17"/>
      <c r="AY1254" s="17">
        <v>8.27556715954198E-2</v>
      </c>
      <c r="AZ1254" s="17">
        <v>7.8419715964068396E-2</v>
      </c>
      <c r="BA1254" s="17">
        <v>5.0068767602221197E-2</v>
      </c>
      <c r="BB1254" s="17">
        <v>7.55457885185086E-2</v>
      </c>
      <c r="BC1254" s="17">
        <v>2.0212411065600899E-2</v>
      </c>
      <c r="BD1254" s="17">
        <v>3.6763391175554098E-2</v>
      </c>
      <c r="BE1254" s="17">
        <v>5.5452494527631901E-2</v>
      </c>
      <c r="BF1254" s="17">
        <v>5.64375523882122E-3</v>
      </c>
      <c r="BG1254" s="17">
        <v>1.48317914837358E-2</v>
      </c>
      <c r="BH1254" s="17">
        <v>2.24996305154944E-2</v>
      </c>
      <c r="BI1254" s="17">
        <v>3.5761150013025399E-2</v>
      </c>
      <c r="BJ1254" s="17">
        <v>7.5597814615832497E-3</v>
      </c>
      <c r="BK1254" s="17">
        <v>9.7894711123439008E-3</v>
      </c>
      <c r="BL1254" s="17">
        <v>2.3666223106187999E-2</v>
      </c>
      <c r="BM1254" s="17">
        <v>2.00330198565438E-2</v>
      </c>
      <c r="BN1254" s="17">
        <v>1.14611133768803E-2</v>
      </c>
      <c r="BO1254" s="17"/>
      <c r="BP1254" s="17">
        <v>3.9053849355826301E-2</v>
      </c>
      <c r="BQ1254" s="17">
        <v>4.3098603183394903E-2</v>
      </c>
      <c r="BR1254" s="17">
        <v>3.1995457355382298E-2</v>
      </c>
      <c r="BS1254" s="17">
        <v>3.2351885268774E-2</v>
      </c>
      <c r="BT1254" s="17">
        <v>3.2726055497324102E-2</v>
      </c>
      <c r="BU1254" s="17">
        <v>9.2378991001448696E-2</v>
      </c>
      <c r="BV1254" s="17"/>
      <c r="BW1254" s="17">
        <v>0</v>
      </c>
      <c r="BX1254" s="17">
        <v>4.13003708301138E-2</v>
      </c>
      <c r="BY1254" s="17">
        <v>3.2754708509830699E-2</v>
      </c>
      <c r="BZ1254" s="17">
        <v>3.4056621021459899E-2</v>
      </c>
      <c r="CA1254" s="17">
        <v>1.3045451110201301E-2</v>
      </c>
      <c r="CB1254" s="17">
        <v>4.0181366705930199E-2</v>
      </c>
      <c r="CC1254" s="17">
        <v>7.0642260773834106E-2</v>
      </c>
      <c r="CD1254" s="17">
        <v>8.4036290207624806E-2</v>
      </c>
      <c r="CE1254" s="17"/>
      <c r="CF1254" s="17">
        <v>3.5823541469396203E-2</v>
      </c>
      <c r="CG1254" s="17">
        <v>3.20168250454093E-2</v>
      </c>
      <c r="CH1254" s="17">
        <v>4.3451687104508599E-2</v>
      </c>
      <c r="CI1254" s="17">
        <v>4.5583331281638599E-2</v>
      </c>
      <c r="CJ1254" s="17">
        <v>6.9888038866029803E-2</v>
      </c>
      <c r="CK1254" s="17"/>
      <c r="CL1254" s="17">
        <v>1.04501750280996E-2</v>
      </c>
      <c r="CM1254" s="17"/>
      <c r="CN1254" s="17">
        <v>4.9329033802146698E-2</v>
      </c>
      <c r="CO1254" s="17">
        <v>2.8143545632411698E-2</v>
      </c>
      <c r="CP1254" s="17">
        <v>2.83609285829538E-2</v>
      </c>
    </row>
    <row r="1255" spans="2:94" x14ac:dyDescent="0.35">
      <c r="C1255" s="17"/>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c r="AD1255" s="17"/>
      <c r="AE1255" s="17"/>
      <c r="AF1255" s="17"/>
      <c r="AG1255" s="17"/>
      <c r="AH1255" s="17"/>
      <c r="AI1255" s="17"/>
      <c r="AJ1255" s="17"/>
      <c r="AK1255" s="17"/>
      <c r="AL1255" s="17"/>
      <c r="AM1255" s="17"/>
      <c r="AN1255" s="17"/>
      <c r="AO1255" s="17"/>
      <c r="AP1255" s="17"/>
      <c r="AQ1255" s="17"/>
      <c r="AR1255" s="17"/>
      <c r="AS1255" s="17"/>
      <c r="AT1255" s="17"/>
      <c r="AU1255" s="17"/>
      <c r="AV1255" s="17"/>
      <c r="AW1255" s="17"/>
      <c r="AX1255" s="17"/>
      <c r="AY1255" s="17"/>
      <c r="AZ1255" s="17"/>
      <c r="BA1255" s="17"/>
      <c r="BB1255" s="17"/>
      <c r="BC1255" s="17"/>
      <c r="BD1255" s="17"/>
      <c r="BE1255" s="17"/>
      <c r="BF1255" s="17"/>
      <c r="BG1255" s="17"/>
      <c r="BH1255" s="17"/>
      <c r="BI1255" s="17"/>
      <c r="BJ1255" s="17"/>
      <c r="BK1255" s="17"/>
      <c r="BL1255" s="17"/>
      <c r="BM1255" s="17"/>
      <c r="BN1255" s="17"/>
      <c r="BO1255" s="17"/>
      <c r="BP1255" s="17"/>
      <c r="BQ1255" s="17"/>
      <c r="BR1255" s="17"/>
      <c r="BS1255" s="17"/>
      <c r="BT1255" s="17"/>
      <c r="BU1255" s="17"/>
      <c r="BV1255" s="17"/>
      <c r="BW1255" s="17"/>
      <c r="BX1255" s="17"/>
      <c r="BY1255" s="17"/>
      <c r="BZ1255" s="17"/>
      <c r="CA1255" s="17"/>
      <c r="CB1255" s="17"/>
      <c r="CC1255" s="17"/>
      <c r="CD1255" s="17"/>
      <c r="CE1255" s="17"/>
      <c r="CF1255" s="17"/>
      <c r="CG1255" s="17"/>
      <c r="CH1255" s="17"/>
      <c r="CI1255" s="17"/>
      <c r="CJ1255" s="17"/>
      <c r="CK1255" s="17"/>
      <c r="CL1255" s="17"/>
      <c r="CM1255" s="17"/>
      <c r="CN1255" s="17"/>
      <c r="CO1255" s="17"/>
      <c r="CP1255" s="17"/>
    </row>
    <row r="1256" spans="2:94" x14ac:dyDescent="0.35">
      <c r="B1256" s="6" t="s">
        <v>439</v>
      </c>
      <c r="C1256" s="17"/>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7"/>
      <c r="BN1256" s="17"/>
      <c r="BO1256" s="17"/>
      <c r="BP1256" s="17"/>
      <c r="BQ1256" s="17"/>
      <c r="BR1256" s="17"/>
      <c r="BS1256" s="17"/>
      <c r="BT1256" s="17"/>
      <c r="BU1256" s="17"/>
      <c r="BV1256" s="17"/>
      <c r="BW1256" s="17"/>
      <c r="BX1256" s="17"/>
      <c r="BY1256" s="17"/>
      <c r="BZ1256" s="17"/>
      <c r="CA1256" s="17"/>
      <c r="CB1256" s="17"/>
      <c r="CC1256" s="17"/>
      <c r="CD1256" s="17"/>
      <c r="CE1256" s="17"/>
      <c r="CF1256" s="17"/>
      <c r="CG1256" s="17"/>
      <c r="CH1256" s="17"/>
      <c r="CI1256" s="17"/>
      <c r="CJ1256" s="17"/>
      <c r="CK1256" s="17"/>
      <c r="CL1256" s="17"/>
      <c r="CM1256" s="17"/>
      <c r="CN1256" s="17"/>
      <c r="CO1256" s="17"/>
      <c r="CP1256" s="17"/>
    </row>
    <row r="1257" spans="2:94" x14ac:dyDescent="0.35">
      <c r="B1257" s="24" t="s">
        <v>225</v>
      </c>
      <c r="C1257" s="17"/>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c r="BI1257" s="17"/>
      <c r="BJ1257" s="17"/>
      <c r="BK1257" s="17"/>
      <c r="BL1257" s="17"/>
      <c r="BM1257" s="17"/>
      <c r="BN1257" s="17"/>
      <c r="BO1257" s="17"/>
      <c r="BP1257" s="17"/>
      <c r="BQ1257" s="17"/>
      <c r="BR1257" s="17"/>
      <c r="BS1257" s="17"/>
      <c r="BT1257" s="17"/>
      <c r="BU1257" s="17"/>
      <c r="BV1257" s="17"/>
      <c r="BW1257" s="17"/>
      <c r="BX1257" s="17"/>
      <c r="BY1257" s="17"/>
      <c r="BZ1257" s="17"/>
      <c r="CA1257" s="17"/>
      <c r="CB1257" s="17"/>
      <c r="CC1257" s="17"/>
      <c r="CD1257" s="17"/>
      <c r="CE1257" s="17"/>
      <c r="CF1257" s="17"/>
      <c r="CG1257" s="17"/>
      <c r="CH1257" s="17"/>
      <c r="CI1257" s="17"/>
      <c r="CJ1257" s="17"/>
      <c r="CK1257" s="17"/>
      <c r="CL1257" s="17"/>
      <c r="CM1257" s="17"/>
      <c r="CN1257" s="17"/>
      <c r="CO1257" s="17"/>
      <c r="CP1257" s="17"/>
    </row>
    <row r="1258" spans="2:94" x14ac:dyDescent="0.35">
      <c r="B1258" t="s">
        <v>427</v>
      </c>
      <c r="C1258" s="17">
        <v>0.38556453183390199</v>
      </c>
      <c r="D1258" s="17">
        <v>0.43098770979435103</v>
      </c>
      <c r="E1258" s="17">
        <v>0.342241660601739</v>
      </c>
      <c r="F1258" s="17"/>
      <c r="G1258" s="17">
        <v>0.352437563004664</v>
      </c>
      <c r="H1258" s="17">
        <v>0.38527549903650299</v>
      </c>
      <c r="I1258" s="17">
        <v>0.37144160975205098</v>
      </c>
      <c r="J1258" s="17">
        <v>0.44679867753344599</v>
      </c>
      <c r="K1258" s="17">
        <v>0.41937412561398402</v>
      </c>
      <c r="L1258" s="17">
        <v>0.35017934617921098</v>
      </c>
      <c r="M1258" s="17"/>
      <c r="N1258" s="17">
        <v>0.41251550820273702</v>
      </c>
      <c r="O1258" s="17">
        <v>0.39691708296450001</v>
      </c>
      <c r="P1258" s="17">
        <v>0.37847718023509702</v>
      </c>
      <c r="Q1258" s="17">
        <v>0.34699256541589901</v>
      </c>
      <c r="R1258" s="17"/>
      <c r="S1258" s="17">
        <v>0.41588206981258302</v>
      </c>
      <c r="T1258" s="17">
        <v>0.37889007211700698</v>
      </c>
      <c r="U1258" s="17">
        <v>0.37586342333739797</v>
      </c>
      <c r="V1258" s="17">
        <v>0.35893505635033301</v>
      </c>
      <c r="W1258" s="17">
        <v>0.33196780273704501</v>
      </c>
      <c r="X1258" s="17">
        <v>0.38624281329083598</v>
      </c>
      <c r="Y1258" s="17">
        <v>0.43267356764029702</v>
      </c>
      <c r="Z1258" s="17">
        <v>0.362667705186969</v>
      </c>
      <c r="AA1258" s="17">
        <v>0.41342874166370203</v>
      </c>
      <c r="AB1258" s="17">
        <v>0.32623459275248601</v>
      </c>
      <c r="AC1258" s="17">
        <v>0.44644055913367398</v>
      </c>
      <c r="AD1258" s="17"/>
      <c r="AE1258" s="17">
        <v>0.36378730402473197</v>
      </c>
      <c r="AF1258" s="17">
        <v>0.41464547781092898</v>
      </c>
      <c r="AG1258" s="17">
        <v>0.36597863135367897</v>
      </c>
      <c r="AH1258" s="17"/>
      <c r="AI1258" s="17">
        <v>0.35701176674031598</v>
      </c>
      <c r="AJ1258" s="17">
        <v>0.47441580747906398</v>
      </c>
      <c r="AK1258" s="17">
        <v>0.39545264215746501</v>
      </c>
      <c r="AL1258" s="17">
        <v>0.260550274256862</v>
      </c>
      <c r="AM1258" s="17">
        <v>0.33187017474101199</v>
      </c>
      <c r="AN1258" s="17"/>
      <c r="AO1258" s="17">
        <v>0.30863621800656699</v>
      </c>
      <c r="AP1258" s="17">
        <v>0.50350595379536001</v>
      </c>
      <c r="AQ1258" s="17">
        <v>0.39969384779002398</v>
      </c>
      <c r="AR1258" s="17"/>
      <c r="AS1258" s="17">
        <v>0.37959689957645698</v>
      </c>
      <c r="AT1258" s="17">
        <v>0.33021470668401698</v>
      </c>
      <c r="AU1258" s="17">
        <v>0.42420506079891501</v>
      </c>
      <c r="AV1258" s="17">
        <v>0.43310623953984501</v>
      </c>
      <c r="AW1258" s="17">
        <v>0.37984234357131802</v>
      </c>
      <c r="AX1258" s="17"/>
      <c r="AY1258" s="17">
        <v>0.32728236338591699</v>
      </c>
      <c r="AZ1258" s="17">
        <v>0.31505624379112301</v>
      </c>
      <c r="BA1258" s="17">
        <v>0.40588281587312097</v>
      </c>
      <c r="BB1258" s="17">
        <v>0.38211325027111798</v>
      </c>
      <c r="BC1258" s="17">
        <v>0.34591248779099198</v>
      </c>
      <c r="BD1258" s="17">
        <v>0.40225108316369901</v>
      </c>
      <c r="BE1258" s="17">
        <v>0.34258837532123598</v>
      </c>
      <c r="BF1258" s="17">
        <v>0.36985199955175202</v>
      </c>
      <c r="BG1258" s="17">
        <v>0.40394145473224402</v>
      </c>
      <c r="BH1258" s="17">
        <v>0.40293612049113198</v>
      </c>
      <c r="BI1258" s="17">
        <v>0.406396300762284</v>
      </c>
      <c r="BJ1258" s="17">
        <v>0.38023600636237698</v>
      </c>
      <c r="BK1258" s="17">
        <v>0.39233535180057699</v>
      </c>
      <c r="BL1258" s="17">
        <v>0.41924811336700202</v>
      </c>
      <c r="BM1258" s="17">
        <v>0.45250697907712001</v>
      </c>
      <c r="BN1258" s="17">
        <v>0.53375197135157804</v>
      </c>
      <c r="BO1258" s="17"/>
      <c r="BP1258" s="17">
        <v>0.39329570833244998</v>
      </c>
      <c r="BQ1258" s="17">
        <v>0.40764607599473401</v>
      </c>
      <c r="BR1258" s="17">
        <v>0.35202451910336402</v>
      </c>
      <c r="BS1258" s="17">
        <v>0.36438876311865698</v>
      </c>
      <c r="BT1258" s="17">
        <v>0.422712862548074</v>
      </c>
      <c r="BU1258" s="17">
        <v>0.31881919117555702</v>
      </c>
      <c r="BV1258" s="17"/>
      <c r="BW1258" s="17">
        <v>0.29195109868117097</v>
      </c>
      <c r="BX1258" s="17">
        <v>0.40125581761250501</v>
      </c>
      <c r="BY1258" s="17">
        <v>0.39216296113989602</v>
      </c>
      <c r="BZ1258" s="17">
        <v>0.37523728847879101</v>
      </c>
      <c r="CA1258" s="17">
        <v>0.43269406846588099</v>
      </c>
      <c r="CB1258" s="17">
        <v>0.33927017814169003</v>
      </c>
      <c r="CC1258" s="17">
        <v>0.37066896018051698</v>
      </c>
      <c r="CD1258" s="17">
        <v>0.40680205667840003</v>
      </c>
      <c r="CE1258" s="17"/>
      <c r="CF1258" s="17">
        <v>0.39890582836240901</v>
      </c>
      <c r="CG1258" s="17">
        <v>0.36775612428258397</v>
      </c>
      <c r="CH1258" s="17">
        <v>0.40647210946224499</v>
      </c>
      <c r="CI1258" s="17">
        <v>0.37826137395716403</v>
      </c>
      <c r="CJ1258" s="17">
        <v>0.34186603603144999</v>
      </c>
      <c r="CK1258" s="17"/>
      <c r="CL1258" s="17">
        <v>0.46501105022795602</v>
      </c>
      <c r="CM1258" s="17"/>
      <c r="CN1258" s="17">
        <v>0.41900982420739002</v>
      </c>
      <c r="CO1258" s="17">
        <v>0.33784690169033699</v>
      </c>
      <c r="CP1258" s="17">
        <v>0.34716223518372402</v>
      </c>
    </row>
    <row r="1259" spans="2:94" x14ac:dyDescent="0.35">
      <c r="B1259" t="s">
        <v>428</v>
      </c>
      <c r="C1259" s="17">
        <v>0.225489813905174</v>
      </c>
      <c r="D1259" s="17">
        <v>0.20035116023303701</v>
      </c>
      <c r="E1259" s="17">
        <v>0.249569555691319</v>
      </c>
      <c r="F1259" s="17"/>
      <c r="G1259" s="17">
        <v>0.24190363608762799</v>
      </c>
      <c r="H1259" s="17">
        <v>0.26193878852986902</v>
      </c>
      <c r="I1259" s="17">
        <v>0.23253252512461201</v>
      </c>
      <c r="J1259" s="17">
        <v>0.209030966152946</v>
      </c>
      <c r="K1259" s="17">
        <v>0.21216451068405501</v>
      </c>
      <c r="L1259" s="17">
        <v>0.20154314071573001</v>
      </c>
      <c r="M1259" s="17"/>
      <c r="N1259" s="17">
        <v>0.232387999527498</v>
      </c>
      <c r="O1259" s="17">
        <v>0.23745498099854401</v>
      </c>
      <c r="P1259" s="17">
        <v>0.21576801173632801</v>
      </c>
      <c r="Q1259" s="17">
        <v>0.21591779706324099</v>
      </c>
      <c r="R1259" s="17"/>
      <c r="S1259" s="17">
        <v>0.21112255073369299</v>
      </c>
      <c r="T1259" s="17">
        <v>0.204775364704158</v>
      </c>
      <c r="U1259" s="17">
        <v>0.215554678428338</v>
      </c>
      <c r="V1259" s="17">
        <v>0.23903217857665901</v>
      </c>
      <c r="W1259" s="17">
        <v>0.29153230739327701</v>
      </c>
      <c r="X1259" s="17">
        <v>0.26254867020695699</v>
      </c>
      <c r="Y1259" s="17">
        <v>0.206237623638096</v>
      </c>
      <c r="Z1259" s="17">
        <v>0.22441578765954401</v>
      </c>
      <c r="AA1259" s="17">
        <v>0.19683880660702499</v>
      </c>
      <c r="AB1259" s="17">
        <v>0.26916754826867501</v>
      </c>
      <c r="AC1259" s="17">
        <v>0.15724589401387401</v>
      </c>
      <c r="AD1259" s="17"/>
      <c r="AE1259" s="17">
        <v>0.21090340477201999</v>
      </c>
      <c r="AF1259" s="17">
        <v>0.23445833639296301</v>
      </c>
      <c r="AG1259" s="17">
        <v>0.23375021494225401</v>
      </c>
      <c r="AH1259" s="17"/>
      <c r="AI1259" s="17">
        <v>0.209227859544483</v>
      </c>
      <c r="AJ1259" s="17">
        <v>0.21454476820703899</v>
      </c>
      <c r="AK1259" s="17">
        <v>0.274221319776141</v>
      </c>
      <c r="AL1259" s="17">
        <v>0.27063822837236801</v>
      </c>
      <c r="AM1259" s="17">
        <v>0.25181793095521499</v>
      </c>
      <c r="AN1259" s="17"/>
      <c r="AO1259" s="17">
        <v>0.21775716493110001</v>
      </c>
      <c r="AP1259" s="17">
        <v>0.21417998157665399</v>
      </c>
      <c r="AQ1259" s="17">
        <v>0.25603772808338299</v>
      </c>
      <c r="AR1259" s="17"/>
      <c r="AS1259" s="17">
        <v>0.21628407905496699</v>
      </c>
      <c r="AT1259" s="17">
        <v>0.25281478212599001</v>
      </c>
      <c r="AU1259" s="17">
        <v>0.22286324582022901</v>
      </c>
      <c r="AV1259" s="17">
        <v>0.223811485654897</v>
      </c>
      <c r="AW1259" s="17">
        <v>0.23314931743067799</v>
      </c>
      <c r="AX1259" s="17"/>
      <c r="AY1259" s="17">
        <v>0.20079877646088301</v>
      </c>
      <c r="AZ1259" s="17">
        <v>0.205783685111604</v>
      </c>
      <c r="BA1259" s="17">
        <v>0.17036046300962801</v>
      </c>
      <c r="BB1259" s="17">
        <v>0.21630887166912499</v>
      </c>
      <c r="BC1259" s="17">
        <v>0.22594650385026499</v>
      </c>
      <c r="BD1259" s="17">
        <v>0.21261820206464299</v>
      </c>
      <c r="BE1259" s="17">
        <v>0.231360531361373</v>
      </c>
      <c r="BF1259" s="17">
        <v>0.25959423498817202</v>
      </c>
      <c r="BG1259" s="17">
        <v>0.231586701020779</v>
      </c>
      <c r="BH1259" s="17">
        <v>0.21492314535239301</v>
      </c>
      <c r="BI1259" s="17">
        <v>0.27048707206448203</v>
      </c>
      <c r="BJ1259" s="17">
        <v>0.216206604905954</v>
      </c>
      <c r="BK1259" s="17">
        <v>0.247895027800179</v>
      </c>
      <c r="BL1259" s="17">
        <v>0.219241377114998</v>
      </c>
      <c r="BM1259" s="17">
        <v>0.27352328436734702</v>
      </c>
      <c r="BN1259" s="17">
        <v>0.224419325333479</v>
      </c>
      <c r="BO1259" s="17"/>
      <c r="BP1259" s="17">
        <v>0.227222531349557</v>
      </c>
      <c r="BQ1259" s="17">
        <v>0.222736868691333</v>
      </c>
      <c r="BR1259" s="17">
        <v>0.23284320717010701</v>
      </c>
      <c r="BS1259" s="17">
        <v>0.22307352143043199</v>
      </c>
      <c r="BT1259" s="17">
        <v>0.19941814148023701</v>
      </c>
      <c r="BU1259" s="17">
        <v>0.27409175241561201</v>
      </c>
      <c r="BV1259" s="17"/>
      <c r="BW1259" s="17">
        <v>0.259409579781543</v>
      </c>
      <c r="BX1259" s="17">
        <v>0.23546992731755501</v>
      </c>
      <c r="BY1259" s="17">
        <v>0.220921235623144</v>
      </c>
      <c r="BZ1259" s="17">
        <v>0.22907744472264799</v>
      </c>
      <c r="CA1259" s="17">
        <v>0.220646549058159</v>
      </c>
      <c r="CB1259" s="17">
        <v>0.253063196605819</v>
      </c>
      <c r="CC1259" s="17">
        <v>0.191134438729339</v>
      </c>
      <c r="CD1259" s="17">
        <v>0.221206872447166</v>
      </c>
      <c r="CE1259" s="17"/>
      <c r="CF1259" s="17">
        <v>0.198286588808152</v>
      </c>
      <c r="CG1259" s="17">
        <v>0.23469248736210299</v>
      </c>
      <c r="CH1259" s="17">
        <v>0.22713138552920301</v>
      </c>
      <c r="CI1259" s="17">
        <v>0.22743955593359699</v>
      </c>
      <c r="CJ1259" s="17">
        <v>0.172084198282484</v>
      </c>
      <c r="CK1259" s="17"/>
      <c r="CL1259" s="17">
        <v>0.22008104606813</v>
      </c>
      <c r="CM1259" s="17"/>
      <c r="CN1259" s="17">
        <v>0.22472125600215601</v>
      </c>
      <c r="CO1259" s="17">
        <v>0.234351101661332</v>
      </c>
      <c r="CP1259" s="17">
        <v>0.220170556661612</v>
      </c>
    </row>
    <row r="1260" spans="2:94" x14ac:dyDescent="0.35">
      <c r="B1260" t="s">
        <v>429</v>
      </c>
      <c r="C1260" s="17">
        <v>0.14863873378539999</v>
      </c>
      <c r="D1260" s="17">
        <v>0.12740207335763001</v>
      </c>
      <c r="E1260" s="17">
        <v>0.168365395048828</v>
      </c>
      <c r="F1260" s="17"/>
      <c r="G1260" s="17">
        <v>0.159547265048056</v>
      </c>
      <c r="H1260" s="17">
        <v>0.15554283785400599</v>
      </c>
      <c r="I1260" s="17">
        <v>0.158464217455034</v>
      </c>
      <c r="J1260" s="17">
        <v>0.13172756489081</v>
      </c>
      <c r="K1260" s="17">
        <v>0.13692748850481201</v>
      </c>
      <c r="L1260" s="17">
        <v>0.14868493762590401</v>
      </c>
      <c r="M1260" s="17"/>
      <c r="N1260" s="17">
        <v>0.13698551267866399</v>
      </c>
      <c r="O1260" s="17">
        <v>0.14510580292865199</v>
      </c>
      <c r="P1260" s="17">
        <v>0.16057748733462399</v>
      </c>
      <c r="Q1260" s="17">
        <v>0.15451056733270699</v>
      </c>
      <c r="R1260" s="17"/>
      <c r="S1260" s="17">
        <v>0.13152162970720199</v>
      </c>
      <c r="T1260" s="17">
        <v>0.13110835772861801</v>
      </c>
      <c r="U1260" s="17">
        <v>0.12935188571320699</v>
      </c>
      <c r="V1260" s="17">
        <v>0.17728554056145501</v>
      </c>
      <c r="W1260" s="17">
        <v>0.16607048935431701</v>
      </c>
      <c r="X1260" s="17">
        <v>0.114711390474912</v>
      </c>
      <c r="Y1260" s="17">
        <v>0.117273965760438</v>
      </c>
      <c r="Z1260" s="17">
        <v>0.20750698850289401</v>
      </c>
      <c r="AA1260" s="17">
        <v>0.172810880632351</v>
      </c>
      <c r="AB1260" s="17">
        <v>0.16241534212356001</v>
      </c>
      <c r="AC1260" s="17">
        <v>0.18858270538074601</v>
      </c>
      <c r="AD1260" s="17"/>
      <c r="AE1260" s="17">
        <v>0.15402789464046801</v>
      </c>
      <c r="AF1260" s="17">
        <v>0.14187875316894599</v>
      </c>
      <c r="AG1260" s="17">
        <v>0.15057071187350199</v>
      </c>
      <c r="AH1260" s="17"/>
      <c r="AI1260" s="17">
        <v>0.15714695660849401</v>
      </c>
      <c r="AJ1260" s="17">
        <v>0.13170666245978499</v>
      </c>
      <c r="AK1260" s="17">
        <v>0.15352471461066799</v>
      </c>
      <c r="AL1260" s="17">
        <v>0.1047906474821</v>
      </c>
      <c r="AM1260" s="17">
        <v>0.17109413468110701</v>
      </c>
      <c r="AN1260" s="17"/>
      <c r="AO1260" s="17">
        <v>0.15910290799323601</v>
      </c>
      <c r="AP1260" s="17">
        <v>0.123972443956027</v>
      </c>
      <c r="AQ1260" s="17">
        <v>0.149921138645985</v>
      </c>
      <c r="AR1260" s="17"/>
      <c r="AS1260" s="17">
        <v>0.15245189611962301</v>
      </c>
      <c r="AT1260" s="17">
        <v>0.16374336220889199</v>
      </c>
      <c r="AU1260" s="17">
        <v>0.144750755193674</v>
      </c>
      <c r="AV1260" s="17">
        <v>0.14998815487856901</v>
      </c>
      <c r="AW1260" s="17">
        <v>0.11104062733837</v>
      </c>
      <c r="AX1260" s="17"/>
      <c r="AY1260" s="17">
        <v>0.26133604879496303</v>
      </c>
      <c r="AZ1260" s="17">
        <v>0.229185671539127</v>
      </c>
      <c r="BA1260" s="17">
        <v>0.120492143026</v>
      </c>
      <c r="BB1260" s="17">
        <v>0.11467065873704101</v>
      </c>
      <c r="BC1260" s="17">
        <v>0.15413375980644201</v>
      </c>
      <c r="BD1260" s="17">
        <v>0.160873313914348</v>
      </c>
      <c r="BE1260" s="17">
        <v>0.14092469431263199</v>
      </c>
      <c r="BF1260" s="17">
        <v>0.139280910237054</v>
      </c>
      <c r="BG1260" s="17">
        <v>0.14107363073992499</v>
      </c>
      <c r="BH1260" s="17">
        <v>0.16328736590916901</v>
      </c>
      <c r="BI1260" s="17">
        <v>0.17359767350253999</v>
      </c>
      <c r="BJ1260" s="17">
        <v>0.13884219581795401</v>
      </c>
      <c r="BK1260" s="17">
        <v>0.15159318660726201</v>
      </c>
      <c r="BL1260" s="17">
        <v>6.81838258124733E-2</v>
      </c>
      <c r="BM1260" s="17">
        <v>0.19598485025504001</v>
      </c>
      <c r="BN1260" s="17">
        <v>0.11893534978203001</v>
      </c>
      <c r="BO1260" s="17"/>
      <c r="BP1260" s="17">
        <v>0.13804819408527899</v>
      </c>
      <c r="BQ1260" s="17">
        <v>0.13811195931822101</v>
      </c>
      <c r="BR1260" s="17">
        <v>0.166508417700091</v>
      </c>
      <c r="BS1260" s="17">
        <v>0.15621968513463799</v>
      </c>
      <c r="BT1260" s="17">
        <v>0.17984440838486901</v>
      </c>
      <c r="BU1260" s="17">
        <v>0.120049704872357</v>
      </c>
      <c r="BV1260" s="17"/>
      <c r="BW1260" s="17">
        <v>0.157920191787529</v>
      </c>
      <c r="BX1260" s="17">
        <v>0.14867532518420501</v>
      </c>
      <c r="BY1260" s="17">
        <v>0.15623615508101901</v>
      </c>
      <c r="BZ1260" s="17">
        <v>0.141877197263373</v>
      </c>
      <c r="CA1260" s="17">
        <v>0.13515750170264201</v>
      </c>
      <c r="CB1260" s="17">
        <v>0.14725195377491601</v>
      </c>
      <c r="CC1260" s="17">
        <v>0.154912114651613</v>
      </c>
      <c r="CD1260" s="17">
        <v>0.127045677742152</v>
      </c>
      <c r="CE1260" s="17"/>
      <c r="CF1260" s="17">
        <v>0.14003359704028101</v>
      </c>
      <c r="CG1260" s="17">
        <v>0.14731361237447099</v>
      </c>
      <c r="CH1260" s="17">
        <v>0.14768000092160699</v>
      </c>
      <c r="CI1260" s="17">
        <v>0.15155171762358199</v>
      </c>
      <c r="CJ1260" s="17">
        <v>0.18523030255716799</v>
      </c>
      <c r="CK1260" s="17"/>
      <c r="CL1260" s="17">
        <v>0.16897798001668099</v>
      </c>
      <c r="CM1260" s="17"/>
      <c r="CN1260" s="17">
        <v>0.136711397180758</v>
      </c>
      <c r="CO1260" s="17">
        <v>0.182171416490815</v>
      </c>
      <c r="CP1260" s="17">
        <v>0.14914288169607601</v>
      </c>
    </row>
    <row r="1261" spans="2:94" x14ac:dyDescent="0.35">
      <c r="B1261" t="s">
        <v>430</v>
      </c>
      <c r="C1261" s="17">
        <v>0.14940499902153301</v>
      </c>
      <c r="D1261" s="17">
        <v>0.15223938849209301</v>
      </c>
      <c r="E1261" s="17">
        <v>0.14709517529232299</v>
      </c>
      <c r="F1261" s="17"/>
      <c r="G1261" s="17">
        <v>0.174703692830708</v>
      </c>
      <c r="H1261" s="17">
        <v>0.116866892113808</v>
      </c>
      <c r="I1261" s="17">
        <v>0.145543436594221</v>
      </c>
      <c r="J1261" s="17">
        <v>0.13125117578381901</v>
      </c>
      <c r="K1261" s="17">
        <v>0.12823465524865801</v>
      </c>
      <c r="L1261" s="17">
        <v>0.188986736715443</v>
      </c>
      <c r="M1261" s="17"/>
      <c r="N1261" s="17">
        <v>0.15287192776010899</v>
      </c>
      <c r="O1261" s="17">
        <v>0.142102778095724</v>
      </c>
      <c r="P1261" s="17">
        <v>0.15134027788269</v>
      </c>
      <c r="Q1261" s="17">
        <v>0.15333374057708199</v>
      </c>
      <c r="R1261" s="17"/>
      <c r="S1261" s="17">
        <v>0.13590466348962399</v>
      </c>
      <c r="T1261" s="17">
        <v>0.18053591040882799</v>
      </c>
      <c r="U1261" s="17">
        <v>0.20421835516740799</v>
      </c>
      <c r="V1261" s="17">
        <v>0.155502416664898</v>
      </c>
      <c r="W1261" s="17">
        <v>0.14928365174389799</v>
      </c>
      <c r="X1261" s="17">
        <v>0.12174770923362201</v>
      </c>
      <c r="Y1261" s="17">
        <v>0.14518593510645</v>
      </c>
      <c r="Z1261" s="17">
        <v>0.13812659000149799</v>
      </c>
      <c r="AA1261" s="17">
        <v>0.118253911556219</v>
      </c>
      <c r="AB1261" s="17">
        <v>0.16468431950567899</v>
      </c>
      <c r="AC1261" s="17">
        <v>0.116677398349297</v>
      </c>
      <c r="AD1261" s="17"/>
      <c r="AE1261" s="17">
        <v>0.174267450058191</v>
      </c>
      <c r="AF1261" s="17">
        <v>0.13339522214560101</v>
      </c>
      <c r="AG1261" s="17">
        <v>0.12455261825344301</v>
      </c>
      <c r="AH1261" s="17"/>
      <c r="AI1261" s="17">
        <v>0.17792172965658901</v>
      </c>
      <c r="AJ1261" s="17">
        <v>0.10784256653534501</v>
      </c>
      <c r="AK1261" s="17">
        <v>0.13029546508027301</v>
      </c>
      <c r="AL1261" s="17">
        <v>0.213654887954737</v>
      </c>
      <c r="AM1261" s="17">
        <v>0.14397590318959599</v>
      </c>
      <c r="AN1261" s="17"/>
      <c r="AO1261" s="17">
        <v>0.19702710761919501</v>
      </c>
      <c r="AP1261" s="17">
        <v>9.2704779064352399E-2</v>
      </c>
      <c r="AQ1261" s="17">
        <v>0.15647518138934099</v>
      </c>
      <c r="AR1261" s="17"/>
      <c r="AS1261" s="17">
        <v>0.150325809769362</v>
      </c>
      <c r="AT1261" s="17">
        <v>0.154105555836795</v>
      </c>
      <c r="AU1261" s="17">
        <v>0.13119201386611601</v>
      </c>
      <c r="AV1261" s="17">
        <v>0.13335279559509899</v>
      </c>
      <c r="AW1261" s="17">
        <v>0.150076632510276</v>
      </c>
      <c r="AX1261" s="17"/>
      <c r="AY1261" s="17">
        <v>7.5327196143492897E-2</v>
      </c>
      <c r="AZ1261" s="17">
        <v>0.14086280333894</v>
      </c>
      <c r="BA1261" s="17">
        <v>0.16515087173363099</v>
      </c>
      <c r="BB1261" s="17">
        <v>0.18303364117158</v>
      </c>
      <c r="BC1261" s="17">
        <v>0.18415314976222399</v>
      </c>
      <c r="BD1261" s="17">
        <v>0.13943328487204301</v>
      </c>
      <c r="BE1261" s="17">
        <v>0.17449017841916201</v>
      </c>
      <c r="BF1261" s="17">
        <v>0.159146049453254</v>
      </c>
      <c r="BG1261" s="17">
        <v>0.13872652924086201</v>
      </c>
      <c r="BH1261" s="17">
        <v>0.14378959212453599</v>
      </c>
      <c r="BI1261" s="17">
        <v>0.10116753391721101</v>
      </c>
      <c r="BJ1261" s="17">
        <v>0.19711447525421599</v>
      </c>
      <c r="BK1261" s="17">
        <v>0.14463843352170799</v>
      </c>
      <c r="BL1261" s="17">
        <v>0.202758552011192</v>
      </c>
      <c r="BM1261" s="17">
        <v>2.6768988058006201E-2</v>
      </c>
      <c r="BN1261" s="17">
        <v>8.9971744333442294E-2</v>
      </c>
      <c r="BO1261" s="17"/>
      <c r="BP1261" s="17">
        <v>0.145278934140289</v>
      </c>
      <c r="BQ1261" s="17">
        <v>0.135074215472373</v>
      </c>
      <c r="BR1261" s="17">
        <v>0.14838445024557401</v>
      </c>
      <c r="BS1261" s="17">
        <v>0.16825715670395999</v>
      </c>
      <c r="BT1261" s="17">
        <v>0.151744291315386</v>
      </c>
      <c r="BU1261" s="17">
        <v>0.17378996512529399</v>
      </c>
      <c r="BV1261" s="17"/>
      <c r="BW1261" s="17">
        <v>0.18073396703226299</v>
      </c>
      <c r="BX1261" s="17">
        <v>0.117995984991952</v>
      </c>
      <c r="BY1261" s="17">
        <v>0.15666654457158</v>
      </c>
      <c r="BZ1261" s="17">
        <v>0.15945554384979699</v>
      </c>
      <c r="CA1261" s="17">
        <v>0.14537956991902501</v>
      </c>
      <c r="CB1261" s="17">
        <v>0.16207190618683001</v>
      </c>
      <c r="CC1261" s="17">
        <v>0.16346686277877501</v>
      </c>
      <c r="CD1261" s="17">
        <v>0.13939827718619299</v>
      </c>
      <c r="CE1261" s="17"/>
      <c r="CF1261" s="17">
        <v>0.17602695587016401</v>
      </c>
      <c r="CG1261" s="17">
        <v>0.157167007800572</v>
      </c>
      <c r="CH1261" s="17">
        <v>0.139717563811948</v>
      </c>
      <c r="CI1261" s="17">
        <v>0.13595517746951599</v>
      </c>
      <c r="CJ1261" s="17">
        <v>0.160040314944628</v>
      </c>
      <c r="CK1261" s="17"/>
      <c r="CL1261" s="17">
        <v>0.10248231389873801</v>
      </c>
      <c r="CM1261" s="17"/>
      <c r="CN1261" s="17">
        <v>0.13419753829213499</v>
      </c>
      <c r="CO1261" s="17">
        <v>0.15597709300617299</v>
      </c>
      <c r="CP1261" s="17">
        <v>0.17894671532918799</v>
      </c>
    </row>
    <row r="1262" spans="2:94" x14ac:dyDescent="0.35">
      <c r="B1262" t="s">
        <v>431</v>
      </c>
      <c r="C1262" s="17">
        <v>1.9661972537787599E-2</v>
      </c>
      <c r="D1262" s="17">
        <v>1.85695898840013E-2</v>
      </c>
      <c r="E1262" s="17">
        <v>2.0920777888897301E-2</v>
      </c>
      <c r="F1262" s="17"/>
      <c r="G1262" s="17">
        <v>2.3116222323425001E-2</v>
      </c>
      <c r="H1262" s="17">
        <v>2.1221662931845499E-2</v>
      </c>
      <c r="I1262" s="17">
        <v>3.6408167790531097E-2</v>
      </c>
      <c r="J1262" s="17">
        <v>1.7121051115084399E-2</v>
      </c>
      <c r="K1262" s="17">
        <v>8.8626121699222505E-3</v>
      </c>
      <c r="L1262" s="17">
        <v>1.1565141979562E-2</v>
      </c>
      <c r="M1262" s="17"/>
      <c r="N1262" s="17">
        <v>1.31166324465311E-2</v>
      </c>
      <c r="O1262" s="17">
        <v>2.34864584203743E-2</v>
      </c>
      <c r="P1262" s="17">
        <v>2.1841432682357199E-2</v>
      </c>
      <c r="Q1262" s="17">
        <v>2.1310703057314299E-2</v>
      </c>
      <c r="R1262" s="17"/>
      <c r="S1262" s="17">
        <v>1.5892437818150001E-2</v>
      </c>
      <c r="T1262" s="17">
        <v>1.8909342691908599E-2</v>
      </c>
      <c r="U1262" s="17">
        <v>2.4898334354770499E-2</v>
      </c>
      <c r="V1262" s="17">
        <v>2.9578046810381502E-2</v>
      </c>
      <c r="W1262" s="17">
        <v>0</v>
      </c>
      <c r="X1262" s="17">
        <v>1.8816879191359999E-2</v>
      </c>
      <c r="Y1262" s="17">
        <v>4.2153605770797901E-2</v>
      </c>
      <c r="Z1262" s="17">
        <v>0</v>
      </c>
      <c r="AA1262" s="17">
        <v>2.6940733803079701E-2</v>
      </c>
      <c r="AB1262" s="17">
        <v>5.4388296390520301E-3</v>
      </c>
      <c r="AC1262" s="17">
        <v>2.50482171845029E-2</v>
      </c>
      <c r="AD1262" s="17"/>
      <c r="AE1262" s="17">
        <v>2.0746232643342799E-2</v>
      </c>
      <c r="AF1262" s="17">
        <v>2.18726255067399E-2</v>
      </c>
      <c r="AG1262" s="17">
        <v>1.1467930268117999E-2</v>
      </c>
      <c r="AH1262" s="17"/>
      <c r="AI1262" s="17">
        <v>1.7294112013313202E-2</v>
      </c>
      <c r="AJ1262" s="17">
        <v>2.1604083915029E-2</v>
      </c>
      <c r="AK1262" s="17">
        <v>2.2835785274830898E-2</v>
      </c>
      <c r="AL1262" s="17">
        <v>7.3957286093731603E-2</v>
      </c>
      <c r="AM1262" s="17">
        <v>1.01280851635506E-2</v>
      </c>
      <c r="AN1262" s="17"/>
      <c r="AO1262" s="17">
        <v>2.4183528774233101E-2</v>
      </c>
      <c r="AP1262" s="17">
        <v>2.0151649696905201E-2</v>
      </c>
      <c r="AQ1262" s="17">
        <v>1.7396716616924102E-2</v>
      </c>
      <c r="AR1262" s="17"/>
      <c r="AS1262" s="17">
        <v>1.6597800631032798E-2</v>
      </c>
      <c r="AT1262" s="17">
        <v>1.7281564624341599E-2</v>
      </c>
      <c r="AU1262" s="17">
        <v>1.8245033236370198E-2</v>
      </c>
      <c r="AV1262" s="17">
        <v>1.36549998057541E-2</v>
      </c>
      <c r="AW1262" s="17">
        <v>4.580527839404E-2</v>
      </c>
      <c r="AX1262" s="17"/>
      <c r="AY1262" s="17">
        <v>6.49186295287347E-2</v>
      </c>
      <c r="AZ1262" s="17">
        <v>2.3031845769940801E-2</v>
      </c>
      <c r="BA1262" s="17">
        <v>3.07828172247058E-2</v>
      </c>
      <c r="BB1262" s="17">
        <v>1.7300109052517301E-2</v>
      </c>
      <c r="BC1262" s="17">
        <v>1.85047139866093E-2</v>
      </c>
      <c r="BD1262" s="17">
        <v>2.36441906670136E-2</v>
      </c>
      <c r="BE1262" s="17">
        <v>2.7343470475629399E-2</v>
      </c>
      <c r="BF1262" s="17">
        <v>2.89403650353354E-2</v>
      </c>
      <c r="BG1262" s="17">
        <v>2.8378788329288199E-2</v>
      </c>
      <c r="BH1262" s="17">
        <v>2.04283678910753E-2</v>
      </c>
      <c r="BI1262" s="17">
        <v>1.5792485728134398E-2</v>
      </c>
      <c r="BJ1262" s="17">
        <v>8.7657273582995993E-3</v>
      </c>
      <c r="BK1262" s="17">
        <v>2.2382475165579101E-2</v>
      </c>
      <c r="BL1262" s="17">
        <v>0</v>
      </c>
      <c r="BM1262" s="17">
        <v>0</v>
      </c>
      <c r="BN1262" s="17">
        <v>0</v>
      </c>
      <c r="BO1262" s="17"/>
      <c r="BP1262" s="17">
        <v>1.99497811888566E-2</v>
      </c>
      <c r="BQ1262" s="17">
        <v>1.8028807357624198E-2</v>
      </c>
      <c r="BR1262" s="17">
        <v>3.2572260397003602E-2</v>
      </c>
      <c r="BS1262" s="17">
        <v>2.29991224133014E-2</v>
      </c>
      <c r="BT1262" s="17">
        <v>3.5879722355779001E-3</v>
      </c>
      <c r="BU1262" s="17">
        <v>1.4886953760560101E-2</v>
      </c>
      <c r="BV1262" s="17"/>
      <c r="BW1262" s="17">
        <v>2.25767793684842E-2</v>
      </c>
      <c r="BX1262" s="17">
        <v>2.0684451755444699E-2</v>
      </c>
      <c r="BY1262" s="17">
        <v>1.38803257323018E-2</v>
      </c>
      <c r="BZ1262" s="17">
        <v>3.6228336052335899E-2</v>
      </c>
      <c r="CA1262" s="17">
        <v>1.18623413617616E-2</v>
      </c>
      <c r="CB1262" s="17">
        <v>1.26858055680999E-2</v>
      </c>
      <c r="CC1262" s="17">
        <v>1.46202327121498E-2</v>
      </c>
      <c r="CD1262" s="17">
        <v>0</v>
      </c>
      <c r="CE1262" s="17"/>
      <c r="CF1262" s="17">
        <v>1.8199214051378299E-2</v>
      </c>
      <c r="CG1262" s="17">
        <v>2.0635434300876901E-2</v>
      </c>
      <c r="CH1262" s="17">
        <v>1.7497706808718799E-2</v>
      </c>
      <c r="CI1262" s="17">
        <v>2.4410624849877698E-2</v>
      </c>
      <c r="CJ1262" s="17">
        <v>1.5692015106788401E-2</v>
      </c>
      <c r="CK1262" s="17"/>
      <c r="CL1262" s="17">
        <v>1.0033376252949699E-2</v>
      </c>
      <c r="CM1262" s="17"/>
      <c r="CN1262" s="17">
        <v>1.7003290873364399E-2</v>
      </c>
      <c r="CO1262" s="17">
        <v>2.0814999068552002E-2</v>
      </c>
      <c r="CP1262" s="17">
        <v>2.4823445633006001E-2</v>
      </c>
    </row>
    <row r="1263" spans="2:94" x14ac:dyDescent="0.35">
      <c r="B1263" t="s">
        <v>432</v>
      </c>
      <c r="C1263" s="17">
        <v>8.8411816243536192E-3</v>
      </c>
      <c r="D1263" s="17">
        <v>1.25745719397741E-2</v>
      </c>
      <c r="E1263" s="17">
        <v>5.2710695659156899E-3</v>
      </c>
      <c r="F1263" s="17"/>
      <c r="G1263" s="17">
        <v>1.26554434694592E-2</v>
      </c>
      <c r="H1263" s="17">
        <v>1.7055782017830302E-2</v>
      </c>
      <c r="I1263" s="17">
        <v>2.45230233706039E-3</v>
      </c>
      <c r="J1263" s="17">
        <v>5.4889230632143701E-3</v>
      </c>
      <c r="K1263" s="17">
        <v>7.1733265712979801E-3</v>
      </c>
      <c r="L1263" s="17">
        <v>8.5644233471163598E-3</v>
      </c>
      <c r="M1263" s="17"/>
      <c r="N1263" s="17">
        <v>1.0968280406756599E-2</v>
      </c>
      <c r="O1263" s="17">
        <v>8.6920955339312694E-3</v>
      </c>
      <c r="P1263" s="17">
        <v>8.47694112509393E-3</v>
      </c>
      <c r="Q1263" s="17">
        <v>7.1544614561150797E-3</v>
      </c>
      <c r="R1263" s="17"/>
      <c r="S1263" s="17">
        <v>1.1812601734951999E-2</v>
      </c>
      <c r="T1263" s="17">
        <v>3.03233422386575E-3</v>
      </c>
      <c r="U1263" s="17">
        <v>1.0874217117401601E-2</v>
      </c>
      <c r="V1263" s="17">
        <v>4.6433505017526404E-3</v>
      </c>
      <c r="W1263" s="17">
        <v>5.5723747332463202E-3</v>
      </c>
      <c r="X1263" s="17">
        <v>8.9868300827422205E-3</v>
      </c>
      <c r="Y1263" s="17">
        <v>9.2371199302294094E-3</v>
      </c>
      <c r="Z1263" s="17">
        <v>1.00619175880346E-2</v>
      </c>
      <c r="AA1263" s="17">
        <v>0</v>
      </c>
      <c r="AB1263" s="17">
        <v>2.5761011636675501E-2</v>
      </c>
      <c r="AC1263" s="17">
        <v>8.1209524680881297E-3</v>
      </c>
      <c r="AD1263" s="17"/>
      <c r="AE1263" s="17">
        <v>7.5255683432532902E-3</v>
      </c>
      <c r="AF1263" s="17">
        <v>1.01068531969445E-2</v>
      </c>
      <c r="AG1263" s="17">
        <v>2.8454700568377499E-3</v>
      </c>
      <c r="AH1263" s="17"/>
      <c r="AI1263" s="17">
        <v>1.0462426959868701E-2</v>
      </c>
      <c r="AJ1263" s="17">
        <v>8.9586022641079607E-3</v>
      </c>
      <c r="AK1263" s="17">
        <v>0</v>
      </c>
      <c r="AL1263" s="17">
        <v>0</v>
      </c>
      <c r="AM1263" s="17">
        <v>3.1388664300891502E-3</v>
      </c>
      <c r="AN1263" s="17"/>
      <c r="AO1263" s="17">
        <v>1.97570196665381E-2</v>
      </c>
      <c r="AP1263" s="17">
        <v>9.5834396424637897E-3</v>
      </c>
      <c r="AQ1263" s="17">
        <v>0</v>
      </c>
      <c r="AR1263" s="17"/>
      <c r="AS1263" s="17">
        <v>1.07618487246688E-2</v>
      </c>
      <c r="AT1263" s="17">
        <v>6.0031504203509603E-3</v>
      </c>
      <c r="AU1263" s="17">
        <v>8.4231211946875408E-3</v>
      </c>
      <c r="AV1263" s="17">
        <v>1.5554266251416199E-2</v>
      </c>
      <c r="AW1263" s="17">
        <v>4.0117493141125997E-2</v>
      </c>
      <c r="AX1263" s="17"/>
      <c r="AY1263" s="17">
        <v>0</v>
      </c>
      <c r="AZ1263" s="17">
        <v>1.9185332517091001E-2</v>
      </c>
      <c r="BA1263" s="17">
        <v>1.7847053198914799E-2</v>
      </c>
      <c r="BB1263" s="17">
        <v>5.4449250659979803E-3</v>
      </c>
      <c r="BC1263" s="17">
        <v>1.27782050110494E-2</v>
      </c>
      <c r="BD1263" s="17">
        <v>4.3196020797098E-3</v>
      </c>
      <c r="BE1263" s="17">
        <v>4.6640086072819399E-3</v>
      </c>
      <c r="BF1263" s="17">
        <v>0</v>
      </c>
      <c r="BG1263" s="17">
        <v>0</v>
      </c>
      <c r="BH1263" s="17">
        <v>1.6681251130105001E-2</v>
      </c>
      <c r="BI1263" s="17">
        <v>5.2308500451441501E-3</v>
      </c>
      <c r="BJ1263" s="17">
        <v>2.5571521271989101E-2</v>
      </c>
      <c r="BK1263" s="17">
        <v>2.14508350398223E-2</v>
      </c>
      <c r="BL1263" s="17">
        <v>0</v>
      </c>
      <c r="BM1263" s="17">
        <v>2.56079491212436E-2</v>
      </c>
      <c r="BN1263" s="17">
        <v>0</v>
      </c>
      <c r="BO1263" s="17"/>
      <c r="BP1263" s="17">
        <v>1.6640857354337599E-2</v>
      </c>
      <c r="BQ1263" s="17">
        <v>6.3670215441687496E-3</v>
      </c>
      <c r="BR1263" s="17">
        <v>1.05631158535899E-2</v>
      </c>
      <c r="BS1263" s="17">
        <v>4.4711292256621E-3</v>
      </c>
      <c r="BT1263" s="17">
        <v>3.88063636036647E-3</v>
      </c>
      <c r="BU1263" s="17">
        <v>9.3512512377416195E-3</v>
      </c>
      <c r="BV1263" s="17"/>
      <c r="BW1263" s="17">
        <v>1.38131519499975E-2</v>
      </c>
      <c r="BX1263" s="17">
        <v>1.3326321968121699E-2</v>
      </c>
      <c r="BY1263" s="17">
        <v>5.9679878886454403E-3</v>
      </c>
      <c r="BZ1263" s="17">
        <v>9.6723225294418607E-3</v>
      </c>
      <c r="CA1263" s="17">
        <v>8.1204806469498195E-3</v>
      </c>
      <c r="CB1263" s="17">
        <v>9.7199206071905599E-3</v>
      </c>
      <c r="CC1263" s="17">
        <v>1.5823556191225999E-2</v>
      </c>
      <c r="CD1263" s="17">
        <v>0</v>
      </c>
      <c r="CE1263" s="17"/>
      <c r="CF1263" s="17">
        <v>2.42502893841294E-2</v>
      </c>
      <c r="CG1263" s="17">
        <v>1.09237789298823E-2</v>
      </c>
      <c r="CH1263" s="17">
        <v>6.2681609762020802E-3</v>
      </c>
      <c r="CI1263" s="17">
        <v>2.6370886288914199E-3</v>
      </c>
      <c r="CJ1263" s="17">
        <v>0</v>
      </c>
      <c r="CK1263" s="17"/>
      <c r="CL1263" s="17">
        <v>3.6482439219700201E-3</v>
      </c>
      <c r="CM1263" s="17"/>
      <c r="CN1263" s="17">
        <v>6.3074228726444298E-3</v>
      </c>
      <c r="CO1263" s="17">
        <v>6.5122117738899404E-3</v>
      </c>
      <c r="CP1263" s="17">
        <v>1.64979386385707E-2</v>
      </c>
    </row>
    <row r="1264" spans="2:94" x14ac:dyDescent="0.35">
      <c r="B1264" t="s">
        <v>433</v>
      </c>
      <c r="C1264" s="17">
        <v>1.02364735620859E-2</v>
      </c>
      <c r="D1264" s="17">
        <v>1.5198488193335099E-2</v>
      </c>
      <c r="E1264" s="17">
        <v>5.4768922651869797E-3</v>
      </c>
      <c r="F1264" s="17"/>
      <c r="G1264" s="17">
        <v>3.3634185640165001E-3</v>
      </c>
      <c r="H1264" s="17">
        <v>2.3967508032902299E-3</v>
      </c>
      <c r="I1264" s="17">
        <v>4.6994191474671303E-3</v>
      </c>
      <c r="J1264" s="17">
        <v>1.28867939897088E-2</v>
      </c>
      <c r="K1264" s="17">
        <v>1.5479110539121901E-2</v>
      </c>
      <c r="L1264" s="17">
        <v>1.9906276991536E-2</v>
      </c>
      <c r="M1264" s="17"/>
      <c r="N1264" s="17">
        <v>6.1788029541986599E-3</v>
      </c>
      <c r="O1264" s="17">
        <v>5.3974097844685801E-3</v>
      </c>
      <c r="P1264" s="17">
        <v>1.8438622348371101E-2</v>
      </c>
      <c r="Q1264" s="17">
        <v>1.2539342836696599E-2</v>
      </c>
      <c r="R1264" s="17"/>
      <c r="S1264" s="17">
        <v>5.9224684684302999E-3</v>
      </c>
      <c r="T1264" s="17">
        <v>6.5800169898164104E-3</v>
      </c>
      <c r="U1264" s="17">
        <v>5.2014833839433899E-3</v>
      </c>
      <c r="V1264" s="17">
        <v>8.6548353778716502E-3</v>
      </c>
      <c r="W1264" s="17">
        <v>1.8931704350101199E-2</v>
      </c>
      <c r="X1264" s="17">
        <v>1.8711925843662099E-2</v>
      </c>
      <c r="Y1264" s="17">
        <v>5.3372437439042396E-3</v>
      </c>
      <c r="Z1264" s="17">
        <v>1.0021585124792801E-2</v>
      </c>
      <c r="AA1264" s="17">
        <v>7.6464766939787999E-3</v>
      </c>
      <c r="AB1264" s="17">
        <v>1.5627099563550701E-2</v>
      </c>
      <c r="AC1264" s="17">
        <v>1.7005633566020001E-2</v>
      </c>
      <c r="AD1264" s="17"/>
      <c r="AE1264" s="17">
        <v>1.8323921680712799E-2</v>
      </c>
      <c r="AF1264" s="17">
        <v>6.9791133079891996E-3</v>
      </c>
      <c r="AG1264" s="17">
        <v>5.3363408813620799E-3</v>
      </c>
      <c r="AH1264" s="17"/>
      <c r="AI1264" s="17">
        <v>1.9020380961875999E-2</v>
      </c>
      <c r="AJ1264" s="17">
        <v>4.4926793025340302E-3</v>
      </c>
      <c r="AK1264" s="17">
        <v>6.3039639777788302E-3</v>
      </c>
      <c r="AL1264" s="17">
        <v>2.7925855858299101E-2</v>
      </c>
      <c r="AM1264" s="17">
        <v>3.5711122794735502E-3</v>
      </c>
      <c r="AN1264" s="17"/>
      <c r="AO1264" s="17">
        <v>1.8570016397914901E-2</v>
      </c>
      <c r="AP1264" s="17">
        <v>4.95771054659494E-3</v>
      </c>
      <c r="AQ1264" s="17">
        <v>8.5592274359503305E-3</v>
      </c>
      <c r="AR1264" s="17"/>
      <c r="AS1264" s="17">
        <v>7.6796618434656801E-3</v>
      </c>
      <c r="AT1264" s="17">
        <v>1.3548373016378699E-2</v>
      </c>
      <c r="AU1264" s="17">
        <v>8.3161505076707592E-3</v>
      </c>
      <c r="AV1264" s="17">
        <v>0</v>
      </c>
      <c r="AW1264" s="17">
        <v>0</v>
      </c>
      <c r="AX1264" s="17"/>
      <c r="AY1264" s="17">
        <v>0</v>
      </c>
      <c r="AZ1264" s="17">
        <v>9.0196206368789306E-3</v>
      </c>
      <c r="BA1264" s="17">
        <v>1.21686686643959E-2</v>
      </c>
      <c r="BB1264" s="17">
        <v>6.2827637346883399E-3</v>
      </c>
      <c r="BC1264" s="17">
        <v>1.34063824522535E-2</v>
      </c>
      <c r="BD1264" s="17">
        <v>1.0082337650693799E-2</v>
      </c>
      <c r="BE1264" s="17">
        <v>4.6934620955015804E-3</v>
      </c>
      <c r="BF1264" s="17">
        <v>5.6904150685226701E-3</v>
      </c>
      <c r="BG1264" s="17">
        <v>1.45288147622367E-2</v>
      </c>
      <c r="BH1264" s="17">
        <v>1.4841608902036899E-2</v>
      </c>
      <c r="BI1264" s="17">
        <v>1.0178336359449E-2</v>
      </c>
      <c r="BJ1264" s="17">
        <v>9.0731939388098495E-3</v>
      </c>
      <c r="BK1264" s="17">
        <v>1.9704690064872299E-2</v>
      </c>
      <c r="BL1264" s="17">
        <v>4.5797346828143001E-2</v>
      </c>
      <c r="BM1264" s="17">
        <v>0</v>
      </c>
      <c r="BN1264" s="17">
        <v>0</v>
      </c>
      <c r="BO1264" s="17"/>
      <c r="BP1264" s="17">
        <v>9.6376598188915395E-3</v>
      </c>
      <c r="BQ1264" s="17">
        <v>9.4991465071633495E-3</v>
      </c>
      <c r="BR1264" s="17">
        <v>6.3820521868800202E-3</v>
      </c>
      <c r="BS1264" s="17">
        <v>1.17896432307376E-2</v>
      </c>
      <c r="BT1264" s="17">
        <v>1.2447744587253499E-2</v>
      </c>
      <c r="BU1264" s="17">
        <v>1.6245351682304801E-2</v>
      </c>
      <c r="BV1264" s="17"/>
      <c r="BW1264" s="17">
        <v>1.07880445687301E-2</v>
      </c>
      <c r="BX1264" s="17">
        <v>6.0843942130485397E-3</v>
      </c>
      <c r="BY1264" s="17">
        <v>1.6394255058187101E-2</v>
      </c>
      <c r="BZ1264" s="17">
        <v>6.7668822903015503E-3</v>
      </c>
      <c r="CA1264" s="17">
        <v>1.28640923653532E-2</v>
      </c>
      <c r="CB1264" s="17">
        <v>1.2002319346220199E-2</v>
      </c>
      <c r="CC1264" s="17">
        <v>0</v>
      </c>
      <c r="CD1264" s="17">
        <v>1.26607453457053E-2</v>
      </c>
      <c r="CE1264" s="17"/>
      <c r="CF1264" s="17">
        <v>4.0301387718872997E-3</v>
      </c>
      <c r="CG1264" s="17">
        <v>9.4728818930586902E-3</v>
      </c>
      <c r="CH1264" s="17">
        <v>1.0193778554367599E-2</v>
      </c>
      <c r="CI1264" s="17">
        <v>9.2437957756098896E-3</v>
      </c>
      <c r="CJ1264" s="17">
        <v>4.1368597227131099E-2</v>
      </c>
      <c r="CK1264" s="17"/>
      <c r="CL1264" s="17">
        <v>7.7618084322618498E-3</v>
      </c>
      <c r="CM1264" s="17"/>
      <c r="CN1264" s="17">
        <v>6.6046971958532803E-3</v>
      </c>
      <c r="CO1264" s="17">
        <v>9.9618032607067201E-3</v>
      </c>
      <c r="CP1264" s="17">
        <v>1.8764447246590901E-2</v>
      </c>
    </row>
    <row r="1265" spans="2:94" x14ac:dyDescent="0.35">
      <c r="B1265" t="s">
        <v>203</v>
      </c>
      <c r="C1265" s="17">
        <v>5.2162293729764303E-2</v>
      </c>
      <c r="D1265" s="17">
        <v>4.2677018105778897E-2</v>
      </c>
      <c r="E1265" s="17">
        <v>6.1059473645791597E-2</v>
      </c>
      <c r="F1265" s="17"/>
      <c r="G1265" s="17">
        <v>3.2272758672043302E-2</v>
      </c>
      <c r="H1265" s="17">
        <v>3.97017867128482E-2</v>
      </c>
      <c r="I1265" s="17">
        <v>4.84583217990225E-2</v>
      </c>
      <c r="J1265" s="17">
        <v>4.5694847470971897E-2</v>
      </c>
      <c r="K1265" s="17">
        <v>7.1784170668149003E-2</v>
      </c>
      <c r="L1265" s="17">
        <v>7.0569996445497399E-2</v>
      </c>
      <c r="M1265" s="17"/>
      <c r="N1265" s="17">
        <v>3.4975336023505998E-2</v>
      </c>
      <c r="O1265" s="17">
        <v>4.0843391273804999E-2</v>
      </c>
      <c r="P1265" s="17">
        <v>4.5080046655439299E-2</v>
      </c>
      <c r="Q1265" s="17">
        <v>8.8240822260945706E-2</v>
      </c>
      <c r="R1265" s="17"/>
      <c r="S1265" s="17">
        <v>7.19415782353649E-2</v>
      </c>
      <c r="T1265" s="17">
        <v>7.6168601135797598E-2</v>
      </c>
      <c r="U1265" s="17">
        <v>3.4037622497532699E-2</v>
      </c>
      <c r="V1265" s="17">
        <v>2.6368575156649299E-2</v>
      </c>
      <c r="W1265" s="17">
        <v>3.6641669688115601E-2</v>
      </c>
      <c r="X1265" s="17">
        <v>6.8233781675908003E-2</v>
      </c>
      <c r="Y1265" s="17">
        <v>4.1900938409786898E-2</v>
      </c>
      <c r="Z1265" s="17">
        <v>4.7199425936268802E-2</v>
      </c>
      <c r="AA1265" s="17">
        <v>6.4080449043644405E-2</v>
      </c>
      <c r="AB1265" s="17">
        <v>3.06712565103224E-2</v>
      </c>
      <c r="AC1265" s="17">
        <v>4.0878639903797302E-2</v>
      </c>
      <c r="AD1265" s="17"/>
      <c r="AE1265" s="17">
        <v>5.0418223837281798E-2</v>
      </c>
      <c r="AF1265" s="17">
        <v>3.6663618469886798E-2</v>
      </c>
      <c r="AG1265" s="17">
        <v>0.10549808237080401</v>
      </c>
      <c r="AH1265" s="17"/>
      <c r="AI1265" s="17">
        <v>5.1914767515060301E-2</v>
      </c>
      <c r="AJ1265" s="17">
        <v>3.6434829837096103E-2</v>
      </c>
      <c r="AK1265" s="17">
        <v>1.7366109122843001E-2</v>
      </c>
      <c r="AL1265" s="17">
        <v>4.8482819981902299E-2</v>
      </c>
      <c r="AM1265" s="17">
        <v>8.4403792559957294E-2</v>
      </c>
      <c r="AN1265" s="17"/>
      <c r="AO1265" s="17">
        <v>5.4966036611215401E-2</v>
      </c>
      <c r="AP1265" s="17">
        <v>3.09440417216429E-2</v>
      </c>
      <c r="AQ1265" s="17">
        <v>1.19161600383918E-2</v>
      </c>
      <c r="AR1265" s="17"/>
      <c r="AS1265" s="17">
        <v>6.6302004280424306E-2</v>
      </c>
      <c r="AT1265" s="17">
        <v>6.2288505083235302E-2</v>
      </c>
      <c r="AU1265" s="17">
        <v>4.2004619382336898E-2</v>
      </c>
      <c r="AV1265" s="17">
        <v>3.0532058274419301E-2</v>
      </c>
      <c r="AW1265" s="17">
        <v>3.9968307614191803E-2</v>
      </c>
      <c r="AX1265" s="17"/>
      <c r="AY1265" s="17">
        <v>7.0336985686009795E-2</v>
      </c>
      <c r="AZ1265" s="17">
        <v>5.7874797295296099E-2</v>
      </c>
      <c r="BA1265" s="17">
        <v>7.7315167269604496E-2</v>
      </c>
      <c r="BB1265" s="17">
        <v>7.4845780297931999E-2</v>
      </c>
      <c r="BC1265" s="17">
        <v>4.5164797340164403E-2</v>
      </c>
      <c r="BD1265" s="17">
        <v>4.67779855878502E-2</v>
      </c>
      <c r="BE1265" s="17">
        <v>7.3935279407183002E-2</v>
      </c>
      <c r="BF1265" s="17">
        <v>3.7496025665909503E-2</v>
      </c>
      <c r="BG1265" s="17">
        <v>4.1764081174665402E-2</v>
      </c>
      <c r="BH1265" s="17">
        <v>2.31125481995526E-2</v>
      </c>
      <c r="BI1265" s="17">
        <v>1.7149747620754399E-2</v>
      </c>
      <c r="BJ1265" s="17">
        <v>2.4190275090400299E-2</v>
      </c>
      <c r="BK1265" s="17">
        <v>0</v>
      </c>
      <c r="BL1265" s="17">
        <v>4.4770784866192598E-2</v>
      </c>
      <c r="BM1265" s="17">
        <v>2.56079491212436E-2</v>
      </c>
      <c r="BN1265" s="17">
        <v>3.2921609199470701E-2</v>
      </c>
      <c r="BO1265" s="17"/>
      <c r="BP1265" s="17">
        <v>4.9926333730340097E-2</v>
      </c>
      <c r="BQ1265" s="17">
        <v>6.2535905114382007E-2</v>
      </c>
      <c r="BR1265" s="17">
        <v>5.07219773433902E-2</v>
      </c>
      <c r="BS1265" s="17">
        <v>4.8800978742612099E-2</v>
      </c>
      <c r="BT1265" s="17">
        <v>2.63639430882345E-2</v>
      </c>
      <c r="BU1265" s="17">
        <v>7.2765829730574105E-2</v>
      </c>
      <c r="BV1265" s="17"/>
      <c r="BW1265" s="17">
        <v>6.2807186830281705E-2</v>
      </c>
      <c r="BX1265" s="17">
        <v>5.6507776957168403E-2</v>
      </c>
      <c r="BY1265" s="17">
        <v>3.7770534905226201E-2</v>
      </c>
      <c r="BZ1265" s="17">
        <v>4.1684984813311003E-2</v>
      </c>
      <c r="CA1265" s="17">
        <v>3.3275396480228203E-2</v>
      </c>
      <c r="CB1265" s="17">
        <v>6.3934719769234302E-2</v>
      </c>
      <c r="CC1265" s="17">
        <v>8.9373834756379403E-2</v>
      </c>
      <c r="CD1265" s="17">
        <v>9.28863706003831E-2</v>
      </c>
      <c r="CE1265" s="17"/>
      <c r="CF1265" s="17">
        <v>4.0267387711599302E-2</v>
      </c>
      <c r="CG1265" s="17">
        <v>5.2038673056453398E-2</v>
      </c>
      <c r="CH1265" s="17">
        <v>4.5039293935707603E-2</v>
      </c>
      <c r="CI1265" s="17">
        <v>7.0500665761761602E-2</v>
      </c>
      <c r="CJ1265" s="17">
        <v>8.3718535850351106E-2</v>
      </c>
      <c r="CK1265" s="17"/>
      <c r="CL1265" s="17">
        <v>2.2004181181313601E-2</v>
      </c>
      <c r="CM1265" s="17"/>
      <c r="CN1265" s="17">
        <v>5.5444573375699399E-2</v>
      </c>
      <c r="CO1265" s="17">
        <v>5.2364473048194297E-2</v>
      </c>
      <c r="CP1265" s="17">
        <v>4.4491779611232699E-2</v>
      </c>
    </row>
    <row r="1266" spans="2:94" x14ac:dyDescent="0.35">
      <c r="C1266" s="17"/>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c r="AD1266" s="17"/>
      <c r="AE1266" s="17"/>
      <c r="AF1266" s="17"/>
      <c r="AG1266" s="17"/>
      <c r="AH1266" s="17"/>
      <c r="AI1266" s="17"/>
      <c r="AJ1266" s="17"/>
      <c r="AK1266" s="17"/>
      <c r="AL1266" s="17"/>
      <c r="AM1266" s="17"/>
      <c r="AN1266" s="17"/>
      <c r="AO1266" s="17"/>
      <c r="AP1266" s="17"/>
      <c r="AQ1266" s="17"/>
      <c r="AR1266" s="17"/>
      <c r="AS1266" s="17"/>
      <c r="AT1266" s="17"/>
      <c r="AU1266" s="17"/>
      <c r="AV1266" s="17"/>
      <c r="AW1266" s="17"/>
      <c r="AX1266" s="17"/>
      <c r="AY1266" s="17"/>
      <c r="AZ1266" s="17"/>
      <c r="BA1266" s="17"/>
      <c r="BB1266" s="17"/>
      <c r="BC1266" s="17"/>
      <c r="BD1266" s="17"/>
      <c r="BE1266" s="17"/>
      <c r="BF1266" s="17"/>
      <c r="BG1266" s="17"/>
      <c r="BH1266" s="17"/>
      <c r="BI1266" s="17"/>
      <c r="BJ1266" s="17"/>
      <c r="BK1266" s="17"/>
      <c r="BL1266" s="17"/>
      <c r="BM1266" s="17"/>
      <c r="BN1266" s="17"/>
      <c r="BO1266" s="17"/>
      <c r="BP1266" s="17"/>
      <c r="BQ1266" s="17"/>
      <c r="BR1266" s="17"/>
      <c r="BS1266" s="17"/>
      <c r="BT1266" s="17"/>
      <c r="BU1266" s="17"/>
      <c r="BV1266" s="17"/>
      <c r="BW1266" s="17"/>
      <c r="BX1266" s="17"/>
      <c r="BY1266" s="17"/>
      <c r="BZ1266" s="17"/>
      <c r="CA1266" s="17"/>
      <c r="CB1266" s="17"/>
      <c r="CC1266" s="17"/>
      <c r="CD1266" s="17"/>
      <c r="CE1266" s="17"/>
      <c r="CF1266" s="17"/>
      <c r="CG1266" s="17"/>
      <c r="CH1266" s="17"/>
      <c r="CI1266" s="17"/>
      <c r="CJ1266" s="17"/>
      <c r="CK1266" s="17"/>
      <c r="CL1266" s="17"/>
      <c r="CM1266" s="17"/>
      <c r="CN1266" s="17"/>
      <c r="CO1266" s="17"/>
      <c r="CP1266" s="17"/>
    </row>
    <row r="1267" spans="2:94" x14ac:dyDescent="0.35">
      <c r="B1267" s="6" t="s">
        <v>440</v>
      </c>
      <c r="C1267" s="17"/>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c r="AD1267" s="17"/>
      <c r="AE1267" s="17"/>
      <c r="AF1267" s="17"/>
      <c r="AG1267" s="17"/>
      <c r="AH1267" s="17"/>
      <c r="AI1267" s="17"/>
      <c r="AJ1267" s="17"/>
      <c r="AK1267" s="17"/>
      <c r="AL1267" s="17"/>
      <c r="AM1267" s="17"/>
      <c r="AN1267" s="17"/>
      <c r="AO1267" s="17"/>
      <c r="AP1267" s="17"/>
      <c r="AQ1267" s="17"/>
      <c r="AR1267" s="17"/>
      <c r="AS1267" s="17"/>
      <c r="AT1267" s="17"/>
      <c r="AU1267" s="17"/>
      <c r="AV1267" s="17"/>
      <c r="AW1267" s="17"/>
      <c r="AX1267" s="17"/>
      <c r="AY1267" s="17"/>
      <c r="AZ1267" s="17"/>
      <c r="BA1267" s="17"/>
      <c r="BB1267" s="17"/>
      <c r="BC1267" s="17"/>
      <c r="BD1267" s="17"/>
      <c r="BE1267" s="17"/>
      <c r="BF1267" s="17"/>
      <c r="BG1267" s="17"/>
      <c r="BH1267" s="17"/>
      <c r="BI1267" s="17"/>
      <c r="BJ1267" s="17"/>
      <c r="BK1267" s="17"/>
      <c r="BL1267" s="17"/>
      <c r="BM1267" s="17"/>
      <c r="BN1267" s="17"/>
      <c r="BO1267" s="17"/>
      <c r="BP1267" s="17"/>
      <c r="BQ1267" s="17"/>
      <c r="BR1267" s="17"/>
      <c r="BS1267" s="17"/>
      <c r="BT1267" s="17"/>
      <c r="BU1267" s="17"/>
      <c r="BV1267" s="17"/>
      <c r="BW1267" s="17"/>
      <c r="BX1267" s="17"/>
      <c r="BY1267" s="17"/>
      <c r="BZ1267" s="17"/>
      <c r="CA1267" s="17"/>
      <c r="CB1267" s="17"/>
      <c r="CC1267" s="17"/>
      <c r="CD1267" s="17"/>
      <c r="CE1267" s="17"/>
      <c r="CF1267" s="17"/>
      <c r="CG1267" s="17"/>
      <c r="CH1267" s="17"/>
      <c r="CI1267" s="17"/>
      <c r="CJ1267" s="17"/>
      <c r="CK1267" s="17"/>
      <c r="CL1267" s="17"/>
      <c r="CM1267" s="17"/>
      <c r="CN1267" s="17"/>
      <c r="CO1267" s="17"/>
      <c r="CP1267" s="17"/>
    </row>
    <row r="1268" spans="2:94" x14ac:dyDescent="0.35">
      <c r="B1268" s="24" t="s">
        <v>225</v>
      </c>
      <c r="C1268" s="17"/>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c r="AD1268" s="17"/>
      <c r="AE1268" s="17"/>
      <c r="AF1268" s="17"/>
      <c r="AG1268" s="17"/>
      <c r="AH1268" s="17"/>
      <c r="AI1268" s="17"/>
      <c r="AJ1268" s="17"/>
      <c r="AK1268" s="17"/>
      <c r="AL1268" s="17"/>
      <c r="AM1268" s="17"/>
      <c r="AN1268" s="17"/>
      <c r="AO1268" s="17"/>
      <c r="AP1268" s="17"/>
      <c r="AQ1268" s="17"/>
      <c r="AR1268" s="17"/>
      <c r="AS1268" s="17"/>
      <c r="AT1268" s="17"/>
      <c r="AU1268" s="17"/>
      <c r="AV1268" s="17"/>
      <c r="AW1268" s="17"/>
      <c r="AX1268" s="17"/>
      <c r="AY1268" s="17"/>
      <c r="AZ1268" s="17"/>
      <c r="BA1268" s="17"/>
      <c r="BB1268" s="17"/>
      <c r="BC1268" s="17"/>
      <c r="BD1268" s="17"/>
      <c r="BE1268" s="17"/>
      <c r="BF1268" s="17"/>
      <c r="BG1268" s="17"/>
      <c r="BH1268" s="17"/>
      <c r="BI1268" s="17"/>
      <c r="BJ1268" s="17"/>
      <c r="BK1268" s="17"/>
      <c r="BL1268" s="17"/>
      <c r="BM1268" s="17"/>
      <c r="BN1268" s="17"/>
      <c r="BO1268" s="17"/>
      <c r="BP1268" s="17"/>
      <c r="BQ1268" s="17"/>
      <c r="BR1268" s="17"/>
      <c r="BS1268" s="17"/>
      <c r="BT1268" s="17"/>
      <c r="BU1268" s="17"/>
      <c r="BV1268" s="17"/>
      <c r="BW1268" s="17"/>
      <c r="BX1268" s="17"/>
      <c r="BY1268" s="17"/>
      <c r="BZ1268" s="17"/>
      <c r="CA1268" s="17"/>
      <c r="CB1268" s="17"/>
      <c r="CC1268" s="17"/>
      <c r="CD1268" s="17"/>
      <c r="CE1268" s="17"/>
      <c r="CF1268" s="17"/>
      <c r="CG1268" s="17"/>
      <c r="CH1268" s="17"/>
      <c r="CI1268" s="17"/>
      <c r="CJ1268" s="17"/>
      <c r="CK1268" s="17"/>
      <c r="CL1268" s="17"/>
      <c r="CM1268" s="17"/>
      <c r="CN1268" s="17"/>
      <c r="CO1268" s="17"/>
      <c r="CP1268" s="17"/>
    </row>
    <row r="1269" spans="2:94" x14ac:dyDescent="0.35">
      <c r="B1269" t="s">
        <v>427</v>
      </c>
      <c r="C1269" s="17">
        <v>0.27746438435159199</v>
      </c>
      <c r="D1269" s="17">
        <v>0.297183133811245</v>
      </c>
      <c r="E1269" s="17">
        <v>0.25894679509657498</v>
      </c>
      <c r="F1269" s="17"/>
      <c r="G1269" s="17">
        <v>0.337346357871455</v>
      </c>
      <c r="H1269" s="17">
        <v>0.287948522789026</v>
      </c>
      <c r="I1269" s="17">
        <v>0.25659535552235102</v>
      </c>
      <c r="J1269" s="17">
        <v>0.28555869953684998</v>
      </c>
      <c r="K1269" s="17">
        <v>0.30417088062235598</v>
      </c>
      <c r="L1269" s="17">
        <v>0.22252209354640901</v>
      </c>
      <c r="M1269" s="17"/>
      <c r="N1269" s="17">
        <v>0.31986250226228002</v>
      </c>
      <c r="O1269" s="17">
        <v>0.26908884617537099</v>
      </c>
      <c r="P1269" s="17">
        <v>0.25626903812141699</v>
      </c>
      <c r="Q1269" s="17">
        <v>0.25599353364516603</v>
      </c>
      <c r="R1269" s="17"/>
      <c r="S1269" s="17">
        <v>0.314210846299596</v>
      </c>
      <c r="T1269" s="17">
        <v>0.25448496649895103</v>
      </c>
      <c r="U1269" s="17">
        <v>0.23257515490165301</v>
      </c>
      <c r="V1269" s="17">
        <v>0.25416363141821502</v>
      </c>
      <c r="W1269" s="17">
        <v>0.21726394965631099</v>
      </c>
      <c r="X1269" s="17">
        <v>0.269365391512008</v>
      </c>
      <c r="Y1269" s="17">
        <v>0.34399493659302699</v>
      </c>
      <c r="Z1269" s="17">
        <v>0.26606455199803197</v>
      </c>
      <c r="AA1269" s="17">
        <v>0.287230498640762</v>
      </c>
      <c r="AB1269" s="17">
        <v>0.286944905829076</v>
      </c>
      <c r="AC1269" s="17">
        <v>0.31662570164843801</v>
      </c>
      <c r="AD1269" s="17"/>
      <c r="AE1269" s="17">
        <v>0.227290493265287</v>
      </c>
      <c r="AF1269" s="17">
        <v>0.329668520560988</v>
      </c>
      <c r="AG1269" s="17">
        <v>0.22591306362012201</v>
      </c>
      <c r="AH1269" s="17"/>
      <c r="AI1269" s="17">
        <v>0.207015079234354</v>
      </c>
      <c r="AJ1269" s="17">
        <v>0.38406414020183199</v>
      </c>
      <c r="AK1269" s="17">
        <v>0.30287818541837802</v>
      </c>
      <c r="AL1269" s="17">
        <v>0.22492435359476501</v>
      </c>
      <c r="AM1269" s="17">
        <v>0.209388523401114</v>
      </c>
      <c r="AN1269" s="17"/>
      <c r="AO1269" s="17">
        <v>0.185669870285704</v>
      </c>
      <c r="AP1269" s="17">
        <v>0.39334750128365698</v>
      </c>
      <c r="AQ1269" s="17">
        <v>0.29374141922531999</v>
      </c>
      <c r="AR1269" s="17"/>
      <c r="AS1269" s="17">
        <v>0.24134638680329501</v>
      </c>
      <c r="AT1269" s="17">
        <v>0.248314468130617</v>
      </c>
      <c r="AU1269" s="17">
        <v>0.31883891382943202</v>
      </c>
      <c r="AV1269" s="17">
        <v>0.36112875478268402</v>
      </c>
      <c r="AW1269" s="17">
        <v>0.29729316654535898</v>
      </c>
      <c r="AX1269" s="17"/>
      <c r="AY1269" s="17">
        <v>0.26132572399891901</v>
      </c>
      <c r="AZ1269" s="17">
        <v>0.31228046446763802</v>
      </c>
      <c r="BA1269" s="17">
        <v>0.228337155029293</v>
      </c>
      <c r="BB1269" s="17">
        <v>0.278324066220688</v>
      </c>
      <c r="BC1269" s="17">
        <v>0.26877773329122301</v>
      </c>
      <c r="BD1269" s="17">
        <v>0.22273741651637699</v>
      </c>
      <c r="BE1269" s="17">
        <v>0.25345798139226799</v>
      </c>
      <c r="BF1269" s="17">
        <v>0.348637686797025</v>
      </c>
      <c r="BG1269" s="17">
        <v>0.24342933235893799</v>
      </c>
      <c r="BH1269" s="17">
        <v>0.28870564174567798</v>
      </c>
      <c r="BI1269" s="17">
        <v>0.31821436578316198</v>
      </c>
      <c r="BJ1269" s="17">
        <v>0.26678407507282398</v>
      </c>
      <c r="BK1269" s="17">
        <v>0.25784422706622701</v>
      </c>
      <c r="BL1269" s="17">
        <v>0.36564755465986198</v>
      </c>
      <c r="BM1269" s="17">
        <v>0.44259633067673998</v>
      </c>
      <c r="BN1269" s="17">
        <v>0.442949154771281</v>
      </c>
      <c r="BO1269" s="17"/>
      <c r="BP1269" s="17">
        <v>0.34256193627036302</v>
      </c>
      <c r="BQ1269" s="17">
        <v>0.29266728928507801</v>
      </c>
      <c r="BR1269" s="17">
        <v>0.265866649821066</v>
      </c>
      <c r="BS1269" s="17">
        <v>0.23148406178380901</v>
      </c>
      <c r="BT1269" s="17">
        <v>0.24551550203681899</v>
      </c>
      <c r="BU1269" s="17">
        <v>0.18741062675756201</v>
      </c>
      <c r="BV1269" s="17"/>
      <c r="BW1269" s="17">
        <v>0.28085523469486301</v>
      </c>
      <c r="BX1269" s="17">
        <v>0.30413937630892302</v>
      </c>
      <c r="BY1269" s="17">
        <v>0.27886661414089498</v>
      </c>
      <c r="BZ1269" s="17">
        <v>0.24422915823732599</v>
      </c>
      <c r="CA1269" s="17">
        <v>0.29044083610767402</v>
      </c>
      <c r="CB1269" s="17">
        <v>0.27247963342486697</v>
      </c>
      <c r="CC1269" s="17">
        <v>0.35555156288426598</v>
      </c>
      <c r="CD1269" s="17">
        <v>0.268832575816358</v>
      </c>
      <c r="CE1269" s="17"/>
      <c r="CF1269" s="17">
        <v>0.319977473715085</v>
      </c>
      <c r="CG1269" s="17">
        <v>0.27382354161485001</v>
      </c>
      <c r="CH1269" s="17">
        <v>0.26988519006899098</v>
      </c>
      <c r="CI1269" s="17">
        <v>0.30172349746479898</v>
      </c>
      <c r="CJ1269" s="17">
        <v>0.19909016893525</v>
      </c>
      <c r="CK1269" s="17"/>
      <c r="CL1269" s="17">
        <v>0.31319084983219397</v>
      </c>
      <c r="CM1269" s="17"/>
      <c r="CN1269" s="17">
        <v>0.32191257650643201</v>
      </c>
      <c r="CO1269" s="17">
        <v>0.20920523968115201</v>
      </c>
      <c r="CP1269" s="17">
        <v>0.230305577320013</v>
      </c>
    </row>
    <row r="1270" spans="2:94" x14ac:dyDescent="0.35">
      <c r="B1270" t="s">
        <v>428</v>
      </c>
      <c r="C1270" s="17">
        <v>0.227500128298016</v>
      </c>
      <c r="D1270" s="17">
        <v>0.218442079158952</v>
      </c>
      <c r="E1270" s="17">
        <v>0.23448531246558499</v>
      </c>
      <c r="F1270" s="17"/>
      <c r="G1270" s="17">
        <v>0.24507264820414401</v>
      </c>
      <c r="H1270" s="17">
        <v>0.26630304104737701</v>
      </c>
      <c r="I1270" s="17">
        <v>0.25425578327736298</v>
      </c>
      <c r="J1270" s="17">
        <v>0.21628733875846601</v>
      </c>
      <c r="K1270" s="17">
        <v>0.198031598863772</v>
      </c>
      <c r="L1270" s="17">
        <v>0.19152916844835699</v>
      </c>
      <c r="M1270" s="17"/>
      <c r="N1270" s="17">
        <v>0.233526401289775</v>
      </c>
      <c r="O1270" s="17">
        <v>0.22991875840669801</v>
      </c>
      <c r="P1270" s="17">
        <v>0.22181509695082699</v>
      </c>
      <c r="Q1270" s="17">
        <v>0.22245110211101901</v>
      </c>
      <c r="R1270" s="17"/>
      <c r="S1270" s="17">
        <v>0.24044550385848401</v>
      </c>
      <c r="T1270" s="17">
        <v>0.23605179266687901</v>
      </c>
      <c r="U1270" s="17">
        <v>0.25309179124238801</v>
      </c>
      <c r="V1270" s="17">
        <v>0.215621795613475</v>
      </c>
      <c r="W1270" s="17">
        <v>0.26242988874184903</v>
      </c>
      <c r="X1270" s="17">
        <v>0.224807040403012</v>
      </c>
      <c r="Y1270" s="17">
        <v>0.231266263819773</v>
      </c>
      <c r="Z1270" s="17">
        <v>0.24690731419376</v>
      </c>
      <c r="AA1270" s="17">
        <v>0.21151325778223201</v>
      </c>
      <c r="AB1270" s="17">
        <v>0.19675084846069901</v>
      </c>
      <c r="AC1270" s="17">
        <v>0.17556323652130201</v>
      </c>
      <c r="AD1270" s="17"/>
      <c r="AE1270" s="17">
        <v>0.21243579192137399</v>
      </c>
      <c r="AF1270" s="17">
        <v>0.229154933765221</v>
      </c>
      <c r="AG1270" s="17">
        <v>0.237504735989332</v>
      </c>
      <c r="AH1270" s="17"/>
      <c r="AI1270" s="17">
        <v>0.21333199093518601</v>
      </c>
      <c r="AJ1270" s="17">
        <v>0.24345312034268299</v>
      </c>
      <c r="AK1270" s="17">
        <v>0.27715893934137298</v>
      </c>
      <c r="AL1270" s="17">
        <v>0.101294888042488</v>
      </c>
      <c r="AM1270" s="17">
        <v>0.20690903265979399</v>
      </c>
      <c r="AN1270" s="17"/>
      <c r="AO1270" s="17">
        <v>0.244354291618335</v>
      </c>
      <c r="AP1270" s="17">
        <v>0.25610931523473202</v>
      </c>
      <c r="AQ1270" s="17">
        <v>0.25270084675440602</v>
      </c>
      <c r="AR1270" s="17"/>
      <c r="AS1270" s="17">
        <v>0.201544850469423</v>
      </c>
      <c r="AT1270" s="17">
        <v>0.244019168687062</v>
      </c>
      <c r="AU1270" s="17">
        <v>0.22338877233370899</v>
      </c>
      <c r="AV1270" s="17">
        <v>0.272741214167664</v>
      </c>
      <c r="AW1270" s="17">
        <v>0.22074610647588799</v>
      </c>
      <c r="AX1270" s="17"/>
      <c r="AY1270" s="17">
        <v>0.20583412535238901</v>
      </c>
      <c r="AZ1270" s="17">
        <v>0.214019605311807</v>
      </c>
      <c r="BA1270" s="17">
        <v>0.20373015158690599</v>
      </c>
      <c r="BB1270" s="17">
        <v>0.21976488119969301</v>
      </c>
      <c r="BC1270" s="17">
        <v>0.22467871264300099</v>
      </c>
      <c r="BD1270" s="17">
        <v>0.25097435125103401</v>
      </c>
      <c r="BE1270" s="17">
        <v>0.232654405440857</v>
      </c>
      <c r="BF1270" s="17">
        <v>0.18153552135693901</v>
      </c>
      <c r="BG1270" s="17">
        <v>0.168124079038069</v>
      </c>
      <c r="BH1270" s="17">
        <v>0.289030658231061</v>
      </c>
      <c r="BI1270" s="17">
        <v>0.23756605824466001</v>
      </c>
      <c r="BJ1270" s="17">
        <v>0.29279135249483801</v>
      </c>
      <c r="BK1270" s="17">
        <v>0.30421132293410102</v>
      </c>
      <c r="BL1270" s="17">
        <v>0.23820111604649899</v>
      </c>
      <c r="BM1270" s="17">
        <v>0.10333518550401199</v>
      </c>
      <c r="BN1270" s="17">
        <v>0.21676360661501001</v>
      </c>
      <c r="BO1270" s="17"/>
      <c r="BP1270" s="17">
        <v>0.25073963114752901</v>
      </c>
      <c r="BQ1270" s="17">
        <v>0.22686213059945901</v>
      </c>
      <c r="BR1270" s="17">
        <v>0.22179785390135701</v>
      </c>
      <c r="BS1270" s="17">
        <v>0.21060127954675301</v>
      </c>
      <c r="BT1270" s="17">
        <v>0.18210267813867001</v>
      </c>
      <c r="BU1270" s="17">
        <v>0.29072885515383601</v>
      </c>
      <c r="BV1270" s="17"/>
      <c r="BW1270" s="17">
        <v>0.19669631172941399</v>
      </c>
      <c r="BX1270" s="17">
        <v>0.221049812232744</v>
      </c>
      <c r="BY1270" s="17">
        <v>0.241312328275222</v>
      </c>
      <c r="BZ1270" s="17">
        <v>0.213632236415566</v>
      </c>
      <c r="CA1270" s="17">
        <v>0.271125725337719</v>
      </c>
      <c r="CB1270" s="17">
        <v>0.26301187698976902</v>
      </c>
      <c r="CC1270" s="17">
        <v>0.22458110359646</v>
      </c>
      <c r="CD1270" s="17">
        <v>0.239939969538702</v>
      </c>
      <c r="CE1270" s="17"/>
      <c r="CF1270" s="17">
        <v>0.22841635264843901</v>
      </c>
      <c r="CG1270" s="17">
        <v>0.22678487145017101</v>
      </c>
      <c r="CH1270" s="17">
        <v>0.23420280113809999</v>
      </c>
      <c r="CI1270" s="17">
        <v>0.223502695529359</v>
      </c>
      <c r="CJ1270" s="17">
        <v>0.18046098090163301</v>
      </c>
      <c r="CK1270" s="17"/>
      <c r="CL1270" s="17">
        <v>0.285231997971713</v>
      </c>
      <c r="CM1270" s="17"/>
      <c r="CN1270" s="17">
        <v>0.22552220031658701</v>
      </c>
      <c r="CO1270" s="17">
        <v>0.22781254032201201</v>
      </c>
      <c r="CP1270" s="17">
        <v>0.23178279228912499</v>
      </c>
    </row>
    <row r="1271" spans="2:94" x14ac:dyDescent="0.35">
      <c r="B1271" t="s">
        <v>429</v>
      </c>
      <c r="C1271" s="17">
        <v>0.17692112068429999</v>
      </c>
      <c r="D1271" s="17">
        <v>0.154431084837439</v>
      </c>
      <c r="E1271" s="17">
        <v>0.198371396057899</v>
      </c>
      <c r="F1271" s="17"/>
      <c r="G1271" s="17">
        <v>0.143583620603663</v>
      </c>
      <c r="H1271" s="17">
        <v>0.211266470633552</v>
      </c>
      <c r="I1271" s="17">
        <v>0.207753409509145</v>
      </c>
      <c r="J1271" s="17">
        <v>0.17496765135902001</v>
      </c>
      <c r="K1271" s="17">
        <v>0.15096083252114001</v>
      </c>
      <c r="L1271" s="17">
        <v>0.164562433052972</v>
      </c>
      <c r="M1271" s="17"/>
      <c r="N1271" s="17">
        <v>0.15913814682352301</v>
      </c>
      <c r="O1271" s="17">
        <v>0.195716069151222</v>
      </c>
      <c r="P1271" s="17">
        <v>0.23074605049277799</v>
      </c>
      <c r="Q1271" s="17">
        <v>0.13176487573135101</v>
      </c>
      <c r="R1271" s="17"/>
      <c r="S1271" s="17">
        <v>0.15955483211876201</v>
      </c>
      <c r="T1271" s="17">
        <v>0.160760320815831</v>
      </c>
      <c r="U1271" s="17">
        <v>0.15629754081015301</v>
      </c>
      <c r="V1271" s="17">
        <v>0.16306433738496601</v>
      </c>
      <c r="W1271" s="17">
        <v>0.239974613805918</v>
      </c>
      <c r="X1271" s="17">
        <v>0.186543966850231</v>
      </c>
      <c r="Y1271" s="17">
        <v>0.154012961202798</v>
      </c>
      <c r="Z1271" s="17">
        <v>0.16343612304319199</v>
      </c>
      <c r="AA1271" s="17">
        <v>0.17290166986571401</v>
      </c>
      <c r="AB1271" s="17">
        <v>0.23737867846039001</v>
      </c>
      <c r="AC1271" s="17">
        <v>0.16976199844751</v>
      </c>
      <c r="AD1271" s="17"/>
      <c r="AE1271" s="17">
        <v>0.163480753030954</v>
      </c>
      <c r="AF1271" s="17">
        <v>0.20062457040261</v>
      </c>
      <c r="AG1271" s="17">
        <v>0.17594117146159199</v>
      </c>
      <c r="AH1271" s="17"/>
      <c r="AI1271" s="17">
        <v>0.18345726209323401</v>
      </c>
      <c r="AJ1271" s="17">
        <v>0.169434091403804</v>
      </c>
      <c r="AK1271" s="17">
        <v>0.19942115265659199</v>
      </c>
      <c r="AL1271" s="17">
        <v>0.200171165529371</v>
      </c>
      <c r="AM1271" s="17">
        <v>0.182735213128984</v>
      </c>
      <c r="AN1271" s="17"/>
      <c r="AO1271" s="17">
        <v>0.210165115823572</v>
      </c>
      <c r="AP1271" s="17">
        <v>0.16196143263295201</v>
      </c>
      <c r="AQ1271" s="17">
        <v>0.21869969683818</v>
      </c>
      <c r="AR1271" s="17"/>
      <c r="AS1271" s="17">
        <v>0.167211008342082</v>
      </c>
      <c r="AT1271" s="17">
        <v>0.185784443987038</v>
      </c>
      <c r="AU1271" s="17">
        <v>0.19259927649774</v>
      </c>
      <c r="AV1271" s="17">
        <v>0.15073856178064399</v>
      </c>
      <c r="AW1271" s="17">
        <v>0.336805134943575</v>
      </c>
      <c r="AX1271" s="17"/>
      <c r="AY1271" s="17">
        <v>0</v>
      </c>
      <c r="AZ1271" s="17">
        <v>0.15565682254629201</v>
      </c>
      <c r="BA1271" s="17">
        <v>0.20014975939517901</v>
      </c>
      <c r="BB1271" s="17">
        <v>0.14843505738472301</v>
      </c>
      <c r="BC1271" s="17">
        <v>0.18486761348425701</v>
      </c>
      <c r="BD1271" s="17">
        <v>0.18545635873118901</v>
      </c>
      <c r="BE1271" s="17">
        <v>0.17043898325938001</v>
      </c>
      <c r="BF1271" s="17">
        <v>0.161140220710457</v>
      </c>
      <c r="BG1271" s="17">
        <v>0.22661178882737201</v>
      </c>
      <c r="BH1271" s="17">
        <v>0.15384779387891001</v>
      </c>
      <c r="BI1271" s="17">
        <v>0.203720434047692</v>
      </c>
      <c r="BJ1271" s="17">
        <v>0.17945618423162099</v>
      </c>
      <c r="BK1271" s="17">
        <v>0.14969669440239899</v>
      </c>
      <c r="BL1271" s="17">
        <v>0.101028675047992</v>
      </c>
      <c r="BM1271" s="17">
        <v>0.33355850316187302</v>
      </c>
      <c r="BN1271" s="17">
        <v>0.153552738578668</v>
      </c>
      <c r="BO1271" s="17"/>
      <c r="BP1271" s="17">
        <v>0.18020967266259399</v>
      </c>
      <c r="BQ1271" s="17">
        <v>0.16687404943312301</v>
      </c>
      <c r="BR1271" s="17">
        <v>0.16562388598778999</v>
      </c>
      <c r="BS1271" s="17">
        <v>0.21419402069530699</v>
      </c>
      <c r="BT1271" s="17">
        <v>0.16723560572514701</v>
      </c>
      <c r="BU1271" s="17">
        <v>0.113830554032716</v>
      </c>
      <c r="BV1271" s="17"/>
      <c r="BW1271" s="17">
        <v>0.16924997468679201</v>
      </c>
      <c r="BX1271" s="17">
        <v>0.159045143146339</v>
      </c>
      <c r="BY1271" s="17">
        <v>0.18336129686870201</v>
      </c>
      <c r="BZ1271" s="17">
        <v>0.213667663323867</v>
      </c>
      <c r="CA1271" s="17">
        <v>0.15625814901719901</v>
      </c>
      <c r="CB1271" s="17">
        <v>0.17041322961296901</v>
      </c>
      <c r="CC1271" s="17">
        <v>7.7182106800476893E-2</v>
      </c>
      <c r="CD1271" s="17">
        <v>0.14941428668335099</v>
      </c>
      <c r="CE1271" s="17"/>
      <c r="CF1271" s="17">
        <v>0.11112768889539</v>
      </c>
      <c r="CG1271" s="17">
        <v>0.19187845649351401</v>
      </c>
      <c r="CH1271" s="17">
        <v>0.18045047492298999</v>
      </c>
      <c r="CI1271" s="17">
        <v>0.174483692181299</v>
      </c>
      <c r="CJ1271" s="17">
        <v>0.14409911002810299</v>
      </c>
      <c r="CK1271" s="17"/>
      <c r="CL1271" s="17">
        <v>0.17432662986351</v>
      </c>
      <c r="CM1271" s="17"/>
      <c r="CN1271" s="17">
        <v>0.16399026708306899</v>
      </c>
      <c r="CO1271" s="17">
        <v>0.188920360764462</v>
      </c>
      <c r="CP1271" s="17">
        <v>0.196939143947299</v>
      </c>
    </row>
    <row r="1272" spans="2:94" x14ac:dyDescent="0.35">
      <c r="B1272" t="s">
        <v>430</v>
      </c>
      <c r="C1272" s="17">
        <v>0.223318767672185</v>
      </c>
      <c r="D1272" s="17">
        <v>0.22944834255413399</v>
      </c>
      <c r="E1272" s="17">
        <v>0.218166669898541</v>
      </c>
      <c r="F1272" s="17"/>
      <c r="G1272" s="17">
        <v>0.19578338783329299</v>
      </c>
      <c r="H1272" s="17">
        <v>0.15095948035217099</v>
      </c>
      <c r="I1272" s="17">
        <v>0.196481598333032</v>
      </c>
      <c r="J1272" s="17">
        <v>0.230931906828927</v>
      </c>
      <c r="K1272" s="17">
        <v>0.23200484370378099</v>
      </c>
      <c r="L1272" s="17">
        <v>0.309706451393302</v>
      </c>
      <c r="M1272" s="17"/>
      <c r="N1272" s="17">
        <v>0.20291733344141</v>
      </c>
      <c r="O1272" s="17">
        <v>0.22090729089605701</v>
      </c>
      <c r="P1272" s="17">
        <v>0.216680914743234</v>
      </c>
      <c r="Q1272" s="17">
        <v>0.25326141283387699</v>
      </c>
      <c r="R1272" s="17"/>
      <c r="S1272" s="17">
        <v>0.19619916435889001</v>
      </c>
      <c r="T1272" s="17">
        <v>0.25003379195118902</v>
      </c>
      <c r="U1272" s="17">
        <v>0.273539801569122</v>
      </c>
      <c r="V1272" s="17">
        <v>0.27818962382093099</v>
      </c>
      <c r="W1272" s="17">
        <v>0.18777687689158901</v>
      </c>
      <c r="X1272" s="17">
        <v>0.21165834007287901</v>
      </c>
      <c r="Y1272" s="17">
        <v>0.16868302288442499</v>
      </c>
      <c r="Z1272" s="17">
        <v>0.21895964209574101</v>
      </c>
      <c r="AA1272" s="17">
        <v>0.222163746874003</v>
      </c>
      <c r="AB1272" s="17">
        <v>0.18926964166975499</v>
      </c>
      <c r="AC1272" s="17">
        <v>0.265426042413059</v>
      </c>
      <c r="AD1272" s="17"/>
      <c r="AE1272" s="17">
        <v>0.27255584887790901</v>
      </c>
      <c r="AF1272" s="17">
        <v>0.182017642366128</v>
      </c>
      <c r="AG1272" s="17">
        <v>0.23254251835970599</v>
      </c>
      <c r="AH1272" s="17"/>
      <c r="AI1272" s="17">
        <v>0.27144075314155103</v>
      </c>
      <c r="AJ1272" s="17">
        <v>0.15393403243481099</v>
      </c>
      <c r="AK1272" s="17">
        <v>0.185940990942315</v>
      </c>
      <c r="AL1272" s="17">
        <v>0.28350328664275998</v>
      </c>
      <c r="AM1272" s="17">
        <v>0.270862923835193</v>
      </c>
      <c r="AN1272" s="17"/>
      <c r="AO1272" s="17">
        <v>0.25259106701266698</v>
      </c>
      <c r="AP1272" s="17">
        <v>0.14455422710475199</v>
      </c>
      <c r="AQ1272" s="17">
        <v>0.19500337204948801</v>
      </c>
      <c r="AR1272" s="17"/>
      <c r="AS1272" s="17">
        <v>0.27523456489760101</v>
      </c>
      <c r="AT1272" s="17">
        <v>0.231849953172305</v>
      </c>
      <c r="AU1272" s="17">
        <v>0.197084087101593</v>
      </c>
      <c r="AV1272" s="17">
        <v>0.14399610331469001</v>
      </c>
      <c r="AW1272" s="17">
        <v>7.5857192540087104E-2</v>
      </c>
      <c r="AX1272" s="17"/>
      <c r="AY1272" s="17">
        <v>0.27145163126043298</v>
      </c>
      <c r="AZ1272" s="17">
        <v>0.16642124716213999</v>
      </c>
      <c r="BA1272" s="17">
        <v>0.24527407436617199</v>
      </c>
      <c r="BB1272" s="17">
        <v>0.253908566416015</v>
      </c>
      <c r="BC1272" s="17">
        <v>0.26291087584644002</v>
      </c>
      <c r="BD1272" s="17">
        <v>0.24432486964104</v>
      </c>
      <c r="BE1272" s="17">
        <v>0.23176780517263801</v>
      </c>
      <c r="BF1272" s="17">
        <v>0.24016287083540599</v>
      </c>
      <c r="BG1272" s="17">
        <v>0.28092404527109699</v>
      </c>
      <c r="BH1272" s="17">
        <v>0.193501526092866</v>
      </c>
      <c r="BI1272" s="17">
        <v>0.15143770410344401</v>
      </c>
      <c r="BJ1272" s="17">
        <v>0.21725752533947401</v>
      </c>
      <c r="BK1272" s="17">
        <v>0.187831827431929</v>
      </c>
      <c r="BL1272" s="17">
        <v>0.24486621620204199</v>
      </c>
      <c r="BM1272" s="17">
        <v>0.120509980657375</v>
      </c>
      <c r="BN1272" s="17">
        <v>0.15581823356014499</v>
      </c>
      <c r="BO1272" s="17"/>
      <c r="BP1272" s="17">
        <v>0.155629093803866</v>
      </c>
      <c r="BQ1272" s="17">
        <v>0.21823933596366199</v>
      </c>
      <c r="BR1272" s="17">
        <v>0.22307813331804899</v>
      </c>
      <c r="BS1272" s="17">
        <v>0.241741202978701</v>
      </c>
      <c r="BT1272" s="17">
        <v>0.31850456635014501</v>
      </c>
      <c r="BU1272" s="17">
        <v>0.293807829662526</v>
      </c>
      <c r="BV1272" s="17"/>
      <c r="BW1272" s="17">
        <v>0.213291363921463</v>
      </c>
      <c r="BX1272" s="17">
        <v>0.22772391973233999</v>
      </c>
      <c r="BY1272" s="17">
        <v>0.219148865006975</v>
      </c>
      <c r="BZ1272" s="17">
        <v>0.233335351023336</v>
      </c>
      <c r="CA1272" s="17">
        <v>0.20048310022082999</v>
      </c>
      <c r="CB1272" s="17">
        <v>0.180336956184354</v>
      </c>
      <c r="CC1272" s="17">
        <v>0.24256613157050499</v>
      </c>
      <c r="CD1272" s="17">
        <v>0.248589833307991</v>
      </c>
      <c r="CE1272" s="17"/>
      <c r="CF1272" s="17">
        <v>0.219393406028109</v>
      </c>
      <c r="CG1272" s="17">
        <v>0.22854787410577701</v>
      </c>
      <c r="CH1272" s="17">
        <v>0.22735984603996001</v>
      </c>
      <c r="CI1272" s="17">
        <v>0.19664201858371799</v>
      </c>
      <c r="CJ1272" s="17">
        <v>0.245758554291961</v>
      </c>
      <c r="CK1272" s="17"/>
      <c r="CL1272" s="17">
        <v>0.18165766562014399</v>
      </c>
      <c r="CM1272" s="17"/>
      <c r="CN1272" s="17">
        <v>0.20519838824964601</v>
      </c>
      <c r="CO1272" s="17">
        <v>0.25531976777426302</v>
      </c>
      <c r="CP1272" s="17">
        <v>0.23919920035869599</v>
      </c>
    </row>
    <row r="1273" spans="2:94" x14ac:dyDescent="0.35">
      <c r="B1273" t="s">
        <v>431</v>
      </c>
      <c r="C1273" s="17">
        <v>2.61218252951394E-2</v>
      </c>
      <c r="D1273" s="17">
        <v>3.2023256345375901E-2</v>
      </c>
      <c r="E1273" s="17">
        <v>2.0622392067184001E-2</v>
      </c>
      <c r="F1273" s="17"/>
      <c r="G1273" s="17">
        <v>3.7921512426493699E-2</v>
      </c>
      <c r="H1273" s="17">
        <v>2.6034964151245399E-2</v>
      </c>
      <c r="I1273" s="17">
        <v>1.9154274554382001E-2</v>
      </c>
      <c r="J1273" s="17">
        <v>1.96547630360441E-2</v>
      </c>
      <c r="K1273" s="17">
        <v>3.0013457803180502E-2</v>
      </c>
      <c r="L1273" s="17">
        <v>2.70134353622952E-2</v>
      </c>
      <c r="M1273" s="17"/>
      <c r="N1273" s="17">
        <v>2.7773634038939999E-2</v>
      </c>
      <c r="O1273" s="17">
        <v>2.6463613951800299E-2</v>
      </c>
      <c r="P1273" s="17">
        <v>1.67534357588419E-2</v>
      </c>
      <c r="Q1273" s="17">
        <v>3.2372947156989899E-2</v>
      </c>
      <c r="R1273" s="17"/>
      <c r="S1273" s="17">
        <v>2.99139191645157E-2</v>
      </c>
      <c r="T1273" s="17">
        <v>2.1264445060590598E-2</v>
      </c>
      <c r="U1273" s="17">
        <v>3.2097609352877102E-2</v>
      </c>
      <c r="V1273" s="17">
        <v>3.0352980254109999E-2</v>
      </c>
      <c r="W1273" s="17">
        <v>1.74316459277159E-2</v>
      </c>
      <c r="X1273" s="17">
        <v>3.4991656370276798E-2</v>
      </c>
      <c r="Y1273" s="17">
        <v>3.07108272222711E-2</v>
      </c>
      <c r="Z1273" s="17">
        <v>3.45623567304175E-2</v>
      </c>
      <c r="AA1273" s="17">
        <v>1.8724166764883799E-2</v>
      </c>
      <c r="AB1273" s="17">
        <v>1.5581824499824299E-2</v>
      </c>
      <c r="AC1273" s="17">
        <v>2.9002413288081199E-2</v>
      </c>
      <c r="AD1273" s="17"/>
      <c r="AE1273" s="17">
        <v>3.6096183001186499E-2</v>
      </c>
      <c r="AF1273" s="17">
        <v>1.36133211555311E-2</v>
      </c>
      <c r="AG1273" s="17">
        <v>3.5187950367944497E-2</v>
      </c>
      <c r="AH1273" s="17"/>
      <c r="AI1273" s="17">
        <v>3.1597446661910403E-2</v>
      </c>
      <c r="AJ1273" s="17">
        <v>1.8055183899944899E-2</v>
      </c>
      <c r="AK1273" s="17">
        <v>1.75878209642709E-2</v>
      </c>
      <c r="AL1273" s="17">
        <v>7.1755133676014798E-2</v>
      </c>
      <c r="AM1273" s="17">
        <v>2.7925905238587401E-2</v>
      </c>
      <c r="AN1273" s="17"/>
      <c r="AO1273" s="17">
        <v>2.8077252378860801E-2</v>
      </c>
      <c r="AP1273" s="17">
        <v>1.4183750589570601E-2</v>
      </c>
      <c r="AQ1273" s="17">
        <v>2.42715869805415E-2</v>
      </c>
      <c r="AR1273" s="17"/>
      <c r="AS1273" s="17">
        <v>2.4686289892155901E-2</v>
      </c>
      <c r="AT1273" s="17">
        <v>1.95927119692486E-2</v>
      </c>
      <c r="AU1273" s="17">
        <v>2.2536276785037002E-2</v>
      </c>
      <c r="AV1273" s="17">
        <v>2.6701939510670299E-2</v>
      </c>
      <c r="AW1273" s="17">
        <v>3.5991901778580401E-2</v>
      </c>
      <c r="AX1273" s="17"/>
      <c r="AY1273" s="17">
        <v>0</v>
      </c>
      <c r="AZ1273" s="17">
        <v>4.7288201787996802E-2</v>
      </c>
      <c r="BA1273" s="17">
        <v>2.44051907434466E-2</v>
      </c>
      <c r="BB1273" s="17">
        <v>1.21283310662504E-2</v>
      </c>
      <c r="BC1273" s="17">
        <v>1.7777594028619E-2</v>
      </c>
      <c r="BD1273" s="17">
        <v>2.71803720900122E-2</v>
      </c>
      <c r="BE1273" s="17">
        <v>3.5912903825651703E-2</v>
      </c>
      <c r="BF1273" s="17">
        <v>3.3669871479491E-2</v>
      </c>
      <c r="BG1273" s="17">
        <v>2.74910144306315E-2</v>
      </c>
      <c r="BH1273" s="17">
        <v>2.5459657320464402E-2</v>
      </c>
      <c r="BI1273" s="17">
        <v>4.6815406819722703E-2</v>
      </c>
      <c r="BJ1273" s="17">
        <v>7.4586706451304097E-3</v>
      </c>
      <c r="BK1273" s="17">
        <v>3.2038640975572602E-2</v>
      </c>
      <c r="BL1273" s="17">
        <v>0</v>
      </c>
      <c r="BM1273" s="17">
        <v>0</v>
      </c>
      <c r="BN1273" s="17">
        <v>1.9679793571597701E-2</v>
      </c>
      <c r="BO1273" s="17"/>
      <c r="BP1273" s="17">
        <v>1.76419656733552E-2</v>
      </c>
      <c r="BQ1273" s="17">
        <v>1.5331293621523899E-2</v>
      </c>
      <c r="BR1273" s="17">
        <v>4.6498039611848098E-2</v>
      </c>
      <c r="BS1273" s="17">
        <v>2.9985646330949699E-2</v>
      </c>
      <c r="BT1273" s="17">
        <v>3.4546799293218598E-2</v>
      </c>
      <c r="BU1273" s="17">
        <v>3.6988728316366501E-2</v>
      </c>
      <c r="BV1273" s="17"/>
      <c r="BW1273" s="17">
        <v>6.2173413675828397E-2</v>
      </c>
      <c r="BX1273" s="17">
        <v>2.9312777761323901E-2</v>
      </c>
      <c r="BY1273" s="17">
        <v>1.9044670793233898E-2</v>
      </c>
      <c r="BZ1273" s="17">
        <v>2.7948306108845099E-2</v>
      </c>
      <c r="CA1273" s="17">
        <v>2.6609568923255299E-2</v>
      </c>
      <c r="CB1273" s="17">
        <v>3.4406053540176999E-2</v>
      </c>
      <c r="CC1273" s="17">
        <v>1.7742576370902301E-2</v>
      </c>
      <c r="CD1273" s="17">
        <v>0</v>
      </c>
      <c r="CE1273" s="17"/>
      <c r="CF1273" s="17">
        <v>5.5047034585285801E-2</v>
      </c>
      <c r="CG1273" s="17">
        <v>2.5189139407349501E-2</v>
      </c>
      <c r="CH1273" s="17">
        <v>1.9525111536495499E-2</v>
      </c>
      <c r="CI1273" s="17">
        <v>2.9622266827196E-2</v>
      </c>
      <c r="CJ1273" s="17">
        <v>2.4632889903381701E-2</v>
      </c>
      <c r="CK1273" s="17"/>
      <c r="CL1273" s="17">
        <v>7.3743512263555796E-3</v>
      </c>
      <c r="CM1273" s="17"/>
      <c r="CN1273" s="17">
        <v>2.1606697029865299E-2</v>
      </c>
      <c r="CO1273" s="17">
        <v>3.5408890510162001E-2</v>
      </c>
      <c r="CP1273" s="17">
        <v>2.9026273277546099E-2</v>
      </c>
    </row>
    <row r="1274" spans="2:94" x14ac:dyDescent="0.35">
      <c r="B1274" t="s">
        <v>432</v>
      </c>
      <c r="C1274" s="17">
        <v>4.8005719727644801E-3</v>
      </c>
      <c r="D1274" s="17">
        <v>5.3494251429356699E-3</v>
      </c>
      <c r="E1274" s="17">
        <v>4.3077069544550503E-3</v>
      </c>
      <c r="F1274" s="17"/>
      <c r="G1274" s="17">
        <v>6.0663084541382204E-3</v>
      </c>
      <c r="H1274" s="17">
        <v>4.7621948218674699E-3</v>
      </c>
      <c r="I1274" s="17">
        <v>5.00394136068949E-3</v>
      </c>
      <c r="J1274" s="17">
        <v>0</v>
      </c>
      <c r="K1274" s="17">
        <v>9.5792476713664095E-3</v>
      </c>
      <c r="L1274" s="17">
        <v>4.61082146796803E-3</v>
      </c>
      <c r="M1274" s="17"/>
      <c r="N1274" s="17">
        <v>4.7682773839999E-3</v>
      </c>
      <c r="O1274" s="17">
        <v>6.5516201695572599E-3</v>
      </c>
      <c r="P1274" s="17">
        <v>3.78695161539804E-3</v>
      </c>
      <c r="Q1274" s="17">
        <v>3.8571340500757299E-3</v>
      </c>
      <c r="R1274" s="17"/>
      <c r="S1274" s="17">
        <v>3.4525778569452501E-3</v>
      </c>
      <c r="T1274" s="17">
        <v>6.0359562873674201E-3</v>
      </c>
      <c r="U1274" s="17">
        <v>5.6199099262490603E-3</v>
      </c>
      <c r="V1274" s="17">
        <v>3.9297028866057604E-3</v>
      </c>
      <c r="W1274" s="17">
        <v>0</v>
      </c>
      <c r="X1274" s="17">
        <v>4.5411729194001901E-3</v>
      </c>
      <c r="Y1274" s="17">
        <v>4.93916198158515E-3</v>
      </c>
      <c r="Z1274" s="17">
        <v>0</v>
      </c>
      <c r="AA1274" s="17">
        <v>3.5512368084395802E-3</v>
      </c>
      <c r="AB1274" s="17">
        <v>1.0673349403772899E-2</v>
      </c>
      <c r="AC1274" s="17">
        <v>8.0596769216000098E-3</v>
      </c>
      <c r="AD1274" s="17"/>
      <c r="AE1274" s="17">
        <v>8.5352258716250504E-3</v>
      </c>
      <c r="AF1274" s="17">
        <v>2.1893772846346801E-3</v>
      </c>
      <c r="AG1274" s="17">
        <v>2.9818839520070802E-3</v>
      </c>
      <c r="AH1274" s="17"/>
      <c r="AI1274" s="17">
        <v>1.02820013527887E-2</v>
      </c>
      <c r="AJ1274" s="17">
        <v>0</v>
      </c>
      <c r="AK1274" s="17">
        <v>0</v>
      </c>
      <c r="AL1274" s="17">
        <v>2.26804599580736E-2</v>
      </c>
      <c r="AM1274" s="17">
        <v>0</v>
      </c>
      <c r="AN1274" s="17"/>
      <c r="AO1274" s="17">
        <v>9.5387574957106498E-3</v>
      </c>
      <c r="AP1274" s="17">
        <v>2.2513564008057301E-3</v>
      </c>
      <c r="AQ1274" s="17">
        <v>0</v>
      </c>
      <c r="AR1274" s="17"/>
      <c r="AS1274" s="17">
        <v>5.7591330796583099E-3</v>
      </c>
      <c r="AT1274" s="17">
        <v>7.67410167193957E-3</v>
      </c>
      <c r="AU1274" s="17">
        <v>1.5332211856388101E-3</v>
      </c>
      <c r="AV1274" s="17">
        <v>3.6822164168958098E-3</v>
      </c>
      <c r="AW1274" s="17">
        <v>0</v>
      </c>
      <c r="AX1274" s="17"/>
      <c r="AY1274" s="17">
        <v>0</v>
      </c>
      <c r="AZ1274" s="17">
        <v>1.14228610816815E-2</v>
      </c>
      <c r="BA1274" s="17">
        <v>0</v>
      </c>
      <c r="BB1274" s="17">
        <v>0</v>
      </c>
      <c r="BC1274" s="17">
        <v>3.7587120577166201E-3</v>
      </c>
      <c r="BD1274" s="17">
        <v>3.5985369061894098E-3</v>
      </c>
      <c r="BE1274" s="17">
        <v>8.6683147871055993E-3</v>
      </c>
      <c r="BF1274" s="17">
        <v>5.7554097065168203E-3</v>
      </c>
      <c r="BG1274" s="17">
        <v>0</v>
      </c>
      <c r="BH1274" s="17">
        <v>0</v>
      </c>
      <c r="BI1274" s="17">
        <v>1.58588988259908E-2</v>
      </c>
      <c r="BJ1274" s="17">
        <v>0</v>
      </c>
      <c r="BK1274" s="17">
        <v>1.08040489508616E-2</v>
      </c>
      <c r="BL1274" s="17">
        <v>0</v>
      </c>
      <c r="BM1274" s="17">
        <v>0</v>
      </c>
      <c r="BN1274" s="17">
        <v>0</v>
      </c>
      <c r="BO1274" s="17"/>
      <c r="BP1274" s="17">
        <v>3.6888876315806199E-3</v>
      </c>
      <c r="BQ1274" s="17">
        <v>8.0177428546105902E-3</v>
      </c>
      <c r="BR1274" s="17">
        <v>0</v>
      </c>
      <c r="BS1274" s="17">
        <v>2.2131626955895702E-3</v>
      </c>
      <c r="BT1274" s="17">
        <v>7.8452299976429392E-3</v>
      </c>
      <c r="BU1274" s="17">
        <v>9.4511724902284593E-3</v>
      </c>
      <c r="BV1274" s="17"/>
      <c r="BW1274" s="17">
        <v>1.4668879737181E-2</v>
      </c>
      <c r="BX1274" s="17">
        <v>3.4461484119199101E-3</v>
      </c>
      <c r="BY1274" s="17">
        <v>4.3248012411490101E-3</v>
      </c>
      <c r="BZ1274" s="17">
        <v>4.9754522605338003E-3</v>
      </c>
      <c r="CA1274" s="17">
        <v>8.3388559223460494E-3</v>
      </c>
      <c r="CB1274" s="17">
        <v>0</v>
      </c>
      <c r="CC1274" s="17">
        <v>1.9099249302524601E-2</v>
      </c>
      <c r="CD1274" s="17">
        <v>0</v>
      </c>
      <c r="CE1274" s="17"/>
      <c r="CF1274" s="17">
        <v>1.07798386530925E-2</v>
      </c>
      <c r="CG1274" s="17">
        <v>2.6040952183446499E-3</v>
      </c>
      <c r="CH1274" s="17">
        <v>5.8755420185494798E-3</v>
      </c>
      <c r="CI1274" s="17">
        <v>2.7585189535198899E-3</v>
      </c>
      <c r="CJ1274" s="17">
        <v>1.12630174241254E-2</v>
      </c>
      <c r="CK1274" s="17"/>
      <c r="CL1274" s="17">
        <v>3.4220165936008802E-3</v>
      </c>
      <c r="CM1274" s="17"/>
      <c r="CN1274" s="17">
        <v>2.3773038772102999E-3</v>
      </c>
      <c r="CO1274" s="17">
        <v>7.0831571447602E-3</v>
      </c>
      <c r="CP1274" s="17">
        <v>8.5248170674969807E-3</v>
      </c>
    </row>
    <row r="1275" spans="2:94" x14ac:dyDescent="0.35">
      <c r="B1275" t="s">
        <v>433</v>
      </c>
      <c r="C1275" s="17">
        <v>1.9298718926591098E-2</v>
      </c>
      <c r="D1275" s="17">
        <v>3.0435098925172901E-2</v>
      </c>
      <c r="E1275" s="17">
        <v>8.6856341125505498E-3</v>
      </c>
      <c r="F1275" s="17"/>
      <c r="G1275" s="17">
        <v>3.2116736903708598E-3</v>
      </c>
      <c r="H1275" s="17">
        <v>1.36778170058897E-2</v>
      </c>
      <c r="I1275" s="17">
        <v>1.6603111871522101E-2</v>
      </c>
      <c r="J1275" s="17">
        <v>2.4707760092496998E-2</v>
      </c>
      <c r="K1275" s="17">
        <v>3.3486045376707602E-2</v>
      </c>
      <c r="L1275" s="17">
        <v>2.2644668639167101E-2</v>
      </c>
      <c r="M1275" s="17"/>
      <c r="N1275" s="17">
        <v>2.8112971985515298E-2</v>
      </c>
      <c r="O1275" s="17">
        <v>1.5887486262169299E-2</v>
      </c>
      <c r="P1275" s="17">
        <v>1.67478063660799E-2</v>
      </c>
      <c r="Q1275" s="17">
        <v>1.5669535487566999E-2</v>
      </c>
      <c r="R1275" s="17"/>
      <c r="S1275" s="17">
        <v>3.0757654790520899E-3</v>
      </c>
      <c r="T1275" s="17">
        <v>3.0296473114089398E-2</v>
      </c>
      <c r="U1275" s="17">
        <v>4.9659549103053301E-3</v>
      </c>
      <c r="V1275" s="17">
        <v>2.4192702942709501E-2</v>
      </c>
      <c r="W1275" s="17">
        <v>1.97080390724475E-2</v>
      </c>
      <c r="X1275" s="17">
        <v>2.9284036594994001E-2</v>
      </c>
      <c r="Y1275" s="17">
        <v>2.0032802702759499E-2</v>
      </c>
      <c r="Z1275" s="17">
        <v>3.4066078903812101E-2</v>
      </c>
      <c r="AA1275" s="17">
        <v>1.8160325914768499E-2</v>
      </c>
      <c r="AB1275" s="17">
        <v>2.08957749790975E-2</v>
      </c>
      <c r="AC1275" s="17">
        <v>1.8241260997196401E-2</v>
      </c>
      <c r="AD1275" s="17"/>
      <c r="AE1275" s="17">
        <v>3.8840316576561902E-2</v>
      </c>
      <c r="AF1275" s="17">
        <v>7.6493729692786996E-3</v>
      </c>
      <c r="AG1275" s="17">
        <v>1.4961166601036699E-2</v>
      </c>
      <c r="AH1275" s="17"/>
      <c r="AI1275" s="17">
        <v>3.6319546342363798E-2</v>
      </c>
      <c r="AJ1275" s="17">
        <v>3.6944708171645401E-3</v>
      </c>
      <c r="AK1275" s="17">
        <v>1.1767015646176399E-2</v>
      </c>
      <c r="AL1275" s="17">
        <v>7.3849918836481801E-2</v>
      </c>
      <c r="AM1275" s="17">
        <v>1.89690129284967E-2</v>
      </c>
      <c r="AN1275" s="17"/>
      <c r="AO1275" s="17">
        <v>2.2829781372487201E-2</v>
      </c>
      <c r="AP1275" s="17">
        <v>2.7536608925484499E-3</v>
      </c>
      <c r="AQ1275" s="17">
        <v>7.5508071982977199E-3</v>
      </c>
      <c r="AR1275" s="17"/>
      <c r="AS1275" s="17">
        <v>1.0779110271853199E-2</v>
      </c>
      <c r="AT1275" s="17">
        <v>2.56152574688202E-2</v>
      </c>
      <c r="AU1275" s="17">
        <v>1.22391330211871E-2</v>
      </c>
      <c r="AV1275" s="17">
        <v>2.77809740462691E-2</v>
      </c>
      <c r="AW1275" s="17">
        <v>3.3306497716511202E-2</v>
      </c>
      <c r="AX1275" s="17"/>
      <c r="AY1275" s="17">
        <v>0.12969164684219101</v>
      </c>
      <c r="AZ1275" s="17">
        <v>3.8828010554588697E-2</v>
      </c>
      <c r="BA1275" s="17">
        <v>3.2214337540149601E-2</v>
      </c>
      <c r="BB1275" s="17">
        <v>0</v>
      </c>
      <c r="BC1275" s="17">
        <v>4.1210150926733798E-3</v>
      </c>
      <c r="BD1275" s="17">
        <v>2.8323327886324402E-2</v>
      </c>
      <c r="BE1275" s="17">
        <v>1.36132087951223E-2</v>
      </c>
      <c r="BF1275" s="17">
        <v>1.10165561592838E-2</v>
      </c>
      <c r="BG1275" s="17">
        <v>1.9184964106649199E-2</v>
      </c>
      <c r="BH1275" s="17">
        <v>2.4397712096140198E-2</v>
      </c>
      <c r="BI1275" s="17">
        <v>9.9505984492642401E-3</v>
      </c>
      <c r="BJ1275" s="17">
        <v>1.4661490588431801E-2</v>
      </c>
      <c r="BK1275" s="17">
        <v>3.8053072022995703E-2</v>
      </c>
      <c r="BL1275" s="17">
        <v>0</v>
      </c>
      <c r="BM1275" s="17">
        <v>0</v>
      </c>
      <c r="BN1275" s="17">
        <v>1.1236472903298701E-2</v>
      </c>
      <c r="BO1275" s="17"/>
      <c r="BP1275" s="17">
        <v>5.3032415056224599E-3</v>
      </c>
      <c r="BQ1275" s="17">
        <v>1.7847785161359798E-2</v>
      </c>
      <c r="BR1275" s="17">
        <v>3.1215702759434201E-2</v>
      </c>
      <c r="BS1275" s="17">
        <v>2.9537424721533301E-2</v>
      </c>
      <c r="BT1275" s="17">
        <v>2.0972889294199399E-2</v>
      </c>
      <c r="BU1275" s="17">
        <v>1.6229606215818801E-2</v>
      </c>
      <c r="BV1275" s="17"/>
      <c r="BW1275" s="17">
        <v>3.4258533005553198E-2</v>
      </c>
      <c r="BX1275" s="17">
        <v>1.26652920523733E-2</v>
      </c>
      <c r="BY1275" s="17">
        <v>2.4015047464688501E-2</v>
      </c>
      <c r="BZ1275" s="17">
        <v>2.3390821932137301E-2</v>
      </c>
      <c r="CA1275" s="17">
        <v>1.45371832896796E-2</v>
      </c>
      <c r="CB1275" s="17">
        <v>4.5269348899633299E-2</v>
      </c>
      <c r="CC1275" s="17">
        <v>0</v>
      </c>
      <c r="CD1275" s="17">
        <v>0</v>
      </c>
      <c r="CE1275" s="17"/>
      <c r="CF1275" s="17">
        <v>4.6516310506358599E-3</v>
      </c>
      <c r="CG1275" s="17">
        <v>2.19279701676235E-2</v>
      </c>
      <c r="CH1275" s="17">
        <v>1.7661071366691102E-2</v>
      </c>
      <c r="CI1275" s="17">
        <v>1.48172502764183E-2</v>
      </c>
      <c r="CJ1275" s="17">
        <v>5.9956326593684599E-2</v>
      </c>
      <c r="CK1275" s="17"/>
      <c r="CL1275" s="17">
        <v>1.4817423641513901E-2</v>
      </c>
      <c r="CM1275" s="17"/>
      <c r="CN1275" s="17">
        <v>1.6568934201036899E-2</v>
      </c>
      <c r="CO1275" s="17">
        <v>1.9213956687407999E-2</v>
      </c>
      <c r="CP1275" s="17">
        <v>2.56228320029309E-2</v>
      </c>
    </row>
    <row r="1276" spans="2:94" x14ac:dyDescent="0.35">
      <c r="B1276" t="s">
        <v>203</v>
      </c>
      <c r="C1276" s="17">
        <v>4.4574482799411598E-2</v>
      </c>
      <c r="D1276" s="17">
        <v>3.2687579224745897E-2</v>
      </c>
      <c r="E1276" s="17">
        <v>5.6414093347210099E-2</v>
      </c>
      <c r="F1276" s="17"/>
      <c r="G1276" s="17">
        <v>3.1014490916441598E-2</v>
      </c>
      <c r="H1276" s="17">
        <v>3.9047509198871101E-2</v>
      </c>
      <c r="I1276" s="17">
        <v>4.4152525571514903E-2</v>
      </c>
      <c r="J1276" s="17">
        <v>4.7891880388196903E-2</v>
      </c>
      <c r="K1276" s="17">
        <v>4.1753093437696398E-2</v>
      </c>
      <c r="L1276" s="17">
        <v>5.7410928089530099E-2</v>
      </c>
      <c r="M1276" s="17"/>
      <c r="N1276" s="17">
        <v>2.3900732774556802E-2</v>
      </c>
      <c r="O1276" s="17">
        <v>3.5466314987124901E-2</v>
      </c>
      <c r="P1276" s="17">
        <v>3.7200705951424197E-2</v>
      </c>
      <c r="Q1276" s="17">
        <v>8.4629458983953507E-2</v>
      </c>
      <c r="R1276" s="17"/>
      <c r="S1276" s="17">
        <v>5.3147390863755299E-2</v>
      </c>
      <c r="T1276" s="17">
        <v>4.1072253605102298E-2</v>
      </c>
      <c r="U1276" s="17">
        <v>4.1812237287252703E-2</v>
      </c>
      <c r="V1276" s="17">
        <v>3.0485225678987499E-2</v>
      </c>
      <c r="W1276" s="17">
        <v>5.5414985904170801E-2</v>
      </c>
      <c r="X1276" s="17">
        <v>3.8808395277199502E-2</v>
      </c>
      <c r="Y1276" s="17">
        <v>4.6360023593362498E-2</v>
      </c>
      <c r="Z1276" s="17">
        <v>3.6003933035045697E-2</v>
      </c>
      <c r="AA1276" s="17">
        <v>6.5755097349196601E-2</v>
      </c>
      <c r="AB1276" s="17">
        <v>4.2504976697384497E-2</v>
      </c>
      <c r="AC1276" s="17">
        <v>1.7319669762813399E-2</v>
      </c>
      <c r="AD1276" s="17"/>
      <c r="AE1276" s="17">
        <v>4.0765387455102303E-2</v>
      </c>
      <c r="AF1276" s="17">
        <v>3.5082261495608703E-2</v>
      </c>
      <c r="AG1276" s="17">
        <v>7.4967509648260502E-2</v>
      </c>
      <c r="AH1276" s="17"/>
      <c r="AI1276" s="17">
        <v>4.6555920238611499E-2</v>
      </c>
      <c r="AJ1276" s="17">
        <v>2.7364960899760898E-2</v>
      </c>
      <c r="AK1276" s="17">
        <v>5.2458950308944801E-3</v>
      </c>
      <c r="AL1276" s="17">
        <v>2.1820793720046399E-2</v>
      </c>
      <c r="AM1276" s="17">
        <v>8.3209388807832005E-2</v>
      </c>
      <c r="AN1276" s="17"/>
      <c r="AO1276" s="17">
        <v>4.6773864012662099E-2</v>
      </c>
      <c r="AP1276" s="17">
        <v>2.4838755860981901E-2</v>
      </c>
      <c r="AQ1276" s="17">
        <v>8.0322709537669797E-3</v>
      </c>
      <c r="AR1276" s="17"/>
      <c r="AS1276" s="17">
        <v>7.3438656243931394E-2</v>
      </c>
      <c r="AT1276" s="17">
        <v>3.7149894912969203E-2</v>
      </c>
      <c r="AU1276" s="17">
        <v>3.1780319245662998E-2</v>
      </c>
      <c r="AV1276" s="17">
        <v>1.3230235980482801E-2</v>
      </c>
      <c r="AW1276" s="17">
        <v>0</v>
      </c>
      <c r="AX1276" s="17"/>
      <c r="AY1276" s="17">
        <v>0.13169687254606799</v>
      </c>
      <c r="AZ1276" s="17">
        <v>5.4082787087856903E-2</v>
      </c>
      <c r="BA1276" s="17">
        <v>6.5889331338854107E-2</v>
      </c>
      <c r="BB1276" s="17">
        <v>8.7439097712630101E-2</v>
      </c>
      <c r="BC1276" s="17">
        <v>3.3107743556069297E-2</v>
      </c>
      <c r="BD1276" s="17">
        <v>3.7404766977833501E-2</v>
      </c>
      <c r="BE1276" s="17">
        <v>5.34863973269772E-2</v>
      </c>
      <c r="BF1276" s="17">
        <v>1.8081862954881602E-2</v>
      </c>
      <c r="BG1276" s="17">
        <v>3.4234775967242601E-2</v>
      </c>
      <c r="BH1276" s="17">
        <v>2.5057010634880202E-2</v>
      </c>
      <c r="BI1276" s="17">
        <v>1.6436533726064101E-2</v>
      </c>
      <c r="BJ1276" s="17">
        <v>2.15907016276814E-2</v>
      </c>
      <c r="BK1276" s="17">
        <v>1.9520166215915E-2</v>
      </c>
      <c r="BL1276" s="17">
        <v>5.0256438043605099E-2</v>
      </c>
      <c r="BM1276" s="17">
        <v>0</v>
      </c>
      <c r="BN1276" s="17">
        <v>0</v>
      </c>
      <c r="BO1276" s="17"/>
      <c r="BP1276" s="17">
        <v>4.4225571305089702E-2</v>
      </c>
      <c r="BQ1276" s="17">
        <v>5.4160373081184598E-2</v>
      </c>
      <c r="BR1276" s="17">
        <v>4.5919734600455703E-2</v>
      </c>
      <c r="BS1276" s="17">
        <v>4.0243201247358099E-2</v>
      </c>
      <c r="BT1276" s="17">
        <v>2.3276729164158599E-2</v>
      </c>
      <c r="BU1276" s="17">
        <v>5.1552627370946902E-2</v>
      </c>
      <c r="BV1276" s="17"/>
      <c r="BW1276" s="17">
        <v>2.8806288548905601E-2</v>
      </c>
      <c r="BX1276" s="17">
        <v>4.2617530354036502E-2</v>
      </c>
      <c r="BY1276" s="17">
        <v>2.9926376209133999E-2</v>
      </c>
      <c r="BZ1276" s="17">
        <v>3.8821010698387899E-2</v>
      </c>
      <c r="CA1276" s="17">
        <v>3.2206581181296802E-2</v>
      </c>
      <c r="CB1276" s="17">
        <v>3.4082901348231699E-2</v>
      </c>
      <c r="CC1276" s="17">
        <v>6.3277269474865505E-2</v>
      </c>
      <c r="CD1276" s="17">
        <v>9.3223334653597903E-2</v>
      </c>
      <c r="CE1276" s="17"/>
      <c r="CF1276" s="17">
        <v>5.0606574423962401E-2</v>
      </c>
      <c r="CG1276" s="17">
        <v>2.9244051542370302E-2</v>
      </c>
      <c r="CH1276" s="17">
        <v>4.5039962908222299E-2</v>
      </c>
      <c r="CI1276" s="17">
        <v>5.64500601836904E-2</v>
      </c>
      <c r="CJ1276" s="17">
        <v>0.134738951921861</v>
      </c>
      <c r="CK1276" s="17"/>
      <c r="CL1276" s="17">
        <v>1.9979065250968701E-2</v>
      </c>
      <c r="CM1276" s="17"/>
      <c r="CN1276" s="17">
        <v>4.2823632736153E-2</v>
      </c>
      <c r="CO1276" s="17">
        <v>5.7036087115780801E-2</v>
      </c>
      <c r="CP1276" s="17">
        <v>3.8599363736891802E-2</v>
      </c>
    </row>
    <row r="1277" spans="2:94" x14ac:dyDescent="0.35">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c r="AG1277" s="17"/>
      <c r="AH1277" s="17"/>
      <c r="AI1277" s="17"/>
      <c r="AJ1277" s="17"/>
      <c r="AK1277" s="17"/>
      <c r="AL1277" s="17"/>
      <c r="AM1277" s="17"/>
      <c r="AN1277" s="17"/>
      <c r="AO1277" s="17"/>
      <c r="AP1277" s="17"/>
      <c r="AQ1277" s="17"/>
      <c r="AR1277" s="17"/>
      <c r="AS1277" s="17"/>
      <c r="AT1277" s="17"/>
      <c r="AU1277" s="17"/>
      <c r="AV1277" s="17"/>
      <c r="AW1277" s="17"/>
      <c r="AX1277" s="17"/>
      <c r="AY1277" s="17"/>
      <c r="AZ1277" s="17"/>
      <c r="BA1277" s="17"/>
      <c r="BB1277" s="17"/>
      <c r="BC1277" s="17"/>
      <c r="BD1277" s="17"/>
      <c r="BE1277" s="17"/>
      <c r="BF1277" s="17"/>
      <c r="BG1277" s="17"/>
      <c r="BH1277" s="17"/>
      <c r="BI1277" s="17"/>
      <c r="BJ1277" s="17"/>
      <c r="BK1277" s="17"/>
      <c r="BL1277" s="17"/>
      <c r="BM1277" s="17"/>
      <c r="BN1277" s="17"/>
      <c r="BO1277" s="17"/>
      <c r="BP1277" s="17"/>
      <c r="BQ1277" s="17"/>
      <c r="BR1277" s="17"/>
      <c r="BS1277" s="17"/>
      <c r="BT1277" s="17"/>
      <c r="BU1277" s="17"/>
      <c r="BV1277" s="17"/>
      <c r="BW1277" s="17"/>
      <c r="BX1277" s="17"/>
      <c r="BY1277" s="17"/>
      <c r="BZ1277" s="17"/>
      <c r="CA1277" s="17"/>
      <c r="CB1277" s="17"/>
      <c r="CC1277" s="17"/>
      <c r="CD1277" s="17"/>
      <c r="CE1277" s="17"/>
      <c r="CF1277" s="17"/>
      <c r="CG1277" s="17"/>
      <c r="CH1277" s="17"/>
      <c r="CI1277" s="17"/>
      <c r="CJ1277" s="17"/>
      <c r="CK1277" s="17"/>
      <c r="CL1277" s="17"/>
      <c r="CM1277" s="17"/>
      <c r="CN1277" s="17"/>
      <c r="CO1277" s="17"/>
      <c r="CP1277" s="17"/>
    </row>
    <row r="1278" spans="2:94" x14ac:dyDescent="0.35">
      <c r="B1278" s="6" t="s">
        <v>449</v>
      </c>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c r="AF1278" s="17"/>
      <c r="AG1278" s="17"/>
      <c r="AH1278" s="17"/>
      <c r="AI1278" s="17"/>
      <c r="AJ1278" s="17"/>
      <c r="AK1278" s="17"/>
      <c r="AL1278" s="17"/>
      <c r="AM1278" s="17"/>
      <c r="AN1278" s="17"/>
      <c r="AO1278" s="17"/>
      <c r="AP1278" s="17"/>
      <c r="AQ1278" s="17"/>
      <c r="AR1278" s="17"/>
      <c r="AS1278" s="17"/>
      <c r="AT1278" s="17"/>
      <c r="AU1278" s="17"/>
      <c r="AV1278" s="17"/>
      <c r="AW1278" s="17"/>
      <c r="AX1278" s="17"/>
      <c r="AY1278" s="17"/>
      <c r="AZ1278" s="17"/>
      <c r="BA1278" s="17"/>
      <c r="BB1278" s="17"/>
      <c r="BC1278" s="17"/>
      <c r="BD1278" s="17"/>
      <c r="BE1278" s="17"/>
      <c r="BF1278" s="17"/>
      <c r="BG1278" s="17"/>
      <c r="BH1278" s="17"/>
      <c r="BI1278" s="17"/>
      <c r="BJ1278" s="17"/>
      <c r="BK1278" s="17"/>
      <c r="BL1278" s="17"/>
      <c r="BM1278" s="17"/>
      <c r="BN1278" s="17"/>
      <c r="BO1278" s="17"/>
      <c r="BP1278" s="17"/>
      <c r="BQ1278" s="17"/>
      <c r="BR1278" s="17"/>
      <c r="BS1278" s="17"/>
      <c r="BT1278" s="17"/>
      <c r="BU1278" s="17"/>
      <c r="BV1278" s="17"/>
      <c r="BW1278" s="17"/>
      <c r="BX1278" s="17"/>
      <c r="BY1278" s="17"/>
      <c r="BZ1278" s="17"/>
      <c r="CA1278" s="17"/>
      <c r="CB1278" s="17"/>
      <c r="CC1278" s="17"/>
      <c r="CD1278" s="17"/>
      <c r="CE1278" s="17"/>
      <c r="CF1278" s="17"/>
      <c r="CG1278" s="17"/>
      <c r="CH1278" s="17"/>
      <c r="CI1278" s="17"/>
      <c r="CJ1278" s="17"/>
      <c r="CK1278" s="17"/>
      <c r="CL1278" s="17"/>
      <c r="CM1278" s="17"/>
      <c r="CN1278" s="17"/>
      <c r="CO1278" s="17"/>
      <c r="CP1278" s="17"/>
    </row>
    <row r="1279" spans="2:94" x14ac:dyDescent="0.35">
      <c r="B1279" s="24" t="s">
        <v>450</v>
      </c>
      <c r="C1279" s="17"/>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c r="AD1279" s="17"/>
      <c r="AE1279" s="17"/>
      <c r="AF1279" s="17"/>
      <c r="AG1279" s="17"/>
      <c r="AH1279" s="17"/>
      <c r="AI1279" s="17"/>
      <c r="AJ1279" s="17"/>
      <c r="AK1279" s="17"/>
      <c r="AL1279" s="17"/>
      <c r="AM1279" s="17"/>
      <c r="AN1279" s="17"/>
      <c r="AO1279" s="17"/>
      <c r="AP1279" s="17"/>
      <c r="AQ1279" s="17"/>
      <c r="AR1279" s="17"/>
      <c r="AS1279" s="17"/>
      <c r="AT1279" s="17"/>
      <c r="AU1279" s="17"/>
      <c r="AV1279" s="17"/>
      <c r="AW1279" s="17"/>
      <c r="AX1279" s="17"/>
      <c r="AY1279" s="17"/>
      <c r="AZ1279" s="17"/>
      <c r="BA1279" s="17"/>
      <c r="BB1279" s="17"/>
      <c r="BC1279" s="17"/>
      <c r="BD1279" s="17"/>
      <c r="BE1279" s="17"/>
      <c r="BF1279" s="17"/>
      <c r="BG1279" s="17"/>
      <c r="BH1279" s="17"/>
      <c r="BI1279" s="17"/>
      <c r="BJ1279" s="17"/>
      <c r="BK1279" s="17"/>
      <c r="BL1279" s="17"/>
      <c r="BM1279" s="17"/>
      <c r="BN1279" s="17"/>
      <c r="BO1279" s="17"/>
      <c r="BP1279" s="17"/>
      <c r="BQ1279" s="17"/>
      <c r="BR1279" s="17"/>
      <c r="BS1279" s="17"/>
      <c r="BT1279" s="17"/>
      <c r="BU1279" s="17"/>
      <c r="BV1279" s="17"/>
      <c r="BW1279" s="17"/>
      <c r="BX1279" s="17"/>
      <c r="BY1279" s="17"/>
      <c r="BZ1279" s="17"/>
      <c r="CA1279" s="17"/>
      <c r="CB1279" s="17"/>
      <c r="CC1279" s="17"/>
      <c r="CD1279" s="17"/>
      <c r="CE1279" s="17"/>
      <c r="CF1279" s="17"/>
      <c r="CG1279" s="17"/>
      <c r="CH1279" s="17"/>
      <c r="CI1279" s="17"/>
      <c r="CJ1279" s="17"/>
      <c r="CK1279" s="17"/>
      <c r="CL1279" s="17"/>
      <c r="CM1279" s="17"/>
      <c r="CN1279" s="17"/>
      <c r="CO1279" s="17"/>
      <c r="CP1279" s="17"/>
    </row>
    <row r="1280" spans="2:94" x14ac:dyDescent="0.35">
      <c r="B1280" t="s">
        <v>441</v>
      </c>
      <c r="C1280" s="17">
        <v>8.1889001458502794E-2</v>
      </c>
      <c r="D1280" s="17">
        <v>8.9850872073278396E-2</v>
      </c>
      <c r="E1280" s="17">
        <v>7.4271763728158594E-2</v>
      </c>
      <c r="F1280" s="17"/>
      <c r="G1280" s="17">
        <v>0.108383870836761</v>
      </c>
      <c r="H1280" s="17">
        <v>0.103882955227607</v>
      </c>
      <c r="I1280" s="17">
        <v>8.2749479702296402E-2</v>
      </c>
      <c r="J1280" s="17">
        <v>8.5034746792646096E-2</v>
      </c>
      <c r="K1280" s="17">
        <v>6.4879467591489604E-2</v>
      </c>
      <c r="L1280" s="17">
        <v>5.4331498769074602E-2</v>
      </c>
      <c r="M1280" s="17"/>
      <c r="N1280" s="17">
        <v>8.8746467404058199E-2</v>
      </c>
      <c r="O1280" s="17">
        <v>7.6571098265728305E-2</v>
      </c>
      <c r="P1280" s="17">
        <v>8.6822283644058307E-2</v>
      </c>
      <c r="Q1280" s="17">
        <v>7.6739113621443103E-2</v>
      </c>
      <c r="R1280" s="17"/>
      <c r="S1280" s="17">
        <v>8.6873062182914795E-2</v>
      </c>
      <c r="T1280" s="17">
        <v>7.7592114630978204E-2</v>
      </c>
      <c r="U1280" s="17">
        <v>6.2569358263148397E-2</v>
      </c>
      <c r="V1280" s="17">
        <v>6.9953716496543902E-2</v>
      </c>
      <c r="W1280" s="17">
        <v>8.8737261196843206E-2</v>
      </c>
      <c r="X1280" s="17">
        <v>7.8832908322624295E-2</v>
      </c>
      <c r="Y1280" s="17">
        <v>8.6273306697113902E-2</v>
      </c>
      <c r="Z1280" s="17">
        <v>4.6497340802559801E-2</v>
      </c>
      <c r="AA1280" s="17">
        <v>0.10831450344730301</v>
      </c>
      <c r="AB1280" s="17">
        <v>9.0148212804568903E-2</v>
      </c>
      <c r="AC1280" s="17">
        <v>7.57930909719257E-2</v>
      </c>
      <c r="AD1280" s="17"/>
      <c r="AE1280" s="17">
        <v>6.6578941604344799E-2</v>
      </c>
      <c r="AF1280" s="17">
        <v>9.5572063881355196E-2</v>
      </c>
      <c r="AG1280" s="17">
        <v>7.5719001748534895E-2</v>
      </c>
      <c r="AH1280" s="17"/>
      <c r="AI1280" s="17">
        <v>7.93214733362409E-2</v>
      </c>
      <c r="AJ1280" s="17">
        <v>0.100672949464527</v>
      </c>
      <c r="AK1280" s="17">
        <v>8.3144338380820498E-2</v>
      </c>
      <c r="AL1280" s="17">
        <v>0</v>
      </c>
      <c r="AM1280" s="17">
        <v>6.8447053956991299E-2</v>
      </c>
      <c r="AN1280" s="17"/>
      <c r="AO1280" s="17">
        <v>9.0536480124858806E-2</v>
      </c>
      <c r="AP1280" s="17">
        <v>8.7390800118996095E-2</v>
      </c>
      <c r="AQ1280" s="17">
        <v>0.112220896604703</v>
      </c>
      <c r="AR1280" s="17"/>
      <c r="AS1280" s="17">
        <v>8.5755404633404406E-2</v>
      </c>
      <c r="AT1280" s="17">
        <v>8.0165337055431093E-2</v>
      </c>
      <c r="AU1280" s="17">
        <v>7.9556171026051198E-2</v>
      </c>
      <c r="AV1280" s="17">
        <v>8.3812059278791401E-2</v>
      </c>
      <c r="AW1280" s="17">
        <v>6.3403610465952207E-2</v>
      </c>
      <c r="AX1280" s="17"/>
      <c r="AY1280" s="17">
        <v>0.13036090358368399</v>
      </c>
      <c r="AZ1280" s="17">
        <v>8.2420066829114694E-2</v>
      </c>
      <c r="BA1280" s="17">
        <v>7.9892928250246895E-2</v>
      </c>
      <c r="BB1280" s="17">
        <v>6.4762220080849697E-2</v>
      </c>
      <c r="BC1280" s="17">
        <v>9.3409706726346006E-2</v>
      </c>
      <c r="BD1280" s="17">
        <v>9.3334946780108397E-2</v>
      </c>
      <c r="BE1280" s="17">
        <v>8.1511424377265398E-2</v>
      </c>
      <c r="BF1280" s="17">
        <v>5.8674874556389901E-2</v>
      </c>
      <c r="BG1280" s="17">
        <v>7.7541510456298895E-2</v>
      </c>
      <c r="BH1280" s="17">
        <v>9.49723502894321E-2</v>
      </c>
      <c r="BI1280" s="17">
        <v>7.4807947799306607E-2</v>
      </c>
      <c r="BJ1280" s="17">
        <v>7.57441494664607E-2</v>
      </c>
      <c r="BK1280" s="17">
        <v>6.1645589648626299E-2</v>
      </c>
      <c r="BL1280" s="17">
        <v>6.0623930662437403E-2</v>
      </c>
      <c r="BM1280" s="17">
        <v>0.17009326183498499</v>
      </c>
      <c r="BN1280" s="17">
        <v>0.101488414926436</v>
      </c>
      <c r="BO1280" s="17"/>
      <c r="BP1280" s="17">
        <v>0.111451523086632</v>
      </c>
      <c r="BQ1280" s="17">
        <v>7.8822579852834307E-2</v>
      </c>
      <c r="BR1280" s="17">
        <v>6.27962026505587E-2</v>
      </c>
      <c r="BS1280" s="17">
        <v>7.8048166891565796E-2</v>
      </c>
      <c r="BT1280" s="17">
        <v>4.3979300266396598E-2</v>
      </c>
      <c r="BU1280" s="17">
        <v>0.108003233300868</v>
      </c>
      <c r="BV1280" s="17"/>
      <c r="BW1280" s="17">
        <v>0.157311002817354</v>
      </c>
      <c r="BX1280" s="17">
        <v>7.10492462269047E-2</v>
      </c>
      <c r="BY1280" s="17">
        <v>8.4116208031967801E-2</v>
      </c>
      <c r="BZ1280" s="17">
        <v>7.3560576332646205E-2</v>
      </c>
      <c r="CA1280" s="17">
        <v>7.1755082062455497E-2</v>
      </c>
      <c r="CB1280" s="17">
        <v>9.8390115381974494E-2</v>
      </c>
      <c r="CC1280" s="17">
        <v>0.106930909589284</v>
      </c>
      <c r="CD1280" s="17">
        <v>9.9222778530254893E-2</v>
      </c>
      <c r="CE1280" s="17"/>
      <c r="CF1280" s="17">
        <v>0.12043896822700299</v>
      </c>
      <c r="CG1280" s="17">
        <v>8.0204755956412105E-2</v>
      </c>
      <c r="CH1280" s="17">
        <v>7.34191896935633E-2</v>
      </c>
      <c r="CI1280" s="17">
        <v>8.24738491217165E-2</v>
      </c>
      <c r="CJ1280" s="17">
        <v>9.4832929109316996E-2</v>
      </c>
      <c r="CK1280" s="17"/>
      <c r="CL1280" s="17">
        <v>0.112325661584253</v>
      </c>
      <c r="CM1280" s="17"/>
      <c r="CN1280" s="17">
        <v>7.6105270465727307E-2</v>
      </c>
      <c r="CO1280" s="17">
        <v>8.5166890640694298E-2</v>
      </c>
      <c r="CP1280" s="17">
        <v>9.2497618573614604E-2</v>
      </c>
    </row>
    <row r="1281" spans="2:94" x14ac:dyDescent="0.35">
      <c r="B1281" t="s">
        <v>442</v>
      </c>
      <c r="C1281" s="17">
        <v>0.26058196555695801</v>
      </c>
      <c r="D1281" s="17">
        <v>0.25609465083150301</v>
      </c>
      <c r="E1281" s="17">
        <v>0.263072605132674</v>
      </c>
      <c r="F1281" s="17"/>
      <c r="G1281" s="17">
        <v>0.244009817494246</v>
      </c>
      <c r="H1281" s="17">
        <v>0.274593512011091</v>
      </c>
      <c r="I1281" s="17">
        <v>0.29537041157153898</v>
      </c>
      <c r="J1281" s="17">
        <v>0.28151705049555198</v>
      </c>
      <c r="K1281" s="17">
        <v>0.23593459813210599</v>
      </c>
      <c r="L1281" s="17">
        <v>0.23141152359450401</v>
      </c>
      <c r="M1281" s="17"/>
      <c r="N1281" s="17">
        <v>0.26221789251616001</v>
      </c>
      <c r="O1281" s="17">
        <v>0.27183342079031197</v>
      </c>
      <c r="P1281" s="17">
        <v>0.25291910633075598</v>
      </c>
      <c r="Q1281" s="17">
        <v>0.251287264219684</v>
      </c>
      <c r="R1281" s="17"/>
      <c r="S1281" s="17">
        <v>0.232911552358848</v>
      </c>
      <c r="T1281" s="17">
        <v>0.27494002645848598</v>
      </c>
      <c r="U1281" s="17">
        <v>0.27052594839568</v>
      </c>
      <c r="V1281" s="17">
        <v>0.281272846115107</v>
      </c>
      <c r="W1281" s="17">
        <v>0.277731237360543</v>
      </c>
      <c r="X1281" s="17">
        <v>0.26250309695845703</v>
      </c>
      <c r="Y1281" s="17">
        <v>0.25039303148564201</v>
      </c>
      <c r="Z1281" s="17">
        <v>0.26878044648291199</v>
      </c>
      <c r="AA1281" s="17">
        <v>0.215462404966519</v>
      </c>
      <c r="AB1281" s="17">
        <v>0.28729717915254199</v>
      </c>
      <c r="AC1281" s="17">
        <v>0.280999953626484</v>
      </c>
      <c r="AD1281" s="17"/>
      <c r="AE1281" s="17">
        <v>0.25146682339180998</v>
      </c>
      <c r="AF1281" s="17">
        <v>0.26406579771159699</v>
      </c>
      <c r="AG1281" s="17">
        <v>0.27392515226988801</v>
      </c>
      <c r="AH1281" s="17"/>
      <c r="AI1281" s="17">
        <v>0.24428292619282199</v>
      </c>
      <c r="AJ1281" s="17">
        <v>0.278000727045072</v>
      </c>
      <c r="AK1281" s="17">
        <v>0.22919025428211801</v>
      </c>
      <c r="AL1281" s="17">
        <v>0.31169296900528998</v>
      </c>
      <c r="AM1281" s="17">
        <v>0.27201194479187402</v>
      </c>
      <c r="AN1281" s="17"/>
      <c r="AO1281" s="17">
        <v>0.20305919713346901</v>
      </c>
      <c r="AP1281" s="17">
        <v>0.30327304010199901</v>
      </c>
      <c r="AQ1281" s="17">
        <v>0.20359631327668301</v>
      </c>
      <c r="AR1281" s="17"/>
      <c r="AS1281" s="17">
        <v>0.26742853679932599</v>
      </c>
      <c r="AT1281" s="17">
        <v>0.27211280265663301</v>
      </c>
      <c r="AU1281" s="17">
        <v>0.26648443256723497</v>
      </c>
      <c r="AV1281" s="17">
        <v>0.26301283406004</v>
      </c>
      <c r="AW1281" s="17">
        <v>0.29721834877980102</v>
      </c>
      <c r="AX1281" s="17"/>
      <c r="AY1281" s="17">
        <v>0.25043685911393998</v>
      </c>
      <c r="AZ1281" s="17">
        <v>0.243180308264518</v>
      </c>
      <c r="BA1281" s="17">
        <v>0.27525827064097302</v>
      </c>
      <c r="BB1281" s="17">
        <v>0.26752001956826199</v>
      </c>
      <c r="BC1281" s="17">
        <v>0.26017345855464202</v>
      </c>
      <c r="BD1281" s="17">
        <v>0.28215875416319502</v>
      </c>
      <c r="BE1281" s="17">
        <v>0.242292863234784</v>
      </c>
      <c r="BF1281" s="17">
        <v>0.28776064916830701</v>
      </c>
      <c r="BG1281" s="17">
        <v>0.27131355013148101</v>
      </c>
      <c r="BH1281" s="17">
        <v>0.23777102965733499</v>
      </c>
      <c r="BI1281" s="17">
        <v>0.21748187481265799</v>
      </c>
      <c r="BJ1281" s="17">
        <v>0.291087955455412</v>
      </c>
      <c r="BK1281" s="17">
        <v>0.255238170397244</v>
      </c>
      <c r="BL1281" s="17">
        <v>0.29057414941854198</v>
      </c>
      <c r="BM1281" s="17">
        <v>0.233577044899477</v>
      </c>
      <c r="BN1281" s="17">
        <v>0.27705673496932698</v>
      </c>
      <c r="BO1281" s="17"/>
      <c r="BP1281" s="17">
        <v>0.224484849072427</v>
      </c>
      <c r="BQ1281" s="17">
        <v>0.26054342234351602</v>
      </c>
      <c r="BR1281" s="17">
        <v>0.26136271897740798</v>
      </c>
      <c r="BS1281" s="17">
        <v>0.29160966488460399</v>
      </c>
      <c r="BT1281" s="17">
        <v>0.276954073706634</v>
      </c>
      <c r="BU1281" s="17">
        <v>0.26017122930191799</v>
      </c>
      <c r="BV1281" s="17"/>
      <c r="BW1281" s="17">
        <v>0.18371588890691001</v>
      </c>
      <c r="BX1281" s="17">
        <v>0.26776142093559102</v>
      </c>
      <c r="BY1281" s="17">
        <v>0.27084653038269701</v>
      </c>
      <c r="BZ1281" s="17">
        <v>0.24569850076387101</v>
      </c>
      <c r="CA1281" s="17">
        <v>0.28018855181989699</v>
      </c>
      <c r="CB1281" s="17">
        <v>0.255174711119733</v>
      </c>
      <c r="CC1281" s="17">
        <v>0.26000051140713898</v>
      </c>
      <c r="CD1281" s="17">
        <v>0.24215662375562899</v>
      </c>
      <c r="CE1281" s="17"/>
      <c r="CF1281" s="17">
        <v>0.15887715977663999</v>
      </c>
      <c r="CG1281" s="17">
        <v>0.244280071008903</v>
      </c>
      <c r="CH1281" s="17">
        <v>0.27752093866899602</v>
      </c>
      <c r="CI1281" s="17">
        <v>0.30683283130293698</v>
      </c>
      <c r="CJ1281" s="17">
        <v>0.29540610473290302</v>
      </c>
      <c r="CK1281" s="17"/>
      <c r="CL1281" s="17">
        <v>0.273782499103284</v>
      </c>
      <c r="CM1281" s="17"/>
      <c r="CN1281" s="17">
        <v>0.29378152258615597</v>
      </c>
      <c r="CO1281" s="17">
        <v>0.21473679278295399</v>
      </c>
      <c r="CP1281" s="17">
        <v>0.22119897214928599</v>
      </c>
    </row>
    <row r="1282" spans="2:94" x14ac:dyDescent="0.35">
      <c r="B1282" t="s">
        <v>443</v>
      </c>
      <c r="C1282" s="17">
        <v>0.102857158351035</v>
      </c>
      <c r="D1282" s="17">
        <v>0.10710595705944501</v>
      </c>
      <c r="E1282" s="17">
        <v>9.9033813814069296E-2</v>
      </c>
      <c r="F1282" s="17"/>
      <c r="G1282" s="17">
        <v>0.13095243904619899</v>
      </c>
      <c r="H1282" s="17">
        <v>0.121315824773296</v>
      </c>
      <c r="I1282" s="17">
        <v>0.106081086497001</v>
      </c>
      <c r="J1282" s="17">
        <v>0.100092721112924</v>
      </c>
      <c r="K1282" s="17">
        <v>9.9419004214142098E-2</v>
      </c>
      <c r="L1282" s="17">
        <v>7.0893357391967393E-2</v>
      </c>
      <c r="M1282" s="17"/>
      <c r="N1282" s="17">
        <v>0.11065827171531099</v>
      </c>
      <c r="O1282" s="17">
        <v>9.7482316202594996E-2</v>
      </c>
      <c r="P1282" s="17">
        <v>0.102513946650859</v>
      </c>
      <c r="Q1282" s="17">
        <v>0.100731701759119</v>
      </c>
      <c r="R1282" s="17"/>
      <c r="S1282" s="17">
        <v>0.136678520337526</v>
      </c>
      <c r="T1282" s="17">
        <v>8.2138324752640796E-2</v>
      </c>
      <c r="U1282" s="17">
        <v>0.108442667856487</v>
      </c>
      <c r="V1282" s="17">
        <v>0.100320767737894</v>
      </c>
      <c r="W1282" s="17">
        <v>4.1131885037020699E-2</v>
      </c>
      <c r="X1282" s="17">
        <v>0.10218511714393</v>
      </c>
      <c r="Y1282" s="17">
        <v>0.10322323808485501</v>
      </c>
      <c r="Z1282" s="17">
        <v>0.14264757995209501</v>
      </c>
      <c r="AA1282" s="17">
        <v>8.8237533237760804E-2</v>
      </c>
      <c r="AB1282" s="17">
        <v>0.12888389172553</v>
      </c>
      <c r="AC1282" s="17">
        <v>9.8146958473323498E-2</v>
      </c>
      <c r="AD1282" s="17"/>
      <c r="AE1282" s="17">
        <v>9.9278005377518797E-2</v>
      </c>
      <c r="AF1282" s="17">
        <v>0.104556579227653</v>
      </c>
      <c r="AG1282" s="17">
        <v>0.11173992790524</v>
      </c>
      <c r="AH1282" s="17"/>
      <c r="AI1282" s="17">
        <v>8.4230091486664202E-2</v>
      </c>
      <c r="AJ1282" s="17">
        <v>0.12584424437375799</v>
      </c>
      <c r="AK1282" s="17">
        <v>0.100340762830151</v>
      </c>
      <c r="AL1282" s="17">
        <v>8.1177673014494495E-2</v>
      </c>
      <c r="AM1282" s="17">
        <v>9.9984855214965807E-2</v>
      </c>
      <c r="AN1282" s="17"/>
      <c r="AO1282" s="17">
        <v>8.7597177480750299E-2</v>
      </c>
      <c r="AP1282" s="17">
        <v>0.121399203712792</v>
      </c>
      <c r="AQ1282" s="17">
        <v>0.123485930979464</v>
      </c>
      <c r="AR1282" s="17"/>
      <c r="AS1282" s="17">
        <v>6.9572267300675603E-2</v>
      </c>
      <c r="AT1282" s="17">
        <v>9.1159558850264402E-2</v>
      </c>
      <c r="AU1282" s="17">
        <v>0.116532383076667</v>
      </c>
      <c r="AV1282" s="17">
        <v>0.13055376411181299</v>
      </c>
      <c r="AW1282" s="17">
        <v>0.14382606607022</v>
      </c>
      <c r="AX1282" s="17"/>
      <c r="AY1282" s="17">
        <v>0.13133983959356299</v>
      </c>
      <c r="AZ1282" s="17">
        <v>0.12090827505244001</v>
      </c>
      <c r="BA1282" s="17">
        <v>9.0750378518708999E-2</v>
      </c>
      <c r="BB1282" s="17">
        <v>4.6812864982041097E-2</v>
      </c>
      <c r="BC1282" s="17">
        <v>0.103194999567715</v>
      </c>
      <c r="BD1282" s="17">
        <v>0.11340322191671499</v>
      </c>
      <c r="BE1282" s="17">
        <v>6.4421281919598297E-2</v>
      </c>
      <c r="BF1282" s="17">
        <v>9.3156946926584897E-2</v>
      </c>
      <c r="BG1282" s="17">
        <v>0.104224164853307</v>
      </c>
      <c r="BH1282" s="17">
        <v>0.13270158882950001</v>
      </c>
      <c r="BI1282" s="17">
        <v>0.12660570240673</v>
      </c>
      <c r="BJ1282" s="17">
        <v>0.119701151949798</v>
      </c>
      <c r="BK1282" s="17">
        <v>0.125221347526289</v>
      </c>
      <c r="BL1282" s="17">
        <v>0.174712593793349</v>
      </c>
      <c r="BM1282" s="17">
        <v>6.9580856835105107E-2</v>
      </c>
      <c r="BN1282" s="17">
        <v>0.133073957157819</v>
      </c>
      <c r="BO1282" s="17"/>
      <c r="BP1282" s="17">
        <v>0.133541796461072</v>
      </c>
      <c r="BQ1282" s="17">
        <v>9.5467141140851502E-2</v>
      </c>
      <c r="BR1282" s="17">
        <v>0.109449205934328</v>
      </c>
      <c r="BS1282" s="17">
        <v>8.8177906464850894E-2</v>
      </c>
      <c r="BT1282" s="17">
        <v>9.7171373519437207E-2</v>
      </c>
      <c r="BU1282" s="17">
        <v>6.3343288454438804E-2</v>
      </c>
      <c r="BV1282" s="17"/>
      <c r="BW1282" s="17">
        <v>0.13768327784290399</v>
      </c>
      <c r="BX1282" s="17">
        <v>9.3773559199297196E-2</v>
      </c>
      <c r="BY1282" s="17">
        <v>0.104970561488895</v>
      </c>
      <c r="BZ1282" s="17">
        <v>0.10420620231623801</v>
      </c>
      <c r="CA1282" s="17">
        <v>0.103279590028373</v>
      </c>
      <c r="CB1282" s="17">
        <v>8.9458676947634597E-2</v>
      </c>
      <c r="CC1282" s="17">
        <v>0.19052839820339099</v>
      </c>
      <c r="CD1282" s="17">
        <v>0.12546268207969999</v>
      </c>
      <c r="CE1282" s="17"/>
      <c r="CF1282" s="17">
        <v>0.13581855217195299</v>
      </c>
      <c r="CG1282" s="17">
        <v>0.101849387724438</v>
      </c>
      <c r="CH1282" s="17">
        <v>0.101656299242843</v>
      </c>
      <c r="CI1282" s="17">
        <v>0.103470514046677</v>
      </c>
      <c r="CJ1282" s="17">
        <v>4.3919450167497202E-2</v>
      </c>
      <c r="CK1282" s="17"/>
      <c r="CL1282" s="17">
        <v>0.10612417166067099</v>
      </c>
      <c r="CM1282" s="17"/>
      <c r="CN1282" s="17">
        <v>9.9488444934321393E-2</v>
      </c>
      <c r="CO1282" s="17">
        <v>0.112864596003691</v>
      </c>
      <c r="CP1282" s="17">
        <v>0.10259090614889201</v>
      </c>
    </row>
    <row r="1283" spans="2:94" x14ac:dyDescent="0.35">
      <c r="B1283" t="s">
        <v>444</v>
      </c>
      <c r="C1283" s="17">
        <v>0.13997887033364001</v>
      </c>
      <c r="D1283" s="17">
        <v>0.13770433400443599</v>
      </c>
      <c r="E1283" s="17">
        <v>0.14233308611703299</v>
      </c>
      <c r="F1283" s="17"/>
      <c r="G1283" s="17">
        <v>0.101192291541153</v>
      </c>
      <c r="H1283" s="17">
        <v>9.8248777066182902E-2</v>
      </c>
      <c r="I1283" s="17">
        <v>0.108882180515067</v>
      </c>
      <c r="J1283" s="17">
        <v>0.133494756714441</v>
      </c>
      <c r="K1283" s="17">
        <v>0.16893755160937099</v>
      </c>
      <c r="L1283" s="17">
        <v>0.211216330844016</v>
      </c>
      <c r="M1283" s="17"/>
      <c r="N1283" s="17">
        <v>0.14099230659296</v>
      </c>
      <c r="O1283" s="17">
        <v>0.12993230005980699</v>
      </c>
      <c r="P1283" s="17">
        <v>0.15625291114185899</v>
      </c>
      <c r="Q1283" s="17">
        <v>0.13590431443548201</v>
      </c>
      <c r="R1283" s="17"/>
      <c r="S1283" s="17">
        <v>0.114903232531285</v>
      </c>
      <c r="T1283" s="17">
        <v>0.13268224422490199</v>
      </c>
      <c r="U1283" s="17">
        <v>0.16217995714283101</v>
      </c>
      <c r="V1283" s="17">
        <v>0.16678122597832901</v>
      </c>
      <c r="W1283" s="17">
        <v>0.14309119760740299</v>
      </c>
      <c r="X1283" s="17">
        <v>0.148729129645776</v>
      </c>
      <c r="Y1283" s="17">
        <v>0.15306552857837899</v>
      </c>
      <c r="Z1283" s="17">
        <v>0.132382401900727</v>
      </c>
      <c r="AA1283" s="17">
        <v>0.177504889794591</v>
      </c>
      <c r="AB1283" s="17">
        <v>7.0803527837925498E-2</v>
      </c>
      <c r="AC1283" s="17">
        <v>0.152334688234435</v>
      </c>
      <c r="AD1283" s="17"/>
      <c r="AE1283" s="17">
        <v>0.17928729643816799</v>
      </c>
      <c r="AF1283" s="17">
        <v>0.12756794640900099</v>
      </c>
      <c r="AG1283" s="17">
        <v>0.102082482173707</v>
      </c>
      <c r="AH1283" s="17"/>
      <c r="AI1283" s="17">
        <v>0.16358473849082</v>
      </c>
      <c r="AJ1283" s="17">
        <v>0.114764524415608</v>
      </c>
      <c r="AK1283" s="17">
        <v>0.184879083819943</v>
      </c>
      <c r="AL1283" s="17">
        <v>0.157894473972024</v>
      </c>
      <c r="AM1283" s="17">
        <v>0.109880044666488</v>
      </c>
      <c r="AN1283" s="17"/>
      <c r="AO1283" s="17">
        <v>0.16723558449820999</v>
      </c>
      <c r="AP1283" s="17">
        <v>0.12759625441469599</v>
      </c>
      <c r="AQ1283" s="17">
        <v>0.188586009629538</v>
      </c>
      <c r="AR1283" s="17"/>
      <c r="AS1283" s="17">
        <v>0.15432155771827599</v>
      </c>
      <c r="AT1283" s="17">
        <v>0.14370814876494001</v>
      </c>
      <c r="AU1283" s="17">
        <v>0.12859999594723001</v>
      </c>
      <c r="AV1283" s="17">
        <v>0.12217902936045399</v>
      </c>
      <c r="AW1283" s="17">
        <v>0.10936821593653499</v>
      </c>
      <c r="AX1283" s="17"/>
      <c r="AY1283" s="17">
        <v>0.12516096015210901</v>
      </c>
      <c r="AZ1283" s="17">
        <v>0.12502132890789899</v>
      </c>
      <c r="BA1283" s="17">
        <v>0.15868268116767301</v>
      </c>
      <c r="BB1283" s="17">
        <v>0.165002956303826</v>
      </c>
      <c r="BC1283" s="17">
        <v>0.15237363504909501</v>
      </c>
      <c r="BD1283" s="17">
        <v>0.12359454647475999</v>
      </c>
      <c r="BE1283" s="17">
        <v>0.14005974314008299</v>
      </c>
      <c r="BF1283" s="17">
        <v>0.166550510403772</v>
      </c>
      <c r="BG1283" s="17">
        <v>0.157382553869232</v>
      </c>
      <c r="BH1283" s="17">
        <v>0.12964950107058901</v>
      </c>
      <c r="BI1283" s="17">
        <v>0.14129498799454401</v>
      </c>
      <c r="BJ1283" s="17">
        <v>0.120026454881593</v>
      </c>
      <c r="BK1283" s="17">
        <v>0.13657724158784201</v>
      </c>
      <c r="BL1283" s="17">
        <v>0.112056794027138</v>
      </c>
      <c r="BM1283" s="17">
        <v>0.15989556350739401</v>
      </c>
      <c r="BN1283" s="17">
        <v>0.110315106148963</v>
      </c>
      <c r="BO1283" s="17"/>
      <c r="BP1283" s="17">
        <v>0.10788535955318999</v>
      </c>
      <c r="BQ1283" s="17">
        <v>0.146459764338567</v>
      </c>
      <c r="BR1283" s="17">
        <v>0.16510313772638499</v>
      </c>
      <c r="BS1283" s="17">
        <v>0.14530269720116501</v>
      </c>
      <c r="BT1283" s="17">
        <v>0.15106352108024901</v>
      </c>
      <c r="BU1283" s="17">
        <v>0.135085791145757</v>
      </c>
      <c r="BV1283" s="17"/>
      <c r="BW1283" s="17">
        <v>0.13219441586700001</v>
      </c>
      <c r="BX1283" s="17">
        <v>0.15185573537254901</v>
      </c>
      <c r="BY1283" s="17">
        <v>0.13122356931252999</v>
      </c>
      <c r="BZ1283" s="17">
        <v>0.15138265998212599</v>
      </c>
      <c r="CA1283" s="17">
        <v>0.145688160766064</v>
      </c>
      <c r="CB1283" s="17">
        <v>0.15486649107108699</v>
      </c>
      <c r="CC1283" s="17">
        <v>9.4013363068212202E-2</v>
      </c>
      <c r="CD1283" s="17">
        <v>0.110419601221819</v>
      </c>
      <c r="CE1283" s="17"/>
      <c r="CF1283" s="17">
        <v>0.12579788939849601</v>
      </c>
      <c r="CG1283" s="17">
        <v>0.16486109542048799</v>
      </c>
      <c r="CH1283" s="17">
        <v>0.13800557297669999</v>
      </c>
      <c r="CI1283" s="17">
        <v>0.104958243204717</v>
      </c>
      <c r="CJ1283" s="17">
        <v>8.7910169183712805E-2</v>
      </c>
      <c r="CK1283" s="17"/>
      <c r="CL1283" s="17">
        <v>0.15633036023150099</v>
      </c>
      <c r="CM1283" s="17"/>
      <c r="CN1283" s="17">
        <v>0.13307212087522699</v>
      </c>
      <c r="CO1283" s="17">
        <v>0.137451154575497</v>
      </c>
      <c r="CP1283" s="17">
        <v>0.15777443896375901</v>
      </c>
    </row>
    <row r="1284" spans="2:94" x14ac:dyDescent="0.35">
      <c r="B1284" t="s">
        <v>445</v>
      </c>
      <c r="C1284" s="17">
        <v>7.5144676731599594E-2</v>
      </c>
      <c r="D1284" s="17">
        <v>8.2251490066298893E-2</v>
      </c>
      <c r="E1284" s="17">
        <v>6.8802468648197807E-2</v>
      </c>
      <c r="F1284" s="17"/>
      <c r="G1284" s="17">
        <v>0.106181945260015</v>
      </c>
      <c r="H1284" s="17">
        <v>8.0634768169310603E-2</v>
      </c>
      <c r="I1284" s="17">
        <v>5.7215430993811101E-2</v>
      </c>
      <c r="J1284" s="17">
        <v>6.5420734196224697E-2</v>
      </c>
      <c r="K1284" s="17">
        <v>7.3408110630595394E-2</v>
      </c>
      <c r="L1284" s="17">
        <v>7.35589286832279E-2</v>
      </c>
      <c r="M1284" s="17"/>
      <c r="N1284" s="17">
        <v>8.0501306358135905E-2</v>
      </c>
      <c r="O1284" s="17">
        <v>7.9156291667095202E-2</v>
      </c>
      <c r="P1284" s="17">
        <v>6.8859794439703706E-2</v>
      </c>
      <c r="Q1284" s="17">
        <v>7.0723027032440697E-2</v>
      </c>
      <c r="R1284" s="17"/>
      <c r="S1284" s="17">
        <v>0.111962035450939</v>
      </c>
      <c r="T1284" s="17">
        <v>6.6135637962124696E-2</v>
      </c>
      <c r="U1284" s="17">
        <v>6.2816166687886699E-2</v>
      </c>
      <c r="V1284" s="17">
        <v>7.0173522935462598E-2</v>
      </c>
      <c r="W1284" s="17">
        <v>8.3060828303359202E-2</v>
      </c>
      <c r="X1284" s="17">
        <v>4.7036934788643001E-2</v>
      </c>
      <c r="Y1284" s="17">
        <v>9.0932040639587403E-2</v>
      </c>
      <c r="Z1284" s="17">
        <v>8.1556840478525405E-2</v>
      </c>
      <c r="AA1284" s="17">
        <v>7.49138572340107E-2</v>
      </c>
      <c r="AB1284" s="17">
        <v>6.5277088866070906E-2</v>
      </c>
      <c r="AC1284" s="17">
        <v>5.1629024543088597E-2</v>
      </c>
      <c r="AD1284" s="17"/>
      <c r="AE1284" s="17">
        <v>6.0106778008986998E-2</v>
      </c>
      <c r="AF1284" s="17">
        <v>8.2823114898575301E-2</v>
      </c>
      <c r="AG1284" s="17">
        <v>7.8839194999654805E-2</v>
      </c>
      <c r="AH1284" s="17"/>
      <c r="AI1284" s="17">
        <v>6.4857735775232503E-2</v>
      </c>
      <c r="AJ1284" s="17">
        <v>9.0698719217877297E-2</v>
      </c>
      <c r="AK1284" s="17">
        <v>0.103849539500513</v>
      </c>
      <c r="AL1284" s="17">
        <v>7.8740928082863204E-2</v>
      </c>
      <c r="AM1284" s="17">
        <v>5.1884640134913701E-2</v>
      </c>
      <c r="AN1284" s="17"/>
      <c r="AO1284" s="17">
        <v>8.0495393186244393E-2</v>
      </c>
      <c r="AP1284" s="17">
        <v>8.5690911230023301E-2</v>
      </c>
      <c r="AQ1284" s="17">
        <v>7.9603064641965496E-2</v>
      </c>
      <c r="AR1284" s="17"/>
      <c r="AS1284" s="17">
        <v>5.6114112041742499E-2</v>
      </c>
      <c r="AT1284" s="17">
        <v>5.8368013891052499E-2</v>
      </c>
      <c r="AU1284" s="17">
        <v>8.4035111230369594E-2</v>
      </c>
      <c r="AV1284" s="17">
        <v>0.100716126492662</v>
      </c>
      <c r="AW1284" s="17">
        <v>0.130186759381097</v>
      </c>
      <c r="AX1284" s="17"/>
      <c r="AY1284" s="17">
        <v>3.0272875672476201E-2</v>
      </c>
      <c r="AZ1284" s="17">
        <v>2.8814601991223598E-2</v>
      </c>
      <c r="BA1284" s="17">
        <v>7.3184827751703305E-2</v>
      </c>
      <c r="BB1284" s="17">
        <v>7.4855261985362798E-2</v>
      </c>
      <c r="BC1284" s="17">
        <v>8.6181217430938706E-2</v>
      </c>
      <c r="BD1284" s="17">
        <v>5.8998685508876603E-2</v>
      </c>
      <c r="BE1284" s="17">
        <v>8.56857868226652E-2</v>
      </c>
      <c r="BF1284" s="17">
        <v>0.107333851525094</v>
      </c>
      <c r="BG1284" s="17">
        <v>7.3140737973653905E-2</v>
      </c>
      <c r="BH1284" s="17">
        <v>9.3308289377969506E-2</v>
      </c>
      <c r="BI1284" s="17">
        <v>8.9059788609214693E-2</v>
      </c>
      <c r="BJ1284" s="17">
        <v>5.82429749169949E-2</v>
      </c>
      <c r="BK1284" s="17">
        <v>8.5047008668917803E-2</v>
      </c>
      <c r="BL1284" s="17">
        <v>4.8384820881864E-2</v>
      </c>
      <c r="BM1284" s="17">
        <v>0.106093957608677</v>
      </c>
      <c r="BN1284" s="17">
        <v>8.7879723745308502E-2</v>
      </c>
      <c r="BO1284" s="17"/>
      <c r="BP1284" s="17">
        <v>9.3443285614808899E-2</v>
      </c>
      <c r="BQ1284" s="17">
        <v>6.6158617892882396E-2</v>
      </c>
      <c r="BR1284" s="17">
        <v>6.04222580490478E-2</v>
      </c>
      <c r="BS1284" s="17">
        <v>7.2277320161816497E-2</v>
      </c>
      <c r="BT1284" s="17">
        <v>8.79125061703558E-2</v>
      </c>
      <c r="BU1284" s="17">
        <v>6.6820109065294606E-2</v>
      </c>
      <c r="BV1284" s="17"/>
      <c r="BW1284" s="17">
        <v>9.51848155411784E-2</v>
      </c>
      <c r="BX1284" s="17">
        <v>7.6333391582147997E-2</v>
      </c>
      <c r="BY1284" s="17">
        <v>7.7538152124885698E-2</v>
      </c>
      <c r="BZ1284" s="17">
        <v>6.8287906269531504E-2</v>
      </c>
      <c r="CA1284" s="17">
        <v>7.57224246152918E-2</v>
      </c>
      <c r="CB1284" s="17">
        <v>9.4682773358807704E-2</v>
      </c>
      <c r="CC1284" s="17">
        <v>6.6398115219541601E-2</v>
      </c>
      <c r="CD1284" s="17">
        <v>5.9859537916628E-2</v>
      </c>
      <c r="CE1284" s="17"/>
      <c r="CF1284" s="17">
        <v>9.7462526501073801E-2</v>
      </c>
      <c r="CG1284" s="17">
        <v>7.5805918836302402E-2</v>
      </c>
      <c r="CH1284" s="17">
        <v>7.4483933894105805E-2</v>
      </c>
      <c r="CI1284" s="17">
        <v>6.5396668525606202E-2</v>
      </c>
      <c r="CJ1284" s="17">
        <v>6.2915830430396905E-2</v>
      </c>
      <c r="CK1284" s="17"/>
      <c r="CL1284" s="17">
        <v>6.4489980577828301E-2</v>
      </c>
      <c r="CM1284" s="17"/>
      <c r="CN1284" s="17">
        <v>6.7817565886800005E-2</v>
      </c>
      <c r="CO1284" s="17">
        <v>7.3592800947822501E-2</v>
      </c>
      <c r="CP1284" s="17">
        <v>9.3124238159946804E-2</v>
      </c>
    </row>
    <row r="1285" spans="2:94" x14ac:dyDescent="0.35">
      <c r="B1285" t="s">
        <v>446</v>
      </c>
      <c r="C1285" s="17">
        <v>0.11762371931127701</v>
      </c>
      <c r="D1285" s="17">
        <v>0.115013544595541</v>
      </c>
      <c r="E1285" s="17">
        <v>0.12017172573450501</v>
      </c>
      <c r="F1285" s="17"/>
      <c r="G1285" s="17">
        <v>0.12858913801239599</v>
      </c>
      <c r="H1285" s="17">
        <v>0.13785187360753201</v>
      </c>
      <c r="I1285" s="17">
        <v>0.108996760982882</v>
      </c>
      <c r="J1285" s="17">
        <v>0.117648678693311</v>
      </c>
      <c r="K1285" s="17">
        <v>0.1173131498578</v>
      </c>
      <c r="L1285" s="17">
        <v>0.100940558137096</v>
      </c>
      <c r="M1285" s="17"/>
      <c r="N1285" s="17">
        <v>0.112310000697893</v>
      </c>
      <c r="O1285" s="17">
        <v>0.13177834762996801</v>
      </c>
      <c r="P1285" s="17">
        <v>0.11212154538401101</v>
      </c>
      <c r="Q1285" s="17">
        <v>0.112812563426333</v>
      </c>
      <c r="R1285" s="17"/>
      <c r="S1285" s="17">
        <v>0.101786453316908</v>
      </c>
      <c r="T1285" s="17">
        <v>0.108371206158612</v>
      </c>
      <c r="U1285" s="17">
        <v>0.106290519139665</v>
      </c>
      <c r="V1285" s="17">
        <v>0.11966502011287</v>
      </c>
      <c r="W1285" s="17">
        <v>0.124923846917274</v>
      </c>
      <c r="X1285" s="17">
        <v>0.14861853312700701</v>
      </c>
      <c r="Y1285" s="17">
        <v>0.11345806013056201</v>
      </c>
      <c r="Z1285" s="17">
        <v>9.6217222807004996E-2</v>
      </c>
      <c r="AA1285" s="17">
        <v>0.124067323843877</v>
      </c>
      <c r="AB1285" s="17">
        <v>0.134916080653387</v>
      </c>
      <c r="AC1285" s="17">
        <v>0.112989774797287</v>
      </c>
      <c r="AD1285" s="17"/>
      <c r="AE1285" s="17">
        <v>0.110401218764484</v>
      </c>
      <c r="AF1285" s="17">
        <v>0.124364899674551</v>
      </c>
      <c r="AG1285" s="17">
        <v>0.10332565050086299</v>
      </c>
      <c r="AH1285" s="17"/>
      <c r="AI1285" s="17">
        <v>0.114983038969001</v>
      </c>
      <c r="AJ1285" s="17">
        <v>0.12871104644520101</v>
      </c>
      <c r="AK1285" s="17">
        <v>0.124375074714472</v>
      </c>
      <c r="AL1285" s="17">
        <v>5.37719199364909E-2</v>
      </c>
      <c r="AM1285" s="17">
        <v>0.115208263891725</v>
      </c>
      <c r="AN1285" s="17"/>
      <c r="AO1285" s="17">
        <v>0.11527303554087399</v>
      </c>
      <c r="AP1285" s="17">
        <v>0.12765624071555201</v>
      </c>
      <c r="AQ1285" s="17">
        <v>9.8828516279534206E-2</v>
      </c>
      <c r="AR1285" s="17"/>
      <c r="AS1285" s="17">
        <v>0.12379777661262099</v>
      </c>
      <c r="AT1285" s="17">
        <v>0.12579756977103601</v>
      </c>
      <c r="AU1285" s="17">
        <v>0.115590322687751</v>
      </c>
      <c r="AV1285" s="17">
        <v>0.105698532624581</v>
      </c>
      <c r="AW1285" s="17">
        <v>8.0480280327927103E-2</v>
      </c>
      <c r="AX1285" s="17"/>
      <c r="AY1285" s="17">
        <v>6.9829909130821197E-2</v>
      </c>
      <c r="AZ1285" s="17">
        <v>0.11801845280876</v>
      </c>
      <c r="BA1285" s="17">
        <v>0.114754984065745</v>
      </c>
      <c r="BB1285" s="17">
        <v>0.13779889750045901</v>
      </c>
      <c r="BC1285" s="17">
        <v>0.114452340804007</v>
      </c>
      <c r="BD1285" s="17">
        <v>0.121659136735924</v>
      </c>
      <c r="BE1285" s="17">
        <v>0.104638036893708</v>
      </c>
      <c r="BF1285" s="17">
        <v>0.104867284531394</v>
      </c>
      <c r="BG1285" s="17">
        <v>0.12377220119472</v>
      </c>
      <c r="BH1285" s="17">
        <v>0.12092174264027</v>
      </c>
      <c r="BI1285" s="17">
        <v>0.13836199332979901</v>
      </c>
      <c r="BJ1285" s="17">
        <v>0.10429948407136699</v>
      </c>
      <c r="BK1285" s="17">
        <v>0.12009019291180401</v>
      </c>
      <c r="BL1285" s="17">
        <v>8.5179288269156897E-2</v>
      </c>
      <c r="BM1285" s="17">
        <v>0.10858535892531999</v>
      </c>
      <c r="BN1285" s="17">
        <v>9.0854608113468294E-2</v>
      </c>
      <c r="BO1285" s="17"/>
      <c r="BP1285" s="17">
        <v>0.118426796117723</v>
      </c>
      <c r="BQ1285" s="17">
        <v>0.11875007659682001</v>
      </c>
      <c r="BR1285" s="17">
        <v>0.13565738417024001</v>
      </c>
      <c r="BS1285" s="17">
        <v>0.108518857361662</v>
      </c>
      <c r="BT1285" s="17">
        <v>0.117762185793906</v>
      </c>
      <c r="BU1285" s="17">
        <v>9.9987827739165494E-2</v>
      </c>
      <c r="BV1285" s="17"/>
      <c r="BW1285" s="17">
        <v>6.3140721129727101E-2</v>
      </c>
      <c r="BX1285" s="17">
        <v>0.12641744360460699</v>
      </c>
      <c r="BY1285" s="17">
        <v>0.117584851941506</v>
      </c>
      <c r="BZ1285" s="17">
        <v>0.131000352085096</v>
      </c>
      <c r="CA1285" s="17">
        <v>0.13011234604066099</v>
      </c>
      <c r="CB1285" s="17">
        <v>8.4932008918113602E-2</v>
      </c>
      <c r="CC1285" s="17">
        <v>9.3539680728351504E-2</v>
      </c>
      <c r="CD1285" s="17">
        <v>0.109501064321891</v>
      </c>
      <c r="CE1285" s="17"/>
      <c r="CF1285" s="17">
        <v>0.12925809467421101</v>
      </c>
      <c r="CG1285" s="17">
        <v>0.113977539587892</v>
      </c>
      <c r="CH1285" s="17">
        <v>0.11643351889905799</v>
      </c>
      <c r="CI1285" s="17">
        <v>0.120339756871819</v>
      </c>
      <c r="CJ1285" s="17">
        <v>0.128355014124621</v>
      </c>
      <c r="CK1285" s="17"/>
      <c r="CL1285" s="17">
        <v>0.12549802662607201</v>
      </c>
      <c r="CM1285" s="17"/>
      <c r="CN1285" s="17">
        <v>0.11882124059999</v>
      </c>
      <c r="CO1285" s="17">
        <v>0.12725020441599899</v>
      </c>
      <c r="CP1285" s="17">
        <v>0.107225558665706</v>
      </c>
    </row>
    <row r="1286" spans="2:94" x14ac:dyDescent="0.35">
      <c r="B1286" t="s">
        <v>447</v>
      </c>
      <c r="C1286" s="17">
        <v>6.9105298241985802E-2</v>
      </c>
      <c r="D1286" s="17">
        <v>7.4936312278570796E-2</v>
      </c>
      <c r="E1286" s="17">
        <v>6.39603929457115E-2</v>
      </c>
      <c r="F1286" s="17"/>
      <c r="G1286" s="17">
        <v>7.6848024679915694E-2</v>
      </c>
      <c r="H1286" s="17">
        <v>6.7606806300493094E-2</v>
      </c>
      <c r="I1286" s="17">
        <v>0.10119946208884401</v>
      </c>
      <c r="J1286" s="17">
        <v>6.9585842189573796E-2</v>
      </c>
      <c r="K1286" s="17">
        <v>5.6052890062416101E-2</v>
      </c>
      <c r="L1286" s="17">
        <v>4.7402142357292898E-2</v>
      </c>
      <c r="M1286" s="17"/>
      <c r="N1286" s="17">
        <v>7.8377624922238806E-2</v>
      </c>
      <c r="O1286" s="17">
        <v>7.4452760687599803E-2</v>
      </c>
      <c r="P1286" s="17">
        <v>7.1421147048660497E-2</v>
      </c>
      <c r="Q1286" s="17">
        <v>5.2392117345879799E-2</v>
      </c>
      <c r="R1286" s="17"/>
      <c r="S1286" s="17">
        <v>8.6684482569425195E-2</v>
      </c>
      <c r="T1286" s="17">
        <v>8.8673439763387693E-2</v>
      </c>
      <c r="U1286" s="17">
        <v>4.7103905655832598E-2</v>
      </c>
      <c r="V1286" s="17">
        <v>5.3699923091857601E-2</v>
      </c>
      <c r="W1286" s="17">
        <v>6.6722016643767298E-2</v>
      </c>
      <c r="X1286" s="17">
        <v>5.9224931932543898E-2</v>
      </c>
      <c r="Y1286" s="17">
        <v>5.5695128904763802E-2</v>
      </c>
      <c r="Z1286" s="17">
        <v>6.4734204825902406E-2</v>
      </c>
      <c r="AA1286" s="17">
        <v>7.1042738736605104E-2</v>
      </c>
      <c r="AB1286" s="17">
        <v>7.3062310498822294E-2</v>
      </c>
      <c r="AC1286" s="17">
        <v>6.6638114129693199E-2</v>
      </c>
      <c r="AD1286" s="17"/>
      <c r="AE1286" s="17">
        <v>4.5774156396942399E-2</v>
      </c>
      <c r="AF1286" s="17">
        <v>8.9372144963425604E-2</v>
      </c>
      <c r="AG1286" s="17">
        <v>6.0249675590739502E-2</v>
      </c>
      <c r="AH1286" s="17"/>
      <c r="AI1286" s="17">
        <v>5.8076972484821597E-2</v>
      </c>
      <c r="AJ1286" s="17">
        <v>8.5051774070507305E-2</v>
      </c>
      <c r="AK1286" s="17">
        <v>0.1035392273625</v>
      </c>
      <c r="AL1286" s="17">
        <v>9.0676929022224101E-2</v>
      </c>
      <c r="AM1286" s="17">
        <v>4.5698511798428598E-2</v>
      </c>
      <c r="AN1286" s="17"/>
      <c r="AO1286" s="17">
        <v>6.9102549235916993E-2</v>
      </c>
      <c r="AP1286" s="17">
        <v>7.4772950351114795E-2</v>
      </c>
      <c r="AQ1286" s="17">
        <v>9.8366256716817105E-2</v>
      </c>
      <c r="AR1286" s="17"/>
      <c r="AS1286" s="17">
        <v>4.8382327991530902E-2</v>
      </c>
      <c r="AT1286" s="17">
        <v>6.7236502330298306E-2</v>
      </c>
      <c r="AU1286" s="17">
        <v>8.4877912430604899E-2</v>
      </c>
      <c r="AV1286" s="17">
        <v>0.100637625073175</v>
      </c>
      <c r="AW1286" s="17">
        <v>0.10901061634022299</v>
      </c>
      <c r="AX1286" s="17"/>
      <c r="AY1286" s="17">
        <v>0</v>
      </c>
      <c r="AZ1286" s="17">
        <v>9.1844827820220395E-2</v>
      </c>
      <c r="BA1286" s="17">
        <v>3.3986136625594701E-2</v>
      </c>
      <c r="BB1286" s="17">
        <v>5.9563876454451201E-2</v>
      </c>
      <c r="BC1286" s="17">
        <v>4.7612469778014602E-2</v>
      </c>
      <c r="BD1286" s="17">
        <v>4.9475556811528001E-2</v>
      </c>
      <c r="BE1286" s="17">
        <v>8.5878077300813996E-2</v>
      </c>
      <c r="BF1286" s="17">
        <v>7.2950452173680097E-2</v>
      </c>
      <c r="BG1286" s="17">
        <v>4.7672486191452201E-2</v>
      </c>
      <c r="BH1286" s="17">
        <v>7.1616710727097396E-2</v>
      </c>
      <c r="BI1286" s="17">
        <v>7.4111746164241002E-2</v>
      </c>
      <c r="BJ1286" s="17">
        <v>0.108780430011904</v>
      </c>
      <c r="BK1286" s="17">
        <v>0.110433914334942</v>
      </c>
      <c r="BL1286" s="17">
        <v>7.5320339218761606E-2</v>
      </c>
      <c r="BM1286" s="17">
        <v>0.111189055920718</v>
      </c>
      <c r="BN1286" s="17">
        <v>0.13173619693639399</v>
      </c>
      <c r="BO1286" s="17"/>
      <c r="BP1286" s="17">
        <v>8.3223957222990405E-2</v>
      </c>
      <c r="BQ1286" s="17">
        <v>7.4585794802344299E-2</v>
      </c>
      <c r="BR1286" s="17">
        <v>6.8061173903490702E-2</v>
      </c>
      <c r="BS1286" s="17">
        <v>5.8376678850622803E-2</v>
      </c>
      <c r="BT1286" s="17">
        <v>4.7936102312729698E-2</v>
      </c>
      <c r="BU1286" s="17">
        <v>6.6601273967389601E-2</v>
      </c>
      <c r="BV1286" s="17"/>
      <c r="BW1286" s="17">
        <v>7.5691693984345304E-2</v>
      </c>
      <c r="BX1286" s="17">
        <v>6.3047899219100298E-2</v>
      </c>
      <c r="BY1286" s="17">
        <v>7.8016543180083997E-2</v>
      </c>
      <c r="BZ1286" s="17">
        <v>6.6921381289891196E-2</v>
      </c>
      <c r="CA1286" s="17">
        <v>6.0842135271142898E-2</v>
      </c>
      <c r="CB1286" s="17">
        <v>9.6868129941049999E-2</v>
      </c>
      <c r="CC1286" s="17">
        <v>3.6883296601035898E-2</v>
      </c>
      <c r="CD1286" s="17">
        <v>8.2101894299278805E-2</v>
      </c>
      <c r="CE1286" s="17"/>
      <c r="CF1286" s="17">
        <v>9.4335023778314403E-2</v>
      </c>
      <c r="CG1286" s="17">
        <v>7.1187215611540497E-2</v>
      </c>
      <c r="CH1286" s="17">
        <v>6.8921316153908702E-2</v>
      </c>
      <c r="CI1286" s="17">
        <v>5.1453809539655199E-2</v>
      </c>
      <c r="CJ1286" s="17">
        <v>6.3632737708535697E-2</v>
      </c>
      <c r="CK1286" s="17"/>
      <c r="CL1286" s="17">
        <v>7.0593137971435002E-2</v>
      </c>
      <c r="CM1286" s="17"/>
      <c r="CN1286" s="17">
        <v>6.8393630232096506E-2</v>
      </c>
      <c r="CO1286" s="17">
        <v>6.8143850610057899E-2</v>
      </c>
      <c r="CP1286" s="17">
        <v>7.1496848822956705E-2</v>
      </c>
    </row>
    <row r="1287" spans="2:94" x14ac:dyDescent="0.35">
      <c r="B1287" t="s">
        <v>448</v>
      </c>
      <c r="C1287" s="17">
        <v>6.8048290608221901E-2</v>
      </c>
      <c r="D1287" s="17">
        <v>6.8145658517633795E-2</v>
      </c>
      <c r="E1287" s="17">
        <v>6.8489995094890496E-2</v>
      </c>
      <c r="F1287" s="17"/>
      <c r="G1287" s="17">
        <v>2.6112702466766499E-2</v>
      </c>
      <c r="H1287" s="17">
        <v>3.2323745211958403E-2</v>
      </c>
      <c r="I1287" s="17">
        <v>5.4322493705755197E-2</v>
      </c>
      <c r="J1287" s="17">
        <v>5.9467378045049701E-2</v>
      </c>
      <c r="K1287" s="17">
        <v>0.10603195886882499</v>
      </c>
      <c r="L1287" s="17">
        <v>0.117979335422319</v>
      </c>
      <c r="M1287" s="17"/>
      <c r="N1287" s="17">
        <v>6.7424939186173899E-2</v>
      </c>
      <c r="O1287" s="17">
        <v>6.0840955050934002E-2</v>
      </c>
      <c r="P1287" s="17">
        <v>7.0333675527188597E-2</v>
      </c>
      <c r="Q1287" s="17">
        <v>7.5089920901282997E-2</v>
      </c>
      <c r="R1287" s="17"/>
      <c r="S1287" s="17">
        <v>4.1179846887720598E-2</v>
      </c>
      <c r="T1287" s="17">
        <v>8.5015543718595502E-2</v>
      </c>
      <c r="U1287" s="17">
        <v>7.8439350493416798E-2</v>
      </c>
      <c r="V1287" s="17">
        <v>7.1741124218318894E-2</v>
      </c>
      <c r="W1287" s="17">
        <v>9.1778599521479695E-2</v>
      </c>
      <c r="X1287" s="17">
        <v>6.1838008596209401E-2</v>
      </c>
      <c r="Y1287" s="17">
        <v>4.5699445077633301E-2</v>
      </c>
      <c r="Z1287" s="17">
        <v>9.5852968115690093E-2</v>
      </c>
      <c r="AA1287" s="17">
        <v>5.0779897354749297E-2</v>
      </c>
      <c r="AB1287" s="17">
        <v>7.5646844934324095E-2</v>
      </c>
      <c r="AC1287" s="17">
        <v>9.1575552800686993E-2</v>
      </c>
      <c r="AD1287" s="17"/>
      <c r="AE1287" s="17">
        <v>0.108758119731063</v>
      </c>
      <c r="AF1287" s="17">
        <v>4.9781810546144299E-2</v>
      </c>
      <c r="AG1287" s="17">
        <v>4.8417303246139499E-2</v>
      </c>
      <c r="AH1287" s="17"/>
      <c r="AI1287" s="17">
        <v>0.116269854965988</v>
      </c>
      <c r="AJ1287" s="17">
        <v>1.78762870994407E-2</v>
      </c>
      <c r="AK1287" s="17">
        <v>4.03761974280787E-2</v>
      </c>
      <c r="AL1287" s="17">
        <v>0.172481601829854</v>
      </c>
      <c r="AM1287" s="17">
        <v>6.5717874092782805E-2</v>
      </c>
      <c r="AN1287" s="17"/>
      <c r="AO1287" s="17">
        <v>0.117662400893292</v>
      </c>
      <c r="AP1287" s="17">
        <v>1.7344751075540701E-2</v>
      </c>
      <c r="AQ1287" s="17">
        <v>5.4573490646747498E-2</v>
      </c>
      <c r="AR1287" s="17"/>
      <c r="AS1287" s="17">
        <v>8.4505961187065701E-2</v>
      </c>
      <c r="AT1287" s="17">
        <v>6.9665576733370801E-2</v>
      </c>
      <c r="AU1287" s="17">
        <v>5.4085188347675402E-2</v>
      </c>
      <c r="AV1287" s="17">
        <v>4.9098759219787499E-2</v>
      </c>
      <c r="AW1287" s="17">
        <v>2.3109630751591399E-2</v>
      </c>
      <c r="AX1287" s="17"/>
      <c r="AY1287" s="17">
        <v>3.3955236850783999E-2</v>
      </c>
      <c r="AZ1287" s="17">
        <v>9.0943187766426098E-2</v>
      </c>
      <c r="BA1287" s="17">
        <v>8.3328784047055099E-2</v>
      </c>
      <c r="BB1287" s="17">
        <v>7.10047913109767E-2</v>
      </c>
      <c r="BC1287" s="17">
        <v>5.7210254970725502E-2</v>
      </c>
      <c r="BD1287" s="17">
        <v>7.3576100625376006E-2</v>
      </c>
      <c r="BE1287" s="17">
        <v>7.31149330642826E-2</v>
      </c>
      <c r="BF1287" s="17">
        <v>5.6833243600867403E-2</v>
      </c>
      <c r="BG1287" s="17">
        <v>7.1433085746550204E-2</v>
      </c>
      <c r="BH1287" s="17">
        <v>5.1394106984697603E-2</v>
      </c>
      <c r="BI1287" s="17">
        <v>7.4580926729574296E-2</v>
      </c>
      <c r="BJ1287" s="17">
        <v>7.8534152897734105E-2</v>
      </c>
      <c r="BK1287" s="17">
        <v>8.3423228496200805E-2</v>
      </c>
      <c r="BL1287" s="17">
        <v>8.8025947332940696E-2</v>
      </c>
      <c r="BM1287" s="17">
        <v>0</v>
      </c>
      <c r="BN1287" s="17">
        <v>4.2125068514090001E-2</v>
      </c>
      <c r="BO1287" s="17"/>
      <c r="BP1287" s="17">
        <v>4.2816661351147402E-2</v>
      </c>
      <c r="BQ1287" s="17">
        <v>6.9421207796679804E-2</v>
      </c>
      <c r="BR1287" s="17">
        <v>5.7229539064645001E-2</v>
      </c>
      <c r="BS1287" s="17">
        <v>7.8197761190176004E-2</v>
      </c>
      <c r="BT1287" s="17">
        <v>8.3067224690793695E-2</v>
      </c>
      <c r="BU1287" s="17">
        <v>0.12589771847737799</v>
      </c>
      <c r="BV1287" s="17"/>
      <c r="BW1287" s="17">
        <v>8.5396809039697902E-2</v>
      </c>
      <c r="BX1287" s="17">
        <v>6.2856928999929701E-2</v>
      </c>
      <c r="BY1287" s="17">
        <v>6.7457614518847797E-2</v>
      </c>
      <c r="BZ1287" s="17">
        <v>7.8219082399994505E-2</v>
      </c>
      <c r="CA1287" s="17">
        <v>6.7739505323659702E-2</v>
      </c>
      <c r="CB1287" s="17">
        <v>6.8101061876826505E-2</v>
      </c>
      <c r="CC1287" s="17">
        <v>7.7262518415177395E-2</v>
      </c>
      <c r="CD1287" s="17">
        <v>3.1576389405290103E-2</v>
      </c>
      <c r="CE1287" s="17"/>
      <c r="CF1287" s="17">
        <v>7.7011961975456997E-2</v>
      </c>
      <c r="CG1287" s="17">
        <v>7.2668979371948106E-2</v>
      </c>
      <c r="CH1287" s="17">
        <v>6.0635266858689203E-2</v>
      </c>
      <c r="CI1287" s="17">
        <v>6.2219387103047898E-2</v>
      </c>
      <c r="CJ1287" s="17">
        <v>0.103392582806818</v>
      </c>
      <c r="CK1287" s="17"/>
      <c r="CL1287" s="17">
        <v>2.99082681076283E-2</v>
      </c>
      <c r="CM1287" s="17"/>
      <c r="CN1287" s="17">
        <v>5.2268077067241001E-2</v>
      </c>
      <c r="CO1287" s="17">
        <v>8.3987859147498095E-2</v>
      </c>
      <c r="CP1287" s="17">
        <v>9.1424478004426199E-2</v>
      </c>
    </row>
    <row r="1288" spans="2:94" x14ac:dyDescent="0.35">
      <c r="B1288" t="s">
        <v>144</v>
      </c>
      <c r="C1288" s="17">
        <v>8.4771019406779405E-2</v>
      </c>
      <c r="D1288" s="17">
        <v>6.8897180573293595E-2</v>
      </c>
      <c r="E1288" s="17">
        <v>9.9864148784760604E-2</v>
      </c>
      <c r="F1288" s="17"/>
      <c r="G1288" s="17">
        <v>7.7729770662547798E-2</v>
      </c>
      <c r="H1288" s="17">
        <v>8.3541737632528201E-2</v>
      </c>
      <c r="I1288" s="17">
        <v>8.5182693942804893E-2</v>
      </c>
      <c r="J1288" s="17">
        <v>8.7738091760277706E-2</v>
      </c>
      <c r="K1288" s="17">
        <v>7.8023269033255502E-2</v>
      </c>
      <c r="L1288" s="17">
        <v>9.2266324800502203E-2</v>
      </c>
      <c r="M1288" s="17"/>
      <c r="N1288" s="17">
        <v>5.8771190607068098E-2</v>
      </c>
      <c r="O1288" s="17">
        <v>7.7952509645960899E-2</v>
      </c>
      <c r="P1288" s="17">
        <v>7.8755589832904496E-2</v>
      </c>
      <c r="Q1288" s="17">
        <v>0.124319977258335</v>
      </c>
      <c r="R1288" s="17"/>
      <c r="S1288" s="17">
        <v>8.7020814364433402E-2</v>
      </c>
      <c r="T1288" s="17">
        <v>8.4451462330273605E-2</v>
      </c>
      <c r="U1288" s="17">
        <v>0.10163212636505201</v>
      </c>
      <c r="V1288" s="17">
        <v>6.6391853313617397E-2</v>
      </c>
      <c r="W1288" s="17">
        <v>8.2823127412310293E-2</v>
      </c>
      <c r="X1288" s="17">
        <v>9.1031339484809098E-2</v>
      </c>
      <c r="Y1288" s="17">
        <v>0.101260220401463</v>
      </c>
      <c r="Z1288" s="17">
        <v>7.1330994634584199E-2</v>
      </c>
      <c r="AA1288" s="17">
        <v>8.9676851384583395E-2</v>
      </c>
      <c r="AB1288" s="17">
        <v>7.3964863526829003E-2</v>
      </c>
      <c r="AC1288" s="17">
        <v>6.9892842423075294E-2</v>
      </c>
      <c r="AD1288" s="17"/>
      <c r="AE1288" s="17">
        <v>7.8348660286682206E-2</v>
      </c>
      <c r="AF1288" s="17">
        <v>6.18956426876969E-2</v>
      </c>
      <c r="AG1288" s="17">
        <v>0.14570161156523401</v>
      </c>
      <c r="AH1288" s="17"/>
      <c r="AI1288" s="17">
        <v>7.4393168298409307E-2</v>
      </c>
      <c r="AJ1288" s="17">
        <v>5.83797278680089E-2</v>
      </c>
      <c r="AK1288" s="17">
        <v>3.0305521681404001E-2</v>
      </c>
      <c r="AL1288" s="17">
        <v>5.3563505136759601E-2</v>
      </c>
      <c r="AM1288" s="17">
        <v>0.17116681145183199</v>
      </c>
      <c r="AN1288" s="17"/>
      <c r="AO1288" s="17">
        <v>6.9038181906383694E-2</v>
      </c>
      <c r="AP1288" s="17">
        <v>5.4875848279286002E-2</v>
      </c>
      <c r="AQ1288" s="17">
        <v>4.0739521224548297E-2</v>
      </c>
      <c r="AR1288" s="17"/>
      <c r="AS1288" s="17">
        <v>0.11012205571535801</v>
      </c>
      <c r="AT1288" s="17">
        <v>9.1786489946973901E-2</v>
      </c>
      <c r="AU1288" s="17">
        <v>7.0238482686415304E-2</v>
      </c>
      <c r="AV1288" s="17">
        <v>4.4291269778697101E-2</v>
      </c>
      <c r="AW1288" s="17">
        <v>4.3396471946652901E-2</v>
      </c>
      <c r="AX1288" s="17"/>
      <c r="AY1288" s="17">
        <v>0.22864341590262299</v>
      </c>
      <c r="AZ1288" s="17">
        <v>9.8848950559398102E-2</v>
      </c>
      <c r="BA1288" s="17">
        <v>9.0161008932299003E-2</v>
      </c>
      <c r="BB1288" s="17">
        <v>0.11267911181377201</v>
      </c>
      <c r="BC1288" s="17">
        <v>8.5391917118515598E-2</v>
      </c>
      <c r="BD1288" s="17">
        <v>8.3799050983517406E-2</v>
      </c>
      <c r="BE1288" s="17">
        <v>0.122397853246799</v>
      </c>
      <c r="BF1288" s="17">
        <v>5.1872187113911498E-2</v>
      </c>
      <c r="BG1288" s="17">
        <v>7.3519709583304907E-2</v>
      </c>
      <c r="BH1288" s="17">
        <v>6.7664680423110302E-2</v>
      </c>
      <c r="BI1288" s="17">
        <v>6.3695032153933198E-2</v>
      </c>
      <c r="BJ1288" s="17">
        <v>4.35832463487364E-2</v>
      </c>
      <c r="BK1288" s="17">
        <v>2.2323306428135199E-2</v>
      </c>
      <c r="BL1288" s="17">
        <v>6.5122136395810007E-2</v>
      </c>
      <c r="BM1288" s="17">
        <v>4.0984900468323301E-2</v>
      </c>
      <c r="BN1288" s="17">
        <v>2.5470189488193799E-2</v>
      </c>
      <c r="BO1288" s="17"/>
      <c r="BP1288" s="17">
        <v>8.4725771520008999E-2</v>
      </c>
      <c r="BQ1288" s="17">
        <v>8.9791395235505306E-2</v>
      </c>
      <c r="BR1288" s="17">
        <v>7.9918379523895605E-2</v>
      </c>
      <c r="BS1288" s="17">
        <v>7.9490946993537107E-2</v>
      </c>
      <c r="BT1288" s="17">
        <v>9.4153712459497593E-2</v>
      </c>
      <c r="BU1288" s="17">
        <v>7.4089528547789704E-2</v>
      </c>
      <c r="BV1288" s="17"/>
      <c r="BW1288" s="17">
        <v>6.9681374870882107E-2</v>
      </c>
      <c r="BX1288" s="17">
        <v>8.6904374859872999E-2</v>
      </c>
      <c r="BY1288" s="17">
        <v>6.8245969018585997E-2</v>
      </c>
      <c r="BZ1288" s="17">
        <v>8.0723338560604596E-2</v>
      </c>
      <c r="CA1288" s="17">
        <v>6.4672204072454803E-2</v>
      </c>
      <c r="CB1288" s="17">
        <v>5.7526031384773697E-2</v>
      </c>
      <c r="CC1288" s="17">
        <v>7.4443206767866907E-2</v>
      </c>
      <c r="CD1288" s="17">
        <v>0.139699428469509</v>
      </c>
      <c r="CE1288" s="17"/>
      <c r="CF1288" s="17">
        <v>6.0999823496852297E-2</v>
      </c>
      <c r="CG1288" s="17">
        <v>7.5165036482075606E-2</v>
      </c>
      <c r="CH1288" s="17">
        <v>8.89239636121361E-2</v>
      </c>
      <c r="CI1288" s="17">
        <v>0.102854940283824</v>
      </c>
      <c r="CJ1288" s="17">
        <v>0.119635181736198</v>
      </c>
      <c r="CK1288" s="17"/>
      <c r="CL1288" s="17">
        <v>6.0947894137327097E-2</v>
      </c>
      <c r="CM1288" s="17"/>
      <c r="CN1288" s="17">
        <v>9.02521273524413E-2</v>
      </c>
      <c r="CO1288" s="17">
        <v>9.6805850875786206E-2</v>
      </c>
      <c r="CP1288" s="17">
        <v>6.2666940511413194E-2</v>
      </c>
    </row>
    <row r="1289" spans="2:94" x14ac:dyDescent="0.35">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c r="AD1289" s="17"/>
      <c r="AE1289" s="17"/>
      <c r="AF1289" s="17"/>
      <c r="AG1289" s="17"/>
      <c r="AH1289" s="17"/>
      <c r="AI1289" s="17"/>
      <c r="AJ1289" s="17"/>
      <c r="AK1289" s="17"/>
      <c r="AL1289" s="17"/>
      <c r="AM1289" s="17"/>
      <c r="AN1289" s="17"/>
      <c r="AO1289" s="17"/>
      <c r="AP1289" s="17"/>
      <c r="AQ1289" s="17"/>
      <c r="AR1289" s="17"/>
      <c r="AS1289" s="17"/>
      <c r="AT1289" s="17"/>
      <c r="AU1289" s="17"/>
      <c r="AV1289" s="17"/>
      <c r="AW1289" s="17"/>
      <c r="AX1289" s="17"/>
      <c r="AY1289" s="17"/>
      <c r="AZ1289" s="17"/>
      <c r="BA1289" s="17"/>
      <c r="BB1289" s="17"/>
      <c r="BC1289" s="17"/>
      <c r="BD1289" s="17"/>
      <c r="BE1289" s="17"/>
      <c r="BF1289" s="17"/>
      <c r="BG1289" s="17"/>
      <c r="BH1289" s="17"/>
      <c r="BI1289" s="17"/>
      <c r="BJ1289" s="17"/>
      <c r="BK1289" s="17"/>
      <c r="BL1289" s="17"/>
      <c r="BM1289" s="17"/>
      <c r="BN1289" s="17"/>
      <c r="BO1289" s="17"/>
      <c r="BP1289" s="17"/>
      <c r="BQ1289" s="17"/>
      <c r="BR1289" s="17"/>
      <c r="BS1289" s="17"/>
      <c r="BT1289" s="17"/>
      <c r="BU1289" s="17"/>
      <c r="BV1289" s="17"/>
      <c r="BW1289" s="17"/>
      <c r="BX1289" s="17"/>
      <c r="BY1289" s="17"/>
      <c r="BZ1289" s="17"/>
      <c r="CA1289" s="17"/>
      <c r="CB1289" s="17"/>
      <c r="CC1289" s="17"/>
      <c r="CD1289" s="17"/>
      <c r="CE1289" s="17"/>
      <c r="CF1289" s="17"/>
      <c r="CG1289" s="17"/>
      <c r="CH1289" s="17"/>
      <c r="CI1289" s="17"/>
      <c r="CJ1289" s="17"/>
      <c r="CK1289" s="17"/>
      <c r="CL1289" s="17"/>
      <c r="CM1289" s="17"/>
      <c r="CN1289" s="17"/>
      <c r="CO1289" s="17"/>
      <c r="CP1289" s="17"/>
    </row>
    <row r="1290" spans="2:94" x14ac:dyDescent="0.35">
      <c r="B1290" s="6" t="s">
        <v>451</v>
      </c>
      <c r="C1290" s="17"/>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17"/>
      <c r="AE1290" s="17"/>
      <c r="AF1290" s="17"/>
      <c r="AG1290" s="17"/>
      <c r="AH1290" s="17"/>
      <c r="AI1290" s="17"/>
      <c r="AJ1290" s="17"/>
      <c r="AK1290" s="17"/>
      <c r="AL1290" s="17"/>
      <c r="AM1290" s="17"/>
      <c r="AN1290" s="17"/>
      <c r="AO1290" s="17"/>
      <c r="AP1290" s="17"/>
      <c r="AQ1290" s="17"/>
      <c r="AR1290" s="17"/>
      <c r="AS1290" s="17"/>
      <c r="AT1290" s="17"/>
      <c r="AU1290" s="17"/>
      <c r="AV1290" s="17"/>
      <c r="AW1290" s="17"/>
      <c r="AX1290" s="17"/>
      <c r="AY1290" s="17"/>
      <c r="AZ1290" s="17"/>
      <c r="BA1290" s="17"/>
      <c r="BB1290" s="17"/>
      <c r="BC1290" s="17"/>
      <c r="BD1290" s="17"/>
      <c r="BE1290" s="17"/>
      <c r="BF1290" s="17"/>
      <c r="BG1290" s="17"/>
      <c r="BH1290" s="17"/>
      <c r="BI1290" s="17"/>
      <c r="BJ1290" s="17"/>
      <c r="BK1290" s="17"/>
      <c r="BL1290" s="17"/>
      <c r="BM1290" s="17"/>
      <c r="BN1290" s="17"/>
      <c r="BO1290" s="17"/>
      <c r="BP1290" s="17"/>
      <c r="BQ1290" s="17"/>
      <c r="BR1290" s="17"/>
      <c r="BS1290" s="17"/>
      <c r="BT1290" s="17"/>
      <c r="BU1290" s="17"/>
      <c r="BV1290" s="17"/>
      <c r="BW1290" s="17"/>
      <c r="BX1290" s="17"/>
      <c r="BY1290" s="17"/>
      <c r="BZ1290" s="17"/>
      <c r="CA1290" s="17"/>
      <c r="CB1290" s="17"/>
      <c r="CC1290" s="17"/>
      <c r="CD1290" s="17"/>
      <c r="CE1290" s="17"/>
      <c r="CF1290" s="17"/>
      <c r="CG1290" s="17"/>
      <c r="CH1290" s="17"/>
      <c r="CI1290" s="17"/>
      <c r="CJ1290" s="17"/>
      <c r="CK1290" s="17"/>
      <c r="CL1290" s="17"/>
      <c r="CM1290" s="17"/>
      <c r="CN1290" s="17"/>
      <c r="CO1290" s="17"/>
      <c r="CP1290" s="17"/>
    </row>
    <row r="1291" spans="2:94" x14ac:dyDescent="0.35">
      <c r="B1291" s="24" t="s">
        <v>125</v>
      </c>
      <c r="C1291" s="17"/>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c r="AD1291" s="17"/>
      <c r="AE1291" s="17"/>
      <c r="AF1291" s="17"/>
      <c r="AG1291" s="17"/>
      <c r="AH1291" s="17"/>
      <c r="AI1291" s="17"/>
      <c r="AJ1291" s="17"/>
      <c r="AK1291" s="17"/>
      <c r="AL1291" s="17"/>
      <c r="AM1291" s="17"/>
      <c r="AN1291" s="17"/>
      <c r="AO1291" s="17"/>
      <c r="AP1291" s="17"/>
      <c r="AQ1291" s="17"/>
      <c r="AR1291" s="17"/>
      <c r="AS1291" s="17"/>
      <c r="AT1291" s="17"/>
      <c r="AU1291" s="17"/>
      <c r="AV1291" s="17"/>
      <c r="AW1291" s="17"/>
      <c r="AX1291" s="17"/>
      <c r="AY1291" s="17"/>
      <c r="AZ1291" s="17"/>
      <c r="BA1291" s="17"/>
      <c r="BB1291" s="17"/>
      <c r="BC1291" s="17"/>
      <c r="BD1291" s="17"/>
      <c r="BE1291" s="17"/>
      <c r="BF1291" s="17"/>
      <c r="BG1291" s="17"/>
      <c r="BH1291" s="17"/>
      <c r="BI1291" s="17"/>
      <c r="BJ1291" s="17"/>
      <c r="BK1291" s="17"/>
      <c r="BL1291" s="17"/>
      <c r="BM1291" s="17"/>
      <c r="BN1291" s="17"/>
      <c r="BO1291" s="17"/>
      <c r="BP1291" s="17"/>
      <c r="BQ1291" s="17"/>
      <c r="BR1291" s="17"/>
      <c r="BS1291" s="17"/>
      <c r="BT1291" s="17"/>
      <c r="BU1291" s="17"/>
      <c r="BV1291" s="17"/>
      <c r="BW1291" s="17"/>
      <c r="BX1291" s="17"/>
      <c r="BY1291" s="17"/>
      <c r="BZ1291" s="17"/>
      <c r="CA1291" s="17"/>
      <c r="CB1291" s="17"/>
      <c r="CC1291" s="17"/>
      <c r="CD1291" s="17"/>
      <c r="CE1291" s="17"/>
      <c r="CF1291" s="17"/>
      <c r="CG1291" s="17"/>
      <c r="CH1291" s="17"/>
      <c r="CI1291" s="17"/>
      <c r="CJ1291" s="17"/>
      <c r="CK1291" s="17"/>
      <c r="CL1291" s="17"/>
      <c r="CM1291" s="17"/>
      <c r="CN1291" s="17"/>
      <c r="CO1291" s="17"/>
      <c r="CP1291" s="17"/>
    </row>
    <row r="1292" spans="2:94" x14ac:dyDescent="0.35">
      <c r="B1292" t="s">
        <v>203</v>
      </c>
      <c r="C1292" s="17">
        <v>0.24868984242154399</v>
      </c>
      <c r="D1292" s="17">
        <v>0.224145746632572</v>
      </c>
      <c r="E1292" s="17">
        <v>0.27409229639457999</v>
      </c>
      <c r="F1292" s="17"/>
      <c r="G1292" s="17">
        <v>0.17575360198172699</v>
      </c>
      <c r="H1292" s="17">
        <v>0.184717719505823</v>
      </c>
      <c r="I1292" s="17">
        <v>0.229259116042175</v>
      </c>
      <c r="J1292" s="17">
        <v>0.25628591136205198</v>
      </c>
      <c r="K1292" s="17">
        <v>0.28665569395118001</v>
      </c>
      <c r="L1292" s="17">
        <v>0.33399905823563603</v>
      </c>
      <c r="M1292" s="17"/>
      <c r="N1292" s="17">
        <v>0.20772418909674301</v>
      </c>
      <c r="O1292" s="17">
        <v>0.225249141616473</v>
      </c>
      <c r="P1292" s="17">
        <v>0.252109365668092</v>
      </c>
      <c r="Q1292" s="17">
        <v>0.31348086692747401</v>
      </c>
      <c r="R1292" s="17"/>
      <c r="S1292" s="17">
        <v>0.227631530355352</v>
      </c>
      <c r="T1292" s="17">
        <v>0.27235053911107299</v>
      </c>
      <c r="U1292" s="17">
        <v>0.26766740242158599</v>
      </c>
      <c r="V1292" s="17">
        <v>0.225717026779161</v>
      </c>
      <c r="W1292" s="17">
        <v>0.19472215462051601</v>
      </c>
      <c r="X1292" s="17">
        <v>0.26349511525927299</v>
      </c>
      <c r="Y1292" s="17">
        <v>0.25868568228142602</v>
      </c>
      <c r="Z1292" s="17">
        <v>0.235882241073961</v>
      </c>
      <c r="AA1292" s="17">
        <v>0.27520905340047203</v>
      </c>
      <c r="AB1292" s="17">
        <v>0.22198068286678499</v>
      </c>
      <c r="AC1292" s="17">
        <v>0.28995146776498598</v>
      </c>
      <c r="AD1292" s="17"/>
      <c r="AE1292" s="17">
        <v>0.25522830876414898</v>
      </c>
      <c r="AF1292" s="17">
        <v>0.232355706400171</v>
      </c>
      <c r="AG1292" s="17">
        <v>0.304514994757215</v>
      </c>
      <c r="AH1292" s="17"/>
      <c r="AI1292" s="17">
        <v>0.237819356185731</v>
      </c>
      <c r="AJ1292" s="17">
        <v>0.20952914366984399</v>
      </c>
      <c r="AK1292" s="17">
        <v>0.184550363210149</v>
      </c>
      <c r="AL1292" s="17">
        <v>0.20785015456765901</v>
      </c>
      <c r="AM1292" s="17">
        <v>0.36139846956208799</v>
      </c>
      <c r="AN1292" s="17"/>
      <c r="AO1292" s="17">
        <v>0.223132700679294</v>
      </c>
      <c r="AP1292" s="17">
        <v>0.22331752302520999</v>
      </c>
      <c r="AQ1292" s="17">
        <v>0.17160090042623299</v>
      </c>
      <c r="AR1292" s="17"/>
      <c r="AS1292" s="17">
        <v>0.31000951063621701</v>
      </c>
      <c r="AT1292" s="17">
        <v>0.25811892269012798</v>
      </c>
      <c r="AU1292" s="17">
        <v>0.20538488597476601</v>
      </c>
      <c r="AV1292" s="17">
        <v>0.17284478298325801</v>
      </c>
      <c r="AW1292" s="17">
        <v>0.1661877634693</v>
      </c>
      <c r="AX1292" s="17"/>
      <c r="AY1292" s="17">
        <v>0.35682370891508403</v>
      </c>
      <c r="AZ1292" s="17">
        <v>0.33499780201780099</v>
      </c>
      <c r="BA1292" s="17">
        <v>0.29637000234859301</v>
      </c>
      <c r="BB1292" s="17">
        <v>0.33138104708181798</v>
      </c>
      <c r="BC1292" s="17">
        <v>0.20596118825089499</v>
      </c>
      <c r="BD1292" s="17">
        <v>0.256980206422528</v>
      </c>
      <c r="BE1292" s="17">
        <v>0.258905937672748</v>
      </c>
      <c r="BF1292" s="17">
        <v>0.21674652382128001</v>
      </c>
      <c r="BG1292" s="17">
        <v>0.248735403959847</v>
      </c>
      <c r="BH1292" s="17">
        <v>0.168382055779003</v>
      </c>
      <c r="BI1292" s="17">
        <v>0.22969829157816299</v>
      </c>
      <c r="BJ1292" s="17">
        <v>0.20051573777898399</v>
      </c>
      <c r="BK1292" s="17">
        <v>0.16169439672455899</v>
      </c>
      <c r="BL1292" s="17">
        <v>0.19345576299499501</v>
      </c>
      <c r="BM1292" s="17">
        <v>0.13493424756908201</v>
      </c>
      <c r="BN1292" s="17">
        <v>0.14481956211522501</v>
      </c>
      <c r="BO1292" s="17"/>
      <c r="BP1292" s="17">
        <v>0.205271987642585</v>
      </c>
      <c r="BQ1292" s="17">
        <v>0.27427829174956297</v>
      </c>
      <c r="BR1292" s="17">
        <v>0.20886944374088001</v>
      </c>
      <c r="BS1292" s="17">
        <v>0.26310267065913201</v>
      </c>
      <c r="BT1292" s="17">
        <v>0.280613226788541</v>
      </c>
      <c r="BU1292" s="17">
        <v>0.27887526003517299</v>
      </c>
      <c r="BV1292" s="17"/>
      <c r="BW1292" s="17">
        <v>0.25374013194903999</v>
      </c>
      <c r="BX1292" s="17">
        <v>0.26890984023997999</v>
      </c>
      <c r="BY1292" s="17">
        <v>0.23628437912340999</v>
      </c>
      <c r="BZ1292" s="17">
        <v>0.23659865662423499</v>
      </c>
      <c r="CA1292" s="17">
        <v>0.19850749636201101</v>
      </c>
      <c r="CB1292" s="17">
        <v>0.15885277041815901</v>
      </c>
      <c r="CC1292" s="17">
        <v>0.223182815701642</v>
      </c>
      <c r="CD1292" s="17">
        <v>0.32452097725013701</v>
      </c>
      <c r="CE1292" s="17"/>
      <c r="CF1292" s="17">
        <v>0.17464822821568901</v>
      </c>
      <c r="CG1292" s="17">
        <v>0.25211164926541202</v>
      </c>
      <c r="CH1292" s="17">
        <v>0.25034890616407401</v>
      </c>
      <c r="CI1292" s="17">
        <v>0.271138085193453</v>
      </c>
      <c r="CJ1292" s="17">
        <v>0.27916221439474898</v>
      </c>
      <c r="CK1292" s="17"/>
      <c r="CL1292" s="17">
        <v>0.220812531207981</v>
      </c>
      <c r="CM1292" s="17"/>
      <c r="CN1292" s="17">
        <v>0.271194579267657</v>
      </c>
      <c r="CO1292" s="17">
        <v>0.23315043006491801</v>
      </c>
      <c r="CP1292" s="17">
        <v>0.20962779839968801</v>
      </c>
    </row>
    <row r="1293" spans="2:94" x14ac:dyDescent="0.35">
      <c r="C1293" s="17"/>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c r="AD1293" s="17"/>
      <c r="AE1293" s="17"/>
      <c r="AF1293" s="17"/>
      <c r="AG1293" s="17"/>
      <c r="AH1293" s="17"/>
      <c r="AI1293" s="17"/>
      <c r="AJ1293" s="17"/>
      <c r="AK1293" s="17"/>
      <c r="AL1293" s="17"/>
      <c r="AM1293" s="17"/>
      <c r="AN1293" s="17"/>
      <c r="AO1293" s="17"/>
      <c r="AP1293" s="17"/>
      <c r="AQ1293" s="17"/>
      <c r="AR1293" s="17"/>
      <c r="AS1293" s="17"/>
      <c r="AT1293" s="17"/>
      <c r="AU1293" s="17"/>
      <c r="AV1293" s="17"/>
      <c r="AW1293" s="17"/>
      <c r="AX1293" s="17"/>
      <c r="AY1293" s="17"/>
      <c r="AZ1293" s="17"/>
      <c r="BA1293" s="17"/>
      <c r="BB1293" s="17"/>
      <c r="BC1293" s="17"/>
      <c r="BD1293" s="17"/>
      <c r="BE1293" s="17"/>
      <c r="BF1293" s="17"/>
      <c r="BG1293" s="17"/>
      <c r="BH1293" s="17"/>
      <c r="BI1293" s="17"/>
      <c r="BJ1293" s="17"/>
      <c r="BK1293" s="17"/>
      <c r="BL1293" s="17"/>
      <c r="BM1293" s="17"/>
      <c r="BN1293" s="17"/>
      <c r="BO1293" s="17"/>
      <c r="BP1293" s="17"/>
      <c r="BQ1293" s="17"/>
      <c r="BR1293" s="17"/>
      <c r="BS1293" s="17"/>
      <c r="BT1293" s="17"/>
      <c r="BU1293" s="17"/>
      <c r="BV1293" s="17"/>
      <c r="BW1293" s="17"/>
      <c r="BX1293" s="17"/>
      <c r="BY1293" s="17"/>
      <c r="BZ1293" s="17"/>
      <c r="CA1293" s="17"/>
      <c r="CB1293" s="17"/>
      <c r="CC1293" s="17"/>
      <c r="CD1293" s="17"/>
      <c r="CE1293" s="17"/>
      <c r="CF1293" s="17"/>
      <c r="CG1293" s="17"/>
      <c r="CH1293" s="17"/>
      <c r="CI1293" s="17"/>
      <c r="CJ1293" s="17"/>
      <c r="CK1293" s="17"/>
      <c r="CL1293" s="17"/>
      <c r="CM1293" s="17"/>
      <c r="CN1293" s="17"/>
      <c r="CO1293" s="17"/>
      <c r="CP1293" s="17"/>
    </row>
    <row r="1294" spans="2:94" x14ac:dyDescent="0.35">
      <c r="B1294" s="6" t="s">
        <v>461</v>
      </c>
      <c r="C1294" s="17"/>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c r="AD1294" s="17"/>
      <c r="AE1294" s="17"/>
      <c r="AF1294" s="17"/>
      <c r="AG1294" s="17"/>
      <c r="AH1294" s="17"/>
      <c r="AI1294" s="17"/>
      <c r="AJ1294" s="17"/>
      <c r="AK1294" s="17"/>
      <c r="AL1294" s="17"/>
      <c r="AM1294" s="17"/>
      <c r="AN1294" s="17"/>
      <c r="AO1294" s="17"/>
      <c r="AP1294" s="17"/>
      <c r="AQ1294" s="17"/>
      <c r="AR1294" s="17"/>
      <c r="AS1294" s="17"/>
      <c r="AT1294" s="17"/>
      <c r="AU1294" s="17"/>
      <c r="AV1294" s="17"/>
      <c r="AW1294" s="17"/>
      <c r="AX1294" s="17"/>
      <c r="AY1294" s="17"/>
      <c r="AZ1294" s="17"/>
      <c r="BA1294" s="17"/>
      <c r="BB1294" s="17"/>
      <c r="BC1294" s="17"/>
      <c r="BD1294" s="17"/>
      <c r="BE1294" s="17"/>
      <c r="BF1294" s="17"/>
      <c r="BG1294" s="17"/>
      <c r="BH1294" s="17"/>
      <c r="BI1294" s="17"/>
      <c r="BJ1294" s="17"/>
      <c r="BK1294" s="17"/>
      <c r="BL1294" s="17"/>
      <c r="BM1294" s="17"/>
      <c r="BN1294" s="17"/>
      <c r="BO1294" s="17"/>
      <c r="BP1294" s="17"/>
      <c r="BQ1294" s="17"/>
      <c r="BR1294" s="17"/>
      <c r="BS1294" s="17"/>
      <c r="BT1294" s="17"/>
      <c r="BU1294" s="17"/>
      <c r="BV1294" s="17"/>
      <c r="BW1294" s="17"/>
      <c r="BX1294" s="17"/>
      <c r="BY1294" s="17"/>
      <c r="BZ1294" s="17"/>
      <c r="CA1294" s="17"/>
      <c r="CB1294" s="17"/>
      <c r="CC1294" s="17"/>
      <c r="CD1294" s="17"/>
      <c r="CE1294" s="17"/>
      <c r="CF1294" s="17"/>
      <c r="CG1294" s="17"/>
      <c r="CH1294" s="17"/>
      <c r="CI1294" s="17"/>
      <c r="CJ1294" s="17"/>
      <c r="CK1294" s="17"/>
      <c r="CL1294" s="17"/>
      <c r="CM1294" s="17"/>
      <c r="CN1294" s="17"/>
      <c r="CO1294" s="17"/>
      <c r="CP1294" s="17"/>
    </row>
    <row r="1295" spans="2:94" x14ac:dyDescent="0.35">
      <c r="B1295" s="24" t="s">
        <v>125</v>
      </c>
      <c r="C1295" s="17"/>
      <c r="D1295" s="17"/>
      <c r="E1295" s="17"/>
      <c r="F1295" s="17"/>
      <c r="G1295" s="17"/>
      <c r="H1295" s="17"/>
      <c r="I1295" s="17"/>
      <c r="J1295" s="17"/>
      <c r="K1295" s="17"/>
      <c r="L1295" s="17"/>
      <c r="M1295" s="17"/>
      <c r="N1295" s="17"/>
      <c r="O1295" s="17"/>
      <c r="P1295" s="17"/>
      <c r="Q1295" s="17"/>
      <c r="R1295" s="17"/>
      <c r="S1295" s="17"/>
      <c r="T1295" s="17"/>
      <c r="U1295" s="17"/>
      <c r="V1295" s="17"/>
      <c r="W1295" s="17"/>
      <c r="X1295" s="17"/>
      <c r="Y1295" s="17"/>
      <c r="Z1295" s="17"/>
      <c r="AA1295" s="17"/>
      <c r="AB1295" s="17"/>
      <c r="AC1295" s="17"/>
      <c r="AD1295" s="17"/>
      <c r="AE1295" s="17"/>
      <c r="AF1295" s="17"/>
      <c r="AG1295" s="17"/>
      <c r="AH1295" s="17"/>
      <c r="AI1295" s="17"/>
      <c r="AJ1295" s="17"/>
      <c r="AK1295" s="17"/>
      <c r="AL1295" s="17"/>
      <c r="AM1295" s="17"/>
      <c r="AN1295" s="17"/>
      <c r="AO1295" s="17"/>
      <c r="AP1295" s="17"/>
      <c r="AQ1295" s="17"/>
      <c r="AR1295" s="17"/>
      <c r="AS1295" s="17"/>
      <c r="AT1295" s="17"/>
      <c r="AU1295" s="17"/>
      <c r="AV1295" s="17"/>
      <c r="AW1295" s="17"/>
      <c r="AX1295" s="17"/>
      <c r="AY1295" s="17"/>
      <c r="AZ1295" s="17"/>
      <c r="BA1295" s="17"/>
      <c r="BB1295" s="17"/>
      <c r="BC1295" s="17"/>
      <c r="BD1295" s="17"/>
      <c r="BE1295" s="17"/>
      <c r="BF1295" s="17"/>
      <c r="BG1295" s="17"/>
      <c r="BH1295" s="17"/>
      <c r="BI1295" s="17"/>
      <c r="BJ1295" s="17"/>
      <c r="BK1295" s="17"/>
      <c r="BL1295" s="17"/>
      <c r="BM1295" s="17"/>
      <c r="BN1295" s="17"/>
      <c r="BO1295" s="17"/>
      <c r="BP1295" s="17"/>
      <c r="BQ1295" s="17"/>
      <c r="BR1295" s="17"/>
      <c r="BS1295" s="17"/>
      <c r="BT1295" s="17"/>
      <c r="BU1295" s="17"/>
      <c r="BV1295" s="17"/>
      <c r="BW1295" s="17"/>
      <c r="BX1295" s="17"/>
      <c r="BY1295" s="17"/>
      <c r="BZ1295" s="17"/>
      <c r="CA1295" s="17"/>
      <c r="CB1295" s="17"/>
      <c r="CC1295" s="17"/>
      <c r="CD1295" s="17"/>
      <c r="CE1295" s="17"/>
      <c r="CF1295" s="17"/>
      <c r="CG1295" s="17"/>
      <c r="CH1295" s="17"/>
      <c r="CI1295" s="17"/>
      <c r="CJ1295" s="17"/>
      <c r="CK1295" s="17"/>
      <c r="CL1295" s="17"/>
      <c r="CM1295" s="17"/>
      <c r="CN1295" s="17"/>
      <c r="CO1295" s="17"/>
      <c r="CP1295" s="17"/>
    </row>
    <row r="1296" spans="2:94" x14ac:dyDescent="0.35">
      <c r="B1296" t="s">
        <v>455</v>
      </c>
      <c r="C1296" s="17">
        <v>7.7687994781255598E-2</v>
      </c>
      <c r="D1296" s="17">
        <v>9.4727671913693703E-2</v>
      </c>
      <c r="E1296" s="17">
        <v>6.1673263130120302E-2</v>
      </c>
      <c r="F1296" s="17"/>
      <c r="G1296" s="17">
        <v>6.9800445930672195E-2</v>
      </c>
      <c r="H1296" s="17">
        <v>8.3098304849200499E-2</v>
      </c>
      <c r="I1296" s="17">
        <v>5.6295258652024997E-2</v>
      </c>
      <c r="J1296" s="17">
        <v>5.9785416928340503E-2</v>
      </c>
      <c r="K1296" s="17">
        <v>7.9555858323488493E-2</v>
      </c>
      <c r="L1296" s="17">
        <v>0.109210718640096</v>
      </c>
      <c r="M1296" s="17"/>
      <c r="N1296" s="17">
        <v>9.9831776076067705E-2</v>
      </c>
      <c r="O1296" s="17">
        <v>7.5766834925339199E-2</v>
      </c>
      <c r="P1296" s="17">
        <v>7.7847871686556006E-2</v>
      </c>
      <c r="Q1296" s="17">
        <v>5.57150482320245E-2</v>
      </c>
      <c r="R1296" s="17"/>
      <c r="S1296" s="17">
        <v>8.2540167638582795E-2</v>
      </c>
      <c r="T1296" s="17">
        <v>6.9029485240308497E-2</v>
      </c>
      <c r="U1296" s="17">
        <v>9.7168783393873706E-2</v>
      </c>
      <c r="V1296" s="17">
        <v>7.5180024443659704E-2</v>
      </c>
      <c r="W1296" s="17">
        <v>8.3025920164375405E-2</v>
      </c>
      <c r="X1296" s="17">
        <v>5.5100128732271603E-2</v>
      </c>
      <c r="Y1296" s="17">
        <v>6.1912217944936503E-2</v>
      </c>
      <c r="Z1296" s="17">
        <v>6.21498765438116E-2</v>
      </c>
      <c r="AA1296" s="17">
        <v>8.44862703349228E-2</v>
      </c>
      <c r="AB1296" s="17">
        <v>8.9145257371074593E-2</v>
      </c>
      <c r="AC1296" s="17">
        <v>9.5206686441646302E-2</v>
      </c>
      <c r="AD1296" s="17"/>
      <c r="AE1296" s="17">
        <v>9.4455735543299904E-2</v>
      </c>
      <c r="AF1296" s="17">
        <v>6.9225057362981193E-2</v>
      </c>
      <c r="AG1296" s="17">
        <v>7.5089449474688194E-2</v>
      </c>
      <c r="AH1296" s="17"/>
      <c r="AI1296" s="17">
        <v>0.119253358724859</v>
      </c>
      <c r="AJ1296" s="17">
        <v>4.0932377445359103E-2</v>
      </c>
      <c r="AK1296" s="17">
        <v>9.1549885941166906E-2</v>
      </c>
      <c r="AL1296" s="17">
        <v>0.11559584448417699</v>
      </c>
      <c r="AM1296" s="17">
        <v>7.0153855828446396E-2</v>
      </c>
      <c r="AN1296" s="17"/>
      <c r="AO1296" s="17">
        <v>0.12991430924227201</v>
      </c>
      <c r="AP1296" s="17">
        <v>5.3070884147246603E-2</v>
      </c>
      <c r="AQ1296" s="17">
        <v>8.2404385261246896E-2</v>
      </c>
      <c r="AR1296" s="17"/>
      <c r="AS1296" s="17">
        <v>6.1332430080614599E-2</v>
      </c>
      <c r="AT1296" s="17">
        <v>6.8441173120492999E-2</v>
      </c>
      <c r="AU1296" s="17">
        <v>7.6635903757385299E-2</v>
      </c>
      <c r="AV1296" s="17">
        <v>0.12086913311479699</v>
      </c>
      <c r="AW1296" s="17">
        <v>6.4956574397013897E-2</v>
      </c>
      <c r="AX1296" s="17"/>
      <c r="AY1296" s="17">
        <v>3.55586894205078E-2</v>
      </c>
      <c r="AZ1296" s="17">
        <v>9.2625013402917705E-2</v>
      </c>
      <c r="BA1296" s="17">
        <v>8.8666586095255198E-2</v>
      </c>
      <c r="BB1296" s="17">
        <v>6.1356280765947901E-2</v>
      </c>
      <c r="BC1296" s="17">
        <v>4.0959968318030303E-2</v>
      </c>
      <c r="BD1296" s="17">
        <v>9.5689723075581296E-2</v>
      </c>
      <c r="BE1296" s="17">
        <v>6.9689382267650105E-2</v>
      </c>
      <c r="BF1296" s="17">
        <v>6.4626876990876797E-2</v>
      </c>
      <c r="BG1296" s="17">
        <v>4.9459462486799402E-2</v>
      </c>
      <c r="BH1296" s="17">
        <v>0.102372687604478</v>
      </c>
      <c r="BI1296" s="17">
        <v>8.3543021621835301E-2</v>
      </c>
      <c r="BJ1296" s="17">
        <v>7.2609867983161894E-2</v>
      </c>
      <c r="BK1296" s="17">
        <v>0.104972939910492</v>
      </c>
      <c r="BL1296" s="17">
        <v>0.10459818369203799</v>
      </c>
      <c r="BM1296" s="17">
        <v>0.119318918127992</v>
      </c>
      <c r="BN1296" s="17">
        <v>0.14970478185719499</v>
      </c>
      <c r="BO1296" s="17"/>
      <c r="BP1296" s="17">
        <v>8.0112166017015096E-2</v>
      </c>
      <c r="BQ1296" s="17">
        <v>7.5391848933196698E-2</v>
      </c>
      <c r="BR1296" s="17">
        <v>7.8708998468399002E-2</v>
      </c>
      <c r="BS1296" s="17">
        <v>7.14289533431786E-2</v>
      </c>
      <c r="BT1296" s="17">
        <v>7.3347667068736397E-2</v>
      </c>
      <c r="BU1296" s="17">
        <v>0.10888367004461599</v>
      </c>
      <c r="BV1296" s="17"/>
      <c r="BW1296" s="17">
        <v>6.4570235750987706E-2</v>
      </c>
      <c r="BX1296" s="17">
        <v>7.9454332907103797E-2</v>
      </c>
      <c r="BY1296" s="17">
        <v>7.7787540500315597E-2</v>
      </c>
      <c r="BZ1296" s="17">
        <v>7.5004282801849204E-2</v>
      </c>
      <c r="CA1296" s="17">
        <v>8.9756585772379993E-2</v>
      </c>
      <c r="CB1296" s="17">
        <v>7.3313044801301394E-2</v>
      </c>
      <c r="CC1296" s="17">
        <v>0.18389760966337601</v>
      </c>
      <c r="CD1296" s="17">
        <v>5.13359259377376E-2</v>
      </c>
      <c r="CE1296" s="17"/>
      <c r="CF1296" s="17">
        <v>0.104470036774871</v>
      </c>
      <c r="CG1296" s="17">
        <v>9.9021806307942897E-2</v>
      </c>
      <c r="CH1296" s="17">
        <v>6.0602987188047401E-2</v>
      </c>
      <c r="CI1296" s="17">
        <v>6.0861804514416397E-2</v>
      </c>
      <c r="CJ1296" s="17">
        <v>4.86981841673476E-2</v>
      </c>
      <c r="CK1296" s="17"/>
      <c r="CL1296" s="17">
        <v>0.104602443694777</v>
      </c>
      <c r="CM1296" s="17"/>
      <c r="CN1296" s="17">
        <v>5.2973140958697498E-2</v>
      </c>
      <c r="CO1296" s="17">
        <v>8.2245537433718902E-2</v>
      </c>
      <c r="CP1296" s="17">
        <v>0.130540977655211</v>
      </c>
    </row>
    <row r="1297" spans="2:94" x14ac:dyDescent="0.35">
      <c r="B1297" t="s">
        <v>456</v>
      </c>
      <c r="C1297" s="17">
        <v>0.22335707673820801</v>
      </c>
      <c r="D1297" s="17">
        <v>0.23704410334492301</v>
      </c>
      <c r="E1297" s="17">
        <v>0.21176282872372201</v>
      </c>
      <c r="F1297" s="17"/>
      <c r="G1297" s="17">
        <v>0.26280174111363303</v>
      </c>
      <c r="H1297" s="17">
        <v>0.20723954403984299</v>
      </c>
      <c r="I1297" s="17">
        <v>0.24440169370068199</v>
      </c>
      <c r="J1297" s="17">
        <v>0.186028727000878</v>
      </c>
      <c r="K1297" s="17">
        <v>0.20420363192186</v>
      </c>
      <c r="L1297" s="17">
        <v>0.23620669604554401</v>
      </c>
      <c r="M1297" s="17"/>
      <c r="N1297" s="17">
        <v>0.27567788741688798</v>
      </c>
      <c r="O1297" s="17">
        <v>0.21944779306943299</v>
      </c>
      <c r="P1297" s="17">
        <v>0.203666954334626</v>
      </c>
      <c r="Q1297" s="17">
        <v>0.18929395242197899</v>
      </c>
      <c r="R1297" s="17"/>
      <c r="S1297" s="17">
        <v>0.23353769636521901</v>
      </c>
      <c r="T1297" s="17">
        <v>0.22383865353558099</v>
      </c>
      <c r="U1297" s="17">
        <v>0.198096789455079</v>
      </c>
      <c r="V1297" s="17">
        <v>0.241637190219892</v>
      </c>
      <c r="W1297" s="17">
        <v>0.21003871302522201</v>
      </c>
      <c r="X1297" s="17">
        <v>0.20297148782124899</v>
      </c>
      <c r="Y1297" s="17">
        <v>0.21700420782560301</v>
      </c>
      <c r="Z1297" s="17">
        <v>0.225169005367991</v>
      </c>
      <c r="AA1297" s="17">
        <v>0.26422807359428302</v>
      </c>
      <c r="AB1297" s="17">
        <v>0.210899130715102</v>
      </c>
      <c r="AC1297" s="17">
        <v>0.197655461391508</v>
      </c>
      <c r="AD1297" s="17"/>
      <c r="AE1297" s="17">
        <v>0.228678460007017</v>
      </c>
      <c r="AF1297" s="17">
        <v>0.222101710227426</v>
      </c>
      <c r="AG1297" s="17">
        <v>0.19333936679861599</v>
      </c>
      <c r="AH1297" s="17"/>
      <c r="AI1297" s="17">
        <v>0.27348956868784802</v>
      </c>
      <c r="AJ1297" s="17">
        <v>0.18544363600271299</v>
      </c>
      <c r="AK1297" s="17">
        <v>0.25533470827844801</v>
      </c>
      <c r="AL1297" s="17">
        <v>0.14157408521333401</v>
      </c>
      <c r="AM1297" s="17">
        <v>0.18291281484775199</v>
      </c>
      <c r="AN1297" s="17"/>
      <c r="AO1297" s="17">
        <v>0.30458983456475802</v>
      </c>
      <c r="AP1297" s="17">
        <v>0.191254066518872</v>
      </c>
      <c r="AQ1297" s="17">
        <v>0.25315135882860201</v>
      </c>
      <c r="AR1297" s="17"/>
      <c r="AS1297" s="17">
        <v>0.19718577743643401</v>
      </c>
      <c r="AT1297" s="17">
        <v>0.236239700068273</v>
      </c>
      <c r="AU1297" s="17">
        <v>0.23990325311486499</v>
      </c>
      <c r="AV1297" s="17">
        <v>0.22756178277650199</v>
      </c>
      <c r="AW1297" s="17">
        <v>0.27683609795279801</v>
      </c>
      <c r="AX1297" s="17"/>
      <c r="AY1297" s="17">
        <v>0.22024614040801299</v>
      </c>
      <c r="AZ1297" s="17">
        <v>0.200851340170069</v>
      </c>
      <c r="BA1297" s="17">
        <v>0.18022129194207001</v>
      </c>
      <c r="BB1297" s="17">
        <v>0.18675183052379701</v>
      </c>
      <c r="BC1297" s="17">
        <v>0.20415243263551</v>
      </c>
      <c r="BD1297" s="17">
        <v>0.19094846746684599</v>
      </c>
      <c r="BE1297" s="17">
        <v>0.223292227788009</v>
      </c>
      <c r="BF1297" s="17">
        <v>0.228849883764352</v>
      </c>
      <c r="BG1297" s="17">
        <v>0.223036216624247</v>
      </c>
      <c r="BH1297" s="17">
        <v>0.23405648489008099</v>
      </c>
      <c r="BI1297" s="17">
        <v>0.26467055336672102</v>
      </c>
      <c r="BJ1297" s="17">
        <v>0.29813526305384602</v>
      </c>
      <c r="BK1297" s="17">
        <v>0.27654292451319701</v>
      </c>
      <c r="BL1297" s="17">
        <v>0.28665628186207898</v>
      </c>
      <c r="BM1297" s="17">
        <v>0.25470558744667499</v>
      </c>
      <c r="BN1297" s="17">
        <v>0.24938752981748999</v>
      </c>
      <c r="BO1297" s="17"/>
      <c r="BP1297" s="17">
        <v>0.218229903676634</v>
      </c>
      <c r="BQ1297" s="17">
        <v>0.21567043776492101</v>
      </c>
      <c r="BR1297" s="17">
        <v>0.228919612620022</v>
      </c>
      <c r="BS1297" s="17">
        <v>0.22904422675840699</v>
      </c>
      <c r="BT1297" s="17">
        <v>0.23919857184959001</v>
      </c>
      <c r="BU1297" s="17">
        <v>0.220480769614711</v>
      </c>
      <c r="BV1297" s="17"/>
      <c r="BW1297" s="17">
        <v>0.26470515886831902</v>
      </c>
      <c r="BX1297" s="17">
        <v>0.19901847765826</v>
      </c>
      <c r="BY1297" s="17">
        <v>0.226411362166829</v>
      </c>
      <c r="BZ1297" s="17">
        <v>0.235416413790414</v>
      </c>
      <c r="CA1297" s="17">
        <v>0.22103422136518899</v>
      </c>
      <c r="CB1297" s="17">
        <v>0.23256210663986801</v>
      </c>
      <c r="CC1297" s="17">
        <v>0.24764841593584699</v>
      </c>
      <c r="CD1297" s="17">
        <v>0.25706188602631302</v>
      </c>
      <c r="CE1297" s="17"/>
      <c r="CF1297" s="17">
        <v>0.26820181409398802</v>
      </c>
      <c r="CG1297" s="17">
        <v>0.25115177783729897</v>
      </c>
      <c r="CH1297" s="17">
        <v>0.208990149064921</v>
      </c>
      <c r="CI1297" s="17">
        <v>0.18497776793496801</v>
      </c>
      <c r="CJ1297" s="17">
        <v>0.146415540407353</v>
      </c>
      <c r="CK1297" s="17"/>
      <c r="CL1297" s="17">
        <v>0.24490924033326</v>
      </c>
      <c r="CM1297" s="17"/>
      <c r="CN1297" s="17">
        <v>0.18165304036121399</v>
      </c>
      <c r="CO1297" s="17">
        <v>0.25761614708605701</v>
      </c>
      <c r="CP1297" s="17">
        <v>0.29139624958680899</v>
      </c>
    </row>
    <row r="1298" spans="2:94" x14ac:dyDescent="0.35">
      <c r="B1298" t="s">
        <v>457</v>
      </c>
      <c r="C1298" s="17">
        <v>0.22071821337933101</v>
      </c>
      <c r="D1298" s="17">
        <v>0.189112784806267</v>
      </c>
      <c r="E1298" s="17">
        <v>0.25179668894338603</v>
      </c>
      <c r="F1298" s="17"/>
      <c r="G1298" s="17">
        <v>0.174600259033063</v>
      </c>
      <c r="H1298" s="17">
        <v>0.22113485333519001</v>
      </c>
      <c r="I1298" s="17">
        <v>0.20756039692754</v>
      </c>
      <c r="J1298" s="17">
        <v>0.27869262035005299</v>
      </c>
      <c r="K1298" s="17">
        <v>0.22636483769115401</v>
      </c>
      <c r="L1298" s="17">
        <v>0.21107700753615599</v>
      </c>
      <c r="M1298" s="17"/>
      <c r="N1298" s="17">
        <v>0.18839996684091101</v>
      </c>
      <c r="O1298" s="17">
        <v>0.210435453313295</v>
      </c>
      <c r="P1298" s="17">
        <v>0.227862500909607</v>
      </c>
      <c r="Q1298" s="17">
        <v>0.26069882774445002</v>
      </c>
      <c r="R1298" s="17"/>
      <c r="S1298" s="17">
        <v>0.22235087262029599</v>
      </c>
      <c r="T1298" s="17">
        <v>0.23244828855709801</v>
      </c>
      <c r="U1298" s="17">
        <v>0.261747705534768</v>
      </c>
      <c r="V1298" s="17">
        <v>0.23867344377267699</v>
      </c>
      <c r="W1298" s="17">
        <v>0.23864701840920599</v>
      </c>
      <c r="X1298" s="17">
        <v>0.241718633279628</v>
      </c>
      <c r="Y1298" s="17">
        <v>0.191118910000004</v>
      </c>
      <c r="Z1298" s="17">
        <v>0.21241295258694501</v>
      </c>
      <c r="AA1298" s="17">
        <v>0.190877723172789</v>
      </c>
      <c r="AB1298" s="17">
        <v>0.195150199042471</v>
      </c>
      <c r="AC1298" s="17">
        <v>0.19028301326257199</v>
      </c>
      <c r="AD1298" s="17"/>
      <c r="AE1298" s="17">
        <v>0.220603991648985</v>
      </c>
      <c r="AF1298" s="17">
        <v>0.198266407072441</v>
      </c>
      <c r="AG1298" s="17">
        <v>0.286435361824742</v>
      </c>
      <c r="AH1298" s="17"/>
      <c r="AI1298" s="17">
        <v>0.21835683294392699</v>
      </c>
      <c r="AJ1298" s="17">
        <v>0.175721255541848</v>
      </c>
      <c r="AK1298" s="17">
        <v>0.18479861018919899</v>
      </c>
      <c r="AL1298" s="17">
        <v>0.27662166910296998</v>
      </c>
      <c r="AM1298" s="17">
        <v>0.31672908830518198</v>
      </c>
      <c r="AN1298" s="17"/>
      <c r="AO1298" s="17">
        <v>0.19867560047257499</v>
      </c>
      <c r="AP1298" s="17">
        <v>0.180062537314258</v>
      </c>
      <c r="AQ1298" s="17">
        <v>0.21188524924808899</v>
      </c>
      <c r="AR1298" s="17"/>
      <c r="AS1298" s="17">
        <v>0.263557345508038</v>
      </c>
      <c r="AT1298" s="17">
        <v>0.22310488462070999</v>
      </c>
      <c r="AU1298" s="17">
        <v>0.205001623389646</v>
      </c>
      <c r="AV1298" s="17">
        <v>0.16184891066090201</v>
      </c>
      <c r="AW1298" s="17">
        <v>0.172913502732672</v>
      </c>
      <c r="AX1298" s="17"/>
      <c r="AY1298" s="17">
        <v>0.28649543553982498</v>
      </c>
      <c r="AZ1298" s="17">
        <v>0.21789349036342801</v>
      </c>
      <c r="BA1298" s="17">
        <v>0.23986032173599101</v>
      </c>
      <c r="BB1298" s="17">
        <v>0.26721586641835299</v>
      </c>
      <c r="BC1298" s="17">
        <v>0.22322147946367499</v>
      </c>
      <c r="BD1298" s="17">
        <v>0.220312694829888</v>
      </c>
      <c r="BE1298" s="17">
        <v>0.219138040792101</v>
      </c>
      <c r="BF1298" s="17">
        <v>0.214000154993082</v>
      </c>
      <c r="BG1298" s="17">
        <v>0.24627661596702399</v>
      </c>
      <c r="BH1298" s="17">
        <v>0.28066305543744202</v>
      </c>
      <c r="BI1298" s="17">
        <v>0.17537567646548299</v>
      </c>
      <c r="BJ1298" s="17">
        <v>0.18647875273755499</v>
      </c>
      <c r="BK1298" s="17">
        <v>0.14192163786641199</v>
      </c>
      <c r="BL1298" s="17">
        <v>0.13365508035641799</v>
      </c>
      <c r="BM1298" s="17">
        <v>0.17439419768601899</v>
      </c>
      <c r="BN1298" s="17">
        <v>0.116324302649155</v>
      </c>
      <c r="BO1298" s="17"/>
      <c r="BP1298" s="17">
        <v>0.20839739423751</v>
      </c>
      <c r="BQ1298" s="17">
        <v>0.225251905183662</v>
      </c>
      <c r="BR1298" s="17">
        <v>0.21350957625827999</v>
      </c>
      <c r="BS1298" s="17">
        <v>0.23140985193132599</v>
      </c>
      <c r="BT1298" s="17">
        <v>0.22245946836042799</v>
      </c>
      <c r="BU1298" s="17">
        <v>0.225459986497343</v>
      </c>
      <c r="BV1298" s="17"/>
      <c r="BW1298" s="17">
        <v>0.15497029221707301</v>
      </c>
      <c r="BX1298" s="17">
        <v>0.22355090336785999</v>
      </c>
      <c r="BY1298" s="17">
        <v>0.21140087301542301</v>
      </c>
      <c r="BZ1298" s="17">
        <v>0.23110239209125699</v>
      </c>
      <c r="CA1298" s="17">
        <v>0.20697666603222201</v>
      </c>
      <c r="CB1298" s="17">
        <v>0.17815921543395999</v>
      </c>
      <c r="CC1298" s="17">
        <v>0.16876403980091201</v>
      </c>
      <c r="CD1298" s="17">
        <v>0.241223982164955</v>
      </c>
      <c r="CE1298" s="17"/>
      <c r="CF1298" s="17">
        <v>0.15681358429186401</v>
      </c>
      <c r="CG1298" s="17">
        <v>0.18605025830573099</v>
      </c>
      <c r="CH1298" s="17">
        <v>0.254204203772322</v>
      </c>
      <c r="CI1298" s="17">
        <v>0.23561319063890701</v>
      </c>
      <c r="CJ1298" s="17">
        <v>0.30830334021608302</v>
      </c>
      <c r="CK1298" s="17"/>
      <c r="CL1298" s="17">
        <v>0.20660266222792201</v>
      </c>
      <c r="CM1298" s="17"/>
      <c r="CN1298" s="17">
        <v>0.21973534724727001</v>
      </c>
      <c r="CO1298" s="17">
        <v>0.25380399866571202</v>
      </c>
      <c r="CP1298" s="17">
        <v>0.19663212466049801</v>
      </c>
    </row>
    <row r="1299" spans="2:94" x14ac:dyDescent="0.35">
      <c r="B1299" t="s">
        <v>458</v>
      </c>
      <c r="C1299" s="17">
        <v>0.29460255336318197</v>
      </c>
      <c r="D1299" s="17">
        <v>0.29361412313415503</v>
      </c>
      <c r="E1299" s="17">
        <v>0.29538066505563798</v>
      </c>
      <c r="F1299" s="17"/>
      <c r="G1299" s="17">
        <v>0.32652750607796699</v>
      </c>
      <c r="H1299" s="17">
        <v>0.321844424659669</v>
      </c>
      <c r="I1299" s="17">
        <v>0.32622530532278499</v>
      </c>
      <c r="J1299" s="17">
        <v>0.29845625304699203</v>
      </c>
      <c r="K1299" s="17">
        <v>0.263970727225734</v>
      </c>
      <c r="L1299" s="17">
        <v>0.24264357371374301</v>
      </c>
      <c r="M1299" s="17"/>
      <c r="N1299" s="17">
        <v>0.26978564794497101</v>
      </c>
      <c r="O1299" s="17">
        <v>0.30827356775814002</v>
      </c>
      <c r="P1299" s="17">
        <v>0.30930432964221999</v>
      </c>
      <c r="Q1299" s="17">
        <v>0.29501057485344301</v>
      </c>
      <c r="R1299" s="17"/>
      <c r="S1299" s="17">
        <v>0.29225210058769002</v>
      </c>
      <c r="T1299" s="17">
        <v>0.290682853972344</v>
      </c>
      <c r="U1299" s="17">
        <v>0.267755909896287</v>
      </c>
      <c r="V1299" s="17">
        <v>0.27342979552222102</v>
      </c>
      <c r="W1299" s="17">
        <v>0.29916674299850299</v>
      </c>
      <c r="X1299" s="17">
        <v>0.34894872660501203</v>
      </c>
      <c r="Y1299" s="17">
        <v>0.30310508846864898</v>
      </c>
      <c r="Z1299" s="17">
        <v>0.35015477474853002</v>
      </c>
      <c r="AA1299" s="17">
        <v>0.28423412019318101</v>
      </c>
      <c r="AB1299" s="17">
        <v>0.275192533520907</v>
      </c>
      <c r="AC1299" s="17">
        <v>0.28794046229751002</v>
      </c>
      <c r="AD1299" s="17"/>
      <c r="AE1299" s="17">
        <v>0.275911693256983</v>
      </c>
      <c r="AF1299" s="17">
        <v>0.30969083582750301</v>
      </c>
      <c r="AG1299" s="17">
        <v>0.30270567226040501</v>
      </c>
      <c r="AH1299" s="17"/>
      <c r="AI1299" s="17">
        <v>0.25776776340019197</v>
      </c>
      <c r="AJ1299" s="17">
        <v>0.34455072729950698</v>
      </c>
      <c r="AK1299" s="17">
        <v>0.28467029167028202</v>
      </c>
      <c r="AL1299" s="17">
        <v>0.29655032578546497</v>
      </c>
      <c r="AM1299" s="17">
        <v>0.28868353763275001</v>
      </c>
      <c r="AN1299" s="17"/>
      <c r="AO1299" s="17">
        <v>0.24480502167504101</v>
      </c>
      <c r="AP1299" s="17">
        <v>0.34203381233325197</v>
      </c>
      <c r="AQ1299" s="17">
        <v>0.296506117467498</v>
      </c>
      <c r="AR1299" s="17"/>
      <c r="AS1299" s="17">
        <v>0.28255100351078</v>
      </c>
      <c r="AT1299" s="17">
        <v>0.31090407357303201</v>
      </c>
      <c r="AU1299" s="17">
        <v>0.29258435025727098</v>
      </c>
      <c r="AV1299" s="17">
        <v>0.30301923354001198</v>
      </c>
      <c r="AW1299" s="17">
        <v>0.388123351684448</v>
      </c>
      <c r="AX1299" s="17"/>
      <c r="AY1299" s="17">
        <v>0.29905793230711197</v>
      </c>
      <c r="AZ1299" s="17">
        <v>0.29709618304398899</v>
      </c>
      <c r="BA1299" s="17">
        <v>0.28102416182906598</v>
      </c>
      <c r="BB1299" s="17">
        <v>0.282448733670216</v>
      </c>
      <c r="BC1299" s="17">
        <v>0.357731995426947</v>
      </c>
      <c r="BD1299" s="17">
        <v>0.28977587265514398</v>
      </c>
      <c r="BE1299" s="17">
        <v>0.31838971039502501</v>
      </c>
      <c r="BF1299" s="17">
        <v>0.272447128699356</v>
      </c>
      <c r="BG1299" s="17">
        <v>0.29370683263483699</v>
      </c>
      <c r="BH1299" s="17">
        <v>0.22944398512009501</v>
      </c>
      <c r="BI1299" s="17">
        <v>0.29682955502521802</v>
      </c>
      <c r="BJ1299" s="17">
        <v>0.26708248584516397</v>
      </c>
      <c r="BK1299" s="17">
        <v>0.31933839313479101</v>
      </c>
      <c r="BL1299" s="17">
        <v>0.31173954342069599</v>
      </c>
      <c r="BM1299" s="17">
        <v>0.275529406611489</v>
      </c>
      <c r="BN1299" s="17">
        <v>0.29508350888887702</v>
      </c>
      <c r="BO1299" s="17"/>
      <c r="BP1299" s="17">
        <v>0.28917922193219903</v>
      </c>
      <c r="BQ1299" s="17">
        <v>0.305872879139371</v>
      </c>
      <c r="BR1299" s="17">
        <v>0.31640850273348098</v>
      </c>
      <c r="BS1299" s="17">
        <v>0.28888211688295201</v>
      </c>
      <c r="BT1299" s="17">
        <v>0.269266979311655</v>
      </c>
      <c r="BU1299" s="17">
        <v>0.27103745282170599</v>
      </c>
      <c r="BV1299" s="17"/>
      <c r="BW1299" s="17">
        <v>0.31337364026590497</v>
      </c>
      <c r="BX1299" s="17">
        <v>0.30600476117140601</v>
      </c>
      <c r="BY1299" s="17">
        <v>0.284096176122838</v>
      </c>
      <c r="BZ1299" s="17">
        <v>0.28089464692160598</v>
      </c>
      <c r="CA1299" s="17">
        <v>0.32157859920093801</v>
      </c>
      <c r="CB1299" s="17">
        <v>0.35740275706535302</v>
      </c>
      <c r="CC1299" s="17">
        <v>0.24223440373142899</v>
      </c>
      <c r="CD1299" s="17">
        <v>0.29054135646232698</v>
      </c>
      <c r="CE1299" s="17"/>
      <c r="CF1299" s="17">
        <v>0.284747866698421</v>
      </c>
      <c r="CG1299" s="17">
        <v>0.29438331801904</v>
      </c>
      <c r="CH1299" s="17">
        <v>0.29433298498454302</v>
      </c>
      <c r="CI1299" s="17">
        <v>0.31285324274005799</v>
      </c>
      <c r="CJ1299" s="17">
        <v>0.24607626897566501</v>
      </c>
      <c r="CK1299" s="17"/>
      <c r="CL1299" s="17">
        <v>0.33003537578525</v>
      </c>
      <c r="CM1299" s="17"/>
      <c r="CN1299" s="17">
        <v>0.307300146757783</v>
      </c>
      <c r="CO1299" s="17">
        <v>0.30393275627970501</v>
      </c>
      <c r="CP1299" s="17">
        <v>0.258159375319294</v>
      </c>
    </row>
    <row r="1300" spans="2:94" x14ac:dyDescent="0.35">
      <c r="B1300" t="s">
        <v>459</v>
      </c>
      <c r="C1300" s="17">
        <v>0.18363416173802299</v>
      </c>
      <c r="D1300" s="17">
        <v>0.18550131680096099</v>
      </c>
      <c r="E1300" s="17">
        <v>0.179386554147134</v>
      </c>
      <c r="F1300" s="17"/>
      <c r="G1300" s="17">
        <v>0.16627004784466401</v>
      </c>
      <c r="H1300" s="17">
        <v>0.166682873116098</v>
      </c>
      <c r="I1300" s="17">
        <v>0.165517345396969</v>
      </c>
      <c r="J1300" s="17">
        <v>0.17703698267373599</v>
      </c>
      <c r="K1300" s="17">
        <v>0.22590494483776399</v>
      </c>
      <c r="L1300" s="17">
        <v>0.200862004064461</v>
      </c>
      <c r="M1300" s="17"/>
      <c r="N1300" s="17">
        <v>0.16630472172116201</v>
      </c>
      <c r="O1300" s="17">
        <v>0.18607635093379199</v>
      </c>
      <c r="P1300" s="17">
        <v>0.18131834342699099</v>
      </c>
      <c r="Q1300" s="17">
        <v>0.199281596748103</v>
      </c>
      <c r="R1300" s="17"/>
      <c r="S1300" s="17">
        <v>0.16931916278821199</v>
      </c>
      <c r="T1300" s="17">
        <v>0.184000718694669</v>
      </c>
      <c r="U1300" s="17">
        <v>0.175230811719992</v>
      </c>
      <c r="V1300" s="17">
        <v>0.17107954604155001</v>
      </c>
      <c r="W1300" s="17">
        <v>0.169121605402694</v>
      </c>
      <c r="X1300" s="17">
        <v>0.15126102356183899</v>
      </c>
      <c r="Y1300" s="17">
        <v>0.22685957576080701</v>
      </c>
      <c r="Z1300" s="17">
        <v>0.15011339075272301</v>
      </c>
      <c r="AA1300" s="17">
        <v>0.17617381270482399</v>
      </c>
      <c r="AB1300" s="17">
        <v>0.229612879350446</v>
      </c>
      <c r="AC1300" s="17">
        <v>0.228914376606764</v>
      </c>
      <c r="AD1300" s="17"/>
      <c r="AE1300" s="17">
        <v>0.18035011954371499</v>
      </c>
      <c r="AF1300" s="17">
        <v>0.200715989509649</v>
      </c>
      <c r="AG1300" s="17">
        <v>0.14243014964154899</v>
      </c>
      <c r="AH1300" s="17"/>
      <c r="AI1300" s="17">
        <v>0.13113247624317501</v>
      </c>
      <c r="AJ1300" s="17">
        <v>0.25335200371057298</v>
      </c>
      <c r="AK1300" s="17">
        <v>0.18364650392090401</v>
      </c>
      <c r="AL1300" s="17">
        <v>0.16965807541405301</v>
      </c>
      <c r="AM1300" s="17">
        <v>0.14152070338587</v>
      </c>
      <c r="AN1300" s="17"/>
      <c r="AO1300" s="17">
        <v>0.122015234045354</v>
      </c>
      <c r="AP1300" s="17">
        <v>0.23357869968637199</v>
      </c>
      <c r="AQ1300" s="17">
        <v>0.156052889194564</v>
      </c>
      <c r="AR1300" s="17"/>
      <c r="AS1300" s="17">
        <v>0.19537344346413399</v>
      </c>
      <c r="AT1300" s="17">
        <v>0.161310168617493</v>
      </c>
      <c r="AU1300" s="17">
        <v>0.18587486948083301</v>
      </c>
      <c r="AV1300" s="17">
        <v>0.18670093990778799</v>
      </c>
      <c r="AW1300" s="17">
        <v>9.7170473233068905E-2</v>
      </c>
      <c r="AX1300" s="17"/>
      <c r="AY1300" s="17">
        <v>0.158641802324541</v>
      </c>
      <c r="AZ1300" s="17">
        <v>0.19153397301959599</v>
      </c>
      <c r="BA1300" s="17">
        <v>0.21022763839761799</v>
      </c>
      <c r="BB1300" s="17">
        <v>0.20222728862168701</v>
      </c>
      <c r="BC1300" s="17">
        <v>0.173934124155838</v>
      </c>
      <c r="BD1300" s="17">
        <v>0.20327324197254101</v>
      </c>
      <c r="BE1300" s="17">
        <v>0.16949063875721501</v>
      </c>
      <c r="BF1300" s="17">
        <v>0.220075955552333</v>
      </c>
      <c r="BG1300" s="17">
        <v>0.18752087228709299</v>
      </c>
      <c r="BH1300" s="17">
        <v>0.153463786947904</v>
      </c>
      <c r="BI1300" s="17">
        <v>0.179581193520743</v>
      </c>
      <c r="BJ1300" s="17">
        <v>0.175693630380273</v>
      </c>
      <c r="BK1300" s="17">
        <v>0.15722410457510799</v>
      </c>
      <c r="BL1300" s="17">
        <v>0.163350910668769</v>
      </c>
      <c r="BM1300" s="17">
        <v>0.17605189012782399</v>
      </c>
      <c r="BN1300" s="17">
        <v>0.189499876787283</v>
      </c>
      <c r="BO1300" s="17"/>
      <c r="BP1300" s="17">
        <v>0.20408131413664199</v>
      </c>
      <c r="BQ1300" s="17">
        <v>0.17781292897884901</v>
      </c>
      <c r="BR1300" s="17">
        <v>0.16245330991981799</v>
      </c>
      <c r="BS1300" s="17">
        <v>0.17923485108413501</v>
      </c>
      <c r="BT1300" s="17">
        <v>0.19572731340959101</v>
      </c>
      <c r="BU1300" s="17">
        <v>0.17413812102162399</v>
      </c>
      <c r="BV1300" s="17"/>
      <c r="BW1300" s="17">
        <v>0.202380672897715</v>
      </c>
      <c r="BX1300" s="17">
        <v>0.191971524895371</v>
      </c>
      <c r="BY1300" s="17">
        <v>0.20030404819459499</v>
      </c>
      <c r="BZ1300" s="17">
        <v>0.17758226439487401</v>
      </c>
      <c r="CA1300" s="17">
        <v>0.160653927629271</v>
      </c>
      <c r="CB1300" s="17">
        <v>0.15856287605951699</v>
      </c>
      <c r="CC1300" s="17">
        <v>0.157455530868436</v>
      </c>
      <c r="CD1300" s="17">
        <v>0.15983684940866699</v>
      </c>
      <c r="CE1300" s="17"/>
      <c r="CF1300" s="17">
        <v>0.185766698140856</v>
      </c>
      <c r="CG1300" s="17">
        <v>0.16939283952998599</v>
      </c>
      <c r="CH1300" s="17">
        <v>0.18186967499016601</v>
      </c>
      <c r="CI1300" s="17">
        <v>0.20569399417165099</v>
      </c>
      <c r="CJ1300" s="17">
        <v>0.250506666233551</v>
      </c>
      <c r="CK1300" s="17"/>
      <c r="CL1300" s="17">
        <v>0.113850277958792</v>
      </c>
      <c r="CM1300" s="17"/>
      <c r="CN1300" s="17">
        <v>0.23833832467503499</v>
      </c>
      <c r="CO1300" s="17">
        <v>0.10240156053480701</v>
      </c>
      <c r="CP1300" s="17">
        <v>0.123271272778188</v>
      </c>
    </row>
    <row r="1301" spans="2:94" x14ac:dyDescent="0.35">
      <c r="C1301" s="17"/>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c r="AD1301" s="17"/>
      <c r="AE1301" s="17"/>
      <c r="AF1301" s="17"/>
      <c r="AG1301" s="17"/>
      <c r="AH1301" s="17"/>
      <c r="AI1301" s="17"/>
      <c r="AJ1301" s="17"/>
      <c r="AK1301" s="17"/>
      <c r="AL1301" s="17"/>
      <c r="AM1301" s="17"/>
      <c r="AN1301" s="17"/>
      <c r="AO1301" s="17"/>
      <c r="AP1301" s="17"/>
      <c r="AQ1301" s="17"/>
      <c r="AR1301" s="17"/>
      <c r="AS1301" s="17"/>
      <c r="AT1301" s="17"/>
      <c r="AU1301" s="17"/>
      <c r="AV1301" s="17"/>
      <c r="AW1301" s="17"/>
      <c r="AX1301" s="17"/>
      <c r="AY1301" s="17"/>
      <c r="AZ1301" s="17"/>
      <c r="BA1301" s="17"/>
      <c r="BB1301" s="17"/>
      <c r="BC1301" s="17"/>
      <c r="BD1301" s="17"/>
      <c r="BE1301" s="17"/>
      <c r="BF1301" s="17"/>
      <c r="BG1301" s="17"/>
      <c r="BH1301" s="17"/>
      <c r="BI1301" s="17"/>
      <c r="BJ1301" s="17"/>
      <c r="BK1301" s="17"/>
      <c r="BL1301" s="17"/>
      <c r="BM1301" s="17"/>
      <c r="BN1301" s="17"/>
      <c r="BO1301" s="17"/>
      <c r="BP1301" s="17"/>
      <c r="BQ1301" s="17"/>
      <c r="BR1301" s="17"/>
      <c r="BS1301" s="17"/>
      <c r="BT1301" s="17"/>
      <c r="BU1301" s="17"/>
      <c r="BV1301" s="17"/>
      <c r="BW1301" s="17"/>
      <c r="BX1301" s="17"/>
      <c r="BY1301" s="17"/>
      <c r="BZ1301" s="17"/>
      <c r="CA1301" s="17"/>
      <c r="CB1301" s="17"/>
      <c r="CC1301" s="17"/>
      <c r="CD1301" s="17"/>
      <c r="CE1301" s="17"/>
      <c r="CF1301" s="17"/>
      <c r="CG1301" s="17"/>
      <c r="CH1301" s="17"/>
      <c r="CI1301" s="17"/>
      <c r="CJ1301" s="17"/>
      <c r="CK1301" s="17"/>
      <c r="CL1301" s="17"/>
      <c r="CM1301" s="17"/>
      <c r="CN1301" s="17"/>
      <c r="CO1301" s="17"/>
      <c r="CP1301" s="17"/>
    </row>
    <row r="1302" spans="2:94" x14ac:dyDescent="0.35">
      <c r="B1302" s="6" t="s">
        <v>462</v>
      </c>
      <c r="C1302" s="17"/>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c r="AD1302" s="17"/>
      <c r="AE1302" s="17"/>
      <c r="AF1302" s="17"/>
      <c r="AG1302" s="17"/>
      <c r="AH1302" s="17"/>
      <c r="AI1302" s="17"/>
      <c r="AJ1302" s="17"/>
      <c r="AK1302" s="17"/>
      <c r="AL1302" s="17"/>
      <c r="AM1302" s="17"/>
      <c r="AN1302" s="17"/>
      <c r="AO1302" s="17"/>
      <c r="AP1302" s="17"/>
      <c r="AQ1302" s="17"/>
      <c r="AR1302" s="17"/>
      <c r="AS1302" s="17"/>
      <c r="AT1302" s="17"/>
      <c r="AU1302" s="17"/>
      <c r="AV1302" s="17"/>
      <c r="AW1302" s="17"/>
      <c r="AX1302" s="17"/>
      <c r="AY1302" s="17"/>
      <c r="AZ1302" s="17"/>
      <c r="BA1302" s="17"/>
      <c r="BB1302" s="17"/>
      <c r="BC1302" s="17"/>
      <c r="BD1302" s="17"/>
      <c r="BE1302" s="17"/>
      <c r="BF1302" s="17"/>
      <c r="BG1302" s="17"/>
      <c r="BH1302" s="17"/>
      <c r="BI1302" s="17"/>
      <c r="BJ1302" s="17"/>
      <c r="BK1302" s="17"/>
      <c r="BL1302" s="17"/>
      <c r="BM1302" s="17"/>
      <c r="BN1302" s="17"/>
      <c r="BO1302" s="17"/>
      <c r="BP1302" s="17"/>
      <c r="BQ1302" s="17"/>
      <c r="BR1302" s="17"/>
      <c r="BS1302" s="17"/>
      <c r="BT1302" s="17"/>
      <c r="BU1302" s="17"/>
      <c r="BV1302" s="17"/>
      <c r="BW1302" s="17"/>
      <c r="BX1302" s="17"/>
      <c r="BY1302" s="17"/>
      <c r="BZ1302" s="17"/>
      <c r="CA1302" s="17"/>
      <c r="CB1302" s="17"/>
      <c r="CC1302" s="17"/>
      <c r="CD1302" s="17"/>
      <c r="CE1302" s="17"/>
      <c r="CF1302" s="17"/>
      <c r="CG1302" s="17"/>
      <c r="CH1302" s="17"/>
      <c r="CI1302" s="17"/>
      <c r="CJ1302" s="17"/>
      <c r="CK1302" s="17"/>
      <c r="CL1302" s="17"/>
      <c r="CM1302" s="17"/>
      <c r="CN1302" s="17"/>
      <c r="CO1302" s="17"/>
      <c r="CP1302" s="17"/>
    </row>
    <row r="1303" spans="2:94" x14ac:dyDescent="0.35">
      <c r="B1303" s="24" t="s">
        <v>125</v>
      </c>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c r="AO1303" s="17"/>
      <c r="AP1303" s="17"/>
      <c r="AQ1303" s="17"/>
      <c r="AR1303" s="17"/>
      <c r="AS1303" s="17"/>
      <c r="AT1303" s="17"/>
      <c r="AU1303" s="17"/>
      <c r="AV1303" s="17"/>
      <c r="AW1303" s="17"/>
      <c r="AX1303" s="17"/>
      <c r="AY1303" s="17"/>
      <c r="AZ1303" s="17"/>
      <c r="BA1303" s="17"/>
      <c r="BB1303" s="17"/>
      <c r="BC1303" s="17"/>
      <c r="BD1303" s="17"/>
      <c r="BE1303" s="17"/>
      <c r="BF1303" s="17"/>
      <c r="BG1303" s="17"/>
      <c r="BH1303" s="17"/>
      <c r="BI1303" s="17"/>
      <c r="BJ1303" s="17"/>
      <c r="BK1303" s="17"/>
      <c r="BL1303" s="17"/>
      <c r="BM1303" s="17"/>
      <c r="BN1303" s="17"/>
      <c r="BO1303" s="17"/>
      <c r="BP1303" s="17"/>
      <c r="BQ1303" s="17"/>
      <c r="BR1303" s="17"/>
      <c r="BS1303" s="17"/>
      <c r="BT1303" s="17"/>
      <c r="BU1303" s="17"/>
      <c r="BV1303" s="17"/>
      <c r="BW1303" s="17"/>
      <c r="BX1303" s="17"/>
      <c r="BY1303" s="17"/>
      <c r="BZ1303" s="17"/>
      <c r="CA1303" s="17"/>
      <c r="CB1303" s="17"/>
      <c r="CC1303" s="17"/>
      <c r="CD1303" s="17"/>
      <c r="CE1303" s="17"/>
      <c r="CF1303" s="17"/>
      <c r="CG1303" s="17"/>
      <c r="CH1303" s="17"/>
      <c r="CI1303" s="17"/>
      <c r="CJ1303" s="17"/>
      <c r="CK1303" s="17"/>
      <c r="CL1303" s="17"/>
      <c r="CM1303" s="17"/>
      <c r="CN1303" s="17"/>
      <c r="CO1303" s="17"/>
      <c r="CP1303" s="17"/>
    </row>
    <row r="1304" spans="2:94" x14ac:dyDescent="0.35">
      <c r="B1304" t="s">
        <v>455</v>
      </c>
      <c r="C1304" s="17">
        <v>0.113994569857137</v>
      </c>
      <c r="D1304" s="17">
        <v>0.13333976362835301</v>
      </c>
      <c r="E1304" s="17">
        <v>9.5464240681962895E-2</v>
      </c>
      <c r="F1304" s="17"/>
      <c r="G1304" s="17">
        <v>0.103658512051315</v>
      </c>
      <c r="H1304" s="17">
        <v>0.108395252022938</v>
      </c>
      <c r="I1304" s="17">
        <v>0.101005805800084</v>
      </c>
      <c r="J1304" s="17">
        <v>9.8091707614625004E-2</v>
      </c>
      <c r="K1304" s="17">
        <v>0.12684928209256999</v>
      </c>
      <c r="L1304" s="17">
        <v>0.140337411457605</v>
      </c>
      <c r="M1304" s="17"/>
      <c r="N1304" s="17">
        <v>0.14270985422902699</v>
      </c>
      <c r="O1304" s="17">
        <v>0.115261044423161</v>
      </c>
      <c r="P1304" s="17">
        <v>0.100378979733348</v>
      </c>
      <c r="Q1304" s="17">
        <v>9.5119979157553297E-2</v>
      </c>
      <c r="R1304" s="17"/>
      <c r="S1304" s="17">
        <v>0.116618466385305</v>
      </c>
      <c r="T1304" s="17">
        <v>0.13423345262605799</v>
      </c>
      <c r="U1304" s="17">
        <v>0.14537135720736699</v>
      </c>
      <c r="V1304" s="17">
        <v>0.11738446462296701</v>
      </c>
      <c r="W1304" s="17">
        <v>0.113422401139749</v>
      </c>
      <c r="X1304" s="17">
        <v>8.1091675994358306E-2</v>
      </c>
      <c r="Y1304" s="17">
        <v>9.3490045777861103E-2</v>
      </c>
      <c r="Z1304" s="17">
        <v>0.116130089121032</v>
      </c>
      <c r="AA1304" s="17">
        <v>0.103563347601342</v>
      </c>
      <c r="AB1304" s="17">
        <v>0.127549650783294</v>
      </c>
      <c r="AC1304" s="17">
        <v>8.7241651754266097E-2</v>
      </c>
      <c r="AD1304" s="17"/>
      <c r="AE1304" s="17">
        <v>0.13755302047978399</v>
      </c>
      <c r="AF1304" s="17">
        <v>9.6079862672670102E-2</v>
      </c>
      <c r="AG1304" s="17">
        <v>0.108953518685473</v>
      </c>
      <c r="AH1304" s="17"/>
      <c r="AI1304" s="17">
        <v>0.167544198203011</v>
      </c>
      <c r="AJ1304" s="17">
        <v>6.6617727946976998E-2</v>
      </c>
      <c r="AK1304" s="17">
        <v>0.13442024184467499</v>
      </c>
      <c r="AL1304" s="17">
        <v>0.18684495607311299</v>
      </c>
      <c r="AM1304" s="17">
        <v>0.104080072414153</v>
      </c>
      <c r="AN1304" s="17"/>
      <c r="AO1304" s="17">
        <v>0.15127141799689001</v>
      </c>
      <c r="AP1304" s="17">
        <v>7.7463829524647698E-2</v>
      </c>
      <c r="AQ1304" s="17">
        <v>0.12789168835070999</v>
      </c>
      <c r="AR1304" s="17"/>
      <c r="AS1304" s="17">
        <v>0.104619690417038</v>
      </c>
      <c r="AT1304" s="17">
        <v>0.10670044292064899</v>
      </c>
      <c r="AU1304" s="17">
        <v>0.12114498426175201</v>
      </c>
      <c r="AV1304" s="17">
        <v>0.135250838880553</v>
      </c>
      <c r="AW1304" s="17">
        <v>6.8028449116009401E-2</v>
      </c>
      <c r="AX1304" s="17"/>
      <c r="AY1304" s="17">
        <v>6.2464518132430799E-2</v>
      </c>
      <c r="AZ1304" s="17">
        <v>8.7954535086602698E-2</v>
      </c>
      <c r="BA1304" s="17">
        <v>0.119299819487166</v>
      </c>
      <c r="BB1304" s="17">
        <v>6.8113710439872605E-2</v>
      </c>
      <c r="BC1304" s="17">
        <v>7.8912935442290694E-2</v>
      </c>
      <c r="BD1304" s="17">
        <v>0.122723123541639</v>
      </c>
      <c r="BE1304" s="17">
        <v>0.11055178684079101</v>
      </c>
      <c r="BF1304" s="17">
        <v>0.100022497837243</v>
      </c>
      <c r="BG1304" s="17">
        <v>9.94216306339301E-2</v>
      </c>
      <c r="BH1304" s="17">
        <v>0.121424047280767</v>
      </c>
      <c r="BI1304" s="17">
        <v>0.142463747776026</v>
      </c>
      <c r="BJ1304" s="17">
        <v>0.14235444066156699</v>
      </c>
      <c r="BK1304" s="17">
        <v>0.15774225139671799</v>
      </c>
      <c r="BL1304" s="17">
        <v>0.13901805825204999</v>
      </c>
      <c r="BM1304" s="17">
        <v>0.14482402045670101</v>
      </c>
      <c r="BN1304" s="17">
        <v>0.20875287999497499</v>
      </c>
      <c r="BO1304" s="17"/>
      <c r="BP1304" s="17">
        <v>0.115218305579613</v>
      </c>
      <c r="BQ1304" s="17">
        <v>0.108175192969116</v>
      </c>
      <c r="BR1304" s="17">
        <v>0.112446275767738</v>
      </c>
      <c r="BS1304" s="17">
        <v>0.109684835847215</v>
      </c>
      <c r="BT1304" s="17">
        <v>0.117717507526551</v>
      </c>
      <c r="BU1304" s="17">
        <v>0.15169713334378401</v>
      </c>
      <c r="BV1304" s="17"/>
      <c r="BW1304" s="17">
        <v>9.7649110338352094E-2</v>
      </c>
      <c r="BX1304" s="17">
        <v>0.110003702681867</v>
      </c>
      <c r="BY1304" s="17">
        <v>0.1190882422993</v>
      </c>
      <c r="BZ1304" s="17">
        <v>0.116490516941162</v>
      </c>
      <c r="CA1304" s="17">
        <v>0.101065618471099</v>
      </c>
      <c r="CB1304" s="17">
        <v>0.103415829659652</v>
      </c>
      <c r="CC1304" s="17">
        <v>0.19774205567367301</v>
      </c>
      <c r="CD1304" s="17">
        <v>0.128824130966888</v>
      </c>
      <c r="CE1304" s="17"/>
      <c r="CF1304" s="17">
        <v>0.15186034015990801</v>
      </c>
      <c r="CG1304" s="17">
        <v>0.140684702236509</v>
      </c>
      <c r="CH1304" s="17">
        <v>9.2513224390253099E-2</v>
      </c>
      <c r="CI1304" s="17">
        <v>9.7328705002759197E-2</v>
      </c>
      <c r="CJ1304" s="17">
        <v>4.97214114780513E-2</v>
      </c>
      <c r="CK1304" s="17"/>
      <c r="CL1304" s="17">
        <v>0.11159181998142501</v>
      </c>
      <c r="CM1304" s="17"/>
      <c r="CN1304" s="17">
        <v>9.1053557395943605E-2</v>
      </c>
      <c r="CO1304" s="17">
        <v>0.12673204950259101</v>
      </c>
      <c r="CP1304" s="17">
        <v>0.15628361654654599</v>
      </c>
    </row>
    <row r="1305" spans="2:94" x14ac:dyDescent="0.35">
      <c r="B1305" t="s">
        <v>456</v>
      </c>
      <c r="C1305" s="17">
        <v>0.28717113682706302</v>
      </c>
      <c r="D1305" s="17">
        <v>0.29117112032250198</v>
      </c>
      <c r="E1305" s="17">
        <v>0.28362083380550002</v>
      </c>
      <c r="F1305" s="17"/>
      <c r="G1305" s="17">
        <v>0.30712489308796498</v>
      </c>
      <c r="H1305" s="17">
        <v>0.30095455080158201</v>
      </c>
      <c r="I1305" s="17">
        <v>0.31438016034472499</v>
      </c>
      <c r="J1305" s="17">
        <v>0.24260462181166201</v>
      </c>
      <c r="K1305" s="17">
        <v>0.25308087055831502</v>
      </c>
      <c r="L1305" s="17">
        <v>0.29942852098450601</v>
      </c>
      <c r="M1305" s="17"/>
      <c r="N1305" s="17">
        <v>0.33630552734054497</v>
      </c>
      <c r="O1305" s="17">
        <v>0.30664459979659098</v>
      </c>
      <c r="P1305" s="17">
        <v>0.28217494276468702</v>
      </c>
      <c r="Q1305" s="17">
        <v>0.21490992791065799</v>
      </c>
      <c r="R1305" s="17"/>
      <c r="S1305" s="17">
        <v>0.27964645758258699</v>
      </c>
      <c r="T1305" s="17">
        <v>0.30219088308870001</v>
      </c>
      <c r="U1305" s="17">
        <v>0.27644976427832701</v>
      </c>
      <c r="V1305" s="17">
        <v>0.312354159530352</v>
      </c>
      <c r="W1305" s="17">
        <v>0.30416119915301798</v>
      </c>
      <c r="X1305" s="17">
        <v>0.27193680139321103</v>
      </c>
      <c r="Y1305" s="17">
        <v>0.29416194170113202</v>
      </c>
      <c r="Z1305" s="17">
        <v>0.25631029482169798</v>
      </c>
      <c r="AA1305" s="17">
        <v>0.28335769188841098</v>
      </c>
      <c r="AB1305" s="17">
        <v>0.27578052294717298</v>
      </c>
      <c r="AC1305" s="17">
        <v>0.28711262796769199</v>
      </c>
      <c r="AD1305" s="17"/>
      <c r="AE1305" s="17">
        <v>0.28515174980290697</v>
      </c>
      <c r="AF1305" s="17">
        <v>0.297521386759175</v>
      </c>
      <c r="AG1305" s="17">
        <v>0.26119755791603599</v>
      </c>
      <c r="AH1305" s="17"/>
      <c r="AI1305" s="17">
        <v>0.331125714067108</v>
      </c>
      <c r="AJ1305" s="17">
        <v>0.218423313432657</v>
      </c>
      <c r="AK1305" s="17">
        <v>0.36452705783384498</v>
      </c>
      <c r="AL1305" s="17">
        <v>0.20827040055290999</v>
      </c>
      <c r="AM1305" s="17">
        <v>0.26658925855014598</v>
      </c>
      <c r="AN1305" s="17"/>
      <c r="AO1305" s="17">
        <v>0.36327480103304399</v>
      </c>
      <c r="AP1305" s="17">
        <v>0.24293895915659799</v>
      </c>
      <c r="AQ1305" s="17">
        <v>0.346533167621633</v>
      </c>
      <c r="AR1305" s="17"/>
      <c r="AS1305" s="17">
        <v>0.231607402744538</v>
      </c>
      <c r="AT1305" s="17">
        <v>0.30350339425617801</v>
      </c>
      <c r="AU1305" s="17">
        <v>0.30906268037172901</v>
      </c>
      <c r="AV1305" s="17">
        <v>0.34253751790338499</v>
      </c>
      <c r="AW1305" s="17">
        <v>0.37738906719582599</v>
      </c>
      <c r="AX1305" s="17"/>
      <c r="AY1305" s="17">
        <v>0.257989502781866</v>
      </c>
      <c r="AZ1305" s="17">
        <v>0.175147519908956</v>
      </c>
      <c r="BA1305" s="17">
        <v>0.186415447256565</v>
      </c>
      <c r="BB1305" s="17">
        <v>0.24941256451159799</v>
      </c>
      <c r="BC1305" s="17">
        <v>0.269834834881505</v>
      </c>
      <c r="BD1305" s="17">
        <v>0.279304442059777</v>
      </c>
      <c r="BE1305" s="17">
        <v>0.28660474285469101</v>
      </c>
      <c r="BF1305" s="17">
        <v>0.28433215564508402</v>
      </c>
      <c r="BG1305" s="17">
        <v>0.34379982568683198</v>
      </c>
      <c r="BH1305" s="17">
        <v>0.34052699014108301</v>
      </c>
      <c r="BI1305" s="17">
        <v>0.32680735854092202</v>
      </c>
      <c r="BJ1305" s="17">
        <v>0.41042992510425602</v>
      </c>
      <c r="BK1305" s="17">
        <v>0.34806619891124002</v>
      </c>
      <c r="BL1305" s="17">
        <v>0.396192669381076</v>
      </c>
      <c r="BM1305" s="17">
        <v>0.31492017126821198</v>
      </c>
      <c r="BN1305" s="17">
        <v>0.25611542974454599</v>
      </c>
      <c r="BO1305" s="17"/>
      <c r="BP1305" s="17">
        <v>0.24849555430529299</v>
      </c>
      <c r="BQ1305" s="17">
        <v>0.29756321668723101</v>
      </c>
      <c r="BR1305" s="17">
        <v>0.28474556613351099</v>
      </c>
      <c r="BS1305" s="17">
        <v>0.29345796069492203</v>
      </c>
      <c r="BT1305" s="17">
        <v>0.31809253259771503</v>
      </c>
      <c r="BU1305" s="17">
        <v>0.32155745412011599</v>
      </c>
      <c r="BV1305" s="17"/>
      <c r="BW1305" s="17">
        <v>0.25897165390834298</v>
      </c>
      <c r="BX1305" s="17">
        <v>0.27361237145721201</v>
      </c>
      <c r="BY1305" s="17">
        <v>0.30465461512495201</v>
      </c>
      <c r="BZ1305" s="17">
        <v>0.270171110370519</v>
      </c>
      <c r="CA1305" s="17">
        <v>0.35031954024198397</v>
      </c>
      <c r="CB1305" s="17">
        <v>0.29970929911504202</v>
      </c>
      <c r="CC1305" s="17">
        <v>0.26403732427534599</v>
      </c>
      <c r="CD1305" s="17">
        <v>0.28533090933490801</v>
      </c>
      <c r="CE1305" s="17"/>
      <c r="CF1305" s="17">
        <v>0.25301653898195398</v>
      </c>
      <c r="CG1305" s="17">
        <v>0.31558913506008301</v>
      </c>
      <c r="CH1305" s="17">
        <v>0.29312858671378</v>
      </c>
      <c r="CI1305" s="17">
        <v>0.23487396302128899</v>
      </c>
      <c r="CJ1305" s="17">
        <v>0.234885536851519</v>
      </c>
      <c r="CK1305" s="17"/>
      <c r="CL1305" s="17">
        <v>0.33017179912613798</v>
      </c>
      <c r="CM1305" s="17"/>
      <c r="CN1305" s="17">
        <v>0.25980246496546</v>
      </c>
      <c r="CO1305" s="17">
        <v>0.286429454985898</v>
      </c>
      <c r="CP1305" s="17">
        <v>0.350306352012689</v>
      </c>
    </row>
    <row r="1306" spans="2:94" x14ac:dyDescent="0.35">
      <c r="B1306" t="s">
        <v>457</v>
      </c>
      <c r="C1306" s="17">
        <v>0.27250693999850101</v>
      </c>
      <c r="D1306" s="17">
        <v>0.24765686857350899</v>
      </c>
      <c r="E1306" s="17">
        <v>0.29692678680659701</v>
      </c>
      <c r="F1306" s="17"/>
      <c r="G1306" s="17">
        <v>0.20910491459192701</v>
      </c>
      <c r="H1306" s="17">
        <v>0.224564540690433</v>
      </c>
      <c r="I1306" s="17">
        <v>0.24673850162819599</v>
      </c>
      <c r="J1306" s="17">
        <v>0.32941617798892497</v>
      </c>
      <c r="K1306" s="17">
        <v>0.34646709392992397</v>
      </c>
      <c r="L1306" s="17">
        <v>0.27932386614350302</v>
      </c>
      <c r="M1306" s="17"/>
      <c r="N1306" s="17">
        <v>0.22821104988337301</v>
      </c>
      <c r="O1306" s="17">
        <v>0.265418831832471</v>
      </c>
      <c r="P1306" s="17">
        <v>0.27245383182164701</v>
      </c>
      <c r="Q1306" s="17">
        <v>0.330283766194853</v>
      </c>
      <c r="R1306" s="17"/>
      <c r="S1306" s="17">
        <v>0.232128997585858</v>
      </c>
      <c r="T1306" s="17">
        <v>0.27465545706664402</v>
      </c>
      <c r="U1306" s="17">
        <v>0.288689394667972</v>
      </c>
      <c r="V1306" s="17">
        <v>0.28576358688239001</v>
      </c>
      <c r="W1306" s="17">
        <v>0.27990377293014501</v>
      </c>
      <c r="X1306" s="17">
        <v>0.29277171691279202</v>
      </c>
      <c r="Y1306" s="17">
        <v>0.25157244046849297</v>
      </c>
      <c r="Z1306" s="17">
        <v>0.27623620347560901</v>
      </c>
      <c r="AA1306" s="17">
        <v>0.29831285947173902</v>
      </c>
      <c r="AB1306" s="17">
        <v>0.249855322952098</v>
      </c>
      <c r="AC1306" s="17">
        <v>0.29777680097977399</v>
      </c>
      <c r="AD1306" s="17"/>
      <c r="AE1306" s="17">
        <v>0.26083494034678001</v>
      </c>
      <c r="AF1306" s="17">
        <v>0.26930553214067598</v>
      </c>
      <c r="AG1306" s="17">
        <v>0.33361957426851802</v>
      </c>
      <c r="AH1306" s="17"/>
      <c r="AI1306" s="17">
        <v>0.23271233767845501</v>
      </c>
      <c r="AJ1306" s="17">
        <v>0.26359656545197302</v>
      </c>
      <c r="AK1306" s="17">
        <v>0.253705841660539</v>
      </c>
      <c r="AL1306" s="17">
        <v>0.29782060351988399</v>
      </c>
      <c r="AM1306" s="17">
        <v>0.37120894952818201</v>
      </c>
      <c r="AN1306" s="17"/>
      <c r="AO1306" s="17">
        <v>0.20758693750673901</v>
      </c>
      <c r="AP1306" s="17">
        <v>0.27019904876816903</v>
      </c>
      <c r="AQ1306" s="17">
        <v>0.25705643615394103</v>
      </c>
      <c r="AR1306" s="17"/>
      <c r="AS1306" s="17">
        <v>0.307498315162408</v>
      </c>
      <c r="AT1306" s="17">
        <v>0.28840181932532999</v>
      </c>
      <c r="AU1306" s="17">
        <v>0.24645592122759999</v>
      </c>
      <c r="AV1306" s="17">
        <v>0.22676828576029201</v>
      </c>
      <c r="AW1306" s="17">
        <v>0.17568142722493299</v>
      </c>
      <c r="AX1306" s="17"/>
      <c r="AY1306" s="17">
        <v>0.18904853265081401</v>
      </c>
      <c r="AZ1306" s="17">
        <v>0.29543020281645899</v>
      </c>
      <c r="BA1306" s="17">
        <v>0.33328353549586598</v>
      </c>
      <c r="BB1306" s="17">
        <v>0.34514183357443101</v>
      </c>
      <c r="BC1306" s="17">
        <v>0.28434082165709501</v>
      </c>
      <c r="BD1306" s="17">
        <v>0.27840282861926702</v>
      </c>
      <c r="BE1306" s="17">
        <v>0.26148753413795001</v>
      </c>
      <c r="BF1306" s="17">
        <v>0.30979856741082101</v>
      </c>
      <c r="BG1306" s="17">
        <v>0.24193025199400001</v>
      </c>
      <c r="BH1306" s="17">
        <v>0.225787656075811</v>
      </c>
      <c r="BI1306" s="17">
        <v>0.244379607717118</v>
      </c>
      <c r="BJ1306" s="17">
        <v>0.221939437432776</v>
      </c>
      <c r="BK1306" s="17">
        <v>0.22709397421567401</v>
      </c>
      <c r="BL1306" s="17">
        <v>0.163945830046653</v>
      </c>
      <c r="BM1306" s="17">
        <v>0.136402179073873</v>
      </c>
      <c r="BN1306" s="17">
        <v>0.16565449463027099</v>
      </c>
      <c r="BO1306" s="17"/>
      <c r="BP1306" s="17">
        <v>0.25137905907137398</v>
      </c>
      <c r="BQ1306" s="17">
        <v>0.27036569267791499</v>
      </c>
      <c r="BR1306" s="17">
        <v>0.26864101424946102</v>
      </c>
      <c r="BS1306" s="17">
        <v>0.29016600413091798</v>
      </c>
      <c r="BT1306" s="17">
        <v>0.293101164417434</v>
      </c>
      <c r="BU1306" s="17">
        <v>0.277749478205572</v>
      </c>
      <c r="BV1306" s="17"/>
      <c r="BW1306" s="17">
        <v>0.21857399550514101</v>
      </c>
      <c r="BX1306" s="17">
        <v>0.26856850782720798</v>
      </c>
      <c r="BY1306" s="17">
        <v>0.26895237117549697</v>
      </c>
      <c r="BZ1306" s="17">
        <v>0.28068692771509401</v>
      </c>
      <c r="CA1306" s="17">
        <v>0.23681613941674101</v>
      </c>
      <c r="CB1306" s="17">
        <v>0.22665415875900299</v>
      </c>
      <c r="CC1306" s="17">
        <v>0.24880604397452899</v>
      </c>
      <c r="CD1306" s="17">
        <v>0.29661705820453999</v>
      </c>
      <c r="CE1306" s="17"/>
      <c r="CF1306" s="17">
        <v>0.181129001442035</v>
      </c>
      <c r="CG1306" s="17">
        <v>0.26027708414740902</v>
      </c>
      <c r="CH1306" s="17">
        <v>0.29170450833882999</v>
      </c>
      <c r="CI1306" s="17">
        <v>0.28141341720484198</v>
      </c>
      <c r="CJ1306" s="17">
        <v>0.37468614560896102</v>
      </c>
      <c r="CK1306" s="17"/>
      <c r="CL1306" s="17">
        <v>0.261537131690183</v>
      </c>
      <c r="CM1306" s="17"/>
      <c r="CN1306" s="17">
        <v>0.29763790733221601</v>
      </c>
      <c r="CO1306" s="17">
        <v>0.27782975662756898</v>
      </c>
      <c r="CP1306" s="17">
        <v>0.2108394751879</v>
      </c>
    </row>
    <row r="1307" spans="2:94" x14ac:dyDescent="0.35">
      <c r="B1307" t="s">
        <v>458</v>
      </c>
      <c r="C1307" s="17">
        <v>0.222453854790088</v>
      </c>
      <c r="D1307" s="17">
        <v>0.224160380681688</v>
      </c>
      <c r="E1307" s="17">
        <v>0.22002637932680899</v>
      </c>
      <c r="F1307" s="17"/>
      <c r="G1307" s="17">
        <v>0.280157238971946</v>
      </c>
      <c r="H1307" s="17">
        <v>0.26032781875142702</v>
      </c>
      <c r="I1307" s="17">
        <v>0.24120766054621501</v>
      </c>
      <c r="J1307" s="17">
        <v>0.239407441644616</v>
      </c>
      <c r="K1307" s="17">
        <v>0.15960097739065801</v>
      </c>
      <c r="L1307" s="17">
        <v>0.16602450186165901</v>
      </c>
      <c r="M1307" s="17"/>
      <c r="N1307" s="17">
        <v>0.20411102996861599</v>
      </c>
      <c r="O1307" s="17">
        <v>0.22126587895605199</v>
      </c>
      <c r="P1307" s="17">
        <v>0.230346713845926</v>
      </c>
      <c r="Q1307" s="17">
        <v>0.237419518053232</v>
      </c>
      <c r="R1307" s="17"/>
      <c r="S1307" s="17">
        <v>0.26275807398540202</v>
      </c>
      <c r="T1307" s="17">
        <v>0.203413750030287</v>
      </c>
      <c r="U1307" s="17">
        <v>0.17545380780849501</v>
      </c>
      <c r="V1307" s="17">
        <v>0.197597480372427</v>
      </c>
      <c r="W1307" s="17">
        <v>0.213487482321916</v>
      </c>
      <c r="X1307" s="17">
        <v>0.26419696127838899</v>
      </c>
      <c r="Y1307" s="17">
        <v>0.25919099005261398</v>
      </c>
      <c r="Z1307" s="17">
        <v>0.20642586823037101</v>
      </c>
      <c r="AA1307" s="17">
        <v>0.215069803906698</v>
      </c>
      <c r="AB1307" s="17">
        <v>0.21202801720079001</v>
      </c>
      <c r="AC1307" s="17">
        <v>0.20576362131520601</v>
      </c>
      <c r="AD1307" s="17"/>
      <c r="AE1307" s="17">
        <v>0.20118111724099899</v>
      </c>
      <c r="AF1307" s="17">
        <v>0.23284496840791799</v>
      </c>
      <c r="AG1307" s="17">
        <v>0.22329383366789299</v>
      </c>
      <c r="AH1307" s="17"/>
      <c r="AI1307" s="17">
        <v>0.17773188909336099</v>
      </c>
      <c r="AJ1307" s="17">
        <v>0.31458586245062498</v>
      </c>
      <c r="AK1307" s="17">
        <v>0.14772483209845699</v>
      </c>
      <c r="AL1307" s="17">
        <v>0.202190916677433</v>
      </c>
      <c r="AM1307" s="17">
        <v>0.188041727602513</v>
      </c>
      <c r="AN1307" s="17"/>
      <c r="AO1307" s="17">
        <v>0.18356197617356301</v>
      </c>
      <c r="AP1307" s="17">
        <v>0.28209652591870998</v>
      </c>
      <c r="AQ1307" s="17">
        <v>0.18272879302587799</v>
      </c>
      <c r="AR1307" s="17"/>
      <c r="AS1307" s="17">
        <v>0.239162571978046</v>
      </c>
      <c r="AT1307" s="17">
        <v>0.20005760763424901</v>
      </c>
      <c r="AU1307" s="17">
        <v>0.23163856775081099</v>
      </c>
      <c r="AV1307" s="17">
        <v>0.21083472374371801</v>
      </c>
      <c r="AW1307" s="17">
        <v>0.29652135247846101</v>
      </c>
      <c r="AX1307" s="17"/>
      <c r="AY1307" s="17">
        <v>0.36207357222132203</v>
      </c>
      <c r="AZ1307" s="17">
        <v>0.31036428804891403</v>
      </c>
      <c r="BA1307" s="17">
        <v>0.23704513596458299</v>
      </c>
      <c r="BB1307" s="17">
        <v>0.20444744395978501</v>
      </c>
      <c r="BC1307" s="17">
        <v>0.25447264635685402</v>
      </c>
      <c r="BD1307" s="17">
        <v>0.20621265909658701</v>
      </c>
      <c r="BE1307" s="17">
        <v>0.23367286560209499</v>
      </c>
      <c r="BF1307" s="17">
        <v>0.21906967311558601</v>
      </c>
      <c r="BG1307" s="17">
        <v>0.21352255849422999</v>
      </c>
      <c r="BH1307" s="17">
        <v>0.21510755567918</v>
      </c>
      <c r="BI1307" s="17">
        <v>0.22841630059451301</v>
      </c>
      <c r="BJ1307" s="17">
        <v>0.163118595510161</v>
      </c>
      <c r="BK1307" s="17">
        <v>0.204242827344529</v>
      </c>
      <c r="BL1307" s="17">
        <v>0.17672610068442601</v>
      </c>
      <c r="BM1307" s="17">
        <v>0.199824838512349</v>
      </c>
      <c r="BN1307" s="17">
        <v>0.24327604209213499</v>
      </c>
      <c r="BO1307" s="17"/>
      <c r="BP1307" s="17">
        <v>0.26581037422315601</v>
      </c>
      <c r="BQ1307" s="17">
        <v>0.225228483905418</v>
      </c>
      <c r="BR1307" s="17">
        <v>0.23316875559019201</v>
      </c>
      <c r="BS1307" s="17">
        <v>0.20877183002466501</v>
      </c>
      <c r="BT1307" s="17">
        <v>0.15570288814863201</v>
      </c>
      <c r="BU1307" s="17">
        <v>0.173957580454077</v>
      </c>
      <c r="BV1307" s="17"/>
      <c r="BW1307" s="17">
        <v>0.29961004748289799</v>
      </c>
      <c r="BX1307" s="17">
        <v>0.24300623084776099</v>
      </c>
      <c r="BY1307" s="17">
        <v>0.20333377279057699</v>
      </c>
      <c r="BZ1307" s="17">
        <v>0.22380732168464301</v>
      </c>
      <c r="CA1307" s="17">
        <v>0.21262189478729299</v>
      </c>
      <c r="CB1307" s="17">
        <v>0.28368591673483801</v>
      </c>
      <c r="CC1307" s="17">
        <v>0.15440096586768901</v>
      </c>
      <c r="CD1307" s="17">
        <v>0.21719570771469199</v>
      </c>
      <c r="CE1307" s="17"/>
      <c r="CF1307" s="17">
        <v>0.261906930945357</v>
      </c>
      <c r="CG1307" s="17">
        <v>0.19754598501829701</v>
      </c>
      <c r="CH1307" s="17">
        <v>0.22763875404304301</v>
      </c>
      <c r="CI1307" s="17">
        <v>0.249335829252085</v>
      </c>
      <c r="CJ1307" s="17">
        <v>0.21368578455367601</v>
      </c>
      <c r="CK1307" s="17"/>
      <c r="CL1307" s="17">
        <v>0.20516337125095699</v>
      </c>
      <c r="CM1307" s="17"/>
      <c r="CN1307" s="17">
        <v>0.23294809659063001</v>
      </c>
      <c r="CO1307" s="17">
        <v>0.23319934106908399</v>
      </c>
      <c r="CP1307" s="17">
        <v>0.18991954881554499</v>
      </c>
    </row>
    <row r="1308" spans="2:94" x14ac:dyDescent="0.35">
      <c r="B1308" t="s">
        <v>459</v>
      </c>
      <c r="C1308" s="17">
        <v>0.103873498527212</v>
      </c>
      <c r="D1308" s="17">
        <v>0.10367186679394701</v>
      </c>
      <c r="E1308" s="17">
        <v>0.10396175937913001</v>
      </c>
      <c r="F1308" s="17"/>
      <c r="G1308" s="17">
        <v>9.9954441296847205E-2</v>
      </c>
      <c r="H1308" s="17">
        <v>0.10575783773362001</v>
      </c>
      <c r="I1308" s="17">
        <v>9.6667871680779005E-2</v>
      </c>
      <c r="J1308" s="17">
        <v>9.0480050940170698E-2</v>
      </c>
      <c r="K1308" s="17">
        <v>0.11400177602853299</v>
      </c>
      <c r="L1308" s="17">
        <v>0.114885699552726</v>
      </c>
      <c r="M1308" s="17"/>
      <c r="N1308" s="17">
        <v>8.8662538578438504E-2</v>
      </c>
      <c r="O1308" s="17">
        <v>9.1409644991723701E-2</v>
      </c>
      <c r="P1308" s="17">
        <v>0.114645531834391</v>
      </c>
      <c r="Q1308" s="17">
        <v>0.122266808683704</v>
      </c>
      <c r="R1308" s="17"/>
      <c r="S1308" s="17">
        <v>0.108848004460848</v>
      </c>
      <c r="T1308" s="17">
        <v>8.5506457188310903E-2</v>
      </c>
      <c r="U1308" s="17">
        <v>0.114035676037838</v>
      </c>
      <c r="V1308" s="17">
        <v>8.6900308591862402E-2</v>
      </c>
      <c r="W1308" s="17">
        <v>8.9025144455172303E-2</v>
      </c>
      <c r="X1308" s="17">
        <v>9.0002844421249506E-2</v>
      </c>
      <c r="Y1308" s="17">
        <v>0.1015845819999</v>
      </c>
      <c r="Z1308" s="17">
        <v>0.14489754435128999</v>
      </c>
      <c r="AA1308" s="17">
        <v>9.9696297131809802E-2</v>
      </c>
      <c r="AB1308" s="17">
        <v>0.13478648611664501</v>
      </c>
      <c r="AC1308" s="17">
        <v>0.12210529798306199</v>
      </c>
      <c r="AD1308" s="17"/>
      <c r="AE1308" s="17">
        <v>0.115279172129529</v>
      </c>
      <c r="AF1308" s="17">
        <v>0.10424825001955999</v>
      </c>
      <c r="AG1308" s="17">
        <v>7.2935515462079506E-2</v>
      </c>
      <c r="AH1308" s="17"/>
      <c r="AI1308" s="17">
        <v>9.0885860958065098E-2</v>
      </c>
      <c r="AJ1308" s="17">
        <v>0.13677653071776799</v>
      </c>
      <c r="AK1308" s="17">
        <v>9.9622026562482993E-2</v>
      </c>
      <c r="AL1308" s="17">
        <v>0.10487312317666</v>
      </c>
      <c r="AM1308" s="17">
        <v>7.00799919050063E-2</v>
      </c>
      <c r="AN1308" s="17"/>
      <c r="AO1308" s="17">
        <v>9.4304867289764394E-2</v>
      </c>
      <c r="AP1308" s="17">
        <v>0.12730163663187499</v>
      </c>
      <c r="AQ1308" s="17">
        <v>8.5789914847837906E-2</v>
      </c>
      <c r="AR1308" s="17"/>
      <c r="AS1308" s="17">
        <v>0.117112019697969</v>
      </c>
      <c r="AT1308" s="17">
        <v>0.101336735863594</v>
      </c>
      <c r="AU1308" s="17">
        <v>9.1697846388108004E-2</v>
      </c>
      <c r="AV1308" s="17">
        <v>8.4608633712050907E-2</v>
      </c>
      <c r="AW1308" s="17">
        <v>8.2379703984770999E-2</v>
      </c>
      <c r="AX1308" s="17"/>
      <c r="AY1308" s="17">
        <v>0.12842387421356699</v>
      </c>
      <c r="AZ1308" s="17">
        <v>0.13110345413906799</v>
      </c>
      <c r="BA1308" s="17">
        <v>0.12395606179582</v>
      </c>
      <c r="BB1308" s="17">
        <v>0.132884447514314</v>
      </c>
      <c r="BC1308" s="17">
        <v>0.112438761662256</v>
      </c>
      <c r="BD1308" s="17">
        <v>0.11335694668273</v>
      </c>
      <c r="BE1308" s="17">
        <v>0.107683070564473</v>
      </c>
      <c r="BF1308" s="17">
        <v>8.6777105991265896E-2</v>
      </c>
      <c r="BG1308" s="17">
        <v>0.101325733191008</v>
      </c>
      <c r="BH1308" s="17">
        <v>9.7153750823159801E-2</v>
      </c>
      <c r="BI1308" s="17">
        <v>5.7932985371420997E-2</v>
      </c>
      <c r="BJ1308" s="17">
        <v>6.21576012912404E-2</v>
      </c>
      <c r="BK1308" s="17">
        <v>6.28547481318395E-2</v>
      </c>
      <c r="BL1308" s="17">
        <v>0.12411734163579501</v>
      </c>
      <c r="BM1308" s="17">
        <v>0.20402879068886501</v>
      </c>
      <c r="BN1308" s="17">
        <v>0.12620115353807199</v>
      </c>
      <c r="BO1308" s="17"/>
      <c r="BP1308" s="17">
        <v>0.119096706820564</v>
      </c>
      <c r="BQ1308" s="17">
        <v>9.8667413760319303E-2</v>
      </c>
      <c r="BR1308" s="17">
        <v>0.100998388259098</v>
      </c>
      <c r="BS1308" s="17">
        <v>9.7919369302280193E-2</v>
      </c>
      <c r="BT1308" s="17">
        <v>0.115385907309668</v>
      </c>
      <c r="BU1308" s="17">
        <v>7.5038353876450997E-2</v>
      </c>
      <c r="BV1308" s="17"/>
      <c r="BW1308" s="17">
        <v>0.125195192765265</v>
      </c>
      <c r="BX1308" s="17">
        <v>0.104809187185951</v>
      </c>
      <c r="BY1308" s="17">
        <v>0.103970998609673</v>
      </c>
      <c r="BZ1308" s="17">
        <v>0.10884412328858301</v>
      </c>
      <c r="CA1308" s="17">
        <v>9.9176807082882901E-2</v>
      </c>
      <c r="CB1308" s="17">
        <v>8.6534795731465095E-2</v>
      </c>
      <c r="CC1308" s="17">
        <v>0.13501361020876401</v>
      </c>
      <c r="CD1308" s="17">
        <v>7.2032193778971507E-2</v>
      </c>
      <c r="CE1308" s="17"/>
      <c r="CF1308" s="17">
        <v>0.15208718847074501</v>
      </c>
      <c r="CG1308" s="17">
        <v>8.5903093537701203E-2</v>
      </c>
      <c r="CH1308" s="17">
        <v>9.5014926514093503E-2</v>
      </c>
      <c r="CI1308" s="17">
        <v>0.137048085519025</v>
      </c>
      <c r="CJ1308" s="17">
        <v>0.12702112150779199</v>
      </c>
      <c r="CK1308" s="17"/>
      <c r="CL1308" s="17">
        <v>9.1535877951298E-2</v>
      </c>
      <c r="CM1308" s="17"/>
      <c r="CN1308" s="17">
        <v>0.11855797371575</v>
      </c>
      <c r="CO1308" s="17">
        <v>7.5809397814858501E-2</v>
      </c>
      <c r="CP1308" s="17">
        <v>9.2651007437319605E-2</v>
      </c>
    </row>
    <row r="1309" spans="2:94" x14ac:dyDescent="0.35">
      <c r="C1309" s="17"/>
      <c r="D1309" s="17"/>
      <c r="E1309" s="17"/>
      <c r="F1309" s="17"/>
      <c r="G1309" s="17"/>
      <c r="H1309" s="17"/>
      <c r="I1309" s="17"/>
      <c r="J1309" s="17"/>
      <c r="K1309" s="17"/>
      <c r="L1309" s="17"/>
      <c r="M1309" s="17"/>
      <c r="N1309" s="17"/>
      <c r="O1309" s="17"/>
      <c r="P1309" s="17"/>
      <c r="Q1309" s="17"/>
      <c r="R1309" s="17"/>
      <c r="S1309" s="17"/>
      <c r="T1309" s="17"/>
      <c r="U1309" s="17"/>
      <c r="V1309" s="17"/>
      <c r="W1309" s="17"/>
      <c r="X1309" s="17"/>
      <c r="Y1309" s="17"/>
      <c r="Z1309" s="17"/>
      <c r="AA1309" s="17"/>
      <c r="AB1309" s="17"/>
      <c r="AC1309" s="17"/>
      <c r="AD1309" s="17"/>
      <c r="AE1309" s="17"/>
      <c r="AF1309" s="17"/>
      <c r="AG1309" s="17"/>
      <c r="AH1309" s="17"/>
      <c r="AI1309" s="17"/>
      <c r="AJ1309" s="17"/>
      <c r="AK1309" s="17"/>
      <c r="AL1309" s="17"/>
      <c r="AM1309" s="17"/>
      <c r="AN1309" s="17"/>
      <c r="AO1309" s="17"/>
      <c r="AP1309" s="17"/>
      <c r="AQ1309" s="17"/>
      <c r="AR1309" s="17"/>
      <c r="AS1309" s="17"/>
      <c r="AT1309" s="17"/>
      <c r="AU1309" s="17"/>
      <c r="AV1309" s="17"/>
      <c r="AW1309" s="17"/>
      <c r="AX1309" s="17"/>
      <c r="AY1309" s="17"/>
      <c r="AZ1309" s="17"/>
      <c r="BA1309" s="17"/>
      <c r="BB1309" s="17"/>
      <c r="BC1309" s="17"/>
      <c r="BD1309" s="17"/>
      <c r="BE1309" s="17"/>
      <c r="BF1309" s="17"/>
      <c r="BG1309" s="17"/>
      <c r="BH1309" s="17"/>
      <c r="BI1309" s="17"/>
      <c r="BJ1309" s="17"/>
      <c r="BK1309" s="17"/>
      <c r="BL1309" s="17"/>
      <c r="BM1309" s="17"/>
      <c r="BN1309" s="17"/>
      <c r="BO1309" s="17"/>
      <c r="BP1309" s="17"/>
      <c r="BQ1309" s="17"/>
      <c r="BR1309" s="17"/>
      <c r="BS1309" s="17"/>
      <c r="BT1309" s="17"/>
      <c r="BU1309" s="17"/>
      <c r="BV1309" s="17"/>
      <c r="BW1309" s="17"/>
      <c r="BX1309" s="17"/>
      <c r="BY1309" s="17"/>
      <c r="BZ1309" s="17"/>
      <c r="CA1309" s="17"/>
      <c r="CB1309" s="17"/>
      <c r="CC1309" s="17"/>
      <c r="CD1309" s="17"/>
      <c r="CE1309" s="17"/>
      <c r="CF1309" s="17"/>
      <c r="CG1309" s="17"/>
      <c r="CH1309" s="17"/>
      <c r="CI1309" s="17"/>
      <c r="CJ1309" s="17"/>
      <c r="CK1309" s="17"/>
      <c r="CL1309" s="17"/>
      <c r="CM1309" s="17"/>
      <c r="CN1309" s="17"/>
      <c r="CO1309" s="17"/>
      <c r="CP1309" s="17"/>
    </row>
    <row r="1310" spans="2:94" x14ac:dyDescent="0.35">
      <c r="B1310" s="6" t="s">
        <v>463</v>
      </c>
      <c r="C1310" s="17"/>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c r="AD1310" s="17"/>
      <c r="AE1310" s="17"/>
      <c r="AF1310" s="17"/>
      <c r="AG1310" s="17"/>
      <c r="AH1310" s="17"/>
      <c r="AI1310" s="17"/>
      <c r="AJ1310" s="17"/>
      <c r="AK1310" s="17"/>
      <c r="AL1310" s="17"/>
      <c r="AM1310" s="17"/>
      <c r="AN1310" s="17"/>
      <c r="AO1310" s="17"/>
      <c r="AP1310" s="17"/>
      <c r="AQ1310" s="17"/>
      <c r="AR1310" s="17"/>
      <c r="AS1310" s="17"/>
      <c r="AT1310" s="17"/>
      <c r="AU1310" s="17"/>
      <c r="AV1310" s="17"/>
      <c r="AW1310" s="17"/>
      <c r="AX1310" s="17"/>
      <c r="AY1310" s="17"/>
      <c r="AZ1310" s="17"/>
      <c r="BA1310" s="17"/>
      <c r="BB1310" s="17"/>
      <c r="BC1310" s="17"/>
      <c r="BD1310" s="17"/>
      <c r="BE1310" s="17"/>
      <c r="BF1310" s="17"/>
      <c r="BG1310" s="17"/>
      <c r="BH1310" s="17"/>
      <c r="BI1310" s="17"/>
      <c r="BJ1310" s="17"/>
      <c r="BK1310" s="17"/>
      <c r="BL1310" s="17"/>
      <c r="BM1310" s="17"/>
      <c r="BN1310" s="17"/>
      <c r="BO1310" s="17"/>
      <c r="BP1310" s="17"/>
      <c r="BQ1310" s="17"/>
      <c r="BR1310" s="17"/>
      <c r="BS1310" s="17"/>
      <c r="BT1310" s="17"/>
      <c r="BU1310" s="17"/>
      <c r="BV1310" s="17"/>
      <c r="BW1310" s="17"/>
      <c r="BX1310" s="17"/>
      <c r="BY1310" s="17"/>
      <c r="BZ1310" s="17"/>
      <c r="CA1310" s="17"/>
      <c r="CB1310" s="17"/>
      <c r="CC1310" s="17"/>
      <c r="CD1310" s="17"/>
      <c r="CE1310" s="17"/>
      <c r="CF1310" s="17"/>
      <c r="CG1310" s="17"/>
      <c r="CH1310" s="17"/>
      <c r="CI1310" s="17"/>
      <c r="CJ1310" s="17"/>
      <c r="CK1310" s="17"/>
      <c r="CL1310" s="17"/>
      <c r="CM1310" s="17"/>
      <c r="CN1310" s="17"/>
      <c r="CO1310" s="17"/>
      <c r="CP1310" s="17"/>
    </row>
    <row r="1311" spans="2:94" x14ac:dyDescent="0.35">
      <c r="B1311" s="24" t="s">
        <v>125</v>
      </c>
      <c r="C1311" s="17"/>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c r="AD1311" s="17"/>
      <c r="AE1311" s="17"/>
      <c r="AF1311" s="17"/>
      <c r="AG1311" s="17"/>
      <c r="AH1311" s="17"/>
      <c r="AI1311" s="17"/>
      <c r="AJ1311" s="17"/>
      <c r="AK1311" s="17"/>
      <c r="AL1311" s="17"/>
      <c r="AM1311" s="17"/>
      <c r="AN1311" s="17"/>
      <c r="AO1311" s="17"/>
      <c r="AP1311" s="17"/>
      <c r="AQ1311" s="17"/>
      <c r="AR1311" s="17"/>
      <c r="AS1311" s="17"/>
      <c r="AT1311" s="17"/>
      <c r="AU1311" s="17"/>
      <c r="AV1311" s="17"/>
      <c r="AW1311" s="17"/>
      <c r="AX1311" s="17"/>
      <c r="AY1311" s="17"/>
      <c r="AZ1311" s="17"/>
      <c r="BA1311" s="17"/>
      <c r="BB1311" s="17"/>
      <c r="BC1311" s="17"/>
      <c r="BD1311" s="17"/>
      <c r="BE1311" s="17"/>
      <c r="BF1311" s="17"/>
      <c r="BG1311" s="17"/>
      <c r="BH1311" s="17"/>
      <c r="BI1311" s="17"/>
      <c r="BJ1311" s="17"/>
      <c r="BK1311" s="17"/>
      <c r="BL1311" s="17"/>
      <c r="BM1311" s="17"/>
      <c r="BN1311" s="17"/>
      <c r="BO1311" s="17"/>
      <c r="BP1311" s="17"/>
      <c r="BQ1311" s="17"/>
      <c r="BR1311" s="17"/>
      <c r="BS1311" s="17"/>
      <c r="BT1311" s="17"/>
      <c r="BU1311" s="17"/>
      <c r="BV1311" s="17"/>
      <c r="BW1311" s="17"/>
      <c r="BX1311" s="17"/>
      <c r="BY1311" s="17"/>
      <c r="BZ1311" s="17"/>
      <c r="CA1311" s="17"/>
      <c r="CB1311" s="17"/>
      <c r="CC1311" s="17"/>
      <c r="CD1311" s="17"/>
      <c r="CE1311" s="17"/>
      <c r="CF1311" s="17"/>
      <c r="CG1311" s="17"/>
      <c r="CH1311" s="17"/>
      <c r="CI1311" s="17"/>
      <c r="CJ1311" s="17"/>
      <c r="CK1311" s="17"/>
      <c r="CL1311" s="17"/>
      <c r="CM1311" s="17"/>
      <c r="CN1311" s="17"/>
      <c r="CO1311" s="17"/>
      <c r="CP1311" s="17"/>
    </row>
    <row r="1312" spans="2:94" x14ac:dyDescent="0.35">
      <c r="B1312" t="s">
        <v>455</v>
      </c>
      <c r="C1312" s="17">
        <v>6.7078334294762898E-2</v>
      </c>
      <c r="D1312" s="17">
        <v>8.3762298799471793E-2</v>
      </c>
      <c r="E1312" s="17">
        <v>5.1327028892240001E-2</v>
      </c>
      <c r="F1312" s="17"/>
      <c r="G1312" s="17">
        <v>6.7867542693352406E-2</v>
      </c>
      <c r="H1312" s="17">
        <v>5.8111955183966599E-2</v>
      </c>
      <c r="I1312" s="17">
        <v>4.8817121998231697E-2</v>
      </c>
      <c r="J1312" s="17">
        <v>4.8963418946466997E-2</v>
      </c>
      <c r="K1312" s="17">
        <v>7.1700047595250296E-2</v>
      </c>
      <c r="L1312" s="17">
        <v>0.100354546815872</v>
      </c>
      <c r="M1312" s="17"/>
      <c r="N1312" s="17">
        <v>8.8176711725902607E-2</v>
      </c>
      <c r="O1312" s="17">
        <v>7.2385124502837905E-2</v>
      </c>
      <c r="P1312" s="17">
        <v>5.4314814535973997E-2</v>
      </c>
      <c r="Q1312" s="17">
        <v>5.0869311815738803E-2</v>
      </c>
      <c r="R1312" s="17"/>
      <c r="S1312" s="17">
        <v>7.3483947810428205E-2</v>
      </c>
      <c r="T1312" s="17">
        <v>6.4808109295539706E-2</v>
      </c>
      <c r="U1312" s="17">
        <v>8.3753938439526804E-2</v>
      </c>
      <c r="V1312" s="17">
        <v>7.5840118991127498E-2</v>
      </c>
      <c r="W1312" s="17">
        <v>6.2075578107576398E-2</v>
      </c>
      <c r="X1312" s="17">
        <v>6.5573646612755596E-2</v>
      </c>
      <c r="Y1312" s="17">
        <v>5.7745667531726802E-2</v>
      </c>
      <c r="Z1312" s="17">
        <v>6.2255365278581803E-2</v>
      </c>
      <c r="AA1312" s="17">
        <v>5.7365105892014302E-2</v>
      </c>
      <c r="AB1312" s="17">
        <v>6.1371802894991202E-2</v>
      </c>
      <c r="AC1312" s="17">
        <v>7.2699409823899802E-2</v>
      </c>
      <c r="AD1312" s="17"/>
      <c r="AE1312" s="17">
        <v>8.9149784346380004E-2</v>
      </c>
      <c r="AF1312" s="17">
        <v>5.5460060750956101E-2</v>
      </c>
      <c r="AG1312" s="17">
        <v>4.7765925269331301E-2</v>
      </c>
      <c r="AH1312" s="17"/>
      <c r="AI1312" s="17">
        <v>0.10339442837059699</v>
      </c>
      <c r="AJ1312" s="17">
        <v>3.9927729798313098E-2</v>
      </c>
      <c r="AK1312" s="17">
        <v>8.0077920375303396E-2</v>
      </c>
      <c r="AL1312" s="17">
        <v>8.2402086578889505E-2</v>
      </c>
      <c r="AM1312" s="17">
        <v>5.2520848843344597E-2</v>
      </c>
      <c r="AN1312" s="17"/>
      <c r="AO1312" s="17">
        <v>0.113180903530455</v>
      </c>
      <c r="AP1312" s="17">
        <v>4.3380174531434397E-2</v>
      </c>
      <c r="AQ1312" s="17">
        <v>8.17838628180452E-2</v>
      </c>
      <c r="AR1312" s="17"/>
      <c r="AS1312" s="17">
        <v>5.4557715365818001E-2</v>
      </c>
      <c r="AT1312" s="17">
        <v>5.7922928181575101E-2</v>
      </c>
      <c r="AU1312" s="17">
        <v>6.9880059109608497E-2</v>
      </c>
      <c r="AV1312" s="17">
        <v>8.4288948272319794E-2</v>
      </c>
      <c r="AW1312" s="17">
        <v>0.105519028162332</v>
      </c>
      <c r="AX1312" s="17"/>
      <c r="AY1312" s="17">
        <v>3.1333731578020899E-2</v>
      </c>
      <c r="AZ1312" s="17">
        <v>6.4929217035967296E-2</v>
      </c>
      <c r="BA1312" s="17">
        <v>5.3984643250681599E-2</v>
      </c>
      <c r="BB1312" s="17">
        <v>5.4456995878505998E-2</v>
      </c>
      <c r="BC1312" s="17">
        <v>4.43079174101089E-2</v>
      </c>
      <c r="BD1312" s="17">
        <v>6.16087122509478E-2</v>
      </c>
      <c r="BE1312" s="17">
        <v>6.0048793358569601E-2</v>
      </c>
      <c r="BF1312" s="17">
        <v>4.4560733355361898E-2</v>
      </c>
      <c r="BG1312" s="17">
        <v>6.94920605763443E-2</v>
      </c>
      <c r="BH1312" s="17">
        <v>0.10432741211298099</v>
      </c>
      <c r="BI1312" s="17">
        <v>9.0175227055707199E-2</v>
      </c>
      <c r="BJ1312" s="17">
        <v>6.00198253584701E-2</v>
      </c>
      <c r="BK1312" s="17">
        <v>0.13232579183941201</v>
      </c>
      <c r="BL1312" s="17">
        <v>4.9653308884209803E-2</v>
      </c>
      <c r="BM1312" s="17">
        <v>6.7456771156913398E-2</v>
      </c>
      <c r="BN1312" s="17">
        <v>0.14857736924059001</v>
      </c>
      <c r="BO1312" s="17"/>
      <c r="BP1312" s="17">
        <v>7.2638952623561098E-2</v>
      </c>
      <c r="BQ1312" s="17">
        <v>6.5495570672626097E-2</v>
      </c>
      <c r="BR1312" s="17">
        <v>5.2336530051635098E-2</v>
      </c>
      <c r="BS1312" s="17">
        <v>6.0883569337568298E-2</v>
      </c>
      <c r="BT1312" s="17">
        <v>7.4987819362611494E-2</v>
      </c>
      <c r="BU1312" s="17">
        <v>9.5973716381591301E-2</v>
      </c>
      <c r="BV1312" s="17"/>
      <c r="BW1312" s="17">
        <v>6.7358853491371995E-2</v>
      </c>
      <c r="BX1312" s="17">
        <v>5.9898384079040697E-2</v>
      </c>
      <c r="BY1312" s="17">
        <v>6.4755616269845606E-2</v>
      </c>
      <c r="BZ1312" s="17">
        <v>7.38516860407087E-2</v>
      </c>
      <c r="CA1312" s="17">
        <v>7.0855747562856203E-2</v>
      </c>
      <c r="CB1312" s="17">
        <v>5.5372702414072703E-2</v>
      </c>
      <c r="CC1312" s="17">
        <v>0.18953282000317501</v>
      </c>
      <c r="CD1312" s="17">
        <v>4.5343315424612597E-2</v>
      </c>
      <c r="CE1312" s="17"/>
      <c r="CF1312" s="17">
        <v>0.10765963264912901</v>
      </c>
      <c r="CG1312" s="17">
        <v>8.5740964844930601E-2</v>
      </c>
      <c r="CH1312" s="17">
        <v>4.7777269731516497E-2</v>
      </c>
      <c r="CI1312" s="17">
        <v>5.3559108064128003E-2</v>
      </c>
      <c r="CJ1312" s="17">
        <v>4.2085852589983902E-2</v>
      </c>
      <c r="CK1312" s="17"/>
      <c r="CL1312" s="17">
        <v>5.82572580782715E-2</v>
      </c>
      <c r="CM1312" s="17"/>
      <c r="CN1312" s="17">
        <v>4.3751413689780402E-2</v>
      </c>
      <c r="CO1312" s="17">
        <v>6.0926958198263603E-2</v>
      </c>
      <c r="CP1312" s="17">
        <v>0.125282488348476</v>
      </c>
    </row>
    <row r="1313" spans="2:94" x14ac:dyDescent="0.35">
      <c r="B1313" t="s">
        <v>456</v>
      </c>
      <c r="C1313" s="17">
        <v>0.17904384616885299</v>
      </c>
      <c r="D1313" s="17">
        <v>0.18868603403148199</v>
      </c>
      <c r="E1313" s="17">
        <v>0.170494865847727</v>
      </c>
      <c r="F1313" s="17"/>
      <c r="G1313" s="17">
        <v>0.18259411349143501</v>
      </c>
      <c r="H1313" s="17">
        <v>0.19779616239410699</v>
      </c>
      <c r="I1313" s="17">
        <v>0.18046406771231599</v>
      </c>
      <c r="J1313" s="17">
        <v>0.14751130655835101</v>
      </c>
      <c r="K1313" s="17">
        <v>0.17240902684317</v>
      </c>
      <c r="L1313" s="17">
        <v>0.19019054708156499</v>
      </c>
      <c r="M1313" s="17"/>
      <c r="N1313" s="17">
        <v>0.22782667178639701</v>
      </c>
      <c r="O1313" s="17">
        <v>0.17332457320206199</v>
      </c>
      <c r="P1313" s="17">
        <v>0.17237726234318501</v>
      </c>
      <c r="Q1313" s="17">
        <v>0.137245831161071</v>
      </c>
      <c r="R1313" s="17"/>
      <c r="S1313" s="17">
        <v>0.201386906293711</v>
      </c>
      <c r="T1313" s="17">
        <v>0.16590403355893399</v>
      </c>
      <c r="U1313" s="17">
        <v>0.13864232310595301</v>
      </c>
      <c r="V1313" s="17">
        <v>0.16380056768041401</v>
      </c>
      <c r="W1313" s="17">
        <v>0.177993215432281</v>
      </c>
      <c r="X1313" s="17">
        <v>0.20278117527176201</v>
      </c>
      <c r="Y1313" s="17">
        <v>0.218130595126416</v>
      </c>
      <c r="Z1313" s="17">
        <v>0.20591076821891599</v>
      </c>
      <c r="AA1313" s="17">
        <v>0.18619399879731199</v>
      </c>
      <c r="AB1313" s="17">
        <v>0.151201280837544</v>
      </c>
      <c r="AC1313" s="17">
        <v>0.15197242907043301</v>
      </c>
      <c r="AD1313" s="17"/>
      <c r="AE1313" s="17">
        <v>0.17835477809151401</v>
      </c>
      <c r="AF1313" s="17">
        <v>0.18124670954265101</v>
      </c>
      <c r="AG1313" s="17">
        <v>0.17934959028855199</v>
      </c>
      <c r="AH1313" s="17"/>
      <c r="AI1313" s="17">
        <v>0.222334421133842</v>
      </c>
      <c r="AJ1313" s="17">
        <v>0.15557915791349899</v>
      </c>
      <c r="AK1313" s="17">
        <v>0.17030319740750999</v>
      </c>
      <c r="AL1313" s="17">
        <v>0.199378297426509</v>
      </c>
      <c r="AM1313" s="17">
        <v>0.16123257085266801</v>
      </c>
      <c r="AN1313" s="17"/>
      <c r="AO1313" s="17">
        <v>0.253324214564354</v>
      </c>
      <c r="AP1313" s="17">
        <v>0.162346190809014</v>
      </c>
      <c r="AQ1313" s="17">
        <v>0.14731681514074199</v>
      </c>
      <c r="AR1313" s="17"/>
      <c r="AS1313" s="17">
        <v>0.15178664093757799</v>
      </c>
      <c r="AT1313" s="17">
        <v>0.17602819509907999</v>
      </c>
      <c r="AU1313" s="17">
        <v>0.18314248831766899</v>
      </c>
      <c r="AV1313" s="17">
        <v>0.219153445839365</v>
      </c>
      <c r="AW1313" s="17">
        <v>0.26936511097886101</v>
      </c>
      <c r="AX1313" s="17"/>
      <c r="AY1313" s="17">
        <v>0.103068566766745</v>
      </c>
      <c r="AZ1313" s="17">
        <v>0.14140411987151599</v>
      </c>
      <c r="BA1313" s="17">
        <v>0.129602493192466</v>
      </c>
      <c r="BB1313" s="17">
        <v>0.180388122028311</v>
      </c>
      <c r="BC1313" s="17">
        <v>0.13578048960823499</v>
      </c>
      <c r="BD1313" s="17">
        <v>0.180393613102588</v>
      </c>
      <c r="BE1313" s="17">
        <v>0.22416640832408899</v>
      </c>
      <c r="BF1313" s="17">
        <v>0.138170209561327</v>
      </c>
      <c r="BG1313" s="17">
        <v>0.19364298337255501</v>
      </c>
      <c r="BH1313" s="17">
        <v>0.18426263574841401</v>
      </c>
      <c r="BI1313" s="17">
        <v>0.19688647040157201</v>
      </c>
      <c r="BJ1313" s="17">
        <v>0.27698063713724902</v>
      </c>
      <c r="BK1313" s="17">
        <v>0.18527788450818899</v>
      </c>
      <c r="BL1313" s="17">
        <v>0.23899206760573899</v>
      </c>
      <c r="BM1313" s="17">
        <v>0.17153446823157101</v>
      </c>
      <c r="BN1313" s="17">
        <v>0.24292152435344</v>
      </c>
      <c r="BO1313" s="17"/>
      <c r="BP1313" s="17">
        <v>0.17995376311925901</v>
      </c>
      <c r="BQ1313" s="17">
        <v>0.18815159819640601</v>
      </c>
      <c r="BR1313" s="17">
        <v>0.15756906119792399</v>
      </c>
      <c r="BS1313" s="17">
        <v>0.18455568041121001</v>
      </c>
      <c r="BT1313" s="17">
        <v>0.153760486398069</v>
      </c>
      <c r="BU1313" s="17">
        <v>0.21073593478514199</v>
      </c>
      <c r="BV1313" s="17"/>
      <c r="BW1313" s="17">
        <v>0.18264682047</v>
      </c>
      <c r="BX1313" s="17">
        <v>0.16401060882853699</v>
      </c>
      <c r="BY1313" s="17">
        <v>0.186488559212828</v>
      </c>
      <c r="BZ1313" s="17">
        <v>0.18212434304821701</v>
      </c>
      <c r="CA1313" s="17">
        <v>0.210861379846915</v>
      </c>
      <c r="CB1313" s="17">
        <v>0.18582576914381599</v>
      </c>
      <c r="CC1313" s="17">
        <v>0.17764103341277501</v>
      </c>
      <c r="CD1313" s="17">
        <v>0.147690495906174</v>
      </c>
      <c r="CE1313" s="17"/>
      <c r="CF1313" s="17">
        <v>0.21315336391973599</v>
      </c>
      <c r="CG1313" s="17">
        <v>0.19500718819381299</v>
      </c>
      <c r="CH1313" s="17">
        <v>0.177828234830301</v>
      </c>
      <c r="CI1313" s="17">
        <v>0.149830439590772</v>
      </c>
      <c r="CJ1313" s="17">
        <v>6.9334295741465796E-2</v>
      </c>
      <c r="CK1313" s="17"/>
      <c r="CL1313" s="17">
        <v>0.19028388202778301</v>
      </c>
      <c r="CM1313" s="17"/>
      <c r="CN1313" s="17">
        <v>0.147329576943592</v>
      </c>
      <c r="CO1313" s="17">
        <v>0.20052430005608701</v>
      </c>
      <c r="CP1313" s="17">
        <v>0.234423862783849</v>
      </c>
    </row>
    <row r="1314" spans="2:94" x14ac:dyDescent="0.35">
      <c r="B1314" t="s">
        <v>457</v>
      </c>
      <c r="C1314" s="17">
        <v>0.270946582660616</v>
      </c>
      <c r="D1314" s="17">
        <v>0.255700475056999</v>
      </c>
      <c r="E1314" s="17">
        <v>0.28701670539364799</v>
      </c>
      <c r="F1314" s="17"/>
      <c r="G1314" s="17">
        <v>0.19933752838788499</v>
      </c>
      <c r="H1314" s="17">
        <v>0.22234792141953599</v>
      </c>
      <c r="I1314" s="17">
        <v>0.22520437867448001</v>
      </c>
      <c r="J1314" s="17">
        <v>0.32641937670244098</v>
      </c>
      <c r="K1314" s="17">
        <v>0.33955855337801399</v>
      </c>
      <c r="L1314" s="17">
        <v>0.30479481005359499</v>
      </c>
      <c r="M1314" s="17"/>
      <c r="N1314" s="17">
        <v>0.24681299652726801</v>
      </c>
      <c r="O1314" s="17">
        <v>0.25771048991866702</v>
      </c>
      <c r="P1314" s="17">
        <v>0.28197119765120199</v>
      </c>
      <c r="Q1314" s="17">
        <v>0.30358451490877802</v>
      </c>
      <c r="R1314" s="17"/>
      <c r="S1314" s="17">
        <v>0.229938461145831</v>
      </c>
      <c r="T1314" s="17">
        <v>0.29939508702857998</v>
      </c>
      <c r="U1314" s="17">
        <v>0.31090233185420002</v>
      </c>
      <c r="V1314" s="17">
        <v>0.29397549848318499</v>
      </c>
      <c r="W1314" s="17">
        <v>0.28883485003141401</v>
      </c>
      <c r="X1314" s="17">
        <v>0.29304174044693598</v>
      </c>
      <c r="Y1314" s="17">
        <v>0.228824573872946</v>
      </c>
      <c r="Z1314" s="17">
        <v>0.194199304050517</v>
      </c>
      <c r="AA1314" s="17">
        <v>0.271752043644716</v>
      </c>
      <c r="AB1314" s="17">
        <v>0.27797737402371903</v>
      </c>
      <c r="AC1314" s="17">
        <v>0.255793852536286</v>
      </c>
      <c r="AD1314" s="17"/>
      <c r="AE1314" s="17">
        <v>0.28721937357340299</v>
      </c>
      <c r="AF1314" s="17">
        <v>0.24314015051867199</v>
      </c>
      <c r="AG1314" s="17">
        <v>0.33031014567839201</v>
      </c>
      <c r="AH1314" s="17"/>
      <c r="AI1314" s="17">
        <v>0.28534338972817702</v>
      </c>
      <c r="AJ1314" s="17">
        <v>0.19491062643673199</v>
      </c>
      <c r="AK1314" s="17">
        <v>0.26863309131253099</v>
      </c>
      <c r="AL1314" s="17">
        <v>0.32855294723300399</v>
      </c>
      <c r="AM1314" s="17">
        <v>0.36951976564394901</v>
      </c>
      <c r="AN1314" s="17"/>
      <c r="AO1314" s="17">
        <v>0.242379943095717</v>
      </c>
      <c r="AP1314" s="17">
        <v>0.21023483718157199</v>
      </c>
      <c r="AQ1314" s="17">
        <v>0.322800081308244</v>
      </c>
      <c r="AR1314" s="17"/>
      <c r="AS1314" s="17">
        <v>0.315263451103105</v>
      </c>
      <c r="AT1314" s="17">
        <v>0.27839490762740798</v>
      </c>
      <c r="AU1314" s="17">
        <v>0.25154966104653398</v>
      </c>
      <c r="AV1314" s="17">
        <v>0.20573104138023399</v>
      </c>
      <c r="AW1314" s="17">
        <v>0.19576761068481199</v>
      </c>
      <c r="AX1314" s="17"/>
      <c r="AY1314" s="17">
        <v>0.21990262452482001</v>
      </c>
      <c r="AZ1314" s="17">
        <v>0.28817935345599599</v>
      </c>
      <c r="BA1314" s="17">
        <v>0.31724050569923701</v>
      </c>
      <c r="BB1314" s="17">
        <v>0.32456159116757999</v>
      </c>
      <c r="BC1314" s="17">
        <v>0.27283651013749699</v>
      </c>
      <c r="BD1314" s="17">
        <v>0.23697574707122199</v>
      </c>
      <c r="BE1314" s="17">
        <v>0.26718354762594299</v>
      </c>
      <c r="BF1314" s="17">
        <v>0.315151589729044</v>
      </c>
      <c r="BG1314" s="17">
        <v>0.26091454873592101</v>
      </c>
      <c r="BH1314" s="17">
        <v>0.25250742819944499</v>
      </c>
      <c r="BI1314" s="17">
        <v>0.259529650334615</v>
      </c>
      <c r="BJ1314" s="17">
        <v>0.26023370468395401</v>
      </c>
      <c r="BK1314" s="17">
        <v>0.207738756191753</v>
      </c>
      <c r="BL1314" s="17">
        <v>0.18058984730300301</v>
      </c>
      <c r="BM1314" s="17">
        <v>0.16284330605997399</v>
      </c>
      <c r="BN1314" s="17">
        <v>0.14473771283356501</v>
      </c>
      <c r="BO1314" s="17"/>
      <c r="BP1314" s="17">
        <v>0.22875180166975401</v>
      </c>
      <c r="BQ1314" s="17">
        <v>0.28760444758088999</v>
      </c>
      <c r="BR1314" s="17">
        <v>0.25988186644100603</v>
      </c>
      <c r="BS1314" s="17">
        <v>0.26600341820196399</v>
      </c>
      <c r="BT1314" s="17">
        <v>0.34700392828292198</v>
      </c>
      <c r="BU1314" s="17">
        <v>0.26499061040647098</v>
      </c>
      <c r="BV1314" s="17"/>
      <c r="BW1314" s="17">
        <v>0.23381193179204801</v>
      </c>
      <c r="BX1314" s="17">
        <v>0.28754757330106401</v>
      </c>
      <c r="BY1314" s="17">
        <v>0.25274900961853602</v>
      </c>
      <c r="BZ1314" s="17">
        <v>0.27814226941429399</v>
      </c>
      <c r="CA1314" s="17">
        <v>0.233137494848001</v>
      </c>
      <c r="CB1314" s="17">
        <v>0.25188376167868898</v>
      </c>
      <c r="CC1314" s="17">
        <v>0.24036173755041901</v>
      </c>
      <c r="CD1314" s="17">
        <v>0.31217374507221701</v>
      </c>
      <c r="CE1314" s="17"/>
      <c r="CF1314" s="17">
        <v>0.208052753405083</v>
      </c>
      <c r="CG1314" s="17">
        <v>0.27465160098581498</v>
      </c>
      <c r="CH1314" s="17">
        <v>0.28326433136983298</v>
      </c>
      <c r="CI1314" s="17">
        <v>0.25879121457964199</v>
      </c>
      <c r="CJ1314" s="17">
        <v>0.303698780985376</v>
      </c>
      <c r="CK1314" s="17"/>
      <c r="CL1314" s="17">
        <v>0.29617858923407703</v>
      </c>
      <c r="CM1314" s="17"/>
      <c r="CN1314" s="17">
        <v>0.26464974470725799</v>
      </c>
      <c r="CO1314" s="17">
        <v>0.32631418165818099</v>
      </c>
      <c r="CP1314" s="17">
        <v>0.24127080050389199</v>
      </c>
    </row>
    <row r="1315" spans="2:94" x14ac:dyDescent="0.35">
      <c r="B1315" t="s">
        <v>458</v>
      </c>
      <c r="C1315" s="17">
        <v>0.330370299739558</v>
      </c>
      <c r="D1315" s="17">
        <v>0.329842799851994</v>
      </c>
      <c r="E1315" s="17">
        <v>0.33060590599995698</v>
      </c>
      <c r="F1315" s="17"/>
      <c r="G1315" s="17">
        <v>0.39591090373774102</v>
      </c>
      <c r="H1315" s="17">
        <v>0.354757541943791</v>
      </c>
      <c r="I1315" s="17">
        <v>0.39322046418552298</v>
      </c>
      <c r="J1315" s="17">
        <v>0.32196776051561998</v>
      </c>
      <c r="K1315" s="17">
        <v>0.27601949106492901</v>
      </c>
      <c r="L1315" s="17">
        <v>0.25872644775980802</v>
      </c>
      <c r="M1315" s="17"/>
      <c r="N1315" s="17">
        <v>0.31003272837254497</v>
      </c>
      <c r="O1315" s="17">
        <v>0.33453844071452699</v>
      </c>
      <c r="P1315" s="17">
        <v>0.34458557325000699</v>
      </c>
      <c r="Q1315" s="17">
        <v>0.33593786217157301</v>
      </c>
      <c r="R1315" s="17"/>
      <c r="S1315" s="17">
        <v>0.32639230128794799</v>
      </c>
      <c r="T1315" s="17">
        <v>0.31987414867178598</v>
      </c>
      <c r="U1315" s="17">
        <v>0.29700377402702999</v>
      </c>
      <c r="V1315" s="17">
        <v>0.33676017858283303</v>
      </c>
      <c r="W1315" s="17">
        <v>0.34805344020356699</v>
      </c>
      <c r="X1315" s="17">
        <v>0.30393314610278399</v>
      </c>
      <c r="Y1315" s="17">
        <v>0.32444429746138898</v>
      </c>
      <c r="Z1315" s="17">
        <v>0.40404153490938799</v>
      </c>
      <c r="AA1315" s="17">
        <v>0.321573110011247</v>
      </c>
      <c r="AB1315" s="17">
        <v>0.34051950208215498</v>
      </c>
      <c r="AC1315" s="17">
        <v>0.38520244372832702</v>
      </c>
      <c r="AD1315" s="17"/>
      <c r="AE1315" s="17">
        <v>0.299982526234359</v>
      </c>
      <c r="AF1315" s="17">
        <v>0.35376107113039301</v>
      </c>
      <c r="AG1315" s="17">
        <v>0.32136391513919699</v>
      </c>
      <c r="AH1315" s="17"/>
      <c r="AI1315" s="17">
        <v>0.274635033312147</v>
      </c>
      <c r="AJ1315" s="17">
        <v>0.39311672023918398</v>
      </c>
      <c r="AK1315" s="17">
        <v>0.348220457078949</v>
      </c>
      <c r="AL1315" s="17">
        <v>0.273425569990561</v>
      </c>
      <c r="AM1315" s="17">
        <v>0.30273623090733998</v>
      </c>
      <c r="AN1315" s="17"/>
      <c r="AO1315" s="17">
        <v>0.285812689186831</v>
      </c>
      <c r="AP1315" s="17">
        <v>0.382842190596549</v>
      </c>
      <c r="AQ1315" s="17">
        <v>0.33044788144419901</v>
      </c>
      <c r="AR1315" s="17"/>
      <c r="AS1315" s="17">
        <v>0.32846602799917701</v>
      </c>
      <c r="AT1315" s="17">
        <v>0.33727016079829403</v>
      </c>
      <c r="AU1315" s="17">
        <v>0.348694853605586</v>
      </c>
      <c r="AV1315" s="17">
        <v>0.30241075693255798</v>
      </c>
      <c r="AW1315" s="17">
        <v>0.34589379979407398</v>
      </c>
      <c r="AX1315" s="17"/>
      <c r="AY1315" s="17">
        <v>0.38815240451644201</v>
      </c>
      <c r="AZ1315" s="17">
        <v>0.35361488379432898</v>
      </c>
      <c r="BA1315" s="17">
        <v>0.32064088442766497</v>
      </c>
      <c r="BB1315" s="17">
        <v>0.30660960901915402</v>
      </c>
      <c r="BC1315" s="17">
        <v>0.36784183893246297</v>
      </c>
      <c r="BD1315" s="17">
        <v>0.35009026696809398</v>
      </c>
      <c r="BE1315" s="17">
        <v>0.34137262257155798</v>
      </c>
      <c r="BF1315" s="17">
        <v>0.348085717942961</v>
      </c>
      <c r="BG1315" s="17">
        <v>0.33766231120768297</v>
      </c>
      <c r="BH1315" s="17">
        <v>0.306843845093416</v>
      </c>
      <c r="BI1315" s="17">
        <v>0.284867092557334</v>
      </c>
      <c r="BJ1315" s="17">
        <v>0.30125707697302601</v>
      </c>
      <c r="BK1315" s="17">
        <v>0.35729899829462503</v>
      </c>
      <c r="BL1315" s="17">
        <v>0.38190802779312999</v>
      </c>
      <c r="BM1315" s="17">
        <v>0.33387723423051402</v>
      </c>
      <c r="BN1315" s="17">
        <v>0.27340373279068497</v>
      </c>
      <c r="BO1315" s="17"/>
      <c r="BP1315" s="17">
        <v>0.33532875646439603</v>
      </c>
      <c r="BQ1315" s="17">
        <v>0.31646114353656402</v>
      </c>
      <c r="BR1315" s="17">
        <v>0.386846018448748</v>
      </c>
      <c r="BS1315" s="17">
        <v>0.33463340052257901</v>
      </c>
      <c r="BT1315" s="17">
        <v>0.293589901949042</v>
      </c>
      <c r="BU1315" s="17">
        <v>0.29144422329519598</v>
      </c>
      <c r="BV1315" s="17"/>
      <c r="BW1315" s="17">
        <v>0.34438212473908902</v>
      </c>
      <c r="BX1315" s="17">
        <v>0.32255144796104401</v>
      </c>
      <c r="BY1315" s="17">
        <v>0.33905849665084098</v>
      </c>
      <c r="BZ1315" s="17">
        <v>0.32222174246608898</v>
      </c>
      <c r="CA1315" s="17">
        <v>0.33770785283685301</v>
      </c>
      <c r="CB1315" s="17">
        <v>0.40513298892548399</v>
      </c>
      <c r="CC1315" s="17">
        <v>0.26397966231242997</v>
      </c>
      <c r="CD1315" s="17">
        <v>0.33410458373387902</v>
      </c>
      <c r="CE1315" s="17"/>
      <c r="CF1315" s="17">
        <v>0.30323825030512902</v>
      </c>
      <c r="CG1315" s="17">
        <v>0.308559902516438</v>
      </c>
      <c r="CH1315" s="17">
        <v>0.33701202821474202</v>
      </c>
      <c r="CI1315" s="17">
        <v>0.36336590387182099</v>
      </c>
      <c r="CJ1315" s="17">
        <v>0.40894051904371298</v>
      </c>
      <c r="CK1315" s="17"/>
      <c r="CL1315" s="17">
        <v>0.32433290777685603</v>
      </c>
      <c r="CM1315" s="17"/>
      <c r="CN1315" s="17">
        <v>0.35717846440297302</v>
      </c>
      <c r="CO1315" s="17">
        <v>0.304666919430439</v>
      </c>
      <c r="CP1315" s="17">
        <v>0.28956300776546401</v>
      </c>
    </row>
    <row r="1316" spans="2:94" x14ac:dyDescent="0.35">
      <c r="B1316" t="s">
        <v>459</v>
      </c>
      <c r="C1316" s="17">
        <v>0.15256093713621</v>
      </c>
      <c r="D1316" s="17">
        <v>0.14200839226005399</v>
      </c>
      <c r="E1316" s="17">
        <v>0.16055549386642801</v>
      </c>
      <c r="F1316" s="17"/>
      <c r="G1316" s="17">
        <v>0.154289911689587</v>
      </c>
      <c r="H1316" s="17">
        <v>0.16698641905860001</v>
      </c>
      <c r="I1316" s="17">
        <v>0.15229396742944901</v>
      </c>
      <c r="J1316" s="17">
        <v>0.155138137277121</v>
      </c>
      <c r="K1316" s="17">
        <v>0.14031288111863699</v>
      </c>
      <c r="L1316" s="17">
        <v>0.14593364828916</v>
      </c>
      <c r="M1316" s="17"/>
      <c r="N1316" s="17">
        <v>0.127150891587887</v>
      </c>
      <c r="O1316" s="17">
        <v>0.16204137166190599</v>
      </c>
      <c r="P1316" s="17">
        <v>0.146751152219631</v>
      </c>
      <c r="Q1316" s="17">
        <v>0.17236247994283899</v>
      </c>
      <c r="R1316" s="17"/>
      <c r="S1316" s="17">
        <v>0.16879838346208201</v>
      </c>
      <c r="T1316" s="17">
        <v>0.15001862144516201</v>
      </c>
      <c r="U1316" s="17">
        <v>0.16969763257329001</v>
      </c>
      <c r="V1316" s="17">
        <v>0.129623636262441</v>
      </c>
      <c r="W1316" s="17">
        <v>0.123042916225162</v>
      </c>
      <c r="X1316" s="17">
        <v>0.13467029156576299</v>
      </c>
      <c r="Y1316" s="17">
        <v>0.170854866007522</v>
      </c>
      <c r="Z1316" s="17">
        <v>0.133593027542597</v>
      </c>
      <c r="AA1316" s="17">
        <v>0.16311574165470999</v>
      </c>
      <c r="AB1316" s="17">
        <v>0.16893004016159099</v>
      </c>
      <c r="AC1316" s="17">
        <v>0.134331864841055</v>
      </c>
      <c r="AD1316" s="17"/>
      <c r="AE1316" s="17">
        <v>0.145293537754344</v>
      </c>
      <c r="AF1316" s="17">
        <v>0.16639200805732801</v>
      </c>
      <c r="AG1316" s="17">
        <v>0.121210423624528</v>
      </c>
      <c r="AH1316" s="17"/>
      <c r="AI1316" s="17">
        <v>0.114292727455236</v>
      </c>
      <c r="AJ1316" s="17">
        <v>0.21646576561227199</v>
      </c>
      <c r="AK1316" s="17">
        <v>0.13276533382570599</v>
      </c>
      <c r="AL1316" s="17">
        <v>0.116241098771037</v>
      </c>
      <c r="AM1316" s="17">
        <v>0.11399058375269799</v>
      </c>
      <c r="AN1316" s="17"/>
      <c r="AO1316" s="17">
        <v>0.10530224962264299</v>
      </c>
      <c r="AP1316" s="17">
        <v>0.20119660688143101</v>
      </c>
      <c r="AQ1316" s="17">
        <v>0.11765135928877</v>
      </c>
      <c r="AR1316" s="17"/>
      <c r="AS1316" s="17">
        <v>0.14992616459432201</v>
      </c>
      <c r="AT1316" s="17">
        <v>0.15038380829364301</v>
      </c>
      <c r="AU1316" s="17">
        <v>0.14673293792060199</v>
      </c>
      <c r="AV1316" s="17">
        <v>0.18841580757552401</v>
      </c>
      <c r="AW1316" s="17">
        <v>8.3454450379920803E-2</v>
      </c>
      <c r="AX1316" s="17"/>
      <c r="AY1316" s="17">
        <v>0.25754267261397201</v>
      </c>
      <c r="AZ1316" s="17">
        <v>0.15187242584219199</v>
      </c>
      <c r="BA1316" s="17">
        <v>0.17853147342994999</v>
      </c>
      <c r="BB1316" s="17">
        <v>0.13398368190644799</v>
      </c>
      <c r="BC1316" s="17">
        <v>0.17923324391169601</v>
      </c>
      <c r="BD1316" s="17">
        <v>0.17093166060714901</v>
      </c>
      <c r="BE1316" s="17">
        <v>0.10722862811984001</v>
      </c>
      <c r="BF1316" s="17">
        <v>0.15403174941130501</v>
      </c>
      <c r="BG1316" s="17">
        <v>0.13828809610749601</v>
      </c>
      <c r="BH1316" s="17">
        <v>0.152058678845745</v>
      </c>
      <c r="BI1316" s="17">
        <v>0.168541559650772</v>
      </c>
      <c r="BJ1316" s="17">
        <v>0.101508755847302</v>
      </c>
      <c r="BK1316" s="17">
        <v>0.117358569166021</v>
      </c>
      <c r="BL1316" s="17">
        <v>0.14885674841391799</v>
      </c>
      <c r="BM1316" s="17">
        <v>0.264288220321028</v>
      </c>
      <c r="BN1316" s="17">
        <v>0.19035966078172001</v>
      </c>
      <c r="BO1316" s="17"/>
      <c r="BP1316" s="17">
        <v>0.18332672612303</v>
      </c>
      <c r="BQ1316" s="17">
        <v>0.142287240013514</v>
      </c>
      <c r="BR1316" s="17">
        <v>0.14336652386068599</v>
      </c>
      <c r="BS1316" s="17">
        <v>0.15392393152667899</v>
      </c>
      <c r="BT1316" s="17">
        <v>0.13065786400735599</v>
      </c>
      <c r="BU1316" s="17">
        <v>0.13685551513159899</v>
      </c>
      <c r="BV1316" s="17"/>
      <c r="BW1316" s="17">
        <v>0.171800269507491</v>
      </c>
      <c r="BX1316" s="17">
        <v>0.16599198583031399</v>
      </c>
      <c r="BY1316" s="17">
        <v>0.156948318247949</v>
      </c>
      <c r="BZ1316" s="17">
        <v>0.14365995903069001</v>
      </c>
      <c r="CA1316" s="17">
        <v>0.14743752490537401</v>
      </c>
      <c r="CB1316" s="17">
        <v>0.101784777837938</v>
      </c>
      <c r="CC1316" s="17">
        <v>0.128484746721202</v>
      </c>
      <c r="CD1316" s="17">
        <v>0.16068785986311701</v>
      </c>
      <c r="CE1316" s="17"/>
      <c r="CF1316" s="17">
        <v>0.16789599972092401</v>
      </c>
      <c r="CG1316" s="17">
        <v>0.13604034345900401</v>
      </c>
      <c r="CH1316" s="17">
        <v>0.15411813585360701</v>
      </c>
      <c r="CI1316" s="17">
        <v>0.17445333389363701</v>
      </c>
      <c r="CJ1316" s="17">
        <v>0.17594055163946101</v>
      </c>
      <c r="CK1316" s="17"/>
      <c r="CL1316" s="17">
        <v>0.13094736288301201</v>
      </c>
      <c r="CM1316" s="17"/>
      <c r="CN1316" s="17">
        <v>0.18709080025639599</v>
      </c>
      <c r="CO1316" s="17">
        <v>0.10756764065703001</v>
      </c>
      <c r="CP1316" s="17">
        <v>0.10945984059831899</v>
      </c>
    </row>
    <row r="1317" spans="2:94" x14ac:dyDescent="0.35">
      <c r="C1317" s="17"/>
      <c r="D1317" s="17"/>
      <c r="E1317" s="17"/>
      <c r="F1317" s="17"/>
      <c r="G1317" s="17"/>
      <c r="H1317" s="17"/>
      <c r="I1317" s="17"/>
      <c r="J1317" s="17"/>
      <c r="K1317" s="17"/>
      <c r="L1317" s="17"/>
      <c r="M1317" s="17"/>
      <c r="N1317" s="17"/>
      <c r="O1317" s="17"/>
      <c r="P1317" s="17"/>
      <c r="Q1317" s="17"/>
      <c r="R1317" s="17"/>
      <c r="S1317" s="17"/>
      <c r="T1317" s="17"/>
      <c r="U1317" s="17"/>
      <c r="V1317" s="17"/>
      <c r="W1317" s="17"/>
      <c r="X1317" s="17"/>
      <c r="Y1317" s="17"/>
      <c r="Z1317" s="17"/>
      <c r="AA1317" s="17"/>
      <c r="AB1317" s="17"/>
      <c r="AC1317" s="17"/>
      <c r="AD1317" s="17"/>
      <c r="AE1317" s="17"/>
      <c r="AF1317" s="17"/>
      <c r="AG1317" s="17"/>
      <c r="AH1317" s="17"/>
      <c r="AI1317" s="17"/>
      <c r="AJ1317" s="17"/>
      <c r="AK1317" s="17"/>
      <c r="AL1317" s="17"/>
      <c r="AM1317" s="17"/>
      <c r="AN1317" s="17"/>
      <c r="AO1317" s="17"/>
      <c r="AP1317" s="17"/>
      <c r="AQ1317" s="17"/>
      <c r="AR1317" s="17"/>
      <c r="AS1317" s="17"/>
      <c r="AT1317" s="17"/>
      <c r="AU1317" s="17"/>
      <c r="AV1317" s="17"/>
      <c r="AW1317" s="17"/>
      <c r="AX1317" s="17"/>
      <c r="AY1317" s="17"/>
      <c r="AZ1317" s="17"/>
      <c r="BA1317" s="17"/>
      <c r="BB1317" s="17"/>
      <c r="BC1317" s="17"/>
      <c r="BD1317" s="17"/>
      <c r="BE1317" s="17"/>
      <c r="BF1317" s="17"/>
      <c r="BG1317" s="17"/>
      <c r="BH1317" s="17"/>
      <c r="BI1317" s="17"/>
      <c r="BJ1317" s="17"/>
      <c r="BK1317" s="17"/>
      <c r="BL1317" s="17"/>
      <c r="BM1317" s="17"/>
      <c r="BN1317" s="17"/>
      <c r="BO1317" s="17"/>
      <c r="BP1317" s="17"/>
      <c r="BQ1317" s="17"/>
      <c r="BR1317" s="17"/>
      <c r="BS1317" s="17"/>
      <c r="BT1317" s="17"/>
      <c r="BU1317" s="17"/>
      <c r="BV1317" s="17"/>
      <c r="BW1317" s="17"/>
      <c r="BX1317" s="17"/>
      <c r="BY1317" s="17"/>
      <c r="BZ1317" s="17"/>
      <c r="CA1317" s="17"/>
      <c r="CB1317" s="17"/>
      <c r="CC1317" s="17"/>
      <c r="CD1317" s="17"/>
      <c r="CE1317" s="17"/>
      <c r="CF1317" s="17"/>
      <c r="CG1317" s="17"/>
      <c r="CH1317" s="17"/>
      <c r="CI1317" s="17"/>
      <c r="CJ1317" s="17"/>
      <c r="CK1317" s="17"/>
      <c r="CL1317" s="17"/>
      <c r="CM1317" s="17"/>
      <c r="CN1317" s="17"/>
      <c r="CO1317" s="17"/>
      <c r="CP1317" s="17"/>
    </row>
    <row r="1318" spans="2:94" x14ac:dyDescent="0.35">
      <c r="C1318" s="17"/>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c r="AD1318" s="17"/>
      <c r="AE1318" s="17"/>
      <c r="AF1318" s="17"/>
      <c r="AG1318" s="17"/>
      <c r="AH1318" s="17"/>
      <c r="AI1318" s="17"/>
      <c r="AJ1318" s="17"/>
      <c r="AK1318" s="17"/>
      <c r="AL1318" s="17"/>
      <c r="AM1318" s="17"/>
      <c r="AN1318" s="17"/>
      <c r="AO1318" s="17"/>
      <c r="AP1318" s="17"/>
      <c r="AQ1318" s="17"/>
      <c r="AR1318" s="17"/>
      <c r="AS1318" s="17"/>
      <c r="AT1318" s="17"/>
      <c r="AU1318" s="17"/>
      <c r="AV1318" s="17"/>
      <c r="AW1318" s="17"/>
      <c r="AX1318" s="17"/>
      <c r="AY1318" s="17"/>
      <c r="AZ1318" s="17"/>
      <c r="BA1318" s="17"/>
      <c r="BB1318" s="17"/>
      <c r="BC1318" s="17"/>
      <c r="BD1318" s="17"/>
      <c r="BE1318" s="17"/>
      <c r="BF1318" s="17"/>
      <c r="BG1318" s="17"/>
      <c r="BH1318" s="17"/>
      <c r="BI1318" s="17"/>
      <c r="BJ1318" s="17"/>
      <c r="BK1318" s="17"/>
      <c r="BL1318" s="17"/>
      <c r="BM1318" s="17"/>
      <c r="BN1318" s="17"/>
      <c r="BO1318" s="17"/>
      <c r="BP1318" s="17"/>
      <c r="BQ1318" s="17"/>
      <c r="BR1318" s="17"/>
      <c r="BS1318" s="17"/>
      <c r="BT1318" s="17"/>
      <c r="BU1318" s="17"/>
      <c r="BV1318" s="17"/>
      <c r="BW1318" s="17"/>
      <c r="BX1318" s="17"/>
      <c r="BY1318" s="17"/>
      <c r="BZ1318" s="17"/>
      <c r="CA1318" s="17"/>
      <c r="CB1318" s="17"/>
      <c r="CC1318" s="17"/>
      <c r="CD1318" s="17"/>
      <c r="CE1318" s="17"/>
      <c r="CF1318" s="17"/>
      <c r="CG1318" s="17"/>
      <c r="CH1318" s="17"/>
      <c r="CI1318" s="17"/>
      <c r="CJ1318" s="17"/>
      <c r="CK1318" s="17"/>
      <c r="CL1318" s="17"/>
      <c r="CM1318" s="17"/>
      <c r="CN1318" s="17"/>
      <c r="CO1318" s="17"/>
      <c r="CP1318" s="17"/>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CP29"/>
  <sheetViews>
    <sheetView showGridLines="0" topLeftCell="A5" workbookViewId="0">
      <pane xSplit="2" topLeftCell="CF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124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108</v>
      </c>
      <c r="C9" s="17">
        <v>0.68122707700755203</v>
      </c>
      <c r="D9" s="17">
        <v>0.63916455435097397</v>
      </c>
      <c r="E9" s="17">
        <v>0.72070599422857196</v>
      </c>
      <c r="F9" s="17"/>
      <c r="G9" s="17">
        <v>0.73641676784312604</v>
      </c>
      <c r="H9" s="17">
        <v>0.74733130178003804</v>
      </c>
      <c r="I9" s="17">
        <v>0.77447940877397603</v>
      </c>
      <c r="J9" s="17">
        <v>0.73629054031955299</v>
      </c>
      <c r="K9" s="17">
        <v>0.604794045303785</v>
      </c>
      <c r="L9" s="17">
        <v>0.520909740248786</v>
      </c>
      <c r="M9" s="17"/>
      <c r="N9" s="17">
        <v>0.62817466382455001</v>
      </c>
      <c r="O9" s="17">
        <v>0.68962489108799596</v>
      </c>
      <c r="P9" s="17">
        <v>0.70406465624067105</v>
      </c>
      <c r="Q9" s="17">
        <v>0.70758540169575401</v>
      </c>
      <c r="R9" s="17"/>
      <c r="S9" s="17">
        <v>0.66056764307049798</v>
      </c>
      <c r="T9" s="17">
        <v>0.64083662505699501</v>
      </c>
      <c r="U9" s="17">
        <v>0.68390027146347099</v>
      </c>
      <c r="V9" s="17">
        <v>0.65139411256478597</v>
      </c>
      <c r="W9" s="17">
        <v>0.65508718430908397</v>
      </c>
      <c r="X9" s="17">
        <v>0.67195260159245596</v>
      </c>
      <c r="Y9" s="17">
        <v>0.75122003929084202</v>
      </c>
      <c r="Z9" s="17">
        <v>0.76278725924753399</v>
      </c>
      <c r="AA9" s="17">
        <v>0.71076951421113699</v>
      </c>
      <c r="AB9" s="17">
        <v>0.67758322679743799</v>
      </c>
      <c r="AC9" s="17">
        <v>0.71122483866060104</v>
      </c>
      <c r="AD9" s="17"/>
      <c r="AE9" s="17">
        <v>0.61682337852476299</v>
      </c>
      <c r="AF9" s="17">
        <v>0.67496312286484295</v>
      </c>
      <c r="AG9" s="17">
        <v>0.78143063423358905</v>
      </c>
      <c r="AH9" s="17"/>
      <c r="AI9" s="17">
        <v>0.58373672252361597</v>
      </c>
      <c r="AJ9" s="17">
        <v>0.72115121338816102</v>
      </c>
      <c r="AK9" s="17">
        <v>0.66274749548080902</v>
      </c>
      <c r="AL9" s="17">
        <v>0.60248106032322302</v>
      </c>
      <c r="AM9" s="17">
        <v>0.81275617017243895</v>
      </c>
      <c r="AN9" s="17"/>
      <c r="AO9" s="17">
        <v>0.60731320791813104</v>
      </c>
      <c r="AP9" s="17">
        <v>0.74374718041113697</v>
      </c>
      <c r="AQ9" s="17">
        <v>0.64257875343456305</v>
      </c>
      <c r="AR9" s="17"/>
      <c r="AS9" s="17">
        <v>0.68084528442735903</v>
      </c>
      <c r="AT9" s="17">
        <v>0.72217081562593</v>
      </c>
      <c r="AU9" s="17">
        <v>0.68174045283601603</v>
      </c>
      <c r="AV9" s="17">
        <v>0.65268911217252201</v>
      </c>
      <c r="AW9" s="17">
        <v>0.56360372264652203</v>
      </c>
      <c r="AX9" s="17"/>
      <c r="AY9" s="17">
        <v>0.840827369459059</v>
      </c>
      <c r="AZ9" s="17">
        <v>0.68648484492914597</v>
      </c>
      <c r="BA9" s="17">
        <v>0.73370943463910598</v>
      </c>
      <c r="BB9" s="17">
        <v>0.71319121289446197</v>
      </c>
      <c r="BC9" s="17">
        <v>0.71106034662944395</v>
      </c>
      <c r="BD9" s="17">
        <v>0.70420624006915</v>
      </c>
      <c r="BE9" s="17">
        <v>0.70229466501351001</v>
      </c>
      <c r="BF9" s="17">
        <v>0.68005396847126298</v>
      </c>
      <c r="BG9" s="17">
        <v>0.68071436718535405</v>
      </c>
      <c r="BH9" s="17">
        <v>0.65324928585268804</v>
      </c>
      <c r="BI9" s="17">
        <v>0.65383402921095901</v>
      </c>
      <c r="BJ9" s="17">
        <v>0.65061033891025999</v>
      </c>
      <c r="BK9" s="17">
        <v>0.58894191113262095</v>
      </c>
      <c r="BL9" s="17">
        <v>0.64770568260766304</v>
      </c>
      <c r="BM9" s="17">
        <v>0.63779699972550996</v>
      </c>
      <c r="BN9" s="17">
        <v>0.53006657096393495</v>
      </c>
      <c r="BO9" s="17"/>
      <c r="BP9" s="17">
        <v>0.69702806203356804</v>
      </c>
      <c r="BQ9" s="17">
        <v>0.67481087243362303</v>
      </c>
      <c r="BR9" s="17">
        <v>0.72593053682327902</v>
      </c>
      <c r="BS9" s="17">
        <v>0.674142111532541</v>
      </c>
      <c r="BT9" s="17">
        <v>0.62124687005343504</v>
      </c>
      <c r="BU9" s="17">
        <v>0.67789659420902404</v>
      </c>
      <c r="BV9" s="17"/>
      <c r="BW9" s="17">
        <v>0.65942236349962802</v>
      </c>
      <c r="BX9" s="17">
        <v>0.69364113738686095</v>
      </c>
      <c r="BY9" s="17">
        <v>0.68134519332810295</v>
      </c>
      <c r="BZ9" s="17">
        <v>0.64792977170809896</v>
      </c>
      <c r="CA9" s="17">
        <v>0.71619778070882101</v>
      </c>
      <c r="CB9" s="17">
        <v>0.60814276524293798</v>
      </c>
      <c r="CC9" s="17">
        <v>0.65909126696738196</v>
      </c>
      <c r="CD9" s="17">
        <v>0.78897063487295205</v>
      </c>
      <c r="CE9" s="17"/>
      <c r="CF9" s="17">
        <v>0.48301260539697199</v>
      </c>
      <c r="CG9" s="17">
        <v>0.59855678854496897</v>
      </c>
      <c r="CH9" s="17">
        <v>0.73833218986231297</v>
      </c>
      <c r="CI9" s="17">
        <v>0.81452097458758799</v>
      </c>
      <c r="CJ9" s="17">
        <v>0.830632327313369</v>
      </c>
      <c r="CK9" s="17"/>
      <c r="CL9" s="17">
        <v>0.65756214639427302</v>
      </c>
      <c r="CM9" s="17"/>
      <c r="CN9" s="17">
        <v>0.72591665848269704</v>
      </c>
      <c r="CO9" s="17">
        <v>0.66601671496396497</v>
      </c>
      <c r="CP9" s="17">
        <v>0.59120468981976704</v>
      </c>
    </row>
    <row r="10" spans="2:94" x14ac:dyDescent="0.35">
      <c r="B10" s="18" t="s">
        <v>109</v>
      </c>
      <c r="C10" s="17">
        <v>0.50843649436606297</v>
      </c>
      <c r="D10" s="17">
        <v>0.44561613308421899</v>
      </c>
      <c r="E10" s="17">
        <v>0.56742972359960098</v>
      </c>
      <c r="F10" s="17"/>
      <c r="G10" s="17">
        <v>0.39874475227289602</v>
      </c>
      <c r="H10" s="17">
        <v>0.43303657075934299</v>
      </c>
      <c r="I10" s="17">
        <v>0.47709205218626299</v>
      </c>
      <c r="J10" s="17">
        <v>0.53928958680185102</v>
      </c>
      <c r="K10" s="17">
        <v>0.571135811621027</v>
      </c>
      <c r="L10" s="17">
        <v>0.60189996361202402</v>
      </c>
      <c r="M10" s="17"/>
      <c r="N10" s="17">
        <v>0.53469109689618299</v>
      </c>
      <c r="O10" s="17">
        <v>0.508794508753732</v>
      </c>
      <c r="P10" s="17">
        <v>0.47217891534005302</v>
      </c>
      <c r="Q10" s="17">
        <v>0.51033211769245901</v>
      </c>
      <c r="R10" s="17"/>
      <c r="S10" s="17">
        <v>0.42571928850839102</v>
      </c>
      <c r="T10" s="17">
        <v>0.52152996877021995</v>
      </c>
      <c r="U10" s="17">
        <v>0.59102441059016697</v>
      </c>
      <c r="V10" s="17">
        <v>0.53006589561706896</v>
      </c>
      <c r="W10" s="17">
        <v>0.51146198225842898</v>
      </c>
      <c r="X10" s="17">
        <v>0.47882629127937898</v>
      </c>
      <c r="Y10" s="17">
        <v>0.49559079320723998</v>
      </c>
      <c r="Z10" s="17">
        <v>0.52975338184314302</v>
      </c>
      <c r="AA10" s="17">
        <v>0.52205117440101401</v>
      </c>
      <c r="AB10" s="17">
        <v>0.50246331523405197</v>
      </c>
      <c r="AC10" s="17">
        <v>0.56801953929639803</v>
      </c>
      <c r="AD10" s="17"/>
      <c r="AE10" s="17">
        <v>0.51204648860995705</v>
      </c>
      <c r="AF10" s="17">
        <v>0.54328967749980095</v>
      </c>
      <c r="AG10" s="17">
        <v>0.43873834654168797</v>
      </c>
      <c r="AH10" s="17"/>
      <c r="AI10" s="17">
        <v>0.49999571280396699</v>
      </c>
      <c r="AJ10" s="17">
        <v>0.54935911218298195</v>
      </c>
      <c r="AK10" s="17">
        <v>0.52020404629852901</v>
      </c>
      <c r="AL10" s="17">
        <v>0.444434964432397</v>
      </c>
      <c r="AM10" s="17">
        <v>0.463252051869873</v>
      </c>
      <c r="AN10" s="17"/>
      <c r="AO10" s="17">
        <v>0.451838442187185</v>
      </c>
      <c r="AP10" s="17">
        <v>0.56251220796458001</v>
      </c>
      <c r="AQ10" s="17">
        <v>0.52253113383438199</v>
      </c>
      <c r="AR10" s="17"/>
      <c r="AS10" s="17">
        <v>0.54382708581439598</v>
      </c>
      <c r="AT10" s="17">
        <v>0.477736591386972</v>
      </c>
      <c r="AU10" s="17">
        <v>0.50671562655548497</v>
      </c>
      <c r="AV10" s="17">
        <v>0.50694520414348299</v>
      </c>
      <c r="AW10" s="17">
        <v>0.39179785672967199</v>
      </c>
      <c r="AX10" s="17"/>
      <c r="AY10" s="17">
        <v>0.35182205321694798</v>
      </c>
      <c r="AZ10" s="17">
        <v>0.497286437581271</v>
      </c>
      <c r="BA10" s="17">
        <v>0.48677662469296701</v>
      </c>
      <c r="BB10" s="17">
        <v>0.55547736312404805</v>
      </c>
      <c r="BC10" s="17">
        <v>0.48923542155012201</v>
      </c>
      <c r="BD10" s="17">
        <v>0.47062569393515102</v>
      </c>
      <c r="BE10" s="17">
        <v>0.54866683762007895</v>
      </c>
      <c r="BF10" s="17">
        <v>0.49836316914968298</v>
      </c>
      <c r="BG10" s="17">
        <v>0.51950224757719099</v>
      </c>
      <c r="BH10" s="17">
        <v>0.50214095683139104</v>
      </c>
      <c r="BI10" s="17">
        <v>0.531525422553071</v>
      </c>
      <c r="BJ10" s="17">
        <v>0.55544534208835505</v>
      </c>
      <c r="BK10" s="17">
        <v>0.56258222903154198</v>
      </c>
      <c r="BL10" s="17">
        <v>0.43476799897200002</v>
      </c>
      <c r="BM10" s="17">
        <v>0.49459865102157002</v>
      </c>
      <c r="BN10" s="17">
        <v>0.39580518253617503</v>
      </c>
      <c r="BO10" s="17"/>
      <c r="BP10" s="17">
        <v>0.42205195417348901</v>
      </c>
      <c r="BQ10" s="17">
        <v>0.52499106922843597</v>
      </c>
      <c r="BR10" s="17">
        <v>0.50723030513137801</v>
      </c>
      <c r="BS10" s="17">
        <v>0.55481170558199899</v>
      </c>
      <c r="BT10" s="17">
        <v>0.55639568374635695</v>
      </c>
      <c r="BU10" s="17">
        <v>0.51781396305391603</v>
      </c>
      <c r="BV10" s="17"/>
      <c r="BW10" s="17">
        <v>0.38903576674024998</v>
      </c>
      <c r="BX10" s="17">
        <v>0.50900571949187301</v>
      </c>
      <c r="BY10" s="17">
        <v>0.55989430202477697</v>
      </c>
      <c r="BZ10" s="17">
        <v>0.48309770736319901</v>
      </c>
      <c r="CA10" s="17">
        <v>0.49136109588911198</v>
      </c>
      <c r="CB10" s="17">
        <v>0.46020881183399898</v>
      </c>
      <c r="CC10" s="17">
        <v>0.47583293020850498</v>
      </c>
      <c r="CD10" s="17">
        <v>0.46872209053351099</v>
      </c>
      <c r="CE10" s="17"/>
      <c r="CF10" s="17">
        <v>0.41592661630104699</v>
      </c>
      <c r="CG10" s="17">
        <v>0.529813376985655</v>
      </c>
      <c r="CH10" s="17">
        <v>0.51532429501086396</v>
      </c>
      <c r="CI10" s="17">
        <v>0.516061844941201</v>
      </c>
      <c r="CJ10" s="17">
        <v>0.40520959155738701</v>
      </c>
      <c r="CK10" s="17"/>
      <c r="CL10" s="17">
        <v>0.55055825719516704</v>
      </c>
      <c r="CM10" s="17"/>
      <c r="CN10" s="17">
        <v>0.55286190284726</v>
      </c>
      <c r="CO10" s="17">
        <v>0.45561201109636401</v>
      </c>
      <c r="CP10" s="17">
        <v>0.44895401994947898</v>
      </c>
    </row>
    <row r="11" spans="2:94" x14ac:dyDescent="0.35">
      <c r="B11" s="18" t="s">
        <v>110</v>
      </c>
      <c r="C11" s="17">
        <v>0.39294102387288099</v>
      </c>
      <c r="D11" s="17">
        <v>0.41135015589481599</v>
      </c>
      <c r="E11" s="17">
        <v>0.37605779369102499</v>
      </c>
      <c r="F11" s="17"/>
      <c r="G11" s="17">
        <v>0.32706466068127998</v>
      </c>
      <c r="H11" s="17">
        <v>0.40986184776280699</v>
      </c>
      <c r="I11" s="17">
        <v>0.41063630994199801</v>
      </c>
      <c r="J11" s="17">
        <v>0.38616860842046102</v>
      </c>
      <c r="K11" s="17">
        <v>0.42888013445967499</v>
      </c>
      <c r="L11" s="17">
        <v>0.390079964564777</v>
      </c>
      <c r="M11" s="17"/>
      <c r="N11" s="17">
        <v>0.44518817335521499</v>
      </c>
      <c r="O11" s="17">
        <v>0.39470780080857898</v>
      </c>
      <c r="P11" s="17">
        <v>0.35373975724269502</v>
      </c>
      <c r="Q11" s="17">
        <v>0.36788764275525798</v>
      </c>
      <c r="R11" s="17"/>
      <c r="S11" s="17">
        <v>0.33812133919743498</v>
      </c>
      <c r="T11" s="17">
        <v>0.39006141797962501</v>
      </c>
      <c r="U11" s="17">
        <v>0.35780784062219401</v>
      </c>
      <c r="V11" s="17">
        <v>0.39177271082954901</v>
      </c>
      <c r="W11" s="17">
        <v>0.41753035788259701</v>
      </c>
      <c r="X11" s="17">
        <v>0.44980378989339698</v>
      </c>
      <c r="Y11" s="17">
        <v>0.40900222468974401</v>
      </c>
      <c r="Z11" s="17">
        <v>0.37299981556103001</v>
      </c>
      <c r="AA11" s="17">
        <v>0.363574251775302</v>
      </c>
      <c r="AB11" s="17">
        <v>0.48207166000877599</v>
      </c>
      <c r="AC11" s="17">
        <v>0.37000815035233497</v>
      </c>
      <c r="AD11" s="17"/>
      <c r="AE11" s="17">
        <v>0.372789009371712</v>
      </c>
      <c r="AF11" s="17">
        <v>0.42469078578772301</v>
      </c>
      <c r="AG11" s="17">
        <v>0.377215616964374</v>
      </c>
      <c r="AH11" s="17"/>
      <c r="AI11" s="17">
        <v>0.40994681864306298</v>
      </c>
      <c r="AJ11" s="17">
        <v>0.39584915529233999</v>
      </c>
      <c r="AK11" s="17">
        <v>0.40839995932221901</v>
      </c>
      <c r="AL11" s="17">
        <v>0.25661905583994399</v>
      </c>
      <c r="AM11" s="17">
        <v>0.37996998007993898</v>
      </c>
      <c r="AN11" s="17"/>
      <c r="AO11" s="17">
        <v>0.42024496126473498</v>
      </c>
      <c r="AP11" s="17">
        <v>0.41912409561266101</v>
      </c>
      <c r="AQ11" s="17">
        <v>0.42096582050763598</v>
      </c>
      <c r="AR11" s="17"/>
      <c r="AS11" s="17">
        <v>0.36149139480864501</v>
      </c>
      <c r="AT11" s="17">
        <v>0.37009321858112698</v>
      </c>
      <c r="AU11" s="17">
        <v>0.44456610630444399</v>
      </c>
      <c r="AV11" s="17">
        <v>0.41604484708241302</v>
      </c>
      <c r="AW11" s="17">
        <v>0.34092754787545898</v>
      </c>
      <c r="AX11" s="17"/>
      <c r="AY11" s="17">
        <v>0.22628065496191799</v>
      </c>
      <c r="AZ11" s="17">
        <v>0.362031201783652</v>
      </c>
      <c r="BA11" s="17">
        <v>0.38234105345013603</v>
      </c>
      <c r="BB11" s="17">
        <v>0.31253612925632501</v>
      </c>
      <c r="BC11" s="17">
        <v>0.31724509942428097</v>
      </c>
      <c r="BD11" s="17">
        <v>0.391395099870468</v>
      </c>
      <c r="BE11" s="17">
        <v>0.389283314275016</v>
      </c>
      <c r="BF11" s="17">
        <v>0.40285630647002002</v>
      </c>
      <c r="BG11" s="17">
        <v>0.43471600192645099</v>
      </c>
      <c r="BH11" s="17">
        <v>0.41104418376618301</v>
      </c>
      <c r="BI11" s="17">
        <v>0.43895223109911402</v>
      </c>
      <c r="BJ11" s="17">
        <v>0.49665664478451699</v>
      </c>
      <c r="BK11" s="17">
        <v>0.42860855773726397</v>
      </c>
      <c r="BL11" s="17">
        <v>0.42909522368431702</v>
      </c>
      <c r="BM11" s="17">
        <v>0.491277513097577</v>
      </c>
      <c r="BN11" s="17">
        <v>0.46017690117299098</v>
      </c>
      <c r="BO11" s="17"/>
      <c r="BP11" s="17">
        <v>0.39715726999860501</v>
      </c>
      <c r="BQ11" s="17">
        <v>0.41498694263770303</v>
      </c>
      <c r="BR11" s="17">
        <v>0.37800360513519399</v>
      </c>
      <c r="BS11" s="17">
        <v>0.369245820069108</v>
      </c>
      <c r="BT11" s="17">
        <v>0.39273080429278601</v>
      </c>
      <c r="BU11" s="17">
        <v>0.39332383418778599</v>
      </c>
      <c r="BV11" s="17"/>
      <c r="BW11" s="17">
        <v>0.31096575593082498</v>
      </c>
      <c r="BX11" s="17">
        <v>0.38868399152264799</v>
      </c>
      <c r="BY11" s="17">
        <v>0.39569278154166299</v>
      </c>
      <c r="BZ11" s="17">
        <v>0.43095346683132602</v>
      </c>
      <c r="CA11" s="17">
        <v>0.42519017592793301</v>
      </c>
      <c r="CB11" s="17">
        <v>0.411031126770316</v>
      </c>
      <c r="CC11" s="17">
        <v>0.26195498623568803</v>
      </c>
      <c r="CD11" s="17">
        <v>0.37437996299255499</v>
      </c>
      <c r="CE11" s="17"/>
      <c r="CF11" s="17">
        <v>0.31328868862152998</v>
      </c>
      <c r="CG11" s="17">
        <v>0.41096700092348099</v>
      </c>
      <c r="CH11" s="17">
        <v>0.39552145315425602</v>
      </c>
      <c r="CI11" s="17">
        <v>0.39281655988902803</v>
      </c>
      <c r="CJ11" s="17">
        <v>0.372467568766983</v>
      </c>
      <c r="CK11" s="17"/>
      <c r="CL11" s="17">
        <v>0.43322785332540098</v>
      </c>
      <c r="CM11" s="17"/>
      <c r="CN11" s="17">
        <v>0.395579636886565</v>
      </c>
      <c r="CO11" s="17">
        <v>0.38335891502041503</v>
      </c>
      <c r="CP11" s="17">
        <v>0.394537246599106</v>
      </c>
    </row>
    <row r="12" spans="2:94" x14ac:dyDescent="0.35">
      <c r="B12" s="18" t="s">
        <v>111</v>
      </c>
      <c r="C12" s="17">
        <v>0.28549494372975398</v>
      </c>
      <c r="D12" s="17">
        <v>0.30461559429128698</v>
      </c>
      <c r="E12" s="17">
        <v>0.26861854151551001</v>
      </c>
      <c r="F12" s="17"/>
      <c r="G12" s="17">
        <v>0.117257356539982</v>
      </c>
      <c r="H12" s="17">
        <v>0.18396286918061899</v>
      </c>
      <c r="I12" s="17">
        <v>0.23132185553856299</v>
      </c>
      <c r="J12" s="17">
        <v>0.29175571166176101</v>
      </c>
      <c r="K12" s="17">
        <v>0.40816103625969502</v>
      </c>
      <c r="L12" s="17">
        <v>0.43778405170024898</v>
      </c>
      <c r="M12" s="17"/>
      <c r="N12" s="17">
        <v>0.242205321907806</v>
      </c>
      <c r="O12" s="17">
        <v>0.26114303421232798</v>
      </c>
      <c r="P12" s="17">
        <v>0.349845365746558</v>
      </c>
      <c r="Q12" s="17">
        <v>0.30067649931607099</v>
      </c>
      <c r="R12" s="17"/>
      <c r="S12" s="17">
        <v>0.20254584058823499</v>
      </c>
      <c r="T12" s="17">
        <v>0.29057893796154299</v>
      </c>
      <c r="U12" s="17">
        <v>0.28417976769515801</v>
      </c>
      <c r="V12" s="17">
        <v>0.39178541741631501</v>
      </c>
      <c r="W12" s="17">
        <v>0.308727221471223</v>
      </c>
      <c r="X12" s="17">
        <v>0.33943707871023399</v>
      </c>
      <c r="Y12" s="17">
        <v>0.29352977382316497</v>
      </c>
      <c r="Z12" s="17">
        <v>0.30037791076084103</v>
      </c>
      <c r="AA12" s="17">
        <v>0.297843785369652</v>
      </c>
      <c r="AB12" s="17">
        <v>0.228070460611456</v>
      </c>
      <c r="AC12" s="17">
        <v>0.23699317877345699</v>
      </c>
      <c r="AD12" s="17"/>
      <c r="AE12" s="17">
        <v>0.494188210752951</v>
      </c>
      <c r="AF12" s="17">
        <v>0.155158018453359</v>
      </c>
      <c r="AG12" s="17">
        <v>0.221358760004253</v>
      </c>
      <c r="AH12" s="17"/>
      <c r="AI12" s="17">
        <v>0.48004151204561901</v>
      </c>
      <c r="AJ12" s="17">
        <v>0.14743808724449101</v>
      </c>
      <c r="AK12" s="17">
        <v>0.13629617538810501</v>
      </c>
      <c r="AL12" s="17">
        <v>0.588286188567539</v>
      </c>
      <c r="AM12" s="17">
        <v>0.260719785930565</v>
      </c>
      <c r="AN12" s="17"/>
      <c r="AO12" s="17">
        <v>0.42996161937539601</v>
      </c>
      <c r="AP12" s="17">
        <v>0.15358999118831099</v>
      </c>
      <c r="AQ12" s="17">
        <v>0.15613166881615101</v>
      </c>
      <c r="AR12" s="17"/>
      <c r="AS12" s="17">
        <v>0.39197808689429398</v>
      </c>
      <c r="AT12" s="17">
        <v>0.28127077122725003</v>
      </c>
      <c r="AU12" s="17">
        <v>0.21497686794679399</v>
      </c>
      <c r="AV12" s="17">
        <v>0.18096925950408899</v>
      </c>
      <c r="AW12" s="17">
        <v>0.173640296725695</v>
      </c>
      <c r="AX12" s="17"/>
      <c r="AY12" s="17">
        <v>0.31466651543083801</v>
      </c>
      <c r="AZ12" s="17">
        <v>0.25284517487948599</v>
      </c>
      <c r="BA12" s="17">
        <v>0.30429073216046998</v>
      </c>
      <c r="BB12" s="17">
        <v>0.30248173261590799</v>
      </c>
      <c r="BC12" s="17">
        <v>0.277683687593197</v>
      </c>
      <c r="BD12" s="17">
        <v>0.31788440934101198</v>
      </c>
      <c r="BE12" s="17">
        <v>0.291845623660484</v>
      </c>
      <c r="BF12" s="17">
        <v>0.29155203752659897</v>
      </c>
      <c r="BG12" s="17">
        <v>0.302877686429743</v>
      </c>
      <c r="BH12" s="17">
        <v>0.28485908848055502</v>
      </c>
      <c r="BI12" s="17">
        <v>0.28042099035629398</v>
      </c>
      <c r="BJ12" s="17">
        <v>0.26630177430621199</v>
      </c>
      <c r="BK12" s="17">
        <v>0.28400910786643802</v>
      </c>
      <c r="BL12" s="17">
        <v>0.280361219483726</v>
      </c>
      <c r="BM12" s="17">
        <v>0.187032908364343</v>
      </c>
      <c r="BN12" s="17">
        <v>0.19208833295764299</v>
      </c>
      <c r="BO12" s="17"/>
      <c r="BP12" s="17">
        <v>0.174345981158672</v>
      </c>
      <c r="BQ12" s="17">
        <v>0.30200507843212399</v>
      </c>
      <c r="BR12" s="17">
        <v>0.29319800351890901</v>
      </c>
      <c r="BS12" s="17">
        <v>0.33057051974183499</v>
      </c>
      <c r="BT12" s="17">
        <v>0.33524193041138201</v>
      </c>
      <c r="BU12" s="17">
        <v>0.38485892655237802</v>
      </c>
      <c r="BV12" s="17"/>
      <c r="BW12" s="17">
        <v>0.30457981344898899</v>
      </c>
      <c r="BX12" s="17">
        <v>0.27283500720767301</v>
      </c>
      <c r="BY12" s="17">
        <v>0.29970561488002101</v>
      </c>
      <c r="BZ12" s="17">
        <v>0.323171718323843</v>
      </c>
      <c r="CA12" s="17">
        <v>0.28976147649723799</v>
      </c>
      <c r="CB12" s="17">
        <v>0.28339901447795801</v>
      </c>
      <c r="CC12" s="17">
        <v>0.25639242343484098</v>
      </c>
      <c r="CD12" s="17">
        <v>9.1666938748454704E-2</v>
      </c>
      <c r="CE12" s="17"/>
      <c r="CF12" s="17">
        <v>0.30877459616800002</v>
      </c>
      <c r="CG12" s="17">
        <v>0.31156013515694098</v>
      </c>
      <c r="CH12" s="17">
        <v>0.27920202872378302</v>
      </c>
      <c r="CI12" s="17">
        <v>0.22974302667437099</v>
      </c>
      <c r="CJ12" s="17">
        <v>0.26528335640163803</v>
      </c>
      <c r="CK12" s="17"/>
      <c r="CL12" s="17">
        <v>0.31440158386543499</v>
      </c>
      <c r="CM12" s="17"/>
      <c r="CN12" s="17">
        <v>0.21753236678839399</v>
      </c>
      <c r="CO12" s="17">
        <v>0.30404588297499402</v>
      </c>
      <c r="CP12" s="17">
        <v>0.42604382618139303</v>
      </c>
    </row>
    <row r="13" spans="2:94" x14ac:dyDescent="0.35">
      <c r="B13" s="18" t="s">
        <v>112</v>
      </c>
      <c r="C13" s="17">
        <v>0.175556478010714</v>
      </c>
      <c r="D13" s="17">
        <v>0.18136858683514501</v>
      </c>
      <c r="E13" s="17">
        <v>0.16779827624228399</v>
      </c>
      <c r="F13" s="17"/>
      <c r="G13" s="17">
        <v>0.171587514379933</v>
      </c>
      <c r="H13" s="17">
        <v>0.154812637412263</v>
      </c>
      <c r="I13" s="17">
        <v>0.15644370882705599</v>
      </c>
      <c r="J13" s="17">
        <v>0.17839155416866101</v>
      </c>
      <c r="K13" s="17">
        <v>0.22826554957489401</v>
      </c>
      <c r="L13" s="17">
        <v>0.17309714982945801</v>
      </c>
      <c r="M13" s="17"/>
      <c r="N13" s="17">
        <v>0.20407880176464699</v>
      </c>
      <c r="O13" s="17">
        <v>0.16702236033770901</v>
      </c>
      <c r="P13" s="17">
        <v>0.15883048695838201</v>
      </c>
      <c r="Q13" s="17">
        <v>0.16859681812656799</v>
      </c>
      <c r="R13" s="17"/>
      <c r="S13" s="17">
        <v>0.17229287846535701</v>
      </c>
      <c r="T13" s="17">
        <v>0.18741343739679001</v>
      </c>
      <c r="U13" s="17">
        <v>0.14716504858635901</v>
      </c>
      <c r="V13" s="17">
        <v>0.188097973917457</v>
      </c>
      <c r="W13" s="17">
        <v>0.19980309662133999</v>
      </c>
      <c r="X13" s="17">
        <v>0.138994215542279</v>
      </c>
      <c r="Y13" s="17">
        <v>0.178171703094473</v>
      </c>
      <c r="Z13" s="17">
        <v>0.118767264045398</v>
      </c>
      <c r="AA13" s="17">
        <v>0.16121577296683401</v>
      </c>
      <c r="AB13" s="17">
        <v>0.211693069332485</v>
      </c>
      <c r="AC13" s="17">
        <v>0.21653428119284099</v>
      </c>
      <c r="AD13" s="17"/>
      <c r="AE13" s="17">
        <v>0.13246378225762701</v>
      </c>
      <c r="AF13" s="17">
        <v>0.23338944346007101</v>
      </c>
      <c r="AG13" s="17">
        <v>0.134572579119043</v>
      </c>
      <c r="AH13" s="17"/>
      <c r="AI13" s="17">
        <v>0.12515092563202099</v>
      </c>
      <c r="AJ13" s="17">
        <v>0.213467541290289</v>
      </c>
      <c r="AK13" s="17">
        <v>0.28825397968122002</v>
      </c>
      <c r="AL13" s="17">
        <v>0.114583326089065</v>
      </c>
      <c r="AM13" s="17">
        <v>0.14150900067403199</v>
      </c>
      <c r="AN13" s="17"/>
      <c r="AO13" s="17">
        <v>0.13779634578122299</v>
      </c>
      <c r="AP13" s="17">
        <v>0.19121488602706299</v>
      </c>
      <c r="AQ13" s="17">
        <v>0.25515088966631</v>
      </c>
      <c r="AR13" s="17"/>
      <c r="AS13" s="17">
        <v>0.14690694748170899</v>
      </c>
      <c r="AT13" s="17">
        <v>0.17418682369611599</v>
      </c>
      <c r="AU13" s="17">
        <v>0.19394738361601899</v>
      </c>
      <c r="AV13" s="17">
        <v>0.226901964019882</v>
      </c>
      <c r="AW13" s="17">
        <v>0.232056356276231</v>
      </c>
      <c r="AX13" s="17"/>
      <c r="AY13" s="17">
        <v>0.15628173131145201</v>
      </c>
      <c r="AZ13" s="17">
        <v>0.186010590623889</v>
      </c>
      <c r="BA13" s="17">
        <v>0.18727181499384099</v>
      </c>
      <c r="BB13" s="17">
        <v>0.19452438046541601</v>
      </c>
      <c r="BC13" s="17">
        <v>0.18268550163226099</v>
      </c>
      <c r="BD13" s="17">
        <v>0.16392491658307201</v>
      </c>
      <c r="BE13" s="17">
        <v>0.138061060510345</v>
      </c>
      <c r="BF13" s="17">
        <v>0.18052864129669899</v>
      </c>
      <c r="BG13" s="17">
        <v>0.15226482343266401</v>
      </c>
      <c r="BH13" s="17">
        <v>0.18944947261480599</v>
      </c>
      <c r="BI13" s="17">
        <v>0.15306890188880701</v>
      </c>
      <c r="BJ13" s="17">
        <v>0.151104755047792</v>
      </c>
      <c r="BK13" s="17">
        <v>0.17452649973465201</v>
      </c>
      <c r="BL13" s="17">
        <v>0.22198511768713899</v>
      </c>
      <c r="BM13" s="17">
        <v>0.31335494606724901</v>
      </c>
      <c r="BN13" s="17">
        <v>0.25795920774710002</v>
      </c>
      <c r="BO13" s="17"/>
      <c r="BP13" s="17">
        <v>0.17279610987570801</v>
      </c>
      <c r="BQ13" s="17">
        <v>0.19788835066478799</v>
      </c>
      <c r="BR13" s="17">
        <v>0.151570969259814</v>
      </c>
      <c r="BS13" s="17">
        <v>0.15360072267972999</v>
      </c>
      <c r="BT13" s="17">
        <v>0.20124112789999801</v>
      </c>
      <c r="BU13" s="17">
        <v>0.16730663305641999</v>
      </c>
      <c r="BV13" s="17"/>
      <c r="BW13" s="17">
        <v>0.18575860543318101</v>
      </c>
      <c r="BX13" s="17">
        <v>0.18191236272330799</v>
      </c>
      <c r="BY13" s="17">
        <v>0.180116998856755</v>
      </c>
      <c r="BZ13" s="17">
        <v>0.15578674744680299</v>
      </c>
      <c r="CA13" s="17">
        <v>0.15759757740213801</v>
      </c>
      <c r="CB13" s="17">
        <v>0.133734101445596</v>
      </c>
      <c r="CC13" s="17">
        <v>0.19317438717517799</v>
      </c>
      <c r="CD13" s="17">
        <v>0.19871560657102799</v>
      </c>
      <c r="CE13" s="17"/>
      <c r="CF13" s="17">
        <v>0.20878015722774801</v>
      </c>
      <c r="CG13" s="17">
        <v>0.18292409776122401</v>
      </c>
      <c r="CH13" s="17">
        <v>0.17286012894287101</v>
      </c>
      <c r="CI13" s="17">
        <v>0.15019149076056601</v>
      </c>
      <c r="CJ13" s="17">
        <v>0.15613732135821101</v>
      </c>
      <c r="CK13" s="17"/>
      <c r="CL13" s="17">
        <v>0.14425094040042</v>
      </c>
      <c r="CM13" s="17"/>
      <c r="CN13" s="17">
        <v>0.20139093004249201</v>
      </c>
      <c r="CO13" s="17">
        <v>0.14640581660368501</v>
      </c>
      <c r="CP13" s="17">
        <v>0.139717997595975</v>
      </c>
    </row>
    <row r="14" spans="2:94" x14ac:dyDescent="0.35">
      <c r="B14" s="18" t="s">
        <v>113</v>
      </c>
      <c r="C14" s="17">
        <v>0.162613033265888</v>
      </c>
      <c r="D14" s="17">
        <v>0.153406050857262</v>
      </c>
      <c r="E14" s="17">
        <v>0.171472450862343</v>
      </c>
      <c r="F14" s="17"/>
      <c r="G14" s="17">
        <v>0.23305608115346099</v>
      </c>
      <c r="H14" s="17">
        <v>0.236893517377751</v>
      </c>
      <c r="I14" s="17">
        <v>0.14564237379947301</v>
      </c>
      <c r="J14" s="17">
        <v>0.138417264414507</v>
      </c>
      <c r="K14" s="17">
        <v>0.12159061350151699</v>
      </c>
      <c r="L14" s="17">
        <v>0.115673457229457</v>
      </c>
      <c r="M14" s="17"/>
      <c r="N14" s="17">
        <v>0.14034424162633199</v>
      </c>
      <c r="O14" s="17">
        <v>0.16697257332495399</v>
      </c>
      <c r="P14" s="17">
        <v>0.15432042227064399</v>
      </c>
      <c r="Q14" s="17">
        <v>0.18869865175236999</v>
      </c>
      <c r="R14" s="17"/>
      <c r="S14" s="17">
        <v>0.20317720510511</v>
      </c>
      <c r="T14" s="17">
        <v>0.15828728613595799</v>
      </c>
      <c r="U14" s="17">
        <v>0.20352330234007299</v>
      </c>
      <c r="V14" s="17">
        <v>0.15375980572629899</v>
      </c>
      <c r="W14" s="17">
        <v>0.125808359668825</v>
      </c>
      <c r="X14" s="17">
        <v>0.106920423038378</v>
      </c>
      <c r="Y14" s="17">
        <v>0.14928868132027101</v>
      </c>
      <c r="Z14" s="17">
        <v>0.14716234785314999</v>
      </c>
      <c r="AA14" s="17">
        <v>0.18253374487912599</v>
      </c>
      <c r="AB14" s="17">
        <v>0.18013966481504901</v>
      </c>
      <c r="AC14" s="17">
        <v>0.12070570586240099</v>
      </c>
      <c r="AD14" s="17"/>
      <c r="AE14" s="17">
        <v>0.111542453163502</v>
      </c>
      <c r="AF14" s="17">
        <v>0.169307208066071</v>
      </c>
      <c r="AG14" s="17">
        <v>0.226013565566759</v>
      </c>
      <c r="AH14" s="17"/>
      <c r="AI14" s="17">
        <v>0.103245792585834</v>
      </c>
      <c r="AJ14" s="17">
        <v>0.188052120143508</v>
      </c>
      <c r="AK14" s="17">
        <v>0.15280050691961899</v>
      </c>
      <c r="AL14" s="17">
        <v>0.128069485208404</v>
      </c>
      <c r="AM14" s="17">
        <v>0.20973374327430599</v>
      </c>
      <c r="AN14" s="17"/>
      <c r="AO14" s="17">
        <v>9.7625977527576402E-2</v>
      </c>
      <c r="AP14" s="17">
        <v>0.18591159973853599</v>
      </c>
      <c r="AQ14" s="17">
        <v>0.19491806594507399</v>
      </c>
      <c r="AR14" s="17"/>
      <c r="AS14" s="17">
        <v>0.14635170564965799</v>
      </c>
      <c r="AT14" s="17">
        <v>0.18135057303798699</v>
      </c>
      <c r="AU14" s="17">
        <v>0.16182275038062</v>
      </c>
      <c r="AV14" s="17">
        <v>0.16717597135923501</v>
      </c>
      <c r="AW14" s="17">
        <v>0.150165617158873</v>
      </c>
      <c r="AX14" s="17"/>
      <c r="AY14" s="17">
        <v>0.124494726630832</v>
      </c>
      <c r="AZ14" s="17">
        <v>0.174183474795088</v>
      </c>
      <c r="BA14" s="17">
        <v>0.19359366656261701</v>
      </c>
      <c r="BB14" s="17">
        <v>0.173261544108638</v>
      </c>
      <c r="BC14" s="17">
        <v>0.196251011909826</v>
      </c>
      <c r="BD14" s="17">
        <v>0.18750578021082001</v>
      </c>
      <c r="BE14" s="17">
        <v>0.15049455431379599</v>
      </c>
      <c r="BF14" s="17">
        <v>0.15934940752280499</v>
      </c>
      <c r="BG14" s="17">
        <v>0.152994706585134</v>
      </c>
      <c r="BH14" s="17">
        <v>0.179992294156611</v>
      </c>
      <c r="BI14" s="17">
        <v>0.155836482436118</v>
      </c>
      <c r="BJ14" s="17">
        <v>0.13618657328293299</v>
      </c>
      <c r="BK14" s="17">
        <v>0.12922189532342099</v>
      </c>
      <c r="BL14" s="17">
        <v>0.18020300604020001</v>
      </c>
      <c r="BM14" s="17">
        <v>0.10461619337386401</v>
      </c>
      <c r="BN14" s="17">
        <v>0.12925808307148601</v>
      </c>
      <c r="BO14" s="17"/>
      <c r="BP14" s="17">
        <v>0.21599511595462301</v>
      </c>
      <c r="BQ14" s="17">
        <v>0.128781384708926</v>
      </c>
      <c r="BR14" s="17">
        <v>0.169478068212747</v>
      </c>
      <c r="BS14" s="17">
        <v>0.166594818421131</v>
      </c>
      <c r="BT14" s="17">
        <v>0.14135912163649</v>
      </c>
      <c r="BU14" s="17">
        <v>0.11745095263988201</v>
      </c>
      <c r="BV14" s="17"/>
      <c r="BW14" s="17">
        <v>0.14455904119554999</v>
      </c>
      <c r="BX14" s="17">
        <v>0.18261463735292699</v>
      </c>
      <c r="BY14" s="17">
        <v>0.15782056935171199</v>
      </c>
      <c r="BZ14" s="17">
        <v>0.14841428941936499</v>
      </c>
      <c r="CA14" s="17">
        <v>0.115812210929402</v>
      </c>
      <c r="CB14" s="17">
        <v>0.13294091545900899</v>
      </c>
      <c r="CC14" s="17">
        <v>0.100694750719921</v>
      </c>
      <c r="CD14" s="17">
        <v>0.28024595133896302</v>
      </c>
      <c r="CE14" s="17"/>
      <c r="CF14" s="17">
        <v>0.15194374004771</v>
      </c>
      <c r="CG14" s="17">
        <v>0.14008751219594701</v>
      </c>
      <c r="CH14" s="17">
        <v>0.17405598782715401</v>
      </c>
      <c r="CI14" s="17">
        <v>0.190334842974105</v>
      </c>
      <c r="CJ14" s="17">
        <v>0.17944771822320399</v>
      </c>
      <c r="CK14" s="17"/>
      <c r="CL14" s="17">
        <v>0.125620012653994</v>
      </c>
      <c r="CM14" s="17"/>
      <c r="CN14" s="17">
        <v>0.18033131090496099</v>
      </c>
      <c r="CO14" s="17">
        <v>0.16791342929193201</v>
      </c>
      <c r="CP14" s="17">
        <v>0.117903443211551</v>
      </c>
    </row>
    <row r="15" spans="2:94" x14ac:dyDescent="0.35">
      <c r="B15" s="18" t="s">
        <v>114</v>
      </c>
      <c r="C15" s="17">
        <v>0.148900073273046</v>
      </c>
      <c r="D15" s="17">
        <v>0.160626493608648</v>
      </c>
      <c r="E15" s="17">
        <v>0.13863173916472801</v>
      </c>
      <c r="F15" s="17"/>
      <c r="G15" s="17">
        <v>0.20013526078709001</v>
      </c>
      <c r="H15" s="17">
        <v>0.134837125165544</v>
      </c>
      <c r="I15" s="17">
        <v>0.14606566773257099</v>
      </c>
      <c r="J15" s="17">
        <v>0.14102576297</v>
      </c>
      <c r="K15" s="17">
        <v>0.15082319165795399</v>
      </c>
      <c r="L15" s="17">
        <v>0.133591687260392</v>
      </c>
      <c r="M15" s="17"/>
      <c r="N15" s="17">
        <v>0.13793700246597901</v>
      </c>
      <c r="O15" s="17">
        <v>0.147872120861124</v>
      </c>
      <c r="P15" s="17">
        <v>0.16501202740386101</v>
      </c>
      <c r="Q15" s="17">
        <v>0.14957296587761101</v>
      </c>
      <c r="R15" s="17"/>
      <c r="S15" s="17">
        <v>0.21956126685691199</v>
      </c>
      <c r="T15" s="17">
        <v>0.17575435691046701</v>
      </c>
      <c r="U15" s="17">
        <v>0.10718633780777399</v>
      </c>
      <c r="V15" s="17">
        <v>0.12259809185463399</v>
      </c>
      <c r="W15" s="17">
        <v>0.17181960645481201</v>
      </c>
      <c r="X15" s="17">
        <v>0.16857285182588599</v>
      </c>
      <c r="Y15" s="17">
        <v>0.136589810576245</v>
      </c>
      <c r="Z15" s="17">
        <v>0.135461165621241</v>
      </c>
      <c r="AA15" s="17">
        <v>0.14599682804348599</v>
      </c>
      <c r="AB15" s="17">
        <v>7.9128642685421399E-2</v>
      </c>
      <c r="AC15" s="17">
        <v>9.0285761328053396E-2</v>
      </c>
      <c r="AD15" s="17"/>
      <c r="AE15" s="17">
        <v>0.172228309899398</v>
      </c>
      <c r="AF15" s="17">
        <v>0.130883415555587</v>
      </c>
      <c r="AG15" s="17">
        <v>0.13064167963985501</v>
      </c>
      <c r="AH15" s="17"/>
      <c r="AI15" s="17">
        <v>0.163673356979704</v>
      </c>
      <c r="AJ15" s="17">
        <v>0.15044845601117901</v>
      </c>
      <c r="AK15" s="17">
        <v>0.116498673805445</v>
      </c>
      <c r="AL15" s="17">
        <v>0.18482173070465299</v>
      </c>
      <c r="AM15" s="17">
        <v>0.127686131592817</v>
      </c>
      <c r="AN15" s="17"/>
      <c r="AO15" s="17">
        <v>0.16202192041814101</v>
      </c>
      <c r="AP15" s="17">
        <v>0.13461726511081501</v>
      </c>
      <c r="AQ15" s="17">
        <v>0.121523692697571</v>
      </c>
      <c r="AR15" s="17"/>
      <c r="AS15" s="17">
        <v>0.16364712054983699</v>
      </c>
      <c r="AT15" s="17">
        <v>0.16921061621931399</v>
      </c>
      <c r="AU15" s="17">
        <v>0.13170575692306</v>
      </c>
      <c r="AV15" s="17">
        <v>0.118371707305493</v>
      </c>
      <c r="AW15" s="17">
        <v>0.13139249390636301</v>
      </c>
      <c r="AX15" s="17"/>
      <c r="AY15" s="17">
        <v>0.20073743350797299</v>
      </c>
      <c r="AZ15" s="17">
        <v>0.14590785961738401</v>
      </c>
      <c r="BA15" s="17">
        <v>0.14324618752351501</v>
      </c>
      <c r="BB15" s="17">
        <v>0.121515091550226</v>
      </c>
      <c r="BC15" s="17">
        <v>0.147755351828293</v>
      </c>
      <c r="BD15" s="17">
        <v>0.15664944397088801</v>
      </c>
      <c r="BE15" s="17">
        <v>0.15644422491790599</v>
      </c>
      <c r="BF15" s="17">
        <v>0.16191329755582301</v>
      </c>
      <c r="BG15" s="17">
        <v>0.14956551334757301</v>
      </c>
      <c r="BH15" s="17">
        <v>0.10392823176048301</v>
      </c>
      <c r="BI15" s="17">
        <v>0.12893386512076499</v>
      </c>
      <c r="BJ15" s="17">
        <v>0.13147660399925901</v>
      </c>
      <c r="BK15" s="17">
        <v>0.19282460516425901</v>
      </c>
      <c r="BL15" s="17">
        <v>7.48318276152935E-2</v>
      </c>
      <c r="BM15" s="17">
        <v>0.119647254772507</v>
      </c>
      <c r="BN15" s="17">
        <v>0.211307051621486</v>
      </c>
      <c r="BO15" s="17"/>
      <c r="BP15" s="17">
        <v>0.179211932507545</v>
      </c>
      <c r="BQ15" s="17">
        <v>0.15792665047851101</v>
      </c>
      <c r="BR15" s="17">
        <v>0.134596048548216</v>
      </c>
      <c r="BS15" s="17">
        <v>0.14012998720752401</v>
      </c>
      <c r="BT15" s="17">
        <v>0.11407234059682</v>
      </c>
      <c r="BU15" s="17">
        <v>0.11309422786557199</v>
      </c>
      <c r="BV15" s="17"/>
      <c r="BW15" s="17">
        <v>0.19319164350068899</v>
      </c>
      <c r="BX15" s="17">
        <v>0.12806456306550901</v>
      </c>
      <c r="BY15" s="17">
        <v>0.14538836620384701</v>
      </c>
      <c r="BZ15" s="17">
        <v>0.14914524456929501</v>
      </c>
      <c r="CA15" s="17">
        <v>0.12583865354269799</v>
      </c>
      <c r="CB15" s="17">
        <v>0.216910804647477</v>
      </c>
      <c r="CC15" s="17">
        <v>0.26256437994561499</v>
      </c>
      <c r="CD15" s="17">
        <v>0.14735664857707501</v>
      </c>
      <c r="CE15" s="17"/>
      <c r="CF15" s="17">
        <v>0.209699031919651</v>
      </c>
      <c r="CG15" s="17">
        <v>0.15269949247877601</v>
      </c>
      <c r="CH15" s="17">
        <v>0.14010730664412199</v>
      </c>
      <c r="CI15" s="17">
        <v>0.14042165636378801</v>
      </c>
      <c r="CJ15" s="17">
        <v>9.3560714898413194E-2</v>
      </c>
      <c r="CK15" s="17"/>
      <c r="CL15" s="17">
        <v>0.13322927546867899</v>
      </c>
      <c r="CM15" s="17"/>
      <c r="CN15" s="17">
        <v>0.124617433165916</v>
      </c>
      <c r="CO15" s="17">
        <v>0.18509888305264199</v>
      </c>
      <c r="CP15" s="17">
        <v>0.17558277997396701</v>
      </c>
    </row>
    <row r="16" spans="2:94" x14ac:dyDescent="0.35">
      <c r="B16" s="18" t="s">
        <v>115</v>
      </c>
      <c r="C16" s="17">
        <v>0.121757571374056</v>
      </c>
      <c r="D16" s="17">
        <v>0.13568658518153201</v>
      </c>
      <c r="E16" s="17">
        <v>0.108652082611795</v>
      </c>
      <c r="F16" s="17"/>
      <c r="G16" s="17">
        <v>0.151947402447</v>
      </c>
      <c r="H16" s="17">
        <v>0.20350174063258999</v>
      </c>
      <c r="I16" s="17">
        <v>0.14560137733119</v>
      </c>
      <c r="J16" s="17">
        <v>8.0094113028224403E-2</v>
      </c>
      <c r="K16" s="17">
        <v>5.6540438265815202E-2</v>
      </c>
      <c r="L16" s="17">
        <v>9.2779690318208305E-2</v>
      </c>
      <c r="M16" s="17"/>
      <c r="N16" s="17">
        <v>0.13816113905725499</v>
      </c>
      <c r="O16" s="17">
        <v>0.13363788660735601</v>
      </c>
      <c r="P16" s="17">
        <v>0.126942295524341</v>
      </c>
      <c r="Q16" s="17">
        <v>8.7763390701855001E-2</v>
      </c>
      <c r="R16" s="17"/>
      <c r="S16" s="17">
        <v>0.15087047906220899</v>
      </c>
      <c r="T16" s="17">
        <v>0.11939049137513801</v>
      </c>
      <c r="U16" s="17">
        <v>0.12736905613242699</v>
      </c>
      <c r="V16" s="17">
        <v>0.12748381660427499</v>
      </c>
      <c r="W16" s="17">
        <v>0.123797814726171</v>
      </c>
      <c r="X16" s="17">
        <v>0.112599360247881</v>
      </c>
      <c r="Y16" s="17">
        <v>9.8943475786483798E-2</v>
      </c>
      <c r="Z16" s="17">
        <v>9.3400059909505895E-2</v>
      </c>
      <c r="AA16" s="17">
        <v>0.11695969257738401</v>
      </c>
      <c r="AB16" s="17">
        <v>0.103282784482167</v>
      </c>
      <c r="AC16" s="17">
        <v>0.14375249434253601</v>
      </c>
      <c r="AD16" s="17"/>
      <c r="AE16" s="17">
        <v>9.7995692309152505E-2</v>
      </c>
      <c r="AF16" s="17">
        <v>0.11594022523066901</v>
      </c>
      <c r="AG16" s="17">
        <v>0.17490389391744299</v>
      </c>
      <c r="AH16" s="17"/>
      <c r="AI16" s="17">
        <v>0.116037860597636</v>
      </c>
      <c r="AJ16" s="17">
        <v>0.112476120729227</v>
      </c>
      <c r="AK16" s="17">
        <v>0.12063754816759099</v>
      </c>
      <c r="AL16" s="17">
        <v>0.12176656093486</v>
      </c>
      <c r="AM16" s="17">
        <v>0.14847964402383501</v>
      </c>
      <c r="AN16" s="17"/>
      <c r="AO16" s="17">
        <v>0.137811466469135</v>
      </c>
      <c r="AP16" s="17">
        <v>0.123118252150479</v>
      </c>
      <c r="AQ16" s="17">
        <v>0.10423157409790799</v>
      </c>
      <c r="AR16" s="17"/>
      <c r="AS16" s="17">
        <v>8.0144025499788996E-2</v>
      </c>
      <c r="AT16" s="17">
        <v>0.115726272272754</v>
      </c>
      <c r="AU16" s="17">
        <v>0.15140124066771601</v>
      </c>
      <c r="AV16" s="17">
        <v>0.143322465378665</v>
      </c>
      <c r="AW16" s="17">
        <v>0.212744935355616</v>
      </c>
      <c r="AX16" s="17"/>
      <c r="AY16" s="17">
        <v>0.16314211481618601</v>
      </c>
      <c r="AZ16" s="17">
        <v>6.7552762926111606E-2</v>
      </c>
      <c r="BA16" s="17">
        <v>0.103477865128569</v>
      </c>
      <c r="BB16" s="17">
        <v>0.104779254251325</v>
      </c>
      <c r="BC16" s="17">
        <v>0.12627214027664699</v>
      </c>
      <c r="BD16" s="17">
        <v>0.119008985445878</v>
      </c>
      <c r="BE16" s="17">
        <v>0.106607532409949</v>
      </c>
      <c r="BF16" s="17">
        <v>0.13259312398059001</v>
      </c>
      <c r="BG16" s="17">
        <v>8.8661048653903604E-2</v>
      </c>
      <c r="BH16" s="17">
        <v>0.115498066152684</v>
      </c>
      <c r="BI16" s="17">
        <v>0.16818621429241601</v>
      </c>
      <c r="BJ16" s="17">
        <v>0.137107709656412</v>
      </c>
      <c r="BK16" s="17">
        <v>0.13747311037548399</v>
      </c>
      <c r="BL16" s="17">
        <v>0.145719457670688</v>
      </c>
      <c r="BM16" s="17">
        <v>0.142872994074319</v>
      </c>
      <c r="BN16" s="17">
        <v>0.179697546418398</v>
      </c>
      <c r="BO16" s="17"/>
      <c r="BP16" s="17">
        <v>0.15099089220817899</v>
      </c>
      <c r="BQ16" s="17">
        <v>0.109734602691304</v>
      </c>
      <c r="BR16" s="17">
        <v>0.122021305716232</v>
      </c>
      <c r="BS16" s="17">
        <v>0.102301223771915</v>
      </c>
      <c r="BT16" s="17">
        <v>0.11185504457753299</v>
      </c>
      <c r="BU16" s="17">
        <v>0.152481232953394</v>
      </c>
      <c r="BV16" s="17"/>
      <c r="BW16" s="17">
        <v>0.14132171085637801</v>
      </c>
      <c r="BX16" s="17">
        <v>0.122772561654447</v>
      </c>
      <c r="BY16" s="17">
        <v>0.11832416192222101</v>
      </c>
      <c r="BZ16" s="17">
        <v>0.12273646390468999</v>
      </c>
      <c r="CA16" s="17">
        <v>0.133052975002389</v>
      </c>
      <c r="CB16" s="17">
        <v>9.2869345997583397E-2</v>
      </c>
      <c r="CC16" s="17">
        <v>0.15316493902206099</v>
      </c>
      <c r="CD16" s="17">
        <v>0.122552801242941</v>
      </c>
      <c r="CE16" s="17"/>
      <c r="CF16" s="17">
        <v>0.13128502230021999</v>
      </c>
      <c r="CG16" s="17">
        <v>0.132475966615966</v>
      </c>
      <c r="CH16" s="17">
        <v>0.108858452620772</v>
      </c>
      <c r="CI16" s="17">
        <v>0.122167946703645</v>
      </c>
      <c r="CJ16" s="17">
        <v>0.125526374633254</v>
      </c>
      <c r="CK16" s="17"/>
      <c r="CL16" s="17">
        <v>0.136398077212181</v>
      </c>
      <c r="CM16" s="17"/>
      <c r="CN16" s="17">
        <v>0.111826505956441</v>
      </c>
      <c r="CO16" s="17">
        <v>0.139883781611957</v>
      </c>
      <c r="CP16" s="17">
        <v>0.13002655241768701</v>
      </c>
    </row>
    <row r="17" spans="2:94" x14ac:dyDescent="0.35">
      <c r="B17" s="18" t="s">
        <v>116</v>
      </c>
      <c r="C17" s="17">
        <v>0.11204028099246501</v>
      </c>
      <c r="D17" s="17">
        <v>0.12178151592615399</v>
      </c>
      <c r="E17" s="17">
        <v>0.102933603870449</v>
      </c>
      <c r="F17" s="17"/>
      <c r="G17" s="17">
        <v>0.14508213491199501</v>
      </c>
      <c r="H17" s="17">
        <v>9.4393172249849694E-2</v>
      </c>
      <c r="I17" s="17">
        <v>0.109912151412194</v>
      </c>
      <c r="J17" s="17">
        <v>0.129945236086141</v>
      </c>
      <c r="K17" s="17">
        <v>9.4527339576081906E-2</v>
      </c>
      <c r="L17" s="17">
        <v>0.10337081471307299</v>
      </c>
      <c r="M17" s="17"/>
      <c r="N17" s="17">
        <v>0.136523052764084</v>
      </c>
      <c r="O17" s="17">
        <v>0.117631611982843</v>
      </c>
      <c r="P17" s="17">
        <v>9.2444734459042499E-2</v>
      </c>
      <c r="Q17" s="17">
        <v>9.6567588245498104E-2</v>
      </c>
      <c r="R17" s="17"/>
      <c r="S17" s="17">
        <v>0.14499101894025301</v>
      </c>
      <c r="T17" s="17">
        <v>0.111121027072402</v>
      </c>
      <c r="U17" s="17">
        <v>9.0909717233743997E-2</v>
      </c>
      <c r="V17" s="17">
        <v>9.3551393018709503E-2</v>
      </c>
      <c r="W17" s="17">
        <v>0.111099213674252</v>
      </c>
      <c r="X17" s="17">
        <v>9.18064633246755E-2</v>
      </c>
      <c r="Y17" s="17">
        <v>9.7700146614114497E-2</v>
      </c>
      <c r="Z17" s="17">
        <v>0.13586047247283201</v>
      </c>
      <c r="AA17" s="17">
        <v>0.11009149092743099</v>
      </c>
      <c r="AB17" s="17">
        <v>0.134531933447949</v>
      </c>
      <c r="AC17" s="17">
        <v>9.4688796125837693E-2</v>
      </c>
      <c r="AD17" s="17"/>
      <c r="AE17" s="17">
        <v>3.0934223198210299E-2</v>
      </c>
      <c r="AF17" s="17">
        <v>0.18853196772941</v>
      </c>
      <c r="AG17" s="17">
        <v>0.101054184813411</v>
      </c>
      <c r="AH17" s="17"/>
      <c r="AI17" s="17">
        <v>5.4253514880142503E-2</v>
      </c>
      <c r="AJ17" s="17">
        <v>0.16480767254902701</v>
      </c>
      <c r="AK17" s="17">
        <v>0.19072060337553901</v>
      </c>
      <c r="AL17" s="17">
        <v>8.7326722375314497E-2</v>
      </c>
      <c r="AM17" s="17">
        <v>8.7871422715682199E-2</v>
      </c>
      <c r="AN17" s="17"/>
      <c r="AO17" s="17">
        <v>7.0637285973915095E-2</v>
      </c>
      <c r="AP17" s="17">
        <v>0.144053289012954</v>
      </c>
      <c r="AQ17" s="17">
        <v>0.16562066669061401</v>
      </c>
      <c r="AR17" s="17"/>
      <c r="AS17" s="17">
        <v>7.1012024223975095E-2</v>
      </c>
      <c r="AT17" s="17">
        <v>0.10850495788197601</v>
      </c>
      <c r="AU17" s="17">
        <v>0.12811439028148799</v>
      </c>
      <c r="AV17" s="17">
        <v>0.147290238908723</v>
      </c>
      <c r="AW17" s="17">
        <v>0.146439669521754</v>
      </c>
      <c r="AX17" s="17"/>
      <c r="AY17" s="17">
        <v>0.10407649684812501</v>
      </c>
      <c r="AZ17" s="17">
        <v>0.12261813116868001</v>
      </c>
      <c r="BA17" s="17">
        <v>7.9512194495078098E-2</v>
      </c>
      <c r="BB17" s="17">
        <v>7.1474283178455403E-2</v>
      </c>
      <c r="BC17" s="17">
        <v>0.12348505719408601</v>
      </c>
      <c r="BD17" s="17">
        <v>0.10500154553770701</v>
      </c>
      <c r="BE17" s="17">
        <v>9.0907374238785602E-2</v>
      </c>
      <c r="BF17" s="17">
        <v>0.113406142105497</v>
      </c>
      <c r="BG17" s="17">
        <v>0.13224199736865</v>
      </c>
      <c r="BH17" s="17">
        <v>0.12243837938192501</v>
      </c>
      <c r="BI17" s="17">
        <v>9.1036812098511E-2</v>
      </c>
      <c r="BJ17" s="17">
        <v>0.146345981070512</v>
      </c>
      <c r="BK17" s="17">
        <v>0.130974974326341</v>
      </c>
      <c r="BL17" s="17">
        <v>0.15265736254288001</v>
      </c>
      <c r="BM17" s="17">
        <v>0.159582163497932</v>
      </c>
      <c r="BN17" s="17">
        <v>0.154380440319142</v>
      </c>
      <c r="BO17" s="17"/>
      <c r="BP17" s="17">
        <v>0.12774001067952401</v>
      </c>
      <c r="BQ17" s="17">
        <v>0.108358133123672</v>
      </c>
      <c r="BR17" s="17">
        <v>0.113038273461705</v>
      </c>
      <c r="BS17" s="17">
        <v>0.103940215531706</v>
      </c>
      <c r="BT17" s="17">
        <v>0.10467260054298699</v>
      </c>
      <c r="BU17" s="17">
        <v>0.10826305669507</v>
      </c>
      <c r="BV17" s="17"/>
      <c r="BW17" s="17">
        <v>0.146694618854251</v>
      </c>
      <c r="BX17" s="17">
        <v>0.11230059123889601</v>
      </c>
      <c r="BY17" s="17">
        <v>0.10337979400913699</v>
      </c>
      <c r="BZ17" s="17">
        <v>0.105915749335989</v>
      </c>
      <c r="CA17" s="17">
        <v>0.12551695288238601</v>
      </c>
      <c r="CB17" s="17">
        <v>0.104560998065078</v>
      </c>
      <c r="CC17" s="17">
        <v>0.133803159870484</v>
      </c>
      <c r="CD17" s="17">
        <v>0.14567744901927601</v>
      </c>
      <c r="CE17" s="17"/>
      <c r="CF17" s="17">
        <v>0.11766970572402</v>
      </c>
      <c r="CG17" s="17">
        <v>0.119262926765742</v>
      </c>
      <c r="CH17" s="17">
        <v>0.11297693799163</v>
      </c>
      <c r="CI17" s="17">
        <v>9.1591676931065194E-2</v>
      </c>
      <c r="CJ17" s="17">
        <v>0.10078408870448401</v>
      </c>
      <c r="CK17" s="17"/>
      <c r="CL17" s="17">
        <v>6.7966241251441697E-2</v>
      </c>
      <c r="CM17" s="17"/>
      <c r="CN17" s="17">
        <v>0.13894838064059201</v>
      </c>
      <c r="CO17" s="17">
        <v>8.1498920538054895E-2</v>
      </c>
      <c r="CP17" s="17">
        <v>7.4855046113650098E-2</v>
      </c>
    </row>
    <row r="18" spans="2:94" x14ac:dyDescent="0.35">
      <c r="B18" s="18" t="s">
        <v>117</v>
      </c>
      <c r="C18" s="17">
        <v>7.5505263613225307E-2</v>
      </c>
      <c r="D18" s="17">
        <v>6.76357961604616E-2</v>
      </c>
      <c r="E18" s="17">
        <v>8.3779897578910106E-2</v>
      </c>
      <c r="F18" s="17"/>
      <c r="G18" s="17">
        <v>5.4009088706018102E-2</v>
      </c>
      <c r="H18" s="17">
        <v>5.0483933072522601E-2</v>
      </c>
      <c r="I18" s="17">
        <v>6.1770105206250703E-2</v>
      </c>
      <c r="J18" s="17">
        <v>6.4303072511279494E-2</v>
      </c>
      <c r="K18" s="17">
        <v>9.7713300819064597E-2</v>
      </c>
      <c r="L18" s="17">
        <v>0.115730802388732</v>
      </c>
      <c r="M18" s="17"/>
      <c r="N18" s="17">
        <v>6.9370247641224E-2</v>
      </c>
      <c r="O18" s="17">
        <v>9.2238723554535496E-2</v>
      </c>
      <c r="P18" s="17">
        <v>7.5175478422365993E-2</v>
      </c>
      <c r="Q18" s="17">
        <v>6.5998208925579699E-2</v>
      </c>
      <c r="R18" s="17"/>
      <c r="S18" s="17">
        <v>6.3565298379996901E-2</v>
      </c>
      <c r="T18" s="17">
        <v>6.6097878655279205E-2</v>
      </c>
      <c r="U18" s="17">
        <v>8.9977948573628605E-2</v>
      </c>
      <c r="V18" s="17">
        <v>8.6448339305125299E-2</v>
      </c>
      <c r="W18" s="17">
        <v>7.98412310620185E-2</v>
      </c>
      <c r="X18" s="17">
        <v>8.9566983532523001E-2</v>
      </c>
      <c r="Y18" s="17">
        <v>5.6769004570075103E-2</v>
      </c>
      <c r="Z18" s="17">
        <v>5.6359875526002301E-2</v>
      </c>
      <c r="AA18" s="17">
        <v>7.4443479120571698E-2</v>
      </c>
      <c r="AB18" s="17">
        <v>8.7364576212190098E-2</v>
      </c>
      <c r="AC18" s="17">
        <v>8.5401062368038502E-2</v>
      </c>
      <c r="AD18" s="17"/>
      <c r="AE18" s="17">
        <v>0.107238991768303</v>
      </c>
      <c r="AF18" s="17">
        <v>6.2623971176677395E-2</v>
      </c>
      <c r="AG18" s="17">
        <v>4.7174133910770397E-2</v>
      </c>
      <c r="AH18" s="17"/>
      <c r="AI18" s="17">
        <v>0.120121436905746</v>
      </c>
      <c r="AJ18" s="17">
        <v>4.7244402067737598E-2</v>
      </c>
      <c r="AK18" s="17">
        <v>5.0786697399376302E-2</v>
      </c>
      <c r="AL18" s="17">
        <v>0.121627188779314</v>
      </c>
      <c r="AM18" s="17">
        <v>5.1831961890991998E-2</v>
      </c>
      <c r="AN18" s="17"/>
      <c r="AO18" s="17">
        <v>0.116761052125466</v>
      </c>
      <c r="AP18" s="17">
        <v>4.2055660432515601E-2</v>
      </c>
      <c r="AQ18" s="17">
        <v>5.3864213455883297E-2</v>
      </c>
      <c r="AR18" s="17"/>
      <c r="AS18" s="17">
        <v>8.3150550140724894E-2</v>
      </c>
      <c r="AT18" s="17">
        <v>7.4667330562594406E-2</v>
      </c>
      <c r="AU18" s="17">
        <v>6.4358163540951002E-2</v>
      </c>
      <c r="AV18" s="17">
        <v>6.4745418297240995E-2</v>
      </c>
      <c r="AW18" s="17">
        <v>2.30949400279136E-2</v>
      </c>
      <c r="AX18" s="17"/>
      <c r="AY18" s="17">
        <v>2.89878300910534E-2</v>
      </c>
      <c r="AZ18" s="17">
        <v>7.6274382093944895E-2</v>
      </c>
      <c r="BA18" s="17">
        <v>4.5403040993531402E-2</v>
      </c>
      <c r="BB18" s="17">
        <v>5.0369347019211398E-2</v>
      </c>
      <c r="BC18" s="17">
        <v>7.45442742650161E-2</v>
      </c>
      <c r="BD18" s="17">
        <v>7.0915037086216298E-2</v>
      </c>
      <c r="BE18" s="17">
        <v>7.9824753075892402E-2</v>
      </c>
      <c r="BF18" s="17">
        <v>6.8861315053864405E-2</v>
      </c>
      <c r="BG18" s="17">
        <v>6.8361600514953103E-2</v>
      </c>
      <c r="BH18" s="17">
        <v>0.13324868271367599</v>
      </c>
      <c r="BI18" s="17">
        <v>9.6351748558482997E-2</v>
      </c>
      <c r="BJ18" s="17">
        <v>7.5462109198152702E-2</v>
      </c>
      <c r="BK18" s="17">
        <v>0.12246234777841</v>
      </c>
      <c r="BL18" s="17">
        <v>0.100880508626448</v>
      </c>
      <c r="BM18" s="17">
        <v>3.8500082758910002E-2</v>
      </c>
      <c r="BN18" s="17">
        <v>4.9486704641229902E-2</v>
      </c>
      <c r="BO18" s="17"/>
      <c r="BP18" s="17">
        <v>5.4296643834783401E-2</v>
      </c>
      <c r="BQ18" s="17">
        <v>8.5428942675056393E-2</v>
      </c>
      <c r="BR18" s="17">
        <v>4.7513476729223597E-2</v>
      </c>
      <c r="BS18" s="17">
        <v>8.3583158547160405E-2</v>
      </c>
      <c r="BT18" s="17">
        <v>0.10758658871853</v>
      </c>
      <c r="BU18" s="17">
        <v>8.5254359654640594E-2</v>
      </c>
      <c r="BV18" s="17"/>
      <c r="BW18" s="17">
        <v>4.7439532968238898E-2</v>
      </c>
      <c r="BX18" s="17">
        <v>7.1268555375112799E-2</v>
      </c>
      <c r="BY18" s="17">
        <v>8.4273133362393005E-2</v>
      </c>
      <c r="BZ18" s="17">
        <v>8.5922557607884906E-2</v>
      </c>
      <c r="CA18" s="17">
        <v>8.2650408386551702E-2</v>
      </c>
      <c r="CB18" s="17">
        <v>6.2408408245487802E-2</v>
      </c>
      <c r="CC18" s="17">
        <v>5.7127820323115398E-2</v>
      </c>
      <c r="CD18" s="17">
        <v>5.4407828840760099E-2</v>
      </c>
      <c r="CE18" s="17"/>
      <c r="CF18" s="17">
        <v>0.11419821747490901</v>
      </c>
      <c r="CG18" s="17">
        <v>9.5143044015944506E-2</v>
      </c>
      <c r="CH18" s="17">
        <v>6.2340095404780103E-2</v>
      </c>
      <c r="CI18" s="17">
        <v>4.6634869817681203E-2</v>
      </c>
      <c r="CJ18" s="17">
        <v>4.4127442581080797E-2</v>
      </c>
      <c r="CK18" s="17"/>
      <c r="CL18" s="17">
        <v>9.2161589890554105E-2</v>
      </c>
      <c r="CM18" s="17"/>
      <c r="CN18" s="17">
        <v>5.1892730039870202E-2</v>
      </c>
      <c r="CO18" s="17">
        <v>8.4439112481735898E-2</v>
      </c>
      <c r="CP18" s="17">
        <v>0.122356141717371</v>
      </c>
    </row>
    <row r="19" spans="2:94" x14ac:dyDescent="0.35">
      <c r="B19" s="18" t="s">
        <v>118</v>
      </c>
      <c r="C19" s="17">
        <v>6.43705920256325E-2</v>
      </c>
      <c r="D19" s="17">
        <v>7.1691223153819594E-2</v>
      </c>
      <c r="E19" s="17">
        <v>5.7734760097527003E-2</v>
      </c>
      <c r="F19" s="17"/>
      <c r="G19" s="17">
        <v>7.39825520564487E-2</v>
      </c>
      <c r="H19" s="17">
        <v>6.0155847490513698E-2</v>
      </c>
      <c r="I19" s="17">
        <v>5.6609776296311601E-2</v>
      </c>
      <c r="J19" s="17">
        <v>5.2044351549092698E-2</v>
      </c>
      <c r="K19" s="17">
        <v>7.1593654878242194E-2</v>
      </c>
      <c r="L19" s="17">
        <v>7.2872445389794704E-2</v>
      </c>
      <c r="M19" s="17"/>
      <c r="N19" s="17">
        <v>6.3556826018350804E-2</v>
      </c>
      <c r="O19" s="17">
        <v>6.26643307184509E-2</v>
      </c>
      <c r="P19" s="17">
        <v>6.9085616242461706E-2</v>
      </c>
      <c r="Q19" s="17">
        <v>6.37132072584356E-2</v>
      </c>
      <c r="R19" s="17"/>
      <c r="S19" s="17">
        <v>8.3336077357010499E-2</v>
      </c>
      <c r="T19" s="17">
        <v>8.0685572184893306E-2</v>
      </c>
      <c r="U19" s="17">
        <v>5.6349080555668903E-2</v>
      </c>
      <c r="V19" s="17">
        <v>5.1052108134496899E-2</v>
      </c>
      <c r="W19" s="17">
        <v>5.9768202817531001E-2</v>
      </c>
      <c r="X19" s="17">
        <v>6.7852273064737095E-2</v>
      </c>
      <c r="Y19" s="17">
        <v>6.7446807929611802E-2</v>
      </c>
      <c r="Z19" s="17">
        <v>7.1328087512067401E-2</v>
      </c>
      <c r="AA19" s="17">
        <v>5.1206672283934503E-2</v>
      </c>
      <c r="AB19" s="17">
        <v>4.1714573776811703E-2</v>
      </c>
      <c r="AC19" s="17">
        <v>6.5104974356078496E-2</v>
      </c>
      <c r="AD19" s="17"/>
      <c r="AE19" s="17">
        <v>8.8925007879865695E-2</v>
      </c>
      <c r="AF19" s="17">
        <v>5.04262654023514E-2</v>
      </c>
      <c r="AG19" s="17">
        <v>5.9462413034804797E-2</v>
      </c>
      <c r="AH19" s="17"/>
      <c r="AI19" s="17">
        <v>8.0421189156725206E-2</v>
      </c>
      <c r="AJ19" s="17">
        <v>4.8387560171784597E-2</v>
      </c>
      <c r="AK19" s="17">
        <v>0.10839788174921999</v>
      </c>
      <c r="AL19" s="17">
        <v>0.115701729986968</v>
      </c>
      <c r="AM19" s="17">
        <v>3.8863443866944E-2</v>
      </c>
      <c r="AN19" s="17"/>
      <c r="AO19" s="17">
        <v>8.22875296661707E-2</v>
      </c>
      <c r="AP19" s="17">
        <v>4.3837599193167202E-2</v>
      </c>
      <c r="AQ19" s="17">
        <v>9.5225944977195207E-2</v>
      </c>
      <c r="AR19" s="17"/>
      <c r="AS19" s="17">
        <v>6.6576922312422099E-2</v>
      </c>
      <c r="AT19" s="17">
        <v>6.2690406435484902E-2</v>
      </c>
      <c r="AU19" s="17">
        <v>5.8749642259057502E-2</v>
      </c>
      <c r="AV19" s="17">
        <v>7.55642429799393E-2</v>
      </c>
      <c r="AW19" s="17">
        <v>6.3740390299583699E-2</v>
      </c>
      <c r="AX19" s="17"/>
      <c r="AY19" s="17">
        <v>2.89202262344114E-2</v>
      </c>
      <c r="AZ19" s="17">
        <v>6.6870342585591006E-2</v>
      </c>
      <c r="BA19" s="17">
        <v>5.5194069985235697E-2</v>
      </c>
      <c r="BB19" s="17">
        <v>7.2269411134917194E-2</v>
      </c>
      <c r="BC19" s="17">
        <v>4.6257930583118799E-2</v>
      </c>
      <c r="BD19" s="17">
        <v>7.65508019965358E-2</v>
      </c>
      <c r="BE19" s="17">
        <v>6.5538045983915993E-2</v>
      </c>
      <c r="BF19" s="17">
        <v>5.9973754445259597E-2</v>
      </c>
      <c r="BG19" s="17">
        <v>5.9651120356115903E-2</v>
      </c>
      <c r="BH19" s="17">
        <v>3.05183845746386E-2</v>
      </c>
      <c r="BI19" s="17">
        <v>7.2992648968864898E-2</v>
      </c>
      <c r="BJ19" s="17">
        <v>6.8789598034232194E-2</v>
      </c>
      <c r="BK19" s="17">
        <v>5.1328398918662102E-2</v>
      </c>
      <c r="BL19" s="17">
        <v>6.5142849538882705E-2</v>
      </c>
      <c r="BM19" s="17">
        <v>8.1078407449234099E-2</v>
      </c>
      <c r="BN19" s="17">
        <v>8.7234646249253603E-2</v>
      </c>
      <c r="BO19" s="17"/>
      <c r="BP19" s="17">
        <v>6.5168945301922104E-2</v>
      </c>
      <c r="BQ19" s="17">
        <v>5.9653062219128403E-2</v>
      </c>
      <c r="BR19" s="17">
        <v>7.2945764520820799E-2</v>
      </c>
      <c r="BS19" s="17">
        <v>6.30658870145588E-2</v>
      </c>
      <c r="BT19" s="17">
        <v>5.8969169426212602E-2</v>
      </c>
      <c r="BU19" s="17">
        <v>7.9753316237958005E-2</v>
      </c>
      <c r="BV19" s="17"/>
      <c r="BW19" s="17">
        <v>7.0468260372047398E-2</v>
      </c>
      <c r="BX19" s="17">
        <v>4.98147659867961E-2</v>
      </c>
      <c r="BY19" s="17">
        <v>5.4203769244809401E-2</v>
      </c>
      <c r="BZ19" s="17">
        <v>7.89508898445309E-2</v>
      </c>
      <c r="CA19" s="17">
        <v>6.5527279779496295E-2</v>
      </c>
      <c r="CB19" s="17">
        <v>9.65837078858056E-2</v>
      </c>
      <c r="CC19" s="17">
        <v>9.9355779700166694E-2</v>
      </c>
      <c r="CD19" s="17">
        <v>5.7949583397497097E-2</v>
      </c>
      <c r="CE19" s="17"/>
      <c r="CF19" s="17">
        <v>0.112891754495865</v>
      </c>
      <c r="CG19" s="17">
        <v>6.9229747171644804E-2</v>
      </c>
      <c r="CH19" s="17">
        <v>5.6912916084785499E-2</v>
      </c>
      <c r="CI19" s="17">
        <v>4.8223528054228401E-2</v>
      </c>
      <c r="CJ19" s="17">
        <v>4.5967589204276703E-2</v>
      </c>
      <c r="CK19" s="17"/>
      <c r="CL19" s="17">
        <v>7.3569145421580995E-2</v>
      </c>
      <c r="CM19" s="17"/>
      <c r="CN19" s="17">
        <v>4.9238984637568102E-2</v>
      </c>
      <c r="CO19" s="17">
        <v>7.1712983975290606E-2</v>
      </c>
      <c r="CP19" s="17">
        <v>9.31068293783891E-2</v>
      </c>
    </row>
    <row r="20" spans="2:94" ht="29" x14ac:dyDescent="0.35">
      <c r="B20" s="18" t="s">
        <v>119</v>
      </c>
      <c r="C20" s="17">
        <v>5.4522133522206702E-2</v>
      </c>
      <c r="D20" s="17">
        <v>7.2576058923339695E-2</v>
      </c>
      <c r="E20" s="17">
        <v>3.7334972702979502E-2</v>
      </c>
      <c r="F20" s="17"/>
      <c r="G20" s="17">
        <v>2.3307818457873799E-2</v>
      </c>
      <c r="H20" s="17">
        <v>2.5384805399729898E-2</v>
      </c>
      <c r="I20" s="17">
        <v>4.2721445935576398E-2</v>
      </c>
      <c r="J20" s="17">
        <v>5.1642827465705497E-2</v>
      </c>
      <c r="K20" s="17">
        <v>5.9422001850285497E-2</v>
      </c>
      <c r="L20" s="17">
        <v>0.10789494438665199</v>
      </c>
      <c r="M20" s="17"/>
      <c r="N20" s="17">
        <v>5.8453640416692501E-2</v>
      </c>
      <c r="O20" s="17">
        <v>5.3118027869216197E-2</v>
      </c>
      <c r="P20" s="17">
        <v>5.7728738185327998E-2</v>
      </c>
      <c r="Q20" s="17">
        <v>4.8658438493895E-2</v>
      </c>
      <c r="R20" s="17"/>
      <c r="S20" s="17">
        <v>4.0701797325095899E-2</v>
      </c>
      <c r="T20" s="17">
        <v>6.8322573916382801E-2</v>
      </c>
      <c r="U20" s="17">
        <v>6.8078144038827101E-2</v>
      </c>
      <c r="V20" s="17">
        <v>6.0740965412244198E-2</v>
      </c>
      <c r="W20" s="17">
        <v>6.1003196708076503E-2</v>
      </c>
      <c r="X20" s="17">
        <v>5.7989852885660199E-2</v>
      </c>
      <c r="Y20" s="17">
        <v>3.4902787275879199E-2</v>
      </c>
      <c r="Z20" s="17">
        <v>5.4329392113774397E-2</v>
      </c>
      <c r="AA20" s="17">
        <v>4.7703761842967603E-2</v>
      </c>
      <c r="AB20" s="17">
        <v>4.8855540199276203E-2</v>
      </c>
      <c r="AC20" s="17">
        <v>6.5796967243808901E-2</v>
      </c>
      <c r="AD20" s="17"/>
      <c r="AE20" s="17">
        <v>9.3070091438491695E-2</v>
      </c>
      <c r="AF20" s="17">
        <v>4.0253745810910402E-2</v>
      </c>
      <c r="AG20" s="17">
        <v>2.5865687618696599E-2</v>
      </c>
      <c r="AH20" s="17"/>
      <c r="AI20" s="17">
        <v>9.9691443358814705E-2</v>
      </c>
      <c r="AJ20" s="17">
        <v>2.1874113066805399E-2</v>
      </c>
      <c r="AK20" s="17">
        <v>5.6861913263151799E-2</v>
      </c>
      <c r="AL20" s="17">
        <v>9.0333719274804603E-2</v>
      </c>
      <c r="AM20" s="17">
        <v>2.62187741668428E-2</v>
      </c>
      <c r="AN20" s="17"/>
      <c r="AO20" s="17">
        <v>7.69485264536066E-2</v>
      </c>
      <c r="AP20" s="17">
        <v>3.3681848527022301E-2</v>
      </c>
      <c r="AQ20" s="17">
        <v>5.0455153153830597E-2</v>
      </c>
      <c r="AR20" s="17"/>
      <c r="AS20" s="17">
        <v>4.5269861247885797E-2</v>
      </c>
      <c r="AT20" s="17">
        <v>5.1904191935351299E-2</v>
      </c>
      <c r="AU20" s="17">
        <v>5.8637901291726802E-2</v>
      </c>
      <c r="AV20" s="17">
        <v>4.30297139698263E-2</v>
      </c>
      <c r="AW20" s="17">
        <v>0.105313794814916</v>
      </c>
      <c r="AX20" s="17"/>
      <c r="AY20" s="17">
        <v>0</v>
      </c>
      <c r="AZ20" s="17">
        <v>3.1900871977536598E-2</v>
      </c>
      <c r="BA20" s="17">
        <v>3.3355156825357897E-2</v>
      </c>
      <c r="BB20" s="17">
        <v>7.0843185290008007E-2</v>
      </c>
      <c r="BC20" s="17">
        <v>5.8925287512042498E-2</v>
      </c>
      <c r="BD20" s="17">
        <v>6.0560631409486101E-2</v>
      </c>
      <c r="BE20" s="17">
        <v>7.5030637804591599E-2</v>
      </c>
      <c r="BF20" s="17">
        <v>5.1739705460808701E-2</v>
      </c>
      <c r="BG20" s="17">
        <v>6.93605995737724E-2</v>
      </c>
      <c r="BH20" s="17">
        <v>7.9297236623063594E-2</v>
      </c>
      <c r="BI20" s="17">
        <v>3.39122915338586E-2</v>
      </c>
      <c r="BJ20" s="17">
        <v>3.7115546718450299E-2</v>
      </c>
      <c r="BK20" s="17">
        <v>5.1109905537840603E-2</v>
      </c>
      <c r="BL20" s="17">
        <v>3.7317105695225103E-2</v>
      </c>
      <c r="BM20" s="17">
        <v>1.19270942909419E-2</v>
      </c>
      <c r="BN20" s="17">
        <v>4.2417058007976301E-2</v>
      </c>
      <c r="BO20" s="17"/>
      <c r="BP20" s="17">
        <v>4.7272789597140298E-2</v>
      </c>
      <c r="BQ20" s="17">
        <v>5.0063912336285099E-2</v>
      </c>
      <c r="BR20" s="17">
        <v>5.2751594045850399E-2</v>
      </c>
      <c r="BS20" s="17">
        <v>5.7053379798402797E-2</v>
      </c>
      <c r="BT20" s="17">
        <v>7.8197936075037902E-2</v>
      </c>
      <c r="BU20" s="17">
        <v>5.7101412851324897E-2</v>
      </c>
      <c r="BV20" s="17"/>
      <c r="BW20" s="17">
        <v>5.0714826899916902E-2</v>
      </c>
      <c r="BX20" s="17">
        <v>5.46599377954761E-2</v>
      </c>
      <c r="BY20" s="17">
        <v>5.1548196523054098E-2</v>
      </c>
      <c r="BZ20" s="17">
        <v>7.0105275327448494E-2</v>
      </c>
      <c r="CA20" s="17">
        <v>4.5991878603968098E-2</v>
      </c>
      <c r="CB20" s="17">
        <v>6.8082463599710499E-2</v>
      </c>
      <c r="CC20" s="17">
        <v>6.06818394684022E-2</v>
      </c>
      <c r="CD20" s="17">
        <v>1.4885941925169699E-2</v>
      </c>
      <c r="CE20" s="17"/>
      <c r="CF20" s="17">
        <v>7.5234234330398705E-2</v>
      </c>
      <c r="CG20" s="17">
        <v>6.2329833373978599E-2</v>
      </c>
      <c r="CH20" s="17">
        <v>5.0481640809912298E-2</v>
      </c>
      <c r="CI20" s="17">
        <v>3.99473096959852E-2</v>
      </c>
      <c r="CJ20" s="17">
        <v>2.9461139920485501E-2</v>
      </c>
      <c r="CK20" s="17"/>
      <c r="CL20" s="17">
        <v>8.8527560703901401E-2</v>
      </c>
      <c r="CM20" s="17"/>
      <c r="CN20" s="17">
        <v>4.2724046247261303E-2</v>
      </c>
      <c r="CO20" s="17">
        <v>6.1833055058258299E-2</v>
      </c>
      <c r="CP20" s="17">
        <v>7.5665408943358298E-2</v>
      </c>
    </row>
    <row r="21" spans="2:94" ht="29" x14ac:dyDescent="0.35">
      <c r="B21" s="18" t="s">
        <v>120</v>
      </c>
      <c r="C21" s="17">
        <v>4.77618157748705E-2</v>
      </c>
      <c r="D21" s="17">
        <v>5.1024006798889299E-2</v>
      </c>
      <c r="E21" s="17">
        <v>4.4403037114520399E-2</v>
      </c>
      <c r="F21" s="17"/>
      <c r="G21" s="17">
        <v>9.2913031688476297E-2</v>
      </c>
      <c r="H21" s="17">
        <v>6.0447309490835703E-2</v>
      </c>
      <c r="I21" s="17">
        <v>6.6395326757920897E-2</v>
      </c>
      <c r="J21" s="17">
        <v>4.4618796362679299E-2</v>
      </c>
      <c r="K21" s="17">
        <v>2.1619031798538201E-2</v>
      </c>
      <c r="L21" s="17">
        <v>1.2125507848039001E-2</v>
      </c>
      <c r="M21" s="17"/>
      <c r="N21" s="17">
        <v>4.07262576329806E-2</v>
      </c>
      <c r="O21" s="17">
        <v>5.4527552759209598E-2</v>
      </c>
      <c r="P21" s="17">
        <v>4.82619892702284E-2</v>
      </c>
      <c r="Q21" s="17">
        <v>4.8503159814298001E-2</v>
      </c>
      <c r="R21" s="17"/>
      <c r="S21" s="17">
        <v>6.8991964611792994E-2</v>
      </c>
      <c r="T21" s="17">
        <v>4.2798534665157102E-2</v>
      </c>
      <c r="U21" s="17">
        <v>2.3889068914450799E-2</v>
      </c>
      <c r="V21" s="17">
        <v>4.4913361143747402E-2</v>
      </c>
      <c r="W21" s="17">
        <v>2.98766671119273E-2</v>
      </c>
      <c r="X21" s="17">
        <v>5.9894391316850801E-2</v>
      </c>
      <c r="Y21" s="17">
        <v>5.3267279834706402E-2</v>
      </c>
      <c r="Z21" s="17">
        <v>2.8759988872252201E-2</v>
      </c>
      <c r="AA21" s="17">
        <v>4.6828568805924203E-2</v>
      </c>
      <c r="AB21" s="17">
        <v>4.1139752985870498E-2</v>
      </c>
      <c r="AC21" s="17">
        <v>6.8231885280631205E-2</v>
      </c>
      <c r="AD21" s="17"/>
      <c r="AE21" s="17">
        <v>3.1307096316588297E-2</v>
      </c>
      <c r="AF21" s="17">
        <v>4.8034946918904399E-2</v>
      </c>
      <c r="AG21" s="17">
        <v>6.6812655216718794E-2</v>
      </c>
      <c r="AH21" s="17"/>
      <c r="AI21" s="17">
        <v>3.0788439171260298E-2</v>
      </c>
      <c r="AJ21" s="17">
        <v>6.2053820643579997E-2</v>
      </c>
      <c r="AK21" s="17">
        <v>3.3924022258672498E-2</v>
      </c>
      <c r="AL21" s="17">
        <v>4.5906744199596602E-2</v>
      </c>
      <c r="AM21" s="17">
        <v>5.5128420072163203E-2</v>
      </c>
      <c r="AN21" s="17"/>
      <c r="AO21" s="17">
        <v>3.9000509471032598E-2</v>
      </c>
      <c r="AP21" s="17">
        <v>5.7712675376480602E-2</v>
      </c>
      <c r="AQ21" s="17">
        <v>5.8533535790040697E-2</v>
      </c>
      <c r="AR21" s="17"/>
      <c r="AS21" s="17">
        <v>4.7228535322508397E-2</v>
      </c>
      <c r="AT21" s="17">
        <v>4.31920048123089E-2</v>
      </c>
      <c r="AU21" s="17">
        <v>4.8104157253096198E-2</v>
      </c>
      <c r="AV21" s="17">
        <v>6.24169005114232E-2</v>
      </c>
      <c r="AW21" s="17">
        <v>8.1097764033575298E-2</v>
      </c>
      <c r="AX21" s="17"/>
      <c r="AY21" s="17">
        <v>0.100882148328577</v>
      </c>
      <c r="AZ21" s="17">
        <v>7.2271144007870797E-2</v>
      </c>
      <c r="BA21" s="17">
        <v>4.7089871765117898E-2</v>
      </c>
      <c r="BB21" s="17">
        <v>4.7409924098283297E-2</v>
      </c>
      <c r="BC21" s="17">
        <v>5.9340703809947999E-2</v>
      </c>
      <c r="BD21" s="17">
        <v>2.9969251375345E-2</v>
      </c>
      <c r="BE21" s="17">
        <v>4.9585269231681398E-2</v>
      </c>
      <c r="BF21" s="17">
        <v>4.2569466524985299E-2</v>
      </c>
      <c r="BG21" s="17">
        <v>4.7183684110207201E-2</v>
      </c>
      <c r="BH21" s="17">
        <v>5.1161474234146E-2</v>
      </c>
      <c r="BI21" s="17">
        <v>4.9370667141005499E-2</v>
      </c>
      <c r="BJ21" s="17">
        <v>3.1470014489872397E-2</v>
      </c>
      <c r="BK21" s="17">
        <v>4.0172977278984001E-2</v>
      </c>
      <c r="BL21" s="17">
        <v>4.99830081711162E-2</v>
      </c>
      <c r="BM21" s="17">
        <v>1.28805916649693E-2</v>
      </c>
      <c r="BN21" s="17">
        <v>7.2947133436093006E-2</v>
      </c>
      <c r="BO21" s="17"/>
      <c r="BP21" s="17">
        <v>7.3854669323909494E-2</v>
      </c>
      <c r="BQ21" s="17">
        <v>4.3652217658081603E-2</v>
      </c>
      <c r="BR21" s="17">
        <v>4.6487445030417102E-2</v>
      </c>
      <c r="BS21" s="17">
        <v>4.2442343784228301E-2</v>
      </c>
      <c r="BT21" s="17">
        <v>1.5469026223362801E-2</v>
      </c>
      <c r="BU21" s="17">
        <v>4.5104615387747501E-2</v>
      </c>
      <c r="BV21" s="17"/>
      <c r="BW21" s="17">
        <v>8.7404102975026002E-2</v>
      </c>
      <c r="BX21" s="17">
        <v>5.2324711144445597E-2</v>
      </c>
      <c r="BY21" s="17">
        <v>3.6312064120936502E-2</v>
      </c>
      <c r="BZ21" s="17">
        <v>4.61972717265745E-2</v>
      </c>
      <c r="CA21" s="17">
        <v>4.5778725597662502E-2</v>
      </c>
      <c r="CB21" s="17">
        <v>6.1676439960922202E-2</v>
      </c>
      <c r="CC21" s="17">
        <v>2.7038136809200499E-2</v>
      </c>
      <c r="CD21" s="17">
        <v>6.3663451162835602E-2</v>
      </c>
      <c r="CE21" s="17"/>
      <c r="CF21" s="17">
        <v>7.6126004987337806E-2</v>
      </c>
      <c r="CG21" s="17">
        <v>3.7978115028432201E-2</v>
      </c>
      <c r="CH21" s="17">
        <v>4.7296694907073299E-2</v>
      </c>
      <c r="CI21" s="17">
        <v>4.9370666761281698E-2</v>
      </c>
      <c r="CJ21" s="17">
        <v>7.8179400938783103E-2</v>
      </c>
      <c r="CK21" s="17"/>
      <c r="CL21" s="17">
        <v>4.0058155674959801E-2</v>
      </c>
      <c r="CM21" s="17"/>
      <c r="CN21" s="17">
        <v>4.6418671815769197E-2</v>
      </c>
      <c r="CO21" s="17">
        <v>5.6184614814169698E-2</v>
      </c>
      <c r="CP21" s="17">
        <v>4.4127758394476899E-2</v>
      </c>
    </row>
    <row r="22" spans="2:94" x14ac:dyDescent="0.35">
      <c r="B22" s="18" t="s">
        <v>121</v>
      </c>
      <c r="C22" s="17">
        <v>3.5372071448605102E-2</v>
      </c>
      <c r="D22" s="17">
        <v>3.4638683941988199E-2</v>
      </c>
      <c r="E22" s="17">
        <v>3.6366707994710701E-2</v>
      </c>
      <c r="F22" s="17"/>
      <c r="G22" s="17">
        <v>3.37305496254044E-2</v>
      </c>
      <c r="H22" s="17">
        <v>2.11052986585951E-2</v>
      </c>
      <c r="I22" s="17">
        <v>2.5970555060229501E-2</v>
      </c>
      <c r="J22" s="17">
        <v>3.92233352481332E-2</v>
      </c>
      <c r="K22" s="17">
        <v>2.46712343680708E-2</v>
      </c>
      <c r="L22" s="17">
        <v>5.9859210727120901E-2</v>
      </c>
      <c r="M22" s="17"/>
      <c r="N22" s="17">
        <v>3.5034829900465497E-2</v>
      </c>
      <c r="O22" s="17">
        <v>2.3997152469903901E-2</v>
      </c>
      <c r="P22" s="17">
        <v>4.3101690287466299E-2</v>
      </c>
      <c r="Q22" s="17">
        <v>4.1227963327535901E-2</v>
      </c>
      <c r="R22" s="17"/>
      <c r="S22" s="17">
        <v>3.79428554191426E-2</v>
      </c>
      <c r="T22" s="17">
        <v>3.8363251738899602E-2</v>
      </c>
      <c r="U22" s="17">
        <v>3.1312080362171098E-2</v>
      </c>
      <c r="V22" s="17">
        <v>3.1344721681335501E-2</v>
      </c>
      <c r="W22" s="17">
        <v>4.8519515298684299E-2</v>
      </c>
      <c r="X22" s="17">
        <v>3.7905029624184003E-2</v>
      </c>
      <c r="Y22" s="17">
        <v>2.0981889206111302E-2</v>
      </c>
      <c r="Z22" s="17">
        <v>1.6962843852441699E-2</v>
      </c>
      <c r="AA22" s="17">
        <v>3.6753632213177297E-2</v>
      </c>
      <c r="AB22" s="17">
        <v>3.37251113859839E-2</v>
      </c>
      <c r="AC22" s="17">
        <v>4.88654276260828E-2</v>
      </c>
      <c r="AD22" s="17"/>
      <c r="AE22" s="17">
        <v>4.2623058249392401E-2</v>
      </c>
      <c r="AF22" s="17">
        <v>3.3958485755869301E-2</v>
      </c>
      <c r="AG22" s="17">
        <v>3.0667798565717799E-2</v>
      </c>
      <c r="AH22" s="17"/>
      <c r="AI22" s="17">
        <v>4.8785254839207898E-2</v>
      </c>
      <c r="AJ22" s="17">
        <v>2.95653033748981E-2</v>
      </c>
      <c r="AK22" s="17">
        <v>2.67304938923855E-2</v>
      </c>
      <c r="AL22" s="17">
        <v>1.38545525784148E-2</v>
      </c>
      <c r="AM22" s="17">
        <v>1.96519470928362E-2</v>
      </c>
      <c r="AN22" s="17"/>
      <c r="AO22" s="17">
        <v>5.7286430622649001E-2</v>
      </c>
      <c r="AP22" s="17">
        <v>3.2676712758408499E-2</v>
      </c>
      <c r="AQ22" s="17">
        <v>3.2309115122650799E-2</v>
      </c>
      <c r="AR22" s="17"/>
      <c r="AS22" s="17">
        <v>4.2025091552835903E-2</v>
      </c>
      <c r="AT22" s="17">
        <v>3.5677944158338401E-2</v>
      </c>
      <c r="AU22" s="17">
        <v>3.5376456121276302E-2</v>
      </c>
      <c r="AV22" s="17">
        <v>2.4241985740217301E-2</v>
      </c>
      <c r="AW22" s="17">
        <v>4.1462601026264499E-2</v>
      </c>
      <c r="AX22" s="17"/>
      <c r="AY22" s="17">
        <v>3.0918137860551899E-2</v>
      </c>
      <c r="AZ22" s="17">
        <v>4.5651743724120598E-2</v>
      </c>
      <c r="BA22" s="17">
        <v>3.6504259464701802E-2</v>
      </c>
      <c r="BB22" s="17">
        <v>4.2150970082301599E-2</v>
      </c>
      <c r="BC22" s="17">
        <v>4.4872372132184903E-2</v>
      </c>
      <c r="BD22" s="17">
        <v>3.8223926816659801E-2</v>
      </c>
      <c r="BE22" s="17">
        <v>2.9077042878796099E-2</v>
      </c>
      <c r="BF22" s="17">
        <v>1.6577377049254501E-2</v>
      </c>
      <c r="BG22" s="17">
        <v>3.6593327848533697E-2</v>
      </c>
      <c r="BH22" s="17">
        <v>2.53712699401775E-2</v>
      </c>
      <c r="BI22" s="17">
        <v>6.1371306525876801E-2</v>
      </c>
      <c r="BJ22" s="17">
        <v>2.2451598224292602E-2</v>
      </c>
      <c r="BK22" s="17">
        <v>1.1086459013087999E-2</v>
      </c>
      <c r="BL22" s="17">
        <v>1.34378297019381E-2</v>
      </c>
      <c r="BM22" s="17">
        <v>0</v>
      </c>
      <c r="BN22" s="17">
        <v>3.21208421451031E-2</v>
      </c>
      <c r="BO22" s="17"/>
      <c r="BP22" s="17">
        <v>2.8220619677725E-2</v>
      </c>
      <c r="BQ22" s="17">
        <v>3.76975762318911E-2</v>
      </c>
      <c r="BR22" s="17">
        <v>4.5451958251763999E-2</v>
      </c>
      <c r="BS22" s="17">
        <v>3.3507220668111598E-2</v>
      </c>
      <c r="BT22" s="17">
        <v>4.7345272961904203E-2</v>
      </c>
      <c r="BU22" s="17">
        <v>1.35882027905509E-2</v>
      </c>
      <c r="BV22" s="17"/>
      <c r="BW22" s="17">
        <v>4.8116393820970202E-2</v>
      </c>
      <c r="BX22" s="17">
        <v>3.97427783628665E-2</v>
      </c>
      <c r="BY22" s="17">
        <v>2.4620510712796698E-2</v>
      </c>
      <c r="BZ22" s="17">
        <v>4.3696549974690801E-2</v>
      </c>
      <c r="CA22" s="17">
        <v>4.9133588339500003E-2</v>
      </c>
      <c r="CB22" s="17">
        <v>4.2739340311909298E-2</v>
      </c>
      <c r="CC22" s="17">
        <v>3.7387165041151603E-2</v>
      </c>
      <c r="CD22" s="17">
        <v>1.8994119706457001E-2</v>
      </c>
      <c r="CE22" s="17"/>
      <c r="CF22" s="17">
        <v>7.0878529094995701E-2</v>
      </c>
      <c r="CG22" s="17">
        <v>4.0758640550567299E-2</v>
      </c>
      <c r="CH22" s="17">
        <v>2.6609050683386599E-2</v>
      </c>
      <c r="CI22" s="17">
        <v>2.71888465536488E-2</v>
      </c>
      <c r="CJ22" s="17">
        <v>2.32274316303595E-2</v>
      </c>
      <c r="CK22" s="17"/>
      <c r="CL22" s="17">
        <v>4.9294835357505597E-2</v>
      </c>
      <c r="CM22" s="17"/>
      <c r="CN22" s="17">
        <v>2.8278342367217199E-2</v>
      </c>
      <c r="CO22" s="17">
        <v>3.4336084731651097E-2</v>
      </c>
      <c r="CP22" s="17">
        <v>5.2407707365292301E-2</v>
      </c>
    </row>
    <row r="23" spans="2:94" ht="29" x14ac:dyDescent="0.35">
      <c r="B23" s="18" t="s">
        <v>122</v>
      </c>
      <c r="C23" s="17">
        <v>3.1349889011151599E-2</v>
      </c>
      <c r="D23" s="17">
        <v>3.2386574953104999E-2</v>
      </c>
      <c r="E23" s="17">
        <v>3.0096955811988901E-2</v>
      </c>
      <c r="F23" s="17"/>
      <c r="G23" s="17">
        <v>6.1059948527745198E-2</v>
      </c>
      <c r="H23" s="17">
        <v>4.3660491515123599E-2</v>
      </c>
      <c r="I23" s="17">
        <v>2.8709497824009899E-2</v>
      </c>
      <c r="J23" s="17">
        <v>2.5713898949012898E-2</v>
      </c>
      <c r="K23" s="17">
        <v>1.3275554921664099E-2</v>
      </c>
      <c r="L23" s="17">
        <v>2.0263306616850399E-2</v>
      </c>
      <c r="M23" s="17"/>
      <c r="N23" s="17">
        <v>5.0181740187504098E-2</v>
      </c>
      <c r="O23" s="17">
        <v>3.0229153240570399E-2</v>
      </c>
      <c r="P23" s="17">
        <v>2.2292432503265298E-2</v>
      </c>
      <c r="Q23" s="17">
        <v>2.05503994310368E-2</v>
      </c>
      <c r="R23" s="17"/>
      <c r="S23" s="17">
        <v>5.2954455727171001E-2</v>
      </c>
      <c r="T23" s="17">
        <v>3.4191090302196601E-2</v>
      </c>
      <c r="U23" s="17">
        <v>1.1683456369575599E-2</v>
      </c>
      <c r="V23" s="17">
        <v>2.5355323009913298E-2</v>
      </c>
      <c r="W23" s="17">
        <v>3.4102759665527199E-2</v>
      </c>
      <c r="X23" s="17">
        <v>2.3804582749118099E-2</v>
      </c>
      <c r="Y23" s="17">
        <v>4.53296436194656E-2</v>
      </c>
      <c r="Z23" s="17">
        <v>5.4860013378782903E-3</v>
      </c>
      <c r="AA23" s="17">
        <v>2.1344064494365499E-2</v>
      </c>
      <c r="AB23" s="17">
        <v>3.5468733066173902E-2</v>
      </c>
      <c r="AC23" s="17">
        <v>2.8509231645583399E-2</v>
      </c>
      <c r="AD23" s="17"/>
      <c r="AE23" s="17">
        <v>2.11271412676261E-2</v>
      </c>
      <c r="AF23" s="17">
        <v>3.49830808011126E-2</v>
      </c>
      <c r="AG23" s="17">
        <v>2.80021175417169E-2</v>
      </c>
      <c r="AH23" s="17"/>
      <c r="AI23" s="17">
        <v>1.99823139294945E-2</v>
      </c>
      <c r="AJ23" s="17">
        <v>4.0180559718273397E-2</v>
      </c>
      <c r="AK23" s="17">
        <v>5.2745868654181099E-2</v>
      </c>
      <c r="AL23" s="17">
        <v>1.49123603662469E-2</v>
      </c>
      <c r="AM23" s="17">
        <v>1.5529210413901E-2</v>
      </c>
      <c r="AN23" s="17"/>
      <c r="AO23" s="17">
        <v>2.7949502004926401E-2</v>
      </c>
      <c r="AP23" s="17">
        <v>3.9748129328117499E-2</v>
      </c>
      <c r="AQ23" s="17">
        <v>2.8079501256346898E-2</v>
      </c>
      <c r="AR23" s="17"/>
      <c r="AS23" s="17">
        <v>1.517558694389E-2</v>
      </c>
      <c r="AT23" s="17">
        <v>2.8521345869582101E-2</v>
      </c>
      <c r="AU23" s="17">
        <v>3.3616652696153201E-2</v>
      </c>
      <c r="AV23" s="17">
        <v>5.5604945508080997E-2</v>
      </c>
      <c r="AW23" s="17">
        <v>8.2629215923211194E-2</v>
      </c>
      <c r="AX23" s="17"/>
      <c r="AY23" s="17">
        <v>3.1671063375172302E-2</v>
      </c>
      <c r="AZ23" s="17">
        <v>3.1004335347402E-2</v>
      </c>
      <c r="BA23" s="17">
        <v>3.8931868957060002E-2</v>
      </c>
      <c r="BB23" s="17">
        <v>1.38296810442787E-2</v>
      </c>
      <c r="BC23" s="17">
        <v>3.5262138855661998E-2</v>
      </c>
      <c r="BD23" s="17">
        <v>1.54298499062656E-2</v>
      </c>
      <c r="BE23" s="17">
        <v>3.6110111892146003E-2</v>
      </c>
      <c r="BF23" s="17">
        <v>2.7169889812364699E-2</v>
      </c>
      <c r="BG23" s="17">
        <v>3.4630991104440297E-2</v>
      </c>
      <c r="BH23" s="17">
        <v>3.0369660739495801E-2</v>
      </c>
      <c r="BI23" s="17">
        <v>3.3762958374024397E-2</v>
      </c>
      <c r="BJ23" s="17">
        <v>2.75957819511468E-2</v>
      </c>
      <c r="BK23" s="17">
        <v>4.80339434711081E-2</v>
      </c>
      <c r="BL23" s="17">
        <v>7.5705925267602003E-2</v>
      </c>
      <c r="BM23" s="17">
        <v>4.0876465933725799E-2</v>
      </c>
      <c r="BN23" s="17">
        <v>4.8790201996535797E-2</v>
      </c>
      <c r="BO23" s="17"/>
      <c r="BP23" s="17">
        <v>4.6831987558926702E-2</v>
      </c>
      <c r="BQ23" s="17">
        <v>2.8417609259154201E-2</v>
      </c>
      <c r="BR23" s="17">
        <v>2.7245444104082899E-2</v>
      </c>
      <c r="BS23" s="17">
        <v>2.07503269149583E-2</v>
      </c>
      <c r="BT23" s="17">
        <v>3.1680408164436499E-2</v>
      </c>
      <c r="BU23" s="17">
        <v>3.0841153556055399E-2</v>
      </c>
      <c r="BV23" s="17"/>
      <c r="BW23" s="17">
        <v>3.4163336415256401E-2</v>
      </c>
      <c r="BX23" s="17">
        <v>3.4550399720457703E-2</v>
      </c>
      <c r="BY23" s="17">
        <v>2.4156059147963701E-2</v>
      </c>
      <c r="BZ23" s="17">
        <v>2.8585485011928601E-2</v>
      </c>
      <c r="CA23" s="17">
        <v>3.7949136485527002E-2</v>
      </c>
      <c r="CB23" s="17">
        <v>5.7392364221246002E-2</v>
      </c>
      <c r="CC23" s="17">
        <v>5.5227039834441903E-2</v>
      </c>
      <c r="CD23" s="17">
        <v>4.6713707467010201E-2</v>
      </c>
      <c r="CE23" s="17"/>
      <c r="CF23" s="17">
        <v>6.7464570424543402E-2</v>
      </c>
      <c r="CG23" s="17">
        <v>2.5061539728628301E-2</v>
      </c>
      <c r="CH23" s="17">
        <v>3.2089053176890897E-2</v>
      </c>
      <c r="CI23" s="17">
        <v>2.83118679256785E-2</v>
      </c>
      <c r="CJ23" s="17">
        <v>1.3795245755637399E-2</v>
      </c>
      <c r="CK23" s="17"/>
      <c r="CL23" s="17">
        <v>2.55711190383279E-2</v>
      </c>
      <c r="CM23" s="17"/>
      <c r="CN23" s="17">
        <v>3.2923754371280499E-2</v>
      </c>
      <c r="CO23" s="17">
        <v>3.1486678373204902E-2</v>
      </c>
      <c r="CP23" s="17">
        <v>2.7644307166266299E-2</v>
      </c>
    </row>
    <row r="24" spans="2:94" x14ac:dyDescent="0.35">
      <c r="B24" s="18" t="s">
        <v>123</v>
      </c>
      <c r="C24" s="19">
        <v>2.57576676612534E-3</v>
      </c>
      <c r="D24" s="19">
        <v>3.3105469361796201E-3</v>
      </c>
      <c r="E24" s="19">
        <v>1.8790770857367699E-3</v>
      </c>
      <c r="F24" s="19"/>
      <c r="G24" s="19">
        <v>3.8736903105487E-3</v>
      </c>
      <c r="H24" s="19">
        <v>2.7485016801124199E-3</v>
      </c>
      <c r="I24" s="19">
        <v>2.8417229659578398E-3</v>
      </c>
      <c r="J24" s="19">
        <v>4.6196213755853397E-3</v>
      </c>
      <c r="K24" s="19">
        <v>0</v>
      </c>
      <c r="L24" s="19">
        <v>1.4202892438791299E-3</v>
      </c>
      <c r="M24" s="19"/>
      <c r="N24" s="19">
        <v>8.3634827917067702E-4</v>
      </c>
      <c r="O24" s="19">
        <v>0</v>
      </c>
      <c r="P24" s="19">
        <v>2.3943153688431402E-3</v>
      </c>
      <c r="Q24" s="19">
        <v>7.3256105008087501E-3</v>
      </c>
      <c r="R24" s="19"/>
      <c r="S24" s="19">
        <v>3.6065765463018599E-3</v>
      </c>
      <c r="T24" s="19">
        <v>3.6128998981971101E-3</v>
      </c>
      <c r="U24" s="19">
        <v>3.5954271021040101E-3</v>
      </c>
      <c r="V24" s="19">
        <v>0</v>
      </c>
      <c r="W24" s="19">
        <v>0</v>
      </c>
      <c r="X24" s="19">
        <v>2.6655832436540202E-3</v>
      </c>
      <c r="Y24" s="19">
        <v>2.73377358916222E-3</v>
      </c>
      <c r="Z24" s="19">
        <v>6.4354021118973401E-3</v>
      </c>
      <c r="AA24" s="19">
        <v>2.2784346912560101E-3</v>
      </c>
      <c r="AB24" s="19">
        <v>2.9899456681488899E-3</v>
      </c>
      <c r="AC24" s="19">
        <v>0</v>
      </c>
      <c r="AD24" s="19"/>
      <c r="AE24" s="19">
        <v>2.11458849151938E-3</v>
      </c>
      <c r="AF24" s="19">
        <v>1.8507912317297301E-3</v>
      </c>
      <c r="AG24" s="19">
        <v>3.6411216285045199E-3</v>
      </c>
      <c r="AH24" s="19"/>
      <c r="AI24" s="19">
        <v>7.6145070782198505E-4</v>
      </c>
      <c r="AJ24" s="19">
        <v>2.4936403173899499E-3</v>
      </c>
      <c r="AK24" s="19">
        <v>0</v>
      </c>
      <c r="AL24" s="19">
        <v>0</v>
      </c>
      <c r="AM24" s="19">
        <v>2.17795011765244E-3</v>
      </c>
      <c r="AN24" s="19"/>
      <c r="AO24" s="19">
        <v>0</v>
      </c>
      <c r="AP24" s="19">
        <v>2.6542147785393101E-3</v>
      </c>
      <c r="AQ24" s="19">
        <v>0</v>
      </c>
      <c r="AR24" s="19"/>
      <c r="AS24" s="19">
        <v>2.2619773420147998E-3</v>
      </c>
      <c r="AT24" s="19">
        <v>9.6923512531252299E-4</v>
      </c>
      <c r="AU24" s="19">
        <v>2.8646227893949802E-3</v>
      </c>
      <c r="AV24" s="19">
        <v>4.1642041125479297E-3</v>
      </c>
      <c r="AW24" s="19">
        <v>0</v>
      </c>
      <c r="AX24" s="19"/>
      <c r="AY24" s="19">
        <v>0</v>
      </c>
      <c r="AZ24" s="19">
        <v>0</v>
      </c>
      <c r="BA24" s="19">
        <v>3.9678709061592102E-3</v>
      </c>
      <c r="BB24" s="19">
        <v>1.03434288314292E-2</v>
      </c>
      <c r="BC24" s="19">
        <v>2.5626214635213599E-3</v>
      </c>
      <c r="BD24" s="19">
        <v>0</v>
      </c>
      <c r="BE24" s="19">
        <v>0</v>
      </c>
      <c r="BF24" s="19">
        <v>4.0572583577633704E-3</v>
      </c>
      <c r="BG24" s="19">
        <v>0</v>
      </c>
      <c r="BH24" s="19">
        <v>0</v>
      </c>
      <c r="BI24" s="19">
        <v>0</v>
      </c>
      <c r="BJ24" s="19">
        <v>5.1539990509178899E-3</v>
      </c>
      <c r="BK24" s="19">
        <v>0</v>
      </c>
      <c r="BL24" s="19">
        <v>0</v>
      </c>
      <c r="BM24" s="19">
        <v>1.3689985727827E-2</v>
      </c>
      <c r="BN24" s="19">
        <v>0</v>
      </c>
      <c r="BO24" s="19"/>
      <c r="BP24" s="19">
        <v>2.2850286015421001E-3</v>
      </c>
      <c r="BQ24" s="19">
        <v>2.6762756289900802E-3</v>
      </c>
      <c r="BR24" s="19">
        <v>3.6536580488517999E-3</v>
      </c>
      <c r="BS24" s="19">
        <v>4.08867054447679E-3</v>
      </c>
      <c r="BT24" s="19">
        <v>0</v>
      </c>
      <c r="BU24" s="19">
        <v>0</v>
      </c>
      <c r="BV24" s="19"/>
      <c r="BW24" s="19">
        <v>7.5099667179047503E-3</v>
      </c>
      <c r="BX24" s="19">
        <v>3.6068186306140401E-3</v>
      </c>
      <c r="BY24" s="19">
        <v>0</v>
      </c>
      <c r="BZ24" s="19">
        <v>0</v>
      </c>
      <c r="CA24" s="19">
        <v>2.79461585190565E-3</v>
      </c>
      <c r="CB24" s="19">
        <v>1.17210426865601E-2</v>
      </c>
      <c r="CC24" s="19">
        <v>1.00053406829858E-2</v>
      </c>
      <c r="CD24" s="19">
        <v>0</v>
      </c>
      <c r="CE24" s="19"/>
      <c r="CF24" s="19">
        <v>2.65507652704234E-3</v>
      </c>
      <c r="CG24" s="19">
        <v>3.04066027739292E-3</v>
      </c>
      <c r="CH24" s="19">
        <v>1.43659553694907E-3</v>
      </c>
      <c r="CI24" s="19">
        <v>3.15006543347428E-3</v>
      </c>
      <c r="CJ24" s="19">
        <v>7.42707272218277E-3</v>
      </c>
      <c r="CK24" s="19"/>
      <c r="CL24" s="19">
        <v>0</v>
      </c>
      <c r="CM24" s="19"/>
      <c r="CN24" s="19">
        <v>3.1590202513889099E-3</v>
      </c>
      <c r="CO24" s="19">
        <v>4.1374060946880098E-3</v>
      </c>
      <c r="CP24" s="19">
        <v>0</v>
      </c>
    </row>
    <row r="25" spans="2:94" x14ac:dyDescent="0.35">
      <c r="B25" s="16"/>
    </row>
    <row r="26" spans="2:94" x14ac:dyDescent="0.35">
      <c r="B26" t="s">
        <v>126</v>
      </c>
    </row>
    <row r="27" spans="2:94" x14ac:dyDescent="0.35">
      <c r="B27" t="s">
        <v>127</v>
      </c>
    </row>
    <row r="29" spans="2:94" x14ac:dyDescent="0.35">
      <c r="B29"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CP19"/>
  <sheetViews>
    <sheetView showGridLines="0" topLeftCell="A7" workbookViewId="0">
      <pane xSplit="2" topLeftCell="CH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134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43.5" x14ac:dyDescent="0.35">
      <c r="B9" s="18" t="s">
        <v>128</v>
      </c>
      <c r="C9" s="17">
        <v>9.7056871339655099E-2</v>
      </c>
      <c r="D9" s="17">
        <v>0.116440043522705</v>
      </c>
      <c r="E9" s="17">
        <v>7.7885428888232106E-2</v>
      </c>
      <c r="F9" s="17"/>
      <c r="G9" s="17">
        <v>0.11232639227336</v>
      </c>
      <c r="H9" s="17">
        <v>0.10426133810756399</v>
      </c>
      <c r="I9" s="17">
        <v>8.1828399454638406E-2</v>
      </c>
      <c r="J9" s="17">
        <v>9.5712194012210802E-2</v>
      </c>
      <c r="K9" s="17">
        <v>0.105065182632441</v>
      </c>
      <c r="L9" s="17">
        <v>8.9068656339295296E-2</v>
      </c>
      <c r="M9" s="17"/>
      <c r="N9" s="17">
        <v>0.110061366233561</v>
      </c>
      <c r="O9" s="17">
        <v>8.1454528161520906E-2</v>
      </c>
      <c r="P9" s="17">
        <v>9.2118718634077904E-2</v>
      </c>
      <c r="Q9" s="17">
        <v>0.10078364628031999</v>
      </c>
      <c r="R9" s="17"/>
      <c r="S9" s="17">
        <v>0.132423670485874</v>
      </c>
      <c r="T9" s="17">
        <v>8.3674205417148997E-2</v>
      </c>
      <c r="U9" s="17">
        <v>8.0528893985712502E-2</v>
      </c>
      <c r="V9" s="17">
        <v>9.0551844791532193E-2</v>
      </c>
      <c r="W9" s="17">
        <v>7.1615384319459699E-2</v>
      </c>
      <c r="X9" s="17">
        <v>8.6523367294379303E-2</v>
      </c>
      <c r="Y9" s="17">
        <v>0.10430441343331701</v>
      </c>
      <c r="Z9" s="17">
        <v>7.5153447482946903E-2</v>
      </c>
      <c r="AA9" s="17">
        <v>8.3880923452089196E-2</v>
      </c>
      <c r="AB9" s="17">
        <v>0.13435062987030499</v>
      </c>
      <c r="AC9" s="17">
        <v>9.3468080643158494E-2</v>
      </c>
      <c r="AD9" s="17"/>
      <c r="AE9" s="17">
        <v>7.2175637747691507E-2</v>
      </c>
      <c r="AF9" s="17">
        <v>0.124391661153709</v>
      </c>
      <c r="AG9" s="17">
        <v>9.4610624174088095E-2</v>
      </c>
      <c r="AH9" s="17"/>
      <c r="AI9" s="17">
        <v>6.9977514832035806E-2</v>
      </c>
      <c r="AJ9" s="17">
        <v>0.121678234712071</v>
      </c>
      <c r="AK9" s="17">
        <v>0.140790938275935</v>
      </c>
      <c r="AL9" s="17">
        <v>6.1953895892398303E-2</v>
      </c>
      <c r="AM9" s="17">
        <v>7.6469818428275799E-2</v>
      </c>
      <c r="AN9" s="17"/>
      <c r="AO9" s="17">
        <v>7.9937968063877304E-2</v>
      </c>
      <c r="AP9" s="17">
        <v>0.10898183442146001</v>
      </c>
      <c r="AQ9" s="17">
        <v>0.12511364474662301</v>
      </c>
      <c r="AR9" s="17"/>
      <c r="AS9" s="17">
        <v>6.9506835360070102E-2</v>
      </c>
      <c r="AT9" s="17">
        <v>8.6539109773776504E-2</v>
      </c>
      <c r="AU9" s="17">
        <v>0.105381836689686</v>
      </c>
      <c r="AV9" s="17">
        <v>0.13857889741115001</v>
      </c>
      <c r="AW9" s="17">
        <v>0.15198482497337701</v>
      </c>
      <c r="AX9" s="17"/>
      <c r="AY9" s="17">
        <v>0.133304267798184</v>
      </c>
      <c r="AZ9" s="17">
        <v>0.111031075714023</v>
      </c>
      <c r="BA9" s="17">
        <v>0.127191026862674</v>
      </c>
      <c r="BB9" s="17">
        <v>0.101670445007536</v>
      </c>
      <c r="BC9" s="17">
        <v>8.83980263509377E-2</v>
      </c>
      <c r="BD9" s="17">
        <v>9.8040219205079798E-2</v>
      </c>
      <c r="BE9" s="17">
        <v>8.1184463498117296E-2</v>
      </c>
      <c r="BF9" s="17">
        <v>7.6668781517819903E-2</v>
      </c>
      <c r="BG9" s="17">
        <v>0.105494577307613</v>
      </c>
      <c r="BH9" s="17">
        <v>0.100631188553773</v>
      </c>
      <c r="BI9" s="17">
        <v>7.3152702472123701E-2</v>
      </c>
      <c r="BJ9" s="17">
        <v>7.6524953276863705E-2</v>
      </c>
      <c r="BK9" s="17">
        <v>8.0210807232620904E-2</v>
      </c>
      <c r="BL9" s="17">
        <v>6.4674159062948405E-2</v>
      </c>
      <c r="BM9" s="17">
        <v>0.20148606078429299</v>
      </c>
      <c r="BN9" s="17">
        <v>0.19465956518076299</v>
      </c>
      <c r="BO9" s="17"/>
      <c r="BP9" s="17">
        <v>0.13730259393012401</v>
      </c>
      <c r="BQ9" s="17">
        <v>8.63598707223594E-2</v>
      </c>
      <c r="BR9" s="17">
        <v>6.19897289858811E-2</v>
      </c>
      <c r="BS9" s="17">
        <v>8.36086500187396E-2</v>
      </c>
      <c r="BT9" s="17">
        <v>9.9569101024232706E-2</v>
      </c>
      <c r="BU9" s="17">
        <v>0.11438501320920701</v>
      </c>
      <c r="BV9" s="17"/>
      <c r="BW9" s="17">
        <v>0.13386292874640601</v>
      </c>
      <c r="BX9" s="17">
        <v>0.113630339303325</v>
      </c>
      <c r="BY9" s="17">
        <v>8.6230584556472298E-2</v>
      </c>
      <c r="BZ9" s="17">
        <v>8.0062211048087098E-2</v>
      </c>
      <c r="CA9" s="17">
        <v>7.5321032975770405E-2</v>
      </c>
      <c r="CB9" s="17">
        <v>0.15072188171040601</v>
      </c>
      <c r="CC9" s="17">
        <v>0.16731642616081799</v>
      </c>
      <c r="CD9" s="17">
        <v>5.7597905575875699E-2</v>
      </c>
      <c r="CE9" s="17"/>
      <c r="CF9" s="17">
        <v>0.19497800337645901</v>
      </c>
      <c r="CG9" s="17">
        <v>8.7071220231093496E-2</v>
      </c>
      <c r="CH9" s="17">
        <v>8.6827045815361201E-2</v>
      </c>
      <c r="CI9" s="17">
        <v>8.7387513487236404E-2</v>
      </c>
      <c r="CJ9" s="17">
        <v>0.11454762723800201</v>
      </c>
      <c r="CK9" s="17"/>
      <c r="CL9" s="17">
        <v>9.5430564438593504E-2</v>
      </c>
      <c r="CM9" s="17"/>
      <c r="CN9" s="17">
        <v>0.109377819838911</v>
      </c>
      <c r="CO9" s="17">
        <v>6.24836594773698E-2</v>
      </c>
      <c r="CP9" s="17">
        <v>9.6416137815950403E-2</v>
      </c>
    </row>
    <row r="10" spans="2:94" ht="43.5" x14ac:dyDescent="0.35">
      <c r="B10" s="18" t="s">
        <v>129</v>
      </c>
      <c r="C10" s="17">
        <v>0.40314615008387999</v>
      </c>
      <c r="D10" s="17">
        <v>0.39679599050967101</v>
      </c>
      <c r="E10" s="17">
        <v>0.40713287038380902</v>
      </c>
      <c r="F10" s="17"/>
      <c r="G10" s="17">
        <v>0.44421512911522398</v>
      </c>
      <c r="H10" s="17">
        <v>0.410160559361546</v>
      </c>
      <c r="I10" s="17">
        <v>0.41173871960342301</v>
      </c>
      <c r="J10" s="17">
        <v>0.40209359958169499</v>
      </c>
      <c r="K10" s="17">
        <v>0.36941936198665498</v>
      </c>
      <c r="L10" s="17">
        <v>0.38644602800684602</v>
      </c>
      <c r="M10" s="17"/>
      <c r="N10" s="17">
        <v>0.44102013555278002</v>
      </c>
      <c r="O10" s="17">
        <v>0.41978306533846099</v>
      </c>
      <c r="P10" s="17">
        <v>0.37096019668055802</v>
      </c>
      <c r="Q10" s="17">
        <v>0.37467198361281401</v>
      </c>
      <c r="R10" s="17"/>
      <c r="S10" s="17">
        <v>0.42685994270888</v>
      </c>
      <c r="T10" s="17">
        <v>0.41584700839961702</v>
      </c>
      <c r="U10" s="17">
        <v>0.36537781464122199</v>
      </c>
      <c r="V10" s="17">
        <v>0.401029759619974</v>
      </c>
      <c r="W10" s="17">
        <v>0.39594496198101597</v>
      </c>
      <c r="X10" s="17">
        <v>0.39875330058523101</v>
      </c>
      <c r="Y10" s="17">
        <v>0.44024112125585602</v>
      </c>
      <c r="Z10" s="17">
        <v>0.40133015518577397</v>
      </c>
      <c r="AA10" s="17">
        <v>0.41721870783307702</v>
      </c>
      <c r="AB10" s="17">
        <v>0.34249124492850103</v>
      </c>
      <c r="AC10" s="17">
        <v>0.40643568299989402</v>
      </c>
      <c r="AD10" s="17"/>
      <c r="AE10" s="17">
        <v>0.32124452757180899</v>
      </c>
      <c r="AF10" s="17">
        <v>0.47801046261303298</v>
      </c>
      <c r="AG10" s="17">
        <v>0.33038303044656803</v>
      </c>
      <c r="AH10" s="17"/>
      <c r="AI10" s="17">
        <v>0.35273946195914702</v>
      </c>
      <c r="AJ10" s="17">
        <v>0.478927641173299</v>
      </c>
      <c r="AK10" s="17">
        <v>0.49341577312247797</v>
      </c>
      <c r="AL10" s="17">
        <v>0.283582890885128</v>
      </c>
      <c r="AM10" s="17">
        <v>0.32780423562692601</v>
      </c>
      <c r="AN10" s="17"/>
      <c r="AO10" s="17">
        <v>0.38037127869820198</v>
      </c>
      <c r="AP10" s="17">
        <v>0.47447122045771301</v>
      </c>
      <c r="AQ10" s="17">
        <v>0.45949221950941499</v>
      </c>
      <c r="AR10" s="17"/>
      <c r="AS10" s="17">
        <v>0.37509313820405799</v>
      </c>
      <c r="AT10" s="17">
        <v>0.38338631801248002</v>
      </c>
      <c r="AU10" s="17">
        <v>0.44058551982685301</v>
      </c>
      <c r="AV10" s="17">
        <v>0.46296364192124601</v>
      </c>
      <c r="AW10" s="17">
        <v>0.44456336396347401</v>
      </c>
      <c r="AX10" s="17"/>
      <c r="AY10" s="17">
        <v>0.41335320848051599</v>
      </c>
      <c r="AZ10" s="17">
        <v>0.40641052668406502</v>
      </c>
      <c r="BA10" s="17">
        <v>0.406672786828708</v>
      </c>
      <c r="BB10" s="17">
        <v>0.435230245782808</v>
      </c>
      <c r="BC10" s="17">
        <v>0.39300790161159399</v>
      </c>
      <c r="BD10" s="17">
        <v>0.37041847402273997</v>
      </c>
      <c r="BE10" s="17">
        <v>0.37559042319916502</v>
      </c>
      <c r="BF10" s="17">
        <v>0.41754076480248298</v>
      </c>
      <c r="BG10" s="17">
        <v>0.406158999110103</v>
      </c>
      <c r="BH10" s="17">
        <v>0.38415730426946099</v>
      </c>
      <c r="BI10" s="17">
        <v>0.44795034255065602</v>
      </c>
      <c r="BJ10" s="17">
        <v>0.44051201552218</v>
      </c>
      <c r="BK10" s="17">
        <v>0.41589029271404798</v>
      </c>
      <c r="BL10" s="17">
        <v>0.49356392239088098</v>
      </c>
      <c r="BM10" s="17">
        <v>0.40439252564304401</v>
      </c>
      <c r="BN10" s="17">
        <v>0.44395116434382398</v>
      </c>
      <c r="BO10" s="17"/>
      <c r="BP10" s="17">
        <v>0.41958188978130201</v>
      </c>
      <c r="BQ10" s="17">
        <v>0.42209203579308302</v>
      </c>
      <c r="BR10" s="17">
        <v>0.38510009287159502</v>
      </c>
      <c r="BS10" s="17">
        <v>0.381617949085374</v>
      </c>
      <c r="BT10" s="17">
        <v>0.39025837311287598</v>
      </c>
      <c r="BU10" s="17">
        <v>0.387947585439811</v>
      </c>
      <c r="BV10" s="17"/>
      <c r="BW10" s="17">
        <v>0.406656997986307</v>
      </c>
      <c r="BX10" s="17">
        <v>0.40985088534347303</v>
      </c>
      <c r="BY10" s="17">
        <v>0.42146010757907798</v>
      </c>
      <c r="BZ10" s="17">
        <v>0.38738691005319598</v>
      </c>
      <c r="CA10" s="17">
        <v>0.388251873807754</v>
      </c>
      <c r="CB10" s="17">
        <v>0.30340601815371998</v>
      </c>
      <c r="CC10" s="17">
        <v>0.32172013902268398</v>
      </c>
      <c r="CD10" s="17">
        <v>0.47179582783644403</v>
      </c>
      <c r="CE10" s="17"/>
      <c r="CF10" s="17">
        <v>0.39150883953155302</v>
      </c>
      <c r="CG10" s="17">
        <v>0.42452758566216497</v>
      </c>
      <c r="CH10" s="17">
        <v>0.39553183828709998</v>
      </c>
      <c r="CI10" s="17">
        <v>0.383286013537949</v>
      </c>
      <c r="CJ10" s="17">
        <v>0.37737439241559201</v>
      </c>
      <c r="CK10" s="17"/>
      <c r="CL10" s="17">
        <v>0.43873233253837801</v>
      </c>
      <c r="CM10" s="17"/>
      <c r="CN10" s="17">
        <v>0.42604833337170001</v>
      </c>
      <c r="CO10" s="17">
        <v>0.37757959379785599</v>
      </c>
      <c r="CP10" s="17">
        <v>0.37115620267604399</v>
      </c>
    </row>
    <row r="11" spans="2:94" ht="43.5" x14ac:dyDescent="0.35">
      <c r="B11" s="18" t="s">
        <v>130</v>
      </c>
      <c r="C11" s="17">
        <v>0.36616220422358497</v>
      </c>
      <c r="D11" s="17">
        <v>0.32952321930193301</v>
      </c>
      <c r="E11" s="17">
        <v>0.40430731441192402</v>
      </c>
      <c r="F11" s="17"/>
      <c r="G11" s="17">
        <v>0.348110332841154</v>
      </c>
      <c r="H11" s="17">
        <v>0.363109873115186</v>
      </c>
      <c r="I11" s="17">
        <v>0.35628415326309898</v>
      </c>
      <c r="J11" s="17">
        <v>0.35733422892736499</v>
      </c>
      <c r="K11" s="17">
        <v>0.37681019691717599</v>
      </c>
      <c r="L11" s="17">
        <v>0.38878263637153498</v>
      </c>
      <c r="M11" s="17"/>
      <c r="N11" s="17">
        <v>0.34431220201769802</v>
      </c>
      <c r="O11" s="17">
        <v>0.374444730039802</v>
      </c>
      <c r="P11" s="17">
        <v>0.38586474924766401</v>
      </c>
      <c r="Q11" s="17">
        <v>0.36441233824772501</v>
      </c>
      <c r="R11" s="17"/>
      <c r="S11" s="17">
        <v>0.335302490670702</v>
      </c>
      <c r="T11" s="17">
        <v>0.34892097128416</v>
      </c>
      <c r="U11" s="17">
        <v>0.41260416975477399</v>
      </c>
      <c r="V11" s="17">
        <v>0.36780908059158102</v>
      </c>
      <c r="W11" s="17">
        <v>0.40069850525456002</v>
      </c>
      <c r="X11" s="17">
        <v>0.36063599701150301</v>
      </c>
      <c r="Y11" s="17">
        <v>0.33097903484670299</v>
      </c>
      <c r="Z11" s="17">
        <v>0.40176092983013301</v>
      </c>
      <c r="AA11" s="17">
        <v>0.37461537481595603</v>
      </c>
      <c r="AB11" s="17">
        <v>0.383744596572617</v>
      </c>
      <c r="AC11" s="17">
        <v>0.35906019661056099</v>
      </c>
      <c r="AD11" s="17"/>
      <c r="AE11" s="17">
        <v>0.41187288229896601</v>
      </c>
      <c r="AF11" s="17">
        <v>0.31576381487920602</v>
      </c>
      <c r="AG11" s="17">
        <v>0.41178027605442002</v>
      </c>
      <c r="AH11" s="17"/>
      <c r="AI11" s="17">
        <v>0.41410963074567902</v>
      </c>
      <c r="AJ11" s="17">
        <v>0.32700473133459901</v>
      </c>
      <c r="AK11" s="17">
        <v>0.276345711111814</v>
      </c>
      <c r="AL11" s="17">
        <v>0.287215550131319</v>
      </c>
      <c r="AM11" s="17">
        <v>0.40481069193427699</v>
      </c>
      <c r="AN11" s="17"/>
      <c r="AO11" s="17">
        <v>0.39576430111358402</v>
      </c>
      <c r="AP11" s="17">
        <v>0.34597012875092198</v>
      </c>
      <c r="AQ11" s="17">
        <v>0.32136038959847901</v>
      </c>
      <c r="AR11" s="17"/>
      <c r="AS11" s="17">
        <v>0.39173110342786399</v>
      </c>
      <c r="AT11" s="17">
        <v>0.36817871442962902</v>
      </c>
      <c r="AU11" s="17">
        <v>0.34729326016346201</v>
      </c>
      <c r="AV11" s="17">
        <v>0.33055118434674902</v>
      </c>
      <c r="AW11" s="17">
        <v>0.228176690969563</v>
      </c>
      <c r="AX11" s="17"/>
      <c r="AY11" s="17">
        <v>0.28702115567792602</v>
      </c>
      <c r="AZ11" s="17">
        <v>0.33269281418477897</v>
      </c>
      <c r="BA11" s="17">
        <v>0.35493137592559698</v>
      </c>
      <c r="BB11" s="17">
        <v>0.32703868009994402</v>
      </c>
      <c r="BC11" s="17">
        <v>0.37645180035266801</v>
      </c>
      <c r="BD11" s="17">
        <v>0.38057803825793102</v>
      </c>
      <c r="BE11" s="17">
        <v>0.38788880480007798</v>
      </c>
      <c r="BF11" s="17">
        <v>0.370857913097634</v>
      </c>
      <c r="BG11" s="17">
        <v>0.34928883206021799</v>
      </c>
      <c r="BH11" s="17">
        <v>0.39975011016194401</v>
      </c>
      <c r="BI11" s="17">
        <v>0.36530309732504901</v>
      </c>
      <c r="BJ11" s="17">
        <v>0.37413652259144398</v>
      </c>
      <c r="BK11" s="17">
        <v>0.36214958163633298</v>
      </c>
      <c r="BL11" s="17">
        <v>0.37723986496859502</v>
      </c>
      <c r="BM11" s="17">
        <v>0.28719912929387198</v>
      </c>
      <c r="BN11" s="17">
        <v>0.243602266475033</v>
      </c>
      <c r="BO11" s="17"/>
      <c r="BP11" s="17">
        <v>0.33626863367231402</v>
      </c>
      <c r="BQ11" s="17">
        <v>0.36041901114297498</v>
      </c>
      <c r="BR11" s="17">
        <v>0.39836707124662302</v>
      </c>
      <c r="BS11" s="17">
        <v>0.38957545333562799</v>
      </c>
      <c r="BT11" s="17">
        <v>0.39464611108323699</v>
      </c>
      <c r="BU11" s="17">
        <v>0.29820413974082</v>
      </c>
      <c r="BV11" s="17"/>
      <c r="BW11" s="17">
        <v>0.34821332400202798</v>
      </c>
      <c r="BX11" s="17">
        <v>0.35689243862913</v>
      </c>
      <c r="BY11" s="17">
        <v>0.36222163539549002</v>
      </c>
      <c r="BZ11" s="17">
        <v>0.38983089015286398</v>
      </c>
      <c r="CA11" s="17">
        <v>0.406837266379317</v>
      </c>
      <c r="CB11" s="17">
        <v>0.368462424299769</v>
      </c>
      <c r="CC11" s="17">
        <v>0.32271742750557703</v>
      </c>
      <c r="CD11" s="17">
        <v>0.36082863843392998</v>
      </c>
      <c r="CE11" s="17"/>
      <c r="CF11" s="17">
        <v>0.279666954385907</v>
      </c>
      <c r="CG11" s="17">
        <v>0.37003003606579299</v>
      </c>
      <c r="CH11" s="17">
        <v>0.385523596440149</v>
      </c>
      <c r="CI11" s="17">
        <v>0.36979026814628402</v>
      </c>
      <c r="CJ11" s="17">
        <v>0.31137440798140298</v>
      </c>
      <c r="CK11" s="17"/>
      <c r="CL11" s="17">
        <v>0.39165340349678002</v>
      </c>
      <c r="CM11" s="17"/>
      <c r="CN11" s="17">
        <v>0.32805131510146002</v>
      </c>
      <c r="CO11" s="17">
        <v>0.43089351455619002</v>
      </c>
      <c r="CP11" s="17">
        <v>0.40173790162765799</v>
      </c>
    </row>
    <row r="12" spans="2:94" ht="43.5" x14ac:dyDescent="0.35">
      <c r="B12" s="18" t="s">
        <v>131</v>
      </c>
      <c r="C12" s="17">
        <v>6.2920811041417293E-2</v>
      </c>
      <c r="D12" s="17">
        <v>6.8195798597020796E-2</v>
      </c>
      <c r="E12" s="17">
        <v>5.8269702819559399E-2</v>
      </c>
      <c r="F12" s="17"/>
      <c r="G12" s="17">
        <v>4.9425374557188401E-2</v>
      </c>
      <c r="H12" s="17">
        <v>5.8638285484665702E-2</v>
      </c>
      <c r="I12" s="17">
        <v>6.7953278635821707E-2</v>
      </c>
      <c r="J12" s="17">
        <v>7.1611810589685507E-2</v>
      </c>
      <c r="K12" s="17">
        <v>6.3859127428347706E-2</v>
      </c>
      <c r="L12" s="17">
        <v>6.3668247784733595E-2</v>
      </c>
      <c r="M12" s="17"/>
      <c r="N12" s="17">
        <v>5.2787383379734598E-2</v>
      </c>
      <c r="O12" s="17">
        <v>5.3494113587239801E-2</v>
      </c>
      <c r="P12" s="17">
        <v>6.6718500644632597E-2</v>
      </c>
      <c r="Q12" s="17">
        <v>8.1143559025748005E-2</v>
      </c>
      <c r="R12" s="17"/>
      <c r="S12" s="17">
        <v>5.2363687985712601E-2</v>
      </c>
      <c r="T12" s="17">
        <v>7.6985347508027296E-2</v>
      </c>
      <c r="U12" s="17">
        <v>5.8954806714041498E-2</v>
      </c>
      <c r="V12" s="17">
        <v>6.4820734285961898E-2</v>
      </c>
      <c r="W12" s="17">
        <v>6.5861361389523906E-2</v>
      </c>
      <c r="X12" s="17">
        <v>9.0579018218827106E-2</v>
      </c>
      <c r="Y12" s="17">
        <v>5.6792381508778002E-2</v>
      </c>
      <c r="Z12" s="17">
        <v>4.4001555578308302E-2</v>
      </c>
      <c r="AA12" s="17">
        <v>5.48684609719425E-2</v>
      </c>
      <c r="AB12" s="17">
        <v>5.5761648703305501E-2</v>
      </c>
      <c r="AC12" s="17">
        <v>6.0470488793731098E-2</v>
      </c>
      <c r="AD12" s="17"/>
      <c r="AE12" s="17">
        <v>9.1893999277642802E-2</v>
      </c>
      <c r="AF12" s="17">
        <v>4.5587836887249197E-2</v>
      </c>
      <c r="AG12" s="17">
        <v>6.2955346335402507E-2</v>
      </c>
      <c r="AH12" s="17"/>
      <c r="AI12" s="17">
        <v>7.9194411312511107E-2</v>
      </c>
      <c r="AJ12" s="17">
        <v>3.8097190269540601E-2</v>
      </c>
      <c r="AK12" s="17">
        <v>5.0154013259066203E-2</v>
      </c>
      <c r="AL12" s="17">
        <v>0.139539735533732</v>
      </c>
      <c r="AM12" s="17">
        <v>8.2483604202240199E-2</v>
      </c>
      <c r="AN12" s="17"/>
      <c r="AO12" s="17">
        <v>9.0812681921516897E-2</v>
      </c>
      <c r="AP12" s="17">
        <v>3.4859644005771198E-2</v>
      </c>
      <c r="AQ12" s="17">
        <v>5.7469429752966199E-2</v>
      </c>
      <c r="AR12" s="17"/>
      <c r="AS12" s="17">
        <v>6.6793124416459501E-2</v>
      </c>
      <c r="AT12" s="17">
        <v>7.7073870399715097E-2</v>
      </c>
      <c r="AU12" s="17">
        <v>5.7281020413292499E-2</v>
      </c>
      <c r="AV12" s="17">
        <v>3.3132168229270703E-2</v>
      </c>
      <c r="AW12" s="17">
        <v>0.15016301529487</v>
      </c>
      <c r="AX12" s="17"/>
      <c r="AY12" s="17">
        <v>6.2875463085195399E-2</v>
      </c>
      <c r="AZ12" s="17">
        <v>7.0714946694626302E-2</v>
      </c>
      <c r="BA12" s="17">
        <v>4.4333375233168403E-2</v>
      </c>
      <c r="BB12" s="17">
        <v>4.9809981233300701E-2</v>
      </c>
      <c r="BC12" s="17">
        <v>6.9318126745837899E-2</v>
      </c>
      <c r="BD12" s="17">
        <v>6.6865548799658697E-2</v>
      </c>
      <c r="BE12" s="17">
        <v>8.2087500648615405E-2</v>
      </c>
      <c r="BF12" s="17">
        <v>7.2324438490102602E-2</v>
      </c>
      <c r="BG12" s="17">
        <v>8.4218069822697902E-2</v>
      </c>
      <c r="BH12" s="17">
        <v>3.9856336679640399E-2</v>
      </c>
      <c r="BI12" s="17">
        <v>5.1125302785410498E-2</v>
      </c>
      <c r="BJ12" s="17">
        <v>6.4031748203588104E-2</v>
      </c>
      <c r="BK12" s="17">
        <v>7.2515889571247993E-2</v>
      </c>
      <c r="BL12" s="17">
        <v>2.6131423292028999E-2</v>
      </c>
      <c r="BM12" s="17">
        <v>5.1814463165765601E-2</v>
      </c>
      <c r="BN12" s="17">
        <v>6.8532672602480693E-2</v>
      </c>
      <c r="BO12" s="17"/>
      <c r="BP12" s="17">
        <v>5.1215327567446997E-2</v>
      </c>
      <c r="BQ12" s="17">
        <v>6.2844839560244795E-2</v>
      </c>
      <c r="BR12" s="17">
        <v>7.0767669515598902E-2</v>
      </c>
      <c r="BS12" s="17">
        <v>6.25406603130889E-2</v>
      </c>
      <c r="BT12" s="17">
        <v>5.5621350393466197E-2</v>
      </c>
      <c r="BU12" s="17">
        <v>0.108715713068596</v>
      </c>
      <c r="BV12" s="17"/>
      <c r="BW12" s="17">
        <v>5.3161903309678897E-2</v>
      </c>
      <c r="BX12" s="17">
        <v>4.59202407620872E-2</v>
      </c>
      <c r="BY12" s="17">
        <v>6.2568319183739105E-2</v>
      </c>
      <c r="BZ12" s="17">
        <v>7.4519564075146899E-2</v>
      </c>
      <c r="CA12" s="17">
        <v>6.3335906304555295E-2</v>
      </c>
      <c r="CB12" s="17">
        <v>0.10909455794353</v>
      </c>
      <c r="CC12" s="17">
        <v>0.12760115402455499</v>
      </c>
      <c r="CD12" s="17">
        <v>4.82321229306912E-2</v>
      </c>
      <c r="CE12" s="17"/>
      <c r="CF12" s="17">
        <v>6.7727989770781802E-2</v>
      </c>
      <c r="CG12" s="17">
        <v>5.1181549951878E-2</v>
      </c>
      <c r="CH12" s="17">
        <v>6.84408953865277E-2</v>
      </c>
      <c r="CI12" s="17">
        <v>8.3091683104178499E-2</v>
      </c>
      <c r="CJ12" s="17">
        <v>2.7113561820872299E-2</v>
      </c>
      <c r="CK12" s="17"/>
      <c r="CL12" s="17">
        <v>3.3602125113411097E-2</v>
      </c>
      <c r="CM12" s="17"/>
      <c r="CN12" s="17">
        <v>5.5150196218030099E-2</v>
      </c>
      <c r="CO12" s="17">
        <v>6.7989177096971998E-2</v>
      </c>
      <c r="CP12" s="17">
        <v>7.6645004170319594E-2</v>
      </c>
    </row>
    <row r="13" spans="2:94" ht="29" x14ac:dyDescent="0.35">
      <c r="B13" s="18" t="s">
        <v>132</v>
      </c>
      <c r="C13" s="17">
        <v>5.3111152156464801E-2</v>
      </c>
      <c r="D13" s="17">
        <v>7.4753613040618103E-2</v>
      </c>
      <c r="E13" s="17">
        <v>3.1941063520803899E-2</v>
      </c>
      <c r="F13" s="17"/>
      <c r="G13" s="17">
        <v>1.8021881940016402E-2</v>
      </c>
      <c r="H13" s="17">
        <v>4.5170899503646202E-2</v>
      </c>
      <c r="I13" s="17">
        <v>5.6637395973520799E-2</v>
      </c>
      <c r="J13" s="17">
        <v>6.1388582071504202E-2</v>
      </c>
      <c r="K13" s="17">
        <v>7.1513924668531695E-2</v>
      </c>
      <c r="L13" s="17">
        <v>6.1128040788422398E-2</v>
      </c>
      <c r="M13" s="17"/>
      <c r="N13" s="17">
        <v>4.3518706211759899E-2</v>
      </c>
      <c r="O13" s="17">
        <v>6.0684812628885497E-2</v>
      </c>
      <c r="P13" s="17">
        <v>5.97550456447732E-2</v>
      </c>
      <c r="Q13" s="17">
        <v>5.0440939696127902E-2</v>
      </c>
      <c r="R13" s="17"/>
      <c r="S13" s="17">
        <v>3.4710938598112001E-2</v>
      </c>
      <c r="T13" s="17">
        <v>6.2430106718357102E-2</v>
      </c>
      <c r="U13" s="17">
        <v>5.8743708646689798E-2</v>
      </c>
      <c r="V13" s="17">
        <v>6.0799959553174701E-2</v>
      </c>
      <c r="W13" s="17">
        <v>4.4937909870467301E-2</v>
      </c>
      <c r="X13" s="17">
        <v>3.9254972072778199E-2</v>
      </c>
      <c r="Y13" s="17">
        <v>5.3283354753903202E-2</v>
      </c>
      <c r="Z13" s="17">
        <v>5.92797676316505E-2</v>
      </c>
      <c r="AA13" s="17">
        <v>4.3176588844989601E-2</v>
      </c>
      <c r="AB13" s="17">
        <v>7.4476154691758098E-2</v>
      </c>
      <c r="AC13" s="17">
        <v>7.21060425103663E-2</v>
      </c>
      <c r="AD13" s="17"/>
      <c r="AE13" s="17">
        <v>8.8460435360896594E-2</v>
      </c>
      <c r="AF13" s="17">
        <v>3.0008396948812702E-2</v>
      </c>
      <c r="AG13" s="17">
        <v>5.1333971020476099E-2</v>
      </c>
      <c r="AH13" s="17"/>
      <c r="AI13" s="17">
        <v>7.1948316641806204E-2</v>
      </c>
      <c r="AJ13" s="17">
        <v>2.6572920582193401E-2</v>
      </c>
      <c r="AK13" s="17">
        <v>3.9293564230707602E-2</v>
      </c>
      <c r="AL13" s="17">
        <v>0.227707927557423</v>
      </c>
      <c r="AM13" s="17">
        <v>5.7555321264716297E-2</v>
      </c>
      <c r="AN13" s="17"/>
      <c r="AO13" s="17">
        <v>4.3621498743436099E-2</v>
      </c>
      <c r="AP13" s="17">
        <v>2.3762675920717E-2</v>
      </c>
      <c r="AQ13" s="17">
        <v>3.00834715515036E-2</v>
      </c>
      <c r="AR13" s="17"/>
      <c r="AS13" s="17">
        <v>6.5885088595941305E-2</v>
      </c>
      <c r="AT13" s="17">
        <v>5.9725256568641603E-2</v>
      </c>
      <c r="AU13" s="17">
        <v>4.1167367830558001E-2</v>
      </c>
      <c r="AV13" s="17">
        <v>3.0769955389761999E-2</v>
      </c>
      <c r="AW13" s="17">
        <v>2.5112104798715999E-2</v>
      </c>
      <c r="AX13" s="17"/>
      <c r="AY13" s="17">
        <v>3.0918137860551899E-2</v>
      </c>
      <c r="AZ13" s="17">
        <v>5.4647954604073803E-2</v>
      </c>
      <c r="BA13" s="17">
        <v>5.4701544428704001E-2</v>
      </c>
      <c r="BB13" s="17">
        <v>5.7597904657126199E-2</v>
      </c>
      <c r="BC13" s="17">
        <v>5.36495547459864E-2</v>
      </c>
      <c r="BD13" s="17">
        <v>6.8588708588513306E-2</v>
      </c>
      <c r="BE13" s="17">
        <v>6.2562328995990402E-2</v>
      </c>
      <c r="BF13" s="17">
        <v>5.2504863002421701E-2</v>
      </c>
      <c r="BG13" s="17">
        <v>4.3275087567019102E-2</v>
      </c>
      <c r="BH13" s="17">
        <v>6.0900480508630998E-2</v>
      </c>
      <c r="BI13" s="17">
        <v>4.1206539550123301E-2</v>
      </c>
      <c r="BJ13" s="17">
        <v>4.47947604059237E-2</v>
      </c>
      <c r="BK13" s="17">
        <v>6.3861677695340402E-2</v>
      </c>
      <c r="BL13" s="17">
        <v>2.58954167581446E-2</v>
      </c>
      <c r="BM13" s="17">
        <v>2.63077366353839E-2</v>
      </c>
      <c r="BN13" s="17">
        <v>4.9254331397898997E-2</v>
      </c>
      <c r="BO13" s="17"/>
      <c r="BP13" s="17">
        <v>4.0159913303735799E-2</v>
      </c>
      <c r="BQ13" s="17">
        <v>4.80733119361961E-2</v>
      </c>
      <c r="BR13" s="17">
        <v>5.7426871529404899E-2</v>
      </c>
      <c r="BS13" s="17">
        <v>6.4973050489013404E-2</v>
      </c>
      <c r="BT13" s="17">
        <v>5.08524905452949E-2</v>
      </c>
      <c r="BU13" s="17">
        <v>8.2238404273908494E-2</v>
      </c>
      <c r="BV13" s="17"/>
      <c r="BW13" s="17">
        <v>4.5243385742403601E-2</v>
      </c>
      <c r="BX13" s="17">
        <v>5.5633052202354399E-2</v>
      </c>
      <c r="BY13" s="17">
        <v>5.6297919009604298E-2</v>
      </c>
      <c r="BZ13" s="17">
        <v>5.0326638503683498E-2</v>
      </c>
      <c r="CA13" s="17">
        <v>5.8550894995441097E-2</v>
      </c>
      <c r="CB13" s="17">
        <v>5.5911934226948998E-2</v>
      </c>
      <c r="CC13" s="17">
        <v>4.1133378282843198E-2</v>
      </c>
      <c r="CD13" s="17">
        <v>1.9396104874158202E-2</v>
      </c>
      <c r="CE13" s="17"/>
      <c r="CF13" s="17">
        <v>4.2806850211867503E-2</v>
      </c>
      <c r="CG13" s="17">
        <v>5.5682443359690803E-2</v>
      </c>
      <c r="CH13" s="17">
        <v>4.4047270539656298E-2</v>
      </c>
      <c r="CI13" s="17">
        <v>5.3183463304175803E-2</v>
      </c>
      <c r="CJ13" s="17">
        <v>0.148848069577248</v>
      </c>
      <c r="CK13" s="17"/>
      <c r="CL13" s="17">
        <v>3.2127530930504702E-2</v>
      </c>
      <c r="CM13" s="17"/>
      <c r="CN13" s="17">
        <v>5.8888266956760298E-2</v>
      </c>
      <c r="CO13" s="17">
        <v>4.4339003367018001E-2</v>
      </c>
      <c r="CP13" s="17">
        <v>4.6890408397005499E-2</v>
      </c>
    </row>
    <row r="14" spans="2:94" x14ac:dyDescent="0.35">
      <c r="B14" s="18" t="s">
        <v>133</v>
      </c>
      <c r="C14" s="19">
        <v>1.7602811154997899E-2</v>
      </c>
      <c r="D14" s="19">
        <v>1.42913350280517E-2</v>
      </c>
      <c r="E14" s="19">
        <v>2.0463619975671799E-2</v>
      </c>
      <c r="F14" s="19"/>
      <c r="G14" s="19">
        <v>2.7900889273057498E-2</v>
      </c>
      <c r="H14" s="19">
        <v>1.8659044427392999E-2</v>
      </c>
      <c r="I14" s="19">
        <v>2.5558053069496801E-2</v>
      </c>
      <c r="J14" s="19">
        <v>1.1859584817539201E-2</v>
      </c>
      <c r="K14" s="19">
        <v>1.33322063668482E-2</v>
      </c>
      <c r="L14" s="19">
        <v>1.09063907091673E-2</v>
      </c>
      <c r="M14" s="19"/>
      <c r="N14" s="19">
        <v>8.3002066044662801E-3</v>
      </c>
      <c r="O14" s="19">
        <v>1.01387502440902E-2</v>
      </c>
      <c r="P14" s="19">
        <v>2.4582789148295099E-2</v>
      </c>
      <c r="Q14" s="19">
        <v>2.85475331372654E-2</v>
      </c>
      <c r="R14" s="19"/>
      <c r="S14" s="19">
        <v>1.8339269550719101E-2</v>
      </c>
      <c r="T14" s="19">
        <v>1.21423606726888E-2</v>
      </c>
      <c r="U14" s="19">
        <v>2.379060625756E-2</v>
      </c>
      <c r="V14" s="19">
        <v>1.4988621157775901E-2</v>
      </c>
      <c r="W14" s="19">
        <v>2.0941877184973399E-2</v>
      </c>
      <c r="X14" s="19">
        <v>2.4253344817281999E-2</v>
      </c>
      <c r="Y14" s="19">
        <v>1.4399694201443099E-2</v>
      </c>
      <c r="Z14" s="19">
        <v>1.8474144291186899E-2</v>
      </c>
      <c r="AA14" s="19">
        <v>2.6239944081945799E-2</v>
      </c>
      <c r="AB14" s="19">
        <v>9.1757252335131906E-3</v>
      </c>
      <c r="AC14" s="19">
        <v>8.4595084422895202E-3</v>
      </c>
      <c r="AD14" s="19"/>
      <c r="AE14" s="19">
        <v>1.4352517742994401E-2</v>
      </c>
      <c r="AF14" s="19">
        <v>6.2378275179901001E-3</v>
      </c>
      <c r="AG14" s="19">
        <v>4.89367519690454E-2</v>
      </c>
      <c r="AH14" s="19"/>
      <c r="AI14" s="19">
        <v>1.20306645088214E-2</v>
      </c>
      <c r="AJ14" s="19">
        <v>7.71928192829671E-3</v>
      </c>
      <c r="AK14" s="19">
        <v>0</v>
      </c>
      <c r="AL14" s="19">
        <v>0</v>
      </c>
      <c r="AM14" s="19">
        <v>5.0876328543563901E-2</v>
      </c>
      <c r="AN14" s="19"/>
      <c r="AO14" s="19">
        <v>9.4922714593829692E-3</v>
      </c>
      <c r="AP14" s="19">
        <v>1.19544964434157E-2</v>
      </c>
      <c r="AQ14" s="19">
        <v>6.48084484101251E-3</v>
      </c>
      <c r="AR14" s="19"/>
      <c r="AS14" s="19">
        <v>3.0990709995607699E-2</v>
      </c>
      <c r="AT14" s="19">
        <v>2.5096730815757799E-2</v>
      </c>
      <c r="AU14" s="19">
        <v>8.2909950761485707E-3</v>
      </c>
      <c r="AV14" s="19">
        <v>4.0041527018218302E-3</v>
      </c>
      <c r="AW14" s="19">
        <v>0</v>
      </c>
      <c r="AX14" s="19"/>
      <c r="AY14" s="19">
        <v>7.2527767097625997E-2</v>
      </c>
      <c r="AZ14" s="19">
        <v>2.45026821184335E-2</v>
      </c>
      <c r="BA14" s="19">
        <v>1.21698907211486E-2</v>
      </c>
      <c r="BB14" s="19">
        <v>2.8652743219284401E-2</v>
      </c>
      <c r="BC14" s="19">
        <v>1.9174590192976199E-2</v>
      </c>
      <c r="BD14" s="19">
        <v>1.5509011126076999E-2</v>
      </c>
      <c r="BE14" s="19">
        <v>1.06864788580336E-2</v>
      </c>
      <c r="BF14" s="19">
        <v>1.01032390895388E-2</v>
      </c>
      <c r="BG14" s="19">
        <v>1.15644341323488E-2</v>
      </c>
      <c r="BH14" s="19">
        <v>1.4704579826549999E-2</v>
      </c>
      <c r="BI14" s="19">
        <v>2.1262015316637399E-2</v>
      </c>
      <c r="BJ14" s="19">
        <v>0</v>
      </c>
      <c r="BK14" s="19">
        <v>5.3717511504093804E-3</v>
      </c>
      <c r="BL14" s="19">
        <v>1.24952135274016E-2</v>
      </c>
      <c r="BM14" s="19">
        <v>2.8800084477641701E-2</v>
      </c>
      <c r="BN14" s="19">
        <v>0</v>
      </c>
      <c r="BO14" s="19"/>
      <c r="BP14" s="19">
        <v>1.54716417450773E-2</v>
      </c>
      <c r="BQ14" s="19">
        <v>2.0210930845142E-2</v>
      </c>
      <c r="BR14" s="19">
        <v>2.6348565850897902E-2</v>
      </c>
      <c r="BS14" s="19">
        <v>1.7684236758155999E-2</v>
      </c>
      <c r="BT14" s="19">
        <v>9.0525738408933198E-3</v>
      </c>
      <c r="BU14" s="19">
        <v>8.5091442676570803E-3</v>
      </c>
      <c r="BV14" s="19"/>
      <c r="BW14" s="19">
        <v>1.28614602131767E-2</v>
      </c>
      <c r="BX14" s="19">
        <v>1.80730437596297E-2</v>
      </c>
      <c r="BY14" s="19">
        <v>1.1221434275615999E-2</v>
      </c>
      <c r="BZ14" s="19">
        <v>1.7873786167021701E-2</v>
      </c>
      <c r="CA14" s="19">
        <v>7.7030255371616898E-3</v>
      </c>
      <c r="CB14" s="19">
        <v>1.2403183665626E-2</v>
      </c>
      <c r="CC14" s="19">
        <v>1.9511475003522901E-2</v>
      </c>
      <c r="CD14" s="19">
        <v>4.2149400348900502E-2</v>
      </c>
      <c r="CE14" s="19"/>
      <c r="CF14" s="19">
        <v>2.33113627234314E-2</v>
      </c>
      <c r="CG14" s="19">
        <v>1.1507164729379699E-2</v>
      </c>
      <c r="CH14" s="19">
        <v>1.96293535312058E-2</v>
      </c>
      <c r="CI14" s="19">
        <v>2.3261058420175701E-2</v>
      </c>
      <c r="CJ14" s="19">
        <v>2.0741940966883299E-2</v>
      </c>
      <c r="CK14" s="19"/>
      <c r="CL14" s="19">
        <v>8.4540434823320593E-3</v>
      </c>
      <c r="CM14" s="19"/>
      <c r="CN14" s="19">
        <v>2.24840685131391E-2</v>
      </c>
      <c r="CO14" s="19">
        <v>1.6715051704594499E-2</v>
      </c>
      <c r="CP14" s="19">
        <v>7.1543453130227998E-3</v>
      </c>
    </row>
    <row r="15" spans="2:94" x14ac:dyDescent="0.35">
      <c r="B15" s="16"/>
    </row>
    <row r="16" spans="2:94" x14ac:dyDescent="0.35">
      <c r="B16" t="s">
        <v>126</v>
      </c>
    </row>
    <row r="17" spans="2:2" x14ac:dyDescent="0.35">
      <c r="B17" t="s">
        <v>127</v>
      </c>
    </row>
    <row r="19" spans="2:2" x14ac:dyDescent="0.35">
      <c r="B19"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CP17"/>
  <sheetViews>
    <sheetView showGridLines="0" topLeftCell="A6" workbookViewId="0">
      <pane xSplit="2" topLeftCell="CO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138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43.5" x14ac:dyDescent="0.35">
      <c r="B9" s="18" t="s">
        <v>135</v>
      </c>
      <c r="C9" s="17">
        <v>0.39201232135657099</v>
      </c>
      <c r="D9" s="17">
        <v>0.49588581268014997</v>
      </c>
      <c r="E9" s="17">
        <v>0.28875624843151998</v>
      </c>
      <c r="F9" s="17"/>
      <c r="G9" s="17">
        <v>0.29638734937120897</v>
      </c>
      <c r="H9" s="17">
        <v>0.36350295026743501</v>
      </c>
      <c r="I9" s="17">
        <v>0.38096530621123298</v>
      </c>
      <c r="J9" s="17">
        <v>0.44504299813106801</v>
      </c>
      <c r="K9" s="17">
        <v>0.44187522898241199</v>
      </c>
      <c r="L9" s="17">
        <v>0.41177099068997802</v>
      </c>
      <c r="M9" s="17"/>
      <c r="N9" s="17">
        <v>0.53352835555136602</v>
      </c>
      <c r="O9" s="17">
        <v>0.40723048834981201</v>
      </c>
      <c r="P9" s="17">
        <v>0.33702014050443202</v>
      </c>
      <c r="Q9" s="17">
        <v>0.270738814955512</v>
      </c>
      <c r="R9" s="17"/>
      <c r="S9" s="17">
        <v>0.38218651436773898</v>
      </c>
      <c r="T9" s="17">
        <v>0.423918893850949</v>
      </c>
      <c r="U9" s="17">
        <v>0.360707417960062</v>
      </c>
      <c r="V9" s="17">
        <v>0.36881809452682501</v>
      </c>
      <c r="W9" s="17">
        <v>0.393175142700466</v>
      </c>
      <c r="X9" s="17">
        <v>0.38511196310347601</v>
      </c>
      <c r="Y9" s="17">
        <v>0.36880867195663303</v>
      </c>
      <c r="Z9" s="17">
        <v>0.36400185263909501</v>
      </c>
      <c r="AA9" s="17">
        <v>0.36757647917743302</v>
      </c>
      <c r="AB9" s="17">
        <v>0.47024842959110902</v>
      </c>
      <c r="AC9" s="17">
        <v>0.41172144112085202</v>
      </c>
      <c r="AD9" s="17"/>
      <c r="AE9" s="17">
        <v>0.40994002456721601</v>
      </c>
      <c r="AF9" s="17">
        <v>0.42860718802982301</v>
      </c>
      <c r="AG9" s="17">
        <v>0.29058917798897099</v>
      </c>
      <c r="AH9" s="17"/>
      <c r="AI9" s="17">
        <v>0.42865412064583902</v>
      </c>
      <c r="AJ9" s="17">
        <v>0.37721128689372602</v>
      </c>
      <c r="AK9" s="17">
        <v>0.48356732654701801</v>
      </c>
      <c r="AL9" s="17">
        <v>0.48208070934389802</v>
      </c>
      <c r="AM9" s="17">
        <v>0.28568211772983898</v>
      </c>
      <c r="AN9" s="17"/>
      <c r="AO9" s="17">
        <v>0.39221856435856001</v>
      </c>
      <c r="AP9" s="17">
        <v>0.393725424633115</v>
      </c>
      <c r="AQ9" s="17">
        <v>0.38302881770907599</v>
      </c>
      <c r="AR9" s="17"/>
      <c r="AS9" s="17">
        <v>0.28071723925626901</v>
      </c>
      <c r="AT9" s="17">
        <v>0.36770410782903101</v>
      </c>
      <c r="AU9" s="17">
        <v>0.46566381095812398</v>
      </c>
      <c r="AV9" s="17">
        <v>0.51330776258309696</v>
      </c>
      <c r="AW9" s="17">
        <v>0.51729505355810901</v>
      </c>
      <c r="AX9" s="17"/>
      <c r="AY9" s="17">
        <v>0.22923431440108499</v>
      </c>
      <c r="AZ9" s="17">
        <v>0.32381087764705202</v>
      </c>
      <c r="BA9" s="17">
        <v>0.32823078641157499</v>
      </c>
      <c r="BB9" s="17">
        <v>0.35892083744137498</v>
      </c>
      <c r="BC9" s="17">
        <v>0.33826652256755801</v>
      </c>
      <c r="BD9" s="17">
        <v>0.36717742659057701</v>
      </c>
      <c r="BE9" s="17">
        <v>0.36427495412144101</v>
      </c>
      <c r="BF9" s="17">
        <v>0.40361975126717498</v>
      </c>
      <c r="BG9" s="17">
        <v>0.36983207844668498</v>
      </c>
      <c r="BH9" s="17">
        <v>0.461115263104935</v>
      </c>
      <c r="BI9" s="17">
        <v>0.44399724752786301</v>
      </c>
      <c r="BJ9" s="17">
        <v>0.47333580787385199</v>
      </c>
      <c r="BK9" s="17">
        <v>0.50646016437977304</v>
      </c>
      <c r="BL9" s="17">
        <v>0.58885077323858603</v>
      </c>
      <c r="BM9" s="17">
        <v>0.50721274425090301</v>
      </c>
      <c r="BN9" s="17">
        <v>0.47215667856626697</v>
      </c>
      <c r="BO9" s="17"/>
      <c r="BP9" s="17">
        <v>0.38490909858334998</v>
      </c>
      <c r="BQ9" s="17">
        <v>0.40999764536182198</v>
      </c>
      <c r="BR9" s="17">
        <v>0.37600384405494203</v>
      </c>
      <c r="BS9" s="17">
        <v>0.361258195073069</v>
      </c>
      <c r="BT9" s="17">
        <v>0.43043896550667698</v>
      </c>
      <c r="BU9" s="17">
        <v>0.41470665031410198</v>
      </c>
      <c r="BV9" s="17"/>
      <c r="BW9" s="17">
        <v>0.323878380528628</v>
      </c>
      <c r="BX9" s="17">
        <v>0.40447702738649499</v>
      </c>
      <c r="BY9" s="17">
        <v>0.391894561174782</v>
      </c>
      <c r="BZ9" s="17">
        <v>0.412087521666745</v>
      </c>
      <c r="CA9" s="17">
        <v>0.39239924102039397</v>
      </c>
      <c r="CB9" s="17">
        <v>0.37508020864509101</v>
      </c>
      <c r="CC9" s="17">
        <v>0.389275181474945</v>
      </c>
      <c r="CD9" s="17">
        <v>0.338156832694118</v>
      </c>
      <c r="CE9" s="17"/>
      <c r="CF9" s="17">
        <v>0.39874112660807398</v>
      </c>
      <c r="CG9" s="17">
        <v>0.460421862689745</v>
      </c>
      <c r="CH9" s="17">
        <v>0.35871133756359502</v>
      </c>
      <c r="CI9" s="17">
        <v>0.33420730851262798</v>
      </c>
      <c r="CJ9" s="17">
        <v>0.275248602693556</v>
      </c>
      <c r="CK9" s="17"/>
      <c r="CL9" s="17">
        <v>0.403629683028631</v>
      </c>
      <c r="CM9" s="17"/>
      <c r="CN9" s="17">
        <v>0.40652280153535603</v>
      </c>
      <c r="CO9" s="17">
        <v>0.34923100227676501</v>
      </c>
      <c r="CP9" s="17">
        <v>0.39290054870879998</v>
      </c>
    </row>
    <row r="10" spans="2:94" ht="43.5" x14ac:dyDescent="0.35">
      <c r="B10" s="18" t="s">
        <v>136</v>
      </c>
      <c r="C10" s="17">
        <v>0.46574905468846201</v>
      </c>
      <c r="D10" s="17">
        <v>0.385524327217735</v>
      </c>
      <c r="E10" s="17">
        <v>0.54528032149315397</v>
      </c>
      <c r="F10" s="17"/>
      <c r="G10" s="17">
        <v>0.44284438324549302</v>
      </c>
      <c r="H10" s="17">
        <v>0.420654848166436</v>
      </c>
      <c r="I10" s="17">
        <v>0.45240290711071302</v>
      </c>
      <c r="J10" s="17">
        <v>0.452200688789057</v>
      </c>
      <c r="K10" s="17">
        <v>0.48756405396464603</v>
      </c>
      <c r="L10" s="17">
        <v>0.52520581217357698</v>
      </c>
      <c r="M10" s="17"/>
      <c r="N10" s="17">
        <v>0.385876951829351</v>
      </c>
      <c r="O10" s="17">
        <v>0.45729723037299203</v>
      </c>
      <c r="P10" s="17">
        <v>0.48377716959065697</v>
      </c>
      <c r="Q10" s="17">
        <v>0.54690393736028198</v>
      </c>
      <c r="R10" s="17"/>
      <c r="S10" s="17">
        <v>0.43227803824753502</v>
      </c>
      <c r="T10" s="17">
        <v>0.43407604382664</v>
      </c>
      <c r="U10" s="17">
        <v>0.50487116790386499</v>
      </c>
      <c r="V10" s="17">
        <v>0.51857198475131705</v>
      </c>
      <c r="W10" s="17">
        <v>0.46709207006165099</v>
      </c>
      <c r="X10" s="17">
        <v>0.45941878542338799</v>
      </c>
      <c r="Y10" s="17">
        <v>0.49272630950819601</v>
      </c>
      <c r="Z10" s="17">
        <v>0.46388892455622799</v>
      </c>
      <c r="AA10" s="17">
        <v>0.47204501295815499</v>
      </c>
      <c r="AB10" s="17">
        <v>0.44540061020845101</v>
      </c>
      <c r="AC10" s="17">
        <v>0.47474764480372</v>
      </c>
      <c r="AD10" s="17"/>
      <c r="AE10" s="17">
        <v>0.486583744056442</v>
      </c>
      <c r="AF10" s="17">
        <v>0.46679777106381298</v>
      </c>
      <c r="AG10" s="17">
        <v>0.43890271323741797</v>
      </c>
      <c r="AH10" s="17"/>
      <c r="AI10" s="17">
        <v>0.49290369341840101</v>
      </c>
      <c r="AJ10" s="17">
        <v>0.47126368769356503</v>
      </c>
      <c r="AK10" s="17">
        <v>0.39682793095187702</v>
      </c>
      <c r="AL10" s="17">
        <v>0.43416005154575499</v>
      </c>
      <c r="AM10" s="17">
        <v>0.44795318754663799</v>
      </c>
      <c r="AN10" s="17"/>
      <c r="AO10" s="17">
        <v>0.50428128570150099</v>
      </c>
      <c r="AP10" s="17">
        <v>0.45797226100787197</v>
      </c>
      <c r="AQ10" s="17">
        <v>0.46878920529194101</v>
      </c>
      <c r="AR10" s="17"/>
      <c r="AS10" s="17">
        <v>0.55250012167237195</v>
      </c>
      <c r="AT10" s="17">
        <v>0.489912996745551</v>
      </c>
      <c r="AU10" s="17">
        <v>0.40105857300035103</v>
      </c>
      <c r="AV10" s="17">
        <v>0.34561362827716002</v>
      </c>
      <c r="AW10" s="17">
        <v>0.355702685110871</v>
      </c>
      <c r="AX10" s="17"/>
      <c r="AY10" s="17">
        <v>0.51150375711926699</v>
      </c>
      <c r="AZ10" s="17">
        <v>0.48763620019842202</v>
      </c>
      <c r="BA10" s="17">
        <v>0.51479515774798601</v>
      </c>
      <c r="BB10" s="17">
        <v>0.47815648592193899</v>
      </c>
      <c r="BC10" s="17">
        <v>0.47087273705309102</v>
      </c>
      <c r="BD10" s="17">
        <v>0.512900545305089</v>
      </c>
      <c r="BE10" s="17">
        <v>0.50636764650269095</v>
      </c>
      <c r="BF10" s="17">
        <v>0.45172435205082601</v>
      </c>
      <c r="BG10" s="17">
        <v>0.484040222117952</v>
      </c>
      <c r="BH10" s="17">
        <v>0.42019505424804598</v>
      </c>
      <c r="BI10" s="17">
        <v>0.436077285901603</v>
      </c>
      <c r="BJ10" s="17">
        <v>0.426994571872989</v>
      </c>
      <c r="BK10" s="17">
        <v>0.437635481347938</v>
      </c>
      <c r="BL10" s="17">
        <v>0.32488181835241198</v>
      </c>
      <c r="BM10" s="17">
        <v>0.45306395252750897</v>
      </c>
      <c r="BN10" s="17">
        <v>0.31706164429379902</v>
      </c>
      <c r="BO10" s="17"/>
      <c r="BP10" s="17">
        <v>0.43119551838321601</v>
      </c>
      <c r="BQ10" s="17">
        <v>0.46687274597873202</v>
      </c>
      <c r="BR10" s="17">
        <v>0.48252750848276899</v>
      </c>
      <c r="BS10" s="17">
        <v>0.49308622389362</v>
      </c>
      <c r="BT10" s="17">
        <v>0.47016079552724899</v>
      </c>
      <c r="BU10" s="17">
        <v>0.45312036541929401</v>
      </c>
      <c r="BV10" s="17"/>
      <c r="BW10" s="17">
        <v>0.54725355550421895</v>
      </c>
      <c r="BX10" s="17">
        <v>0.46844267269993001</v>
      </c>
      <c r="BY10" s="17">
        <v>0.47611453249966801</v>
      </c>
      <c r="BZ10" s="17">
        <v>0.45820408201859703</v>
      </c>
      <c r="CA10" s="17">
        <v>0.46595650192706001</v>
      </c>
      <c r="CB10" s="17">
        <v>0.473509805680777</v>
      </c>
      <c r="CC10" s="17">
        <v>0.41229582972218498</v>
      </c>
      <c r="CD10" s="17">
        <v>0.40917987719125798</v>
      </c>
      <c r="CE10" s="17"/>
      <c r="CF10" s="17">
        <v>0.43628093594151501</v>
      </c>
      <c r="CG10" s="17">
        <v>0.44096693105050799</v>
      </c>
      <c r="CH10" s="17">
        <v>0.48374125153995901</v>
      </c>
      <c r="CI10" s="17">
        <v>0.49741038865082698</v>
      </c>
      <c r="CJ10" s="17">
        <v>0.46398085757092</v>
      </c>
      <c r="CK10" s="17"/>
      <c r="CL10" s="17">
        <v>0.50058939323656404</v>
      </c>
      <c r="CM10" s="17"/>
      <c r="CN10" s="17">
        <v>0.45614364364769999</v>
      </c>
      <c r="CO10" s="17">
        <v>0.45129704903631401</v>
      </c>
      <c r="CP10" s="17">
        <v>0.49920207102768499</v>
      </c>
    </row>
    <row r="11" spans="2:94" ht="29" x14ac:dyDescent="0.35">
      <c r="B11" s="18" t="s">
        <v>137</v>
      </c>
      <c r="C11" s="17">
        <v>0.110262124646177</v>
      </c>
      <c r="D11" s="17">
        <v>9.0246047254213493E-2</v>
      </c>
      <c r="E11" s="17">
        <v>0.13018991246137701</v>
      </c>
      <c r="F11" s="17"/>
      <c r="G11" s="17">
        <v>0.190732800977608</v>
      </c>
      <c r="H11" s="17">
        <v>0.17607895809026899</v>
      </c>
      <c r="I11" s="17">
        <v>0.12294977022898899</v>
      </c>
      <c r="J11" s="17">
        <v>7.6769030370812202E-2</v>
      </c>
      <c r="K11" s="17">
        <v>5.7673492244478403E-2</v>
      </c>
      <c r="L11" s="17">
        <v>5.4715757877078199E-2</v>
      </c>
      <c r="M11" s="17"/>
      <c r="N11" s="17">
        <v>6.6193442006634906E-2</v>
      </c>
      <c r="O11" s="17">
        <v>9.9220262416762295E-2</v>
      </c>
      <c r="P11" s="17">
        <v>0.14160882174329001</v>
      </c>
      <c r="Q11" s="17">
        <v>0.14037264433541299</v>
      </c>
      <c r="R11" s="17"/>
      <c r="S11" s="17">
        <v>0.12743927285615</v>
      </c>
      <c r="T11" s="17">
        <v>0.108994569204568</v>
      </c>
      <c r="U11" s="17">
        <v>0.102125856573167</v>
      </c>
      <c r="V11" s="17">
        <v>8.5674238004885703E-2</v>
      </c>
      <c r="W11" s="17">
        <v>0.12660343447002601</v>
      </c>
      <c r="X11" s="17">
        <v>0.12556530386565901</v>
      </c>
      <c r="Y11" s="17">
        <v>0.11409617707922801</v>
      </c>
      <c r="Z11" s="17">
        <v>0.12433971075486901</v>
      </c>
      <c r="AA11" s="17">
        <v>0.127333533536443</v>
      </c>
      <c r="AB11" s="17">
        <v>7.2234392054500801E-2</v>
      </c>
      <c r="AC11" s="17">
        <v>8.5799914777428696E-2</v>
      </c>
      <c r="AD11" s="17"/>
      <c r="AE11" s="17">
        <v>8.2584194835323296E-2</v>
      </c>
      <c r="AF11" s="17">
        <v>7.8103640625954304E-2</v>
      </c>
      <c r="AG11" s="17">
        <v>0.21229411682861399</v>
      </c>
      <c r="AH11" s="17"/>
      <c r="AI11" s="17">
        <v>6.3185137129559907E-2</v>
      </c>
      <c r="AJ11" s="17">
        <v>0.11314707632063201</v>
      </c>
      <c r="AK11" s="17">
        <v>7.0693834061735406E-2</v>
      </c>
      <c r="AL11" s="17">
        <v>5.4773396325596899E-2</v>
      </c>
      <c r="AM11" s="17">
        <v>0.208231331210606</v>
      </c>
      <c r="AN11" s="17"/>
      <c r="AO11" s="17">
        <v>8.55153254112474E-2</v>
      </c>
      <c r="AP11" s="17">
        <v>0.114893412874081</v>
      </c>
      <c r="AQ11" s="17">
        <v>9.3133363090049298E-2</v>
      </c>
      <c r="AR11" s="17"/>
      <c r="AS11" s="17">
        <v>0.13452584741491799</v>
      </c>
      <c r="AT11" s="17">
        <v>0.11917274584057599</v>
      </c>
      <c r="AU11" s="17">
        <v>9.68419196916908E-2</v>
      </c>
      <c r="AV11" s="17">
        <v>9.0202759230275001E-2</v>
      </c>
      <c r="AW11" s="17">
        <v>0.127002261331019</v>
      </c>
      <c r="AX11" s="17"/>
      <c r="AY11" s="17">
        <v>0.187800468277353</v>
      </c>
      <c r="AZ11" s="17">
        <v>0.139904200238367</v>
      </c>
      <c r="BA11" s="17">
        <v>0.11996790590837</v>
      </c>
      <c r="BB11" s="17">
        <v>0.13311630369736699</v>
      </c>
      <c r="BC11" s="17">
        <v>0.153921353687552</v>
      </c>
      <c r="BD11" s="17">
        <v>9.74265428402393E-2</v>
      </c>
      <c r="BE11" s="17">
        <v>0.106063593908424</v>
      </c>
      <c r="BF11" s="17">
        <v>0.114070485641389</v>
      </c>
      <c r="BG11" s="17">
        <v>0.101069314938232</v>
      </c>
      <c r="BH11" s="17">
        <v>0.100533230774839</v>
      </c>
      <c r="BI11" s="17">
        <v>0.107813013082068</v>
      </c>
      <c r="BJ11" s="17">
        <v>6.7753400975290604E-2</v>
      </c>
      <c r="BK11" s="17">
        <v>4.4776101687031798E-2</v>
      </c>
      <c r="BL11" s="17">
        <v>7.3972590559443399E-2</v>
      </c>
      <c r="BM11" s="17">
        <v>3.9723303221587999E-2</v>
      </c>
      <c r="BN11" s="17">
        <v>0.122739343227799</v>
      </c>
      <c r="BO11" s="17"/>
      <c r="BP11" s="17">
        <v>0.12910525324418501</v>
      </c>
      <c r="BQ11" s="17">
        <v>9.5781491756676898E-2</v>
      </c>
      <c r="BR11" s="17">
        <v>0.113620369642805</v>
      </c>
      <c r="BS11" s="17">
        <v>0.116595569401144</v>
      </c>
      <c r="BT11" s="17">
        <v>8.11286383989821E-2</v>
      </c>
      <c r="BU11" s="17">
        <v>0.12426637273887001</v>
      </c>
      <c r="BV11" s="17"/>
      <c r="BW11" s="17">
        <v>7.5679181199735907E-2</v>
      </c>
      <c r="BX11" s="17">
        <v>9.8807061280301006E-2</v>
      </c>
      <c r="BY11" s="17">
        <v>0.108156230262502</v>
      </c>
      <c r="BZ11" s="17">
        <v>0.105224095079662</v>
      </c>
      <c r="CA11" s="17">
        <v>0.11501066435652001</v>
      </c>
      <c r="CB11" s="17">
        <v>0.13288882684799699</v>
      </c>
      <c r="CC11" s="17">
        <v>8.6461409043330703E-2</v>
      </c>
      <c r="CD11" s="17">
        <v>0.20522667956784901</v>
      </c>
      <c r="CE11" s="17"/>
      <c r="CF11" s="17">
        <v>0.114511677907709</v>
      </c>
      <c r="CG11" s="17">
        <v>7.91130156828731E-2</v>
      </c>
      <c r="CH11" s="17">
        <v>0.119809842771162</v>
      </c>
      <c r="CI11" s="17">
        <v>0.13505652370332499</v>
      </c>
      <c r="CJ11" s="17">
        <v>0.212721571467515</v>
      </c>
      <c r="CK11" s="17"/>
      <c r="CL11" s="17">
        <v>7.4435578541438202E-2</v>
      </c>
      <c r="CM11" s="17"/>
      <c r="CN11" s="17">
        <v>0.106370038150237</v>
      </c>
      <c r="CO11" s="17">
        <v>0.15414137050867299</v>
      </c>
      <c r="CP11" s="17">
        <v>8.4234138591329305E-2</v>
      </c>
    </row>
    <row r="12" spans="2:94" x14ac:dyDescent="0.35">
      <c r="B12" s="18" t="s">
        <v>133</v>
      </c>
      <c r="C12" s="19">
        <v>3.1976499308789798E-2</v>
      </c>
      <c r="D12" s="19">
        <v>2.8343812847901901E-2</v>
      </c>
      <c r="E12" s="19">
        <v>3.5773517613948397E-2</v>
      </c>
      <c r="F12" s="19"/>
      <c r="G12" s="19">
        <v>7.003546640569E-2</v>
      </c>
      <c r="H12" s="19">
        <v>3.9763243475860098E-2</v>
      </c>
      <c r="I12" s="19">
        <v>4.3682016449064699E-2</v>
      </c>
      <c r="J12" s="19">
        <v>2.5987282709062701E-2</v>
      </c>
      <c r="K12" s="19">
        <v>1.2887224808463601E-2</v>
      </c>
      <c r="L12" s="19">
        <v>8.3074392593674301E-3</v>
      </c>
      <c r="M12" s="19"/>
      <c r="N12" s="19">
        <v>1.4401250612648299E-2</v>
      </c>
      <c r="O12" s="19">
        <v>3.6252018860433499E-2</v>
      </c>
      <c r="P12" s="19">
        <v>3.7593868161620997E-2</v>
      </c>
      <c r="Q12" s="19">
        <v>4.1984603348792303E-2</v>
      </c>
      <c r="R12" s="19"/>
      <c r="S12" s="19">
        <v>5.80961745285766E-2</v>
      </c>
      <c r="T12" s="19">
        <v>3.3010493117843299E-2</v>
      </c>
      <c r="U12" s="19">
        <v>3.2295557562906203E-2</v>
      </c>
      <c r="V12" s="19">
        <v>2.6935682716972002E-2</v>
      </c>
      <c r="W12" s="19">
        <v>1.31293527678566E-2</v>
      </c>
      <c r="X12" s="19">
        <v>2.9903947607476299E-2</v>
      </c>
      <c r="Y12" s="19">
        <v>2.4368841455942598E-2</v>
      </c>
      <c r="Z12" s="19">
        <v>4.7769512049806999E-2</v>
      </c>
      <c r="AA12" s="19">
        <v>3.3044974327969101E-2</v>
      </c>
      <c r="AB12" s="19">
        <v>1.21165681459395E-2</v>
      </c>
      <c r="AC12" s="19">
        <v>2.7730999298000301E-2</v>
      </c>
      <c r="AD12" s="19"/>
      <c r="AE12" s="19">
        <v>2.0892036541018202E-2</v>
      </c>
      <c r="AF12" s="19">
        <v>2.6491400280409499E-2</v>
      </c>
      <c r="AG12" s="19">
        <v>5.8213991944997399E-2</v>
      </c>
      <c r="AH12" s="19"/>
      <c r="AI12" s="19">
        <v>1.5257048806199901E-2</v>
      </c>
      <c r="AJ12" s="19">
        <v>3.8377949092077097E-2</v>
      </c>
      <c r="AK12" s="19">
        <v>4.8910908439369502E-2</v>
      </c>
      <c r="AL12" s="19">
        <v>2.8985842784749399E-2</v>
      </c>
      <c r="AM12" s="19">
        <v>5.8133363512916501E-2</v>
      </c>
      <c r="AN12" s="19"/>
      <c r="AO12" s="19">
        <v>1.7984824528691001E-2</v>
      </c>
      <c r="AP12" s="19">
        <v>3.3408901484931301E-2</v>
      </c>
      <c r="AQ12" s="19">
        <v>5.5048613908934202E-2</v>
      </c>
      <c r="AR12" s="19"/>
      <c r="AS12" s="19">
        <v>3.2256791656440797E-2</v>
      </c>
      <c r="AT12" s="19">
        <v>2.3210149584842601E-2</v>
      </c>
      <c r="AU12" s="19">
        <v>3.64356963498337E-2</v>
      </c>
      <c r="AV12" s="19">
        <v>5.0875849909468002E-2</v>
      </c>
      <c r="AW12" s="19">
        <v>0</v>
      </c>
      <c r="AX12" s="19"/>
      <c r="AY12" s="19">
        <v>7.1461460202295102E-2</v>
      </c>
      <c r="AZ12" s="19">
        <v>4.8648721916158898E-2</v>
      </c>
      <c r="BA12" s="19">
        <v>3.7006149932068702E-2</v>
      </c>
      <c r="BB12" s="19">
        <v>2.9806372939318999E-2</v>
      </c>
      <c r="BC12" s="19">
        <v>3.69393866917982E-2</v>
      </c>
      <c r="BD12" s="19">
        <v>2.2495485264094998E-2</v>
      </c>
      <c r="BE12" s="19">
        <v>2.3293805467443401E-2</v>
      </c>
      <c r="BF12" s="19">
        <v>3.0585411040610699E-2</v>
      </c>
      <c r="BG12" s="19">
        <v>4.50583844971311E-2</v>
      </c>
      <c r="BH12" s="19">
        <v>1.8156451872179999E-2</v>
      </c>
      <c r="BI12" s="19">
        <v>1.21124534884662E-2</v>
      </c>
      <c r="BJ12" s="19">
        <v>3.1916219277868099E-2</v>
      </c>
      <c r="BK12" s="19">
        <v>1.1128252585258101E-2</v>
      </c>
      <c r="BL12" s="19">
        <v>1.22948178495586E-2</v>
      </c>
      <c r="BM12" s="19">
        <v>0</v>
      </c>
      <c r="BN12" s="19">
        <v>8.8042333912135007E-2</v>
      </c>
      <c r="BO12" s="19"/>
      <c r="BP12" s="19">
        <v>5.4790129789248299E-2</v>
      </c>
      <c r="BQ12" s="19">
        <v>2.7348116902769601E-2</v>
      </c>
      <c r="BR12" s="19">
        <v>2.78482778194847E-2</v>
      </c>
      <c r="BS12" s="19">
        <v>2.9060011632166701E-2</v>
      </c>
      <c r="BT12" s="19">
        <v>1.82716005670918E-2</v>
      </c>
      <c r="BU12" s="19">
        <v>7.9066115277342201E-3</v>
      </c>
      <c r="BV12" s="19"/>
      <c r="BW12" s="19">
        <v>5.3188882767416901E-2</v>
      </c>
      <c r="BX12" s="19">
        <v>2.8273238633273801E-2</v>
      </c>
      <c r="BY12" s="19">
        <v>2.3834676063047702E-2</v>
      </c>
      <c r="BZ12" s="19">
        <v>2.4484301234995599E-2</v>
      </c>
      <c r="CA12" s="19">
        <v>2.6633592696025901E-2</v>
      </c>
      <c r="CB12" s="19">
        <v>1.8521158826135101E-2</v>
      </c>
      <c r="CC12" s="19">
        <v>0.111967579759539</v>
      </c>
      <c r="CD12" s="19">
        <v>4.7436610546774803E-2</v>
      </c>
      <c r="CE12" s="19"/>
      <c r="CF12" s="19">
        <v>5.0466259542700898E-2</v>
      </c>
      <c r="CG12" s="19">
        <v>1.9498190576873801E-2</v>
      </c>
      <c r="CH12" s="19">
        <v>3.77375681252849E-2</v>
      </c>
      <c r="CI12" s="19">
        <v>3.33257791332199E-2</v>
      </c>
      <c r="CJ12" s="19">
        <v>4.8048968268008703E-2</v>
      </c>
      <c r="CK12" s="19"/>
      <c r="CL12" s="19">
        <v>2.13453451933663E-2</v>
      </c>
      <c r="CM12" s="19"/>
      <c r="CN12" s="19">
        <v>3.0963516666707502E-2</v>
      </c>
      <c r="CO12" s="19">
        <v>4.5330578178248197E-2</v>
      </c>
      <c r="CP12" s="19">
        <v>2.3663241672185399E-2</v>
      </c>
    </row>
    <row r="13" spans="2:94" x14ac:dyDescent="0.35">
      <c r="B13" s="16"/>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C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148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139</v>
      </c>
      <c r="C9" s="17">
        <v>0.24815174473111801</v>
      </c>
      <c r="D9" s="17">
        <v>0.26904038574858702</v>
      </c>
      <c r="E9" s="17">
        <v>0.22521325676491</v>
      </c>
      <c r="F9" s="17"/>
      <c r="G9" s="17">
        <v>0.34851941922334001</v>
      </c>
      <c r="H9" s="17">
        <v>0.29437265083683201</v>
      </c>
      <c r="I9" s="17">
        <v>0.23703863232845601</v>
      </c>
      <c r="J9" s="17">
        <v>0.22225685139944101</v>
      </c>
      <c r="K9" s="17">
        <v>0.23234559085812501</v>
      </c>
      <c r="L9" s="17">
        <v>0.18389546737722301</v>
      </c>
      <c r="M9" s="17"/>
      <c r="N9" s="17">
        <v>0.283488031610864</v>
      </c>
      <c r="O9" s="17">
        <v>0.26777766052901603</v>
      </c>
      <c r="P9" s="17">
        <v>0.21462735599818</v>
      </c>
      <c r="Q9" s="17">
        <v>0.21838093460827901</v>
      </c>
      <c r="R9" s="17"/>
      <c r="S9" s="17">
        <v>0.323948188633985</v>
      </c>
      <c r="T9" s="17">
        <v>0.246676374138211</v>
      </c>
      <c r="U9" s="17">
        <v>0.217916384257068</v>
      </c>
      <c r="V9" s="17">
        <v>0.24320120526370001</v>
      </c>
      <c r="W9" s="17">
        <v>0.21592407014394099</v>
      </c>
      <c r="X9" s="17">
        <v>0.19988921162916101</v>
      </c>
      <c r="Y9" s="17">
        <v>0.27108041373077801</v>
      </c>
      <c r="Z9" s="17">
        <v>0.27402355857070199</v>
      </c>
      <c r="AA9" s="17">
        <v>0.25043165427174602</v>
      </c>
      <c r="AB9" s="17">
        <v>0.21431617342315101</v>
      </c>
      <c r="AC9" s="17">
        <v>0.22766219845347699</v>
      </c>
      <c r="AD9" s="17"/>
      <c r="AE9" s="17">
        <v>0.168603082764751</v>
      </c>
      <c r="AF9" s="17">
        <v>0.30007441113592498</v>
      </c>
      <c r="AG9" s="17">
        <v>0.225464483650131</v>
      </c>
      <c r="AH9" s="17"/>
      <c r="AI9" s="17">
        <v>0.18551735400104599</v>
      </c>
      <c r="AJ9" s="17">
        <v>0.31725648126335998</v>
      </c>
      <c r="AK9" s="17">
        <v>0.31335398687136801</v>
      </c>
      <c r="AL9" s="17">
        <v>0.158267148319233</v>
      </c>
      <c r="AM9" s="17">
        <v>0.19314361923376999</v>
      </c>
      <c r="AN9" s="17"/>
      <c r="AO9" s="17">
        <v>0.20277553315250299</v>
      </c>
      <c r="AP9" s="17">
        <v>0.31033259049933598</v>
      </c>
      <c r="AQ9" s="17">
        <v>0.32155880787868701</v>
      </c>
      <c r="AR9" s="17"/>
      <c r="AS9" s="17">
        <v>0.188168102326086</v>
      </c>
      <c r="AT9" s="17">
        <v>0.23166528999218899</v>
      </c>
      <c r="AU9" s="17">
        <v>0.27716365107060098</v>
      </c>
      <c r="AV9" s="17">
        <v>0.361324380869186</v>
      </c>
      <c r="AW9" s="17">
        <v>0.33118645196603502</v>
      </c>
      <c r="AX9" s="17"/>
      <c r="AY9" s="17">
        <v>0.29007861458001899</v>
      </c>
      <c r="AZ9" s="17">
        <v>0.20439482147610799</v>
      </c>
      <c r="BA9" s="17">
        <v>0.25139415939006898</v>
      </c>
      <c r="BB9" s="17">
        <v>0.223610427207771</v>
      </c>
      <c r="BC9" s="17">
        <v>0.261040380974704</v>
      </c>
      <c r="BD9" s="17">
        <v>0.22385482616310301</v>
      </c>
      <c r="BE9" s="17">
        <v>0.221351632676551</v>
      </c>
      <c r="BF9" s="17">
        <v>0.214195185975154</v>
      </c>
      <c r="BG9" s="17">
        <v>0.25288124216464403</v>
      </c>
      <c r="BH9" s="17">
        <v>0.271353825269876</v>
      </c>
      <c r="BI9" s="17">
        <v>0.26771647174683499</v>
      </c>
      <c r="BJ9" s="17">
        <v>0.277492256166327</v>
      </c>
      <c r="BK9" s="17">
        <v>0.26017844906933602</v>
      </c>
      <c r="BL9" s="17">
        <v>0.29313363747096999</v>
      </c>
      <c r="BM9" s="17">
        <v>0.36095376040599703</v>
      </c>
      <c r="BN9" s="17">
        <v>0.41368304578280402</v>
      </c>
      <c r="BO9" s="17"/>
      <c r="BP9" s="17">
        <v>0.32066448924157298</v>
      </c>
      <c r="BQ9" s="17">
        <v>0.24343133711729401</v>
      </c>
      <c r="BR9" s="17">
        <v>0.237025663050519</v>
      </c>
      <c r="BS9" s="17">
        <v>0.19937965189135801</v>
      </c>
      <c r="BT9" s="17">
        <v>0.19471403957078401</v>
      </c>
      <c r="BU9" s="17">
        <v>0.27941260426475201</v>
      </c>
      <c r="BV9" s="17"/>
      <c r="BW9" s="17">
        <v>0.33298527573616499</v>
      </c>
      <c r="BX9" s="17">
        <v>0.254061116108035</v>
      </c>
      <c r="BY9" s="17">
        <v>0.25000251969838999</v>
      </c>
      <c r="BZ9" s="17">
        <v>0.215035174628117</v>
      </c>
      <c r="CA9" s="17">
        <v>0.23814059916345001</v>
      </c>
      <c r="CB9" s="17">
        <v>0.23253488659855101</v>
      </c>
      <c r="CC9" s="17">
        <v>0.28191422638904301</v>
      </c>
      <c r="CD9" s="17">
        <v>0.31745931983493902</v>
      </c>
      <c r="CE9" s="17"/>
      <c r="CF9" s="17">
        <v>0.34005427047512898</v>
      </c>
      <c r="CG9" s="17">
        <v>0.244484945034905</v>
      </c>
      <c r="CH9" s="17">
        <v>0.233305153358457</v>
      </c>
      <c r="CI9" s="17">
        <v>0.24415068318729799</v>
      </c>
      <c r="CJ9" s="17">
        <v>0.240755695105936</v>
      </c>
      <c r="CK9" s="17"/>
      <c r="CL9" s="17">
        <v>0.24954477666434199</v>
      </c>
      <c r="CM9" s="17"/>
      <c r="CN9" s="17">
        <v>0.281038795163916</v>
      </c>
      <c r="CO9" s="17">
        <v>0.190751743582601</v>
      </c>
      <c r="CP9" s="17">
        <v>0.21867913405793599</v>
      </c>
    </row>
    <row r="10" spans="2:94" x14ac:dyDescent="0.35">
      <c r="B10" s="18" t="s">
        <v>140</v>
      </c>
      <c r="C10" s="17">
        <v>0.38146990127779801</v>
      </c>
      <c r="D10" s="17">
        <v>0.36401493494967901</v>
      </c>
      <c r="E10" s="17">
        <v>0.39955853569112398</v>
      </c>
      <c r="F10" s="17"/>
      <c r="G10" s="17">
        <v>0.40976532207827698</v>
      </c>
      <c r="H10" s="17">
        <v>0.38845857599070599</v>
      </c>
      <c r="I10" s="17">
        <v>0.40038986149328398</v>
      </c>
      <c r="J10" s="17">
        <v>0.39811953778051001</v>
      </c>
      <c r="K10" s="17">
        <v>0.35429097100283202</v>
      </c>
      <c r="L10" s="17">
        <v>0.34616519774064403</v>
      </c>
      <c r="M10" s="17"/>
      <c r="N10" s="17">
        <v>0.41665250923220998</v>
      </c>
      <c r="O10" s="17">
        <v>0.40687027293968098</v>
      </c>
      <c r="P10" s="17">
        <v>0.364997042620195</v>
      </c>
      <c r="Q10" s="17">
        <v>0.33357395494223802</v>
      </c>
      <c r="R10" s="17"/>
      <c r="S10" s="17">
        <v>0.38841264532861403</v>
      </c>
      <c r="T10" s="17">
        <v>0.39151541001686202</v>
      </c>
      <c r="U10" s="17">
        <v>0.34838642977912798</v>
      </c>
      <c r="V10" s="17">
        <v>0.34634339923825302</v>
      </c>
      <c r="W10" s="17">
        <v>0.42243880967199499</v>
      </c>
      <c r="X10" s="17">
        <v>0.39909527071614798</v>
      </c>
      <c r="Y10" s="17">
        <v>0.41611838822511699</v>
      </c>
      <c r="Z10" s="17">
        <v>0.36483941797170599</v>
      </c>
      <c r="AA10" s="17">
        <v>0.36833409482345397</v>
      </c>
      <c r="AB10" s="17">
        <v>0.37380827141128198</v>
      </c>
      <c r="AC10" s="17">
        <v>0.363734510544582</v>
      </c>
      <c r="AD10" s="17"/>
      <c r="AE10" s="17">
        <v>0.33617466136261998</v>
      </c>
      <c r="AF10" s="17">
        <v>0.428025792528201</v>
      </c>
      <c r="AG10" s="17">
        <v>0.37483769993839</v>
      </c>
      <c r="AH10" s="17"/>
      <c r="AI10" s="17">
        <v>0.362791318438486</v>
      </c>
      <c r="AJ10" s="17">
        <v>0.42423926339733398</v>
      </c>
      <c r="AK10" s="17">
        <v>0.41226362552575102</v>
      </c>
      <c r="AL10" s="17">
        <v>0.22108059318412199</v>
      </c>
      <c r="AM10" s="17">
        <v>0.35612557494590402</v>
      </c>
      <c r="AN10" s="17"/>
      <c r="AO10" s="17">
        <v>0.41444858906418902</v>
      </c>
      <c r="AP10" s="17">
        <v>0.42987264070409698</v>
      </c>
      <c r="AQ10" s="17">
        <v>0.39114173078426501</v>
      </c>
      <c r="AR10" s="17"/>
      <c r="AS10" s="17">
        <v>0.33965826970204399</v>
      </c>
      <c r="AT10" s="17">
        <v>0.388659556710509</v>
      </c>
      <c r="AU10" s="17">
        <v>0.421775793033903</v>
      </c>
      <c r="AV10" s="17">
        <v>0.38745379288065901</v>
      </c>
      <c r="AW10" s="17">
        <v>0.33144387082775301</v>
      </c>
      <c r="AX10" s="17"/>
      <c r="AY10" s="17">
        <v>0.41439505319602798</v>
      </c>
      <c r="AZ10" s="17">
        <v>0.38359193737599301</v>
      </c>
      <c r="BA10" s="17">
        <v>0.34316595358111202</v>
      </c>
      <c r="BB10" s="17">
        <v>0.34866643121819302</v>
      </c>
      <c r="BC10" s="17">
        <v>0.36372079813124097</v>
      </c>
      <c r="BD10" s="17">
        <v>0.39073328961207698</v>
      </c>
      <c r="BE10" s="17">
        <v>0.36029523094518501</v>
      </c>
      <c r="BF10" s="17">
        <v>0.417018300662029</v>
      </c>
      <c r="BG10" s="17">
        <v>0.40449020271227099</v>
      </c>
      <c r="BH10" s="17">
        <v>0.35214353090002598</v>
      </c>
      <c r="BI10" s="17">
        <v>0.43278319112274699</v>
      </c>
      <c r="BJ10" s="17">
        <v>0.38895126526046198</v>
      </c>
      <c r="BK10" s="17">
        <v>0.35762828455592299</v>
      </c>
      <c r="BL10" s="17">
        <v>0.49741495819159698</v>
      </c>
      <c r="BM10" s="17">
        <v>0.34322632542261899</v>
      </c>
      <c r="BN10" s="17">
        <v>0.38707879859427702</v>
      </c>
      <c r="BO10" s="17"/>
      <c r="BP10" s="17">
        <v>0.38402313963745199</v>
      </c>
      <c r="BQ10" s="17">
        <v>0.387560166528016</v>
      </c>
      <c r="BR10" s="17">
        <v>0.38599117260918597</v>
      </c>
      <c r="BS10" s="17">
        <v>0.39353826104396</v>
      </c>
      <c r="BT10" s="17">
        <v>0.36997248918515602</v>
      </c>
      <c r="BU10" s="17">
        <v>0.31040857390232302</v>
      </c>
      <c r="BV10" s="17"/>
      <c r="BW10" s="17">
        <v>0.36165507874644198</v>
      </c>
      <c r="BX10" s="17">
        <v>0.373582188427587</v>
      </c>
      <c r="BY10" s="17">
        <v>0.39323597456097897</v>
      </c>
      <c r="BZ10" s="17">
        <v>0.391923807675296</v>
      </c>
      <c r="CA10" s="17">
        <v>0.384787272128994</v>
      </c>
      <c r="CB10" s="17">
        <v>0.399136785257316</v>
      </c>
      <c r="CC10" s="17">
        <v>0.33076550612025002</v>
      </c>
      <c r="CD10" s="17">
        <v>0.36431806583072002</v>
      </c>
      <c r="CE10" s="17"/>
      <c r="CF10" s="17">
        <v>0.32428542420295497</v>
      </c>
      <c r="CG10" s="17">
        <v>0.41893291531564403</v>
      </c>
      <c r="CH10" s="17">
        <v>0.37261815442068702</v>
      </c>
      <c r="CI10" s="17">
        <v>0.37208990453201501</v>
      </c>
      <c r="CJ10" s="17">
        <v>0.26893218688496301</v>
      </c>
      <c r="CK10" s="17"/>
      <c r="CL10" s="17">
        <v>0.41814870262329601</v>
      </c>
      <c r="CM10" s="17"/>
      <c r="CN10" s="17">
        <v>0.37122050467791701</v>
      </c>
      <c r="CO10" s="17">
        <v>0.38216930904014002</v>
      </c>
      <c r="CP10" s="17">
        <v>0.40433594356102098</v>
      </c>
    </row>
    <row r="11" spans="2:94" x14ac:dyDescent="0.35">
      <c r="B11" s="18" t="s">
        <v>141</v>
      </c>
      <c r="C11" s="17">
        <v>0.220690899175088</v>
      </c>
      <c r="D11" s="17">
        <v>0.19505444191032201</v>
      </c>
      <c r="E11" s="17">
        <v>0.246959262791279</v>
      </c>
      <c r="F11" s="17"/>
      <c r="G11" s="17">
        <v>0.14992292343417499</v>
      </c>
      <c r="H11" s="17">
        <v>0.195806056655529</v>
      </c>
      <c r="I11" s="17">
        <v>0.21049714090238</v>
      </c>
      <c r="J11" s="17">
        <v>0.237807580849249</v>
      </c>
      <c r="K11" s="17">
        <v>0.231272338046629</v>
      </c>
      <c r="L11" s="17">
        <v>0.27566580614503999</v>
      </c>
      <c r="M11" s="17"/>
      <c r="N11" s="17">
        <v>0.17157260256891699</v>
      </c>
      <c r="O11" s="17">
        <v>0.19736725848069001</v>
      </c>
      <c r="P11" s="17">
        <v>0.25428048561304001</v>
      </c>
      <c r="Q11" s="17">
        <v>0.269217724075</v>
      </c>
      <c r="R11" s="17"/>
      <c r="S11" s="17">
        <v>0.185044436885792</v>
      </c>
      <c r="T11" s="17">
        <v>0.186580564270241</v>
      </c>
      <c r="U11" s="17">
        <v>0.27677743736003302</v>
      </c>
      <c r="V11" s="17">
        <v>0.23528319145135301</v>
      </c>
      <c r="W11" s="17">
        <v>0.238947602666084</v>
      </c>
      <c r="X11" s="17">
        <v>0.223905918300176</v>
      </c>
      <c r="Y11" s="17">
        <v>0.204988339683495</v>
      </c>
      <c r="Z11" s="17">
        <v>0.231055072977561</v>
      </c>
      <c r="AA11" s="17">
        <v>0.24505820367390799</v>
      </c>
      <c r="AB11" s="17">
        <v>0.211674433072815</v>
      </c>
      <c r="AC11" s="17">
        <v>0.24113228402917</v>
      </c>
      <c r="AD11" s="17"/>
      <c r="AE11" s="17">
        <v>0.269074847384008</v>
      </c>
      <c r="AF11" s="17">
        <v>0.18682610570816299</v>
      </c>
      <c r="AG11" s="17">
        <v>0.22398798781228799</v>
      </c>
      <c r="AH11" s="17"/>
      <c r="AI11" s="17">
        <v>0.25937444444267399</v>
      </c>
      <c r="AJ11" s="17">
        <v>0.17631833587026099</v>
      </c>
      <c r="AK11" s="17">
        <v>0.16616955330986299</v>
      </c>
      <c r="AL11" s="17">
        <v>0.2271456820986</v>
      </c>
      <c r="AM11" s="17">
        <v>0.249593929302904</v>
      </c>
      <c r="AN11" s="17"/>
      <c r="AO11" s="17">
        <v>0.233525209720753</v>
      </c>
      <c r="AP11" s="17">
        <v>0.18108839029381801</v>
      </c>
      <c r="AQ11" s="17">
        <v>0.18101926065961799</v>
      </c>
      <c r="AR11" s="17"/>
      <c r="AS11" s="17">
        <v>0.27524953755533099</v>
      </c>
      <c r="AT11" s="17">
        <v>0.22857748223944099</v>
      </c>
      <c r="AU11" s="17">
        <v>0.18871901991505</v>
      </c>
      <c r="AV11" s="17">
        <v>0.14238577667702501</v>
      </c>
      <c r="AW11" s="17">
        <v>0.22462671626800601</v>
      </c>
      <c r="AX11" s="17"/>
      <c r="AY11" s="17">
        <v>0.16270902621074301</v>
      </c>
      <c r="AZ11" s="17">
        <v>0.25450386002277597</v>
      </c>
      <c r="BA11" s="17">
        <v>0.24766286743149701</v>
      </c>
      <c r="BB11" s="17">
        <v>0.27711869060159999</v>
      </c>
      <c r="BC11" s="17">
        <v>0.22911363775995999</v>
      </c>
      <c r="BD11" s="17">
        <v>0.209652290743503</v>
      </c>
      <c r="BE11" s="17">
        <v>0.25253332854050098</v>
      </c>
      <c r="BF11" s="17">
        <v>0.204913168177394</v>
      </c>
      <c r="BG11" s="17">
        <v>0.19790520192970501</v>
      </c>
      <c r="BH11" s="17">
        <v>0.22320389895989901</v>
      </c>
      <c r="BI11" s="17">
        <v>0.181052193818317</v>
      </c>
      <c r="BJ11" s="17">
        <v>0.19542249133471301</v>
      </c>
      <c r="BK11" s="17">
        <v>0.227305653178071</v>
      </c>
      <c r="BL11" s="17">
        <v>0.106739586789494</v>
      </c>
      <c r="BM11" s="17">
        <v>0.106242483274595</v>
      </c>
      <c r="BN11" s="17">
        <v>0.13555182304427901</v>
      </c>
      <c r="BO11" s="17"/>
      <c r="BP11" s="17">
        <v>0.17954592343808601</v>
      </c>
      <c r="BQ11" s="17">
        <v>0.21626992879521201</v>
      </c>
      <c r="BR11" s="17">
        <v>0.22399646077487601</v>
      </c>
      <c r="BS11" s="17">
        <v>0.236010833232217</v>
      </c>
      <c r="BT11" s="17">
        <v>0.27684257032125997</v>
      </c>
      <c r="BU11" s="17">
        <v>0.243370374063137</v>
      </c>
      <c r="BV11" s="17"/>
      <c r="BW11" s="17">
        <v>0.177107779919919</v>
      </c>
      <c r="BX11" s="17">
        <v>0.22034709899063001</v>
      </c>
      <c r="BY11" s="17">
        <v>0.21913954790103801</v>
      </c>
      <c r="BZ11" s="17">
        <v>0.24069160677422799</v>
      </c>
      <c r="CA11" s="17">
        <v>0.20067423879743801</v>
      </c>
      <c r="CB11" s="17">
        <v>0.24281927931227601</v>
      </c>
      <c r="CC11" s="17">
        <v>0.21744506488514601</v>
      </c>
      <c r="CD11" s="17">
        <v>0.190385878264693</v>
      </c>
      <c r="CE11" s="17"/>
      <c r="CF11" s="17">
        <v>0.163640370564822</v>
      </c>
      <c r="CG11" s="17">
        <v>0.193226981881193</v>
      </c>
      <c r="CH11" s="17">
        <v>0.24798768711925301</v>
      </c>
      <c r="CI11" s="17">
        <v>0.24153481362702001</v>
      </c>
      <c r="CJ11" s="17">
        <v>0.25891075465472102</v>
      </c>
      <c r="CK11" s="17"/>
      <c r="CL11" s="17">
        <v>0.22542109620004999</v>
      </c>
      <c r="CM11" s="17"/>
      <c r="CN11" s="17">
        <v>0.208653732391197</v>
      </c>
      <c r="CO11" s="17">
        <v>0.26501539917158301</v>
      </c>
      <c r="CP11" s="17">
        <v>0.21292228996697499</v>
      </c>
    </row>
    <row r="12" spans="2:94" x14ac:dyDescent="0.35">
      <c r="B12" s="18" t="s">
        <v>142</v>
      </c>
      <c r="C12" s="17">
        <v>5.73201398126175E-2</v>
      </c>
      <c r="D12" s="17">
        <v>7.4646500684430503E-2</v>
      </c>
      <c r="E12" s="17">
        <v>4.0865012122345001E-2</v>
      </c>
      <c r="F12" s="17"/>
      <c r="G12" s="17">
        <v>3.1627901385829001E-2</v>
      </c>
      <c r="H12" s="17">
        <v>5.03042808105095E-2</v>
      </c>
      <c r="I12" s="17">
        <v>6.18780846360895E-2</v>
      </c>
      <c r="J12" s="17">
        <v>4.4561701454621398E-2</v>
      </c>
      <c r="K12" s="17">
        <v>6.5818562191979998E-2</v>
      </c>
      <c r="L12" s="17">
        <v>8.1171964456628901E-2</v>
      </c>
      <c r="M12" s="17"/>
      <c r="N12" s="17">
        <v>5.6918547214743598E-2</v>
      </c>
      <c r="O12" s="17">
        <v>5.3382898931241103E-2</v>
      </c>
      <c r="P12" s="17">
        <v>5.9619568028186597E-2</v>
      </c>
      <c r="Q12" s="17">
        <v>5.8522310687498899E-2</v>
      </c>
      <c r="R12" s="17"/>
      <c r="S12" s="17">
        <v>4.9719333136944197E-2</v>
      </c>
      <c r="T12" s="17">
        <v>5.8211523973606197E-2</v>
      </c>
      <c r="U12" s="17">
        <v>5.1472924059746898E-2</v>
      </c>
      <c r="V12" s="17">
        <v>8.95682806436124E-2</v>
      </c>
      <c r="W12" s="17">
        <v>4.7968604093716401E-2</v>
      </c>
      <c r="X12" s="17">
        <v>7.7949829152929598E-2</v>
      </c>
      <c r="Y12" s="17">
        <v>3.7080707692255202E-2</v>
      </c>
      <c r="Z12" s="17">
        <v>4.88424285488782E-2</v>
      </c>
      <c r="AA12" s="17">
        <v>4.8199796134713903E-2</v>
      </c>
      <c r="AB12" s="17">
        <v>6.4345431283038906E-2</v>
      </c>
      <c r="AC12" s="17">
        <v>5.0093446975085498E-2</v>
      </c>
      <c r="AD12" s="17"/>
      <c r="AE12" s="17">
        <v>8.6215700387812302E-2</v>
      </c>
      <c r="AF12" s="17">
        <v>3.9441142370292899E-2</v>
      </c>
      <c r="AG12" s="17">
        <v>5.4349066974044999E-2</v>
      </c>
      <c r="AH12" s="17"/>
      <c r="AI12" s="17">
        <v>8.7760570366823401E-2</v>
      </c>
      <c r="AJ12" s="17">
        <v>3.2638603332177302E-2</v>
      </c>
      <c r="AK12" s="17">
        <v>4.7826914389119103E-2</v>
      </c>
      <c r="AL12" s="17">
        <v>0.14681225941991999</v>
      </c>
      <c r="AM12" s="17">
        <v>4.9449999809672601E-2</v>
      </c>
      <c r="AN12" s="17"/>
      <c r="AO12" s="17">
        <v>7.7633919838268894E-2</v>
      </c>
      <c r="AP12" s="17">
        <v>3.1664574559035999E-2</v>
      </c>
      <c r="AQ12" s="17">
        <v>4.3492335319115998E-2</v>
      </c>
      <c r="AR12" s="17"/>
      <c r="AS12" s="17">
        <v>6.6421034919165303E-2</v>
      </c>
      <c r="AT12" s="17">
        <v>5.4879153904789299E-2</v>
      </c>
      <c r="AU12" s="17">
        <v>4.8288662837890198E-2</v>
      </c>
      <c r="AV12" s="17">
        <v>4.06166232765428E-2</v>
      </c>
      <c r="AW12" s="17">
        <v>9.3718814234213604E-2</v>
      </c>
      <c r="AX12" s="17"/>
      <c r="AY12" s="17">
        <v>3.55586894205078E-2</v>
      </c>
      <c r="AZ12" s="17">
        <v>5.0133107217738601E-2</v>
      </c>
      <c r="BA12" s="17">
        <v>4.09544427897943E-2</v>
      </c>
      <c r="BB12" s="17">
        <v>4.9025126009770201E-2</v>
      </c>
      <c r="BC12" s="17">
        <v>5.4833566139992497E-2</v>
      </c>
      <c r="BD12" s="17">
        <v>6.9417284853294195E-2</v>
      </c>
      <c r="BE12" s="17">
        <v>5.9629961625878199E-2</v>
      </c>
      <c r="BF12" s="17">
        <v>7.4572090568952795E-2</v>
      </c>
      <c r="BG12" s="17">
        <v>8.2469393306330699E-2</v>
      </c>
      <c r="BH12" s="17">
        <v>5.9090609910252001E-2</v>
      </c>
      <c r="BI12" s="17">
        <v>3.3229538745524201E-2</v>
      </c>
      <c r="BJ12" s="17">
        <v>7.5070924181546497E-2</v>
      </c>
      <c r="BK12" s="17">
        <v>8.0561485675844494E-2</v>
      </c>
      <c r="BL12" s="17">
        <v>3.7827880351889998E-2</v>
      </c>
      <c r="BM12" s="17">
        <v>0.108422608675007</v>
      </c>
      <c r="BN12" s="17">
        <v>2.5407228924776301E-2</v>
      </c>
      <c r="BO12" s="17"/>
      <c r="BP12" s="17">
        <v>5.3316707648256599E-2</v>
      </c>
      <c r="BQ12" s="17">
        <v>5.44676380276196E-2</v>
      </c>
      <c r="BR12" s="17">
        <v>5.8482097774267099E-2</v>
      </c>
      <c r="BS12" s="17">
        <v>5.55257178581001E-2</v>
      </c>
      <c r="BT12" s="17">
        <v>7.4935660712249497E-2</v>
      </c>
      <c r="BU12" s="17">
        <v>5.90161089520988E-2</v>
      </c>
      <c r="BV12" s="17"/>
      <c r="BW12" s="17">
        <v>4.0090801900526302E-2</v>
      </c>
      <c r="BX12" s="17">
        <v>6.6910681965999197E-2</v>
      </c>
      <c r="BY12" s="17">
        <v>4.7772654762219903E-2</v>
      </c>
      <c r="BZ12" s="17">
        <v>5.6162084942640703E-2</v>
      </c>
      <c r="CA12" s="17">
        <v>7.91589484094921E-2</v>
      </c>
      <c r="CB12" s="17">
        <v>3.8944177062009103E-2</v>
      </c>
      <c r="CC12" s="17">
        <v>9.7080801276492101E-2</v>
      </c>
      <c r="CD12" s="17">
        <v>2.6005190717528499E-2</v>
      </c>
      <c r="CE12" s="17"/>
      <c r="CF12" s="17">
        <v>9.2969237001191807E-2</v>
      </c>
      <c r="CG12" s="17">
        <v>5.3413761710417701E-2</v>
      </c>
      <c r="CH12" s="17">
        <v>5.8358293764981597E-2</v>
      </c>
      <c r="CI12" s="17">
        <v>4.2824124414044498E-2</v>
      </c>
      <c r="CJ12" s="17">
        <v>6.1790133866310097E-2</v>
      </c>
      <c r="CK12" s="17"/>
      <c r="CL12" s="17">
        <v>6.3438699623162897E-2</v>
      </c>
      <c r="CM12" s="17"/>
      <c r="CN12" s="17">
        <v>4.0370725974941499E-2</v>
      </c>
      <c r="CO12" s="17">
        <v>7.4807701113834696E-2</v>
      </c>
      <c r="CP12" s="17">
        <v>8.2136259364438705E-2</v>
      </c>
    </row>
    <row r="13" spans="2:94" x14ac:dyDescent="0.35">
      <c r="B13" s="18" t="s">
        <v>143</v>
      </c>
      <c r="C13" s="17">
        <v>5.1323530926388E-2</v>
      </c>
      <c r="D13" s="17">
        <v>7.4182801579678104E-2</v>
      </c>
      <c r="E13" s="17">
        <v>2.8488588116677201E-2</v>
      </c>
      <c r="F13" s="17"/>
      <c r="G13" s="17">
        <v>8.8042774416347107E-3</v>
      </c>
      <c r="H13" s="17">
        <v>3.4189663966237703E-2</v>
      </c>
      <c r="I13" s="17">
        <v>4.7066517680172601E-2</v>
      </c>
      <c r="J13" s="17">
        <v>5.6411948771490902E-2</v>
      </c>
      <c r="K13" s="17">
        <v>8.5948163088274701E-2</v>
      </c>
      <c r="L13" s="17">
        <v>6.9874989867474702E-2</v>
      </c>
      <c r="M13" s="17"/>
      <c r="N13" s="17">
        <v>5.3558046960416397E-2</v>
      </c>
      <c r="O13" s="17">
        <v>5.0244702032954898E-2</v>
      </c>
      <c r="P13" s="17">
        <v>4.5427053397779901E-2</v>
      </c>
      <c r="Q13" s="17">
        <v>5.48304842105607E-2</v>
      </c>
      <c r="R13" s="17"/>
      <c r="S13" s="17">
        <v>2.0135795023251999E-2</v>
      </c>
      <c r="T13" s="17">
        <v>6.6572326523286401E-2</v>
      </c>
      <c r="U13" s="17">
        <v>6.2964970322041305E-2</v>
      </c>
      <c r="V13" s="17">
        <v>5.5980158054964299E-2</v>
      </c>
      <c r="W13" s="17">
        <v>3.9694259066261103E-2</v>
      </c>
      <c r="X13" s="17">
        <v>4.2296707127530399E-2</v>
      </c>
      <c r="Y13" s="17">
        <v>4.18020119267822E-2</v>
      </c>
      <c r="Z13" s="17">
        <v>4.6225756201629997E-2</v>
      </c>
      <c r="AA13" s="17">
        <v>3.4887406443947798E-2</v>
      </c>
      <c r="AB13" s="17">
        <v>9.0581050352775194E-2</v>
      </c>
      <c r="AC13" s="17">
        <v>8.9298061517662897E-2</v>
      </c>
      <c r="AD13" s="17"/>
      <c r="AE13" s="17">
        <v>0.101507571834071</v>
      </c>
      <c r="AF13" s="17">
        <v>2.0178520780034001E-2</v>
      </c>
      <c r="AG13" s="17">
        <v>3.9456720412257E-2</v>
      </c>
      <c r="AH13" s="17"/>
      <c r="AI13" s="17">
        <v>7.9992527147845105E-2</v>
      </c>
      <c r="AJ13" s="17">
        <v>1.7714118045352299E-2</v>
      </c>
      <c r="AK13" s="17">
        <v>3.1569361117241797E-2</v>
      </c>
      <c r="AL13" s="17">
        <v>0.23284859590666501</v>
      </c>
      <c r="AM13" s="17">
        <v>5.1511277895961598E-2</v>
      </c>
      <c r="AN13" s="17"/>
      <c r="AO13" s="17">
        <v>4.6044968975554802E-2</v>
      </c>
      <c r="AP13" s="17">
        <v>1.5229132254025401E-2</v>
      </c>
      <c r="AQ13" s="17">
        <v>3.8750819792119702E-2</v>
      </c>
      <c r="AR13" s="17"/>
      <c r="AS13" s="17">
        <v>6.0415950029485598E-2</v>
      </c>
      <c r="AT13" s="17">
        <v>5.7105139603186798E-2</v>
      </c>
      <c r="AU13" s="17">
        <v>3.9743861303729103E-2</v>
      </c>
      <c r="AV13" s="17">
        <v>4.2228062595460698E-2</v>
      </c>
      <c r="AW13" s="17">
        <v>1.9024146703992599E-2</v>
      </c>
      <c r="AX13" s="17"/>
      <c r="AY13" s="17">
        <v>3.0918137860551899E-2</v>
      </c>
      <c r="AZ13" s="17">
        <v>6.1298828143100503E-2</v>
      </c>
      <c r="BA13" s="17">
        <v>6.04473275066316E-2</v>
      </c>
      <c r="BB13" s="17">
        <v>4.6158100426499801E-2</v>
      </c>
      <c r="BC13" s="17">
        <v>3.6702499046456699E-2</v>
      </c>
      <c r="BD13" s="17">
        <v>6.5548127787718305E-2</v>
      </c>
      <c r="BE13" s="17">
        <v>5.9071812548240003E-2</v>
      </c>
      <c r="BF13" s="17">
        <v>5.7865410329121798E-2</v>
      </c>
      <c r="BG13" s="17">
        <v>3.0930397811818999E-2</v>
      </c>
      <c r="BH13" s="17">
        <v>5.8444231856947602E-2</v>
      </c>
      <c r="BI13" s="17">
        <v>4.4554504597525003E-2</v>
      </c>
      <c r="BJ13" s="17">
        <v>5.0092476895480999E-2</v>
      </c>
      <c r="BK13" s="17">
        <v>6.3573681639692001E-2</v>
      </c>
      <c r="BL13" s="17">
        <v>6.4883937196048E-2</v>
      </c>
      <c r="BM13" s="17">
        <v>4.1254242992410102E-2</v>
      </c>
      <c r="BN13" s="17">
        <v>3.2363942165939699E-2</v>
      </c>
      <c r="BO13" s="17"/>
      <c r="BP13" s="17">
        <v>3.44255621869657E-2</v>
      </c>
      <c r="BQ13" s="17">
        <v>5.0153414953000797E-2</v>
      </c>
      <c r="BR13" s="17">
        <v>5.5921141428198401E-2</v>
      </c>
      <c r="BS13" s="17">
        <v>6.7998603961890197E-2</v>
      </c>
      <c r="BT13" s="17">
        <v>4.4295500534658902E-2</v>
      </c>
      <c r="BU13" s="17">
        <v>6.7979027958917304E-2</v>
      </c>
      <c r="BV13" s="17"/>
      <c r="BW13" s="17">
        <v>4.4209323308794499E-2</v>
      </c>
      <c r="BX13" s="17">
        <v>5.2109133873934399E-2</v>
      </c>
      <c r="BY13" s="17">
        <v>5.7286918494077202E-2</v>
      </c>
      <c r="BZ13" s="17">
        <v>5.3501649403388502E-2</v>
      </c>
      <c r="CA13" s="17">
        <v>5.9834465816731498E-2</v>
      </c>
      <c r="CB13" s="17">
        <v>4.8893579131440802E-2</v>
      </c>
      <c r="CC13" s="17">
        <v>3.2479654548319102E-2</v>
      </c>
      <c r="CD13" s="17">
        <v>1.93398853794753E-2</v>
      </c>
      <c r="CE13" s="17"/>
      <c r="CF13" s="17">
        <v>5.41233167538126E-2</v>
      </c>
      <c r="CG13" s="17">
        <v>5.92927538087566E-2</v>
      </c>
      <c r="CH13" s="17">
        <v>4.1696087379462503E-2</v>
      </c>
      <c r="CI13" s="17">
        <v>4.5670804535792302E-2</v>
      </c>
      <c r="CJ13" s="17">
        <v>9.0174210208299493E-2</v>
      </c>
      <c r="CK13" s="17"/>
      <c r="CL13" s="17">
        <v>2.1626717945108301E-2</v>
      </c>
      <c r="CM13" s="17"/>
      <c r="CN13" s="17">
        <v>5.1510800462856103E-2</v>
      </c>
      <c r="CO13" s="17">
        <v>4.5088660438967802E-2</v>
      </c>
      <c r="CP13" s="17">
        <v>5.58577571585709E-2</v>
      </c>
    </row>
    <row r="14" spans="2:94" x14ac:dyDescent="0.35">
      <c r="B14" s="18" t="s">
        <v>144</v>
      </c>
      <c r="C14" s="17">
        <v>4.1043784076990102E-2</v>
      </c>
      <c r="D14" s="17">
        <v>2.3060935127303499E-2</v>
      </c>
      <c r="E14" s="17">
        <v>5.8915344513666E-2</v>
      </c>
      <c r="F14" s="17"/>
      <c r="G14" s="17">
        <v>5.1360156436743999E-2</v>
      </c>
      <c r="H14" s="17">
        <v>3.6868771740186497E-2</v>
      </c>
      <c r="I14" s="17">
        <v>4.3129762959617998E-2</v>
      </c>
      <c r="J14" s="17">
        <v>4.0842379744687102E-2</v>
      </c>
      <c r="K14" s="17">
        <v>3.03243748121588E-2</v>
      </c>
      <c r="L14" s="17">
        <v>4.3226574412988897E-2</v>
      </c>
      <c r="M14" s="17"/>
      <c r="N14" s="17">
        <v>1.7810262412848301E-2</v>
      </c>
      <c r="O14" s="17">
        <v>2.4357207086417299E-2</v>
      </c>
      <c r="P14" s="17">
        <v>6.1048494342617901E-2</v>
      </c>
      <c r="Q14" s="17">
        <v>6.5474591476422803E-2</v>
      </c>
      <c r="R14" s="17"/>
      <c r="S14" s="17">
        <v>3.27396009914128E-2</v>
      </c>
      <c r="T14" s="17">
        <v>5.0443801077793601E-2</v>
      </c>
      <c r="U14" s="17">
        <v>4.24818542219818E-2</v>
      </c>
      <c r="V14" s="17">
        <v>2.9623765348117899E-2</v>
      </c>
      <c r="W14" s="17">
        <v>3.5026654358003201E-2</v>
      </c>
      <c r="X14" s="17">
        <v>5.6863063074055899E-2</v>
      </c>
      <c r="Y14" s="17">
        <v>2.8930138741572398E-2</v>
      </c>
      <c r="Z14" s="17">
        <v>3.5013765729521702E-2</v>
      </c>
      <c r="AA14" s="17">
        <v>5.3088844652230002E-2</v>
      </c>
      <c r="AB14" s="17">
        <v>4.52746404569382E-2</v>
      </c>
      <c r="AC14" s="17">
        <v>2.80794984800227E-2</v>
      </c>
      <c r="AD14" s="17"/>
      <c r="AE14" s="17">
        <v>3.8424136266737401E-2</v>
      </c>
      <c r="AF14" s="17">
        <v>2.5454027477384501E-2</v>
      </c>
      <c r="AG14" s="17">
        <v>8.1904041212889495E-2</v>
      </c>
      <c r="AH14" s="17"/>
      <c r="AI14" s="17">
        <v>2.4563785603125401E-2</v>
      </c>
      <c r="AJ14" s="17">
        <v>3.1833198091515802E-2</v>
      </c>
      <c r="AK14" s="17">
        <v>2.8816558786656999E-2</v>
      </c>
      <c r="AL14" s="17">
        <v>1.38457210714592E-2</v>
      </c>
      <c r="AM14" s="17">
        <v>0.100175598811787</v>
      </c>
      <c r="AN14" s="17"/>
      <c r="AO14" s="17">
        <v>2.5571779248731101E-2</v>
      </c>
      <c r="AP14" s="17">
        <v>3.1812671689688099E-2</v>
      </c>
      <c r="AQ14" s="17">
        <v>2.4037045566195101E-2</v>
      </c>
      <c r="AR14" s="17"/>
      <c r="AS14" s="17">
        <v>7.00871054678886E-2</v>
      </c>
      <c r="AT14" s="17">
        <v>3.9113377549885898E-2</v>
      </c>
      <c r="AU14" s="17">
        <v>2.4309011838827901E-2</v>
      </c>
      <c r="AV14" s="17">
        <v>2.59913637011264E-2</v>
      </c>
      <c r="AW14" s="17">
        <v>0</v>
      </c>
      <c r="AX14" s="17"/>
      <c r="AY14" s="17">
        <v>6.6340478732149905E-2</v>
      </c>
      <c r="AZ14" s="17">
        <v>4.6077445764283201E-2</v>
      </c>
      <c r="BA14" s="17">
        <v>5.6375249300897101E-2</v>
      </c>
      <c r="BB14" s="17">
        <v>5.5421224536165797E-2</v>
      </c>
      <c r="BC14" s="17">
        <v>5.45891179476461E-2</v>
      </c>
      <c r="BD14" s="17">
        <v>4.0794180840304201E-2</v>
      </c>
      <c r="BE14" s="17">
        <v>4.7118033663644199E-2</v>
      </c>
      <c r="BF14" s="17">
        <v>3.14358442873484E-2</v>
      </c>
      <c r="BG14" s="17">
        <v>3.1323562075229697E-2</v>
      </c>
      <c r="BH14" s="17">
        <v>3.5763903102998797E-2</v>
      </c>
      <c r="BI14" s="17">
        <v>4.0664099969051903E-2</v>
      </c>
      <c r="BJ14" s="17">
        <v>1.29705861614706E-2</v>
      </c>
      <c r="BK14" s="17">
        <v>1.0752445881133299E-2</v>
      </c>
      <c r="BL14" s="17">
        <v>0</v>
      </c>
      <c r="BM14" s="17">
        <v>3.9900579229371597E-2</v>
      </c>
      <c r="BN14" s="17">
        <v>5.9151614879232699E-3</v>
      </c>
      <c r="BO14" s="17"/>
      <c r="BP14" s="17">
        <v>2.8024177847667E-2</v>
      </c>
      <c r="BQ14" s="17">
        <v>4.8117514578857601E-2</v>
      </c>
      <c r="BR14" s="17">
        <v>3.8583464362953901E-2</v>
      </c>
      <c r="BS14" s="17">
        <v>4.7546932012474799E-2</v>
      </c>
      <c r="BT14" s="17">
        <v>3.9239739675891901E-2</v>
      </c>
      <c r="BU14" s="17">
        <v>3.9813310858770899E-2</v>
      </c>
      <c r="BV14" s="17"/>
      <c r="BW14" s="17">
        <v>4.3951740388152097E-2</v>
      </c>
      <c r="BX14" s="17">
        <v>3.2989780633814199E-2</v>
      </c>
      <c r="BY14" s="17">
        <v>3.2562384583296897E-2</v>
      </c>
      <c r="BZ14" s="17">
        <v>4.2685676576329899E-2</v>
      </c>
      <c r="CA14" s="17">
        <v>3.7404475683893899E-2</v>
      </c>
      <c r="CB14" s="17">
        <v>3.7671292638406503E-2</v>
      </c>
      <c r="CC14" s="17">
        <v>4.0314746780749103E-2</v>
      </c>
      <c r="CD14" s="17">
        <v>8.24916599726436E-2</v>
      </c>
      <c r="CE14" s="17"/>
      <c r="CF14" s="17">
        <v>2.4927381002090299E-2</v>
      </c>
      <c r="CG14" s="17">
        <v>3.0648642249084201E-2</v>
      </c>
      <c r="CH14" s="17">
        <v>4.60346239571593E-2</v>
      </c>
      <c r="CI14" s="17">
        <v>5.3729669703829502E-2</v>
      </c>
      <c r="CJ14" s="17">
        <v>7.9437019279770898E-2</v>
      </c>
      <c r="CK14" s="17"/>
      <c r="CL14" s="17">
        <v>2.18200069440402E-2</v>
      </c>
      <c r="CM14" s="17"/>
      <c r="CN14" s="17">
        <v>4.7205441329172801E-2</v>
      </c>
      <c r="CO14" s="17">
        <v>4.2167186652874403E-2</v>
      </c>
      <c r="CP14" s="17">
        <v>2.6068615891057301E-2</v>
      </c>
    </row>
    <row r="15" spans="2:94" x14ac:dyDescent="0.35">
      <c r="B15" s="18" t="s">
        <v>145</v>
      </c>
      <c r="C15" s="20">
        <v>0.62962164600891601</v>
      </c>
      <c r="D15" s="20">
        <v>0.63305532069826598</v>
      </c>
      <c r="E15" s="20">
        <v>0.62477179245603298</v>
      </c>
      <c r="F15" s="20"/>
      <c r="G15" s="20">
        <v>0.75828474130161705</v>
      </c>
      <c r="H15" s="20">
        <v>0.68283122682753705</v>
      </c>
      <c r="I15" s="20">
        <v>0.63742849382174005</v>
      </c>
      <c r="J15" s="20">
        <v>0.62037638917995097</v>
      </c>
      <c r="K15" s="20">
        <v>0.58663656186095703</v>
      </c>
      <c r="L15" s="20">
        <v>0.53006066511786698</v>
      </c>
      <c r="M15" s="20"/>
      <c r="N15" s="20">
        <v>0.70014054084307398</v>
      </c>
      <c r="O15" s="20">
        <v>0.674647933468697</v>
      </c>
      <c r="P15" s="20">
        <v>0.579624398618375</v>
      </c>
      <c r="Q15" s="20">
        <v>0.55195488955051697</v>
      </c>
      <c r="R15" s="20"/>
      <c r="S15" s="20">
        <v>0.71236083396259897</v>
      </c>
      <c r="T15" s="20">
        <v>0.63819178415507305</v>
      </c>
      <c r="U15" s="20">
        <v>0.56630281403619698</v>
      </c>
      <c r="V15" s="20">
        <v>0.58954460450195301</v>
      </c>
      <c r="W15" s="20">
        <v>0.63836287981593598</v>
      </c>
      <c r="X15" s="20">
        <v>0.59898448234530899</v>
      </c>
      <c r="Y15" s="20">
        <v>0.687198801955895</v>
      </c>
      <c r="Z15" s="20">
        <v>0.63886297654240898</v>
      </c>
      <c r="AA15" s="20">
        <v>0.61876574909519999</v>
      </c>
      <c r="AB15" s="20">
        <v>0.58812444483443205</v>
      </c>
      <c r="AC15" s="20">
        <v>0.59139670899805896</v>
      </c>
      <c r="AD15" s="20"/>
      <c r="AE15" s="20">
        <v>0.50477774412737098</v>
      </c>
      <c r="AF15" s="20">
        <v>0.72810020366412598</v>
      </c>
      <c r="AG15" s="20">
        <v>0.60030218358852105</v>
      </c>
      <c r="AH15" s="20"/>
      <c r="AI15" s="20">
        <v>0.54830867243953196</v>
      </c>
      <c r="AJ15" s="20">
        <v>0.74149574466069301</v>
      </c>
      <c r="AK15" s="20">
        <v>0.72561761239711897</v>
      </c>
      <c r="AL15" s="20">
        <v>0.37934774150335498</v>
      </c>
      <c r="AM15" s="20">
        <v>0.54926919417967401</v>
      </c>
      <c r="AN15" s="20"/>
      <c r="AO15" s="20">
        <v>0.61722412221669198</v>
      </c>
      <c r="AP15" s="20">
        <v>0.74020523120343296</v>
      </c>
      <c r="AQ15" s="20">
        <v>0.71270053866295202</v>
      </c>
      <c r="AR15" s="20"/>
      <c r="AS15" s="20">
        <v>0.52782637202812999</v>
      </c>
      <c r="AT15" s="20">
        <v>0.62032484670269705</v>
      </c>
      <c r="AU15" s="20">
        <v>0.69893944410450304</v>
      </c>
      <c r="AV15" s="20">
        <v>0.74877817374984501</v>
      </c>
      <c r="AW15" s="20">
        <v>0.66263032279378797</v>
      </c>
      <c r="AX15" s="20"/>
      <c r="AY15" s="20">
        <v>0.70447366777604703</v>
      </c>
      <c r="AZ15" s="20">
        <v>0.58798675885210105</v>
      </c>
      <c r="BA15" s="20">
        <v>0.59456011297118005</v>
      </c>
      <c r="BB15" s="20">
        <v>0.57227685842596399</v>
      </c>
      <c r="BC15" s="20">
        <v>0.62476117910594497</v>
      </c>
      <c r="BD15" s="20">
        <v>0.61458811577518002</v>
      </c>
      <c r="BE15" s="20">
        <v>0.58164686362173601</v>
      </c>
      <c r="BF15" s="20">
        <v>0.63121348663718302</v>
      </c>
      <c r="BG15" s="20">
        <v>0.65737144487691501</v>
      </c>
      <c r="BH15" s="20">
        <v>0.62349735616990198</v>
      </c>
      <c r="BI15" s="20">
        <v>0.70049966286958198</v>
      </c>
      <c r="BJ15" s="20">
        <v>0.66644352142678898</v>
      </c>
      <c r="BK15" s="20">
        <v>0.61780673362525895</v>
      </c>
      <c r="BL15" s="20">
        <v>0.79054859566256697</v>
      </c>
      <c r="BM15" s="20">
        <v>0.70418008582861602</v>
      </c>
      <c r="BN15" s="20">
        <v>0.80076184437708098</v>
      </c>
      <c r="BO15" s="20"/>
      <c r="BP15" s="20">
        <v>0.70468762887902503</v>
      </c>
      <c r="BQ15" s="20">
        <v>0.63099150364530998</v>
      </c>
      <c r="BR15" s="20">
        <v>0.623016835659704</v>
      </c>
      <c r="BS15" s="20">
        <v>0.59291791293531804</v>
      </c>
      <c r="BT15" s="20">
        <v>0.56468652875593905</v>
      </c>
      <c r="BU15" s="20">
        <v>0.58982117816707502</v>
      </c>
      <c r="BV15" s="20"/>
      <c r="BW15" s="20">
        <v>0.69464035448260797</v>
      </c>
      <c r="BX15" s="20">
        <v>0.627643304535623</v>
      </c>
      <c r="BY15" s="20">
        <v>0.64323849425936896</v>
      </c>
      <c r="BZ15" s="20">
        <v>0.60695898230341305</v>
      </c>
      <c r="CA15" s="20">
        <v>0.62292787129244398</v>
      </c>
      <c r="CB15" s="20">
        <v>0.63167167185586803</v>
      </c>
      <c r="CC15" s="20">
        <v>0.61267973250929297</v>
      </c>
      <c r="CD15" s="20">
        <v>0.68177738566565904</v>
      </c>
      <c r="CE15" s="20"/>
      <c r="CF15" s="20">
        <v>0.66433969467808396</v>
      </c>
      <c r="CG15" s="20">
        <v>0.66341786035054895</v>
      </c>
      <c r="CH15" s="20">
        <v>0.60592330777914405</v>
      </c>
      <c r="CI15" s="20">
        <v>0.616240587719313</v>
      </c>
      <c r="CJ15" s="20">
        <v>0.50968788199089898</v>
      </c>
      <c r="CK15" s="20"/>
      <c r="CL15" s="20">
        <v>0.667693479287638</v>
      </c>
      <c r="CM15" s="20"/>
      <c r="CN15" s="20">
        <v>0.65225929984183195</v>
      </c>
      <c r="CO15" s="20">
        <v>0.57292105262273996</v>
      </c>
      <c r="CP15" s="20">
        <v>0.62301507761895802</v>
      </c>
    </row>
    <row r="16" spans="2:94" x14ac:dyDescent="0.35">
      <c r="B16" s="18" t="s">
        <v>146</v>
      </c>
      <c r="C16" s="20">
        <v>0.10864367073900601</v>
      </c>
      <c r="D16" s="20">
        <v>0.14882930226410901</v>
      </c>
      <c r="E16" s="20">
        <v>6.9353600239022206E-2</v>
      </c>
      <c r="F16" s="20"/>
      <c r="G16" s="20">
        <v>4.0432178827463701E-2</v>
      </c>
      <c r="H16" s="20">
        <v>8.4493944776747196E-2</v>
      </c>
      <c r="I16" s="20">
        <v>0.108944602316262</v>
      </c>
      <c r="J16" s="20">
        <v>0.100973650226112</v>
      </c>
      <c r="K16" s="20">
        <v>0.151766725280255</v>
      </c>
      <c r="L16" s="20">
        <v>0.151046954324104</v>
      </c>
      <c r="M16" s="20"/>
      <c r="N16" s="20">
        <v>0.11047659417516</v>
      </c>
      <c r="O16" s="20">
        <v>0.103627600964196</v>
      </c>
      <c r="P16" s="20">
        <v>0.105046621425967</v>
      </c>
      <c r="Q16" s="20">
        <v>0.11335279489805999</v>
      </c>
      <c r="R16" s="20"/>
      <c r="S16" s="20">
        <v>6.9855128160196206E-2</v>
      </c>
      <c r="T16" s="20">
        <v>0.124783850496893</v>
      </c>
      <c r="U16" s="20">
        <v>0.114437894381788</v>
      </c>
      <c r="V16" s="20">
        <v>0.145548438698577</v>
      </c>
      <c r="W16" s="20">
        <v>8.7662863159977497E-2</v>
      </c>
      <c r="X16" s="20">
        <v>0.12024653628046</v>
      </c>
      <c r="Y16" s="20">
        <v>7.8882719619037395E-2</v>
      </c>
      <c r="Z16" s="20">
        <v>9.5068184750508294E-2</v>
      </c>
      <c r="AA16" s="20">
        <v>8.3087202578661701E-2</v>
      </c>
      <c r="AB16" s="20">
        <v>0.15492648163581399</v>
      </c>
      <c r="AC16" s="20">
        <v>0.13939150849274801</v>
      </c>
      <c r="AD16" s="20"/>
      <c r="AE16" s="20">
        <v>0.18772327222188301</v>
      </c>
      <c r="AF16" s="20">
        <v>5.96196631503269E-2</v>
      </c>
      <c r="AG16" s="20">
        <v>9.3805787386302006E-2</v>
      </c>
      <c r="AH16" s="20"/>
      <c r="AI16" s="20">
        <v>0.16775309751466799</v>
      </c>
      <c r="AJ16" s="20">
        <v>5.0352721377529601E-2</v>
      </c>
      <c r="AK16" s="20">
        <v>7.9396275506360803E-2</v>
      </c>
      <c r="AL16" s="20">
        <v>0.379660855326586</v>
      </c>
      <c r="AM16" s="20">
        <v>0.100961277705634</v>
      </c>
      <c r="AN16" s="20"/>
      <c r="AO16" s="20">
        <v>0.123678888813824</v>
      </c>
      <c r="AP16" s="20">
        <v>4.68937068130615E-2</v>
      </c>
      <c r="AQ16" s="20">
        <v>8.2243155111235797E-2</v>
      </c>
      <c r="AR16" s="20"/>
      <c r="AS16" s="20">
        <v>0.126836984948651</v>
      </c>
      <c r="AT16" s="20">
        <v>0.11198429350797599</v>
      </c>
      <c r="AU16" s="20">
        <v>8.8032524141619301E-2</v>
      </c>
      <c r="AV16" s="20">
        <v>8.2844685872003596E-2</v>
      </c>
      <c r="AW16" s="20">
        <v>0.112742960938206</v>
      </c>
      <c r="AX16" s="20"/>
      <c r="AY16" s="20">
        <v>6.6476827281059706E-2</v>
      </c>
      <c r="AZ16" s="20">
        <v>0.11143193536083899</v>
      </c>
      <c r="BA16" s="20">
        <v>0.101401770296426</v>
      </c>
      <c r="BB16" s="20">
        <v>9.5183226436270002E-2</v>
      </c>
      <c r="BC16" s="20">
        <v>9.1536065186449203E-2</v>
      </c>
      <c r="BD16" s="20">
        <v>0.134965412641012</v>
      </c>
      <c r="BE16" s="20">
        <v>0.11870177417411799</v>
      </c>
      <c r="BF16" s="20">
        <v>0.13243750089807499</v>
      </c>
      <c r="BG16" s="20">
        <v>0.11339979111815</v>
      </c>
      <c r="BH16" s="20">
        <v>0.1175348417672</v>
      </c>
      <c r="BI16" s="20">
        <v>7.7784043343049197E-2</v>
      </c>
      <c r="BJ16" s="20">
        <v>0.125163401077028</v>
      </c>
      <c r="BK16" s="20">
        <v>0.14413516731553599</v>
      </c>
      <c r="BL16" s="20">
        <v>0.102711817547938</v>
      </c>
      <c r="BM16" s="20">
        <v>0.14967685166741701</v>
      </c>
      <c r="BN16" s="20">
        <v>5.7771171090716E-2</v>
      </c>
      <c r="BO16" s="20"/>
      <c r="BP16" s="20">
        <v>8.7742269835222306E-2</v>
      </c>
      <c r="BQ16" s="20">
        <v>0.10462105298061999</v>
      </c>
      <c r="BR16" s="20">
        <v>0.11440323920246501</v>
      </c>
      <c r="BS16" s="20">
        <v>0.12352432181999</v>
      </c>
      <c r="BT16" s="20">
        <v>0.119231161246908</v>
      </c>
      <c r="BU16" s="20">
        <v>0.12699513691101599</v>
      </c>
      <c r="BV16" s="20"/>
      <c r="BW16" s="20">
        <v>8.43001252093208E-2</v>
      </c>
      <c r="BX16" s="20">
        <v>0.119019815839934</v>
      </c>
      <c r="BY16" s="20">
        <v>0.105059573256297</v>
      </c>
      <c r="BZ16" s="20">
        <v>0.109663734346029</v>
      </c>
      <c r="CA16" s="20">
        <v>0.13899341422622399</v>
      </c>
      <c r="CB16" s="20">
        <v>8.7837756193449898E-2</v>
      </c>
      <c r="CC16" s="20">
        <v>0.12956045582481099</v>
      </c>
      <c r="CD16" s="20">
        <v>4.5345076097003903E-2</v>
      </c>
      <c r="CE16" s="20"/>
      <c r="CF16" s="20">
        <v>0.14709255375500399</v>
      </c>
      <c r="CG16" s="20">
        <v>0.112706515519174</v>
      </c>
      <c r="CH16" s="20">
        <v>0.100054381144444</v>
      </c>
      <c r="CI16" s="20">
        <v>8.8494928949836807E-2</v>
      </c>
      <c r="CJ16" s="20">
        <v>0.15196434407461001</v>
      </c>
      <c r="CK16" s="20"/>
      <c r="CL16" s="20">
        <v>8.5065417568271198E-2</v>
      </c>
      <c r="CM16" s="20"/>
      <c r="CN16" s="20">
        <v>9.1881526437797595E-2</v>
      </c>
      <c r="CO16" s="20">
        <v>0.119896361552803</v>
      </c>
      <c r="CP16" s="20">
        <v>0.13799401652300999</v>
      </c>
    </row>
    <row r="17" spans="2:94" x14ac:dyDescent="0.35">
      <c r="B17" s="18" t="s">
        <v>147</v>
      </c>
      <c r="C17" s="21">
        <v>0.52097797526991096</v>
      </c>
      <c r="D17" s="21">
        <v>0.48422601843415702</v>
      </c>
      <c r="E17" s="21">
        <v>0.55541819221701105</v>
      </c>
      <c r="F17" s="21"/>
      <c r="G17" s="21">
        <v>0.71785256247415297</v>
      </c>
      <c r="H17" s="21">
        <v>0.59833728205078995</v>
      </c>
      <c r="I17" s="21">
        <v>0.52848389150547803</v>
      </c>
      <c r="J17" s="21">
        <v>0.51940273895383904</v>
      </c>
      <c r="K17" s="21">
        <v>0.434869836580703</v>
      </c>
      <c r="L17" s="21">
        <v>0.379013710793763</v>
      </c>
      <c r="M17" s="21"/>
      <c r="N17" s="21">
        <v>0.589663946667914</v>
      </c>
      <c r="O17" s="21">
        <v>0.57102033250450102</v>
      </c>
      <c r="P17" s="21">
        <v>0.47457777719240901</v>
      </c>
      <c r="Q17" s="21">
        <v>0.43860209465245797</v>
      </c>
      <c r="R17" s="21"/>
      <c r="S17" s="21">
        <v>0.64250570580240196</v>
      </c>
      <c r="T17" s="21">
        <v>0.51340793365818005</v>
      </c>
      <c r="U17" s="21">
        <v>0.451864919654409</v>
      </c>
      <c r="V17" s="21">
        <v>0.44399616580337598</v>
      </c>
      <c r="W17" s="21">
        <v>0.55070001665595802</v>
      </c>
      <c r="X17" s="21">
        <v>0.47873794606484898</v>
      </c>
      <c r="Y17" s="21">
        <v>0.60831608233685797</v>
      </c>
      <c r="Z17" s="21">
        <v>0.54379479179190005</v>
      </c>
      <c r="AA17" s="21">
        <v>0.53567854651653801</v>
      </c>
      <c r="AB17" s="21">
        <v>0.43319796319861797</v>
      </c>
      <c r="AC17" s="21">
        <v>0.45200520050531001</v>
      </c>
      <c r="AD17" s="21"/>
      <c r="AE17" s="21">
        <v>0.31705447190548802</v>
      </c>
      <c r="AF17" s="21">
        <v>0.66848054051379902</v>
      </c>
      <c r="AG17" s="21">
        <v>0.50649639620221898</v>
      </c>
      <c r="AH17" s="21"/>
      <c r="AI17" s="21">
        <v>0.38055557492486303</v>
      </c>
      <c r="AJ17" s="21">
        <v>0.69114302328316302</v>
      </c>
      <c r="AK17" s="21">
        <v>0.646221336890758</v>
      </c>
      <c r="AL17" s="21">
        <v>-3.1311382323057101E-4</v>
      </c>
      <c r="AM17" s="21">
        <v>0.44830791647404</v>
      </c>
      <c r="AN17" s="21"/>
      <c r="AO17" s="21">
        <v>0.49354523340286799</v>
      </c>
      <c r="AP17" s="21">
        <v>0.69331152439037103</v>
      </c>
      <c r="AQ17" s="21">
        <v>0.63045738355171599</v>
      </c>
      <c r="AR17" s="21"/>
      <c r="AS17" s="21">
        <v>0.40098938707947901</v>
      </c>
      <c r="AT17" s="21">
        <v>0.50834055319472105</v>
      </c>
      <c r="AU17" s="21">
        <v>0.61090691996288404</v>
      </c>
      <c r="AV17" s="21">
        <v>0.66593348787784101</v>
      </c>
      <c r="AW17" s="21">
        <v>0.54988736185558196</v>
      </c>
      <c r="AX17" s="21"/>
      <c r="AY17" s="21">
        <v>0.63799684049498795</v>
      </c>
      <c r="AZ17" s="21">
        <v>0.47655482349126199</v>
      </c>
      <c r="BA17" s="21">
        <v>0.493158342674754</v>
      </c>
      <c r="BB17" s="21">
        <v>0.47709363198969401</v>
      </c>
      <c r="BC17" s="21">
        <v>0.53322511391949601</v>
      </c>
      <c r="BD17" s="21">
        <v>0.47962270313416699</v>
      </c>
      <c r="BE17" s="21">
        <v>0.46294508944761797</v>
      </c>
      <c r="BF17" s="21">
        <v>0.49877598573910797</v>
      </c>
      <c r="BG17" s="21">
        <v>0.54397165375876599</v>
      </c>
      <c r="BH17" s="21">
        <v>0.50596251440270301</v>
      </c>
      <c r="BI17" s="21">
        <v>0.62271561952653298</v>
      </c>
      <c r="BJ17" s="21">
        <v>0.54128012034976103</v>
      </c>
      <c r="BK17" s="21">
        <v>0.47367156630972301</v>
      </c>
      <c r="BL17" s="21">
        <v>0.68783677811462896</v>
      </c>
      <c r="BM17" s="21">
        <v>0.55450323416119796</v>
      </c>
      <c r="BN17" s="21">
        <v>0.74299067328636503</v>
      </c>
      <c r="BO17" s="21"/>
      <c r="BP17" s="21">
        <v>0.61694535904380199</v>
      </c>
      <c r="BQ17" s="21">
        <v>0.52637045066469001</v>
      </c>
      <c r="BR17" s="21">
        <v>0.50861359645723903</v>
      </c>
      <c r="BS17" s="21">
        <v>0.46939359111532802</v>
      </c>
      <c r="BT17" s="21">
        <v>0.44545536750903098</v>
      </c>
      <c r="BU17" s="21">
        <v>0.46282604125605897</v>
      </c>
      <c r="BV17" s="21"/>
      <c r="BW17" s="21">
        <v>0.61034022927328702</v>
      </c>
      <c r="BX17" s="21">
        <v>0.50862348869568896</v>
      </c>
      <c r="BY17" s="21">
        <v>0.53817892100307096</v>
      </c>
      <c r="BZ17" s="21">
        <v>0.497295247957384</v>
      </c>
      <c r="CA17" s="21">
        <v>0.48393445706622101</v>
      </c>
      <c r="CB17" s="21">
        <v>0.54383391566241801</v>
      </c>
      <c r="CC17" s="21">
        <v>0.48311927668448201</v>
      </c>
      <c r="CD17" s="21">
        <v>0.63643230956865604</v>
      </c>
      <c r="CE17" s="21"/>
      <c r="CF17" s="21">
        <v>0.517247140923079</v>
      </c>
      <c r="CG17" s="21">
        <v>0.55071134483137496</v>
      </c>
      <c r="CH17" s="21">
        <v>0.50586892663469996</v>
      </c>
      <c r="CI17" s="21">
        <v>0.52774565876947699</v>
      </c>
      <c r="CJ17" s="21">
        <v>0.35772353791628902</v>
      </c>
      <c r="CK17" s="21"/>
      <c r="CL17" s="21">
        <v>0.58262806171936699</v>
      </c>
      <c r="CM17" s="21"/>
      <c r="CN17" s="21">
        <v>0.56037777340403505</v>
      </c>
      <c r="CO17" s="21">
        <v>0.45302469106993798</v>
      </c>
      <c r="CP17" s="21">
        <v>0.485021061095948</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CP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155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149</v>
      </c>
      <c r="C9" s="17">
        <v>4.5260520206745897E-2</v>
      </c>
      <c r="D9" s="17">
        <v>6.4205915131417199E-2</v>
      </c>
      <c r="E9" s="17">
        <v>2.71304058148647E-2</v>
      </c>
      <c r="F9" s="17"/>
      <c r="G9" s="17">
        <v>7.0528230408273607E-2</v>
      </c>
      <c r="H9" s="17">
        <v>8.7313894457643995E-2</v>
      </c>
      <c r="I9" s="17">
        <v>6.4860340695592003E-2</v>
      </c>
      <c r="J9" s="17">
        <v>2.0209556549823499E-2</v>
      </c>
      <c r="K9" s="17">
        <v>2.1482741164804899E-2</v>
      </c>
      <c r="L9" s="17">
        <v>1.42574025708246E-2</v>
      </c>
      <c r="M9" s="17"/>
      <c r="N9" s="17">
        <v>5.47953407406701E-2</v>
      </c>
      <c r="O9" s="17">
        <v>4.2879514588769103E-2</v>
      </c>
      <c r="P9" s="17">
        <v>4.8161484866756699E-2</v>
      </c>
      <c r="Q9" s="17">
        <v>3.5477056068466697E-2</v>
      </c>
      <c r="R9" s="17"/>
      <c r="S9" s="17">
        <v>8.0985134965487801E-2</v>
      </c>
      <c r="T9" s="17">
        <v>4.0111155644037597E-2</v>
      </c>
      <c r="U9" s="17">
        <v>2.3578502553039001E-2</v>
      </c>
      <c r="V9" s="17">
        <v>4.0346935551590302E-2</v>
      </c>
      <c r="W9" s="17">
        <v>4.6474872638236103E-2</v>
      </c>
      <c r="X9" s="17">
        <v>3.6494608043039597E-2</v>
      </c>
      <c r="Y9" s="17">
        <v>3.9597769114627597E-2</v>
      </c>
      <c r="Z9" s="17">
        <v>2.86014733252552E-2</v>
      </c>
      <c r="AA9" s="17">
        <v>5.1808866030486199E-2</v>
      </c>
      <c r="AB9" s="17">
        <v>4.1397471860077001E-2</v>
      </c>
      <c r="AC9" s="17">
        <v>3.1240219177300001E-2</v>
      </c>
      <c r="AD9" s="17"/>
      <c r="AE9" s="17">
        <v>3.9040159978864897E-2</v>
      </c>
      <c r="AF9" s="17">
        <v>5.2255308251561002E-2</v>
      </c>
      <c r="AG9" s="17">
        <v>4.3471153214689098E-2</v>
      </c>
      <c r="AH9" s="17"/>
      <c r="AI9" s="17">
        <v>4.3745297166396899E-2</v>
      </c>
      <c r="AJ9" s="17">
        <v>6.5855683058698405E-2</v>
      </c>
      <c r="AK9" s="17">
        <v>6.2715132391171796E-2</v>
      </c>
      <c r="AL9" s="17">
        <v>2.9757587247197601E-2</v>
      </c>
      <c r="AM9" s="17">
        <v>1.78108302124486E-2</v>
      </c>
      <c r="AN9" s="17"/>
      <c r="AO9" s="17">
        <v>7.4496573651335607E-2</v>
      </c>
      <c r="AP9" s="17">
        <v>5.7255565682706303E-2</v>
      </c>
      <c r="AQ9" s="17">
        <v>7.2854199562997699E-2</v>
      </c>
      <c r="AR9" s="17"/>
      <c r="AS9" s="17">
        <v>2.8132905395717899E-2</v>
      </c>
      <c r="AT9" s="17">
        <v>2.5426472822557999E-2</v>
      </c>
      <c r="AU9" s="17">
        <v>5.9362726666248103E-2</v>
      </c>
      <c r="AV9" s="17">
        <v>9.5206048136072599E-2</v>
      </c>
      <c r="AW9" s="17">
        <v>0.149869300328692</v>
      </c>
      <c r="AX9" s="17"/>
      <c r="AY9" s="17">
        <v>0</v>
      </c>
      <c r="AZ9" s="17">
        <v>4.5559859617485599E-2</v>
      </c>
      <c r="BA9" s="17">
        <v>4.0922850831954703E-2</v>
      </c>
      <c r="BB9" s="17">
        <v>2.44168187228118E-2</v>
      </c>
      <c r="BC9" s="17">
        <v>4.2454618514289201E-2</v>
      </c>
      <c r="BD9" s="17">
        <v>4.6783379107989402E-2</v>
      </c>
      <c r="BE9" s="17">
        <v>5.07946110773312E-2</v>
      </c>
      <c r="BF9" s="17">
        <v>3.00608181264167E-2</v>
      </c>
      <c r="BG9" s="17">
        <v>3.9194069181190998E-2</v>
      </c>
      <c r="BH9" s="17">
        <v>3.9859908701591701E-2</v>
      </c>
      <c r="BI9" s="17">
        <v>4.87521310294547E-2</v>
      </c>
      <c r="BJ9" s="17">
        <v>1.7939118091997001E-2</v>
      </c>
      <c r="BK9" s="17">
        <v>3.9512345074770597E-2</v>
      </c>
      <c r="BL9" s="17">
        <v>2.4581487688996699E-2</v>
      </c>
      <c r="BM9" s="17">
        <v>8.1705760377690007E-2</v>
      </c>
      <c r="BN9" s="17">
        <v>0.19866347584208</v>
      </c>
      <c r="BO9" s="17"/>
      <c r="BP9" s="17">
        <v>9.9447148788876602E-2</v>
      </c>
      <c r="BQ9" s="17">
        <v>2.44378069599577E-2</v>
      </c>
      <c r="BR9" s="17">
        <v>3.5735611891310901E-2</v>
      </c>
      <c r="BS9" s="17">
        <v>3.5600382695472797E-2</v>
      </c>
      <c r="BT9" s="17">
        <v>1.4365184390941E-2</v>
      </c>
      <c r="BU9" s="17">
        <v>4.3182980784861803E-2</v>
      </c>
      <c r="BV9" s="17"/>
      <c r="BW9" s="17">
        <v>9.8506310332086594E-2</v>
      </c>
      <c r="BX9" s="17">
        <v>4.4672912065557902E-2</v>
      </c>
      <c r="BY9" s="17">
        <v>4.07761567030996E-2</v>
      </c>
      <c r="BZ9" s="17">
        <v>4.4140783148143597E-2</v>
      </c>
      <c r="CA9" s="17">
        <v>3.48997281535533E-2</v>
      </c>
      <c r="CB9" s="17">
        <v>9.1661415718264402E-2</v>
      </c>
      <c r="CC9" s="17">
        <v>0.104532928655743</v>
      </c>
      <c r="CD9" s="17">
        <v>1.9386753512344101E-2</v>
      </c>
      <c r="CE9" s="17"/>
      <c r="CF9" s="17">
        <v>0.165724894055472</v>
      </c>
      <c r="CG9" s="17">
        <v>4.3330835561314299E-2</v>
      </c>
      <c r="CH9" s="17">
        <v>2.8805377357999699E-2</v>
      </c>
      <c r="CI9" s="17">
        <v>2.74421883432097E-2</v>
      </c>
      <c r="CJ9" s="17">
        <v>2.6954436651382099E-2</v>
      </c>
      <c r="CK9" s="17"/>
      <c r="CL9" s="17">
        <v>5.7893761580310503E-2</v>
      </c>
      <c r="CM9" s="17"/>
      <c r="CN9" s="17">
        <v>2.63179238597929E-2</v>
      </c>
      <c r="CO9" s="17">
        <v>3.8511039637424298E-2</v>
      </c>
      <c r="CP9" s="17">
        <v>9.39213072939548E-2</v>
      </c>
    </row>
    <row r="10" spans="2:94" x14ac:dyDescent="0.35">
      <c r="B10" s="18" t="s">
        <v>150</v>
      </c>
      <c r="C10" s="17">
        <v>0.24480783431219899</v>
      </c>
      <c r="D10" s="17">
        <v>0.254963567895298</v>
      </c>
      <c r="E10" s="17">
        <v>0.23588074329574699</v>
      </c>
      <c r="F10" s="17"/>
      <c r="G10" s="17">
        <v>0.359662205715852</v>
      </c>
      <c r="H10" s="17">
        <v>0.33710653377731697</v>
      </c>
      <c r="I10" s="17">
        <v>0.253999386294191</v>
      </c>
      <c r="J10" s="17">
        <v>0.24256542293261399</v>
      </c>
      <c r="K10" s="17">
        <v>0.160357953817443</v>
      </c>
      <c r="L10" s="17">
        <v>0.14346467998228099</v>
      </c>
      <c r="M10" s="17"/>
      <c r="N10" s="17">
        <v>0.27405751467109701</v>
      </c>
      <c r="O10" s="17">
        <v>0.24415774899446399</v>
      </c>
      <c r="P10" s="17">
        <v>0.249882453539442</v>
      </c>
      <c r="Q10" s="17">
        <v>0.21261322059923601</v>
      </c>
      <c r="R10" s="17"/>
      <c r="S10" s="17">
        <v>0.34414845262488702</v>
      </c>
      <c r="T10" s="17">
        <v>0.23140826329362399</v>
      </c>
      <c r="U10" s="17">
        <v>0.191364242991444</v>
      </c>
      <c r="V10" s="17">
        <v>0.21878852030177801</v>
      </c>
      <c r="W10" s="17">
        <v>0.243760906694623</v>
      </c>
      <c r="X10" s="17">
        <v>0.26965919418880502</v>
      </c>
      <c r="Y10" s="17">
        <v>0.27176083965622</v>
      </c>
      <c r="Z10" s="17">
        <v>0.23314186688402599</v>
      </c>
      <c r="AA10" s="17">
        <v>0.23454390100342401</v>
      </c>
      <c r="AB10" s="17">
        <v>0.15732519201086201</v>
      </c>
      <c r="AC10" s="17">
        <v>0.237106268323345</v>
      </c>
      <c r="AD10" s="17"/>
      <c r="AE10" s="17">
        <v>0.18676483763190399</v>
      </c>
      <c r="AF10" s="17">
        <v>0.25911312425690702</v>
      </c>
      <c r="AG10" s="17">
        <v>0.29442195875349098</v>
      </c>
      <c r="AH10" s="17"/>
      <c r="AI10" s="17">
        <v>0.24032825348537601</v>
      </c>
      <c r="AJ10" s="17">
        <v>0.273806851819622</v>
      </c>
      <c r="AK10" s="17">
        <v>0.234710938068181</v>
      </c>
      <c r="AL10" s="17">
        <v>0.141202300350391</v>
      </c>
      <c r="AM10" s="17">
        <v>0.23973335267611501</v>
      </c>
      <c r="AN10" s="17"/>
      <c r="AO10" s="17">
        <v>0.319652941520154</v>
      </c>
      <c r="AP10" s="17">
        <v>0.28825712255418301</v>
      </c>
      <c r="AQ10" s="17">
        <v>0.26454966969487198</v>
      </c>
      <c r="AR10" s="17"/>
      <c r="AS10" s="17">
        <v>0.206519393446324</v>
      </c>
      <c r="AT10" s="17">
        <v>0.24546590706479801</v>
      </c>
      <c r="AU10" s="17">
        <v>0.25527856525668602</v>
      </c>
      <c r="AV10" s="17">
        <v>0.31813780322116803</v>
      </c>
      <c r="AW10" s="17">
        <v>0.35150484402457999</v>
      </c>
      <c r="AX10" s="17"/>
      <c r="AY10" s="17">
        <v>0.28412480516219801</v>
      </c>
      <c r="AZ10" s="17">
        <v>0.22389669929737399</v>
      </c>
      <c r="BA10" s="17">
        <v>0.20049967635843199</v>
      </c>
      <c r="BB10" s="17">
        <v>0.19137174040702901</v>
      </c>
      <c r="BC10" s="17">
        <v>0.22371522175397701</v>
      </c>
      <c r="BD10" s="17">
        <v>0.24300224666186801</v>
      </c>
      <c r="BE10" s="17">
        <v>0.22833165796931401</v>
      </c>
      <c r="BF10" s="17">
        <v>0.30560347831100698</v>
      </c>
      <c r="BG10" s="17">
        <v>0.27659425258393899</v>
      </c>
      <c r="BH10" s="17">
        <v>0.269987874133855</v>
      </c>
      <c r="BI10" s="17">
        <v>0.21266513893713301</v>
      </c>
      <c r="BJ10" s="17">
        <v>0.30308099108979197</v>
      </c>
      <c r="BK10" s="17">
        <v>0.22892934980015001</v>
      </c>
      <c r="BL10" s="17">
        <v>0.29984160901600898</v>
      </c>
      <c r="BM10" s="17">
        <v>0.33047696268323301</v>
      </c>
      <c r="BN10" s="17">
        <v>0.38477433125973698</v>
      </c>
      <c r="BO10" s="17"/>
      <c r="BP10" s="17">
        <v>0.33119801811122701</v>
      </c>
      <c r="BQ10" s="17">
        <v>0.23613633076669199</v>
      </c>
      <c r="BR10" s="17">
        <v>0.22207878000898901</v>
      </c>
      <c r="BS10" s="17">
        <v>0.22301355190813399</v>
      </c>
      <c r="BT10" s="17">
        <v>0.17404383951980401</v>
      </c>
      <c r="BU10" s="17">
        <v>0.203407271966769</v>
      </c>
      <c r="BV10" s="17"/>
      <c r="BW10" s="17">
        <v>0.24534765129258401</v>
      </c>
      <c r="BX10" s="17">
        <v>0.22075139131464799</v>
      </c>
      <c r="BY10" s="17">
        <v>0.24025069850234401</v>
      </c>
      <c r="BZ10" s="17">
        <v>0.26178649342472599</v>
      </c>
      <c r="CA10" s="17">
        <v>0.29667369216867101</v>
      </c>
      <c r="CB10" s="17">
        <v>0.267552389647783</v>
      </c>
      <c r="CC10" s="17">
        <v>0.219843287305791</v>
      </c>
      <c r="CD10" s="17">
        <v>0.306044858390142</v>
      </c>
      <c r="CE10" s="17"/>
      <c r="CF10" s="17">
        <v>0.314654519775876</v>
      </c>
      <c r="CG10" s="17">
        <v>0.24576575927409</v>
      </c>
      <c r="CH10" s="17">
        <v>0.25383937022221897</v>
      </c>
      <c r="CI10" s="17">
        <v>0.19313022191498999</v>
      </c>
      <c r="CJ10" s="17">
        <v>0.188327151069938</v>
      </c>
      <c r="CK10" s="17"/>
      <c r="CL10" s="17">
        <v>0.32874770315941898</v>
      </c>
      <c r="CM10" s="17"/>
      <c r="CN10" s="17">
        <v>0.19387852625041399</v>
      </c>
      <c r="CO10" s="17">
        <v>0.30301397644349298</v>
      </c>
      <c r="CP10" s="17">
        <v>0.31487036735364599</v>
      </c>
    </row>
    <row r="11" spans="2:94" x14ac:dyDescent="0.35">
      <c r="B11" s="18" t="s">
        <v>151</v>
      </c>
      <c r="C11" s="17">
        <v>0.37601065637130199</v>
      </c>
      <c r="D11" s="17">
        <v>0.35174527476608602</v>
      </c>
      <c r="E11" s="17">
        <v>0.39864590859396098</v>
      </c>
      <c r="F11" s="17"/>
      <c r="G11" s="17">
        <v>0.34349219865799402</v>
      </c>
      <c r="H11" s="17">
        <v>0.32684761158415299</v>
      </c>
      <c r="I11" s="17">
        <v>0.34970016290846201</v>
      </c>
      <c r="J11" s="17">
        <v>0.36194831593708598</v>
      </c>
      <c r="K11" s="17">
        <v>0.41661677315790302</v>
      </c>
      <c r="L11" s="17">
        <v>0.44358727145982801</v>
      </c>
      <c r="M11" s="17"/>
      <c r="N11" s="17">
        <v>0.38214486692705302</v>
      </c>
      <c r="O11" s="17">
        <v>0.38696926568498702</v>
      </c>
      <c r="P11" s="17">
        <v>0.36266072919099601</v>
      </c>
      <c r="Q11" s="17">
        <v>0.36846297481312301</v>
      </c>
      <c r="R11" s="17"/>
      <c r="S11" s="17">
        <v>0.30967688072208599</v>
      </c>
      <c r="T11" s="17">
        <v>0.36654100834206899</v>
      </c>
      <c r="U11" s="17">
        <v>0.43210772550813198</v>
      </c>
      <c r="V11" s="17">
        <v>0.39463522351180802</v>
      </c>
      <c r="W11" s="17">
        <v>0.40669350994508302</v>
      </c>
      <c r="X11" s="17">
        <v>0.34649249394624398</v>
      </c>
      <c r="Y11" s="17">
        <v>0.38332665235129898</v>
      </c>
      <c r="Z11" s="17">
        <v>0.40875478907026302</v>
      </c>
      <c r="AA11" s="17">
        <v>0.38483915663063401</v>
      </c>
      <c r="AB11" s="17">
        <v>0.38547800315901498</v>
      </c>
      <c r="AC11" s="17">
        <v>0.39874878709344003</v>
      </c>
      <c r="AD11" s="17"/>
      <c r="AE11" s="17">
        <v>0.37432842541613998</v>
      </c>
      <c r="AF11" s="17">
        <v>0.39105684126934098</v>
      </c>
      <c r="AG11" s="17">
        <v>0.34591068835488697</v>
      </c>
      <c r="AH11" s="17"/>
      <c r="AI11" s="17">
        <v>0.38382620640607001</v>
      </c>
      <c r="AJ11" s="17">
        <v>0.353822865246604</v>
      </c>
      <c r="AK11" s="17">
        <v>0.38957656250863598</v>
      </c>
      <c r="AL11" s="17">
        <v>0.37809896925120501</v>
      </c>
      <c r="AM11" s="17">
        <v>0.35201561751325799</v>
      </c>
      <c r="AN11" s="17"/>
      <c r="AO11" s="17">
        <v>0.34737843937082902</v>
      </c>
      <c r="AP11" s="17">
        <v>0.36169999616328002</v>
      </c>
      <c r="AQ11" s="17">
        <v>0.38132496792499199</v>
      </c>
      <c r="AR11" s="17"/>
      <c r="AS11" s="17">
        <v>0.39822738817719799</v>
      </c>
      <c r="AT11" s="17">
        <v>0.38791696083508898</v>
      </c>
      <c r="AU11" s="17">
        <v>0.37251938635280202</v>
      </c>
      <c r="AV11" s="17">
        <v>0.33681979945243101</v>
      </c>
      <c r="AW11" s="17">
        <v>0.35003619685489501</v>
      </c>
      <c r="AX11" s="17"/>
      <c r="AY11" s="17">
        <v>0.324428068341648</v>
      </c>
      <c r="AZ11" s="17">
        <v>0.40347378830354003</v>
      </c>
      <c r="BA11" s="17">
        <v>0.37130229110200003</v>
      </c>
      <c r="BB11" s="17">
        <v>0.42478453246463399</v>
      </c>
      <c r="BC11" s="17">
        <v>0.39861234008066199</v>
      </c>
      <c r="BD11" s="17">
        <v>0.38533795222851502</v>
      </c>
      <c r="BE11" s="17">
        <v>0.36823890950660398</v>
      </c>
      <c r="BF11" s="17">
        <v>0.34417570406238501</v>
      </c>
      <c r="BG11" s="17">
        <v>0.33018539785073198</v>
      </c>
      <c r="BH11" s="17">
        <v>0.37769762805190998</v>
      </c>
      <c r="BI11" s="17">
        <v>0.409525365998475</v>
      </c>
      <c r="BJ11" s="17">
        <v>0.38193098387895702</v>
      </c>
      <c r="BK11" s="17">
        <v>0.38433035532418902</v>
      </c>
      <c r="BL11" s="17">
        <v>0.433645276573278</v>
      </c>
      <c r="BM11" s="17">
        <v>0.40316294235408701</v>
      </c>
      <c r="BN11" s="17">
        <v>0.21211393276194901</v>
      </c>
      <c r="BO11" s="17"/>
      <c r="BP11" s="17">
        <v>0.30745550301331398</v>
      </c>
      <c r="BQ11" s="17">
        <v>0.402149824507329</v>
      </c>
      <c r="BR11" s="17">
        <v>0.41964185410270599</v>
      </c>
      <c r="BS11" s="17">
        <v>0.37737417402046503</v>
      </c>
      <c r="BT11" s="17">
        <v>0.415604147182841</v>
      </c>
      <c r="BU11" s="17">
        <v>0.34304530334581901</v>
      </c>
      <c r="BV11" s="17"/>
      <c r="BW11" s="17">
        <v>0.34244469181480103</v>
      </c>
      <c r="BX11" s="17">
        <v>0.379141709591924</v>
      </c>
      <c r="BY11" s="17">
        <v>0.39286193457917201</v>
      </c>
      <c r="BZ11" s="17">
        <v>0.38392914422103702</v>
      </c>
      <c r="CA11" s="17">
        <v>0.35267771113091501</v>
      </c>
      <c r="CB11" s="17">
        <v>0.33388548506772803</v>
      </c>
      <c r="CC11" s="17">
        <v>0.31946109877180801</v>
      </c>
      <c r="CD11" s="17">
        <v>0.37017352032782203</v>
      </c>
      <c r="CE11" s="17"/>
      <c r="CF11" s="17">
        <v>0.28013527351973899</v>
      </c>
      <c r="CG11" s="17">
        <v>0.38936136730047199</v>
      </c>
      <c r="CH11" s="17">
        <v>0.38402679551479801</v>
      </c>
      <c r="CI11" s="17">
        <v>0.380778974760273</v>
      </c>
      <c r="CJ11" s="17">
        <v>0.363570511625675</v>
      </c>
      <c r="CK11" s="17"/>
      <c r="CL11" s="17">
        <v>0.36718780873554502</v>
      </c>
      <c r="CM11" s="17"/>
      <c r="CN11" s="17">
        <v>0.38775428968585901</v>
      </c>
      <c r="CO11" s="17">
        <v>0.38137144541944401</v>
      </c>
      <c r="CP11" s="17">
        <v>0.34490670322245898</v>
      </c>
    </row>
    <row r="12" spans="2:94" x14ac:dyDescent="0.35">
      <c r="B12" s="18" t="s">
        <v>152</v>
      </c>
      <c r="C12" s="17">
        <v>0.24007325970048099</v>
      </c>
      <c r="D12" s="17">
        <v>0.26510519921537501</v>
      </c>
      <c r="E12" s="17">
        <v>0.214609834050076</v>
      </c>
      <c r="F12" s="17"/>
      <c r="G12" s="17">
        <v>0.14965430997101301</v>
      </c>
      <c r="H12" s="17">
        <v>0.171861134976729</v>
      </c>
      <c r="I12" s="17">
        <v>0.23564067646899201</v>
      </c>
      <c r="J12" s="17">
        <v>0.270541964206931</v>
      </c>
      <c r="K12" s="17">
        <v>0.30223568491293601</v>
      </c>
      <c r="L12" s="17">
        <v>0.29354047569282199</v>
      </c>
      <c r="M12" s="17"/>
      <c r="N12" s="17">
        <v>0.237747000080407</v>
      </c>
      <c r="O12" s="17">
        <v>0.23797839587010999</v>
      </c>
      <c r="P12" s="17">
        <v>0.23516319196806201</v>
      </c>
      <c r="Q12" s="17">
        <v>0.246319299363009</v>
      </c>
      <c r="R12" s="17"/>
      <c r="S12" s="17">
        <v>0.18377821125504801</v>
      </c>
      <c r="T12" s="17">
        <v>0.26827198123652102</v>
      </c>
      <c r="U12" s="17">
        <v>0.24297025775540901</v>
      </c>
      <c r="V12" s="17">
        <v>0.23865240681137001</v>
      </c>
      <c r="W12" s="17">
        <v>0.23712928806740699</v>
      </c>
      <c r="X12" s="17">
        <v>0.220007424514685</v>
      </c>
      <c r="Y12" s="17">
        <v>0.23360199122130401</v>
      </c>
      <c r="Z12" s="17">
        <v>0.23678330727529601</v>
      </c>
      <c r="AA12" s="17">
        <v>0.23324589111882801</v>
      </c>
      <c r="AB12" s="17">
        <v>0.32577992364893399</v>
      </c>
      <c r="AC12" s="17">
        <v>0.23620098438708201</v>
      </c>
      <c r="AD12" s="17"/>
      <c r="AE12" s="17">
        <v>0.30386780426951099</v>
      </c>
      <c r="AF12" s="17">
        <v>0.229109830475142</v>
      </c>
      <c r="AG12" s="17">
        <v>0.157242267826876</v>
      </c>
      <c r="AH12" s="17"/>
      <c r="AI12" s="17">
        <v>0.24757972214843901</v>
      </c>
      <c r="AJ12" s="17">
        <v>0.23154922852350901</v>
      </c>
      <c r="AK12" s="17">
        <v>0.24533943089641699</v>
      </c>
      <c r="AL12" s="17">
        <v>0.384760046656004</v>
      </c>
      <c r="AM12" s="17">
        <v>0.21883638189423599</v>
      </c>
      <c r="AN12" s="17"/>
      <c r="AO12" s="17">
        <v>0.17603214141715801</v>
      </c>
      <c r="AP12" s="17">
        <v>0.212410085476361</v>
      </c>
      <c r="AQ12" s="17">
        <v>0.22948186098871401</v>
      </c>
      <c r="AR12" s="17"/>
      <c r="AS12" s="17">
        <v>0.234860059707407</v>
      </c>
      <c r="AT12" s="17">
        <v>0.23431857988809099</v>
      </c>
      <c r="AU12" s="17">
        <v>0.23386351061388999</v>
      </c>
      <c r="AV12" s="17">
        <v>0.217972797069485</v>
      </c>
      <c r="AW12" s="17">
        <v>6.3048326208840003E-2</v>
      </c>
      <c r="AX12" s="17"/>
      <c r="AY12" s="17">
        <v>0.29618642152959201</v>
      </c>
      <c r="AZ12" s="17">
        <v>0.22280366462616699</v>
      </c>
      <c r="BA12" s="17">
        <v>0.25406554401220899</v>
      </c>
      <c r="BB12" s="17">
        <v>0.25913034144494801</v>
      </c>
      <c r="BC12" s="17">
        <v>0.23438265030034999</v>
      </c>
      <c r="BD12" s="17">
        <v>0.22121534114232999</v>
      </c>
      <c r="BE12" s="17">
        <v>0.246825744475105</v>
      </c>
      <c r="BF12" s="17">
        <v>0.23071936827467501</v>
      </c>
      <c r="BG12" s="17">
        <v>0.278946898534712</v>
      </c>
      <c r="BH12" s="17">
        <v>0.209332083308538</v>
      </c>
      <c r="BI12" s="17">
        <v>0.24655420953249299</v>
      </c>
      <c r="BJ12" s="17">
        <v>0.24350383728811301</v>
      </c>
      <c r="BK12" s="17">
        <v>0.29359867939092499</v>
      </c>
      <c r="BL12" s="17">
        <v>0.201446934433713</v>
      </c>
      <c r="BM12" s="17">
        <v>0.15790099263687701</v>
      </c>
      <c r="BN12" s="17">
        <v>0.19161468641805501</v>
      </c>
      <c r="BO12" s="17"/>
      <c r="BP12" s="17">
        <v>0.192486210182923</v>
      </c>
      <c r="BQ12" s="17">
        <v>0.22552704976733501</v>
      </c>
      <c r="BR12" s="17">
        <v>0.21651070612432299</v>
      </c>
      <c r="BS12" s="17">
        <v>0.27646834423224498</v>
      </c>
      <c r="BT12" s="17">
        <v>0.29234151797520802</v>
      </c>
      <c r="BU12" s="17">
        <v>0.33388202783559401</v>
      </c>
      <c r="BV12" s="17"/>
      <c r="BW12" s="17">
        <v>0.19823833470355701</v>
      </c>
      <c r="BX12" s="17">
        <v>0.25907622013124798</v>
      </c>
      <c r="BY12" s="17">
        <v>0.251962961815894</v>
      </c>
      <c r="BZ12" s="17">
        <v>0.21252401482310901</v>
      </c>
      <c r="CA12" s="17">
        <v>0.249270599256463</v>
      </c>
      <c r="CB12" s="17">
        <v>0.210386501310629</v>
      </c>
      <c r="CC12" s="17">
        <v>0.276098465095093</v>
      </c>
      <c r="CD12" s="17">
        <v>0.18142013058803999</v>
      </c>
      <c r="CE12" s="17"/>
      <c r="CF12" s="17">
        <v>0.194491979945279</v>
      </c>
      <c r="CG12" s="17">
        <v>0.239650163689828</v>
      </c>
      <c r="CH12" s="17">
        <v>0.23326451021070699</v>
      </c>
      <c r="CI12" s="17">
        <v>0.27739248098480901</v>
      </c>
      <c r="CJ12" s="17">
        <v>0.26943942780053498</v>
      </c>
      <c r="CK12" s="17"/>
      <c r="CL12" s="17">
        <v>0.16700487279333701</v>
      </c>
      <c r="CM12" s="17"/>
      <c r="CN12" s="17">
        <v>0.29428567173097198</v>
      </c>
      <c r="CO12" s="17">
        <v>0.17372158577036401</v>
      </c>
      <c r="CP12" s="17">
        <v>0.168990772349458</v>
      </c>
    </row>
    <row r="13" spans="2:94" x14ac:dyDescent="0.35">
      <c r="B13" s="18" t="s">
        <v>133</v>
      </c>
      <c r="C13" s="17">
        <v>9.3847729409271802E-2</v>
      </c>
      <c r="D13" s="17">
        <v>6.3980042991824498E-2</v>
      </c>
      <c r="E13" s="17">
        <v>0.123733108245351</v>
      </c>
      <c r="F13" s="17"/>
      <c r="G13" s="17">
        <v>7.6663055246867895E-2</v>
      </c>
      <c r="H13" s="17">
        <v>7.6870825204157806E-2</v>
      </c>
      <c r="I13" s="17">
        <v>9.5799433632763706E-2</v>
      </c>
      <c r="J13" s="17">
        <v>0.10473474037354601</v>
      </c>
      <c r="K13" s="17">
        <v>9.9306846946913094E-2</v>
      </c>
      <c r="L13" s="17">
        <v>0.10515017029424401</v>
      </c>
      <c r="M13" s="17"/>
      <c r="N13" s="17">
        <v>5.1255277580773299E-2</v>
      </c>
      <c r="O13" s="17">
        <v>8.8015074861669096E-2</v>
      </c>
      <c r="P13" s="17">
        <v>0.104132140434744</v>
      </c>
      <c r="Q13" s="17">
        <v>0.13712744915616601</v>
      </c>
      <c r="R13" s="17"/>
      <c r="S13" s="17">
        <v>8.1411320432491399E-2</v>
      </c>
      <c r="T13" s="17">
        <v>9.3667591483748605E-2</v>
      </c>
      <c r="U13" s="17">
        <v>0.10997927119197699</v>
      </c>
      <c r="V13" s="17">
        <v>0.107576913823454</v>
      </c>
      <c r="W13" s="17">
        <v>6.5941422654651305E-2</v>
      </c>
      <c r="X13" s="17">
        <v>0.127346279307226</v>
      </c>
      <c r="Y13" s="17">
        <v>7.17127476565491E-2</v>
      </c>
      <c r="Z13" s="17">
        <v>9.2718563445159399E-2</v>
      </c>
      <c r="AA13" s="17">
        <v>9.5562185216627904E-2</v>
      </c>
      <c r="AB13" s="17">
        <v>9.0019409321112201E-2</v>
      </c>
      <c r="AC13" s="17">
        <v>9.6703741018833694E-2</v>
      </c>
      <c r="AD13" s="17"/>
      <c r="AE13" s="17">
        <v>9.5998772703580995E-2</v>
      </c>
      <c r="AF13" s="17">
        <v>6.8464895747048796E-2</v>
      </c>
      <c r="AG13" s="17">
        <v>0.15895393185005699</v>
      </c>
      <c r="AH13" s="17"/>
      <c r="AI13" s="17">
        <v>8.4520520793718398E-2</v>
      </c>
      <c r="AJ13" s="17">
        <v>7.4965371351565904E-2</v>
      </c>
      <c r="AK13" s="17">
        <v>6.7657936135593399E-2</v>
      </c>
      <c r="AL13" s="17">
        <v>6.6181096495202305E-2</v>
      </c>
      <c r="AM13" s="17">
        <v>0.17160381770394301</v>
      </c>
      <c r="AN13" s="17"/>
      <c r="AO13" s="17">
        <v>8.2439904040523204E-2</v>
      </c>
      <c r="AP13" s="17">
        <v>8.0377230123469895E-2</v>
      </c>
      <c r="AQ13" s="17">
        <v>5.1789301828424401E-2</v>
      </c>
      <c r="AR13" s="17"/>
      <c r="AS13" s="17">
        <v>0.132260253273352</v>
      </c>
      <c r="AT13" s="17">
        <v>0.106872079389463</v>
      </c>
      <c r="AU13" s="17">
        <v>7.8975811110374494E-2</v>
      </c>
      <c r="AV13" s="17">
        <v>3.1863552120843297E-2</v>
      </c>
      <c r="AW13" s="17">
        <v>8.5541332582993193E-2</v>
      </c>
      <c r="AX13" s="17"/>
      <c r="AY13" s="17">
        <v>9.5260704966561305E-2</v>
      </c>
      <c r="AZ13" s="17">
        <v>0.104265988155433</v>
      </c>
      <c r="BA13" s="17">
        <v>0.133209637695405</v>
      </c>
      <c r="BB13" s="17">
        <v>0.100296566960577</v>
      </c>
      <c r="BC13" s="17">
        <v>0.100835169350721</v>
      </c>
      <c r="BD13" s="17">
        <v>0.103661080859298</v>
      </c>
      <c r="BE13" s="17">
        <v>0.105809076971645</v>
      </c>
      <c r="BF13" s="17">
        <v>8.9440631225515904E-2</v>
      </c>
      <c r="BG13" s="17">
        <v>7.5079381849426294E-2</v>
      </c>
      <c r="BH13" s="17">
        <v>0.10312250580410499</v>
      </c>
      <c r="BI13" s="17">
        <v>8.2503154502444595E-2</v>
      </c>
      <c r="BJ13" s="17">
        <v>5.3545069651140698E-2</v>
      </c>
      <c r="BK13" s="17">
        <v>5.3629270409965103E-2</v>
      </c>
      <c r="BL13" s="17">
        <v>4.0484692288002798E-2</v>
      </c>
      <c r="BM13" s="17">
        <v>2.67533419481122E-2</v>
      </c>
      <c r="BN13" s="17">
        <v>1.2833573718178301E-2</v>
      </c>
      <c r="BO13" s="17"/>
      <c r="BP13" s="17">
        <v>6.9413119903658296E-2</v>
      </c>
      <c r="BQ13" s="17">
        <v>0.111748987998686</v>
      </c>
      <c r="BR13" s="17">
        <v>0.106033047872671</v>
      </c>
      <c r="BS13" s="17">
        <v>8.7543547143683106E-2</v>
      </c>
      <c r="BT13" s="17">
        <v>0.10364531093120601</v>
      </c>
      <c r="BU13" s="17">
        <v>7.6482416066956202E-2</v>
      </c>
      <c r="BV13" s="17"/>
      <c r="BW13" s="17">
        <v>0.115463011856972</v>
      </c>
      <c r="BX13" s="17">
        <v>9.6357766896622399E-2</v>
      </c>
      <c r="BY13" s="17">
        <v>7.4148248399490302E-2</v>
      </c>
      <c r="BZ13" s="17">
        <v>9.7619564382984497E-2</v>
      </c>
      <c r="CA13" s="17">
        <v>6.6478269290397698E-2</v>
      </c>
      <c r="CB13" s="17">
        <v>9.65142082555943E-2</v>
      </c>
      <c r="CC13" s="17">
        <v>8.0064220171564393E-2</v>
      </c>
      <c r="CD13" s="17">
        <v>0.122974737181652</v>
      </c>
      <c r="CE13" s="17"/>
      <c r="CF13" s="17">
        <v>4.4993332703633801E-2</v>
      </c>
      <c r="CG13" s="17">
        <v>8.1891874174295595E-2</v>
      </c>
      <c r="CH13" s="17">
        <v>0.100063946694276</v>
      </c>
      <c r="CI13" s="17">
        <v>0.121256133996719</v>
      </c>
      <c r="CJ13" s="17">
        <v>0.15170847285246999</v>
      </c>
      <c r="CK13" s="17"/>
      <c r="CL13" s="17">
        <v>7.9165853731388305E-2</v>
      </c>
      <c r="CM13" s="17"/>
      <c r="CN13" s="17">
        <v>9.7763588472963098E-2</v>
      </c>
      <c r="CO13" s="17">
        <v>0.103381952729274</v>
      </c>
      <c r="CP13" s="17">
        <v>7.7310849780481597E-2</v>
      </c>
    </row>
    <row r="14" spans="2:94" x14ac:dyDescent="0.35">
      <c r="B14" s="18" t="s">
        <v>153</v>
      </c>
      <c r="C14" s="20">
        <v>0.29006835451894503</v>
      </c>
      <c r="D14" s="20">
        <v>0.319169483026715</v>
      </c>
      <c r="E14" s="20">
        <v>0.26301114911061202</v>
      </c>
      <c r="F14" s="20"/>
      <c r="G14" s="20">
        <v>0.430190436124126</v>
      </c>
      <c r="H14" s="20">
        <v>0.42442042823496101</v>
      </c>
      <c r="I14" s="20">
        <v>0.31885972698978299</v>
      </c>
      <c r="J14" s="20">
        <v>0.262774979482437</v>
      </c>
      <c r="K14" s="20">
        <v>0.181840694982248</v>
      </c>
      <c r="L14" s="20">
        <v>0.15772208255310499</v>
      </c>
      <c r="M14" s="20"/>
      <c r="N14" s="20">
        <v>0.32885285541176701</v>
      </c>
      <c r="O14" s="20">
        <v>0.287037263583233</v>
      </c>
      <c r="P14" s="20">
        <v>0.29804393840619797</v>
      </c>
      <c r="Q14" s="20">
        <v>0.248090276667702</v>
      </c>
      <c r="R14" s="20"/>
      <c r="S14" s="20">
        <v>0.42513358759037501</v>
      </c>
      <c r="T14" s="20">
        <v>0.27151941893766102</v>
      </c>
      <c r="U14" s="20">
        <v>0.214942745544483</v>
      </c>
      <c r="V14" s="20">
        <v>0.259135455853369</v>
      </c>
      <c r="W14" s="20">
        <v>0.29023577933285899</v>
      </c>
      <c r="X14" s="20">
        <v>0.30615380223184402</v>
      </c>
      <c r="Y14" s="20">
        <v>0.31135860877084798</v>
      </c>
      <c r="Z14" s="20">
        <v>0.26174334020928203</v>
      </c>
      <c r="AA14" s="20">
        <v>0.28635276703390999</v>
      </c>
      <c r="AB14" s="20">
        <v>0.19872266387093901</v>
      </c>
      <c r="AC14" s="20">
        <v>0.26834648750064499</v>
      </c>
      <c r="AD14" s="20"/>
      <c r="AE14" s="20">
        <v>0.225804997610768</v>
      </c>
      <c r="AF14" s="20">
        <v>0.31136843250846802</v>
      </c>
      <c r="AG14" s="20">
        <v>0.33789311196818</v>
      </c>
      <c r="AH14" s="20"/>
      <c r="AI14" s="20">
        <v>0.28407355065177298</v>
      </c>
      <c r="AJ14" s="20">
        <v>0.33966253487831999</v>
      </c>
      <c r="AK14" s="20">
        <v>0.29742607045935299</v>
      </c>
      <c r="AL14" s="20">
        <v>0.17095988759758801</v>
      </c>
      <c r="AM14" s="20">
        <v>0.25754418288856301</v>
      </c>
      <c r="AN14" s="20"/>
      <c r="AO14" s="20">
        <v>0.394149515171489</v>
      </c>
      <c r="AP14" s="20">
        <v>0.34551268823689002</v>
      </c>
      <c r="AQ14" s="20">
        <v>0.33740386925787003</v>
      </c>
      <c r="AR14" s="20"/>
      <c r="AS14" s="20">
        <v>0.234652298842042</v>
      </c>
      <c r="AT14" s="20">
        <v>0.27089237988735598</v>
      </c>
      <c r="AU14" s="20">
        <v>0.314641291922934</v>
      </c>
      <c r="AV14" s="20">
        <v>0.413343851357241</v>
      </c>
      <c r="AW14" s="20">
        <v>0.50137414435327199</v>
      </c>
      <c r="AX14" s="20"/>
      <c r="AY14" s="20">
        <v>0.28412480516219801</v>
      </c>
      <c r="AZ14" s="20">
        <v>0.26945655891485998</v>
      </c>
      <c r="BA14" s="20">
        <v>0.24142252719038701</v>
      </c>
      <c r="BB14" s="20">
        <v>0.21578855912984099</v>
      </c>
      <c r="BC14" s="20">
        <v>0.26616984026826601</v>
      </c>
      <c r="BD14" s="20">
        <v>0.289785625769857</v>
      </c>
      <c r="BE14" s="20">
        <v>0.279126269046645</v>
      </c>
      <c r="BF14" s="20">
        <v>0.33566429643742401</v>
      </c>
      <c r="BG14" s="20">
        <v>0.31578832176513</v>
      </c>
      <c r="BH14" s="20">
        <v>0.30984778283544701</v>
      </c>
      <c r="BI14" s="20">
        <v>0.26141726996658798</v>
      </c>
      <c r="BJ14" s="20">
        <v>0.32102010918178903</v>
      </c>
      <c r="BK14" s="20">
        <v>0.26844169487492098</v>
      </c>
      <c r="BL14" s="20">
        <v>0.32442309670500602</v>
      </c>
      <c r="BM14" s="20">
        <v>0.41218272306092302</v>
      </c>
      <c r="BN14" s="20">
        <v>0.58343780710181703</v>
      </c>
      <c r="BO14" s="20"/>
      <c r="BP14" s="20">
        <v>0.43064516690010402</v>
      </c>
      <c r="BQ14" s="20">
        <v>0.260574137726649</v>
      </c>
      <c r="BR14" s="20">
        <v>0.25781439190029998</v>
      </c>
      <c r="BS14" s="20">
        <v>0.25861393460360699</v>
      </c>
      <c r="BT14" s="20">
        <v>0.18840902391074499</v>
      </c>
      <c r="BU14" s="20">
        <v>0.24659025275163099</v>
      </c>
      <c r="BV14" s="20"/>
      <c r="BW14" s="20">
        <v>0.34385396162467002</v>
      </c>
      <c r="BX14" s="20">
        <v>0.26542430338020601</v>
      </c>
      <c r="BY14" s="20">
        <v>0.28102685520544401</v>
      </c>
      <c r="BZ14" s="20">
        <v>0.30592727657287</v>
      </c>
      <c r="CA14" s="20">
        <v>0.33157342032222398</v>
      </c>
      <c r="CB14" s="20">
        <v>0.35921380536604802</v>
      </c>
      <c r="CC14" s="20">
        <v>0.32437621596153399</v>
      </c>
      <c r="CD14" s="20">
        <v>0.32543161190248598</v>
      </c>
      <c r="CE14" s="20"/>
      <c r="CF14" s="20">
        <v>0.48037941383134802</v>
      </c>
      <c r="CG14" s="20">
        <v>0.28909659483540501</v>
      </c>
      <c r="CH14" s="20">
        <v>0.28264474758021801</v>
      </c>
      <c r="CI14" s="20">
        <v>0.22057241025820001</v>
      </c>
      <c r="CJ14" s="20">
        <v>0.21528158772132</v>
      </c>
      <c r="CK14" s="20"/>
      <c r="CL14" s="20">
        <v>0.38664146473972999</v>
      </c>
      <c r="CM14" s="20"/>
      <c r="CN14" s="20">
        <v>0.220196450110207</v>
      </c>
      <c r="CO14" s="20">
        <v>0.34152501608091701</v>
      </c>
      <c r="CP14" s="20">
        <v>0.40879167464760102</v>
      </c>
    </row>
    <row r="15" spans="2:94" x14ac:dyDescent="0.35">
      <c r="B15" s="18" t="s">
        <v>154</v>
      </c>
      <c r="C15" s="20">
        <v>0.61608391607178303</v>
      </c>
      <c r="D15" s="20">
        <v>0.61685047398146098</v>
      </c>
      <c r="E15" s="20">
        <v>0.61325574264403704</v>
      </c>
      <c r="F15" s="20"/>
      <c r="G15" s="20">
        <v>0.493146508629006</v>
      </c>
      <c r="H15" s="20">
        <v>0.49870874656088099</v>
      </c>
      <c r="I15" s="20">
        <v>0.58534083937745296</v>
      </c>
      <c r="J15" s="20">
        <v>0.63249028014401598</v>
      </c>
      <c r="K15" s="20">
        <v>0.71885245807083897</v>
      </c>
      <c r="L15" s="20">
        <v>0.73712774715265095</v>
      </c>
      <c r="M15" s="20"/>
      <c r="N15" s="20">
        <v>0.61989186700746002</v>
      </c>
      <c r="O15" s="20">
        <v>0.62494766155509796</v>
      </c>
      <c r="P15" s="20">
        <v>0.59782392115905802</v>
      </c>
      <c r="Q15" s="20">
        <v>0.61478227417613196</v>
      </c>
      <c r="R15" s="20"/>
      <c r="S15" s="20">
        <v>0.493455091977134</v>
      </c>
      <c r="T15" s="20">
        <v>0.63481298957859</v>
      </c>
      <c r="U15" s="20">
        <v>0.67507798326353996</v>
      </c>
      <c r="V15" s="20">
        <v>0.63328763032317803</v>
      </c>
      <c r="W15" s="20">
        <v>0.64382279801248998</v>
      </c>
      <c r="X15" s="20">
        <v>0.56649991846092995</v>
      </c>
      <c r="Y15" s="20">
        <v>0.61692864357260302</v>
      </c>
      <c r="Z15" s="20">
        <v>0.64553809634555903</v>
      </c>
      <c r="AA15" s="20">
        <v>0.61808504774946205</v>
      </c>
      <c r="AB15" s="20">
        <v>0.71125792680794897</v>
      </c>
      <c r="AC15" s="20">
        <v>0.63494977148052101</v>
      </c>
      <c r="AD15" s="20"/>
      <c r="AE15" s="20">
        <v>0.67819622968564997</v>
      </c>
      <c r="AF15" s="20">
        <v>0.62016667174448303</v>
      </c>
      <c r="AG15" s="20">
        <v>0.50315295618176303</v>
      </c>
      <c r="AH15" s="20"/>
      <c r="AI15" s="20">
        <v>0.63140592855450905</v>
      </c>
      <c r="AJ15" s="20">
        <v>0.58537209377011401</v>
      </c>
      <c r="AK15" s="20">
        <v>0.634915993405053</v>
      </c>
      <c r="AL15" s="20">
        <v>0.76285901590720995</v>
      </c>
      <c r="AM15" s="20">
        <v>0.57085199940749398</v>
      </c>
      <c r="AN15" s="20"/>
      <c r="AO15" s="20">
        <v>0.52341058078798697</v>
      </c>
      <c r="AP15" s="20">
        <v>0.57411008163964095</v>
      </c>
      <c r="AQ15" s="20">
        <v>0.61080682891370597</v>
      </c>
      <c r="AR15" s="20"/>
      <c r="AS15" s="20">
        <v>0.63308744788460602</v>
      </c>
      <c r="AT15" s="20">
        <v>0.62223554072317999</v>
      </c>
      <c r="AU15" s="20">
        <v>0.60638289696669101</v>
      </c>
      <c r="AV15" s="20">
        <v>0.55479259652191604</v>
      </c>
      <c r="AW15" s="20">
        <v>0.413084523063735</v>
      </c>
      <c r="AX15" s="20"/>
      <c r="AY15" s="20">
        <v>0.62061448987124002</v>
      </c>
      <c r="AZ15" s="20">
        <v>0.62627745292970705</v>
      </c>
      <c r="BA15" s="20">
        <v>0.62536783511420901</v>
      </c>
      <c r="BB15" s="20">
        <v>0.68391487390958206</v>
      </c>
      <c r="BC15" s="20">
        <v>0.63299499038101203</v>
      </c>
      <c r="BD15" s="20">
        <v>0.60655329337084496</v>
      </c>
      <c r="BE15" s="20">
        <v>0.61506465398170995</v>
      </c>
      <c r="BF15" s="20">
        <v>0.57489507233706005</v>
      </c>
      <c r="BG15" s="20">
        <v>0.60913229638544397</v>
      </c>
      <c r="BH15" s="20">
        <v>0.58702971136044801</v>
      </c>
      <c r="BI15" s="20">
        <v>0.65607957553096796</v>
      </c>
      <c r="BJ15" s="20">
        <v>0.62543482116707005</v>
      </c>
      <c r="BK15" s="20">
        <v>0.67792903471511401</v>
      </c>
      <c r="BL15" s="20">
        <v>0.63509221100699098</v>
      </c>
      <c r="BM15" s="20">
        <v>0.56106393499096396</v>
      </c>
      <c r="BN15" s="20">
        <v>0.40372861918000402</v>
      </c>
      <c r="BO15" s="20"/>
      <c r="BP15" s="20">
        <v>0.49994171319623798</v>
      </c>
      <c r="BQ15" s="20">
        <v>0.62767687427466501</v>
      </c>
      <c r="BR15" s="20">
        <v>0.63615256022702804</v>
      </c>
      <c r="BS15" s="20">
        <v>0.65384251825271</v>
      </c>
      <c r="BT15" s="20">
        <v>0.70794566515804902</v>
      </c>
      <c r="BU15" s="20">
        <v>0.67692733118141302</v>
      </c>
      <c r="BV15" s="20"/>
      <c r="BW15" s="20">
        <v>0.54068302651835798</v>
      </c>
      <c r="BX15" s="20">
        <v>0.63821792972317104</v>
      </c>
      <c r="BY15" s="20">
        <v>0.64482489639506602</v>
      </c>
      <c r="BZ15" s="20">
        <v>0.59645315904414598</v>
      </c>
      <c r="CA15" s="20">
        <v>0.60194831038737795</v>
      </c>
      <c r="CB15" s="20">
        <v>0.54427198637835805</v>
      </c>
      <c r="CC15" s="20">
        <v>0.59555956386690101</v>
      </c>
      <c r="CD15" s="20">
        <v>0.55159365091586199</v>
      </c>
      <c r="CE15" s="20"/>
      <c r="CF15" s="20">
        <v>0.474627253465018</v>
      </c>
      <c r="CG15" s="20">
        <v>0.62901153099030005</v>
      </c>
      <c r="CH15" s="20">
        <v>0.61729130572550495</v>
      </c>
      <c r="CI15" s="20">
        <v>0.65817145574508196</v>
      </c>
      <c r="CJ15" s="20">
        <v>0.63300993942620998</v>
      </c>
      <c r="CK15" s="20"/>
      <c r="CL15" s="20">
        <v>0.534192681528882</v>
      </c>
      <c r="CM15" s="20"/>
      <c r="CN15" s="20">
        <v>0.68203996141682999</v>
      </c>
      <c r="CO15" s="20">
        <v>0.55509303118980802</v>
      </c>
      <c r="CP15" s="20">
        <v>0.51389747557191701</v>
      </c>
    </row>
    <row r="16" spans="2:94" x14ac:dyDescent="0.35">
      <c r="B16" s="18" t="s">
        <v>147</v>
      </c>
      <c r="C16" s="21">
        <v>-0.32601556155283801</v>
      </c>
      <c r="D16" s="21">
        <v>-0.29768099095474598</v>
      </c>
      <c r="E16" s="21">
        <v>-0.35024459353342602</v>
      </c>
      <c r="F16" s="21"/>
      <c r="G16" s="21">
        <v>-6.2956072504880195E-2</v>
      </c>
      <c r="H16" s="21">
        <v>-7.4288318325920505E-2</v>
      </c>
      <c r="I16" s="21">
        <v>-0.26648111238767003</v>
      </c>
      <c r="J16" s="21">
        <v>-0.36971530066157898</v>
      </c>
      <c r="K16" s="21">
        <v>-0.537011763088591</v>
      </c>
      <c r="L16" s="21">
        <v>-0.57940566459954501</v>
      </c>
      <c r="M16" s="21"/>
      <c r="N16" s="21">
        <v>-0.29103901159569301</v>
      </c>
      <c r="O16" s="21">
        <v>-0.33791039797186501</v>
      </c>
      <c r="P16" s="21">
        <v>-0.29977998275286</v>
      </c>
      <c r="Q16" s="21">
        <v>-0.36669199750842901</v>
      </c>
      <c r="R16" s="21"/>
      <c r="S16" s="21">
        <v>-6.83215043867587E-2</v>
      </c>
      <c r="T16" s="21">
        <v>-0.36329357064092899</v>
      </c>
      <c r="U16" s="21">
        <v>-0.46013523771905801</v>
      </c>
      <c r="V16" s="21">
        <v>-0.37415217446980897</v>
      </c>
      <c r="W16" s="21">
        <v>-0.35358701867963099</v>
      </c>
      <c r="X16" s="21">
        <v>-0.26034611622908499</v>
      </c>
      <c r="Y16" s="21">
        <v>-0.30557003480175499</v>
      </c>
      <c r="Z16" s="21">
        <v>-0.383794756136277</v>
      </c>
      <c r="AA16" s="21">
        <v>-0.331732280715551</v>
      </c>
      <c r="AB16" s="21">
        <v>-0.51253526293701002</v>
      </c>
      <c r="AC16" s="21">
        <v>-0.36660328397987602</v>
      </c>
      <c r="AD16" s="21"/>
      <c r="AE16" s="21">
        <v>-0.45239123207488202</v>
      </c>
      <c r="AF16" s="21">
        <v>-0.30879823923601502</v>
      </c>
      <c r="AG16" s="21">
        <v>-0.165259844213583</v>
      </c>
      <c r="AH16" s="21"/>
      <c r="AI16" s="21">
        <v>-0.34733237790273602</v>
      </c>
      <c r="AJ16" s="21">
        <v>-0.245709558891793</v>
      </c>
      <c r="AK16" s="21">
        <v>-0.33748992294570002</v>
      </c>
      <c r="AL16" s="21">
        <v>-0.59189912830962099</v>
      </c>
      <c r="AM16" s="21">
        <v>-0.31330781651893103</v>
      </c>
      <c r="AN16" s="21"/>
      <c r="AO16" s="21">
        <v>-0.129261065616498</v>
      </c>
      <c r="AP16" s="21">
        <v>-0.22859739340275101</v>
      </c>
      <c r="AQ16" s="21">
        <v>-0.273402959655836</v>
      </c>
      <c r="AR16" s="21"/>
      <c r="AS16" s="21">
        <v>-0.398435149042564</v>
      </c>
      <c r="AT16" s="21">
        <v>-0.35134316083582401</v>
      </c>
      <c r="AU16" s="21">
        <v>-0.29174160504375701</v>
      </c>
      <c r="AV16" s="21">
        <v>-0.14144874516467601</v>
      </c>
      <c r="AW16" s="21">
        <v>8.8289621289536296E-2</v>
      </c>
      <c r="AX16" s="21"/>
      <c r="AY16" s="21">
        <v>-0.336489684709042</v>
      </c>
      <c r="AZ16" s="21">
        <v>-0.35682089401484801</v>
      </c>
      <c r="BA16" s="21">
        <v>-0.38394530792382198</v>
      </c>
      <c r="BB16" s="21">
        <v>-0.46812631477974098</v>
      </c>
      <c r="BC16" s="21">
        <v>-0.36682515011274602</v>
      </c>
      <c r="BD16" s="21">
        <v>-0.31676766760098801</v>
      </c>
      <c r="BE16" s="21">
        <v>-0.335938384935065</v>
      </c>
      <c r="BF16" s="21">
        <v>-0.23923077589963601</v>
      </c>
      <c r="BG16" s="21">
        <v>-0.29334397462031397</v>
      </c>
      <c r="BH16" s="21">
        <v>-0.27718192852500101</v>
      </c>
      <c r="BI16" s="21">
        <v>-0.39466230556437998</v>
      </c>
      <c r="BJ16" s="21">
        <v>-0.30441471198528203</v>
      </c>
      <c r="BK16" s="21">
        <v>-0.40948733984019298</v>
      </c>
      <c r="BL16" s="21">
        <v>-0.31066911430198502</v>
      </c>
      <c r="BM16" s="21">
        <v>-0.148881211930041</v>
      </c>
      <c r="BN16" s="21">
        <v>0.17970918792181301</v>
      </c>
      <c r="BO16" s="21"/>
      <c r="BP16" s="21">
        <v>-6.9296546296133493E-2</v>
      </c>
      <c r="BQ16" s="21">
        <v>-0.36710273654801601</v>
      </c>
      <c r="BR16" s="21">
        <v>-0.37833816832672801</v>
      </c>
      <c r="BS16" s="21">
        <v>-0.39522858364910202</v>
      </c>
      <c r="BT16" s="21">
        <v>-0.51953664124730403</v>
      </c>
      <c r="BU16" s="21">
        <v>-0.43033707842978203</v>
      </c>
      <c r="BV16" s="21"/>
      <c r="BW16" s="21">
        <v>-0.19682906489368701</v>
      </c>
      <c r="BX16" s="21">
        <v>-0.37279362634296498</v>
      </c>
      <c r="BY16" s="21">
        <v>-0.363798041189622</v>
      </c>
      <c r="BZ16" s="21">
        <v>-0.29052588247127598</v>
      </c>
      <c r="CA16" s="21">
        <v>-0.27037489006515297</v>
      </c>
      <c r="CB16" s="21">
        <v>-0.18505818101231</v>
      </c>
      <c r="CC16" s="21">
        <v>-0.27118334790536702</v>
      </c>
      <c r="CD16" s="21">
        <v>-0.226162039013376</v>
      </c>
      <c r="CE16" s="21"/>
      <c r="CF16" s="21">
        <v>5.7521603663295796E-3</v>
      </c>
      <c r="CG16" s="21">
        <v>-0.33991493615489499</v>
      </c>
      <c r="CH16" s="21">
        <v>-0.33464655814528699</v>
      </c>
      <c r="CI16" s="21">
        <v>-0.437599045486882</v>
      </c>
      <c r="CJ16" s="21">
        <v>-0.41772835170488998</v>
      </c>
      <c r="CK16" s="21"/>
      <c r="CL16" s="21">
        <v>-0.14755121678915201</v>
      </c>
      <c r="CM16" s="21"/>
      <c r="CN16" s="21">
        <v>-0.46184351130662399</v>
      </c>
      <c r="CO16" s="21">
        <v>-0.21356801510889101</v>
      </c>
      <c r="CP16" s="21">
        <v>-0.105105800924316</v>
      </c>
    </row>
    <row r="17" spans="2:2" x14ac:dyDescent="0.35">
      <c r="B17" s="16"/>
    </row>
    <row r="18" spans="2:2" x14ac:dyDescent="0.35">
      <c r="B18" t="s">
        <v>126</v>
      </c>
    </row>
    <row r="19" spans="2:2" x14ac:dyDescent="0.35">
      <c r="B19" t="s">
        <v>127</v>
      </c>
    </row>
    <row r="21" spans="2:2" x14ac:dyDescent="0.35">
      <c r="B21"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P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156</v>
      </c>
      <c r="C9" s="17">
        <v>0.60888594043989697</v>
      </c>
      <c r="D9" s="17">
        <v>0.62499542670231001</v>
      </c>
      <c r="E9" s="17">
        <v>0.59201940200845304</v>
      </c>
      <c r="F9" s="17"/>
      <c r="G9" s="17">
        <v>0.57248551780746704</v>
      </c>
      <c r="H9" s="17">
        <v>0.56450688668246596</v>
      </c>
      <c r="I9" s="17">
        <v>0.61923474902644604</v>
      </c>
      <c r="J9" s="17">
        <v>0.64764006087861703</v>
      </c>
      <c r="K9" s="17">
        <v>0.61523304175581695</v>
      </c>
      <c r="L9" s="17">
        <v>0.62543028985907301</v>
      </c>
      <c r="M9" s="17"/>
      <c r="N9" s="17">
        <v>0.65784590204342097</v>
      </c>
      <c r="O9" s="17">
        <v>0.63390633170621502</v>
      </c>
      <c r="P9" s="17">
        <v>0.56353807499396802</v>
      </c>
      <c r="Q9" s="17">
        <v>0.56785981147688502</v>
      </c>
      <c r="R9" s="17"/>
      <c r="S9" s="17">
        <v>0.60078725280161205</v>
      </c>
      <c r="T9" s="17">
        <v>0.59867158218057603</v>
      </c>
      <c r="U9" s="17">
        <v>0.59717493407386302</v>
      </c>
      <c r="V9" s="17">
        <v>0.63118249933621695</v>
      </c>
      <c r="W9" s="17">
        <v>0.57125394617960601</v>
      </c>
      <c r="X9" s="17">
        <v>0.60005518864030505</v>
      </c>
      <c r="Y9" s="17">
        <v>0.62163203140920598</v>
      </c>
      <c r="Z9" s="17">
        <v>0.68757531335276101</v>
      </c>
      <c r="AA9" s="17">
        <v>0.60869650880092796</v>
      </c>
      <c r="AB9" s="17">
        <v>0.63038085494344198</v>
      </c>
      <c r="AC9" s="17">
        <v>0.58361302659150305</v>
      </c>
      <c r="AD9" s="17"/>
      <c r="AE9" s="17">
        <v>0.57036632830505496</v>
      </c>
      <c r="AF9" s="17">
        <v>0.66789714722291704</v>
      </c>
      <c r="AG9" s="17">
        <v>0.55524549064359596</v>
      </c>
      <c r="AH9" s="17"/>
      <c r="AI9" s="17">
        <v>0.57738588217305398</v>
      </c>
      <c r="AJ9" s="17">
        <v>0.65975796578877599</v>
      </c>
      <c r="AK9" s="17">
        <v>0.70374425654320605</v>
      </c>
      <c r="AL9" s="17">
        <v>0.41526453681084902</v>
      </c>
      <c r="AM9" s="17">
        <v>0.56757186261645598</v>
      </c>
      <c r="AN9" s="17"/>
      <c r="AO9" s="17">
        <v>0.51913674079425898</v>
      </c>
      <c r="AP9" s="17">
        <v>0.67067890485736903</v>
      </c>
      <c r="AQ9" s="17">
        <v>0.68361319831846201</v>
      </c>
      <c r="AR9" s="17"/>
      <c r="AS9" s="17">
        <v>0.55804478423229198</v>
      </c>
      <c r="AT9" s="17">
        <v>0.60125760675995599</v>
      </c>
      <c r="AU9" s="17">
        <v>0.657727638124188</v>
      </c>
      <c r="AV9" s="17">
        <v>0.62899647494079902</v>
      </c>
      <c r="AW9" s="17">
        <v>0.56459958414334799</v>
      </c>
      <c r="AX9" s="17"/>
      <c r="AY9" s="17">
        <v>0.45279752261690798</v>
      </c>
      <c r="AZ9" s="17">
        <v>0.53099380931570594</v>
      </c>
      <c r="BA9" s="17">
        <v>0.58864248510155504</v>
      </c>
      <c r="BB9" s="17">
        <v>0.60761371649981299</v>
      </c>
      <c r="BC9" s="17">
        <v>0.58544825347438401</v>
      </c>
      <c r="BD9" s="17">
        <v>0.60905695757213796</v>
      </c>
      <c r="BE9" s="17">
        <v>0.59042272278918095</v>
      </c>
      <c r="BF9" s="17">
        <v>0.59054791703320997</v>
      </c>
      <c r="BG9" s="17">
        <v>0.61887194928827405</v>
      </c>
      <c r="BH9" s="17">
        <v>0.63846349172325001</v>
      </c>
      <c r="BI9" s="17">
        <v>0.62488984204445297</v>
      </c>
      <c r="BJ9" s="17">
        <v>0.68789143130346997</v>
      </c>
      <c r="BK9" s="17">
        <v>0.65181094944968399</v>
      </c>
      <c r="BL9" s="17">
        <v>0.69628181056363203</v>
      </c>
      <c r="BM9" s="17">
        <v>0.69355959544847501</v>
      </c>
      <c r="BN9" s="17">
        <v>0.64661989963202504</v>
      </c>
      <c r="BO9" s="17"/>
      <c r="BP9" s="17">
        <v>0.58696133606812795</v>
      </c>
      <c r="BQ9" s="17">
        <v>0.63629408031097201</v>
      </c>
      <c r="BR9" s="17">
        <v>0.55486682136371901</v>
      </c>
      <c r="BS9" s="17">
        <v>0.60662710456765601</v>
      </c>
      <c r="BT9" s="17">
        <v>0.65635509597091402</v>
      </c>
      <c r="BU9" s="17">
        <v>0.61208703989342494</v>
      </c>
      <c r="BV9" s="17"/>
      <c r="BW9" s="17">
        <v>0.51083373198391402</v>
      </c>
      <c r="BX9" s="17">
        <v>0.62875432489227301</v>
      </c>
      <c r="BY9" s="17">
        <v>0.62451356443339301</v>
      </c>
      <c r="BZ9" s="17">
        <v>0.60818758726137501</v>
      </c>
      <c r="CA9" s="17">
        <v>0.56721745564079895</v>
      </c>
      <c r="CB9" s="17">
        <v>0.59759861249684698</v>
      </c>
      <c r="CC9" s="17">
        <v>0.62994790633508502</v>
      </c>
      <c r="CD9" s="17">
        <v>0.62871873304592296</v>
      </c>
      <c r="CE9" s="17"/>
      <c r="CF9" s="17">
        <v>0.51210254287475299</v>
      </c>
      <c r="CG9" s="17">
        <v>0.61656721317559404</v>
      </c>
      <c r="CH9" s="17">
        <v>0.62275950704862304</v>
      </c>
      <c r="CI9" s="17">
        <v>0.61248813174363503</v>
      </c>
      <c r="CJ9" s="17">
        <v>0.59889876560351896</v>
      </c>
      <c r="CK9" s="17"/>
      <c r="CL9" s="17">
        <v>0.639423936119908</v>
      </c>
      <c r="CM9" s="17"/>
      <c r="CN9" s="17">
        <v>0.65478765758870106</v>
      </c>
      <c r="CO9" s="17">
        <v>0.562653013532594</v>
      </c>
      <c r="CP9" s="17">
        <v>0.54078362894741505</v>
      </c>
    </row>
    <row r="10" spans="2:94" ht="29" x14ac:dyDescent="0.35">
      <c r="B10" s="18" t="s">
        <v>157</v>
      </c>
      <c r="C10" s="17">
        <v>0.49001514650921701</v>
      </c>
      <c r="D10" s="17">
        <v>0.45589455435475901</v>
      </c>
      <c r="E10" s="17">
        <v>0.52227304507609995</v>
      </c>
      <c r="F10" s="17"/>
      <c r="G10" s="17">
        <v>0.45793268316003499</v>
      </c>
      <c r="H10" s="17">
        <v>0.47700533404087497</v>
      </c>
      <c r="I10" s="17">
        <v>0.50203553889257402</v>
      </c>
      <c r="J10" s="17">
        <v>0.46502667852594898</v>
      </c>
      <c r="K10" s="17">
        <v>0.48797193818745199</v>
      </c>
      <c r="L10" s="17">
        <v>0.53396491200537499</v>
      </c>
      <c r="M10" s="17"/>
      <c r="N10" s="17">
        <v>0.48764778269241199</v>
      </c>
      <c r="O10" s="17">
        <v>0.51587081937936097</v>
      </c>
      <c r="P10" s="17">
        <v>0.48741172489672702</v>
      </c>
      <c r="Q10" s="17">
        <v>0.46837143299769701</v>
      </c>
      <c r="R10" s="17"/>
      <c r="S10" s="17">
        <v>0.48174459029871097</v>
      </c>
      <c r="T10" s="17">
        <v>0.465401612910466</v>
      </c>
      <c r="U10" s="17">
        <v>0.483292921122145</v>
      </c>
      <c r="V10" s="17">
        <v>0.48992656983169303</v>
      </c>
      <c r="W10" s="17">
        <v>0.51028446397955995</v>
      </c>
      <c r="X10" s="17">
        <v>0.47913514509270899</v>
      </c>
      <c r="Y10" s="17">
        <v>0.56701181505859799</v>
      </c>
      <c r="Z10" s="17">
        <v>0.56089649220242999</v>
      </c>
      <c r="AA10" s="17">
        <v>0.49703319152974901</v>
      </c>
      <c r="AB10" s="17">
        <v>0.46973941630858002</v>
      </c>
      <c r="AC10" s="17">
        <v>0.42052738853358801</v>
      </c>
      <c r="AD10" s="17"/>
      <c r="AE10" s="17">
        <v>0.48133222463669201</v>
      </c>
      <c r="AF10" s="17">
        <v>0.50008009667930797</v>
      </c>
      <c r="AG10" s="17">
        <v>0.46610424265056699</v>
      </c>
      <c r="AH10" s="17"/>
      <c r="AI10" s="17">
        <v>0.495417327961859</v>
      </c>
      <c r="AJ10" s="17">
        <v>0.50078133679510795</v>
      </c>
      <c r="AK10" s="17">
        <v>0.48941506850906502</v>
      </c>
      <c r="AL10" s="17">
        <v>0.370916411298369</v>
      </c>
      <c r="AM10" s="17">
        <v>0.46466293142849402</v>
      </c>
      <c r="AN10" s="17"/>
      <c r="AO10" s="17">
        <v>0.48576175362908502</v>
      </c>
      <c r="AP10" s="17">
        <v>0.49726520904351701</v>
      </c>
      <c r="AQ10" s="17">
        <v>0.497131483767628</v>
      </c>
      <c r="AR10" s="17"/>
      <c r="AS10" s="17">
        <v>0.48576875521901702</v>
      </c>
      <c r="AT10" s="17">
        <v>0.484895221558798</v>
      </c>
      <c r="AU10" s="17">
        <v>0.50804383172892098</v>
      </c>
      <c r="AV10" s="17">
        <v>0.50075843357442096</v>
      </c>
      <c r="AW10" s="17">
        <v>0.45099217146947501</v>
      </c>
      <c r="AX10" s="17"/>
      <c r="AY10" s="17">
        <v>0.44867490287973399</v>
      </c>
      <c r="AZ10" s="17">
        <v>0.45155213937171101</v>
      </c>
      <c r="BA10" s="17">
        <v>0.47833888189474</v>
      </c>
      <c r="BB10" s="17">
        <v>0.46132365772624001</v>
      </c>
      <c r="BC10" s="17">
        <v>0.49222317237503899</v>
      </c>
      <c r="BD10" s="17">
        <v>0.51814011090343004</v>
      </c>
      <c r="BE10" s="17">
        <v>0.46693265337810202</v>
      </c>
      <c r="BF10" s="17">
        <v>0.47442298531445798</v>
      </c>
      <c r="BG10" s="17">
        <v>0.46267495910064499</v>
      </c>
      <c r="BH10" s="17">
        <v>0.49420307110662998</v>
      </c>
      <c r="BI10" s="17">
        <v>0.53715778509075995</v>
      </c>
      <c r="BJ10" s="17">
        <v>0.51860666331484495</v>
      </c>
      <c r="BK10" s="17">
        <v>0.464749105287455</v>
      </c>
      <c r="BL10" s="17">
        <v>0.64666569656805195</v>
      </c>
      <c r="BM10" s="17">
        <v>0.39791076862250502</v>
      </c>
      <c r="BN10" s="17">
        <v>0.51056855547750801</v>
      </c>
      <c r="BO10" s="17"/>
      <c r="BP10" s="17">
        <v>0.472817745007163</v>
      </c>
      <c r="BQ10" s="17">
        <v>0.49654237953638902</v>
      </c>
      <c r="BR10" s="17">
        <v>0.496705629593787</v>
      </c>
      <c r="BS10" s="17">
        <v>0.499414465284791</v>
      </c>
      <c r="BT10" s="17">
        <v>0.48810335682254002</v>
      </c>
      <c r="BU10" s="17">
        <v>0.481679539600877</v>
      </c>
      <c r="BV10" s="17"/>
      <c r="BW10" s="17">
        <v>0.45821530372792002</v>
      </c>
      <c r="BX10" s="17">
        <v>0.50146445621997504</v>
      </c>
      <c r="BY10" s="17">
        <v>0.50316875111717196</v>
      </c>
      <c r="BZ10" s="17">
        <v>0.51091922374712095</v>
      </c>
      <c r="CA10" s="17">
        <v>0.48405870740018597</v>
      </c>
      <c r="CB10" s="17">
        <v>0.42084617850639899</v>
      </c>
      <c r="CC10" s="17">
        <v>0.37591030274780401</v>
      </c>
      <c r="CD10" s="17">
        <v>0.459050906455514</v>
      </c>
      <c r="CE10" s="17"/>
      <c r="CF10" s="17">
        <v>0.40261895858119501</v>
      </c>
      <c r="CG10" s="17">
        <v>0.50796710730961903</v>
      </c>
      <c r="CH10" s="17">
        <v>0.50012806515733899</v>
      </c>
      <c r="CI10" s="17">
        <v>0.48191970814706198</v>
      </c>
      <c r="CJ10" s="17">
        <v>0.44172981632202102</v>
      </c>
      <c r="CK10" s="17"/>
      <c r="CL10" s="17">
        <v>0.50684071147837195</v>
      </c>
      <c r="CM10" s="17"/>
      <c r="CN10" s="17">
        <v>0.500734519303068</v>
      </c>
      <c r="CO10" s="17">
        <v>0.47084778147227901</v>
      </c>
      <c r="CP10" s="17">
        <v>0.48077329763127802</v>
      </c>
    </row>
    <row r="11" spans="2:94" ht="29" x14ac:dyDescent="0.35">
      <c r="B11" s="18" t="s">
        <v>158</v>
      </c>
      <c r="C11" s="17">
        <v>0.37274306327080298</v>
      </c>
      <c r="D11" s="17">
        <v>0.35907691578006901</v>
      </c>
      <c r="E11" s="17">
        <v>0.38651358523686802</v>
      </c>
      <c r="F11" s="17"/>
      <c r="G11" s="17">
        <v>0.377772251339829</v>
      </c>
      <c r="H11" s="17">
        <v>0.39196225129143297</v>
      </c>
      <c r="I11" s="17">
        <v>0.35399609908539997</v>
      </c>
      <c r="J11" s="17">
        <v>0.31723172556083301</v>
      </c>
      <c r="K11" s="17">
        <v>0.357634869086638</v>
      </c>
      <c r="L11" s="17">
        <v>0.424072162548635</v>
      </c>
      <c r="M11" s="17"/>
      <c r="N11" s="17">
        <v>0.38394005406981802</v>
      </c>
      <c r="O11" s="17">
        <v>0.363449888750212</v>
      </c>
      <c r="P11" s="17">
        <v>0.40839380791588598</v>
      </c>
      <c r="Q11" s="17">
        <v>0.34094413527445799</v>
      </c>
      <c r="R11" s="17"/>
      <c r="S11" s="17">
        <v>0.38163557458881597</v>
      </c>
      <c r="T11" s="17">
        <v>0.36144248285069402</v>
      </c>
      <c r="U11" s="17">
        <v>0.30741153309913699</v>
      </c>
      <c r="V11" s="17">
        <v>0.39521111729365699</v>
      </c>
      <c r="W11" s="17">
        <v>0.39985513178507398</v>
      </c>
      <c r="X11" s="17">
        <v>0.36600618738482699</v>
      </c>
      <c r="Y11" s="17">
        <v>0.41823027110725602</v>
      </c>
      <c r="Z11" s="17">
        <v>0.36191503556786703</v>
      </c>
      <c r="AA11" s="17">
        <v>0.33835013566470401</v>
      </c>
      <c r="AB11" s="17">
        <v>0.42145552648784601</v>
      </c>
      <c r="AC11" s="17">
        <v>0.33965905083297798</v>
      </c>
      <c r="AD11" s="17"/>
      <c r="AE11" s="17">
        <v>0.359975991032914</v>
      </c>
      <c r="AF11" s="17">
        <v>0.38351140913011</v>
      </c>
      <c r="AG11" s="17">
        <v>0.36903200249337598</v>
      </c>
      <c r="AH11" s="17"/>
      <c r="AI11" s="17">
        <v>0.38170811177203801</v>
      </c>
      <c r="AJ11" s="17">
        <v>0.38531643665688797</v>
      </c>
      <c r="AK11" s="17">
        <v>0.39605304657005203</v>
      </c>
      <c r="AL11" s="17">
        <v>0.30362336650521099</v>
      </c>
      <c r="AM11" s="17">
        <v>0.32490799252781299</v>
      </c>
      <c r="AN11" s="17"/>
      <c r="AO11" s="17">
        <v>0.42010131352817898</v>
      </c>
      <c r="AP11" s="17">
        <v>0.394225759915734</v>
      </c>
      <c r="AQ11" s="17">
        <v>0.360708414614276</v>
      </c>
      <c r="AR11" s="17"/>
      <c r="AS11" s="17">
        <v>0.354992788993167</v>
      </c>
      <c r="AT11" s="17">
        <v>0.37985468987756799</v>
      </c>
      <c r="AU11" s="17">
        <v>0.36799808481201302</v>
      </c>
      <c r="AV11" s="17">
        <v>0.38626079880053799</v>
      </c>
      <c r="AW11" s="17">
        <v>0.44200550753453399</v>
      </c>
      <c r="AX11" s="17"/>
      <c r="AY11" s="17">
        <v>0.37894898758082002</v>
      </c>
      <c r="AZ11" s="17">
        <v>0.341980038949249</v>
      </c>
      <c r="BA11" s="17">
        <v>0.341532533118244</v>
      </c>
      <c r="BB11" s="17">
        <v>0.36953171649779099</v>
      </c>
      <c r="BC11" s="17">
        <v>0.367744732628628</v>
      </c>
      <c r="BD11" s="17">
        <v>0.39383710841753999</v>
      </c>
      <c r="BE11" s="17">
        <v>0.38821692986119699</v>
      </c>
      <c r="BF11" s="17">
        <v>0.404067611319676</v>
      </c>
      <c r="BG11" s="17">
        <v>0.38074671755469802</v>
      </c>
      <c r="BH11" s="17">
        <v>0.352191882286986</v>
      </c>
      <c r="BI11" s="17">
        <v>0.37344652903368097</v>
      </c>
      <c r="BJ11" s="17">
        <v>0.37073322438225098</v>
      </c>
      <c r="BK11" s="17">
        <v>0.42081320058397298</v>
      </c>
      <c r="BL11" s="17">
        <v>0.24742489702770501</v>
      </c>
      <c r="BM11" s="17">
        <v>0.377132363328741</v>
      </c>
      <c r="BN11" s="17">
        <v>0.38910709149119799</v>
      </c>
      <c r="BO11" s="17"/>
      <c r="BP11" s="17">
        <v>0.36500728047681602</v>
      </c>
      <c r="BQ11" s="17">
        <v>0.35638562766185899</v>
      </c>
      <c r="BR11" s="17">
        <v>0.39842612181530901</v>
      </c>
      <c r="BS11" s="17">
        <v>0.38655681881112203</v>
      </c>
      <c r="BT11" s="17">
        <v>0.38671546876846902</v>
      </c>
      <c r="BU11" s="17">
        <v>0.35046289893122501</v>
      </c>
      <c r="BV11" s="17"/>
      <c r="BW11" s="17">
        <v>0.37163037887274603</v>
      </c>
      <c r="BX11" s="17">
        <v>0.38278790766753901</v>
      </c>
      <c r="BY11" s="17">
        <v>0.37249431081925199</v>
      </c>
      <c r="BZ11" s="17">
        <v>0.38444287868652699</v>
      </c>
      <c r="CA11" s="17">
        <v>0.33715782352971402</v>
      </c>
      <c r="CB11" s="17">
        <v>0.34482550199269002</v>
      </c>
      <c r="CC11" s="17">
        <v>0.408804744134107</v>
      </c>
      <c r="CD11" s="17">
        <v>0.41427166044230501</v>
      </c>
      <c r="CE11" s="17"/>
      <c r="CF11" s="17">
        <v>0.35179754925655499</v>
      </c>
      <c r="CG11" s="17">
        <v>0.39987265108084402</v>
      </c>
      <c r="CH11" s="17">
        <v>0.37465679132132002</v>
      </c>
      <c r="CI11" s="17">
        <v>0.334490308336647</v>
      </c>
      <c r="CJ11" s="17">
        <v>0.28572733156068197</v>
      </c>
      <c r="CK11" s="17"/>
      <c r="CL11" s="17">
        <v>0.42726198611947303</v>
      </c>
      <c r="CM11" s="17"/>
      <c r="CN11" s="17">
        <v>0.35688409731162801</v>
      </c>
      <c r="CO11" s="17">
        <v>0.36058517939206802</v>
      </c>
      <c r="CP11" s="17">
        <v>0.41866133097962299</v>
      </c>
    </row>
    <row r="12" spans="2:94" x14ac:dyDescent="0.35">
      <c r="B12" s="18" t="s">
        <v>159</v>
      </c>
      <c r="C12" s="17">
        <v>0.35339537724006398</v>
      </c>
      <c r="D12" s="17">
        <v>0.382427274989949</v>
      </c>
      <c r="E12" s="17">
        <v>0.32333721055959003</v>
      </c>
      <c r="F12" s="17"/>
      <c r="G12" s="17">
        <v>0.33558254231676898</v>
      </c>
      <c r="H12" s="17">
        <v>0.31253749652914298</v>
      </c>
      <c r="I12" s="17">
        <v>0.33837241667561901</v>
      </c>
      <c r="J12" s="17">
        <v>0.38097699976641503</v>
      </c>
      <c r="K12" s="17">
        <v>0.37599024047242902</v>
      </c>
      <c r="L12" s="17">
        <v>0.37345366551425702</v>
      </c>
      <c r="M12" s="17"/>
      <c r="N12" s="17">
        <v>0.39626021338677497</v>
      </c>
      <c r="O12" s="17">
        <v>0.37395090287604998</v>
      </c>
      <c r="P12" s="17">
        <v>0.328251319644489</v>
      </c>
      <c r="Q12" s="17">
        <v>0.30641723197801901</v>
      </c>
      <c r="R12" s="17"/>
      <c r="S12" s="17">
        <v>0.33341778835073899</v>
      </c>
      <c r="T12" s="17">
        <v>0.383374165010191</v>
      </c>
      <c r="U12" s="17">
        <v>0.35274685103715703</v>
      </c>
      <c r="V12" s="17">
        <v>0.34666766187883802</v>
      </c>
      <c r="W12" s="17">
        <v>0.32171590556604801</v>
      </c>
      <c r="X12" s="17">
        <v>0.362726584793989</v>
      </c>
      <c r="Y12" s="17">
        <v>0.34670844471518902</v>
      </c>
      <c r="Z12" s="17">
        <v>0.27493855100439402</v>
      </c>
      <c r="AA12" s="17">
        <v>0.38501349250810601</v>
      </c>
      <c r="AB12" s="17">
        <v>0.34979729040584201</v>
      </c>
      <c r="AC12" s="17">
        <v>0.38248230935250999</v>
      </c>
      <c r="AD12" s="17"/>
      <c r="AE12" s="17">
        <v>0.369369034596987</v>
      </c>
      <c r="AF12" s="17">
        <v>0.376044549474365</v>
      </c>
      <c r="AG12" s="17">
        <v>0.27334143108528702</v>
      </c>
      <c r="AH12" s="17"/>
      <c r="AI12" s="17">
        <v>0.36947519233467702</v>
      </c>
      <c r="AJ12" s="17">
        <v>0.36747506298635801</v>
      </c>
      <c r="AK12" s="17">
        <v>0.36713165572631201</v>
      </c>
      <c r="AL12" s="17">
        <v>0.33772775741046601</v>
      </c>
      <c r="AM12" s="17">
        <v>0.283767275234733</v>
      </c>
      <c r="AN12" s="17"/>
      <c r="AO12" s="17">
        <v>0.38192030023331103</v>
      </c>
      <c r="AP12" s="17">
        <v>0.35326031810980102</v>
      </c>
      <c r="AQ12" s="17">
        <v>0.36286034856474297</v>
      </c>
      <c r="AR12" s="17"/>
      <c r="AS12" s="17">
        <v>0.32114510148797099</v>
      </c>
      <c r="AT12" s="17">
        <v>0.34313134699257702</v>
      </c>
      <c r="AU12" s="17">
        <v>0.37966489527293101</v>
      </c>
      <c r="AV12" s="17">
        <v>0.39770721706050699</v>
      </c>
      <c r="AW12" s="17">
        <v>0.40140704490294699</v>
      </c>
      <c r="AX12" s="17"/>
      <c r="AY12" s="17">
        <v>0.26297293940008698</v>
      </c>
      <c r="AZ12" s="17">
        <v>0.26390050693921402</v>
      </c>
      <c r="BA12" s="17">
        <v>0.30747292543147497</v>
      </c>
      <c r="BB12" s="17">
        <v>0.331670271507509</v>
      </c>
      <c r="BC12" s="17">
        <v>0.35865456400914802</v>
      </c>
      <c r="BD12" s="17">
        <v>0.37106850900431898</v>
      </c>
      <c r="BE12" s="17">
        <v>0.33309497014847</v>
      </c>
      <c r="BF12" s="17">
        <v>0.35964834266568502</v>
      </c>
      <c r="BG12" s="17">
        <v>0.35871661665889398</v>
      </c>
      <c r="BH12" s="17">
        <v>0.37722948523185001</v>
      </c>
      <c r="BI12" s="17">
        <v>0.40005597103093599</v>
      </c>
      <c r="BJ12" s="17">
        <v>0.42209250202294701</v>
      </c>
      <c r="BK12" s="17">
        <v>0.36529203453096498</v>
      </c>
      <c r="BL12" s="17">
        <v>0.399436034752503</v>
      </c>
      <c r="BM12" s="17">
        <v>0.40714022041849102</v>
      </c>
      <c r="BN12" s="17">
        <v>0.33095950564520299</v>
      </c>
      <c r="BO12" s="17"/>
      <c r="BP12" s="17">
        <v>0.34385339937686998</v>
      </c>
      <c r="BQ12" s="17">
        <v>0.37708207752836398</v>
      </c>
      <c r="BR12" s="17">
        <v>0.37062981044180199</v>
      </c>
      <c r="BS12" s="17">
        <v>0.31891662878582899</v>
      </c>
      <c r="BT12" s="17">
        <v>0.36872930941437099</v>
      </c>
      <c r="BU12" s="17">
        <v>0.33522057410414802</v>
      </c>
      <c r="BV12" s="17"/>
      <c r="BW12" s="17">
        <v>0.32998797806774099</v>
      </c>
      <c r="BX12" s="17">
        <v>0.34885966595951101</v>
      </c>
      <c r="BY12" s="17">
        <v>0.351587894406859</v>
      </c>
      <c r="BZ12" s="17">
        <v>0.38776894801926298</v>
      </c>
      <c r="CA12" s="17">
        <v>0.37096177345646703</v>
      </c>
      <c r="CB12" s="17">
        <v>0.33923016774284898</v>
      </c>
      <c r="CC12" s="17">
        <v>0.33364569693541002</v>
      </c>
      <c r="CD12" s="17">
        <v>0.29506539071206001</v>
      </c>
      <c r="CE12" s="17"/>
      <c r="CF12" s="17">
        <v>0.363920548414851</v>
      </c>
      <c r="CG12" s="17">
        <v>0.36834774900857198</v>
      </c>
      <c r="CH12" s="17">
        <v>0.35244696526196201</v>
      </c>
      <c r="CI12" s="17">
        <v>0.31898568159218099</v>
      </c>
      <c r="CJ12" s="17">
        <v>0.33027733623417599</v>
      </c>
      <c r="CK12" s="17"/>
      <c r="CL12" s="17">
        <v>0.37954396755213399</v>
      </c>
      <c r="CM12" s="17"/>
      <c r="CN12" s="17">
        <v>0.35721854320110602</v>
      </c>
      <c r="CO12" s="17">
        <v>0.32353932975326899</v>
      </c>
      <c r="CP12" s="17">
        <v>0.36842012793513601</v>
      </c>
    </row>
    <row r="13" spans="2:94" ht="29" x14ac:dyDescent="0.35">
      <c r="B13" s="18" t="s">
        <v>160</v>
      </c>
      <c r="C13" s="17">
        <v>0.29568968435744503</v>
      </c>
      <c r="D13" s="17">
        <v>0.28415822293903797</v>
      </c>
      <c r="E13" s="17">
        <v>0.30880062486334803</v>
      </c>
      <c r="F13" s="17"/>
      <c r="G13" s="17">
        <v>0.250562973119765</v>
      </c>
      <c r="H13" s="17">
        <v>0.27669047092937699</v>
      </c>
      <c r="I13" s="17">
        <v>0.274203564535066</v>
      </c>
      <c r="J13" s="17">
        <v>0.27855150580534499</v>
      </c>
      <c r="K13" s="17">
        <v>0.33763781508090202</v>
      </c>
      <c r="L13" s="17">
        <v>0.34465436162510299</v>
      </c>
      <c r="M13" s="17"/>
      <c r="N13" s="17">
        <v>0.305458103070124</v>
      </c>
      <c r="O13" s="17">
        <v>0.27117743685832701</v>
      </c>
      <c r="P13" s="17">
        <v>0.302981166695731</v>
      </c>
      <c r="Q13" s="17">
        <v>0.304035913864107</v>
      </c>
      <c r="R13" s="17"/>
      <c r="S13" s="17">
        <v>0.26248373528145702</v>
      </c>
      <c r="T13" s="17">
        <v>0.29239524995307598</v>
      </c>
      <c r="U13" s="17">
        <v>0.29270225595664801</v>
      </c>
      <c r="V13" s="17">
        <v>0.32661417485417599</v>
      </c>
      <c r="W13" s="17">
        <v>0.353623904588037</v>
      </c>
      <c r="X13" s="17">
        <v>0.26722836109289999</v>
      </c>
      <c r="Y13" s="17">
        <v>0.26417655532207102</v>
      </c>
      <c r="Z13" s="17">
        <v>0.28046442889724499</v>
      </c>
      <c r="AA13" s="17">
        <v>0.328660804059282</v>
      </c>
      <c r="AB13" s="17">
        <v>0.28798694512749401</v>
      </c>
      <c r="AC13" s="17">
        <v>0.32035498336746998</v>
      </c>
      <c r="AD13" s="17"/>
      <c r="AE13" s="17">
        <v>0.30024904490733101</v>
      </c>
      <c r="AF13" s="17">
        <v>0.30327416640425497</v>
      </c>
      <c r="AG13" s="17">
        <v>0.284125689513752</v>
      </c>
      <c r="AH13" s="17"/>
      <c r="AI13" s="17">
        <v>0.32182929488169099</v>
      </c>
      <c r="AJ13" s="17">
        <v>0.26705092540759801</v>
      </c>
      <c r="AK13" s="17">
        <v>0.31912227099687102</v>
      </c>
      <c r="AL13" s="17">
        <v>0.196668135886849</v>
      </c>
      <c r="AM13" s="17">
        <v>0.30483437626482002</v>
      </c>
      <c r="AN13" s="17"/>
      <c r="AO13" s="17">
        <v>0.32742477895757799</v>
      </c>
      <c r="AP13" s="17">
        <v>0.28844022645584599</v>
      </c>
      <c r="AQ13" s="17">
        <v>0.32343722778149098</v>
      </c>
      <c r="AR13" s="17"/>
      <c r="AS13" s="17">
        <v>0.29213494934013901</v>
      </c>
      <c r="AT13" s="17">
        <v>0.30385640594703001</v>
      </c>
      <c r="AU13" s="17">
        <v>0.29419536781919298</v>
      </c>
      <c r="AV13" s="17">
        <v>0.30498525176839197</v>
      </c>
      <c r="AW13" s="17">
        <v>0.188653668004232</v>
      </c>
      <c r="AX13" s="17"/>
      <c r="AY13" s="17">
        <v>0.202771778505104</v>
      </c>
      <c r="AZ13" s="17">
        <v>0.26029307534304102</v>
      </c>
      <c r="BA13" s="17">
        <v>0.348071447889161</v>
      </c>
      <c r="BB13" s="17">
        <v>0.27833187293373202</v>
      </c>
      <c r="BC13" s="17">
        <v>0.28682778488618199</v>
      </c>
      <c r="BD13" s="17">
        <v>0.30215537083307298</v>
      </c>
      <c r="BE13" s="17">
        <v>0.27537205195425202</v>
      </c>
      <c r="BF13" s="17">
        <v>0.30195050367905601</v>
      </c>
      <c r="BG13" s="17">
        <v>0.292232648320498</v>
      </c>
      <c r="BH13" s="17">
        <v>0.361420382938689</v>
      </c>
      <c r="BI13" s="17">
        <v>0.28768552225431299</v>
      </c>
      <c r="BJ13" s="17">
        <v>0.28905967521209902</v>
      </c>
      <c r="BK13" s="17">
        <v>0.27781525872367002</v>
      </c>
      <c r="BL13" s="17">
        <v>0.33369018909952602</v>
      </c>
      <c r="BM13" s="17">
        <v>0.26622916694903198</v>
      </c>
      <c r="BN13" s="17">
        <v>0.32563173318886701</v>
      </c>
      <c r="BO13" s="17"/>
      <c r="BP13" s="17">
        <v>0.27692140654222602</v>
      </c>
      <c r="BQ13" s="17">
        <v>0.30735389125817902</v>
      </c>
      <c r="BR13" s="17">
        <v>0.26795154524481102</v>
      </c>
      <c r="BS13" s="17">
        <v>0.299392374326855</v>
      </c>
      <c r="BT13" s="17">
        <v>0.31102113824467498</v>
      </c>
      <c r="BU13" s="17">
        <v>0.34156174458885202</v>
      </c>
      <c r="BV13" s="17"/>
      <c r="BW13" s="17">
        <v>0.34197533652369799</v>
      </c>
      <c r="BX13" s="17">
        <v>0.30041549253441902</v>
      </c>
      <c r="BY13" s="17">
        <v>0.29946929126952998</v>
      </c>
      <c r="BZ13" s="17">
        <v>0.289031350270613</v>
      </c>
      <c r="CA13" s="17">
        <v>0.337184703956947</v>
      </c>
      <c r="CB13" s="17">
        <v>0.24976680168029899</v>
      </c>
      <c r="CC13" s="17">
        <v>0.35570511655537601</v>
      </c>
      <c r="CD13" s="17">
        <v>0.217839769723913</v>
      </c>
      <c r="CE13" s="17"/>
      <c r="CF13" s="17">
        <v>0.32676409919062999</v>
      </c>
      <c r="CG13" s="17">
        <v>0.29700425691336502</v>
      </c>
      <c r="CH13" s="17">
        <v>0.30051623390123999</v>
      </c>
      <c r="CI13" s="17">
        <v>0.27829323665497102</v>
      </c>
      <c r="CJ13" s="17">
        <v>0.228944649933185</v>
      </c>
      <c r="CK13" s="17"/>
      <c r="CL13" s="17">
        <v>0.299572919790355</v>
      </c>
      <c r="CM13" s="17"/>
      <c r="CN13" s="17">
        <v>0.27828687330190899</v>
      </c>
      <c r="CO13" s="17">
        <v>0.32139572076497902</v>
      </c>
      <c r="CP13" s="17">
        <v>0.31500104766155801</v>
      </c>
    </row>
    <row r="14" spans="2:94" x14ac:dyDescent="0.35">
      <c r="B14" s="18" t="s">
        <v>161</v>
      </c>
      <c r="C14" s="17">
        <v>0.17279730836485999</v>
      </c>
      <c r="D14" s="17">
        <v>0.15890727766193899</v>
      </c>
      <c r="E14" s="17">
        <v>0.18579296289737901</v>
      </c>
      <c r="F14" s="17"/>
      <c r="G14" s="17">
        <v>0.20697680644205399</v>
      </c>
      <c r="H14" s="17">
        <v>0.23104071715536201</v>
      </c>
      <c r="I14" s="17">
        <v>0.22194513176826799</v>
      </c>
      <c r="J14" s="17">
        <v>0.170144663778449</v>
      </c>
      <c r="K14" s="17">
        <v>0.116752411373768</v>
      </c>
      <c r="L14" s="17">
        <v>0.10200278593383</v>
      </c>
      <c r="M14" s="17"/>
      <c r="N14" s="17">
        <v>0.17569325831544499</v>
      </c>
      <c r="O14" s="17">
        <v>0.17047105291884301</v>
      </c>
      <c r="P14" s="17">
        <v>0.16986536571409899</v>
      </c>
      <c r="Q14" s="17">
        <v>0.17477730628194499</v>
      </c>
      <c r="R14" s="17"/>
      <c r="S14" s="17">
        <v>0.20267957500821099</v>
      </c>
      <c r="T14" s="17">
        <v>0.168483406734629</v>
      </c>
      <c r="U14" s="17">
        <v>0.16077697438445801</v>
      </c>
      <c r="V14" s="17">
        <v>0.19250648433546</v>
      </c>
      <c r="W14" s="17">
        <v>0.155273435426137</v>
      </c>
      <c r="X14" s="17">
        <v>0.14611399154689</v>
      </c>
      <c r="Y14" s="17">
        <v>0.15896255039276899</v>
      </c>
      <c r="Z14" s="17">
        <v>0.169887265693003</v>
      </c>
      <c r="AA14" s="17">
        <v>0.189146155224652</v>
      </c>
      <c r="AB14" s="17">
        <v>0.14372341617495599</v>
      </c>
      <c r="AC14" s="17">
        <v>0.197517253678965</v>
      </c>
      <c r="AD14" s="17"/>
      <c r="AE14" s="17">
        <v>0.156297613254581</v>
      </c>
      <c r="AF14" s="17">
        <v>0.18595501623272101</v>
      </c>
      <c r="AG14" s="17">
        <v>0.18275230236906601</v>
      </c>
      <c r="AH14" s="17"/>
      <c r="AI14" s="17">
        <v>0.15675643476177001</v>
      </c>
      <c r="AJ14" s="17">
        <v>0.20182790465360301</v>
      </c>
      <c r="AK14" s="17">
        <v>0.191389768100999</v>
      </c>
      <c r="AL14" s="17">
        <v>0.12628637451820399</v>
      </c>
      <c r="AM14" s="17">
        <v>0.16168452099566</v>
      </c>
      <c r="AN14" s="17"/>
      <c r="AO14" s="17">
        <v>0.17898175699698601</v>
      </c>
      <c r="AP14" s="17">
        <v>0.18610394314225401</v>
      </c>
      <c r="AQ14" s="17">
        <v>0.219246190529926</v>
      </c>
      <c r="AR14" s="17"/>
      <c r="AS14" s="17">
        <v>0.16609525524584301</v>
      </c>
      <c r="AT14" s="17">
        <v>0.17650244932046899</v>
      </c>
      <c r="AU14" s="17">
        <v>0.171550980958598</v>
      </c>
      <c r="AV14" s="17">
        <v>0.193110502015677</v>
      </c>
      <c r="AW14" s="17">
        <v>0.21636198681119001</v>
      </c>
      <c r="AX14" s="17"/>
      <c r="AY14" s="17">
        <v>0.226366431068278</v>
      </c>
      <c r="AZ14" s="17">
        <v>0.18628300345250401</v>
      </c>
      <c r="BA14" s="17">
        <v>0.17205566060708899</v>
      </c>
      <c r="BB14" s="17">
        <v>0.136304660359228</v>
      </c>
      <c r="BC14" s="17">
        <v>0.23733604551346499</v>
      </c>
      <c r="BD14" s="17">
        <v>0.16848175437035101</v>
      </c>
      <c r="BE14" s="17">
        <v>0.184087559933371</v>
      </c>
      <c r="BF14" s="17">
        <v>0.165536035428235</v>
      </c>
      <c r="BG14" s="17">
        <v>0.169468005028719</v>
      </c>
      <c r="BH14" s="17">
        <v>0.157195492299394</v>
      </c>
      <c r="BI14" s="17">
        <v>0.165172332774153</v>
      </c>
      <c r="BJ14" s="17">
        <v>0.14767364799655899</v>
      </c>
      <c r="BK14" s="17">
        <v>0.16423337071751401</v>
      </c>
      <c r="BL14" s="17">
        <v>0.24758563803223799</v>
      </c>
      <c r="BM14" s="17">
        <v>0.116742403141086</v>
      </c>
      <c r="BN14" s="17">
        <v>0.18147944534444299</v>
      </c>
      <c r="BO14" s="17"/>
      <c r="BP14" s="17">
        <v>0.20603455262284501</v>
      </c>
      <c r="BQ14" s="17">
        <v>0.15409917978778101</v>
      </c>
      <c r="BR14" s="17">
        <v>0.151370392205223</v>
      </c>
      <c r="BS14" s="17">
        <v>0.18500663872783399</v>
      </c>
      <c r="BT14" s="17">
        <v>0.17060070948157699</v>
      </c>
      <c r="BU14" s="17">
        <v>0.14082126480299401</v>
      </c>
      <c r="BV14" s="17"/>
      <c r="BW14" s="17">
        <v>0.17679454969858499</v>
      </c>
      <c r="BX14" s="17">
        <v>0.18459612788489299</v>
      </c>
      <c r="BY14" s="17">
        <v>0.18229210019671299</v>
      </c>
      <c r="BZ14" s="17">
        <v>0.152867383946584</v>
      </c>
      <c r="CA14" s="17">
        <v>0.17168190275943801</v>
      </c>
      <c r="CB14" s="17">
        <v>0.214548152388542</v>
      </c>
      <c r="CC14" s="17">
        <v>0.152009427660942</v>
      </c>
      <c r="CD14" s="17">
        <v>0.163437641423993</v>
      </c>
      <c r="CE14" s="17"/>
      <c r="CF14" s="17">
        <v>0.21013890301583499</v>
      </c>
      <c r="CG14" s="17">
        <v>0.15175370417570899</v>
      </c>
      <c r="CH14" s="17">
        <v>0.16565878577076601</v>
      </c>
      <c r="CI14" s="17">
        <v>0.213457407504902</v>
      </c>
      <c r="CJ14" s="17">
        <v>0.203558387310732</v>
      </c>
      <c r="CK14" s="17"/>
      <c r="CL14" s="17">
        <v>0.184136237542255</v>
      </c>
      <c r="CM14" s="17"/>
      <c r="CN14" s="17">
        <v>0.16493970412348999</v>
      </c>
      <c r="CO14" s="17">
        <v>0.18925215822701</v>
      </c>
      <c r="CP14" s="17">
        <v>0.17765805834234799</v>
      </c>
    </row>
    <row r="15" spans="2:94" x14ac:dyDescent="0.35">
      <c r="B15" s="18" t="s">
        <v>162</v>
      </c>
      <c r="C15" s="17">
        <v>0.13377064975367001</v>
      </c>
      <c r="D15" s="17">
        <v>0.144637484597573</v>
      </c>
      <c r="E15" s="17">
        <v>0.12321678591364001</v>
      </c>
      <c r="F15" s="17"/>
      <c r="G15" s="17">
        <v>0.166489424862585</v>
      </c>
      <c r="H15" s="17">
        <v>0.143180034340956</v>
      </c>
      <c r="I15" s="17">
        <v>0.14930619786376501</v>
      </c>
      <c r="J15" s="17">
        <v>0.11806899323363999</v>
      </c>
      <c r="K15" s="17">
        <v>9.8931387484518907E-2</v>
      </c>
      <c r="L15" s="17">
        <v>0.12766780544422399</v>
      </c>
      <c r="M15" s="17"/>
      <c r="N15" s="17">
        <v>0.14746147125819201</v>
      </c>
      <c r="O15" s="17">
        <v>0.13223251339918601</v>
      </c>
      <c r="P15" s="17">
        <v>0.12183671905933099</v>
      </c>
      <c r="Q15" s="17">
        <v>0.13281464237042601</v>
      </c>
      <c r="R15" s="17"/>
      <c r="S15" s="17">
        <v>0.16167747149221801</v>
      </c>
      <c r="T15" s="17">
        <v>0.16334713163036299</v>
      </c>
      <c r="U15" s="17">
        <v>0.114567622120141</v>
      </c>
      <c r="V15" s="17">
        <v>0.11472320230333399</v>
      </c>
      <c r="W15" s="17">
        <v>0.130520857318177</v>
      </c>
      <c r="X15" s="17">
        <v>0.13998330016125701</v>
      </c>
      <c r="Y15" s="17">
        <v>0.119374213723732</v>
      </c>
      <c r="Z15" s="17">
        <v>0.111732280124114</v>
      </c>
      <c r="AA15" s="17">
        <v>0.10874476180171901</v>
      </c>
      <c r="AB15" s="17">
        <v>0.122563808328654</v>
      </c>
      <c r="AC15" s="17">
        <v>0.15306130316786401</v>
      </c>
      <c r="AD15" s="17"/>
      <c r="AE15" s="17">
        <v>0.127726640157448</v>
      </c>
      <c r="AF15" s="17">
        <v>0.14070359988481301</v>
      </c>
      <c r="AG15" s="17">
        <v>0.128038639201768</v>
      </c>
      <c r="AH15" s="17"/>
      <c r="AI15" s="17">
        <v>0.13506737601368901</v>
      </c>
      <c r="AJ15" s="17">
        <v>0.14303270780993699</v>
      </c>
      <c r="AK15" s="17">
        <v>0.181207951455639</v>
      </c>
      <c r="AL15" s="17">
        <v>0.102729333202037</v>
      </c>
      <c r="AM15" s="17">
        <v>0.101829028018772</v>
      </c>
      <c r="AN15" s="17"/>
      <c r="AO15" s="17">
        <v>0.146002684347801</v>
      </c>
      <c r="AP15" s="17">
        <v>0.14450481708472701</v>
      </c>
      <c r="AQ15" s="17">
        <v>0.168453744430063</v>
      </c>
      <c r="AR15" s="17"/>
      <c r="AS15" s="17">
        <v>0.121363753132154</v>
      </c>
      <c r="AT15" s="17">
        <v>0.136280324312896</v>
      </c>
      <c r="AU15" s="17">
        <v>0.13599942994640801</v>
      </c>
      <c r="AV15" s="17">
        <v>0.14505543204770799</v>
      </c>
      <c r="AW15" s="17">
        <v>0.227427710863361</v>
      </c>
      <c r="AX15" s="17"/>
      <c r="AY15" s="17">
        <v>0.23660260416346199</v>
      </c>
      <c r="AZ15" s="17">
        <v>0.15251914267045399</v>
      </c>
      <c r="BA15" s="17">
        <v>0.14251074651529999</v>
      </c>
      <c r="BB15" s="17">
        <v>0.115223715537634</v>
      </c>
      <c r="BC15" s="17">
        <v>0.116151632436593</v>
      </c>
      <c r="BD15" s="17">
        <v>0.112754203072545</v>
      </c>
      <c r="BE15" s="17">
        <v>0.15584941677307099</v>
      </c>
      <c r="BF15" s="17">
        <v>0.109171088375596</v>
      </c>
      <c r="BG15" s="17">
        <v>0.14378478700237601</v>
      </c>
      <c r="BH15" s="17">
        <v>0.136447137300931</v>
      </c>
      <c r="BI15" s="17">
        <v>0.118772553403644</v>
      </c>
      <c r="BJ15" s="17">
        <v>0.153667396246779</v>
      </c>
      <c r="BK15" s="17">
        <v>0.15733432768184999</v>
      </c>
      <c r="BL15" s="17">
        <v>0.100746000485499</v>
      </c>
      <c r="BM15" s="17">
        <v>0.242078454040285</v>
      </c>
      <c r="BN15" s="17">
        <v>0.14726036340452101</v>
      </c>
      <c r="BO15" s="17"/>
      <c r="BP15" s="17">
        <v>0.15468054893164401</v>
      </c>
      <c r="BQ15" s="17">
        <v>0.12663934154988599</v>
      </c>
      <c r="BR15" s="17">
        <v>0.138908683341119</v>
      </c>
      <c r="BS15" s="17">
        <v>0.13600836216658799</v>
      </c>
      <c r="BT15" s="17">
        <v>9.0047629923775394E-2</v>
      </c>
      <c r="BU15" s="17">
        <v>0.146753656796072</v>
      </c>
      <c r="BV15" s="17"/>
      <c r="BW15" s="17">
        <v>0.15057264224058101</v>
      </c>
      <c r="BX15" s="17">
        <v>0.13189885140903099</v>
      </c>
      <c r="BY15" s="17">
        <v>0.130806807498693</v>
      </c>
      <c r="BZ15" s="17">
        <v>0.121488655959616</v>
      </c>
      <c r="CA15" s="17">
        <v>0.12573820504261601</v>
      </c>
      <c r="CB15" s="17">
        <v>0.16769986262268199</v>
      </c>
      <c r="CC15" s="17">
        <v>0.158087775297926</v>
      </c>
      <c r="CD15" s="17">
        <v>0.163624110225224</v>
      </c>
      <c r="CE15" s="17"/>
      <c r="CF15" s="17">
        <v>0.19148557104518299</v>
      </c>
      <c r="CG15" s="17">
        <v>0.13011588704368901</v>
      </c>
      <c r="CH15" s="17">
        <v>0.13515190052693901</v>
      </c>
      <c r="CI15" s="17">
        <v>0.110554846295478</v>
      </c>
      <c r="CJ15" s="17">
        <v>0.11566118892086399</v>
      </c>
      <c r="CK15" s="17"/>
      <c r="CL15" s="17">
        <v>0.13652312512818299</v>
      </c>
      <c r="CM15" s="17"/>
      <c r="CN15" s="17">
        <v>0.112150798737378</v>
      </c>
      <c r="CO15" s="17">
        <v>0.160914831594036</v>
      </c>
      <c r="CP15" s="17">
        <v>0.161574520407577</v>
      </c>
    </row>
    <row r="16" spans="2:94" ht="29" x14ac:dyDescent="0.35">
      <c r="B16" s="18" t="s">
        <v>163</v>
      </c>
      <c r="C16" s="17">
        <v>8.9065541537696205E-2</v>
      </c>
      <c r="D16" s="17">
        <v>9.0550828526708899E-2</v>
      </c>
      <c r="E16" s="17">
        <v>8.7798558594076204E-2</v>
      </c>
      <c r="F16" s="17"/>
      <c r="G16" s="17">
        <v>0.16830007029500199</v>
      </c>
      <c r="H16" s="17">
        <v>0.14815363331540299</v>
      </c>
      <c r="I16" s="17">
        <v>9.9882697843294704E-2</v>
      </c>
      <c r="J16" s="17">
        <v>5.5216241805363102E-2</v>
      </c>
      <c r="K16" s="17">
        <v>3.8432164294762101E-2</v>
      </c>
      <c r="L16" s="17">
        <v>4.0355813164323899E-2</v>
      </c>
      <c r="M16" s="17"/>
      <c r="N16" s="17">
        <v>8.9674704229258898E-2</v>
      </c>
      <c r="O16" s="17">
        <v>8.5220391141771504E-2</v>
      </c>
      <c r="P16" s="17">
        <v>0.100933362958783</v>
      </c>
      <c r="Q16" s="17">
        <v>8.2200105527962697E-2</v>
      </c>
      <c r="R16" s="17"/>
      <c r="S16" s="17">
        <v>0.13927050815747399</v>
      </c>
      <c r="T16" s="17">
        <v>5.0028905854791299E-2</v>
      </c>
      <c r="U16" s="17">
        <v>5.3351448794927599E-2</v>
      </c>
      <c r="V16" s="17">
        <v>9.4314516956984604E-2</v>
      </c>
      <c r="W16" s="17">
        <v>0.114727181081412</v>
      </c>
      <c r="X16" s="17">
        <v>8.5806038980367205E-2</v>
      </c>
      <c r="Y16" s="17">
        <v>0.100461708426381</v>
      </c>
      <c r="Z16" s="17">
        <v>6.7877063090772502E-2</v>
      </c>
      <c r="AA16" s="17">
        <v>8.8698743870931407E-2</v>
      </c>
      <c r="AB16" s="17">
        <v>8.6487654025232397E-2</v>
      </c>
      <c r="AC16" s="17">
        <v>7.2001971864564196E-2</v>
      </c>
      <c r="AD16" s="17"/>
      <c r="AE16" s="17">
        <v>6.0321177507178803E-2</v>
      </c>
      <c r="AF16" s="17">
        <v>9.7323260144244306E-2</v>
      </c>
      <c r="AG16" s="17">
        <v>0.10681664130042599</v>
      </c>
      <c r="AH16" s="17"/>
      <c r="AI16" s="17">
        <v>5.8270013344959203E-2</v>
      </c>
      <c r="AJ16" s="17">
        <v>0.12578997405908901</v>
      </c>
      <c r="AK16" s="17">
        <v>0.108346757546763</v>
      </c>
      <c r="AL16" s="17">
        <v>2.9657501727344E-2</v>
      </c>
      <c r="AM16" s="17">
        <v>8.3056090750975295E-2</v>
      </c>
      <c r="AN16" s="17"/>
      <c r="AO16" s="17">
        <v>8.2875119645538703E-2</v>
      </c>
      <c r="AP16" s="17">
        <v>0.107932791017786</v>
      </c>
      <c r="AQ16" s="17">
        <v>0.10432396199287</v>
      </c>
      <c r="AR16" s="17"/>
      <c r="AS16" s="17">
        <v>6.3678691610640506E-2</v>
      </c>
      <c r="AT16" s="17">
        <v>7.8893032110060504E-2</v>
      </c>
      <c r="AU16" s="17">
        <v>9.6957240249210305E-2</v>
      </c>
      <c r="AV16" s="17">
        <v>0.13979609094339801</v>
      </c>
      <c r="AW16" s="17">
        <v>0.14473008401975701</v>
      </c>
      <c r="AX16" s="17"/>
      <c r="AY16" s="17">
        <v>0.129280808773553</v>
      </c>
      <c r="AZ16" s="17">
        <v>0.12325924185295201</v>
      </c>
      <c r="BA16" s="17">
        <v>6.4975837645729395E-2</v>
      </c>
      <c r="BB16" s="17">
        <v>9.3532120142774802E-2</v>
      </c>
      <c r="BC16" s="17">
        <v>0.12414678151713</v>
      </c>
      <c r="BD16" s="17">
        <v>5.8563409379574403E-2</v>
      </c>
      <c r="BE16" s="17">
        <v>7.5297031493150202E-2</v>
      </c>
      <c r="BF16" s="17">
        <v>7.5763302653415202E-2</v>
      </c>
      <c r="BG16" s="17">
        <v>0.107373361933153</v>
      </c>
      <c r="BH16" s="17">
        <v>6.5165114660031401E-2</v>
      </c>
      <c r="BI16" s="17">
        <v>9.7135595243229206E-2</v>
      </c>
      <c r="BJ16" s="17">
        <v>6.3333121617928895E-2</v>
      </c>
      <c r="BK16" s="17">
        <v>7.3725387869787704E-2</v>
      </c>
      <c r="BL16" s="17">
        <v>9.8699089958140196E-2</v>
      </c>
      <c r="BM16" s="17">
        <v>8.0497700476676703E-2</v>
      </c>
      <c r="BN16" s="17">
        <v>0.186844647561554</v>
      </c>
      <c r="BO16" s="17"/>
      <c r="BP16" s="17">
        <v>0.148356926412714</v>
      </c>
      <c r="BQ16" s="17">
        <v>7.8729152272794506E-2</v>
      </c>
      <c r="BR16" s="17">
        <v>9.0343354945157703E-2</v>
      </c>
      <c r="BS16" s="17">
        <v>6.9533050091884305E-2</v>
      </c>
      <c r="BT16" s="17">
        <v>4.9170397206968502E-2</v>
      </c>
      <c r="BU16" s="17">
        <v>4.1729978220618698E-2</v>
      </c>
      <c r="BV16" s="17"/>
      <c r="BW16" s="17">
        <v>0.134574161617002</v>
      </c>
      <c r="BX16" s="17">
        <v>8.2308569667249296E-2</v>
      </c>
      <c r="BY16" s="17">
        <v>7.8207322441334395E-2</v>
      </c>
      <c r="BZ16" s="17">
        <v>9.2750718249748093E-2</v>
      </c>
      <c r="CA16" s="17">
        <v>9.9857605449461095E-2</v>
      </c>
      <c r="CB16" s="17">
        <v>0.10018033513961901</v>
      </c>
      <c r="CC16" s="17">
        <v>0.131964572483248</v>
      </c>
      <c r="CD16" s="17">
        <v>9.5833125909116204E-2</v>
      </c>
      <c r="CE16" s="17"/>
      <c r="CF16" s="17">
        <v>0.16286441321706399</v>
      </c>
      <c r="CG16" s="17">
        <v>8.9335120657689407E-2</v>
      </c>
      <c r="CH16" s="17">
        <v>7.4830713071905905E-2</v>
      </c>
      <c r="CI16" s="17">
        <v>7.7915354115076205E-2</v>
      </c>
      <c r="CJ16" s="17">
        <v>0.108637107955786</v>
      </c>
      <c r="CK16" s="17"/>
      <c r="CL16" s="17">
        <v>8.7941946668582793E-2</v>
      </c>
      <c r="CM16" s="17"/>
      <c r="CN16" s="17">
        <v>7.4866646930261405E-2</v>
      </c>
      <c r="CO16" s="17">
        <v>0.104866592639568</v>
      </c>
      <c r="CP16" s="17">
        <v>0.10893822391157</v>
      </c>
    </row>
    <row r="17" spans="2:94" x14ac:dyDescent="0.35">
      <c r="B17" s="18" t="s">
        <v>133</v>
      </c>
      <c r="C17" s="17">
        <v>5.9941843244182599E-2</v>
      </c>
      <c r="D17" s="17">
        <v>4.0776275572512503E-2</v>
      </c>
      <c r="E17" s="17">
        <v>7.9116566508954295E-2</v>
      </c>
      <c r="F17" s="17"/>
      <c r="G17" s="17">
        <v>5.3707279005865999E-2</v>
      </c>
      <c r="H17" s="17">
        <v>5.1058678070017502E-2</v>
      </c>
      <c r="I17" s="17">
        <v>5.5092679511845301E-2</v>
      </c>
      <c r="J17" s="17">
        <v>7.7635040038688305E-2</v>
      </c>
      <c r="K17" s="17">
        <v>7.1170243483589704E-2</v>
      </c>
      <c r="L17" s="17">
        <v>5.3443181692668797E-2</v>
      </c>
      <c r="M17" s="17"/>
      <c r="N17" s="17">
        <v>2.7007563911310199E-2</v>
      </c>
      <c r="O17" s="17">
        <v>5.5554629468070903E-2</v>
      </c>
      <c r="P17" s="17">
        <v>5.8197919601943197E-2</v>
      </c>
      <c r="Q17" s="17">
        <v>0.101425050414177</v>
      </c>
      <c r="R17" s="17"/>
      <c r="S17" s="17">
        <v>4.4215017294372501E-2</v>
      </c>
      <c r="T17" s="17">
        <v>6.5527017271267002E-2</v>
      </c>
      <c r="U17" s="17">
        <v>7.8931088325424906E-2</v>
      </c>
      <c r="V17" s="17">
        <v>5.2695720506062298E-2</v>
      </c>
      <c r="W17" s="17">
        <v>5.5437180309896299E-2</v>
      </c>
      <c r="X17" s="17">
        <v>7.0708460221384301E-2</v>
      </c>
      <c r="Y17" s="17">
        <v>5.1690365844357503E-2</v>
      </c>
      <c r="Z17" s="17">
        <v>5.3367139117302301E-2</v>
      </c>
      <c r="AA17" s="17">
        <v>6.8630879096991199E-2</v>
      </c>
      <c r="AB17" s="17">
        <v>4.7816524478126399E-2</v>
      </c>
      <c r="AC17" s="17">
        <v>8.0146549437757106E-2</v>
      </c>
      <c r="AD17" s="17"/>
      <c r="AE17" s="17">
        <v>6.4972722201475805E-2</v>
      </c>
      <c r="AF17" s="17">
        <v>3.7015768169468603E-2</v>
      </c>
      <c r="AG17" s="17">
        <v>0.104233069275246</v>
      </c>
      <c r="AH17" s="17"/>
      <c r="AI17" s="17">
        <v>5.2683376551540401E-2</v>
      </c>
      <c r="AJ17" s="17">
        <v>4.1850660061204199E-2</v>
      </c>
      <c r="AK17" s="17">
        <v>2.1631580326780701E-2</v>
      </c>
      <c r="AL17" s="17">
        <v>6.4645749929516605E-2</v>
      </c>
      <c r="AM17" s="17">
        <v>0.12569288502471601</v>
      </c>
      <c r="AN17" s="17"/>
      <c r="AO17" s="17">
        <v>5.3988824878903802E-2</v>
      </c>
      <c r="AP17" s="17">
        <v>4.1260893639927902E-2</v>
      </c>
      <c r="AQ17" s="17">
        <v>2.6923685460987602E-2</v>
      </c>
      <c r="AR17" s="17"/>
      <c r="AS17" s="17">
        <v>0.102242366632827</v>
      </c>
      <c r="AT17" s="17">
        <v>6.3436641627235002E-2</v>
      </c>
      <c r="AU17" s="17">
        <v>3.8360282911170399E-2</v>
      </c>
      <c r="AV17" s="17">
        <v>1.6420670816377499E-2</v>
      </c>
      <c r="AW17" s="17">
        <v>2.19120670067906E-2</v>
      </c>
      <c r="AX17" s="17"/>
      <c r="AY17" s="17">
        <v>6.0253957812432299E-2</v>
      </c>
      <c r="AZ17" s="17">
        <v>8.98348486316395E-2</v>
      </c>
      <c r="BA17" s="17">
        <v>8.4904668775713996E-2</v>
      </c>
      <c r="BB17" s="17">
        <v>9.4391402880067199E-2</v>
      </c>
      <c r="BC17" s="17">
        <v>6.4238046362109599E-2</v>
      </c>
      <c r="BD17" s="17">
        <v>4.8991400341947003E-2</v>
      </c>
      <c r="BE17" s="17">
        <v>6.8546072376461903E-2</v>
      </c>
      <c r="BF17" s="17">
        <v>4.4502246274068798E-2</v>
      </c>
      <c r="BG17" s="17">
        <v>4.6061877387519802E-2</v>
      </c>
      <c r="BH17" s="17">
        <v>4.7666015599289797E-2</v>
      </c>
      <c r="BI17" s="17">
        <v>4.1857535574639199E-2</v>
      </c>
      <c r="BJ17" s="17">
        <v>3.10813435328527E-2</v>
      </c>
      <c r="BK17" s="17">
        <v>1.64274062689907E-2</v>
      </c>
      <c r="BL17" s="17">
        <v>2.9343540729269701E-2</v>
      </c>
      <c r="BM17" s="17">
        <v>5.4586472994461101E-2</v>
      </c>
      <c r="BN17" s="17">
        <v>2.44027167687168E-2</v>
      </c>
      <c r="BO17" s="17"/>
      <c r="BP17" s="17">
        <v>4.7707293296099199E-2</v>
      </c>
      <c r="BQ17" s="17">
        <v>6.6209449485443397E-2</v>
      </c>
      <c r="BR17" s="17">
        <v>6.1404551562639499E-2</v>
      </c>
      <c r="BS17" s="17">
        <v>6.4512521364525802E-2</v>
      </c>
      <c r="BT17" s="17">
        <v>7.0150035830552807E-2</v>
      </c>
      <c r="BU17" s="17">
        <v>3.45727582305441E-2</v>
      </c>
      <c r="BV17" s="17"/>
      <c r="BW17" s="17">
        <v>6.1767336379365601E-2</v>
      </c>
      <c r="BX17" s="17">
        <v>5.7530251791222398E-2</v>
      </c>
      <c r="BY17" s="17">
        <v>4.7960127318029802E-2</v>
      </c>
      <c r="BZ17" s="17">
        <v>5.1985636482798803E-2</v>
      </c>
      <c r="CA17" s="17">
        <v>5.5049710342075002E-2</v>
      </c>
      <c r="CB17" s="17">
        <v>8.7721945618601693E-2</v>
      </c>
      <c r="CC17" s="17">
        <v>4.8287872765112497E-2</v>
      </c>
      <c r="CD17" s="17">
        <v>8.2533437101041995E-2</v>
      </c>
      <c r="CE17" s="17"/>
      <c r="CF17" s="17">
        <v>4.7161727475259103E-2</v>
      </c>
      <c r="CG17" s="17">
        <v>4.8740190799658002E-2</v>
      </c>
      <c r="CH17" s="17">
        <v>6.0312682030570303E-2</v>
      </c>
      <c r="CI17" s="17">
        <v>8.6059711788440699E-2</v>
      </c>
      <c r="CJ17" s="17">
        <v>9.1305945979835407E-2</v>
      </c>
      <c r="CK17" s="17"/>
      <c r="CL17" s="17">
        <v>2.6281022051068002E-2</v>
      </c>
      <c r="CM17" s="17"/>
      <c r="CN17" s="17">
        <v>6.6948141152541593E-2</v>
      </c>
      <c r="CO17" s="17">
        <v>6.0611040843731999E-2</v>
      </c>
      <c r="CP17" s="17">
        <v>4.3397930492221001E-2</v>
      </c>
    </row>
    <row r="18" spans="2:94" x14ac:dyDescent="0.35">
      <c r="B18" s="18" t="s">
        <v>164</v>
      </c>
      <c r="C18" s="17">
        <v>6.4825681121448604E-3</v>
      </c>
      <c r="D18" s="17">
        <v>8.3273906923411294E-3</v>
      </c>
      <c r="E18" s="17">
        <v>4.26343078220394E-3</v>
      </c>
      <c r="F18" s="17"/>
      <c r="G18" s="17">
        <v>8.8255843320238208E-3</v>
      </c>
      <c r="H18" s="17">
        <v>2.7691526361287998E-3</v>
      </c>
      <c r="I18" s="17">
        <v>1.3397297657381001E-3</v>
      </c>
      <c r="J18" s="17">
        <v>8.6130985624668192E-3</v>
      </c>
      <c r="K18" s="17">
        <v>1.166333171819E-2</v>
      </c>
      <c r="L18" s="17">
        <v>6.9407103246281396E-3</v>
      </c>
      <c r="M18" s="17"/>
      <c r="N18" s="17">
        <v>6.89489489953836E-3</v>
      </c>
      <c r="O18" s="17">
        <v>4.8018007627759303E-3</v>
      </c>
      <c r="P18" s="17">
        <v>5.67453763049818E-3</v>
      </c>
      <c r="Q18" s="17">
        <v>7.45906774448975E-3</v>
      </c>
      <c r="R18" s="17"/>
      <c r="S18" s="17">
        <v>4.9802048137924503E-3</v>
      </c>
      <c r="T18" s="17">
        <v>1.08034894162564E-2</v>
      </c>
      <c r="U18" s="17">
        <v>5.7115546941094997E-3</v>
      </c>
      <c r="V18" s="17">
        <v>4.7069819808799899E-3</v>
      </c>
      <c r="W18" s="17">
        <v>4.0985380482737596E-3</v>
      </c>
      <c r="X18" s="17">
        <v>1.23845609623934E-2</v>
      </c>
      <c r="Y18" s="17">
        <v>8.8834488976551503E-3</v>
      </c>
      <c r="Z18" s="17">
        <v>5.5205415913951996E-3</v>
      </c>
      <c r="AA18" s="17">
        <v>2.2513409322306201E-3</v>
      </c>
      <c r="AB18" s="17">
        <v>5.5022355043288099E-3</v>
      </c>
      <c r="AC18" s="17">
        <v>4.6018535604241701E-3</v>
      </c>
      <c r="AD18" s="17"/>
      <c r="AE18" s="17">
        <v>8.3710943684651099E-3</v>
      </c>
      <c r="AF18" s="17">
        <v>5.1058335520196702E-3</v>
      </c>
      <c r="AG18" s="17">
        <v>4.6415329053700102E-3</v>
      </c>
      <c r="AH18" s="17"/>
      <c r="AI18" s="17">
        <v>9.1094095347260002E-3</v>
      </c>
      <c r="AJ18" s="17">
        <v>1.84072272930347E-3</v>
      </c>
      <c r="AK18" s="17">
        <v>3.2851739490691902E-3</v>
      </c>
      <c r="AL18" s="17">
        <v>4.0583407729236902E-2</v>
      </c>
      <c r="AM18" s="17">
        <v>6.1002219689344304E-3</v>
      </c>
      <c r="AN18" s="17"/>
      <c r="AO18" s="17">
        <v>8.8621875785787098E-3</v>
      </c>
      <c r="AP18" s="17">
        <v>2.6790331210680201E-3</v>
      </c>
      <c r="AQ18" s="17">
        <v>0</v>
      </c>
      <c r="AR18" s="17"/>
      <c r="AS18" s="17">
        <v>2.2123685268626101E-3</v>
      </c>
      <c r="AT18" s="17">
        <v>7.1573089918830803E-3</v>
      </c>
      <c r="AU18" s="17">
        <v>6.6319821306981396E-3</v>
      </c>
      <c r="AV18" s="17">
        <v>4.3737452264757297E-3</v>
      </c>
      <c r="AW18" s="17">
        <v>0</v>
      </c>
      <c r="AX18" s="17"/>
      <c r="AY18" s="17">
        <v>0</v>
      </c>
      <c r="AZ18" s="17">
        <v>9.8338574094984504E-3</v>
      </c>
      <c r="BA18" s="17">
        <v>4.4923940373339296E-3</v>
      </c>
      <c r="BB18" s="17">
        <v>3.45976615968432E-3</v>
      </c>
      <c r="BC18" s="17">
        <v>5.1376029834523601E-3</v>
      </c>
      <c r="BD18" s="17">
        <v>1.7458973990653399E-2</v>
      </c>
      <c r="BE18" s="17">
        <v>0</v>
      </c>
      <c r="BF18" s="17">
        <v>0</v>
      </c>
      <c r="BG18" s="17">
        <v>1.08332430682822E-2</v>
      </c>
      <c r="BH18" s="17">
        <v>4.4808186146135104E-3</v>
      </c>
      <c r="BI18" s="17">
        <v>6.28916469544606E-3</v>
      </c>
      <c r="BJ18" s="17">
        <v>0</v>
      </c>
      <c r="BK18" s="17">
        <v>0</v>
      </c>
      <c r="BL18" s="17">
        <v>2.3203519796257899E-2</v>
      </c>
      <c r="BM18" s="17">
        <v>0</v>
      </c>
      <c r="BN18" s="17">
        <v>5.7582578656049299E-3</v>
      </c>
      <c r="BO18" s="17"/>
      <c r="BP18" s="17">
        <v>4.22520495393935E-3</v>
      </c>
      <c r="BQ18" s="17">
        <v>9.8818460023603807E-3</v>
      </c>
      <c r="BR18" s="17">
        <v>2.2337577100690598E-3</v>
      </c>
      <c r="BS18" s="17">
        <v>6.12954583687791E-3</v>
      </c>
      <c r="BT18" s="17">
        <v>7.3761445653563098E-3</v>
      </c>
      <c r="BU18" s="17">
        <v>8.7144541617889502E-3</v>
      </c>
      <c r="BV18" s="17"/>
      <c r="BW18" s="17">
        <v>0</v>
      </c>
      <c r="BX18" s="17">
        <v>3.2373354172761E-3</v>
      </c>
      <c r="BY18" s="17">
        <v>8.4490614099590605E-3</v>
      </c>
      <c r="BZ18" s="17">
        <v>7.14185892564993E-3</v>
      </c>
      <c r="CA18" s="17">
        <v>9.4022181054134995E-3</v>
      </c>
      <c r="CB18" s="17">
        <v>0</v>
      </c>
      <c r="CC18" s="17">
        <v>0</v>
      </c>
      <c r="CD18" s="17">
        <v>1.2475625604672301E-2</v>
      </c>
      <c r="CE18" s="17"/>
      <c r="CF18" s="17">
        <v>1.42970805152453E-2</v>
      </c>
      <c r="CG18" s="17">
        <v>3.89986033989E-3</v>
      </c>
      <c r="CH18" s="17">
        <v>5.5880193476000404E-3</v>
      </c>
      <c r="CI18" s="17">
        <v>8.63187098989209E-3</v>
      </c>
      <c r="CJ18" s="17">
        <v>1.47117670718381E-2</v>
      </c>
      <c r="CK18" s="17"/>
      <c r="CL18" s="17">
        <v>4.4736597587062303E-3</v>
      </c>
      <c r="CM18" s="17"/>
      <c r="CN18" s="17">
        <v>5.47456631063641E-3</v>
      </c>
      <c r="CO18" s="17">
        <v>5.4754809824963096E-3</v>
      </c>
      <c r="CP18" s="17">
        <v>9.5876461655570108E-3</v>
      </c>
    </row>
    <row r="19" spans="2:94" x14ac:dyDescent="0.35">
      <c r="B19" s="18" t="s">
        <v>123</v>
      </c>
      <c r="C19" s="19">
        <v>2.9122943073985101E-2</v>
      </c>
      <c r="D19" s="19">
        <v>4.0334722978582899E-2</v>
      </c>
      <c r="E19" s="19">
        <v>1.8412082315716598E-2</v>
      </c>
      <c r="F19" s="19"/>
      <c r="G19" s="19">
        <v>6.8631947435030096E-3</v>
      </c>
      <c r="H19" s="19">
        <v>1.54099824573431E-2</v>
      </c>
      <c r="I19" s="19">
        <v>3.0364422412485E-2</v>
      </c>
      <c r="J19" s="19">
        <v>3.4511379072952701E-2</v>
      </c>
      <c r="K19" s="19">
        <v>4.5940669588284598E-2</v>
      </c>
      <c r="L19" s="19">
        <v>3.85627425631394E-2</v>
      </c>
      <c r="M19" s="19"/>
      <c r="N19" s="19">
        <v>2.23602448446872E-2</v>
      </c>
      <c r="O19" s="19">
        <v>3.1448262048034199E-2</v>
      </c>
      <c r="P19" s="19">
        <v>3.4587262567981898E-2</v>
      </c>
      <c r="Q19" s="19">
        <v>2.95808172245756E-2</v>
      </c>
      <c r="R19" s="19"/>
      <c r="S19" s="19">
        <v>1.9791819836806002E-2</v>
      </c>
      <c r="T19" s="19">
        <v>4.1838839068811501E-2</v>
      </c>
      <c r="U19" s="19">
        <v>4.46402334202513E-2</v>
      </c>
      <c r="V19" s="19">
        <v>2.2744752456464401E-2</v>
      </c>
      <c r="W19" s="19">
        <v>2.4336921390731701E-2</v>
      </c>
      <c r="X19" s="19">
        <v>2.5234584545906401E-2</v>
      </c>
      <c r="Y19" s="19">
        <v>1.35691815811971E-2</v>
      </c>
      <c r="Z19" s="19">
        <v>4.7890784631457198E-2</v>
      </c>
      <c r="AA19" s="19">
        <v>2.1313590353023101E-2</v>
      </c>
      <c r="AB19" s="19">
        <v>3.5579319950333997E-2</v>
      </c>
      <c r="AC19" s="19">
        <v>3.7868795327923102E-2</v>
      </c>
      <c r="AD19" s="19"/>
      <c r="AE19" s="19">
        <v>5.4468579954018402E-2</v>
      </c>
      <c r="AF19" s="19">
        <v>1.15835052045855E-2</v>
      </c>
      <c r="AG19" s="19">
        <v>2.7008955700933299E-2</v>
      </c>
      <c r="AH19" s="19"/>
      <c r="AI19" s="19">
        <v>4.2431848649330701E-2</v>
      </c>
      <c r="AJ19" s="19">
        <v>8.6016533424940703E-3</v>
      </c>
      <c r="AK19" s="19">
        <v>6.6645761646297597E-3</v>
      </c>
      <c r="AL19" s="19">
        <v>0.167205290155613</v>
      </c>
      <c r="AM19" s="19">
        <v>3.7381801702802003E-2</v>
      </c>
      <c r="AN19" s="19"/>
      <c r="AO19" s="19">
        <v>2.1623385193742101E-2</v>
      </c>
      <c r="AP19" s="19">
        <v>9.5349009997759294E-3</v>
      </c>
      <c r="AQ19" s="19">
        <v>4.0537539729519501E-3</v>
      </c>
      <c r="AR19" s="19"/>
      <c r="AS19" s="19">
        <v>3.4907775223963697E-2</v>
      </c>
      <c r="AT19" s="19">
        <v>3.07540994511625E-2</v>
      </c>
      <c r="AU19" s="19">
        <v>1.9022423244840901E-2</v>
      </c>
      <c r="AV19" s="19">
        <v>1.6885819364946399E-2</v>
      </c>
      <c r="AW19" s="19">
        <v>1.9024146703992599E-2</v>
      </c>
      <c r="AX19" s="19"/>
      <c r="AY19" s="19">
        <v>3.0918137860551899E-2</v>
      </c>
      <c r="AZ19" s="19">
        <v>4.3812590178017599E-2</v>
      </c>
      <c r="BA19" s="19">
        <v>1.7683193683989001E-2</v>
      </c>
      <c r="BB19" s="19">
        <v>3.8270002723969701E-2</v>
      </c>
      <c r="BC19" s="19">
        <v>1.9923126935942202E-2</v>
      </c>
      <c r="BD19" s="19">
        <v>2.0177322924334901E-2</v>
      </c>
      <c r="BE19" s="19">
        <v>4.2238970335092302E-2</v>
      </c>
      <c r="BF19" s="19">
        <v>4.4667639168852198E-2</v>
      </c>
      <c r="BG19" s="19">
        <v>2.7169162397608901E-2</v>
      </c>
      <c r="BH19" s="19">
        <v>2.75354215060509E-2</v>
      </c>
      <c r="BI19" s="19">
        <v>2.2055376976405399E-2</v>
      </c>
      <c r="BJ19" s="19">
        <v>2.2651307730708899E-2</v>
      </c>
      <c r="BK19" s="19">
        <v>4.6631562690931799E-2</v>
      </c>
      <c r="BL19" s="19">
        <v>1.3996429026132099E-2</v>
      </c>
      <c r="BM19" s="19">
        <v>2.78162628590608E-2</v>
      </c>
      <c r="BN19" s="19">
        <v>1.18667299684195E-2</v>
      </c>
      <c r="BO19" s="19"/>
      <c r="BP19" s="19">
        <v>1.40342130982647E-2</v>
      </c>
      <c r="BQ19" s="19">
        <v>2.77912592789217E-2</v>
      </c>
      <c r="BR19" s="19">
        <v>3.9000547627426801E-2</v>
      </c>
      <c r="BS19" s="19">
        <v>3.5536376184259803E-2</v>
      </c>
      <c r="BT19" s="19">
        <v>3.1928117425615299E-2</v>
      </c>
      <c r="BU19" s="19">
        <v>4.5564604079186902E-2</v>
      </c>
      <c r="BV19" s="19"/>
      <c r="BW19" s="19">
        <v>4.4833013463772303E-2</v>
      </c>
      <c r="BX19" s="19">
        <v>2.2235790285955001E-2</v>
      </c>
      <c r="BY19" s="19">
        <v>2.95654500058978E-2</v>
      </c>
      <c r="BZ19" s="19">
        <v>3.0705234238462002E-2</v>
      </c>
      <c r="CA19" s="19">
        <v>3.1547454871706501E-2</v>
      </c>
      <c r="CB19" s="19">
        <v>2.8960786370781099E-2</v>
      </c>
      <c r="CC19" s="19">
        <v>2.02628561889816E-2</v>
      </c>
      <c r="CD19" s="19">
        <v>3.2580788482974597E-2</v>
      </c>
      <c r="CE19" s="19"/>
      <c r="CF19" s="19">
        <v>2.60503625897755E-2</v>
      </c>
      <c r="CG19" s="19">
        <v>3.2669228810364E-2</v>
      </c>
      <c r="CH19" s="19">
        <v>2.7274842080888598E-2</v>
      </c>
      <c r="CI19" s="19">
        <v>2.4271373271663399E-2</v>
      </c>
      <c r="CJ19" s="19">
        <v>4.0526927290252597E-2</v>
      </c>
      <c r="CK19" s="19"/>
      <c r="CL19" s="19">
        <v>2.4202792937811898E-2</v>
      </c>
      <c r="CM19" s="19"/>
      <c r="CN19" s="19">
        <v>2.8586529870701701E-2</v>
      </c>
      <c r="CO19" s="19">
        <v>3.77489682166222E-2</v>
      </c>
      <c r="CP19" s="19">
        <v>2.3483541537868701E-2</v>
      </c>
    </row>
    <row r="20" spans="2:94" x14ac:dyDescent="0.35">
      <c r="B20" s="16"/>
    </row>
    <row r="21" spans="2:94" x14ac:dyDescent="0.35">
      <c r="B21" t="s">
        <v>126</v>
      </c>
    </row>
    <row r="22" spans="2:94" x14ac:dyDescent="0.35">
      <c r="B22" t="s">
        <v>127</v>
      </c>
    </row>
    <row r="24" spans="2:94" x14ac:dyDescent="0.35">
      <c r="B24"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CP2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178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29" x14ac:dyDescent="0.35">
      <c r="B9" s="18" t="s">
        <v>166</v>
      </c>
      <c r="C9" s="17">
        <v>0.35911179459027898</v>
      </c>
      <c r="D9" s="17">
        <v>0.34346619695094099</v>
      </c>
      <c r="E9" s="17">
        <v>0.37476311436772197</v>
      </c>
      <c r="F9" s="17"/>
      <c r="G9" s="17">
        <v>0.30982934648674498</v>
      </c>
      <c r="H9" s="17">
        <v>0.33587143709581802</v>
      </c>
      <c r="I9" s="17">
        <v>0.38737367626073699</v>
      </c>
      <c r="J9" s="17">
        <v>0.37444806484093701</v>
      </c>
      <c r="K9" s="17">
        <v>0.35556024523330898</v>
      </c>
      <c r="L9" s="17">
        <v>0.378008810972153</v>
      </c>
      <c r="M9" s="17"/>
      <c r="N9" s="17">
        <v>0.35865559417874499</v>
      </c>
      <c r="O9" s="17">
        <v>0.35968419341279101</v>
      </c>
      <c r="P9" s="17">
        <v>0.34641714603464902</v>
      </c>
      <c r="Q9" s="17">
        <v>0.371829424732113</v>
      </c>
      <c r="R9" s="17"/>
      <c r="S9" s="17">
        <v>0.32615535980292498</v>
      </c>
      <c r="T9" s="17">
        <v>0.34386004594459002</v>
      </c>
      <c r="U9" s="17">
        <v>0.31544663286309199</v>
      </c>
      <c r="V9" s="17">
        <v>0.376195731361534</v>
      </c>
      <c r="W9" s="17">
        <v>0.414205740712353</v>
      </c>
      <c r="X9" s="17">
        <v>0.357367129390118</v>
      </c>
      <c r="Y9" s="17">
        <v>0.34331628044123003</v>
      </c>
      <c r="Z9" s="17">
        <v>0.32530004617913799</v>
      </c>
      <c r="AA9" s="17">
        <v>0.37586366772003599</v>
      </c>
      <c r="AB9" s="17">
        <v>0.39825796880546199</v>
      </c>
      <c r="AC9" s="17">
        <v>0.40132470387927499</v>
      </c>
      <c r="AD9" s="17"/>
      <c r="AE9" s="17">
        <v>0.34570820723956203</v>
      </c>
      <c r="AF9" s="17">
        <v>0.37092659995465099</v>
      </c>
      <c r="AG9" s="17">
        <v>0.37437638254747502</v>
      </c>
      <c r="AH9" s="17"/>
      <c r="AI9" s="17">
        <v>0.362947280222017</v>
      </c>
      <c r="AJ9" s="17">
        <v>0.34747087981090402</v>
      </c>
      <c r="AK9" s="17">
        <v>0.38939484252080703</v>
      </c>
      <c r="AL9" s="17">
        <v>0.32311637191245501</v>
      </c>
      <c r="AM9" s="17">
        <v>0.36372821523868398</v>
      </c>
      <c r="AN9" s="17"/>
      <c r="AO9" s="17">
        <v>0.37235333902298601</v>
      </c>
      <c r="AP9" s="17">
        <v>0.36059367291476302</v>
      </c>
      <c r="AQ9" s="17">
        <v>0.40790624850040003</v>
      </c>
      <c r="AR9" s="17"/>
      <c r="AS9" s="17">
        <v>0.33585470371455201</v>
      </c>
      <c r="AT9" s="17">
        <v>0.36979900561949403</v>
      </c>
      <c r="AU9" s="17">
        <v>0.366567528162417</v>
      </c>
      <c r="AV9" s="17">
        <v>0.36132280370377701</v>
      </c>
      <c r="AW9" s="17">
        <v>0.32216980878184998</v>
      </c>
      <c r="AX9" s="17"/>
      <c r="AY9" s="17">
        <v>0.123690538963903</v>
      </c>
      <c r="AZ9" s="17">
        <v>0.33484600710540902</v>
      </c>
      <c r="BA9" s="17">
        <v>0.36367014938650399</v>
      </c>
      <c r="BB9" s="17">
        <v>0.37793414657476998</v>
      </c>
      <c r="BC9" s="17">
        <v>0.39117995524135801</v>
      </c>
      <c r="BD9" s="17">
        <v>0.33993111988101898</v>
      </c>
      <c r="BE9" s="17">
        <v>0.324394061834479</v>
      </c>
      <c r="BF9" s="17">
        <v>0.40427027133960403</v>
      </c>
      <c r="BG9" s="17">
        <v>0.36353202407103002</v>
      </c>
      <c r="BH9" s="17">
        <v>0.33540622914921098</v>
      </c>
      <c r="BI9" s="17">
        <v>0.34985951697729201</v>
      </c>
      <c r="BJ9" s="17">
        <v>0.43220986974003001</v>
      </c>
      <c r="BK9" s="17">
        <v>0.35288166252005099</v>
      </c>
      <c r="BL9" s="17">
        <v>0.44900372293695401</v>
      </c>
      <c r="BM9" s="17">
        <v>0.35045503757755497</v>
      </c>
      <c r="BN9" s="17">
        <v>0.31653739965606198</v>
      </c>
      <c r="BO9" s="17"/>
      <c r="BP9" s="17">
        <v>0.35235617209537201</v>
      </c>
      <c r="BQ9" s="17">
        <v>0.36357910420124301</v>
      </c>
      <c r="BR9" s="17">
        <v>0.33063450804473299</v>
      </c>
      <c r="BS9" s="17">
        <v>0.35705088804910001</v>
      </c>
      <c r="BT9" s="17">
        <v>0.36091300719015901</v>
      </c>
      <c r="BU9" s="17">
        <v>0.43655433067676502</v>
      </c>
      <c r="BV9" s="17"/>
      <c r="BW9" s="17">
        <v>0.31644331502295198</v>
      </c>
      <c r="BX9" s="17">
        <v>0.346765244271657</v>
      </c>
      <c r="BY9" s="17">
        <v>0.375678284927499</v>
      </c>
      <c r="BZ9" s="17">
        <v>0.354371547570279</v>
      </c>
      <c r="CA9" s="17">
        <v>0.40217413451173301</v>
      </c>
      <c r="CB9" s="17">
        <v>0.34784555279578599</v>
      </c>
      <c r="CC9" s="17">
        <v>0.37198962351574899</v>
      </c>
      <c r="CD9" s="17">
        <v>0.34016119670046102</v>
      </c>
      <c r="CE9" s="17"/>
      <c r="CF9" s="17">
        <v>0.33209181302237301</v>
      </c>
      <c r="CG9" s="17">
        <v>0.35922248712839799</v>
      </c>
      <c r="CH9" s="17">
        <v>0.37402984621506802</v>
      </c>
      <c r="CI9" s="17">
        <v>0.34382549661740203</v>
      </c>
      <c r="CJ9" s="17">
        <v>0.327488289894943</v>
      </c>
      <c r="CK9" s="17"/>
      <c r="CL9" s="17">
        <v>0.40565754742474802</v>
      </c>
      <c r="CM9" s="17"/>
      <c r="CN9" s="17">
        <v>0.35933626533963797</v>
      </c>
      <c r="CO9" s="17">
        <v>0.36246458865321501</v>
      </c>
      <c r="CP9" s="17">
        <v>0.35593040643252499</v>
      </c>
    </row>
    <row r="10" spans="2:94" ht="58" x14ac:dyDescent="0.35">
      <c r="B10" s="18" t="s">
        <v>167</v>
      </c>
      <c r="C10" s="17">
        <v>0.33496225048435702</v>
      </c>
      <c r="D10" s="17">
        <v>0.348485109689673</v>
      </c>
      <c r="E10" s="17">
        <v>0.32198226630816901</v>
      </c>
      <c r="F10" s="17"/>
      <c r="G10" s="17">
        <v>0.270118845428032</v>
      </c>
      <c r="H10" s="17">
        <v>0.30204349600802</v>
      </c>
      <c r="I10" s="17">
        <v>0.29153196994540398</v>
      </c>
      <c r="J10" s="17">
        <v>0.362414589918921</v>
      </c>
      <c r="K10" s="17">
        <v>0.39061563935764498</v>
      </c>
      <c r="L10" s="17">
        <v>0.38099202453831899</v>
      </c>
      <c r="M10" s="17"/>
      <c r="N10" s="17">
        <v>0.399841793940444</v>
      </c>
      <c r="O10" s="17">
        <v>0.33872864599984998</v>
      </c>
      <c r="P10" s="17">
        <v>0.31731919115364798</v>
      </c>
      <c r="Q10" s="17">
        <v>0.275905702495997</v>
      </c>
      <c r="R10" s="17"/>
      <c r="S10" s="17">
        <v>0.32545902983069902</v>
      </c>
      <c r="T10" s="17">
        <v>0.38056152066973198</v>
      </c>
      <c r="U10" s="17">
        <v>0.34841650173659799</v>
      </c>
      <c r="V10" s="17">
        <v>0.30655536335963601</v>
      </c>
      <c r="W10" s="17">
        <v>0.371790657431331</v>
      </c>
      <c r="X10" s="17">
        <v>0.31491855642645</v>
      </c>
      <c r="Y10" s="17">
        <v>0.33608147597914001</v>
      </c>
      <c r="Z10" s="17">
        <v>0.32662961500172699</v>
      </c>
      <c r="AA10" s="17">
        <v>0.34300203942459301</v>
      </c>
      <c r="AB10" s="17">
        <v>0.30254756781969899</v>
      </c>
      <c r="AC10" s="17">
        <v>0.30257619762483801</v>
      </c>
      <c r="AD10" s="17"/>
      <c r="AE10" s="17">
        <v>0.30356556222477499</v>
      </c>
      <c r="AF10" s="17">
        <v>0.38949456196717303</v>
      </c>
      <c r="AG10" s="17">
        <v>0.30134497177814101</v>
      </c>
      <c r="AH10" s="17"/>
      <c r="AI10" s="17">
        <v>0.32748173856971402</v>
      </c>
      <c r="AJ10" s="17">
        <v>0.34838743782709097</v>
      </c>
      <c r="AK10" s="17">
        <v>0.43025725237611201</v>
      </c>
      <c r="AL10" s="17">
        <v>0.25561893399604901</v>
      </c>
      <c r="AM10" s="17">
        <v>0.27209121389102597</v>
      </c>
      <c r="AN10" s="17"/>
      <c r="AO10" s="17">
        <v>0.30474762095004798</v>
      </c>
      <c r="AP10" s="17">
        <v>0.36729113772879501</v>
      </c>
      <c r="AQ10" s="17">
        <v>0.39401789825025901</v>
      </c>
      <c r="AR10" s="17"/>
      <c r="AS10" s="17">
        <v>0.30711637198325398</v>
      </c>
      <c r="AT10" s="17">
        <v>0.32566335231419802</v>
      </c>
      <c r="AU10" s="17">
        <v>0.37457727928927298</v>
      </c>
      <c r="AV10" s="17">
        <v>0.35813610874282598</v>
      </c>
      <c r="AW10" s="17">
        <v>0.34196445623412097</v>
      </c>
      <c r="AX10" s="17"/>
      <c r="AY10" s="17">
        <v>0.282069819974401</v>
      </c>
      <c r="AZ10" s="17">
        <v>0.256877124094607</v>
      </c>
      <c r="BA10" s="17">
        <v>0.339893411897428</v>
      </c>
      <c r="BB10" s="17">
        <v>0.335061334493367</v>
      </c>
      <c r="BC10" s="17">
        <v>0.311862523140718</v>
      </c>
      <c r="BD10" s="17">
        <v>0.31252418762169398</v>
      </c>
      <c r="BE10" s="17">
        <v>0.28332992542771601</v>
      </c>
      <c r="BF10" s="17">
        <v>0.35690034914195301</v>
      </c>
      <c r="BG10" s="17">
        <v>0.32457508262761098</v>
      </c>
      <c r="BH10" s="17">
        <v>0.343344924346215</v>
      </c>
      <c r="BI10" s="17">
        <v>0.37705951947926197</v>
      </c>
      <c r="BJ10" s="17">
        <v>0.41890968287036801</v>
      </c>
      <c r="BK10" s="17">
        <v>0.40480680592947799</v>
      </c>
      <c r="BL10" s="17">
        <v>0.39557363210559399</v>
      </c>
      <c r="BM10" s="17">
        <v>0.39074782174106298</v>
      </c>
      <c r="BN10" s="17">
        <v>0.37890999199602798</v>
      </c>
      <c r="BO10" s="17"/>
      <c r="BP10" s="17">
        <v>0.28143429786232799</v>
      </c>
      <c r="BQ10" s="17">
        <v>0.35553582005540402</v>
      </c>
      <c r="BR10" s="17">
        <v>0.33007044827545501</v>
      </c>
      <c r="BS10" s="17">
        <v>0.34684779827088202</v>
      </c>
      <c r="BT10" s="17">
        <v>0.35920219682583099</v>
      </c>
      <c r="BU10" s="17">
        <v>0.37821530278135601</v>
      </c>
      <c r="BV10" s="17"/>
      <c r="BW10" s="17">
        <v>0.32057792713769301</v>
      </c>
      <c r="BX10" s="17">
        <v>0.31253086544201802</v>
      </c>
      <c r="BY10" s="17">
        <v>0.380968025619777</v>
      </c>
      <c r="BZ10" s="17">
        <v>0.32789976649115898</v>
      </c>
      <c r="CA10" s="17">
        <v>0.320799431465773</v>
      </c>
      <c r="CB10" s="17">
        <v>0.30404006940128803</v>
      </c>
      <c r="CC10" s="17">
        <v>0.35429719943858401</v>
      </c>
      <c r="CD10" s="17">
        <v>0.27910722914005498</v>
      </c>
      <c r="CE10" s="17"/>
      <c r="CF10" s="17">
        <v>0.26623216335667699</v>
      </c>
      <c r="CG10" s="17">
        <v>0.36887326954469701</v>
      </c>
      <c r="CH10" s="17">
        <v>0.34630191978438801</v>
      </c>
      <c r="CI10" s="17">
        <v>0.28614866037154002</v>
      </c>
      <c r="CJ10" s="17">
        <v>0.236876524290587</v>
      </c>
      <c r="CK10" s="17"/>
      <c r="CL10" s="17">
        <v>0.36993964145298702</v>
      </c>
      <c r="CM10" s="17"/>
      <c r="CN10" s="17">
        <v>0.36287228050592402</v>
      </c>
      <c r="CO10" s="17">
        <v>0.29537795657866001</v>
      </c>
      <c r="CP10" s="17">
        <v>0.30268439025868399</v>
      </c>
    </row>
    <row r="11" spans="2:94" ht="43.5" x14ac:dyDescent="0.35">
      <c r="B11" s="18" t="s">
        <v>168</v>
      </c>
      <c r="C11" s="17">
        <v>0.30854874324211601</v>
      </c>
      <c r="D11" s="17">
        <v>0.34918685741654998</v>
      </c>
      <c r="E11" s="17">
        <v>0.26790530315108002</v>
      </c>
      <c r="F11" s="17"/>
      <c r="G11" s="17">
        <v>0.23149256724108899</v>
      </c>
      <c r="H11" s="17">
        <v>0.259276605230924</v>
      </c>
      <c r="I11" s="17">
        <v>0.27327806492693302</v>
      </c>
      <c r="J11" s="17">
        <v>0.28312930138817</v>
      </c>
      <c r="K11" s="17">
        <v>0.35144745356186702</v>
      </c>
      <c r="L11" s="17">
        <v>0.42094062008484101</v>
      </c>
      <c r="M11" s="17"/>
      <c r="N11" s="17">
        <v>0.37708663442131801</v>
      </c>
      <c r="O11" s="17">
        <v>0.32825663182340697</v>
      </c>
      <c r="P11" s="17">
        <v>0.27446361203462</v>
      </c>
      <c r="Q11" s="17">
        <v>0.24612079054836</v>
      </c>
      <c r="R11" s="17"/>
      <c r="S11" s="17">
        <v>0.26985975986354099</v>
      </c>
      <c r="T11" s="17">
        <v>0.32430667320260498</v>
      </c>
      <c r="U11" s="17">
        <v>0.31857049436360602</v>
      </c>
      <c r="V11" s="17">
        <v>0.35051902856515099</v>
      </c>
      <c r="W11" s="17">
        <v>0.29506681976122301</v>
      </c>
      <c r="X11" s="17">
        <v>0.30420124941194698</v>
      </c>
      <c r="Y11" s="17">
        <v>0.31756618482382498</v>
      </c>
      <c r="Z11" s="17">
        <v>0.33906247136781897</v>
      </c>
      <c r="AA11" s="17">
        <v>0.309410930929709</v>
      </c>
      <c r="AB11" s="17">
        <v>0.266405324362601</v>
      </c>
      <c r="AC11" s="17">
        <v>0.346084824711479</v>
      </c>
      <c r="AD11" s="17"/>
      <c r="AE11" s="17">
        <v>0.34128567010062899</v>
      </c>
      <c r="AF11" s="17">
        <v>0.31913407825288698</v>
      </c>
      <c r="AG11" s="17">
        <v>0.259482929945273</v>
      </c>
      <c r="AH11" s="17"/>
      <c r="AI11" s="17">
        <v>0.37612365984732599</v>
      </c>
      <c r="AJ11" s="17">
        <v>0.28053914846381101</v>
      </c>
      <c r="AK11" s="17">
        <v>0.373835701025932</v>
      </c>
      <c r="AL11" s="17">
        <v>0.26162017899422602</v>
      </c>
      <c r="AM11" s="17">
        <v>0.23541821146324299</v>
      </c>
      <c r="AN11" s="17"/>
      <c r="AO11" s="17">
        <v>0.38202365860897403</v>
      </c>
      <c r="AP11" s="17">
        <v>0.30299094429254703</v>
      </c>
      <c r="AQ11" s="17">
        <v>0.33705226853202502</v>
      </c>
      <c r="AR11" s="17"/>
      <c r="AS11" s="17">
        <v>0.25439513401703201</v>
      </c>
      <c r="AT11" s="17">
        <v>0.28877402649387801</v>
      </c>
      <c r="AU11" s="17">
        <v>0.342728589652389</v>
      </c>
      <c r="AV11" s="17">
        <v>0.32775778621816598</v>
      </c>
      <c r="AW11" s="17">
        <v>0.37121277840178002</v>
      </c>
      <c r="AX11" s="17"/>
      <c r="AY11" s="17">
        <v>0.31773002053072202</v>
      </c>
      <c r="AZ11" s="17">
        <v>0.208023436055079</v>
      </c>
      <c r="BA11" s="17">
        <v>0.26229453155233701</v>
      </c>
      <c r="BB11" s="17">
        <v>0.27217462606811099</v>
      </c>
      <c r="BC11" s="17">
        <v>0.30547101238200303</v>
      </c>
      <c r="BD11" s="17">
        <v>0.30523081879751301</v>
      </c>
      <c r="BE11" s="17">
        <v>0.33442091525204198</v>
      </c>
      <c r="BF11" s="17">
        <v>0.35332277008393698</v>
      </c>
      <c r="BG11" s="17">
        <v>0.29399968903197898</v>
      </c>
      <c r="BH11" s="17">
        <v>0.34192982566362501</v>
      </c>
      <c r="BI11" s="17">
        <v>0.30437924780695402</v>
      </c>
      <c r="BJ11" s="17">
        <v>0.38342596056817702</v>
      </c>
      <c r="BK11" s="17">
        <v>0.35550802418135002</v>
      </c>
      <c r="BL11" s="17">
        <v>0.340133749076453</v>
      </c>
      <c r="BM11" s="17">
        <v>0.361618069709567</v>
      </c>
      <c r="BN11" s="17">
        <v>0.291850584991594</v>
      </c>
      <c r="BO11" s="17"/>
      <c r="BP11" s="17">
        <v>0.260449563965715</v>
      </c>
      <c r="BQ11" s="17">
        <v>0.32842283619345097</v>
      </c>
      <c r="BR11" s="17">
        <v>0.31936637339376001</v>
      </c>
      <c r="BS11" s="17">
        <v>0.292087034994929</v>
      </c>
      <c r="BT11" s="17">
        <v>0.37843480896079201</v>
      </c>
      <c r="BU11" s="17">
        <v>0.30898103504283497</v>
      </c>
      <c r="BV11" s="17"/>
      <c r="BW11" s="17">
        <v>0.29689142472438901</v>
      </c>
      <c r="BX11" s="17">
        <v>0.31486031453111302</v>
      </c>
      <c r="BY11" s="17">
        <v>0.32995996836896002</v>
      </c>
      <c r="BZ11" s="17">
        <v>0.31412509877481498</v>
      </c>
      <c r="CA11" s="17">
        <v>0.32234950470743101</v>
      </c>
      <c r="CB11" s="17">
        <v>0.30243974461203899</v>
      </c>
      <c r="CC11" s="17">
        <v>0.25096632122845602</v>
      </c>
      <c r="CD11" s="17">
        <v>0.220274062308674</v>
      </c>
      <c r="CE11" s="17"/>
      <c r="CF11" s="17">
        <v>0.28772085308706502</v>
      </c>
      <c r="CG11" s="17">
        <v>0.35841581886455498</v>
      </c>
      <c r="CH11" s="17">
        <v>0.30093742844476301</v>
      </c>
      <c r="CI11" s="17">
        <v>0.23934698941729499</v>
      </c>
      <c r="CJ11" s="17">
        <v>0.221057894860547</v>
      </c>
      <c r="CK11" s="17"/>
      <c r="CL11" s="17">
        <v>0.375641894853322</v>
      </c>
      <c r="CM11" s="17"/>
      <c r="CN11" s="17">
        <v>0.29780351976283798</v>
      </c>
      <c r="CO11" s="17">
        <v>0.26253818751359298</v>
      </c>
      <c r="CP11" s="17">
        <v>0.36972326049250598</v>
      </c>
    </row>
    <row r="12" spans="2:94" ht="29" x14ac:dyDescent="0.35">
      <c r="B12" s="18" t="s">
        <v>169</v>
      </c>
      <c r="C12" s="17">
        <v>0.28832031237190903</v>
      </c>
      <c r="D12" s="17">
        <v>0.25455752216003302</v>
      </c>
      <c r="E12" s="17">
        <v>0.322464392949531</v>
      </c>
      <c r="F12" s="17"/>
      <c r="G12" s="17">
        <v>0.27494068557623702</v>
      </c>
      <c r="H12" s="17">
        <v>0.27255906881458197</v>
      </c>
      <c r="I12" s="17">
        <v>0.31097184491403901</v>
      </c>
      <c r="J12" s="17">
        <v>0.25444811520316801</v>
      </c>
      <c r="K12" s="17">
        <v>0.29048330121354798</v>
      </c>
      <c r="L12" s="17">
        <v>0.31776036646714001</v>
      </c>
      <c r="M12" s="17"/>
      <c r="N12" s="17">
        <v>0.269856204661787</v>
      </c>
      <c r="O12" s="17">
        <v>0.27372516464070501</v>
      </c>
      <c r="P12" s="17">
        <v>0.30850473511149701</v>
      </c>
      <c r="Q12" s="17">
        <v>0.30555916650652598</v>
      </c>
      <c r="R12" s="17"/>
      <c r="S12" s="17">
        <v>0.28933051771028301</v>
      </c>
      <c r="T12" s="17">
        <v>0.25865043514125702</v>
      </c>
      <c r="U12" s="17">
        <v>0.321767576705981</v>
      </c>
      <c r="V12" s="17">
        <v>0.30627865353720002</v>
      </c>
      <c r="W12" s="17">
        <v>0.28056947189889098</v>
      </c>
      <c r="X12" s="17">
        <v>0.28021842495674099</v>
      </c>
      <c r="Y12" s="17">
        <v>0.28537431997919599</v>
      </c>
      <c r="Z12" s="17">
        <v>0.24049142014616601</v>
      </c>
      <c r="AA12" s="17">
        <v>0.30215924129652599</v>
      </c>
      <c r="AB12" s="17">
        <v>0.309684208855529</v>
      </c>
      <c r="AC12" s="17">
        <v>0.276289345350056</v>
      </c>
      <c r="AD12" s="17"/>
      <c r="AE12" s="17">
        <v>0.30231481075842898</v>
      </c>
      <c r="AF12" s="17">
        <v>0.27592853472218998</v>
      </c>
      <c r="AG12" s="17">
        <v>0.29635731192003001</v>
      </c>
      <c r="AH12" s="17"/>
      <c r="AI12" s="17">
        <v>0.30015433140090497</v>
      </c>
      <c r="AJ12" s="17">
        <v>0.286899718034685</v>
      </c>
      <c r="AK12" s="17">
        <v>0.275810530232596</v>
      </c>
      <c r="AL12" s="17">
        <v>0.22976425566789699</v>
      </c>
      <c r="AM12" s="17">
        <v>0.30100881497794002</v>
      </c>
      <c r="AN12" s="17"/>
      <c r="AO12" s="17">
        <v>0.32398076975750101</v>
      </c>
      <c r="AP12" s="17">
        <v>0.29723183423813798</v>
      </c>
      <c r="AQ12" s="17">
        <v>0.27777054043952498</v>
      </c>
      <c r="AR12" s="17"/>
      <c r="AS12" s="17">
        <v>0.32151235790509403</v>
      </c>
      <c r="AT12" s="17">
        <v>0.28272750089002602</v>
      </c>
      <c r="AU12" s="17">
        <v>0.254232521082697</v>
      </c>
      <c r="AV12" s="17">
        <v>0.27147034393730102</v>
      </c>
      <c r="AW12" s="17">
        <v>0.37210937824875001</v>
      </c>
      <c r="AX12" s="17"/>
      <c r="AY12" s="17">
        <v>0.12956572284760701</v>
      </c>
      <c r="AZ12" s="17">
        <v>0.31986607018783297</v>
      </c>
      <c r="BA12" s="17">
        <v>0.30681538115957102</v>
      </c>
      <c r="BB12" s="17">
        <v>0.25673764507011798</v>
      </c>
      <c r="BC12" s="17">
        <v>0.27387062277376401</v>
      </c>
      <c r="BD12" s="17">
        <v>0.31025529493296999</v>
      </c>
      <c r="BE12" s="17">
        <v>0.299574172730949</v>
      </c>
      <c r="BF12" s="17">
        <v>0.29421487719193201</v>
      </c>
      <c r="BG12" s="17">
        <v>0.325755975656496</v>
      </c>
      <c r="BH12" s="17">
        <v>0.28978646577790101</v>
      </c>
      <c r="BI12" s="17">
        <v>0.27579488170713901</v>
      </c>
      <c r="BJ12" s="17">
        <v>0.24909810592041101</v>
      </c>
      <c r="BK12" s="17">
        <v>0.25478173453426001</v>
      </c>
      <c r="BL12" s="17">
        <v>0.231586158177611</v>
      </c>
      <c r="BM12" s="17">
        <v>0.290839523783815</v>
      </c>
      <c r="BN12" s="17">
        <v>0.29996203042368702</v>
      </c>
      <c r="BO12" s="17"/>
      <c r="BP12" s="17">
        <v>0.28859719301400899</v>
      </c>
      <c r="BQ12" s="17">
        <v>0.26949082134576902</v>
      </c>
      <c r="BR12" s="17">
        <v>0.27415580615627799</v>
      </c>
      <c r="BS12" s="17">
        <v>0.32365395823432003</v>
      </c>
      <c r="BT12" s="17">
        <v>0.27604720964205898</v>
      </c>
      <c r="BU12" s="17">
        <v>0.304952504050016</v>
      </c>
      <c r="BV12" s="17"/>
      <c r="BW12" s="17">
        <v>0.30830450022813199</v>
      </c>
      <c r="BX12" s="17">
        <v>0.28801340980534401</v>
      </c>
      <c r="BY12" s="17">
        <v>0.27920925245044298</v>
      </c>
      <c r="BZ12" s="17">
        <v>0.32220087413478798</v>
      </c>
      <c r="CA12" s="17">
        <v>0.269335283774506</v>
      </c>
      <c r="CB12" s="17">
        <v>0.24052009341480499</v>
      </c>
      <c r="CC12" s="17">
        <v>0.33901989883582001</v>
      </c>
      <c r="CD12" s="17">
        <v>0.32780894731148802</v>
      </c>
      <c r="CE12" s="17"/>
      <c r="CF12" s="17">
        <v>0.25981637387717599</v>
      </c>
      <c r="CG12" s="17">
        <v>0.27934708517845602</v>
      </c>
      <c r="CH12" s="17">
        <v>0.29121164852553399</v>
      </c>
      <c r="CI12" s="17">
        <v>0.31944505115574701</v>
      </c>
      <c r="CJ12" s="17">
        <v>0.28631453415595798</v>
      </c>
      <c r="CK12" s="17"/>
      <c r="CL12" s="17">
        <v>0.28649697485481401</v>
      </c>
      <c r="CM12" s="17"/>
      <c r="CN12" s="17">
        <v>0.26696710122641798</v>
      </c>
      <c r="CO12" s="17">
        <v>0.29960046646778199</v>
      </c>
      <c r="CP12" s="17">
        <v>0.328140648744915</v>
      </c>
    </row>
    <row r="13" spans="2:94" ht="43.5" x14ac:dyDescent="0.35">
      <c r="B13" s="18" t="s">
        <v>170</v>
      </c>
      <c r="C13" s="17">
        <v>0.18357255530559499</v>
      </c>
      <c r="D13" s="17">
        <v>0.167724829623697</v>
      </c>
      <c r="E13" s="17">
        <v>0.19757757198711601</v>
      </c>
      <c r="F13" s="17"/>
      <c r="G13" s="17">
        <v>0.25809253995693898</v>
      </c>
      <c r="H13" s="17">
        <v>0.201066096723202</v>
      </c>
      <c r="I13" s="17">
        <v>0.204474144114002</v>
      </c>
      <c r="J13" s="17">
        <v>0.17284869871282599</v>
      </c>
      <c r="K13" s="17">
        <v>0.14329901495366501</v>
      </c>
      <c r="L13" s="17">
        <v>0.13815956937249399</v>
      </c>
      <c r="M13" s="17"/>
      <c r="N13" s="17">
        <v>0.17424172776355101</v>
      </c>
      <c r="O13" s="17">
        <v>0.19892314512832801</v>
      </c>
      <c r="P13" s="17">
        <v>0.19029615639934999</v>
      </c>
      <c r="Q13" s="17">
        <v>0.17225944828272699</v>
      </c>
      <c r="R13" s="17"/>
      <c r="S13" s="17">
        <v>0.19461090515280899</v>
      </c>
      <c r="T13" s="17">
        <v>0.18322049656220099</v>
      </c>
      <c r="U13" s="17">
        <v>0.16999854987846599</v>
      </c>
      <c r="V13" s="17">
        <v>0.21645761668976299</v>
      </c>
      <c r="W13" s="17">
        <v>0.159862294717314</v>
      </c>
      <c r="X13" s="17">
        <v>0.182750581027148</v>
      </c>
      <c r="Y13" s="17">
        <v>0.167404665595387</v>
      </c>
      <c r="Z13" s="17">
        <v>0.18356160011386399</v>
      </c>
      <c r="AA13" s="17">
        <v>0.158609127749548</v>
      </c>
      <c r="AB13" s="17">
        <v>0.19822052271343901</v>
      </c>
      <c r="AC13" s="17">
        <v>0.20523948205766299</v>
      </c>
      <c r="AD13" s="17"/>
      <c r="AE13" s="17">
        <v>0.14912943676442</v>
      </c>
      <c r="AF13" s="17">
        <v>0.19336610624477399</v>
      </c>
      <c r="AG13" s="17">
        <v>0.18456342379399501</v>
      </c>
      <c r="AH13" s="17"/>
      <c r="AI13" s="17">
        <v>0.15547864908954101</v>
      </c>
      <c r="AJ13" s="17">
        <v>0.217180113680947</v>
      </c>
      <c r="AK13" s="17">
        <v>0.14885779916105599</v>
      </c>
      <c r="AL13" s="17">
        <v>0.181359886466709</v>
      </c>
      <c r="AM13" s="17">
        <v>0.168758519976037</v>
      </c>
      <c r="AN13" s="17"/>
      <c r="AO13" s="17">
        <v>0.18321860661793299</v>
      </c>
      <c r="AP13" s="17">
        <v>0.190564718963257</v>
      </c>
      <c r="AQ13" s="17">
        <v>0.20250946526587299</v>
      </c>
      <c r="AR13" s="17"/>
      <c r="AS13" s="17">
        <v>0.17633887906878901</v>
      </c>
      <c r="AT13" s="17">
        <v>0.18164483573663601</v>
      </c>
      <c r="AU13" s="17">
        <v>0.20472796817118899</v>
      </c>
      <c r="AV13" s="17">
        <v>0.21135605887883999</v>
      </c>
      <c r="AW13" s="17">
        <v>0.108882304767962</v>
      </c>
      <c r="AX13" s="17"/>
      <c r="AY13" s="17">
        <v>0.16610217185230799</v>
      </c>
      <c r="AZ13" s="17">
        <v>0.205344127047073</v>
      </c>
      <c r="BA13" s="17">
        <v>0.19297539648421599</v>
      </c>
      <c r="BB13" s="17">
        <v>0.18135992851298599</v>
      </c>
      <c r="BC13" s="17">
        <v>0.212130702052194</v>
      </c>
      <c r="BD13" s="17">
        <v>0.17525988172630499</v>
      </c>
      <c r="BE13" s="17">
        <v>0.18315188679382899</v>
      </c>
      <c r="BF13" s="17">
        <v>0.13304356748361601</v>
      </c>
      <c r="BG13" s="17">
        <v>0.169130808482156</v>
      </c>
      <c r="BH13" s="17">
        <v>0.18064042259277799</v>
      </c>
      <c r="BI13" s="17">
        <v>0.17852188300522701</v>
      </c>
      <c r="BJ13" s="17">
        <v>0.16920030573276601</v>
      </c>
      <c r="BK13" s="17">
        <v>0.22195618269473399</v>
      </c>
      <c r="BL13" s="17">
        <v>0.214881973189399</v>
      </c>
      <c r="BM13" s="17">
        <v>0.221884711730849</v>
      </c>
      <c r="BN13" s="17">
        <v>0.17555640239200099</v>
      </c>
      <c r="BO13" s="17"/>
      <c r="BP13" s="17">
        <v>0.20705644052560501</v>
      </c>
      <c r="BQ13" s="17">
        <v>0.17184380054735199</v>
      </c>
      <c r="BR13" s="17">
        <v>0.17065077683316801</v>
      </c>
      <c r="BS13" s="17">
        <v>0.19831366547419599</v>
      </c>
      <c r="BT13" s="17">
        <v>0.15306660357468899</v>
      </c>
      <c r="BU13" s="17">
        <v>0.17702658333092</v>
      </c>
      <c r="BV13" s="17"/>
      <c r="BW13" s="17">
        <v>0.196673260090556</v>
      </c>
      <c r="BX13" s="17">
        <v>0.201178097182142</v>
      </c>
      <c r="BY13" s="17">
        <v>0.17069664694002501</v>
      </c>
      <c r="BZ13" s="17">
        <v>0.181269363717589</v>
      </c>
      <c r="CA13" s="17">
        <v>0.198528300532822</v>
      </c>
      <c r="CB13" s="17">
        <v>0.16762154244590199</v>
      </c>
      <c r="CC13" s="17">
        <v>0.16448220660688301</v>
      </c>
      <c r="CD13" s="17">
        <v>0.18884992952607599</v>
      </c>
      <c r="CE13" s="17"/>
      <c r="CF13" s="17">
        <v>0.17086754600826701</v>
      </c>
      <c r="CG13" s="17">
        <v>0.17821300803371701</v>
      </c>
      <c r="CH13" s="17">
        <v>0.18794500606377401</v>
      </c>
      <c r="CI13" s="17">
        <v>0.20352868408612301</v>
      </c>
      <c r="CJ13" s="17">
        <v>0.13763985232241099</v>
      </c>
      <c r="CK13" s="17"/>
      <c r="CL13" s="17">
        <v>0.172678658813636</v>
      </c>
      <c r="CM13" s="17"/>
      <c r="CN13" s="17">
        <v>0.179602082790359</v>
      </c>
      <c r="CO13" s="17">
        <v>0.19441269218669899</v>
      </c>
      <c r="CP13" s="17">
        <v>0.18401876186039601</v>
      </c>
    </row>
    <row r="14" spans="2:94" ht="43.5" x14ac:dyDescent="0.35">
      <c r="B14" s="18" t="s">
        <v>171</v>
      </c>
      <c r="C14" s="17">
        <v>0.18258464426656901</v>
      </c>
      <c r="D14" s="17">
        <v>0.18240351551401701</v>
      </c>
      <c r="E14" s="17">
        <v>0.18174572738386799</v>
      </c>
      <c r="F14" s="17"/>
      <c r="G14" s="17">
        <v>0.216227517671991</v>
      </c>
      <c r="H14" s="17">
        <v>0.211773304725799</v>
      </c>
      <c r="I14" s="17">
        <v>0.179499664099178</v>
      </c>
      <c r="J14" s="17">
        <v>0.17558220527874899</v>
      </c>
      <c r="K14" s="17">
        <v>0.165501587320178</v>
      </c>
      <c r="L14" s="17">
        <v>0.155852831948183</v>
      </c>
      <c r="M14" s="17"/>
      <c r="N14" s="17">
        <v>0.18459808100631001</v>
      </c>
      <c r="O14" s="17">
        <v>0.18379545296185501</v>
      </c>
      <c r="P14" s="17">
        <v>0.17817785437570899</v>
      </c>
      <c r="Q14" s="17">
        <v>0.185394805001522</v>
      </c>
      <c r="R14" s="17"/>
      <c r="S14" s="17">
        <v>0.22300736339338501</v>
      </c>
      <c r="T14" s="17">
        <v>0.16254600840388</v>
      </c>
      <c r="U14" s="17">
        <v>0.185624361291786</v>
      </c>
      <c r="V14" s="17">
        <v>0.18693874601058699</v>
      </c>
      <c r="W14" s="17">
        <v>0.16891806407055501</v>
      </c>
      <c r="X14" s="17">
        <v>0.153892019070239</v>
      </c>
      <c r="Y14" s="17">
        <v>0.19265159400970899</v>
      </c>
      <c r="Z14" s="17">
        <v>0.20564606402322499</v>
      </c>
      <c r="AA14" s="17">
        <v>0.18166298569661199</v>
      </c>
      <c r="AB14" s="17">
        <v>0.19447904593975299</v>
      </c>
      <c r="AC14" s="17">
        <v>0.125632533199737</v>
      </c>
      <c r="AD14" s="17"/>
      <c r="AE14" s="17">
        <v>0.154161302145773</v>
      </c>
      <c r="AF14" s="17">
        <v>0.197829719423923</v>
      </c>
      <c r="AG14" s="17">
        <v>0.17123862963288899</v>
      </c>
      <c r="AH14" s="17"/>
      <c r="AI14" s="17">
        <v>0.154307781150022</v>
      </c>
      <c r="AJ14" s="17">
        <v>0.209423613000495</v>
      </c>
      <c r="AK14" s="17">
        <v>0.227721371526141</v>
      </c>
      <c r="AL14" s="17">
        <v>0.17267108297422601</v>
      </c>
      <c r="AM14" s="17">
        <v>0.13933780033048801</v>
      </c>
      <c r="AN14" s="17"/>
      <c r="AO14" s="17">
        <v>0.14822596232394999</v>
      </c>
      <c r="AP14" s="17">
        <v>0.20280893852441501</v>
      </c>
      <c r="AQ14" s="17">
        <v>0.19594231014060001</v>
      </c>
      <c r="AR14" s="17"/>
      <c r="AS14" s="17">
        <v>0.15050909841527399</v>
      </c>
      <c r="AT14" s="17">
        <v>0.184218972226175</v>
      </c>
      <c r="AU14" s="17">
        <v>0.20153682413681601</v>
      </c>
      <c r="AV14" s="17">
        <v>0.21665583947517</v>
      </c>
      <c r="AW14" s="17">
        <v>0.16730850253048701</v>
      </c>
      <c r="AX14" s="17"/>
      <c r="AY14" s="17">
        <v>9.2657823473619297E-2</v>
      </c>
      <c r="AZ14" s="17">
        <v>0.24736947452498301</v>
      </c>
      <c r="BA14" s="17">
        <v>0.17997974486369001</v>
      </c>
      <c r="BB14" s="17">
        <v>0.162327094587494</v>
      </c>
      <c r="BC14" s="17">
        <v>0.19559254580669999</v>
      </c>
      <c r="BD14" s="17">
        <v>0.20030074746815499</v>
      </c>
      <c r="BE14" s="17">
        <v>0.15741635811236401</v>
      </c>
      <c r="BF14" s="17">
        <v>0.15378788282068701</v>
      </c>
      <c r="BG14" s="17">
        <v>0.21514180358774701</v>
      </c>
      <c r="BH14" s="17">
        <v>0.17526520090539499</v>
      </c>
      <c r="BI14" s="17">
        <v>0.19441051711639201</v>
      </c>
      <c r="BJ14" s="17">
        <v>0.15658031066085201</v>
      </c>
      <c r="BK14" s="17">
        <v>0.141612707513326</v>
      </c>
      <c r="BL14" s="17">
        <v>0.18663792420233599</v>
      </c>
      <c r="BM14" s="17">
        <v>0.21209649831498401</v>
      </c>
      <c r="BN14" s="17">
        <v>0.21484105102154499</v>
      </c>
      <c r="BO14" s="17"/>
      <c r="BP14" s="17">
        <v>0.21145679614776799</v>
      </c>
      <c r="BQ14" s="17">
        <v>0.176667217902998</v>
      </c>
      <c r="BR14" s="17">
        <v>0.16352891397217101</v>
      </c>
      <c r="BS14" s="17">
        <v>0.183795598100185</v>
      </c>
      <c r="BT14" s="17">
        <v>0.169357003764665</v>
      </c>
      <c r="BU14" s="17">
        <v>0.16099020664687999</v>
      </c>
      <c r="BV14" s="17"/>
      <c r="BW14" s="17">
        <v>0.18018713933107999</v>
      </c>
      <c r="BX14" s="17">
        <v>0.21893145347988499</v>
      </c>
      <c r="BY14" s="17">
        <v>0.16327957740121199</v>
      </c>
      <c r="BZ14" s="17">
        <v>0.18840969370570701</v>
      </c>
      <c r="CA14" s="17">
        <v>0.16188762369460799</v>
      </c>
      <c r="CB14" s="17">
        <v>0.11154711347079101</v>
      </c>
      <c r="CC14" s="17">
        <v>0.16286722649428201</v>
      </c>
      <c r="CD14" s="17">
        <v>0.21579629800928701</v>
      </c>
      <c r="CE14" s="17"/>
      <c r="CF14" s="17">
        <v>0.23958729066110701</v>
      </c>
      <c r="CG14" s="17">
        <v>0.172131502643146</v>
      </c>
      <c r="CH14" s="17">
        <v>0.17715815053838599</v>
      </c>
      <c r="CI14" s="17">
        <v>0.18253058217458801</v>
      </c>
      <c r="CJ14" s="17">
        <v>0.21119765677914701</v>
      </c>
      <c r="CK14" s="17"/>
      <c r="CL14" s="17">
        <v>0.188102270111173</v>
      </c>
      <c r="CM14" s="17"/>
      <c r="CN14" s="17">
        <v>0.188819601299795</v>
      </c>
      <c r="CO14" s="17">
        <v>0.19140131602743099</v>
      </c>
      <c r="CP14" s="17">
        <v>0.16131907180073499</v>
      </c>
    </row>
    <row r="15" spans="2:94" ht="29" x14ac:dyDescent="0.35">
      <c r="B15" s="18" t="s">
        <v>172</v>
      </c>
      <c r="C15" s="17">
        <v>0.16958177353862</v>
      </c>
      <c r="D15" s="17">
        <v>0.19509446555246801</v>
      </c>
      <c r="E15" s="17">
        <v>0.14602378640007299</v>
      </c>
      <c r="F15" s="17"/>
      <c r="G15" s="17">
        <v>0.16988081712030301</v>
      </c>
      <c r="H15" s="17">
        <v>0.16737370675920399</v>
      </c>
      <c r="I15" s="17">
        <v>0.16851363183037699</v>
      </c>
      <c r="J15" s="17">
        <v>0.167385444408018</v>
      </c>
      <c r="K15" s="17">
        <v>0.155720759698149</v>
      </c>
      <c r="L15" s="17">
        <v>0.18313958029442201</v>
      </c>
      <c r="M15" s="17"/>
      <c r="N15" s="17">
        <v>0.18827881814612599</v>
      </c>
      <c r="O15" s="17">
        <v>0.17236984166560301</v>
      </c>
      <c r="P15" s="17">
        <v>0.17003555246126101</v>
      </c>
      <c r="Q15" s="17">
        <v>0.14738034506858</v>
      </c>
      <c r="R15" s="17"/>
      <c r="S15" s="17">
        <v>0.178468715076261</v>
      </c>
      <c r="T15" s="17">
        <v>0.17574429018747201</v>
      </c>
      <c r="U15" s="17">
        <v>0.12703907023757499</v>
      </c>
      <c r="V15" s="17">
        <v>0.152390433007422</v>
      </c>
      <c r="W15" s="17">
        <v>0.19132097107570301</v>
      </c>
      <c r="X15" s="17">
        <v>0.14586205252829201</v>
      </c>
      <c r="Y15" s="17">
        <v>0.193493398444984</v>
      </c>
      <c r="Z15" s="17">
        <v>0.205210093952851</v>
      </c>
      <c r="AA15" s="17">
        <v>0.18239370011127401</v>
      </c>
      <c r="AB15" s="17">
        <v>0.175045602559464</v>
      </c>
      <c r="AC15" s="17">
        <v>0.135253196165325</v>
      </c>
      <c r="AD15" s="17"/>
      <c r="AE15" s="17">
        <v>0.17698015728272501</v>
      </c>
      <c r="AF15" s="17">
        <v>0.17858472731348499</v>
      </c>
      <c r="AG15" s="17">
        <v>0.127547488113955</v>
      </c>
      <c r="AH15" s="17"/>
      <c r="AI15" s="17">
        <v>0.177581878103761</v>
      </c>
      <c r="AJ15" s="17">
        <v>0.174152765401384</v>
      </c>
      <c r="AK15" s="17">
        <v>0.17938456440550099</v>
      </c>
      <c r="AL15" s="17">
        <v>0.160379430843367</v>
      </c>
      <c r="AM15" s="17">
        <v>0.138238062380972</v>
      </c>
      <c r="AN15" s="17"/>
      <c r="AO15" s="17">
        <v>0.18192870798302899</v>
      </c>
      <c r="AP15" s="17">
        <v>0.18806193878677599</v>
      </c>
      <c r="AQ15" s="17">
        <v>0.185938508335382</v>
      </c>
      <c r="AR15" s="17"/>
      <c r="AS15" s="17">
        <v>0.14960165097126699</v>
      </c>
      <c r="AT15" s="17">
        <v>0.16798811563570401</v>
      </c>
      <c r="AU15" s="17">
        <v>0.185627154321483</v>
      </c>
      <c r="AV15" s="17">
        <v>0.19356915229371699</v>
      </c>
      <c r="AW15" s="17">
        <v>0.102076127076961</v>
      </c>
      <c r="AX15" s="17"/>
      <c r="AY15" s="17">
        <v>0.159170976108161</v>
      </c>
      <c r="AZ15" s="17">
        <v>0.10735769303803901</v>
      </c>
      <c r="BA15" s="17">
        <v>0.142503302710214</v>
      </c>
      <c r="BB15" s="17">
        <v>0.166784167966048</v>
      </c>
      <c r="BC15" s="17">
        <v>0.16051426217176301</v>
      </c>
      <c r="BD15" s="17">
        <v>0.15943385110139599</v>
      </c>
      <c r="BE15" s="17">
        <v>0.15708112349766401</v>
      </c>
      <c r="BF15" s="17">
        <v>0.166146221565277</v>
      </c>
      <c r="BG15" s="17">
        <v>0.20612895354844701</v>
      </c>
      <c r="BH15" s="17">
        <v>0.190995433678911</v>
      </c>
      <c r="BI15" s="17">
        <v>0.18917114952952299</v>
      </c>
      <c r="BJ15" s="17">
        <v>0.21680378338763101</v>
      </c>
      <c r="BK15" s="17">
        <v>0.19674841981111801</v>
      </c>
      <c r="BL15" s="17">
        <v>0.214012447609328</v>
      </c>
      <c r="BM15" s="17">
        <v>0.21494919503030599</v>
      </c>
      <c r="BN15" s="17">
        <v>0.17382369470065301</v>
      </c>
      <c r="BO15" s="17"/>
      <c r="BP15" s="17">
        <v>0.167488624533565</v>
      </c>
      <c r="BQ15" s="17">
        <v>0.195608923518686</v>
      </c>
      <c r="BR15" s="17">
        <v>0.15983473577152399</v>
      </c>
      <c r="BS15" s="17">
        <v>0.14462238678912301</v>
      </c>
      <c r="BT15" s="17">
        <v>0.17427440704025199</v>
      </c>
      <c r="BU15" s="17">
        <v>0.15159560258332999</v>
      </c>
      <c r="BV15" s="17"/>
      <c r="BW15" s="17">
        <v>0.118221116144773</v>
      </c>
      <c r="BX15" s="17">
        <v>0.17999309137247499</v>
      </c>
      <c r="BY15" s="17">
        <v>0.15538387196588299</v>
      </c>
      <c r="BZ15" s="17">
        <v>0.17172235835468799</v>
      </c>
      <c r="CA15" s="17">
        <v>0.22272217162188301</v>
      </c>
      <c r="CB15" s="17">
        <v>0.17658873221155</v>
      </c>
      <c r="CC15" s="17">
        <v>0.135394527093602</v>
      </c>
      <c r="CD15" s="17">
        <v>0.16545454396697601</v>
      </c>
      <c r="CE15" s="17"/>
      <c r="CF15" s="17">
        <v>0.199386418892819</v>
      </c>
      <c r="CG15" s="17">
        <v>0.17565636281088301</v>
      </c>
      <c r="CH15" s="17">
        <v>0.16508343418350199</v>
      </c>
      <c r="CI15" s="17">
        <v>0.16043775919251699</v>
      </c>
      <c r="CJ15" s="17">
        <v>0.12227143731264099</v>
      </c>
      <c r="CK15" s="17"/>
      <c r="CL15" s="17">
        <v>0.20258353050543701</v>
      </c>
      <c r="CM15" s="17"/>
      <c r="CN15" s="17">
        <v>0.16555000378071899</v>
      </c>
      <c r="CO15" s="17">
        <v>0.16886468395733401</v>
      </c>
      <c r="CP15" s="17">
        <v>0.179366189080615</v>
      </c>
    </row>
    <row r="16" spans="2:94" ht="58" x14ac:dyDescent="0.35">
      <c r="B16" s="18" t="s">
        <v>173</v>
      </c>
      <c r="C16" s="17">
        <v>0.16041510371169301</v>
      </c>
      <c r="D16" s="17">
        <v>0.168220713334677</v>
      </c>
      <c r="E16" s="17">
        <v>0.153126414643353</v>
      </c>
      <c r="F16" s="17"/>
      <c r="G16" s="17">
        <v>0.210630940023981</v>
      </c>
      <c r="H16" s="17">
        <v>0.210131342637119</v>
      </c>
      <c r="I16" s="17">
        <v>0.18090953922625699</v>
      </c>
      <c r="J16" s="17">
        <v>0.13360995207360599</v>
      </c>
      <c r="K16" s="17">
        <v>0.128021929085018</v>
      </c>
      <c r="L16" s="17">
        <v>0.112941843728805</v>
      </c>
      <c r="M16" s="17"/>
      <c r="N16" s="17">
        <v>0.16844884130475399</v>
      </c>
      <c r="O16" s="17">
        <v>0.17747821643558201</v>
      </c>
      <c r="P16" s="17">
        <v>0.152114546130872</v>
      </c>
      <c r="Q16" s="17">
        <v>0.14151357621486499</v>
      </c>
      <c r="R16" s="17"/>
      <c r="S16" s="17">
        <v>0.18881458198708601</v>
      </c>
      <c r="T16" s="17">
        <v>0.17041183897314999</v>
      </c>
      <c r="U16" s="17">
        <v>0.125937687368468</v>
      </c>
      <c r="V16" s="17">
        <v>0.16950850026249001</v>
      </c>
      <c r="W16" s="17">
        <v>0.155200329595371</v>
      </c>
      <c r="X16" s="17">
        <v>0.16844377699028601</v>
      </c>
      <c r="Y16" s="17">
        <v>0.18050540844612301</v>
      </c>
      <c r="Z16" s="17">
        <v>0.15162942187549999</v>
      </c>
      <c r="AA16" s="17">
        <v>0.16261645986307499</v>
      </c>
      <c r="AB16" s="17">
        <v>0.12668075899361</v>
      </c>
      <c r="AC16" s="17">
        <v>0.11740741167244501</v>
      </c>
      <c r="AD16" s="17"/>
      <c r="AE16" s="17">
        <v>0.13236073347787899</v>
      </c>
      <c r="AF16" s="17">
        <v>0.16678767924486301</v>
      </c>
      <c r="AG16" s="17">
        <v>0.16893791135765701</v>
      </c>
      <c r="AH16" s="17"/>
      <c r="AI16" s="17">
        <v>0.14137771722659101</v>
      </c>
      <c r="AJ16" s="17">
        <v>0.18231471158055301</v>
      </c>
      <c r="AK16" s="17">
        <v>0.15924518623393699</v>
      </c>
      <c r="AL16" s="17">
        <v>7.1120108348792996E-2</v>
      </c>
      <c r="AM16" s="17">
        <v>0.16025088068599</v>
      </c>
      <c r="AN16" s="17"/>
      <c r="AO16" s="17">
        <v>0.16305133015863901</v>
      </c>
      <c r="AP16" s="17">
        <v>0.18822506007303499</v>
      </c>
      <c r="AQ16" s="17">
        <v>0.18197044162142301</v>
      </c>
      <c r="AR16" s="17"/>
      <c r="AS16" s="17">
        <v>0.16415815856537599</v>
      </c>
      <c r="AT16" s="17">
        <v>0.15168865266731299</v>
      </c>
      <c r="AU16" s="17">
        <v>0.15523237273228599</v>
      </c>
      <c r="AV16" s="17">
        <v>0.19135306611174499</v>
      </c>
      <c r="AW16" s="17">
        <v>0.28808729940980199</v>
      </c>
      <c r="AX16" s="17"/>
      <c r="AY16" s="17">
        <v>0.12671216248791201</v>
      </c>
      <c r="AZ16" s="17">
        <v>0.159659785406458</v>
      </c>
      <c r="BA16" s="17">
        <v>0.15993691797079901</v>
      </c>
      <c r="BB16" s="17">
        <v>0.15775365880407199</v>
      </c>
      <c r="BC16" s="17">
        <v>0.17183603511680301</v>
      </c>
      <c r="BD16" s="17">
        <v>0.145359156362565</v>
      </c>
      <c r="BE16" s="17">
        <v>0.18122615570061101</v>
      </c>
      <c r="BF16" s="17">
        <v>0.13328518203506701</v>
      </c>
      <c r="BG16" s="17">
        <v>0.16214494384184799</v>
      </c>
      <c r="BH16" s="17">
        <v>0.1487417434029</v>
      </c>
      <c r="BI16" s="17">
        <v>0.17669060599859701</v>
      </c>
      <c r="BJ16" s="17">
        <v>0.117923449501194</v>
      </c>
      <c r="BK16" s="17">
        <v>0.16603593785511001</v>
      </c>
      <c r="BL16" s="17">
        <v>0.123069234741592</v>
      </c>
      <c r="BM16" s="17">
        <v>0.197032911318514</v>
      </c>
      <c r="BN16" s="17">
        <v>0.25499870291489402</v>
      </c>
      <c r="BO16" s="17"/>
      <c r="BP16" s="17">
        <v>0.206273590511485</v>
      </c>
      <c r="BQ16" s="17">
        <v>0.157526751839458</v>
      </c>
      <c r="BR16" s="17">
        <v>0.162547419514745</v>
      </c>
      <c r="BS16" s="17">
        <v>0.14299040523294199</v>
      </c>
      <c r="BT16" s="17">
        <v>0.120035485174236</v>
      </c>
      <c r="BU16" s="17">
        <v>0.12313643398042699</v>
      </c>
      <c r="BV16" s="17"/>
      <c r="BW16" s="17">
        <v>0.16981922013265599</v>
      </c>
      <c r="BX16" s="17">
        <v>0.16110236639290099</v>
      </c>
      <c r="BY16" s="17">
        <v>0.16566342598367301</v>
      </c>
      <c r="BZ16" s="17">
        <v>0.147331228440958</v>
      </c>
      <c r="CA16" s="17">
        <v>0.180684185459103</v>
      </c>
      <c r="CB16" s="17">
        <v>0.116179101535313</v>
      </c>
      <c r="CC16" s="17">
        <v>0.169388566321551</v>
      </c>
      <c r="CD16" s="17">
        <v>0.18867584477649699</v>
      </c>
      <c r="CE16" s="17"/>
      <c r="CF16" s="17">
        <v>0.19282999050385199</v>
      </c>
      <c r="CG16" s="17">
        <v>0.16235808324052101</v>
      </c>
      <c r="CH16" s="17">
        <v>0.15602266628993899</v>
      </c>
      <c r="CI16" s="17">
        <v>0.14979957972972299</v>
      </c>
      <c r="CJ16" s="17">
        <v>0.15446407228224199</v>
      </c>
      <c r="CK16" s="17"/>
      <c r="CL16" s="17">
        <v>0.191482958926812</v>
      </c>
      <c r="CM16" s="17"/>
      <c r="CN16" s="17">
        <v>0.15472159993567999</v>
      </c>
      <c r="CO16" s="17">
        <v>0.16578431313606901</v>
      </c>
      <c r="CP16" s="17">
        <v>0.169153093688999</v>
      </c>
    </row>
    <row r="17" spans="2:94" ht="29" x14ac:dyDescent="0.35">
      <c r="B17" s="18" t="s">
        <v>174</v>
      </c>
      <c r="C17" s="17">
        <v>0.12756827542392099</v>
      </c>
      <c r="D17" s="17">
        <v>0.11501666028804899</v>
      </c>
      <c r="E17" s="17">
        <v>0.14032683886805</v>
      </c>
      <c r="F17" s="17"/>
      <c r="G17" s="17">
        <v>0.14265016418120799</v>
      </c>
      <c r="H17" s="17">
        <v>0.13853220738229399</v>
      </c>
      <c r="I17" s="17">
        <v>0.112851463816103</v>
      </c>
      <c r="J17" s="17">
        <v>0.12005069700283701</v>
      </c>
      <c r="K17" s="17">
        <v>0.11707874974539401</v>
      </c>
      <c r="L17" s="17">
        <v>0.133626277236542</v>
      </c>
      <c r="M17" s="17"/>
      <c r="N17" s="17">
        <v>0.10205856530145101</v>
      </c>
      <c r="O17" s="17">
        <v>0.12937229871049499</v>
      </c>
      <c r="P17" s="17">
        <v>0.17582189072378601</v>
      </c>
      <c r="Q17" s="17">
        <v>0.11151971236059401</v>
      </c>
      <c r="R17" s="17"/>
      <c r="S17" s="17">
        <v>0.115573540467257</v>
      </c>
      <c r="T17" s="17">
        <v>0.12834425325196999</v>
      </c>
      <c r="U17" s="17">
        <v>0.100254187507335</v>
      </c>
      <c r="V17" s="17">
        <v>0.18051506925611199</v>
      </c>
      <c r="W17" s="17">
        <v>0.140369407581766</v>
      </c>
      <c r="X17" s="17">
        <v>0.131511365700195</v>
      </c>
      <c r="Y17" s="17">
        <v>0.116192315187942</v>
      </c>
      <c r="Z17" s="17">
        <v>0.141223155944246</v>
      </c>
      <c r="AA17" s="17">
        <v>0.104048544798317</v>
      </c>
      <c r="AB17" s="17">
        <v>0.116954100333285</v>
      </c>
      <c r="AC17" s="17">
        <v>0.16070205312883701</v>
      </c>
      <c r="AD17" s="17"/>
      <c r="AE17" s="17">
        <v>0.14444023232143</v>
      </c>
      <c r="AF17" s="17">
        <v>0.120103112063838</v>
      </c>
      <c r="AG17" s="17">
        <v>0.108537545167446</v>
      </c>
      <c r="AH17" s="17"/>
      <c r="AI17" s="17">
        <v>0.13586582972439701</v>
      </c>
      <c r="AJ17" s="17">
        <v>0.13315008012252</v>
      </c>
      <c r="AK17" s="17">
        <v>9.8234731240121095E-2</v>
      </c>
      <c r="AL17" s="17">
        <v>0.20823663111159699</v>
      </c>
      <c r="AM17" s="17">
        <v>0.103665188694546</v>
      </c>
      <c r="AN17" s="17"/>
      <c r="AO17" s="17">
        <v>0.11485664737104399</v>
      </c>
      <c r="AP17" s="17">
        <v>0.123049415421794</v>
      </c>
      <c r="AQ17" s="17">
        <v>0.14771932720120301</v>
      </c>
      <c r="AR17" s="17"/>
      <c r="AS17" s="17">
        <v>0.137612403393783</v>
      </c>
      <c r="AT17" s="17">
        <v>0.126531745826545</v>
      </c>
      <c r="AU17" s="17">
        <v>0.124087283596245</v>
      </c>
      <c r="AV17" s="17">
        <v>0.102637411718591</v>
      </c>
      <c r="AW17" s="17">
        <v>0.12732976512477201</v>
      </c>
      <c r="AX17" s="17"/>
      <c r="AY17" s="17">
        <v>0.253749343370478</v>
      </c>
      <c r="AZ17" s="17">
        <v>0.107932046190149</v>
      </c>
      <c r="BA17" s="17">
        <v>8.9684677762580003E-2</v>
      </c>
      <c r="BB17" s="17">
        <v>0.13433180614198401</v>
      </c>
      <c r="BC17" s="17">
        <v>0.115423558224721</v>
      </c>
      <c r="BD17" s="17">
        <v>0.127435314593906</v>
      </c>
      <c r="BE17" s="17">
        <v>0.153124632732455</v>
      </c>
      <c r="BF17" s="17">
        <v>0.13541593351327899</v>
      </c>
      <c r="BG17" s="17">
        <v>0.117675691697745</v>
      </c>
      <c r="BH17" s="17">
        <v>0.120784830891551</v>
      </c>
      <c r="BI17" s="17">
        <v>0.13551922958983501</v>
      </c>
      <c r="BJ17" s="17">
        <v>0.124169225585023</v>
      </c>
      <c r="BK17" s="17">
        <v>0.126154589785542</v>
      </c>
      <c r="BL17" s="17">
        <v>8.4674898157893003E-2</v>
      </c>
      <c r="BM17" s="17">
        <v>0.104254191996437</v>
      </c>
      <c r="BN17" s="17">
        <v>0.1847175864616</v>
      </c>
      <c r="BO17" s="17"/>
      <c r="BP17" s="17">
        <v>0.119656110715726</v>
      </c>
      <c r="BQ17" s="17">
        <v>0.11866658726937999</v>
      </c>
      <c r="BR17" s="17">
        <v>0.139568475245265</v>
      </c>
      <c r="BS17" s="17">
        <v>0.12505753992500199</v>
      </c>
      <c r="BT17" s="17">
        <v>0.14170264656044601</v>
      </c>
      <c r="BU17" s="17">
        <v>0.159534399833034</v>
      </c>
      <c r="BV17" s="17"/>
      <c r="BW17" s="17">
        <v>0.159938475005171</v>
      </c>
      <c r="BX17" s="17">
        <v>0.143986335952317</v>
      </c>
      <c r="BY17" s="17">
        <v>0.119760543500622</v>
      </c>
      <c r="BZ17" s="17">
        <v>0.1237606676748</v>
      </c>
      <c r="CA17" s="17">
        <v>0.13456628467006401</v>
      </c>
      <c r="CB17" s="17">
        <v>0.11425579971486</v>
      </c>
      <c r="CC17" s="17">
        <v>0.120651911695174</v>
      </c>
      <c r="CD17" s="17">
        <v>0.14499843379056501</v>
      </c>
      <c r="CE17" s="17"/>
      <c r="CF17" s="17">
        <v>0.155453836813334</v>
      </c>
      <c r="CG17" s="17">
        <v>0.123733829526887</v>
      </c>
      <c r="CH17" s="17">
        <v>0.120578615707748</v>
      </c>
      <c r="CI17" s="17">
        <v>0.13838976358062999</v>
      </c>
      <c r="CJ17" s="17">
        <v>0.12901759474348701</v>
      </c>
      <c r="CK17" s="17"/>
      <c r="CL17" s="17">
        <v>0.128879814618755</v>
      </c>
      <c r="CM17" s="17"/>
      <c r="CN17" s="17">
        <v>0.122649800869573</v>
      </c>
      <c r="CO17" s="17">
        <v>0.13353552128572799</v>
      </c>
      <c r="CP17" s="17">
        <v>0.13405914758318199</v>
      </c>
    </row>
    <row r="18" spans="2:94" ht="29" x14ac:dyDescent="0.35">
      <c r="B18" s="18" t="s">
        <v>175</v>
      </c>
      <c r="C18" s="17">
        <v>0.12703948872995799</v>
      </c>
      <c r="D18" s="17">
        <v>0.113086561264271</v>
      </c>
      <c r="E18" s="17">
        <v>0.14118274779564099</v>
      </c>
      <c r="F18" s="17"/>
      <c r="G18" s="17">
        <v>0.120253261328061</v>
      </c>
      <c r="H18" s="17">
        <v>0.15831392766096999</v>
      </c>
      <c r="I18" s="17">
        <v>0.123508578698902</v>
      </c>
      <c r="J18" s="17">
        <v>0.123928120972505</v>
      </c>
      <c r="K18" s="17">
        <v>0.119450744553505</v>
      </c>
      <c r="L18" s="17">
        <v>0.11644843400685601</v>
      </c>
      <c r="M18" s="17"/>
      <c r="N18" s="17">
        <v>0.12714359816559501</v>
      </c>
      <c r="O18" s="17">
        <v>0.122116375204241</v>
      </c>
      <c r="P18" s="17">
        <v>0.134825811111044</v>
      </c>
      <c r="Q18" s="17">
        <v>0.12395737833862901</v>
      </c>
      <c r="R18" s="17"/>
      <c r="S18" s="17">
        <v>0.14102727643366</v>
      </c>
      <c r="T18" s="17">
        <v>0.15050290982291001</v>
      </c>
      <c r="U18" s="17">
        <v>0.139991098162765</v>
      </c>
      <c r="V18" s="17">
        <v>0.13048588628230801</v>
      </c>
      <c r="W18" s="17">
        <v>0.116869457582644</v>
      </c>
      <c r="X18" s="17">
        <v>0.124964072290957</v>
      </c>
      <c r="Y18" s="17">
        <v>0.12672600529144001</v>
      </c>
      <c r="Z18" s="17">
        <v>0.11992580923891299</v>
      </c>
      <c r="AA18" s="17">
        <v>0.11216153242917</v>
      </c>
      <c r="AB18" s="17">
        <v>0.10033536046823099</v>
      </c>
      <c r="AC18" s="17">
        <v>0.104851695107869</v>
      </c>
      <c r="AD18" s="17"/>
      <c r="AE18" s="17">
        <v>0.10747216377029301</v>
      </c>
      <c r="AF18" s="17">
        <v>0.148330942426249</v>
      </c>
      <c r="AG18" s="17">
        <v>0.12960199159485999</v>
      </c>
      <c r="AH18" s="17"/>
      <c r="AI18" s="17">
        <v>0.12749188477727</v>
      </c>
      <c r="AJ18" s="17">
        <v>0.13293559431743299</v>
      </c>
      <c r="AK18" s="17">
        <v>0.14208457562871299</v>
      </c>
      <c r="AL18" s="17">
        <v>0.109757614402689</v>
      </c>
      <c r="AM18" s="17">
        <v>0.125979595774591</v>
      </c>
      <c r="AN18" s="17"/>
      <c r="AO18" s="17">
        <v>0.117450463698676</v>
      </c>
      <c r="AP18" s="17">
        <v>0.14063978051421899</v>
      </c>
      <c r="AQ18" s="17">
        <v>0.12840562789354101</v>
      </c>
      <c r="AR18" s="17"/>
      <c r="AS18" s="17">
        <v>0.112881877305892</v>
      </c>
      <c r="AT18" s="17">
        <v>0.131049703304224</v>
      </c>
      <c r="AU18" s="17">
        <v>0.121687635699504</v>
      </c>
      <c r="AV18" s="17">
        <v>0.144204776192389</v>
      </c>
      <c r="AW18" s="17">
        <v>0.165364416823465</v>
      </c>
      <c r="AX18" s="17"/>
      <c r="AY18" s="17">
        <v>0.105388598551329</v>
      </c>
      <c r="AZ18" s="17">
        <v>0.117990935367145</v>
      </c>
      <c r="BA18" s="17">
        <v>0.144463339341944</v>
      </c>
      <c r="BB18" s="17">
        <v>0.14116667191942001</v>
      </c>
      <c r="BC18" s="17">
        <v>0.155314855164328</v>
      </c>
      <c r="BD18" s="17">
        <v>0.14241586510825199</v>
      </c>
      <c r="BE18" s="17">
        <v>9.9226698765204902E-2</v>
      </c>
      <c r="BF18" s="17">
        <v>0.11467096411852699</v>
      </c>
      <c r="BG18" s="17">
        <v>0.128458943700058</v>
      </c>
      <c r="BH18" s="17">
        <v>0.12900645579558401</v>
      </c>
      <c r="BI18" s="17">
        <v>0.13086432653945099</v>
      </c>
      <c r="BJ18" s="17">
        <v>0.124841657468033</v>
      </c>
      <c r="BK18" s="17">
        <v>0.11376761459109801</v>
      </c>
      <c r="BL18" s="17">
        <v>0.107207210661265</v>
      </c>
      <c r="BM18" s="17">
        <v>0.11958634215083799</v>
      </c>
      <c r="BN18" s="17">
        <v>0.14272566984266299</v>
      </c>
      <c r="BO18" s="17"/>
      <c r="BP18" s="17">
        <v>0.145911940554351</v>
      </c>
      <c r="BQ18" s="17">
        <v>0.12055540077627699</v>
      </c>
      <c r="BR18" s="17">
        <v>0.107874957654417</v>
      </c>
      <c r="BS18" s="17">
        <v>0.13908643107419899</v>
      </c>
      <c r="BT18" s="17">
        <v>0.11682433695235001</v>
      </c>
      <c r="BU18" s="17">
        <v>0.103422345662324</v>
      </c>
      <c r="BV18" s="17"/>
      <c r="BW18" s="17">
        <v>0.130079686762028</v>
      </c>
      <c r="BX18" s="17">
        <v>0.12149859584736999</v>
      </c>
      <c r="BY18" s="17">
        <v>0.138111077666908</v>
      </c>
      <c r="BZ18" s="17">
        <v>0.12982802328016799</v>
      </c>
      <c r="CA18" s="17">
        <v>9.46084163310634E-2</v>
      </c>
      <c r="CB18" s="17">
        <v>0.103435914449635</v>
      </c>
      <c r="CC18" s="17">
        <v>0.15101513559604099</v>
      </c>
      <c r="CD18" s="17">
        <v>0.162236982240998</v>
      </c>
      <c r="CE18" s="17"/>
      <c r="CF18" s="17">
        <v>0.15688622415627401</v>
      </c>
      <c r="CG18" s="17">
        <v>0.120035634045146</v>
      </c>
      <c r="CH18" s="17">
        <v>0.124447051578241</v>
      </c>
      <c r="CI18" s="17">
        <v>0.141866801459958</v>
      </c>
      <c r="CJ18" s="17">
        <v>9.2022192005225698E-2</v>
      </c>
      <c r="CK18" s="17"/>
      <c r="CL18" s="17">
        <v>0.14503833995398599</v>
      </c>
      <c r="CM18" s="17"/>
      <c r="CN18" s="17">
        <v>0.12326804769005199</v>
      </c>
      <c r="CO18" s="17">
        <v>0.144596949142488</v>
      </c>
      <c r="CP18" s="17">
        <v>0.12168469203589299</v>
      </c>
    </row>
    <row r="19" spans="2:94" ht="43.5" x14ac:dyDescent="0.35">
      <c r="B19" s="18" t="s">
        <v>176</v>
      </c>
      <c r="C19" s="17">
        <v>0.11637319032677</v>
      </c>
      <c r="D19" s="17">
        <v>0.136853075343039</v>
      </c>
      <c r="E19" s="17">
        <v>9.6290889123024706E-2</v>
      </c>
      <c r="F19" s="17"/>
      <c r="G19" s="17">
        <v>0.13602113635103899</v>
      </c>
      <c r="H19" s="17">
        <v>0.13930955889327501</v>
      </c>
      <c r="I19" s="17">
        <v>0.12739547819241601</v>
      </c>
      <c r="J19" s="17">
        <v>0.116958588668074</v>
      </c>
      <c r="K19" s="17">
        <v>8.7479158433127494E-2</v>
      </c>
      <c r="L19" s="17">
        <v>9.4396527899386601E-2</v>
      </c>
      <c r="M19" s="17"/>
      <c r="N19" s="17">
        <v>0.149268721068396</v>
      </c>
      <c r="O19" s="17">
        <v>0.12046071597496499</v>
      </c>
      <c r="P19" s="17">
        <v>0.10920520592083199</v>
      </c>
      <c r="Q19" s="17">
        <v>8.3499371813320095E-2</v>
      </c>
      <c r="R19" s="17"/>
      <c r="S19" s="17">
        <v>0.11827043215562701</v>
      </c>
      <c r="T19" s="17">
        <v>0.117772548198406</v>
      </c>
      <c r="U19" s="17">
        <v>0.12471815930260401</v>
      </c>
      <c r="V19" s="17">
        <v>0.11534664155096799</v>
      </c>
      <c r="W19" s="17">
        <v>0.101845233524703</v>
      </c>
      <c r="X19" s="17">
        <v>0.134135286162715</v>
      </c>
      <c r="Y19" s="17">
        <v>0.108587044168482</v>
      </c>
      <c r="Z19" s="17">
        <v>0.12703241745580601</v>
      </c>
      <c r="AA19" s="17">
        <v>0.119840518482663</v>
      </c>
      <c r="AB19" s="17">
        <v>0.115324853077161</v>
      </c>
      <c r="AC19" s="17">
        <v>8.2376496150949996E-2</v>
      </c>
      <c r="AD19" s="17"/>
      <c r="AE19" s="17">
        <v>0.105387114537234</v>
      </c>
      <c r="AF19" s="17">
        <v>0.13600564143554</v>
      </c>
      <c r="AG19" s="17">
        <v>8.7545410489525896E-2</v>
      </c>
      <c r="AH19" s="17"/>
      <c r="AI19" s="17">
        <v>0.115066358253137</v>
      </c>
      <c r="AJ19" s="17">
        <v>0.135687483068094</v>
      </c>
      <c r="AK19" s="17">
        <v>0.13734601930367099</v>
      </c>
      <c r="AL19" s="17">
        <v>4.1659229447142399E-2</v>
      </c>
      <c r="AM19" s="17">
        <v>8.4082654244719293E-2</v>
      </c>
      <c r="AN19" s="17"/>
      <c r="AO19" s="17">
        <v>0.14285978277891001</v>
      </c>
      <c r="AP19" s="17">
        <v>0.13346415409797499</v>
      </c>
      <c r="AQ19" s="17">
        <v>0.133755765635553</v>
      </c>
      <c r="AR19" s="17"/>
      <c r="AS19" s="17">
        <v>0.10851031502255699</v>
      </c>
      <c r="AT19" s="17">
        <v>0.10350560078905301</v>
      </c>
      <c r="AU19" s="17">
        <v>0.12632150160306699</v>
      </c>
      <c r="AV19" s="17">
        <v>0.12592930597830199</v>
      </c>
      <c r="AW19" s="17">
        <v>0.10355938771676899</v>
      </c>
      <c r="AX19" s="17"/>
      <c r="AY19" s="17">
        <v>3.3955236850783999E-2</v>
      </c>
      <c r="AZ19" s="17">
        <v>7.1177958403362093E-2</v>
      </c>
      <c r="BA19" s="17">
        <v>9.1449102276233707E-2</v>
      </c>
      <c r="BB19" s="17">
        <v>6.1381767982796903E-2</v>
      </c>
      <c r="BC19" s="17">
        <v>9.0230509257154604E-2</v>
      </c>
      <c r="BD19" s="17">
        <v>0.12312340497933801</v>
      </c>
      <c r="BE19" s="17">
        <v>0.13852241630635401</v>
      </c>
      <c r="BF19" s="17">
        <v>0.11052613390233899</v>
      </c>
      <c r="BG19" s="17">
        <v>0.139821606459407</v>
      </c>
      <c r="BH19" s="17">
        <v>0.111892140138537</v>
      </c>
      <c r="BI19" s="17">
        <v>0.14304536854271799</v>
      </c>
      <c r="BJ19" s="17">
        <v>0.13468636487556199</v>
      </c>
      <c r="BK19" s="17">
        <v>0.15341230545888401</v>
      </c>
      <c r="BL19" s="17">
        <v>0.16247422651313501</v>
      </c>
      <c r="BM19" s="17">
        <v>0.10398120873726199</v>
      </c>
      <c r="BN19" s="17">
        <v>0.19866148331477601</v>
      </c>
      <c r="BO19" s="17"/>
      <c r="BP19" s="17">
        <v>0.133757295701283</v>
      </c>
      <c r="BQ19" s="17">
        <v>0.114006232504831</v>
      </c>
      <c r="BR19" s="17">
        <v>0.13500081618738799</v>
      </c>
      <c r="BS19" s="17">
        <v>0.10272563662950999</v>
      </c>
      <c r="BT19" s="17">
        <v>8.44902670322219E-2</v>
      </c>
      <c r="BU19" s="17">
        <v>0.118625339930825</v>
      </c>
      <c r="BV19" s="17"/>
      <c r="BW19" s="17">
        <v>0.10315803117443299</v>
      </c>
      <c r="BX19" s="17">
        <v>0.107206385530304</v>
      </c>
      <c r="BY19" s="17">
        <v>0.12372097290551</v>
      </c>
      <c r="BZ19" s="17">
        <v>0.116245324596533</v>
      </c>
      <c r="CA19" s="17">
        <v>0.119980493502819</v>
      </c>
      <c r="CB19" s="17">
        <v>0.17233318954451701</v>
      </c>
      <c r="CC19" s="17">
        <v>0.14549586708111401</v>
      </c>
      <c r="CD19" s="17">
        <v>5.2138196325840699E-2</v>
      </c>
      <c r="CE19" s="17"/>
      <c r="CF19" s="17">
        <v>0.16881243999023399</v>
      </c>
      <c r="CG19" s="17">
        <v>0.133822600545213</v>
      </c>
      <c r="CH19" s="17">
        <v>0.10526157008122999</v>
      </c>
      <c r="CI19" s="17">
        <v>8.8238940933719395E-2</v>
      </c>
      <c r="CJ19" s="17">
        <v>4.9074713153837303E-2</v>
      </c>
      <c r="CK19" s="17"/>
      <c r="CL19" s="17">
        <v>0.117897822463974</v>
      </c>
      <c r="CM19" s="17"/>
      <c r="CN19" s="17">
        <v>0.111680241924125</v>
      </c>
      <c r="CO19" s="17">
        <v>0.105733327467357</v>
      </c>
      <c r="CP19" s="17">
        <v>0.13556588521972801</v>
      </c>
    </row>
    <row r="20" spans="2:94" ht="43.5" x14ac:dyDescent="0.35">
      <c r="B20" s="18" t="s">
        <v>177</v>
      </c>
      <c r="C20" s="17">
        <v>0.110881133492298</v>
      </c>
      <c r="D20" s="17">
        <v>0.101731572898661</v>
      </c>
      <c r="E20" s="17">
        <v>0.12013170149447699</v>
      </c>
      <c r="F20" s="17"/>
      <c r="G20" s="17">
        <v>0.13341145955450401</v>
      </c>
      <c r="H20" s="17">
        <v>0.138708752723327</v>
      </c>
      <c r="I20" s="17">
        <v>0.13544754614152801</v>
      </c>
      <c r="J20" s="17">
        <v>0.120895535814218</v>
      </c>
      <c r="K20" s="17">
        <v>7.9880520808810598E-2</v>
      </c>
      <c r="L20" s="17">
        <v>6.5711899627625595E-2</v>
      </c>
      <c r="M20" s="17"/>
      <c r="N20" s="17">
        <v>0.12876115312306399</v>
      </c>
      <c r="O20" s="17">
        <v>0.10150842832943401</v>
      </c>
      <c r="P20" s="17">
        <v>0.10560146451949801</v>
      </c>
      <c r="Q20" s="17">
        <v>0.106434667986431</v>
      </c>
      <c r="R20" s="17"/>
      <c r="S20" s="17">
        <v>0.16068179910166899</v>
      </c>
      <c r="T20" s="17">
        <v>9.0726005910658103E-2</v>
      </c>
      <c r="U20" s="17">
        <v>0.105930449522134</v>
      </c>
      <c r="V20" s="17">
        <v>0.10052871496789501</v>
      </c>
      <c r="W20" s="17">
        <v>0.11518224361721401</v>
      </c>
      <c r="X20" s="17">
        <v>0.11276058359417</v>
      </c>
      <c r="Y20" s="17">
        <v>0.13133012970015701</v>
      </c>
      <c r="Z20" s="17">
        <v>9.5079366450646505E-2</v>
      </c>
      <c r="AA20" s="17">
        <v>9.2655147120156697E-2</v>
      </c>
      <c r="AB20" s="17">
        <v>9.2375171720141397E-2</v>
      </c>
      <c r="AC20" s="17">
        <v>9.44664105063385E-2</v>
      </c>
      <c r="AD20" s="17"/>
      <c r="AE20" s="17">
        <v>8.4027955121212999E-2</v>
      </c>
      <c r="AF20" s="17">
        <v>0.135618865769567</v>
      </c>
      <c r="AG20" s="17">
        <v>0.11318831785371899</v>
      </c>
      <c r="AH20" s="17"/>
      <c r="AI20" s="17">
        <v>7.4046339295823105E-2</v>
      </c>
      <c r="AJ20" s="17">
        <v>0.16119488537456</v>
      </c>
      <c r="AK20" s="17">
        <v>0.114041240255501</v>
      </c>
      <c r="AL20" s="17">
        <v>2.87788690425155E-2</v>
      </c>
      <c r="AM20" s="17">
        <v>0.111105374565687</v>
      </c>
      <c r="AN20" s="17"/>
      <c r="AO20" s="17">
        <v>8.6758165173039803E-2</v>
      </c>
      <c r="AP20" s="17">
        <v>0.13983194729784901</v>
      </c>
      <c r="AQ20" s="17">
        <v>8.3278517937054902E-2</v>
      </c>
      <c r="AR20" s="17"/>
      <c r="AS20" s="17">
        <v>9.7176473946756103E-2</v>
      </c>
      <c r="AT20" s="17">
        <v>0.1040547212544</v>
      </c>
      <c r="AU20" s="17">
        <v>0.123472114034459</v>
      </c>
      <c r="AV20" s="17">
        <v>0.15442415220241201</v>
      </c>
      <c r="AW20" s="17">
        <v>0.12749511825693</v>
      </c>
      <c r="AX20" s="17"/>
      <c r="AY20" s="17">
        <v>0.15963882366780099</v>
      </c>
      <c r="AZ20" s="17">
        <v>6.9463153810900999E-2</v>
      </c>
      <c r="BA20" s="17">
        <v>0.127775437750239</v>
      </c>
      <c r="BB20" s="17">
        <v>0.10456242344382601</v>
      </c>
      <c r="BC20" s="17">
        <v>0.131842206041131</v>
      </c>
      <c r="BD20" s="17">
        <v>9.6665746911476197E-2</v>
      </c>
      <c r="BE20" s="17">
        <v>0.112577902412586</v>
      </c>
      <c r="BF20" s="17">
        <v>0.105193948761144</v>
      </c>
      <c r="BG20" s="17">
        <v>0.121650121978049</v>
      </c>
      <c r="BH20" s="17">
        <v>6.00327902744286E-2</v>
      </c>
      <c r="BI20" s="17">
        <v>8.6365944068882594E-2</v>
      </c>
      <c r="BJ20" s="17">
        <v>0.15735105934627799</v>
      </c>
      <c r="BK20" s="17">
        <v>0.125732278754565</v>
      </c>
      <c r="BL20" s="17">
        <v>0.14863615014254999</v>
      </c>
      <c r="BM20" s="17">
        <v>0.12142065096999401</v>
      </c>
      <c r="BN20" s="17">
        <v>0.18562805765926299</v>
      </c>
      <c r="BO20" s="17"/>
      <c r="BP20" s="17">
        <v>0.14285040848101499</v>
      </c>
      <c r="BQ20" s="17">
        <v>9.6079050711586594E-2</v>
      </c>
      <c r="BR20" s="17">
        <v>0.108196515886128</v>
      </c>
      <c r="BS20" s="17">
        <v>0.110745954858416</v>
      </c>
      <c r="BT20" s="17">
        <v>9.7585867682749294E-2</v>
      </c>
      <c r="BU20" s="17">
        <v>8.5966030073885105E-2</v>
      </c>
      <c r="BV20" s="17"/>
      <c r="BW20" s="17">
        <v>7.8592122356315797E-2</v>
      </c>
      <c r="BX20" s="17">
        <v>0.106585251351984</v>
      </c>
      <c r="BY20" s="17">
        <v>0.110291664092109</v>
      </c>
      <c r="BZ20" s="17">
        <v>0.113461016429434</v>
      </c>
      <c r="CA20" s="17">
        <v>9.7105440203023904E-2</v>
      </c>
      <c r="CB20" s="17">
        <v>0.19211405020769201</v>
      </c>
      <c r="CC20" s="17">
        <v>0.106428726525192</v>
      </c>
      <c r="CD20" s="17">
        <v>0.119643684962514</v>
      </c>
      <c r="CE20" s="17"/>
      <c r="CF20" s="17">
        <v>0.111569400613171</v>
      </c>
      <c r="CG20" s="17">
        <v>0.105910816765689</v>
      </c>
      <c r="CH20" s="17">
        <v>0.106198225481277</v>
      </c>
      <c r="CI20" s="17">
        <v>0.12786832387810801</v>
      </c>
      <c r="CJ20" s="17">
        <v>0.138721573358245</v>
      </c>
      <c r="CK20" s="17"/>
      <c r="CL20" s="17">
        <v>8.3769146791094498E-2</v>
      </c>
      <c r="CM20" s="17"/>
      <c r="CN20" s="17">
        <v>0.119399787000637</v>
      </c>
      <c r="CO20" s="17">
        <v>0.106183352424121</v>
      </c>
      <c r="CP20" s="17">
        <v>9.5152526653909997E-2</v>
      </c>
    </row>
    <row r="21" spans="2:94" x14ac:dyDescent="0.35">
      <c r="B21" s="18" t="s">
        <v>133</v>
      </c>
      <c r="C21" s="17">
        <v>7.2292594882449296E-2</v>
      </c>
      <c r="D21" s="17">
        <v>5.5050392273123798E-2</v>
      </c>
      <c r="E21" s="17">
        <v>8.9178494331502406E-2</v>
      </c>
      <c r="F21" s="17"/>
      <c r="G21" s="17">
        <v>6.6114101484216495E-2</v>
      </c>
      <c r="H21" s="17">
        <v>5.5412983291585997E-2</v>
      </c>
      <c r="I21" s="17">
        <v>6.0043080020193401E-2</v>
      </c>
      <c r="J21" s="17">
        <v>8.3975082376359797E-2</v>
      </c>
      <c r="K21" s="17">
        <v>8.5796253654246604E-2</v>
      </c>
      <c r="L21" s="17">
        <v>8.1679306879195904E-2</v>
      </c>
      <c r="M21" s="17"/>
      <c r="N21" s="17">
        <v>3.9352243566286103E-2</v>
      </c>
      <c r="O21" s="17">
        <v>5.3165120919424901E-2</v>
      </c>
      <c r="P21" s="17">
        <v>7.1625748306066203E-2</v>
      </c>
      <c r="Q21" s="17">
        <v>0.12713998743796201</v>
      </c>
      <c r="R21" s="17"/>
      <c r="S21" s="17">
        <v>5.7693026067779998E-2</v>
      </c>
      <c r="T21" s="17">
        <v>6.5690386621394703E-2</v>
      </c>
      <c r="U21" s="17">
        <v>8.1791343949728701E-2</v>
      </c>
      <c r="V21" s="17">
        <v>5.6247780751852897E-2</v>
      </c>
      <c r="W21" s="17">
        <v>6.1820823798036703E-2</v>
      </c>
      <c r="X21" s="17">
        <v>8.6944133339298402E-2</v>
      </c>
      <c r="Y21" s="17">
        <v>8.1579409146703502E-2</v>
      </c>
      <c r="Z21" s="17">
        <v>7.06786143629205E-2</v>
      </c>
      <c r="AA21" s="17">
        <v>8.3333287591077193E-2</v>
      </c>
      <c r="AB21" s="17">
        <v>6.9845613017271505E-2</v>
      </c>
      <c r="AC21" s="17">
        <v>9.8863457271920099E-2</v>
      </c>
      <c r="AD21" s="17"/>
      <c r="AE21" s="17">
        <v>7.9643602979787398E-2</v>
      </c>
      <c r="AF21" s="17">
        <v>4.92970090304908E-2</v>
      </c>
      <c r="AG21" s="17">
        <v>0.10880873250216801</v>
      </c>
      <c r="AH21" s="17"/>
      <c r="AI21" s="17">
        <v>6.9606241242219896E-2</v>
      </c>
      <c r="AJ21" s="17">
        <v>4.7380947312365203E-2</v>
      </c>
      <c r="AK21" s="17">
        <v>3.32824050604437E-2</v>
      </c>
      <c r="AL21" s="17">
        <v>4.1021395183300502E-2</v>
      </c>
      <c r="AM21" s="17">
        <v>0.142683948568951</v>
      </c>
      <c r="AN21" s="17"/>
      <c r="AO21" s="17">
        <v>5.6093508136029403E-2</v>
      </c>
      <c r="AP21" s="17">
        <v>5.1064102611530299E-2</v>
      </c>
      <c r="AQ21" s="17">
        <v>2.7849667841424602E-2</v>
      </c>
      <c r="AR21" s="17"/>
      <c r="AS21" s="17">
        <v>0.10700674595035201</v>
      </c>
      <c r="AT21" s="17">
        <v>8.0830045419906807E-2</v>
      </c>
      <c r="AU21" s="17">
        <v>4.6169003930191403E-2</v>
      </c>
      <c r="AV21" s="17">
        <v>2.9755626917667199E-2</v>
      </c>
      <c r="AW21" s="17">
        <v>2.0739040888554602E-2</v>
      </c>
      <c r="AX21" s="17"/>
      <c r="AY21" s="17">
        <v>0.12530858208567999</v>
      </c>
      <c r="AZ21" s="17">
        <v>0.118239208894291</v>
      </c>
      <c r="BA21" s="17">
        <v>8.1545385276011295E-2</v>
      </c>
      <c r="BB21" s="17">
        <v>9.6919818452876796E-2</v>
      </c>
      <c r="BC21" s="17">
        <v>6.0095523888877601E-2</v>
      </c>
      <c r="BD21" s="17">
        <v>7.1931142642086096E-2</v>
      </c>
      <c r="BE21" s="17">
        <v>8.0145693175607505E-2</v>
      </c>
      <c r="BF21" s="17">
        <v>6.8438803373717105E-2</v>
      </c>
      <c r="BG21" s="17">
        <v>5.5903295447751203E-2</v>
      </c>
      <c r="BH21" s="17">
        <v>8.6611416536536701E-2</v>
      </c>
      <c r="BI21" s="17">
        <v>6.3736110624567202E-2</v>
      </c>
      <c r="BJ21" s="17">
        <v>3.9765935478525902E-2</v>
      </c>
      <c r="BK21" s="17">
        <v>1.11064072143966E-2</v>
      </c>
      <c r="BL21" s="17">
        <v>2.8549619885226099E-2</v>
      </c>
      <c r="BM21" s="17">
        <v>2.8800084477641701E-2</v>
      </c>
      <c r="BN21" s="17">
        <v>0</v>
      </c>
      <c r="BO21" s="17"/>
      <c r="BP21" s="17">
        <v>5.8785219822025198E-2</v>
      </c>
      <c r="BQ21" s="17">
        <v>7.6600789533970703E-2</v>
      </c>
      <c r="BR21" s="17">
        <v>8.3115632395821898E-2</v>
      </c>
      <c r="BS21" s="17">
        <v>7.8281212493539504E-2</v>
      </c>
      <c r="BT21" s="17">
        <v>7.7177840603085995E-2</v>
      </c>
      <c r="BU21" s="17">
        <v>4.9801794409900298E-2</v>
      </c>
      <c r="BV21" s="17"/>
      <c r="BW21" s="17">
        <v>7.6811620431803798E-2</v>
      </c>
      <c r="BX21" s="17">
        <v>6.7775034549204694E-2</v>
      </c>
      <c r="BY21" s="17">
        <v>6.0849265770124401E-2</v>
      </c>
      <c r="BZ21" s="17">
        <v>6.9747738863072103E-2</v>
      </c>
      <c r="CA21" s="17">
        <v>3.9374748796273298E-2</v>
      </c>
      <c r="CB21" s="17">
        <v>8.6787559629517994E-2</v>
      </c>
      <c r="CC21" s="17">
        <v>6.11135932471501E-2</v>
      </c>
      <c r="CD21" s="17">
        <v>0.10860312170832701</v>
      </c>
      <c r="CE21" s="17"/>
      <c r="CF21" s="17">
        <v>5.2732618739273901E-2</v>
      </c>
      <c r="CG21" s="17">
        <v>5.79077045863386E-2</v>
      </c>
      <c r="CH21" s="17">
        <v>7.9178843691203593E-2</v>
      </c>
      <c r="CI21" s="17">
        <v>8.9096368764153194E-2</v>
      </c>
      <c r="CJ21" s="17">
        <v>0.122201663021648</v>
      </c>
      <c r="CK21" s="17"/>
      <c r="CL21" s="17">
        <v>4.9159162757292499E-2</v>
      </c>
      <c r="CM21" s="17"/>
      <c r="CN21" s="17">
        <v>8.1806827692686698E-2</v>
      </c>
      <c r="CO21" s="17">
        <v>6.9485822213782203E-2</v>
      </c>
      <c r="CP21" s="17">
        <v>5.2783806415070203E-2</v>
      </c>
    </row>
    <row r="22" spans="2:94" x14ac:dyDescent="0.35">
      <c r="B22" s="18" t="s">
        <v>164</v>
      </c>
      <c r="C22" s="17">
        <v>1.57185608742927E-2</v>
      </c>
      <c r="D22" s="17">
        <v>2.1116911128056401E-2</v>
      </c>
      <c r="E22" s="17">
        <v>9.1125012802328806E-3</v>
      </c>
      <c r="F22" s="17"/>
      <c r="G22" s="17">
        <v>1.5662494236533198E-2</v>
      </c>
      <c r="H22" s="17">
        <v>1.1242282926977799E-2</v>
      </c>
      <c r="I22" s="17">
        <v>8.8885600786233303E-3</v>
      </c>
      <c r="J22" s="17">
        <v>1.44092877334364E-2</v>
      </c>
      <c r="K22" s="17">
        <v>2.70654463085583E-2</v>
      </c>
      <c r="L22" s="17">
        <v>1.8432127918413001E-2</v>
      </c>
      <c r="M22" s="17"/>
      <c r="N22" s="17">
        <v>1.8565797494688799E-2</v>
      </c>
      <c r="O22" s="17">
        <v>2.0521323756192599E-2</v>
      </c>
      <c r="P22" s="17">
        <v>1.29267167043868E-2</v>
      </c>
      <c r="Q22" s="17">
        <v>6.13920836318416E-3</v>
      </c>
      <c r="R22" s="17"/>
      <c r="S22" s="17">
        <v>1.57011361783253E-2</v>
      </c>
      <c r="T22" s="17">
        <v>1.6166863846326599E-2</v>
      </c>
      <c r="U22" s="17">
        <v>2.6467985739006501E-2</v>
      </c>
      <c r="V22" s="17">
        <v>1.53327898296818E-2</v>
      </c>
      <c r="W22" s="17">
        <v>1.4134486079992001E-2</v>
      </c>
      <c r="X22" s="17">
        <v>1.9101857143410499E-2</v>
      </c>
      <c r="Y22" s="17">
        <v>8.3198244289620603E-3</v>
      </c>
      <c r="Z22" s="17">
        <v>0</v>
      </c>
      <c r="AA22" s="17">
        <v>1.8995800241638199E-3</v>
      </c>
      <c r="AB22" s="17">
        <v>3.5282407581854101E-2</v>
      </c>
      <c r="AC22" s="17">
        <v>1.38111423612075E-2</v>
      </c>
      <c r="AD22" s="17"/>
      <c r="AE22" s="17">
        <v>1.9559430879972899E-2</v>
      </c>
      <c r="AF22" s="17">
        <v>1.08814314859792E-2</v>
      </c>
      <c r="AG22" s="17">
        <v>1.6187168042430498E-2</v>
      </c>
      <c r="AH22" s="17"/>
      <c r="AI22" s="17">
        <v>1.8939218005014899E-2</v>
      </c>
      <c r="AJ22" s="17">
        <v>1.15714592736119E-2</v>
      </c>
      <c r="AK22" s="17">
        <v>9.8068687976287996E-3</v>
      </c>
      <c r="AL22" s="17">
        <v>4.0901214285502203E-2</v>
      </c>
      <c r="AM22" s="17">
        <v>8.6033617914842708E-3</v>
      </c>
      <c r="AN22" s="17"/>
      <c r="AO22" s="17">
        <v>1.2342670946864301E-2</v>
      </c>
      <c r="AP22" s="17">
        <v>9.6512552966789497E-3</v>
      </c>
      <c r="AQ22" s="17">
        <v>6.7406320111047203E-3</v>
      </c>
      <c r="AR22" s="17"/>
      <c r="AS22" s="17">
        <v>1.04363104491207E-2</v>
      </c>
      <c r="AT22" s="17">
        <v>1.3339764391396501E-2</v>
      </c>
      <c r="AU22" s="17">
        <v>1.8663928508805199E-2</v>
      </c>
      <c r="AV22" s="17">
        <v>1.0813169291375499E-2</v>
      </c>
      <c r="AW22" s="17">
        <v>2.3109630751591399E-2</v>
      </c>
      <c r="AX22" s="17"/>
      <c r="AY22" s="17">
        <v>3.6356892883479902E-2</v>
      </c>
      <c r="AZ22" s="17">
        <v>1.98041744292436E-2</v>
      </c>
      <c r="BA22" s="17">
        <v>8.56032334369548E-3</v>
      </c>
      <c r="BB22" s="17">
        <v>1.3236280938855099E-2</v>
      </c>
      <c r="BC22" s="17">
        <v>7.5050736379663396E-3</v>
      </c>
      <c r="BD22" s="17">
        <v>2.4012740822354699E-2</v>
      </c>
      <c r="BE22" s="17">
        <v>1.4126318469488299E-2</v>
      </c>
      <c r="BF22" s="17">
        <v>6.4355502336333401E-3</v>
      </c>
      <c r="BG22" s="17">
        <v>1.9507401769292301E-2</v>
      </c>
      <c r="BH22" s="17">
        <v>2.4712974877483699E-2</v>
      </c>
      <c r="BI22" s="17">
        <v>1.94848678280116E-2</v>
      </c>
      <c r="BJ22" s="17">
        <v>9.6504974345539406E-3</v>
      </c>
      <c r="BK22" s="17">
        <v>1.1670375155471599E-2</v>
      </c>
      <c r="BL22" s="17">
        <v>3.8825685029457498E-2</v>
      </c>
      <c r="BM22" s="17">
        <v>0</v>
      </c>
      <c r="BN22" s="17">
        <v>1.24203622598528E-2</v>
      </c>
      <c r="BO22" s="17"/>
      <c r="BP22" s="17">
        <v>1.70787509375987E-2</v>
      </c>
      <c r="BQ22" s="17">
        <v>1.3379462329147201E-2</v>
      </c>
      <c r="BR22" s="17">
        <v>1.2908946622546999E-2</v>
      </c>
      <c r="BS22" s="17">
        <v>1.5480905115683801E-2</v>
      </c>
      <c r="BT22" s="17">
        <v>2.4364020898452701E-2</v>
      </c>
      <c r="BU22" s="17">
        <v>1.31144969409438E-2</v>
      </c>
      <c r="BV22" s="17"/>
      <c r="BW22" s="17">
        <v>1.9178779472033301E-2</v>
      </c>
      <c r="BX22" s="17">
        <v>1.14789709382098E-2</v>
      </c>
      <c r="BY22" s="17">
        <v>1.79307170359733E-2</v>
      </c>
      <c r="BZ22" s="17">
        <v>1.7160521173410801E-2</v>
      </c>
      <c r="CA22" s="17">
        <v>2.1202777786382299E-2</v>
      </c>
      <c r="CB22" s="17">
        <v>0</v>
      </c>
      <c r="CC22" s="17">
        <v>0</v>
      </c>
      <c r="CD22" s="17">
        <v>3.9009505962468598E-2</v>
      </c>
      <c r="CE22" s="17"/>
      <c r="CF22" s="17">
        <v>5.56704695489853E-3</v>
      </c>
      <c r="CG22" s="17">
        <v>1.34516960399035E-2</v>
      </c>
      <c r="CH22" s="17">
        <v>1.9811503323984202E-2</v>
      </c>
      <c r="CI22" s="17">
        <v>1.50452063293004E-2</v>
      </c>
      <c r="CJ22" s="17">
        <v>2.2372093255385899E-2</v>
      </c>
      <c r="CK22" s="17"/>
      <c r="CL22" s="17">
        <v>4.4736597587062303E-3</v>
      </c>
      <c r="CM22" s="17"/>
      <c r="CN22" s="17">
        <v>1.7794366970927698E-2</v>
      </c>
      <c r="CO22" s="17">
        <v>1.27746957864554E-2</v>
      </c>
      <c r="CP22" s="17">
        <v>1.3317727949854599E-2</v>
      </c>
    </row>
    <row r="23" spans="2:94" x14ac:dyDescent="0.35">
      <c r="B23" s="18" t="s">
        <v>123</v>
      </c>
      <c r="C23" s="19">
        <v>3.2212858797944097E-2</v>
      </c>
      <c r="D23" s="19">
        <v>4.06849878681214E-2</v>
      </c>
      <c r="E23" s="19">
        <v>2.4199746600605299E-2</v>
      </c>
      <c r="F23" s="19"/>
      <c r="G23" s="19">
        <v>3.4461398315986402E-3</v>
      </c>
      <c r="H23" s="19">
        <v>2.4144371778676801E-2</v>
      </c>
      <c r="I23" s="19">
        <v>3.2955382194674102E-2</v>
      </c>
      <c r="J23" s="19">
        <v>3.8733444362890702E-2</v>
      </c>
      <c r="K23" s="19">
        <v>5.4918460948747E-2</v>
      </c>
      <c r="L23" s="19">
        <v>3.6915336070513997E-2</v>
      </c>
      <c r="M23" s="19"/>
      <c r="N23" s="19">
        <v>2.3996564188447901E-2</v>
      </c>
      <c r="O23" s="19">
        <v>3.61379796165687E-2</v>
      </c>
      <c r="P23" s="19">
        <v>3.0870581406728499E-2</v>
      </c>
      <c r="Q23" s="19">
        <v>3.8601450035970403E-2</v>
      </c>
      <c r="R23" s="19"/>
      <c r="S23" s="19">
        <v>1.53422119151536E-2</v>
      </c>
      <c r="T23" s="19">
        <v>3.4746060153226399E-2</v>
      </c>
      <c r="U23" s="19">
        <v>4.7019718812761901E-2</v>
      </c>
      <c r="V23" s="19">
        <v>2.0632644486240699E-2</v>
      </c>
      <c r="W23" s="19">
        <v>2.06581973531277E-2</v>
      </c>
      <c r="X23" s="19">
        <v>3.6917792303753701E-2</v>
      </c>
      <c r="Y23" s="19">
        <v>2.2143561828304001E-2</v>
      </c>
      <c r="Z23" s="19">
        <v>5.4568958416986099E-2</v>
      </c>
      <c r="AA23" s="19">
        <v>3.3288814625136498E-2</v>
      </c>
      <c r="AB23" s="19">
        <v>4.95054355200703E-2</v>
      </c>
      <c r="AC23" s="19">
        <v>4.2361653685707601E-2</v>
      </c>
      <c r="AD23" s="19"/>
      <c r="AE23" s="19">
        <v>6.3554840941745294E-2</v>
      </c>
      <c r="AF23" s="19">
        <v>1.42043253528995E-2</v>
      </c>
      <c r="AG23" s="19">
        <v>2.1667173122276999E-2</v>
      </c>
      <c r="AH23" s="19"/>
      <c r="AI23" s="19">
        <v>4.7001936895122498E-2</v>
      </c>
      <c r="AJ23" s="19">
        <v>1.2782545559311799E-2</v>
      </c>
      <c r="AK23" s="19">
        <v>1.6716125288754699E-2</v>
      </c>
      <c r="AL23" s="19">
        <v>0.134662776450371</v>
      </c>
      <c r="AM23" s="19">
        <v>3.80468299437021E-2</v>
      </c>
      <c r="AN23" s="19"/>
      <c r="AO23" s="19">
        <v>3.3162296969985301E-2</v>
      </c>
      <c r="AP23" s="19">
        <v>1.07806402520382E-2</v>
      </c>
      <c r="AQ23" s="19">
        <v>9.9548806436895593E-3</v>
      </c>
      <c r="AR23" s="19"/>
      <c r="AS23" s="19">
        <v>4.0791288024025998E-2</v>
      </c>
      <c r="AT23" s="19">
        <v>4.3540317867715499E-2</v>
      </c>
      <c r="AU23" s="19">
        <v>2.3490955339654101E-2</v>
      </c>
      <c r="AV23" s="19">
        <v>1.4955902516748699E-2</v>
      </c>
      <c r="AW23" s="19">
        <v>1.9024146703992599E-2</v>
      </c>
      <c r="AX23" s="19"/>
      <c r="AY23" s="19">
        <v>3.0918137860551899E-2</v>
      </c>
      <c r="AZ23" s="19">
        <v>4.5629039602592403E-2</v>
      </c>
      <c r="BA23" s="19">
        <v>4.17053183579595E-2</v>
      </c>
      <c r="BB23" s="19">
        <v>4.9381265416646301E-2</v>
      </c>
      <c r="BC23" s="19">
        <v>1.8790257770593798E-2</v>
      </c>
      <c r="BD23" s="19">
        <v>4.0175101600545701E-2</v>
      </c>
      <c r="BE23" s="19">
        <v>3.8169492468333802E-2</v>
      </c>
      <c r="BF23" s="19">
        <v>3.7398294519612699E-2</v>
      </c>
      <c r="BG23" s="19">
        <v>2.3906170322470398E-2</v>
      </c>
      <c r="BH23" s="19">
        <v>4.2632328966561599E-2</v>
      </c>
      <c r="BI23" s="19">
        <v>2.4721685719498499E-2</v>
      </c>
      <c r="BJ23" s="19">
        <v>1.7691484859722099E-2</v>
      </c>
      <c r="BK23" s="19">
        <v>2.3962344640362801E-2</v>
      </c>
      <c r="BL23" s="19">
        <v>2.58954167581446E-2</v>
      </c>
      <c r="BM23" s="19">
        <v>4.0696854524030102E-2</v>
      </c>
      <c r="BN23" s="19">
        <v>0</v>
      </c>
      <c r="BO23" s="19"/>
      <c r="BP23" s="19">
        <v>2.1557251165673599E-2</v>
      </c>
      <c r="BQ23" s="19">
        <v>3.5512320917958903E-2</v>
      </c>
      <c r="BR23" s="19">
        <v>3.6734167272052198E-2</v>
      </c>
      <c r="BS23" s="19">
        <v>3.1803476258216702E-2</v>
      </c>
      <c r="BT23" s="19">
        <v>3.6717242463169597E-2</v>
      </c>
      <c r="BU23" s="19">
        <v>4.2172463711151402E-2</v>
      </c>
      <c r="BV23" s="19"/>
      <c r="BW23" s="19">
        <v>2.49549580702778E-2</v>
      </c>
      <c r="BX23" s="19">
        <v>2.9755211607936299E-2</v>
      </c>
      <c r="BY23" s="19">
        <v>3.3404493875181199E-2</v>
      </c>
      <c r="BZ23" s="19">
        <v>3.4655228062912602E-2</v>
      </c>
      <c r="CA23" s="19">
        <v>2.9389525467193901E-2</v>
      </c>
      <c r="CB23" s="19">
        <v>3.4595594776652E-2</v>
      </c>
      <c r="CC23" s="19">
        <v>5.0790050962677899E-2</v>
      </c>
      <c r="CD23" s="19">
        <v>2.5898633864989199E-2</v>
      </c>
      <c r="CE23" s="19"/>
      <c r="CF23" s="19">
        <v>2.7474340771397199E-2</v>
      </c>
      <c r="CG23" s="19">
        <v>3.4694737119742698E-2</v>
      </c>
      <c r="CH23" s="19">
        <v>2.67288518930483E-2</v>
      </c>
      <c r="CI23" s="19">
        <v>3.4087614877026003E-2</v>
      </c>
      <c r="CJ23" s="19">
        <v>6.9207178259067803E-2</v>
      </c>
      <c r="CK23" s="19"/>
      <c r="CL23" s="19">
        <v>1.2331723511620899E-2</v>
      </c>
      <c r="CM23" s="19"/>
      <c r="CN23" s="19">
        <v>2.96541663408579E-2</v>
      </c>
      <c r="CO23" s="19">
        <v>4.0097926649017401E-2</v>
      </c>
      <c r="CP23" s="19">
        <v>3.1784631157162103E-2</v>
      </c>
    </row>
    <row r="24" spans="2:94" x14ac:dyDescent="0.35">
      <c r="B24" s="16"/>
    </row>
    <row r="25" spans="2:94" x14ac:dyDescent="0.35">
      <c r="B25" t="s">
        <v>126</v>
      </c>
    </row>
    <row r="26" spans="2:94" x14ac:dyDescent="0.35">
      <c r="B26" t="s">
        <v>127</v>
      </c>
    </row>
    <row r="28" spans="2:94" x14ac:dyDescent="0.35">
      <c r="B28"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F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0" t="s">
        <v>189</v>
      </c>
      <c r="E2" s="26"/>
      <c r="F2" s="26"/>
    </row>
    <row r="6" spans="2:6" ht="50" customHeight="1" x14ac:dyDescent="0.35">
      <c r="B6" s="23" t="s">
        <v>15</v>
      </c>
      <c r="C6" s="23" t="s">
        <v>179</v>
      </c>
      <c r="D6" s="23" t="s">
        <v>180</v>
      </c>
      <c r="E6" s="23" t="s">
        <v>181</v>
      </c>
    </row>
    <row r="7" spans="2:6" x14ac:dyDescent="0.35">
      <c r="B7" s="18" t="s">
        <v>182</v>
      </c>
      <c r="C7" s="17">
        <v>0.28446387003275198</v>
      </c>
      <c r="D7" s="17">
        <v>7.5856698478483794E-2</v>
      </c>
      <c r="E7" s="17">
        <v>0</v>
      </c>
    </row>
    <row r="8" spans="2:6" x14ac:dyDescent="0.35">
      <c r="B8" s="18" t="s">
        <v>183</v>
      </c>
      <c r="C8" s="17">
        <v>0.41726277923274202</v>
      </c>
      <c r="D8" s="17">
        <v>0.27140679084088298</v>
      </c>
      <c r="E8" s="17">
        <v>0</v>
      </c>
    </row>
    <row r="9" spans="2:6" x14ac:dyDescent="0.35">
      <c r="B9" s="18" t="s">
        <v>184</v>
      </c>
      <c r="C9" s="17">
        <v>0.21803985571194801</v>
      </c>
      <c r="D9" s="17">
        <v>0.243270299152575</v>
      </c>
      <c r="E9" s="17">
        <v>0</v>
      </c>
    </row>
    <row r="10" spans="2:6" x14ac:dyDescent="0.35">
      <c r="B10" s="18" t="s">
        <v>185</v>
      </c>
      <c r="C10" s="17">
        <v>2.7521626514369499E-2</v>
      </c>
      <c r="D10" s="17">
        <v>0.18447586694659401</v>
      </c>
      <c r="E10" s="17">
        <v>1</v>
      </c>
    </row>
    <row r="11" spans="2:6" x14ac:dyDescent="0.35">
      <c r="B11" s="18" t="s">
        <v>186</v>
      </c>
      <c r="C11" s="17">
        <v>2.5194316399015301E-2</v>
      </c>
      <c r="D11" s="17">
        <v>0.20949477303875799</v>
      </c>
      <c r="E11" s="17">
        <v>0</v>
      </c>
    </row>
    <row r="12" spans="2:6" x14ac:dyDescent="0.35">
      <c r="B12" s="18" t="s">
        <v>133</v>
      </c>
      <c r="C12" s="17">
        <v>2.7517552109173001E-2</v>
      </c>
      <c r="D12" s="17">
        <v>1.5495571542705699E-2</v>
      </c>
      <c r="E12" s="17">
        <v>0</v>
      </c>
    </row>
    <row r="13" spans="2:6" x14ac:dyDescent="0.35">
      <c r="B13" s="22" t="s">
        <v>187</v>
      </c>
      <c r="C13" s="20">
        <v>0.701726649265494</v>
      </c>
      <c r="D13" s="20">
        <v>0.34726348931936601</v>
      </c>
      <c r="E13" s="20">
        <v>0</v>
      </c>
    </row>
    <row r="14" spans="2:6" x14ac:dyDescent="0.35">
      <c r="B14" s="22" t="s">
        <v>188</v>
      </c>
      <c r="C14" s="20">
        <v>5.2715942913384897E-2</v>
      </c>
      <c r="D14" s="20">
        <v>0.39397063998535298</v>
      </c>
      <c r="E14" s="20">
        <v>1</v>
      </c>
    </row>
    <row r="15" spans="2:6" x14ac:dyDescent="0.35">
      <c r="B15" s="22" t="s">
        <v>147</v>
      </c>
      <c r="C15" s="21">
        <v>0.649010706352109</v>
      </c>
      <c r="D15" s="21">
        <v>-4.6707150665986401E-2</v>
      </c>
      <c r="E15" s="21">
        <v>-1</v>
      </c>
    </row>
    <row r="16" spans="2:6" x14ac:dyDescent="0.35">
      <c r="B16" s="16"/>
      <c r="C16" s="16"/>
      <c r="D16" s="16"/>
      <c r="E16" s="16"/>
    </row>
    <row r="17" spans="2:2" x14ac:dyDescent="0.35">
      <c r="B17" t="s">
        <v>126</v>
      </c>
    </row>
    <row r="18" spans="2:2" x14ac:dyDescent="0.35">
      <c r="B18" t="s">
        <v>127</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C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190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182</v>
      </c>
      <c r="C9" s="17">
        <v>7.5856698478483794E-2</v>
      </c>
      <c r="D9" s="17">
        <v>8.9801873238920304E-2</v>
      </c>
      <c r="E9" s="17">
        <v>6.2847167854790997E-2</v>
      </c>
      <c r="F9" s="17"/>
      <c r="G9" s="17">
        <v>0.12290938842110299</v>
      </c>
      <c r="H9" s="17">
        <v>9.6000670656345002E-2</v>
      </c>
      <c r="I9" s="17">
        <v>8.03152203262536E-2</v>
      </c>
      <c r="J9" s="17">
        <v>4.7421706869259103E-2</v>
      </c>
      <c r="K9" s="17">
        <v>6.4419182996323904E-2</v>
      </c>
      <c r="L9" s="17">
        <v>5.5034244405341701E-2</v>
      </c>
      <c r="M9" s="17"/>
      <c r="N9" s="17">
        <v>0.10492887604131899</v>
      </c>
      <c r="O9" s="17">
        <v>7.0102789356747602E-2</v>
      </c>
      <c r="P9" s="17">
        <v>7.4642523741724795E-2</v>
      </c>
      <c r="Q9" s="17">
        <v>5.1563598318969402E-2</v>
      </c>
      <c r="R9" s="17"/>
      <c r="S9" s="17">
        <v>0.110276282291325</v>
      </c>
      <c r="T9" s="17">
        <v>6.9743680288269397E-2</v>
      </c>
      <c r="U9" s="17">
        <v>7.4146818271265694E-2</v>
      </c>
      <c r="V9" s="17">
        <v>5.6872797383805199E-2</v>
      </c>
      <c r="W9" s="17">
        <v>7.26119682052139E-2</v>
      </c>
      <c r="X9" s="17">
        <v>6.0035802683550403E-2</v>
      </c>
      <c r="Y9" s="17">
        <v>6.9211436572983898E-2</v>
      </c>
      <c r="Z9" s="17">
        <v>7.0689488061255107E-2</v>
      </c>
      <c r="AA9" s="17">
        <v>7.2901996497255803E-2</v>
      </c>
      <c r="AB9" s="17">
        <v>8.0943173144559996E-2</v>
      </c>
      <c r="AC9" s="17">
        <v>7.7448339472234604E-2</v>
      </c>
      <c r="AD9" s="17"/>
      <c r="AE9" s="17">
        <v>5.5035573977477499E-2</v>
      </c>
      <c r="AF9" s="17">
        <v>9.6173831391575301E-2</v>
      </c>
      <c r="AG9" s="17">
        <v>6.6255299112972899E-2</v>
      </c>
      <c r="AH9" s="17"/>
      <c r="AI9" s="17">
        <v>5.97733991546303E-2</v>
      </c>
      <c r="AJ9" s="17">
        <v>0.10440913752024999</v>
      </c>
      <c r="AK9" s="17">
        <v>9.5236565191207906E-2</v>
      </c>
      <c r="AL9" s="17">
        <v>5.4852447457321298E-2</v>
      </c>
      <c r="AM9" s="17">
        <v>4.6520165622181697E-2</v>
      </c>
      <c r="AN9" s="17"/>
      <c r="AO9" s="17">
        <v>7.8242661276134703E-2</v>
      </c>
      <c r="AP9" s="17">
        <v>9.41623672570613E-2</v>
      </c>
      <c r="AQ9" s="17">
        <v>0.10567248198217</v>
      </c>
      <c r="AR9" s="17"/>
      <c r="AS9" s="17">
        <v>5.1937651274490702E-2</v>
      </c>
      <c r="AT9" s="17">
        <v>4.7672197698511297E-2</v>
      </c>
      <c r="AU9" s="17">
        <v>8.5050250300822694E-2</v>
      </c>
      <c r="AV9" s="17">
        <v>0.138201144440188</v>
      </c>
      <c r="AW9" s="17">
        <v>0.27766839911464702</v>
      </c>
      <c r="AX9" s="17"/>
      <c r="AY9" s="17">
        <v>0.15528662953018399</v>
      </c>
      <c r="AZ9" s="17">
        <v>6.6115604084324306E-2</v>
      </c>
      <c r="BA9" s="17">
        <v>6.5591726449627394E-2</v>
      </c>
      <c r="BB9" s="17">
        <v>5.6016976163364998E-2</v>
      </c>
      <c r="BC9" s="17">
        <v>4.9791930020661603E-2</v>
      </c>
      <c r="BD9" s="17">
        <v>6.13171032584802E-2</v>
      </c>
      <c r="BE9" s="17">
        <v>7.4964090139443093E-2</v>
      </c>
      <c r="BF9" s="17">
        <v>4.5250380485390103E-2</v>
      </c>
      <c r="BG9" s="17">
        <v>9.9569424662943204E-2</v>
      </c>
      <c r="BH9" s="17">
        <v>8.6584951572352506E-2</v>
      </c>
      <c r="BI9" s="17">
        <v>7.8493546362335603E-2</v>
      </c>
      <c r="BJ9" s="17">
        <v>6.85185360834763E-2</v>
      </c>
      <c r="BK9" s="17">
        <v>9.0755680946147804E-2</v>
      </c>
      <c r="BL9" s="17">
        <v>0.16566173278212001</v>
      </c>
      <c r="BM9" s="17">
        <v>8.5009043876290394E-2</v>
      </c>
      <c r="BN9" s="17">
        <v>0.25300107889405599</v>
      </c>
      <c r="BO9" s="17"/>
      <c r="BP9" s="17">
        <v>0.123765001763234</v>
      </c>
      <c r="BQ9" s="17">
        <v>6.3039956748239007E-2</v>
      </c>
      <c r="BR9" s="17">
        <v>5.4728011238039803E-2</v>
      </c>
      <c r="BS9" s="17">
        <v>5.9954896142077399E-2</v>
      </c>
      <c r="BT9" s="17">
        <v>6.15501491504752E-2</v>
      </c>
      <c r="BU9" s="17">
        <v>7.9507420754795305E-2</v>
      </c>
      <c r="BV9" s="17"/>
      <c r="BW9" s="17">
        <v>9.7990680942234606E-2</v>
      </c>
      <c r="BX9" s="17">
        <v>7.6578465264584797E-2</v>
      </c>
      <c r="BY9" s="17">
        <v>7.6936222171060303E-2</v>
      </c>
      <c r="BZ9" s="17">
        <v>6.50874139976335E-2</v>
      </c>
      <c r="CA9" s="17">
        <v>8.3036399578467604E-2</v>
      </c>
      <c r="CB9" s="17">
        <v>6.1041547601409202E-2</v>
      </c>
      <c r="CC9" s="17">
        <v>0.18154208577061401</v>
      </c>
      <c r="CD9" s="17">
        <v>5.6927268084732599E-2</v>
      </c>
      <c r="CE9" s="17"/>
      <c r="CF9" s="17">
        <v>0.22538753921686799</v>
      </c>
      <c r="CG9" s="17">
        <v>7.7362290067795506E-2</v>
      </c>
      <c r="CH9" s="17">
        <v>5.6110586345690799E-2</v>
      </c>
      <c r="CI9" s="17">
        <v>4.1491879058934297E-2</v>
      </c>
      <c r="CJ9" s="17">
        <v>5.76404271472108E-2</v>
      </c>
      <c r="CK9" s="17"/>
      <c r="CL9" s="17">
        <v>8.1702466698462803E-2</v>
      </c>
      <c r="CM9" s="17"/>
      <c r="CN9" s="17">
        <v>7.2949954042075799E-2</v>
      </c>
      <c r="CO9" s="17">
        <v>5.8645422385576997E-2</v>
      </c>
      <c r="CP9" s="17">
        <v>9.6197462078248405E-2</v>
      </c>
    </row>
    <row r="10" spans="2:94" x14ac:dyDescent="0.35">
      <c r="B10" s="18" t="s">
        <v>183</v>
      </c>
      <c r="C10" s="17">
        <v>0.27140679084088298</v>
      </c>
      <c r="D10" s="17">
        <v>0.27788111968970097</v>
      </c>
      <c r="E10" s="17">
        <v>0.262757615347674</v>
      </c>
      <c r="F10" s="17"/>
      <c r="G10" s="17">
        <v>0.32408437686656</v>
      </c>
      <c r="H10" s="17">
        <v>0.35702682460882001</v>
      </c>
      <c r="I10" s="17">
        <v>0.258596171427667</v>
      </c>
      <c r="J10" s="17">
        <v>0.24887408078065201</v>
      </c>
      <c r="K10" s="17">
        <v>0.229615310860043</v>
      </c>
      <c r="L10" s="17">
        <v>0.22283021438686801</v>
      </c>
      <c r="M10" s="17"/>
      <c r="N10" s="17">
        <v>0.340907071912735</v>
      </c>
      <c r="O10" s="17">
        <v>0.27633564576063202</v>
      </c>
      <c r="P10" s="17">
        <v>0.23776790300540299</v>
      </c>
      <c r="Q10" s="17">
        <v>0.22040785281699099</v>
      </c>
      <c r="R10" s="17"/>
      <c r="S10" s="17">
        <v>0.33162789271906901</v>
      </c>
      <c r="T10" s="17">
        <v>0.27042174737550201</v>
      </c>
      <c r="U10" s="17">
        <v>0.22102752715099899</v>
      </c>
      <c r="V10" s="17">
        <v>0.26811681308697499</v>
      </c>
      <c r="W10" s="17">
        <v>0.26675795276765701</v>
      </c>
      <c r="X10" s="17">
        <v>0.28483597108997899</v>
      </c>
      <c r="Y10" s="17">
        <v>0.28727261787775099</v>
      </c>
      <c r="Z10" s="17">
        <v>0.25152155347867899</v>
      </c>
      <c r="AA10" s="17">
        <v>0.25792546204557298</v>
      </c>
      <c r="AB10" s="17">
        <v>0.24324949818632099</v>
      </c>
      <c r="AC10" s="17">
        <v>0.245279376823162</v>
      </c>
      <c r="AD10" s="17"/>
      <c r="AE10" s="17">
        <v>0.19628787907723</v>
      </c>
      <c r="AF10" s="17">
        <v>0.33540107971683603</v>
      </c>
      <c r="AG10" s="17">
        <v>0.247660613641139</v>
      </c>
      <c r="AH10" s="17"/>
      <c r="AI10" s="17">
        <v>0.23354709457247999</v>
      </c>
      <c r="AJ10" s="17">
        <v>0.33120174954123999</v>
      </c>
      <c r="AK10" s="17">
        <v>0.36099615640267702</v>
      </c>
      <c r="AL10" s="17">
        <v>0.19304032889811301</v>
      </c>
      <c r="AM10" s="17">
        <v>0.21062021734355099</v>
      </c>
      <c r="AN10" s="17"/>
      <c r="AO10" s="17">
        <v>0.28640828241224597</v>
      </c>
      <c r="AP10" s="17">
        <v>0.32180900476907698</v>
      </c>
      <c r="AQ10" s="17">
        <v>0.32556494809805497</v>
      </c>
      <c r="AR10" s="17"/>
      <c r="AS10" s="17">
        <v>0.19301921798745</v>
      </c>
      <c r="AT10" s="17">
        <v>0.267540442358839</v>
      </c>
      <c r="AU10" s="17">
        <v>0.32307270551475997</v>
      </c>
      <c r="AV10" s="17">
        <v>0.36332200710511098</v>
      </c>
      <c r="AW10" s="17">
        <v>0.22875121511437099</v>
      </c>
      <c r="AX10" s="17"/>
      <c r="AY10" s="17">
        <v>0.29496152197563502</v>
      </c>
      <c r="AZ10" s="17">
        <v>0.19162971418840499</v>
      </c>
      <c r="BA10" s="17">
        <v>0.19352180954198001</v>
      </c>
      <c r="BB10" s="17">
        <v>0.22081612539068199</v>
      </c>
      <c r="BC10" s="17">
        <v>0.27876695744253299</v>
      </c>
      <c r="BD10" s="17">
        <v>0.27375752093018901</v>
      </c>
      <c r="BE10" s="17">
        <v>0.26278215257197002</v>
      </c>
      <c r="BF10" s="17">
        <v>0.31643640011898599</v>
      </c>
      <c r="BG10" s="17">
        <v>0.27423858097954401</v>
      </c>
      <c r="BH10" s="17">
        <v>0.28917021480196198</v>
      </c>
      <c r="BI10" s="17">
        <v>0.30920014458490702</v>
      </c>
      <c r="BJ10" s="17">
        <v>0.34758729570275498</v>
      </c>
      <c r="BK10" s="17">
        <v>0.33545676682134901</v>
      </c>
      <c r="BL10" s="17">
        <v>0.35595684020187202</v>
      </c>
      <c r="BM10" s="17">
        <v>0.320699656813003</v>
      </c>
      <c r="BN10" s="17">
        <v>0.339776944340133</v>
      </c>
      <c r="BO10" s="17"/>
      <c r="BP10" s="17">
        <v>0.31001688729805899</v>
      </c>
      <c r="BQ10" s="17">
        <v>0.27044812316619299</v>
      </c>
      <c r="BR10" s="17">
        <v>0.28433255634457599</v>
      </c>
      <c r="BS10" s="17">
        <v>0.25434350459525901</v>
      </c>
      <c r="BT10" s="17">
        <v>0.21964724074913</v>
      </c>
      <c r="BU10" s="17">
        <v>0.24568208445547399</v>
      </c>
      <c r="BV10" s="17"/>
      <c r="BW10" s="17">
        <v>0.32853556977027099</v>
      </c>
      <c r="BX10" s="17">
        <v>0.28638973612941798</v>
      </c>
      <c r="BY10" s="17">
        <v>0.27361886733617202</v>
      </c>
      <c r="BZ10" s="17">
        <v>0.26190526518422302</v>
      </c>
      <c r="CA10" s="17">
        <v>0.25597099182758198</v>
      </c>
      <c r="CB10" s="17">
        <v>0.30752691680826399</v>
      </c>
      <c r="CC10" s="17">
        <v>0.22243843028138099</v>
      </c>
      <c r="CD10" s="17">
        <v>0.23903470706434199</v>
      </c>
      <c r="CE10" s="17"/>
      <c r="CF10" s="17">
        <v>0.347020803144796</v>
      </c>
      <c r="CG10" s="17">
        <v>0.30573772634420698</v>
      </c>
      <c r="CH10" s="17">
        <v>0.24839680586521201</v>
      </c>
      <c r="CI10" s="17">
        <v>0.23489784784775999</v>
      </c>
      <c r="CJ10" s="17">
        <v>0.13794061568298599</v>
      </c>
      <c r="CK10" s="17"/>
      <c r="CL10" s="17">
        <v>0.29398396415690597</v>
      </c>
      <c r="CM10" s="17"/>
      <c r="CN10" s="17">
        <v>0.26142475040500701</v>
      </c>
      <c r="CO10" s="17">
        <v>0.26171585872682102</v>
      </c>
      <c r="CP10" s="17">
        <v>0.30193128094603899</v>
      </c>
    </row>
    <row r="11" spans="2:94" x14ac:dyDescent="0.35">
      <c r="B11" s="18" t="s">
        <v>184</v>
      </c>
      <c r="C11" s="17">
        <v>0.243270299152575</v>
      </c>
      <c r="D11" s="17">
        <v>0.22919068167517101</v>
      </c>
      <c r="E11" s="17">
        <v>0.25799055030381302</v>
      </c>
      <c r="F11" s="17"/>
      <c r="G11" s="17">
        <v>0.241932663172167</v>
      </c>
      <c r="H11" s="17">
        <v>0.20631448712543199</v>
      </c>
      <c r="I11" s="17">
        <v>0.26016891015608001</v>
      </c>
      <c r="J11" s="17">
        <v>0.23131540563449199</v>
      </c>
      <c r="K11" s="17">
        <v>0.226014721230723</v>
      </c>
      <c r="L11" s="17">
        <v>0.28195021876568599</v>
      </c>
      <c r="M11" s="17"/>
      <c r="N11" s="17">
        <v>0.19618245642606</v>
      </c>
      <c r="O11" s="17">
        <v>0.240331290451549</v>
      </c>
      <c r="P11" s="17">
        <v>0.25454458997039298</v>
      </c>
      <c r="Q11" s="17">
        <v>0.28949095239134698</v>
      </c>
      <c r="R11" s="17"/>
      <c r="S11" s="17">
        <v>0.22752434031198099</v>
      </c>
      <c r="T11" s="17">
        <v>0.23364077603605601</v>
      </c>
      <c r="U11" s="17">
        <v>0.24620654810869499</v>
      </c>
      <c r="V11" s="17">
        <v>0.27400523472689198</v>
      </c>
      <c r="W11" s="17">
        <v>0.278897200868851</v>
      </c>
      <c r="X11" s="17">
        <v>0.25707847359418301</v>
      </c>
      <c r="Y11" s="17">
        <v>0.24702864694472901</v>
      </c>
      <c r="Z11" s="17">
        <v>0.23026362519565699</v>
      </c>
      <c r="AA11" s="17">
        <v>0.21503117447104</v>
      </c>
      <c r="AB11" s="17">
        <v>0.23616768579108899</v>
      </c>
      <c r="AC11" s="17">
        <v>0.25701310877016598</v>
      </c>
      <c r="AD11" s="17"/>
      <c r="AE11" s="17">
        <v>0.21848609945640199</v>
      </c>
      <c r="AF11" s="17">
        <v>0.25158537417634902</v>
      </c>
      <c r="AG11" s="17">
        <v>0.27991129033607698</v>
      </c>
      <c r="AH11" s="17"/>
      <c r="AI11" s="17">
        <v>0.23704963534606199</v>
      </c>
      <c r="AJ11" s="17">
        <v>0.24366894675682599</v>
      </c>
      <c r="AK11" s="17">
        <v>0.228740336035193</v>
      </c>
      <c r="AL11" s="17">
        <v>0.102099611649555</v>
      </c>
      <c r="AM11" s="17">
        <v>0.26567549147918401</v>
      </c>
      <c r="AN11" s="17"/>
      <c r="AO11" s="17">
        <v>0.22316946367681101</v>
      </c>
      <c r="AP11" s="17">
        <v>0.242976063981206</v>
      </c>
      <c r="AQ11" s="17">
        <v>0.21527646208207299</v>
      </c>
      <c r="AR11" s="17"/>
      <c r="AS11" s="17">
        <v>0.26848587995638901</v>
      </c>
      <c r="AT11" s="17">
        <v>0.241367728786371</v>
      </c>
      <c r="AU11" s="17">
        <v>0.234056149426903</v>
      </c>
      <c r="AV11" s="17">
        <v>0.20368841261982801</v>
      </c>
      <c r="AW11" s="17">
        <v>0.25014676470837399</v>
      </c>
      <c r="AX11" s="17"/>
      <c r="AY11" s="17">
        <v>0.22854335252157901</v>
      </c>
      <c r="AZ11" s="17">
        <v>0.241564092628405</v>
      </c>
      <c r="BA11" s="17">
        <v>0.30470179810567399</v>
      </c>
      <c r="BB11" s="17">
        <v>0.25037453146175498</v>
      </c>
      <c r="BC11" s="17">
        <v>0.26794959204279001</v>
      </c>
      <c r="BD11" s="17">
        <v>0.25533009774840898</v>
      </c>
      <c r="BE11" s="17">
        <v>0.24061125771957001</v>
      </c>
      <c r="BF11" s="17">
        <v>0.23386111576013199</v>
      </c>
      <c r="BG11" s="17">
        <v>0.235047820180145</v>
      </c>
      <c r="BH11" s="17">
        <v>0.23638726607287</v>
      </c>
      <c r="BI11" s="17">
        <v>0.199923582141951</v>
      </c>
      <c r="BJ11" s="17">
        <v>0.23561304328513799</v>
      </c>
      <c r="BK11" s="17">
        <v>0.19859967582336299</v>
      </c>
      <c r="BL11" s="17">
        <v>0.13660343360108701</v>
      </c>
      <c r="BM11" s="17">
        <v>0.223006899006681</v>
      </c>
      <c r="BN11" s="17">
        <v>0.16356107514104101</v>
      </c>
      <c r="BO11" s="17"/>
      <c r="BP11" s="17">
        <v>0.23666470224833999</v>
      </c>
      <c r="BQ11" s="17">
        <v>0.24623023934203001</v>
      </c>
      <c r="BR11" s="17">
        <v>0.24239983093158601</v>
      </c>
      <c r="BS11" s="17">
        <v>0.228150754326162</v>
      </c>
      <c r="BT11" s="17">
        <v>0.27285250131327299</v>
      </c>
      <c r="BU11" s="17">
        <v>0.254669593331113</v>
      </c>
      <c r="BV11" s="17"/>
      <c r="BW11" s="17">
        <v>0.23584976091941101</v>
      </c>
      <c r="BX11" s="17">
        <v>0.22901368836880501</v>
      </c>
      <c r="BY11" s="17">
        <v>0.25464484039928997</v>
      </c>
      <c r="BZ11" s="17">
        <v>0.24361705428075101</v>
      </c>
      <c r="CA11" s="17">
        <v>0.219668818199623</v>
      </c>
      <c r="CB11" s="17">
        <v>0.18466798366588899</v>
      </c>
      <c r="CC11" s="17">
        <v>0.24665769323228101</v>
      </c>
      <c r="CD11" s="17">
        <v>0.325897996956722</v>
      </c>
      <c r="CE11" s="17"/>
      <c r="CF11" s="17">
        <v>0.16573817476320199</v>
      </c>
      <c r="CG11" s="17">
        <v>0.25657944398184301</v>
      </c>
      <c r="CH11" s="17">
        <v>0.260451546375499</v>
      </c>
      <c r="CI11" s="17">
        <v>0.212621479943777</v>
      </c>
      <c r="CJ11" s="17">
        <v>0.238610631472953</v>
      </c>
      <c r="CK11" s="17"/>
      <c r="CL11" s="17">
        <v>0.26129793617401598</v>
      </c>
      <c r="CM11" s="17"/>
      <c r="CN11" s="17">
        <v>0.24876846519041501</v>
      </c>
      <c r="CO11" s="17">
        <v>0.272199273993397</v>
      </c>
      <c r="CP11" s="17">
        <v>0.207681581729418</v>
      </c>
    </row>
    <row r="12" spans="2:94" x14ac:dyDescent="0.35">
      <c r="B12" s="18" t="s">
        <v>185</v>
      </c>
      <c r="C12" s="17">
        <v>0.18447586694659401</v>
      </c>
      <c r="D12" s="17">
        <v>0.171884581105403</v>
      </c>
      <c r="E12" s="17">
        <v>0.197688756946024</v>
      </c>
      <c r="F12" s="17"/>
      <c r="G12" s="17">
        <v>0.19356296667246001</v>
      </c>
      <c r="H12" s="17">
        <v>0.17194742287308801</v>
      </c>
      <c r="I12" s="17">
        <v>0.17217062263199401</v>
      </c>
      <c r="J12" s="17">
        <v>0.19453443171638701</v>
      </c>
      <c r="K12" s="17">
        <v>0.19140940354983299</v>
      </c>
      <c r="L12" s="17">
        <v>0.18586972906573601</v>
      </c>
      <c r="M12" s="17"/>
      <c r="N12" s="17">
        <v>0.17230408386694199</v>
      </c>
      <c r="O12" s="17">
        <v>0.19660009693546401</v>
      </c>
      <c r="P12" s="17">
        <v>0.18170215491408301</v>
      </c>
      <c r="Q12" s="17">
        <v>0.18683776008560499</v>
      </c>
      <c r="R12" s="17"/>
      <c r="S12" s="17">
        <v>0.154430057854088</v>
      </c>
      <c r="T12" s="17">
        <v>0.205399914729818</v>
      </c>
      <c r="U12" s="17">
        <v>0.21055876014821001</v>
      </c>
      <c r="V12" s="17">
        <v>0.17505686556470501</v>
      </c>
      <c r="W12" s="17">
        <v>0.16837148397886101</v>
      </c>
      <c r="X12" s="17">
        <v>0.184851681831076</v>
      </c>
      <c r="Y12" s="17">
        <v>0.176994204561949</v>
      </c>
      <c r="Z12" s="17">
        <v>0.17415430532099399</v>
      </c>
      <c r="AA12" s="17">
        <v>0.211039190789723</v>
      </c>
      <c r="AB12" s="17">
        <v>0.18124652205307601</v>
      </c>
      <c r="AC12" s="17">
        <v>0.17874502818341201</v>
      </c>
      <c r="AD12" s="17"/>
      <c r="AE12" s="17">
        <v>0.209189462841325</v>
      </c>
      <c r="AF12" s="17">
        <v>0.15319442964822</v>
      </c>
      <c r="AG12" s="17">
        <v>0.202049072515084</v>
      </c>
      <c r="AH12" s="17"/>
      <c r="AI12" s="17">
        <v>0.19546374262178101</v>
      </c>
      <c r="AJ12" s="17">
        <v>0.16510812352325099</v>
      </c>
      <c r="AK12" s="17">
        <v>0.123500858041002</v>
      </c>
      <c r="AL12" s="17">
        <v>0.155289512978184</v>
      </c>
      <c r="AM12" s="17">
        <v>0.21295797109631501</v>
      </c>
      <c r="AN12" s="17"/>
      <c r="AO12" s="17">
        <v>0.186074636877268</v>
      </c>
      <c r="AP12" s="17">
        <v>0.18050031989408799</v>
      </c>
      <c r="AQ12" s="17">
        <v>0.17025644395057499</v>
      </c>
      <c r="AR12" s="17"/>
      <c r="AS12" s="17">
        <v>0.199331898728284</v>
      </c>
      <c r="AT12" s="17">
        <v>0.21728823475033601</v>
      </c>
      <c r="AU12" s="17">
        <v>0.173470348886858</v>
      </c>
      <c r="AV12" s="17">
        <v>0.142598701368602</v>
      </c>
      <c r="AW12" s="17">
        <v>6.0625753798919102E-2</v>
      </c>
      <c r="AX12" s="17"/>
      <c r="AY12" s="17">
        <v>0.132991139962431</v>
      </c>
      <c r="AZ12" s="17">
        <v>0.22850129028500599</v>
      </c>
      <c r="BA12" s="17">
        <v>0.16800948098674201</v>
      </c>
      <c r="BB12" s="17">
        <v>0.21418434152273999</v>
      </c>
      <c r="BC12" s="17">
        <v>0.188689948213356</v>
      </c>
      <c r="BD12" s="17">
        <v>0.17456233298877</v>
      </c>
      <c r="BE12" s="17">
        <v>0.202639598024136</v>
      </c>
      <c r="BF12" s="17">
        <v>0.167754297980582</v>
      </c>
      <c r="BG12" s="17">
        <v>0.161997778652296</v>
      </c>
      <c r="BH12" s="17">
        <v>0.161854471439076</v>
      </c>
      <c r="BI12" s="17">
        <v>0.234264213204884</v>
      </c>
      <c r="BJ12" s="17">
        <v>0.16773304836261399</v>
      </c>
      <c r="BK12" s="17">
        <v>0.17780697238552001</v>
      </c>
      <c r="BL12" s="17">
        <v>0.11320561810605501</v>
      </c>
      <c r="BM12" s="17">
        <v>0.21107498762871299</v>
      </c>
      <c r="BN12" s="17">
        <v>0.117590682391552</v>
      </c>
      <c r="BO12" s="17"/>
      <c r="BP12" s="17">
        <v>0.160005099190281</v>
      </c>
      <c r="BQ12" s="17">
        <v>0.201143653367331</v>
      </c>
      <c r="BR12" s="17">
        <v>0.185579404900442</v>
      </c>
      <c r="BS12" s="17">
        <v>0.195366840619869</v>
      </c>
      <c r="BT12" s="17">
        <v>0.176528471732987</v>
      </c>
      <c r="BU12" s="17">
        <v>0.176219474681823</v>
      </c>
      <c r="BV12" s="17"/>
      <c r="BW12" s="17">
        <v>0.13734292786368099</v>
      </c>
      <c r="BX12" s="17">
        <v>0.17150649820372199</v>
      </c>
      <c r="BY12" s="17">
        <v>0.18172933778686101</v>
      </c>
      <c r="BZ12" s="17">
        <v>0.211259935775061</v>
      </c>
      <c r="CA12" s="17">
        <v>0.207907598442126</v>
      </c>
      <c r="CB12" s="17">
        <v>0.154160145664409</v>
      </c>
      <c r="CC12" s="17">
        <v>0.122409962624544</v>
      </c>
      <c r="CD12" s="17">
        <v>0.17332066295631601</v>
      </c>
      <c r="CE12" s="17"/>
      <c r="CF12" s="17">
        <v>0.106519393859471</v>
      </c>
      <c r="CG12" s="17">
        <v>0.163532685234515</v>
      </c>
      <c r="CH12" s="17">
        <v>0.21657372349368201</v>
      </c>
      <c r="CI12" s="17">
        <v>0.20319270410236101</v>
      </c>
      <c r="CJ12" s="17">
        <v>0.16336329348645601</v>
      </c>
      <c r="CK12" s="17"/>
      <c r="CL12" s="17">
        <v>0.18244781110357</v>
      </c>
      <c r="CM12" s="17"/>
      <c r="CN12" s="17">
        <v>0.17945207883931399</v>
      </c>
      <c r="CO12" s="17">
        <v>0.20351846805701601</v>
      </c>
      <c r="CP12" s="17">
        <v>0.180801038099904</v>
      </c>
    </row>
    <row r="13" spans="2:94" x14ac:dyDescent="0.35">
      <c r="B13" s="18" t="s">
        <v>186</v>
      </c>
      <c r="C13" s="17">
        <v>0.20949477303875799</v>
      </c>
      <c r="D13" s="17">
        <v>0.220670574570455</v>
      </c>
      <c r="E13" s="17">
        <v>0.198292841457792</v>
      </c>
      <c r="F13" s="17"/>
      <c r="G13" s="17">
        <v>9.1724421765699601E-2</v>
      </c>
      <c r="H13" s="17">
        <v>0.15676200191442599</v>
      </c>
      <c r="I13" s="17">
        <v>0.21823922733199699</v>
      </c>
      <c r="J13" s="17">
        <v>0.25895265837021503</v>
      </c>
      <c r="K13" s="17">
        <v>0.28516366109096603</v>
      </c>
      <c r="L13" s="17">
        <v>0.233367112307553</v>
      </c>
      <c r="M13" s="17"/>
      <c r="N13" s="17">
        <v>0.17700464854310899</v>
      </c>
      <c r="O13" s="17">
        <v>0.19730210812528901</v>
      </c>
      <c r="P13" s="17">
        <v>0.23844961806440701</v>
      </c>
      <c r="Q13" s="17">
        <v>0.23033317665959199</v>
      </c>
      <c r="R13" s="17"/>
      <c r="S13" s="17">
        <v>0.15984583247231299</v>
      </c>
      <c r="T13" s="17">
        <v>0.210177452806248</v>
      </c>
      <c r="U13" s="17">
        <v>0.23122813338286899</v>
      </c>
      <c r="V13" s="17">
        <v>0.20955593244097601</v>
      </c>
      <c r="W13" s="17">
        <v>0.199269790507179</v>
      </c>
      <c r="X13" s="17">
        <v>0.18442074478600501</v>
      </c>
      <c r="Y13" s="17">
        <v>0.20592599668636599</v>
      </c>
      <c r="Z13" s="17">
        <v>0.26225010463196002</v>
      </c>
      <c r="AA13" s="17">
        <v>0.22835628279648601</v>
      </c>
      <c r="AB13" s="17">
        <v>0.24380896160152701</v>
      </c>
      <c r="AC13" s="17">
        <v>0.23139675814451</v>
      </c>
      <c r="AD13" s="17"/>
      <c r="AE13" s="17">
        <v>0.31039820000232199</v>
      </c>
      <c r="AF13" s="17">
        <v>0.15079416218596201</v>
      </c>
      <c r="AG13" s="17">
        <v>0.18087356144761901</v>
      </c>
      <c r="AH13" s="17"/>
      <c r="AI13" s="17">
        <v>0.264967263017859</v>
      </c>
      <c r="AJ13" s="17">
        <v>0.14747260644629001</v>
      </c>
      <c r="AK13" s="17">
        <v>0.177448840512655</v>
      </c>
      <c r="AL13" s="17">
        <v>0.49471809901682701</v>
      </c>
      <c r="AM13" s="17">
        <v>0.23003600352414599</v>
      </c>
      <c r="AN13" s="17"/>
      <c r="AO13" s="17">
        <v>0.215210429211146</v>
      </c>
      <c r="AP13" s="17">
        <v>0.14957035212897299</v>
      </c>
      <c r="AQ13" s="17">
        <v>0.17256703146871799</v>
      </c>
      <c r="AR13" s="17"/>
      <c r="AS13" s="17">
        <v>0.27084955969472602</v>
      </c>
      <c r="AT13" s="17">
        <v>0.20875105445605299</v>
      </c>
      <c r="AU13" s="17">
        <v>0.17281509708898499</v>
      </c>
      <c r="AV13" s="17">
        <v>0.13724522143631801</v>
      </c>
      <c r="AW13" s="17">
        <v>0.182807867263688</v>
      </c>
      <c r="AX13" s="17"/>
      <c r="AY13" s="17">
        <v>0.154862157517689</v>
      </c>
      <c r="AZ13" s="17">
        <v>0.251168496018573</v>
      </c>
      <c r="BA13" s="17">
        <v>0.247620484958223</v>
      </c>
      <c r="BB13" s="17">
        <v>0.23709441198148001</v>
      </c>
      <c r="BC13" s="17">
        <v>0.196747591192622</v>
      </c>
      <c r="BD13" s="17">
        <v>0.226004369321016</v>
      </c>
      <c r="BE13" s="17">
        <v>0.20592470027450799</v>
      </c>
      <c r="BF13" s="17">
        <v>0.229728849268102</v>
      </c>
      <c r="BG13" s="17">
        <v>0.21718053542700999</v>
      </c>
      <c r="BH13" s="17">
        <v>0.212227536367397</v>
      </c>
      <c r="BI13" s="17">
        <v>0.164716917131526</v>
      </c>
      <c r="BJ13" s="17">
        <v>0.161365114561934</v>
      </c>
      <c r="BK13" s="17">
        <v>0.19738090402361999</v>
      </c>
      <c r="BL13" s="17">
        <v>0.22857237530886601</v>
      </c>
      <c r="BM13" s="17">
        <v>0.13195713274558099</v>
      </c>
      <c r="BN13" s="17">
        <v>0.12607021923321701</v>
      </c>
      <c r="BO13" s="17"/>
      <c r="BP13" s="17">
        <v>0.158395953752728</v>
      </c>
      <c r="BQ13" s="17">
        <v>0.200918815060871</v>
      </c>
      <c r="BR13" s="17">
        <v>0.22007571661046399</v>
      </c>
      <c r="BS13" s="17">
        <v>0.24379362862022899</v>
      </c>
      <c r="BT13" s="17">
        <v>0.25081135801739801</v>
      </c>
      <c r="BU13" s="17">
        <v>0.23431435484187399</v>
      </c>
      <c r="BV13" s="17"/>
      <c r="BW13" s="17">
        <v>0.18023028933138799</v>
      </c>
      <c r="BX13" s="17">
        <v>0.22362844361259501</v>
      </c>
      <c r="BY13" s="17">
        <v>0.20137905419979299</v>
      </c>
      <c r="BZ13" s="17">
        <v>0.20604852686487399</v>
      </c>
      <c r="CA13" s="17">
        <v>0.225264083149813</v>
      </c>
      <c r="CB13" s="17">
        <v>0.28684195560737502</v>
      </c>
      <c r="CC13" s="17">
        <v>0.226951828091179</v>
      </c>
      <c r="CD13" s="17">
        <v>0.13697510835613999</v>
      </c>
      <c r="CE13" s="17"/>
      <c r="CF13" s="17">
        <v>0.14243737125872499</v>
      </c>
      <c r="CG13" s="17">
        <v>0.18579954965106499</v>
      </c>
      <c r="CH13" s="17">
        <v>0.20019664577773999</v>
      </c>
      <c r="CI13" s="17">
        <v>0.28478322193018302</v>
      </c>
      <c r="CJ13" s="17">
        <v>0.39605526292938797</v>
      </c>
      <c r="CK13" s="17"/>
      <c r="CL13" s="17">
        <v>0.175450005048778</v>
      </c>
      <c r="CM13" s="17"/>
      <c r="CN13" s="17">
        <v>0.21878818785767201</v>
      </c>
      <c r="CO13" s="17">
        <v>0.19213601171685599</v>
      </c>
      <c r="CP13" s="17">
        <v>0.20207220388944</v>
      </c>
    </row>
    <row r="14" spans="2:94" x14ac:dyDescent="0.35">
      <c r="B14" s="18" t="s">
        <v>133</v>
      </c>
      <c r="C14" s="17">
        <v>1.5495571542705699E-2</v>
      </c>
      <c r="D14" s="17">
        <v>1.0571169720349501E-2</v>
      </c>
      <c r="E14" s="17">
        <v>2.0423068089905901E-2</v>
      </c>
      <c r="F14" s="17"/>
      <c r="G14" s="17">
        <v>2.57861831020109E-2</v>
      </c>
      <c r="H14" s="17">
        <v>1.1948592821888499E-2</v>
      </c>
      <c r="I14" s="17">
        <v>1.0509848126007901E-2</v>
      </c>
      <c r="J14" s="17">
        <v>1.8901716628994401E-2</v>
      </c>
      <c r="K14" s="17">
        <v>3.37772027211093E-3</v>
      </c>
      <c r="L14" s="17">
        <v>2.09484810688149E-2</v>
      </c>
      <c r="M14" s="17"/>
      <c r="N14" s="17">
        <v>8.6728632098344808E-3</v>
      </c>
      <c r="O14" s="17">
        <v>1.9328069370318401E-2</v>
      </c>
      <c r="P14" s="17">
        <v>1.28932103039883E-2</v>
      </c>
      <c r="Q14" s="17">
        <v>2.1366659727495602E-2</v>
      </c>
      <c r="R14" s="17"/>
      <c r="S14" s="17">
        <v>1.6295594351223599E-2</v>
      </c>
      <c r="T14" s="17">
        <v>1.0616428764106E-2</v>
      </c>
      <c r="U14" s="17">
        <v>1.6832212937960798E-2</v>
      </c>
      <c r="V14" s="17">
        <v>1.6392356796645999E-2</v>
      </c>
      <c r="W14" s="17">
        <v>1.40916036722376E-2</v>
      </c>
      <c r="X14" s="17">
        <v>2.87773260152063E-2</v>
      </c>
      <c r="Y14" s="17">
        <v>1.3567097356220401E-2</v>
      </c>
      <c r="Z14" s="17">
        <v>1.1120923311454299E-2</v>
      </c>
      <c r="AA14" s="17">
        <v>1.4745893399923301E-2</v>
      </c>
      <c r="AB14" s="17">
        <v>1.4584159223427E-2</v>
      </c>
      <c r="AC14" s="17">
        <v>1.0117388606514999E-2</v>
      </c>
      <c r="AD14" s="17"/>
      <c r="AE14" s="17">
        <v>1.06027846452433E-2</v>
      </c>
      <c r="AF14" s="17">
        <v>1.2851122881057799E-2</v>
      </c>
      <c r="AG14" s="17">
        <v>2.3250162947108501E-2</v>
      </c>
      <c r="AH14" s="17"/>
      <c r="AI14" s="17">
        <v>9.1988652871878192E-3</v>
      </c>
      <c r="AJ14" s="17">
        <v>8.1394362121437608E-3</v>
      </c>
      <c r="AK14" s="17">
        <v>1.40772438172649E-2</v>
      </c>
      <c r="AL14" s="17">
        <v>0</v>
      </c>
      <c r="AM14" s="17">
        <v>3.4190150934622403E-2</v>
      </c>
      <c r="AN14" s="17"/>
      <c r="AO14" s="17">
        <v>1.08945265463933E-2</v>
      </c>
      <c r="AP14" s="17">
        <v>1.0981891969594201E-2</v>
      </c>
      <c r="AQ14" s="17">
        <v>1.06626324184101E-2</v>
      </c>
      <c r="AR14" s="17"/>
      <c r="AS14" s="17">
        <v>1.63757923586615E-2</v>
      </c>
      <c r="AT14" s="17">
        <v>1.7380341949890299E-2</v>
      </c>
      <c r="AU14" s="17">
        <v>1.1535448781671001E-2</v>
      </c>
      <c r="AV14" s="17">
        <v>1.49445130299522E-2</v>
      </c>
      <c r="AW14" s="17">
        <v>0</v>
      </c>
      <c r="AX14" s="17"/>
      <c r="AY14" s="17">
        <v>3.3355198492481301E-2</v>
      </c>
      <c r="AZ14" s="17">
        <v>2.1020802795285599E-2</v>
      </c>
      <c r="BA14" s="17">
        <v>2.0554699957754202E-2</v>
      </c>
      <c r="BB14" s="17">
        <v>2.1513613479977701E-2</v>
      </c>
      <c r="BC14" s="17">
        <v>1.80539810880379E-2</v>
      </c>
      <c r="BD14" s="17">
        <v>9.0285757531346194E-3</v>
      </c>
      <c r="BE14" s="17">
        <v>1.3078201270373501E-2</v>
      </c>
      <c r="BF14" s="17">
        <v>6.9689563868075904E-3</v>
      </c>
      <c r="BG14" s="17">
        <v>1.1965860098061901E-2</v>
      </c>
      <c r="BH14" s="17">
        <v>1.3775559746342E-2</v>
      </c>
      <c r="BI14" s="17">
        <v>1.3401596574396799E-2</v>
      </c>
      <c r="BJ14" s="17">
        <v>1.9182962004082201E-2</v>
      </c>
      <c r="BK14" s="17">
        <v>0</v>
      </c>
      <c r="BL14" s="17">
        <v>0</v>
      </c>
      <c r="BM14" s="17">
        <v>2.82522799297312E-2</v>
      </c>
      <c r="BN14" s="17">
        <v>0</v>
      </c>
      <c r="BO14" s="17"/>
      <c r="BP14" s="17">
        <v>1.1152355747357E-2</v>
      </c>
      <c r="BQ14" s="17">
        <v>1.8219212315336599E-2</v>
      </c>
      <c r="BR14" s="17">
        <v>1.28844799748926E-2</v>
      </c>
      <c r="BS14" s="17">
        <v>1.8390375696403401E-2</v>
      </c>
      <c r="BT14" s="17">
        <v>1.8610279036736999E-2</v>
      </c>
      <c r="BU14" s="17">
        <v>9.6070719349207606E-3</v>
      </c>
      <c r="BV14" s="17"/>
      <c r="BW14" s="17">
        <v>2.0050771173014199E-2</v>
      </c>
      <c r="BX14" s="17">
        <v>1.2883168420875901E-2</v>
      </c>
      <c r="BY14" s="17">
        <v>1.1691678106824E-2</v>
      </c>
      <c r="BZ14" s="17">
        <v>1.20818038974573E-2</v>
      </c>
      <c r="CA14" s="17">
        <v>8.1521088023893094E-3</v>
      </c>
      <c r="CB14" s="17">
        <v>5.7614506526546304E-3</v>
      </c>
      <c r="CC14" s="17">
        <v>0</v>
      </c>
      <c r="CD14" s="17">
        <v>6.78442565817471E-2</v>
      </c>
      <c r="CE14" s="17"/>
      <c r="CF14" s="17">
        <v>1.28967177569393E-2</v>
      </c>
      <c r="CG14" s="17">
        <v>1.09883047205733E-2</v>
      </c>
      <c r="CH14" s="17">
        <v>1.8270692142177001E-2</v>
      </c>
      <c r="CI14" s="17">
        <v>2.3012867116984501E-2</v>
      </c>
      <c r="CJ14" s="17">
        <v>6.3897692810064204E-3</v>
      </c>
      <c r="CK14" s="17"/>
      <c r="CL14" s="17">
        <v>5.1178168182673799E-3</v>
      </c>
      <c r="CM14" s="17"/>
      <c r="CN14" s="17">
        <v>1.8616563665516402E-2</v>
      </c>
      <c r="CO14" s="17">
        <v>1.1784965120333E-2</v>
      </c>
      <c r="CP14" s="17">
        <v>1.1316433256950101E-2</v>
      </c>
    </row>
    <row r="15" spans="2:94" x14ac:dyDescent="0.35">
      <c r="B15" s="18" t="s">
        <v>187</v>
      </c>
      <c r="C15" s="20">
        <v>0.34726348931936601</v>
      </c>
      <c r="D15" s="20">
        <v>0.367682992928621</v>
      </c>
      <c r="E15" s="20">
        <v>0.325604783202465</v>
      </c>
      <c r="F15" s="20"/>
      <c r="G15" s="20">
        <v>0.44699376528766299</v>
      </c>
      <c r="H15" s="20">
        <v>0.453027495265165</v>
      </c>
      <c r="I15" s="20">
        <v>0.33891139175392099</v>
      </c>
      <c r="J15" s="20">
        <v>0.29629578764991099</v>
      </c>
      <c r="K15" s="20">
        <v>0.29403449385636699</v>
      </c>
      <c r="L15" s="20">
        <v>0.27786445879221</v>
      </c>
      <c r="M15" s="20"/>
      <c r="N15" s="20">
        <v>0.44583594795405401</v>
      </c>
      <c r="O15" s="20">
        <v>0.34643843511737898</v>
      </c>
      <c r="P15" s="20">
        <v>0.31241042674712799</v>
      </c>
      <c r="Q15" s="20">
        <v>0.271971451135961</v>
      </c>
      <c r="R15" s="20"/>
      <c r="S15" s="20">
        <v>0.44190417501039397</v>
      </c>
      <c r="T15" s="20">
        <v>0.340165427663772</v>
      </c>
      <c r="U15" s="20">
        <v>0.29517434542226501</v>
      </c>
      <c r="V15" s="20">
        <v>0.32498961047078001</v>
      </c>
      <c r="W15" s="20">
        <v>0.339369920972871</v>
      </c>
      <c r="X15" s="20">
        <v>0.34487177377352901</v>
      </c>
      <c r="Y15" s="20">
        <v>0.356484054450734</v>
      </c>
      <c r="Z15" s="20">
        <v>0.32221104153993402</v>
      </c>
      <c r="AA15" s="20">
        <v>0.33082745854282902</v>
      </c>
      <c r="AB15" s="20">
        <v>0.32419267133088098</v>
      </c>
      <c r="AC15" s="20">
        <v>0.32272771629539698</v>
      </c>
      <c r="AD15" s="20"/>
      <c r="AE15" s="20">
        <v>0.25132345305470699</v>
      </c>
      <c r="AF15" s="20">
        <v>0.43157491110841101</v>
      </c>
      <c r="AG15" s="20">
        <v>0.31391591275411201</v>
      </c>
      <c r="AH15" s="20"/>
      <c r="AI15" s="20">
        <v>0.29332049372711</v>
      </c>
      <c r="AJ15" s="20">
        <v>0.43561088706148998</v>
      </c>
      <c r="AK15" s="20">
        <v>0.456232721593885</v>
      </c>
      <c r="AL15" s="20">
        <v>0.247892776355434</v>
      </c>
      <c r="AM15" s="20">
        <v>0.25714038296573299</v>
      </c>
      <c r="AN15" s="20"/>
      <c r="AO15" s="20">
        <v>0.36465094368838102</v>
      </c>
      <c r="AP15" s="20">
        <v>0.41597137202613899</v>
      </c>
      <c r="AQ15" s="20">
        <v>0.43123743008022503</v>
      </c>
      <c r="AR15" s="20"/>
      <c r="AS15" s="20">
        <v>0.24495686926193999</v>
      </c>
      <c r="AT15" s="20">
        <v>0.31521264005735</v>
      </c>
      <c r="AU15" s="20">
        <v>0.408122955815583</v>
      </c>
      <c r="AV15" s="20">
        <v>0.50152315154530003</v>
      </c>
      <c r="AW15" s="20">
        <v>0.50641961422901904</v>
      </c>
      <c r="AX15" s="20"/>
      <c r="AY15" s="20">
        <v>0.45024815150581898</v>
      </c>
      <c r="AZ15" s="20">
        <v>0.25774531827273001</v>
      </c>
      <c r="BA15" s="20">
        <v>0.25911353599160802</v>
      </c>
      <c r="BB15" s="20">
        <v>0.276833101554047</v>
      </c>
      <c r="BC15" s="20">
        <v>0.328558887463195</v>
      </c>
      <c r="BD15" s="20">
        <v>0.33507462418866901</v>
      </c>
      <c r="BE15" s="20">
        <v>0.33774624271141301</v>
      </c>
      <c r="BF15" s="20">
        <v>0.36168678060437598</v>
      </c>
      <c r="BG15" s="20">
        <v>0.37380800564248701</v>
      </c>
      <c r="BH15" s="20">
        <v>0.375755166374315</v>
      </c>
      <c r="BI15" s="20">
        <v>0.38769369094724199</v>
      </c>
      <c r="BJ15" s="20">
        <v>0.41610583178623201</v>
      </c>
      <c r="BK15" s="20">
        <v>0.426212447767497</v>
      </c>
      <c r="BL15" s="20">
        <v>0.52161857298399195</v>
      </c>
      <c r="BM15" s="20">
        <v>0.40570870068929399</v>
      </c>
      <c r="BN15" s="20">
        <v>0.59277802323418904</v>
      </c>
      <c r="BO15" s="20"/>
      <c r="BP15" s="20">
        <v>0.433781889061293</v>
      </c>
      <c r="BQ15" s="20">
        <v>0.33348807991443202</v>
      </c>
      <c r="BR15" s="20">
        <v>0.33906056758261499</v>
      </c>
      <c r="BS15" s="20">
        <v>0.314298400737336</v>
      </c>
      <c r="BT15" s="20">
        <v>0.28119738989960502</v>
      </c>
      <c r="BU15" s="20">
        <v>0.32518950521026901</v>
      </c>
      <c r="BV15" s="20"/>
      <c r="BW15" s="20">
        <v>0.426526250712505</v>
      </c>
      <c r="BX15" s="20">
        <v>0.36296820139400199</v>
      </c>
      <c r="BY15" s="20">
        <v>0.35055508950723202</v>
      </c>
      <c r="BZ15" s="20">
        <v>0.32699267918185598</v>
      </c>
      <c r="CA15" s="20">
        <v>0.33900739140604902</v>
      </c>
      <c r="CB15" s="20">
        <v>0.368568464409673</v>
      </c>
      <c r="CC15" s="20">
        <v>0.40398051605199498</v>
      </c>
      <c r="CD15" s="20">
        <v>0.29596197514907502</v>
      </c>
      <c r="CE15" s="20"/>
      <c r="CF15" s="20">
        <v>0.57240834236166405</v>
      </c>
      <c r="CG15" s="20">
        <v>0.38310001641200297</v>
      </c>
      <c r="CH15" s="20">
        <v>0.30450739221090201</v>
      </c>
      <c r="CI15" s="20">
        <v>0.276389726906695</v>
      </c>
      <c r="CJ15" s="20">
        <v>0.195581042830197</v>
      </c>
      <c r="CK15" s="20"/>
      <c r="CL15" s="20">
        <v>0.37568643085536901</v>
      </c>
      <c r="CM15" s="20"/>
      <c r="CN15" s="20">
        <v>0.334374704447083</v>
      </c>
      <c r="CO15" s="20">
        <v>0.32036128111239798</v>
      </c>
      <c r="CP15" s="20">
        <v>0.39812874302428702</v>
      </c>
    </row>
    <row r="16" spans="2:94" x14ac:dyDescent="0.35">
      <c r="B16" s="18" t="s">
        <v>188</v>
      </c>
      <c r="C16" s="20">
        <v>0.39397063998535298</v>
      </c>
      <c r="D16" s="20">
        <v>0.39255515567585803</v>
      </c>
      <c r="E16" s="20">
        <v>0.39598159840381603</v>
      </c>
      <c r="F16" s="20"/>
      <c r="G16" s="20">
        <v>0.28528738843815898</v>
      </c>
      <c r="H16" s="20">
        <v>0.32870942478751403</v>
      </c>
      <c r="I16" s="20">
        <v>0.39040984996399097</v>
      </c>
      <c r="J16" s="20">
        <v>0.45348709008660198</v>
      </c>
      <c r="K16" s="20">
        <v>0.47657306464079902</v>
      </c>
      <c r="L16" s="20">
        <v>0.41923684137328898</v>
      </c>
      <c r="M16" s="20"/>
      <c r="N16" s="20">
        <v>0.349308732410051</v>
      </c>
      <c r="O16" s="20">
        <v>0.39390220506075302</v>
      </c>
      <c r="P16" s="20">
        <v>0.42015177297849099</v>
      </c>
      <c r="Q16" s="20">
        <v>0.41717093674519701</v>
      </c>
      <c r="R16" s="20"/>
      <c r="S16" s="20">
        <v>0.31427589032640102</v>
      </c>
      <c r="T16" s="20">
        <v>0.415577367536066</v>
      </c>
      <c r="U16" s="20">
        <v>0.44178689353107897</v>
      </c>
      <c r="V16" s="20">
        <v>0.38461279800568199</v>
      </c>
      <c r="W16" s="20">
        <v>0.36764127448604</v>
      </c>
      <c r="X16" s="20">
        <v>0.36927242661708198</v>
      </c>
      <c r="Y16" s="20">
        <v>0.38292020124831599</v>
      </c>
      <c r="Z16" s="20">
        <v>0.43640440995295499</v>
      </c>
      <c r="AA16" s="20">
        <v>0.43939547358620801</v>
      </c>
      <c r="AB16" s="20">
        <v>0.42505548365460299</v>
      </c>
      <c r="AC16" s="20">
        <v>0.41014178632792297</v>
      </c>
      <c r="AD16" s="20"/>
      <c r="AE16" s="20">
        <v>0.51958766284364799</v>
      </c>
      <c r="AF16" s="20">
        <v>0.30398859183418198</v>
      </c>
      <c r="AG16" s="20">
        <v>0.38292263396270299</v>
      </c>
      <c r="AH16" s="20"/>
      <c r="AI16" s="20">
        <v>0.46043100563964001</v>
      </c>
      <c r="AJ16" s="20">
        <v>0.312580729969541</v>
      </c>
      <c r="AK16" s="20">
        <v>0.300949698553657</v>
      </c>
      <c r="AL16" s="20">
        <v>0.650007611995011</v>
      </c>
      <c r="AM16" s="20">
        <v>0.44299397462046097</v>
      </c>
      <c r="AN16" s="20"/>
      <c r="AO16" s="20">
        <v>0.40128506608841502</v>
      </c>
      <c r="AP16" s="20">
        <v>0.33007067202306101</v>
      </c>
      <c r="AQ16" s="20">
        <v>0.34282347541929298</v>
      </c>
      <c r="AR16" s="20"/>
      <c r="AS16" s="20">
        <v>0.47018145842301001</v>
      </c>
      <c r="AT16" s="20">
        <v>0.42603928920638801</v>
      </c>
      <c r="AU16" s="20">
        <v>0.34628544597584399</v>
      </c>
      <c r="AV16" s="20">
        <v>0.27984392280492099</v>
      </c>
      <c r="AW16" s="20">
        <v>0.24343362106260699</v>
      </c>
      <c r="AX16" s="20"/>
      <c r="AY16" s="20">
        <v>0.28785329748012001</v>
      </c>
      <c r="AZ16" s="20">
        <v>0.47966978630357998</v>
      </c>
      <c r="BA16" s="20">
        <v>0.41562996594496499</v>
      </c>
      <c r="BB16" s="20">
        <v>0.45127875350421998</v>
      </c>
      <c r="BC16" s="20">
        <v>0.38543753940597802</v>
      </c>
      <c r="BD16" s="20">
        <v>0.40056670230978703</v>
      </c>
      <c r="BE16" s="20">
        <v>0.40856429829864299</v>
      </c>
      <c r="BF16" s="20">
        <v>0.397483147248684</v>
      </c>
      <c r="BG16" s="20">
        <v>0.37917831407930702</v>
      </c>
      <c r="BH16" s="20">
        <v>0.37408200780647299</v>
      </c>
      <c r="BI16" s="20">
        <v>0.39898113033640997</v>
      </c>
      <c r="BJ16" s="20">
        <v>0.32909816292454802</v>
      </c>
      <c r="BK16" s="20">
        <v>0.37518787640913998</v>
      </c>
      <c r="BL16" s="20">
        <v>0.34177799341492099</v>
      </c>
      <c r="BM16" s="20">
        <v>0.34303212037429398</v>
      </c>
      <c r="BN16" s="20">
        <v>0.24366090162477</v>
      </c>
      <c r="BO16" s="20"/>
      <c r="BP16" s="20">
        <v>0.31840105294301002</v>
      </c>
      <c r="BQ16" s="20">
        <v>0.40206246842820198</v>
      </c>
      <c r="BR16" s="20">
        <v>0.40565512151090599</v>
      </c>
      <c r="BS16" s="20">
        <v>0.43916046924009899</v>
      </c>
      <c r="BT16" s="20">
        <v>0.42733982975038498</v>
      </c>
      <c r="BU16" s="20">
        <v>0.41053382952369699</v>
      </c>
      <c r="BV16" s="20"/>
      <c r="BW16" s="20">
        <v>0.31757321719506998</v>
      </c>
      <c r="BX16" s="20">
        <v>0.39513494181631598</v>
      </c>
      <c r="BY16" s="20">
        <v>0.38310839198665397</v>
      </c>
      <c r="BZ16" s="20">
        <v>0.41730846263993598</v>
      </c>
      <c r="CA16" s="20">
        <v>0.43317168159193897</v>
      </c>
      <c r="CB16" s="20">
        <v>0.44100210127178302</v>
      </c>
      <c r="CC16" s="20">
        <v>0.34936179071572399</v>
      </c>
      <c r="CD16" s="20">
        <v>0.310295771312456</v>
      </c>
      <c r="CE16" s="20"/>
      <c r="CF16" s="20">
        <v>0.24895676511819501</v>
      </c>
      <c r="CG16" s="20">
        <v>0.34933223488558102</v>
      </c>
      <c r="CH16" s="20">
        <v>0.41677036927142203</v>
      </c>
      <c r="CI16" s="20">
        <v>0.48797592603254403</v>
      </c>
      <c r="CJ16" s="20">
        <v>0.55941855641584404</v>
      </c>
      <c r="CK16" s="20"/>
      <c r="CL16" s="20">
        <v>0.357897816152348</v>
      </c>
      <c r="CM16" s="20"/>
      <c r="CN16" s="20">
        <v>0.39824026669698598</v>
      </c>
      <c r="CO16" s="20">
        <v>0.39565447977387203</v>
      </c>
      <c r="CP16" s="20">
        <v>0.38287324198934503</v>
      </c>
    </row>
    <row r="17" spans="2:94" x14ac:dyDescent="0.35">
      <c r="B17" s="18" t="s">
        <v>147</v>
      </c>
      <c r="C17" s="21">
        <v>-4.6707150665986401E-2</v>
      </c>
      <c r="D17" s="21">
        <v>-2.4872162747236901E-2</v>
      </c>
      <c r="E17" s="21">
        <v>-7.0376815201350404E-2</v>
      </c>
      <c r="F17" s="21"/>
      <c r="G17" s="21">
        <v>0.16170637684950401</v>
      </c>
      <c r="H17" s="21">
        <v>0.124318070477651</v>
      </c>
      <c r="I17" s="21">
        <v>-5.1498458210070201E-2</v>
      </c>
      <c r="J17" s="21">
        <v>-0.15719130243669099</v>
      </c>
      <c r="K17" s="21">
        <v>-0.182538570784432</v>
      </c>
      <c r="L17" s="21">
        <v>-0.14137238258107901</v>
      </c>
      <c r="M17" s="21"/>
      <c r="N17" s="21">
        <v>9.6527215544002495E-2</v>
      </c>
      <c r="O17" s="21">
        <v>-4.7463769943373597E-2</v>
      </c>
      <c r="P17" s="21">
        <v>-0.107741346231362</v>
      </c>
      <c r="Q17" s="21">
        <v>-0.14519948560923601</v>
      </c>
      <c r="R17" s="21"/>
      <c r="S17" s="21">
        <v>0.12762828468399401</v>
      </c>
      <c r="T17" s="21">
        <v>-7.5411939872294401E-2</v>
      </c>
      <c r="U17" s="21">
        <v>-0.14661254810881399</v>
      </c>
      <c r="V17" s="21">
        <v>-5.9623187534901499E-2</v>
      </c>
      <c r="W17" s="21">
        <v>-2.8271353513168701E-2</v>
      </c>
      <c r="X17" s="21">
        <v>-2.4400652843552601E-2</v>
      </c>
      <c r="Y17" s="21">
        <v>-2.64361467975813E-2</v>
      </c>
      <c r="Z17" s="21">
        <v>-0.11419336841302</v>
      </c>
      <c r="AA17" s="21">
        <v>-0.10856801504338</v>
      </c>
      <c r="AB17" s="21">
        <v>-0.100862812323722</v>
      </c>
      <c r="AC17" s="21">
        <v>-8.7414070032526103E-2</v>
      </c>
      <c r="AD17" s="21"/>
      <c r="AE17" s="21">
        <v>-0.26826420978894</v>
      </c>
      <c r="AF17" s="21">
        <v>0.127586319274229</v>
      </c>
      <c r="AG17" s="21">
        <v>-6.9006721208590693E-2</v>
      </c>
      <c r="AH17" s="21"/>
      <c r="AI17" s="21">
        <v>-0.16711051191253001</v>
      </c>
      <c r="AJ17" s="21">
        <v>0.12303015709194901</v>
      </c>
      <c r="AK17" s="21">
        <v>0.15528302304022701</v>
      </c>
      <c r="AL17" s="21">
        <v>-0.40211483563957801</v>
      </c>
      <c r="AM17" s="21">
        <v>-0.18585359165472901</v>
      </c>
      <c r="AN17" s="21"/>
      <c r="AO17" s="21">
        <v>-3.6634122400033997E-2</v>
      </c>
      <c r="AP17" s="21">
        <v>8.5900700003078104E-2</v>
      </c>
      <c r="AQ17" s="21">
        <v>8.8413954660932104E-2</v>
      </c>
      <c r="AR17" s="21"/>
      <c r="AS17" s="21">
        <v>-0.22522458916106899</v>
      </c>
      <c r="AT17" s="21">
        <v>-0.110826649149038</v>
      </c>
      <c r="AU17" s="21">
        <v>6.1837509839738701E-2</v>
      </c>
      <c r="AV17" s="21">
        <v>0.22167922874037899</v>
      </c>
      <c r="AW17" s="21">
        <v>0.26298599316641202</v>
      </c>
      <c r="AX17" s="21"/>
      <c r="AY17" s="21">
        <v>0.162394854025699</v>
      </c>
      <c r="AZ17" s="21">
        <v>-0.22192446803085</v>
      </c>
      <c r="BA17" s="21">
        <v>-0.15651642995335699</v>
      </c>
      <c r="BB17" s="21">
        <v>-0.174445651950173</v>
      </c>
      <c r="BC17" s="21">
        <v>-5.6878651942782701E-2</v>
      </c>
      <c r="BD17" s="21">
        <v>-6.5492078121117694E-2</v>
      </c>
      <c r="BE17" s="21">
        <v>-7.0818055587230297E-2</v>
      </c>
      <c r="BF17" s="21">
        <v>-3.5796366644308603E-2</v>
      </c>
      <c r="BG17" s="21">
        <v>-5.3703084368196801E-3</v>
      </c>
      <c r="BH17" s="21">
        <v>1.67315856784161E-3</v>
      </c>
      <c r="BI17" s="21">
        <v>-1.12874393891683E-2</v>
      </c>
      <c r="BJ17" s="21">
        <v>8.7007668861683499E-2</v>
      </c>
      <c r="BK17" s="21">
        <v>5.1024571358356301E-2</v>
      </c>
      <c r="BL17" s="21">
        <v>0.17984057956907001</v>
      </c>
      <c r="BM17" s="21">
        <v>6.2676580314999203E-2</v>
      </c>
      <c r="BN17" s="21">
        <v>0.34911712160941899</v>
      </c>
      <c r="BO17" s="21"/>
      <c r="BP17" s="21">
        <v>0.115380836118283</v>
      </c>
      <c r="BQ17" s="21">
        <v>-6.8574388513769693E-2</v>
      </c>
      <c r="BR17" s="21">
        <v>-6.6594553928290501E-2</v>
      </c>
      <c r="BS17" s="21">
        <v>-0.124862068502763</v>
      </c>
      <c r="BT17" s="21">
        <v>-0.14614243985077999</v>
      </c>
      <c r="BU17" s="21">
        <v>-8.5344324313428296E-2</v>
      </c>
      <c r="BV17" s="21"/>
      <c r="BW17" s="21">
        <v>0.108953033517436</v>
      </c>
      <c r="BX17" s="21">
        <v>-3.2166740422313898E-2</v>
      </c>
      <c r="BY17" s="21">
        <v>-3.2553302479421599E-2</v>
      </c>
      <c r="BZ17" s="21">
        <v>-9.0315783458079599E-2</v>
      </c>
      <c r="CA17" s="21">
        <v>-9.4164290185889593E-2</v>
      </c>
      <c r="CB17" s="21">
        <v>-7.2433636862110198E-2</v>
      </c>
      <c r="CC17" s="21">
        <v>5.4618725336271497E-2</v>
      </c>
      <c r="CD17" s="21">
        <v>-1.43337961633817E-2</v>
      </c>
      <c r="CE17" s="21"/>
      <c r="CF17" s="21">
        <v>0.32345157724346901</v>
      </c>
      <c r="CG17" s="21">
        <v>3.3767781526422E-2</v>
      </c>
      <c r="CH17" s="21">
        <v>-0.11226297706052001</v>
      </c>
      <c r="CI17" s="21">
        <v>-0.211586199125849</v>
      </c>
      <c r="CJ17" s="21">
        <v>-0.36383751358564798</v>
      </c>
      <c r="CK17" s="21"/>
      <c r="CL17" s="21">
        <v>1.7788614703021299E-2</v>
      </c>
      <c r="CM17" s="21"/>
      <c r="CN17" s="21">
        <v>-6.3865562249902794E-2</v>
      </c>
      <c r="CO17" s="21">
        <v>-7.5293198661473701E-2</v>
      </c>
      <c r="CP17" s="21">
        <v>1.5255501034942401E-2</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CP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191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182</v>
      </c>
      <c r="C9" s="17">
        <v>0</v>
      </c>
      <c r="D9" s="17">
        <v>0</v>
      </c>
      <c r="E9" s="17">
        <v>0</v>
      </c>
      <c r="F9" s="17"/>
      <c r="G9" s="17">
        <v>0</v>
      </c>
      <c r="H9" s="17">
        <v>0</v>
      </c>
      <c r="I9" s="17">
        <v>0</v>
      </c>
      <c r="J9" s="17">
        <v>0</v>
      </c>
      <c r="K9" s="17">
        <v>0</v>
      </c>
      <c r="L9" s="17">
        <v>0</v>
      </c>
      <c r="M9" s="17"/>
      <c r="N9" s="17">
        <v>0</v>
      </c>
      <c r="O9" s="17">
        <v>0</v>
      </c>
      <c r="P9" s="17">
        <v>0</v>
      </c>
      <c r="Q9" s="17">
        <v>0</v>
      </c>
      <c r="R9" s="17"/>
      <c r="S9" s="17">
        <v>0</v>
      </c>
      <c r="T9" s="17">
        <v>0</v>
      </c>
      <c r="U9" s="17">
        <v>0</v>
      </c>
      <c r="V9" s="17">
        <v>0</v>
      </c>
      <c r="W9" s="17">
        <v>0</v>
      </c>
      <c r="X9" s="17">
        <v>0</v>
      </c>
      <c r="Y9" s="17">
        <v>0</v>
      </c>
      <c r="Z9" s="17">
        <v>0</v>
      </c>
      <c r="AA9" s="17">
        <v>0</v>
      </c>
      <c r="AB9" s="17">
        <v>0</v>
      </c>
      <c r="AC9" s="17">
        <v>0</v>
      </c>
      <c r="AD9" s="17"/>
      <c r="AE9" s="17">
        <v>0</v>
      </c>
      <c r="AF9" s="17">
        <v>0</v>
      </c>
      <c r="AG9" s="17">
        <v>0</v>
      </c>
      <c r="AH9" s="17"/>
      <c r="AI9" s="17">
        <v>0</v>
      </c>
      <c r="AJ9" s="17">
        <v>0</v>
      </c>
      <c r="AK9" s="17">
        <v>0</v>
      </c>
      <c r="AL9" s="17">
        <v>0</v>
      </c>
      <c r="AM9" s="17">
        <v>0</v>
      </c>
      <c r="AN9" s="17"/>
      <c r="AO9" s="17">
        <v>0</v>
      </c>
      <c r="AP9" s="17">
        <v>0</v>
      </c>
      <c r="AQ9" s="17">
        <v>0</v>
      </c>
      <c r="AR9" s="17"/>
      <c r="AS9" s="17">
        <v>0</v>
      </c>
      <c r="AT9" s="17">
        <v>0</v>
      </c>
      <c r="AU9" s="17">
        <v>0</v>
      </c>
      <c r="AV9" s="17">
        <v>0</v>
      </c>
      <c r="AW9" s="17">
        <v>0</v>
      </c>
      <c r="AX9" s="17"/>
      <c r="AY9" s="17">
        <v>0</v>
      </c>
      <c r="AZ9" s="17">
        <v>0</v>
      </c>
      <c r="BA9" s="17">
        <v>0</v>
      </c>
      <c r="BB9" s="17">
        <v>0</v>
      </c>
      <c r="BC9" s="17">
        <v>0</v>
      </c>
      <c r="BD9" s="17">
        <v>0</v>
      </c>
      <c r="BE9" s="17">
        <v>0</v>
      </c>
      <c r="BF9" s="17">
        <v>0</v>
      </c>
      <c r="BG9" s="17">
        <v>0</v>
      </c>
      <c r="BH9" s="17">
        <v>0</v>
      </c>
      <c r="BI9" s="17">
        <v>0</v>
      </c>
      <c r="BJ9" s="17">
        <v>0</v>
      </c>
      <c r="BK9" s="17">
        <v>0</v>
      </c>
      <c r="BL9" s="17">
        <v>0</v>
      </c>
      <c r="BM9" s="17">
        <v>0</v>
      </c>
      <c r="BN9" s="17">
        <v>0</v>
      </c>
      <c r="BO9" s="17"/>
      <c r="BP9" s="17">
        <v>0</v>
      </c>
      <c r="BQ9" s="17">
        <v>0</v>
      </c>
      <c r="BR9" s="17">
        <v>0</v>
      </c>
      <c r="BS9" s="17">
        <v>0</v>
      </c>
      <c r="BT9" s="17">
        <v>0</v>
      </c>
      <c r="BU9" s="17">
        <v>0</v>
      </c>
      <c r="BV9" s="17"/>
      <c r="BW9" s="17">
        <v>0</v>
      </c>
      <c r="BX9" s="17">
        <v>0</v>
      </c>
      <c r="BY9" s="17">
        <v>0</v>
      </c>
      <c r="BZ9" s="17">
        <v>0</v>
      </c>
      <c r="CA9" s="17">
        <v>0</v>
      </c>
      <c r="CB9" s="17">
        <v>0</v>
      </c>
      <c r="CC9" s="17">
        <v>0</v>
      </c>
      <c r="CD9" s="17">
        <v>0</v>
      </c>
      <c r="CE9" s="17"/>
      <c r="CF9" s="17">
        <v>0</v>
      </c>
      <c r="CG9" s="17">
        <v>0</v>
      </c>
      <c r="CH9" s="17">
        <v>0</v>
      </c>
      <c r="CI9" s="17">
        <v>0</v>
      </c>
      <c r="CJ9" s="17">
        <v>0</v>
      </c>
      <c r="CK9" s="17"/>
      <c r="CL9" s="17">
        <v>0</v>
      </c>
      <c r="CM9" s="17"/>
      <c r="CN9" s="17">
        <v>0</v>
      </c>
      <c r="CO9" s="17">
        <v>0</v>
      </c>
      <c r="CP9" s="17">
        <v>0</v>
      </c>
    </row>
    <row r="10" spans="2:94" x14ac:dyDescent="0.35">
      <c r="B10" s="18" t="s">
        <v>183</v>
      </c>
      <c r="C10" s="17">
        <v>0</v>
      </c>
      <c r="D10" s="17">
        <v>0</v>
      </c>
      <c r="E10" s="17">
        <v>0</v>
      </c>
      <c r="F10" s="17"/>
      <c r="G10" s="17">
        <v>0</v>
      </c>
      <c r="H10" s="17">
        <v>0</v>
      </c>
      <c r="I10" s="17">
        <v>0</v>
      </c>
      <c r="J10" s="17">
        <v>0</v>
      </c>
      <c r="K10" s="17">
        <v>0</v>
      </c>
      <c r="L10" s="17">
        <v>0</v>
      </c>
      <c r="M10" s="17"/>
      <c r="N10" s="17">
        <v>0</v>
      </c>
      <c r="O10" s="17">
        <v>0</v>
      </c>
      <c r="P10" s="17">
        <v>0</v>
      </c>
      <c r="Q10" s="17">
        <v>0</v>
      </c>
      <c r="R10" s="17"/>
      <c r="S10" s="17">
        <v>0</v>
      </c>
      <c r="T10" s="17">
        <v>0</v>
      </c>
      <c r="U10" s="17">
        <v>0</v>
      </c>
      <c r="V10" s="17">
        <v>0</v>
      </c>
      <c r="W10" s="17">
        <v>0</v>
      </c>
      <c r="X10" s="17">
        <v>0</v>
      </c>
      <c r="Y10" s="17">
        <v>0</v>
      </c>
      <c r="Z10" s="17">
        <v>0</v>
      </c>
      <c r="AA10" s="17">
        <v>0</v>
      </c>
      <c r="AB10" s="17">
        <v>0</v>
      </c>
      <c r="AC10" s="17">
        <v>0</v>
      </c>
      <c r="AD10" s="17"/>
      <c r="AE10" s="17">
        <v>0</v>
      </c>
      <c r="AF10" s="17">
        <v>0</v>
      </c>
      <c r="AG10" s="17">
        <v>0</v>
      </c>
      <c r="AH10" s="17"/>
      <c r="AI10" s="17">
        <v>0</v>
      </c>
      <c r="AJ10" s="17">
        <v>0</v>
      </c>
      <c r="AK10" s="17">
        <v>0</v>
      </c>
      <c r="AL10" s="17">
        <v>0</v>
      </c>
      <c r="AM10" s="17">
        <v>0</v>
      </c>
      <c r="AN10" s="17"/>
      <c r="AO10" s="17">
        <v>0</v>
      </c>
      <c r="AP10" s="17">
        <v>0</v>
      </c>
      <c r="AQ10" s="17">
        <v>0</v>
      </c>
      <c r="AR10" s="17"/>
      <c r="AS10" s="17">
        <v>0</v>
      </c>
      <c r="AT10" s="17">
        <v>0</v>
      </c>
      <c r="AU10" s="17">
        <v>0</v>
      </c>
      <c r="AV10" s="17">
        <v>0</v>
      </c>
      <c r="AW10" s="17">
        <v>0</v>
      </c>
      <c r="AX10" s="17"/>
      <c r="AY10" s="17">
        <v>0</v>
      </c>
      <c r="AZ10" s="17">
        <v>0</v>
      </c>
      <c r="BA10" s="17">
        <v>0</v>
      </c>
      <c r="BB10" s="17">
        <v>0</v>
      </c>
      <c r="BC10" s="17">
        <v>0</v>
      </c>
      <c r="BD10" s="17">
        <v>0</v>
      </c>
      <c r="BE10" s="17">
        <v>0</v>
      </c>
      <c r="BF10" s="17">
        <v>0</v>
      </c>
      <c r="BG10" s="17">
        <v>0</v>
      </c>
      <c r="BH10" s="17">
        <v>0</v>
      </c>
      <c r="BI10" s="17">
        <v>0</v>
      </c>
      <c r="BJ10" s="17">
        <v>0</v>
      </c>
      <c r="BK10" s="17">
        <v>0</v>
      </c>
      <c r="BL10" s="17">
        <v>0</v>
      </c>
      <c r="BM10" s="17">
        <v>0</v>
      </c>
      <c r="BN10" s="17">
        <v>0</v>
      </c>
      <c r="BO10" s="17"/>
      <c r="BP10" s="17">
        <v>0</v>
      </c>
      <c r="BQ10" s="17">
        <v>0</v>
      </c>
      <c r="BR10" s="17">
        <v>0</v>
      </c>
      <c r="BS10" s="17">
        <v>0</v>
      </c>
      <c r="BT10" s="17">
        <v>0</v>
      </c>
      <c r="BU10" s="17">
        <v>0</v>
      </c>
      <c r="BV10" s="17"/>
      <c r="BW10" s="17">
        <v>0</v>
      </c>
      <c r="BX10" s="17">
        <v>0</v>
      </c>
      <c r="BY10" s="17">
        <v>0</v>
      </c>
      <c r="BZ10" s="17">
        <v>0</v>
      </c>
      <c r="CA10" s="17">
        <v>0</v>
      </c>
      <c r="CB10" s="17">
        <v>0</v>
      </c>
      <c r="CC10" s="17">
        <v>0</v>
      </c>
      <c r="CD10" s="17">
        <v>0</v>
      </c>
      <c r="CE10" s="17"/>
      <c r="CF10" s="17">
        <v>0</v>
      </c>
      <c r="CG10" s="17">
        <v>0</v>
      </c>
      <c r="CH10" s="17">
        <v>0</v>
      </c>
      <c r="CI10" s="17">
        <v>0</v>
      </c>
      <c r="CJ10" s="17">
        <v>0</v>
      </c>
      <c r="CK10" s="17"/>
      <c r="CL10" s="17">
        <v>0</v>
      </c>
      <c r="CM10" s="17"/>
      <c r="CN10" s="17">
        <v>0</v>
      </c>
      <c r="CO10" s="17">
        <v>0</v>
      </c>
      <c r="CP10" s="17">
        <v>0</v>
      </c>
    </row>
    <row r="11" spans="2:94" x14ac:dyDescent="0.35">
      <c r="B11" s="18" t="s">
        <v>184</v>
      </c>
      <c r="C11" s="17">
        <v>0</v>
      </c>
      <c r="D11" s="17">
        <v>0</v>
      </c>
      <c r="E11" s="17">
        <v>0</v>
      </c>
      <c r="F11" s="17"/>
      <c r="G11" s="17">
        <v>0</v>
      </c>
      <c r="H11" s="17">
        <v>0</v>
      </c>
      <c r="I11" s="17">
        <v>0</v>
      </c>
      <c r="J11" s="17">
        <v>0</v>
      </c>
      <c r="K11" s="17">
        <v>0</v>
      </c>
      <c r="L11" s="17">
        <v>0</v>
      </c>
      <c r="M11" s="17"/>
      <c r="N11" s="17">
        <v>0</v>
      </c>
      <c r="O11" s="17">
        <v>0</v>
      </c>
      <c r="P11" s="17">
        <v>0</v>
      </c>
      <c r="Q11" s="17">
        <v>0</v>
      </c>
      <c r="R11" s="17"/>
      <c r="S11" s="17">
        <v>0</v>
      </c>
      <c r="T11" s="17">
        <v>0</v>
      </c>
      <c r="U11" s="17">
        <v>0</v>
      </c>
      <c r="V11" s="17">
        <v>0</v>
      </c>
      <c r="W11" s="17">
        <v>0</v>
      </c>
      <c r="X11" s="17">
        <v>0</v>
      </c>
      <c r="Y11" s="17">
        <v>0</v>
      </c>
      <c r="Z11" s="17">
        <v>0</v>
      </c>
      <c r="AA11" s="17">
        <v>0</v>
      </c>
      <c r="AB11" s="17">
        <v>0</v>
      </c>
      <c r="AC11" s="17">
        <v>0</v>
      </c>
      <c r="AD11" s="17"/>
      <c r="AE11" s="17">
        <v>0</v>
      </c>
      <c r="AF11" s="17">
        <v>0</v>
      </c>
      <c r="AG11" s="17">
        <v>0</v>
      </c>
      <c r="AH11" s="17"/>
      <c r="AI11" s="17">
        <v>0</v>
      </c>
      <c r="AJ11" s="17">
        <v>0</v>
      </c>
      <c r="AK11" s="17">
        <v>0</v>
      </c>
      <c r="AL11" s="17">
        <v>0</v>
      </c>
      <c r="AM11" s="17">
        <v>0</v>
      </c>
      <c r="AN11" s="17"/>
      <c r="AO11" s="17">
        <v>0</v>
      </c>
      <c r="AP11" s="17">
        <v>0</v>
      </c>
      <c r="AQ11" s="17">
        <v>0</v>
      </c>
      <c r="AR11" s="17"/>
      <c r="AS11" s="17">
        <v>0</v>
      </c>
      <c r="AT11" s="17">
        <v>0</v>
      </c>
      <c r="AU11" s="17">
        <v>0</v>
      </c>
      <c r="AV11" s="17">
        <v>0</v>
      </c>
      <c r="AW11" s="17">
        <v>0</v>
      </c>
      <c r="AX11" s="17"/>
      <c r="AY11" s="17">
        <v>0</v>
      </c>
      <c r="AZ11" s="17">
        <v>0</v>
      </c>
      <c r="BA11" s="17">
        <v>0</v>
      </c>
      <c r="BB11" s="17">
        <v>0</v>
      </c>
      <c r="BC11" s="17">
        <v>0</v>
      </c>
      <c r="BD11" s="17">
        <v>0</v>
      </c>
      <c r="BE11" s="17">
        <v>0</v>
      </c>
      <c r="BF11" s="17">
        <v>0</v>
      </c>
      <c r="BG11" s="17">
        <v>0</v>
      </c>
      <c r="BH11" s="17">
        <v>0</v>
      </c>
      <c r="BI11" s="17">
        <v>0</v>
      </c>
      <c r="BJ11" s="17">
        <v>0</v>
      </c>
      <c r="BK11" s="17">
        <v>0</v>
      </c>
      <c r="BL11" s="17">
        <v>0</v>
      </c>
      <c r="BM11" s="17">
        <v>0</v>
      </c>
      <c r="BN11" s="17">
        <v>0</v>
      </c>
      <c r="BO11" s="17"/>
      <c r="BP11" s="17">
        <v>0</v>
      </c>
      <c r="BQ11" s="17">
        <v>0</v>
      </c>
      <c r="BR11" s="17">
        <v>0</v>
      </c>
      <c r="BS11" s="17">
        <v>0</v>
      </c>
      <c r="BT11" s="17">
        <v>0</v>
      </c>
      <c r="BU11" s="17">
        <v>0</v>
      </c>
      <c r="BV11" s="17"/>
      <c r="BW11" s="17">
        <v>0</v>
      </c>
      <c r="BX11" s="17">
        <v>0</v>
      </c>
      <c r="BY11" s="17">
        <v>0</v>
      </c>
      <c r="BZ11" s="17">
        <v>0</v>
      </c>
      <c r="CA11" s="17">
        <v>0</v>
      </c>
      <c r="CB11" s="17">
        <v>0</v>
      </c>
      <c r="CC11" s="17">
        <v>0</v>
      </c>
      <c r="CD11" s="17">
        <v>0</v>
      </c>
      <c r="CE11" s="17"/>
      <c r="CF11" s="17">
        <v>0</v>
      </c>
      <c r="CG11" s="17">
        <v>0</v>
      </c>
      <c r="CH11" s="17">
        <v>0</v>
      </c>
      <c r="CI11" s="17">
        <v>0</v>
      </c>
      <c r="CJ11" s="17">
        <v>0</v>
      </c>
      <c r="CK11" s="17"/>
      <c r="CL11" s="17">
        <v>0</v>
      </c>
      <c r="CM11" s="17"/>
      <c r="CN11" s="17">
        <v>0</v>
      </c>
      <c r="CO11" s="17">
        <v>0</v>
      </c>
      <c r="CP11" s="17">
        <v>0</v>
      </c>
    </row>
    <row r="12" spans="2:94" x14ac:dyDescent="0.35">
      <c r="B12" s="18" t="s">
        <v>185</v>
      </c>
      <c r="C12" s="17">
        <v>1</v>
      </c>
      <c r="D12" s="17">
        <v>1</v>
      </c>
      <c r="E12" s="17">
        <v>1</v>
      </c>
      <c r="F12" s="17"/>
      <c r="G12" s="17">
        <v>1</v>
      </c>
      <c r="H12" s="17">
        <v>1</v>
      </c>
      <c r="I12" s="17">
        <v>1</v>
      </c>
      <c r="J12" s="17">
        <v>1</v>
      </c>
      <c r="K12" s="17">
        <v>1</v>
      </c>
      <c r="L12" s="17">
        <v>1</v>
      </c>
      <c r="M12" s="17"/>
      <c r="N12" s="17">
        <v>1</v>
      </c>
      <c r="O12" s="17">
        <v>1</v>
      </c>
      <c r="P12" s="17">
        <v>1</v>
      </c>
      <c r="Q12" s="17">
        <v>1</v>
      </c>
      <c r="R12" s="17"/>
      <c r="S12" s="17">
        <v>1</v>
      </c>
      <c r="T12" s="17">
        <v>1</v>
      </c>
      <c r="U12" s="17">
        <v>1</v>
      </c>
      <c r="V12" s="17">
        <v>1</v>
      </c>
      <c r="W12" s="17">
        <v>1</v>
      </c>
      <c r="X12" s="17">
        <v>1</v>
      </c>
      <c r="Y12" s="17">
        <v>1</v>
      </c>
      <c r="Z12" s="17">
        <v>1</v>
      </c>
      <c r="AA12" s="17">
        <v>1</v>
      </c>
      <c r="AB12" s="17">
        <v>1</v>
      </c>
      <c r="AC12" s="17">
        <v>1</v>
      </c>
      <c r="AD12" s="17"/>
      <c r="AE12" s="17">
        <v>1</v>
      </c>
      <c r="AF12" s="17">
        <v>1</v>
      </c>
      <c r="AG12" s="17">
        <v>1</v>
      </c>
      <c r="AH12" s="17"/>
      <c r="AI12" s="17">
        <v>1</v>
      </c>
      <c r="AJ12" s="17">
        <v>1</v>
      </c>
      <c r="AK12" s="17">
        <v>1</v>
      </c>
      <c r="AL12" s="17">
        <v>1</v>
      </c>
      <c r="AM12" s="17">
        <v>1</v>
      </c>
      <c r="AN12" s="17"/>
      <c r="AO12" s="17">
        <v>1</v>
      </c>
      <c r="AP12" s="17">
        <v>1</v>
      </c>
      <c r="AQ12" s="17">
        <v>1</v>
      </c>
      <c r="AR12" s="17"/>
      <c r="AS12" s="17">
        <v>1</v>
      </c>
      <c r="AT12" s="17">
        <v>1</v>
      </c>
      <c r="AU12" s="17">
        <v>1</v>
      </c>
      <c r="AV12" s="17">
        <v>1</v>
      </c>
      <c r="AW12" s="17">
        <v>1</v>
      </c>
      <c r="AX12" s="17"/>
      <c r="AY12" s="17">
        <v>1</v>
      </c>
      <c r="AZ12" s="17">
        <v>1</v>
      </c>
      <c r="BA12" s="17">
        <v>1</v>
      </c>
      <c r="BB12" s="17">
        <v>1</v>
      </c>
      <c r="BC12" s="17">
        <v>1</v>
      </c>
      <c r="BD12" s="17">
        <v>1</v>
      </c>
      <c r="BE12" s="17">
        <v>1</v>
      </c>
      <c r="BF12" s="17">
        <v>1</v>
      </c>
      <c r="BG12" s="17">
        <v>1</v>
      </c>
      <c r="BH12" s="17">
        <v>1</v>
      </c>
      <c r="BI12" s="17">
        <v>1</v>
      </c>
      <c r="BJ12" s="17">
        <v>1</v>
      </c>
      <c r="BK12" s="17">
        <v>1</v>
      </c>
      <c r="BL12" s="17">
        <v>1</v>
      </c>
      <c r="BM12" s="17">
        <v>1</v>
      </c>
      <c r="BN12" s="17">
        <v>1</v>
      </c>
      <c r="BO12" s="17"/>
      <c r="BP12" s="17">
        <v>1</v>
      </c>
      <c r="BQ12" s="17">
        <v>1</v>
      </c>
      <c r="BR12" s="17">
        <v>1</v>
      </c>
      <c r="BS12" s="17">
        <v>1</v>
      </c>
      <c r="BT12" s="17">
        <v>1</v>
      </c>
      <c r="BU12" s="17">
        <v>1</v>
      </c>
      <c r="BV12" s="17"/>
      <c r="BW12" s="17">
        <v>1</v>
      </c>
      <c r="BX12" s="17">
        <v>1</v>
      </c>
      <c r="BY12" s="17">
        <v>1</v>
      </c>
      <c r="BZ12" s="17">
        <v>1</v>
      </c>
      <c r="CA12" s="17">
        <v>1</v>
      </c>
      <c r="CB12" s="17">
        <v>1</v>
      </c>
      <c r="CC12" s="17">
        <v>1</v>
      </c>
      <c r="CD12" s="17">
        <v>1</v>
      </c>
      <c r="CE12" s="17"/>
      <c r="CF12" s="17">
        <v>1</v>
      </c>
      <c r="CG12" s="17">
        <v>1</v>
      </c>
      <c r="CH12" s="17">
        <v>1</v>
      </c>
      <c r="CI12" s="17">
        <v>1</v>
      </c>
      <c r="CJ12" s="17">
        <v>1</v>
      </c>
      <c r="CK12" s="17"/>
      <c r="CL12" s="17">
        <v>1</v>
      </c>
      <c r="CM12" s="17"/>
      <c r="CN12" s="17">
        <v>1</v>
      </c>
      <c r="CO12" s="17">
        <v>1</v>
      </c>
      <c r="CP12" s="17">
        <v>1</v>
      </c>
    </row>
    <row r="13" spans="2:94" x14ac:dyDescent="0.35">
      <c r="B13" s="18" t="s">
        <v>186</v>
      </c>
      <c r="C13" s="17">
        <v>0</v>
      </c>
      <c r="D13" s="17">
        <v>0</v>
      </c>
      <c r="E13" s="17">
        <v>0</v>
      </c>
      <c r="F13" s="17"/>
      <c r="G13" s="17">
        <v>0</v>
      </c>
      <c r="H13" s="17">
        <v>0</v>
      </c>
      <c r="I13" s="17">
        <v>0</v>
      </c>
      <c r="J13" s="17">
        <v>0</v>
      </c>
      <c r="K13" s="17">
        <v>0</v>
      </c>
      <c r="L13" s="17">
        <v>0</v>
      </c>
      <c r="M13" s="17"/>
      <c r="N13" s="17">
        <v>0</v>
      </c>
      <c r="O13" s="17">
        <v>0</v>
      </c>
      <c r="P13" s="17">
        <v>0</v>
      </c>
      <c r="Q13" s="17">
        <v>0</v>
      </c>
      <c r="R13" s="17"/>
      <c r="S13" s="17">
        <v>0</v>
      </c>
      <c r="T13" s="17">
        <v>0</v>
      </c>
      <c r="U13" s="17">
        <v>0</v>
      </c>
      <c r="V13" s="17">
        <v>0</v>
      </c>
      <c r="W13" s="17">
        <v>0</v>
      </c>
      <c r="X13" s="17">
        <v>0</v>
      </c>
      <c r="Y13" s="17">
        <v>0</v>
      </c>
      <c r="Z13" s="17">
        <v>0</v>
      </c>
      <c r="AA13" s="17">
        <v>0</v>
      </c>
      <c r="AB13" s="17">
        <v>0</v>
      </c>
      <c r="AC13" s="17">
        <v>0</v>
      </c>
      <c r="AD13" s="17"/>
      <c r="AE13" s="17">
        <v>0</v>
      </c>
      <c r="AF13" s="17">
        <v>0</v>
      </c>
      <c r="AG13" s="17">
        <v>0</v>
      </c>
      <c r="AH13" s="17"/>
      <c r="AI13" s="17">
        <v>0</v>
      </c>
      <c r="AJ13" s="17">
        <v>0</v>
      </c>
      <c r="AK13" s="17">
        <v>0</v>
      </c>
      <c r="AL13" s="17">
        <v>0</v>
      </c>
      <c r="AM13" s="17">
        <v>0</v>
      </c>
      <c r="AN13" s="17"/>
      <c r="AO13" s="17">
        <v>0</v>
      </c>
      <c r="AP13" s="17">
        <v>0</v>
      </c>
      <c r="AQ13" s="17">
        <v>0</v>
      </c>
      <c r="AR13" s="17"/>
      <c r="AS13" s="17">
        <v>0</v>
      </c>
      <c r="AT13" s="17">
        <v>0</v>
      </c>
      <c r="AU13" s="17">
        <v>0</v>
      </c>
      <c r="AV13" s="17">
        <v>0</v>
      </c>
      <c r="AW13" s="17">
        <v>0</v>
      </c>
      <c r="AX13" s="17"/>
      <c r="AY13" s="17">
        <v>0</v>
      </c>
      <c r="AZ13" s="17">
        <v>0</v>
      </c>
      <c r="BA13" s="17">
        <v>0</v>
      </c>
      <c r="BB13" s="17">
        <v>0</v>
      </c>
      <c r="BC13" s="17">
        <v>0</v>
      </c>
      <c r="BD13" s="17">
        <v>0</v>
      </c>
      <c r="BE13" s="17">
        <v>0</v>
      </c>
      <c r="BF13" s="17">
        <v>0</v>
      </c>
      <c r="BG13" s="17">
        <v>0</v>
      </c>
      <c r="BH13" s="17">
        <v>0</v>
      </c>
      <c r="BI13" s="17">
        <v>0</v>
      </c>
      <c r="BJ13" s="17">
        <v>0</v>
      </c>
      <c r="BK13" s="17">
        <v>0</v>
      </c>
      <c r="BL13" s="17">
        <v>0</v>
      </c>
      <c r="BM13" s="17">
        <v>0</v>
      </c>
      <c r="BN13" s="17">
        <v>0</v>
      </c>
      <c r="BO13" s="17"/>
      <c r="BP13" s="17">
        <v>0</v>
      </c>
      <c r="BQ13" s="17">
        <v>0</v>
      </c>
      <c r="BR13" s="17">
        <v>0</v>
      </c>
      <c r="BS13" s="17">
        <v>0</v>
      </c>
      <c r="BT13" s="17">
        <v>0</v>
      </c>
      <c r="BU13" s="17">
        <v>0</v>
      </c>
      <c r="BV13" s="17"/>
      <c r="BW13" s="17">
        <v>0</v>
      </c>
      <c r="BX13" s="17">
        <v>0</v>
      </c>
      <c r="BY13" s="17">
        <v>0</v>
      </c>
      <c r="BZ13" s="17">
        <v>0</v>
      </c>
      <c r="CA13" s="17">
        <v>0</v>
      </c>
      <c r="CB13" s="17">
        <v>0</v>
      </c>
      <c r="CC13" s="17">
        <v>0</v>
      </c>
      <c r="CD13" s="17">
        <v>0</v>
      </c>
      <c r="CE13" s="17"/>
      <c r="CF13" s="17">
        <v>0</v>
      </c>
      <c r="CG13" s="17">
        <v>0</v>
      </c>
      <c r="CH13" s="17">
        <v>0</v>
      </c>
      <c r="CI13" s="17">
        <v>0</v>
      </c>
      <c r="CJ13" s="17">
        <v>0</v>
      </c>
      <c r="CK13" s="17"/>
      <c r="CL13" s="17">
        <v>0</v>
      </c>
      <c r="CM13" s="17"/>
      <c r="CN13" s="17">
        <v>0</v>
      </c>
      <c r="CO13" s="17">
        <v>0</v>
      </c>
      <c r="CP13" s="17">
        <v>0</v>
      </c>
    </row>
    <row r="14" spans="2:94" x14ac:dyDescent="0.35">
      <c r="B14" s="18" t="s">
        <v>133</v>
      </c>
      <c r="C14" s="17">
        <v>0</v>
      </c>
      <c r="D14" s="17">
        <v>0</v>
      </c>
      <c r="E14" s="17">
        <v>0</v>
      </c>
      <c r="F14" s="17"/>
      <c r="G14" s="17">
        <v>0</v>
      </c>
      <c r="H14" s="17">
        <v>0</v>
      </c>
      <c r="I14" s="17">
        <v>0</v>
      </c>
      <c r="J14" s="17">
        <v>0</v>
      </c>
      <c r="K14" s="17">
        <v>0</v>
      </c>
      <c r="L14" s="17">
        <v>0</v>
      </c>
      <c r="M14" s="17"/>
      <c r="N14" s="17">
        <v>0</v>
      </c>
      <c r="O14" s="17">
        <v>0</v>
      </c>
      <c r="P14" s="17">
        <v>0</v>
      </c>
      <c r="Q14" s="17">
        <v>0</v>
      </c>
      <c r="R14" s="17"/>
      <c r="S14" s="17">
        <v>0</v>
      </c>
      <c r="T14" s="17">
        <v>0</v>
      </c>
      <c r="U14" s="17">
        <v>0</v>
      </c>
      <c r="V14" s="17">
        <v>0</v>
      </c>
      <c r="W14" s="17">
        <v>0</v>
      </c>
      <c r="X14" s="17">
        <v>0</v>
      </c>
      <c r="Y14" s="17">
        <v>0</v>
      </c>
      <c r="Z14" s="17">
        <v>0</v>
      </c>
      <c r="AA14" s="17">
        <v>0</v>
      </c>
      <c r="AB14" s="17">
        <v>0</v>
      </c>
      <c r="AC14" s="17">
        <v>0</v>
      </c>
      <c r="AD14" s="17"/>
      <c r="AE14" s="17">
        <v>0</v>
      </c>
      <c r="AF14" s="17">
        <v>0</v>
      </c>
      <c r="AG14" s="17">
        <v>0</v>
      </c>
      <c r="AH14" s="17"/>
      <c r="AI14" s="17">
        <v>0</v>
      </c>
      <c r="AJ14" s="17">
        <v>0</v>
      </c>
      <c r="AK14" s="17">
        <v>0</v>
      </c>
      <c r="AL14" s="17">
        <v>0</v>
      </c>
      <c r="AM14" s="17">
        <v>0</v>
      </c>
      <c r="AN14" s="17"/>
      <c r="AO14" s="17">
        <v>0</v>
      </c>
      <c r="AP14" s="17">
        <v>0</v>
      </c>
      <c r="AQ14" s="17">
        <v>0</v>
      </c>
      <c r="AR14" s="17"/>
      <c r="AS14" s="17">
        <v>0</v>
      </c>
      <c r="AT14" s="17">
        <v>0</v>
      </c>
      <c r="AU14" s="17">
        <v>0</v>
      </c>
      <c r="AV14" s="17">
        <v>0</v>
      </c>
      <c r="AW14" s="17">
        <v>0</v>
      </c>
      <c r="AX14" s="17"/>
      <c r="AY14" s="17">
        <v>0</v>
      </c>
      <c r="AZ14" s="17">
        <v>0</v>
      </c>
      <c r="BA14" s="17">
        <v>0</v>
      </c>
      <c r="BB14" s="17">
        <v>0</v>
      </c>
      <c r="BC14" s="17">
        <v>0</v>
      </c>
      <c r="BD14" s="17">
        <v>0</v>
      </c>
      <c r="BE14" s="17">
        <v>0</v>
      </c>
      <c r="BF14" s="17">
        <v>0</v>
      </c>
      <c r="BG14" s="17">
        <v>0</v>
      </c>
      <c r="BH14" s="17">
        <v>0</v>
      </c>
      <c r="BI14" s="17">
        <v>0</v>
      </c>
      <c r="BJ14" s="17">
        <v>0</v>
      </c>
      <c r="BK14" s="17">
        <v>0</v>
      </c>
      <c r="BL14" s="17">
        <v>0</v>
      </c>
      <c r="BM14" s="17">
        <v>0</v>
      </c>
      <c r="BN14" s="17">
        <v>0</v>
      </c>
      <c r="BO14" s="17"/>
      <c r="BP14" s="17">
        <v>0</v>
      </c>
      <c r="BQ14" s="17">
        <v>0</v>
      </c>
      <c r="BR14" s="17">
        <v>0</v>
      </c>
      <c r="BS14" s="17">
        <v>0</v>
      </c>
      <c r="BT14" s="17">
        <v>0</v>
      </c>
      <c r="BU14" s="17">
        <v>0</v>
      </c>
      <c r="BV14" s="17"/>
      <c r="BW14" s="17">
        <v>0</v>
      </c>
      <c r="BX14" s="17">
        <v>0</v>
      </c>
      <c r="BY14" s="17">
        <v>0</v>
      </c>
      <c r="BZ14" s="17">
        <v>0</v>
      </c>
      <c r="CA14" s="17">
        <v>0</v>
      </c>
      <c r="CB14" s="17">
        <v>0</v>
      </c>
      <c r="CC14" s="17">
        <v>0</v>
      </c>
      <c r="CD14" s="17">
        <v>0</v>
      </c>
      <c r="CE14" s="17"/>
      <c r="CF14" s="17">
        <v>0</v>
      </c>
      <c r="CG14" s="17">
        <v>0</v>
      </c>
      <c r="CH14" s="17">
        <v>0</v>
      </c>
      <c r="CI14" s="17">
        <v>0</v>
      </c>
      <c r="CJ14" s="17">
        <v>0</v>
      </c>
      <c r="CK14" s="17"/>
      <c r="CL14" s="17">
        <v>0</v>
      </c>
      <c r="CM14" s="17"/>
      <c r="CN14" s="17">
        <v>0</v>
      </c>
      <c r="CO14" s="17">
        <v>0</v>
      </c>
      <c r="CP14" s="17">
        <v>0</v>
      </c>
    </row>
    <row r="15" spans="2:94" x14ac:dyDescent="0.35">
      <c r="B15" s="18" t="s">
        <v>187</v>
      </c>
      <c r="C15" s="20">
        <v>0</v>
      </c>
      <c r="D15" s="20">
        <v>0</v>
      </c>
      <c r="E15" s="20">
        <v>0</v>
      </c>
      <c r="F15" s="20"/>
      <c r="G15" s="20">
        <v>0</v>
      </c>
      <c r="H15" s="20">
        <v>0</v>
      </c>
      <c r="I15" s="20">
        <v>0</v>
      </c>
      <c r="J15" s="20">
        <v>0</v>
      </c>
      <c r="K15" s="20">
        <v>0</v>
      </c>
      <c r="L15" s="20">
        <v>0</v>
      </c>
      <c r="M15" s="20"/>
      <c r="N15" s="20">
        <v>0</v>
      </c>
      <c r="O15" s="20">
        <v>0</v>
      </c>
      <c r="P15" s="20">
        <v>0</v>
      </c>
      <c r="Q15" s="20">
        <v>0</v>
      </c>
      <c r="R15" s="20"/>
      <c r="S15" s="20">
        <v>0</v>
      </c>
      <c r="T15" s="20">
        <v>0</v>
      </c>
      <c r="U15" s="20">
        <v>0</v>
      </c>
      <c r="V15" s="20">
        <v>0</v>
      </c>
      <c r="W15" s="20">
        <v>0</v>
      </c>
      <c r="X15" s="20">
        <v>0</v>
      </c>
      <c r="Y15" s="20">
        <v>0</v>
      </c>
      <c r="Z15" s="20">
        <v>0</v>
      </c>
      <c r="AA15" s="20">
        <v>0</v>
      </c>
      <c r="AB15" s="20">
        <v>0</v>
      </c>
      <c r="AC15" s="20">
        <v>0</v>
      </c>
      <c r="AD15" s="20"/>
      <c r="AE15" s="20">
        <v>0</v>
      </c>
      <c r="AF15" s="20">
        <v>0</v>
      </c>
      <c r="AG15" s="20">
        <v>0</v>
      </c>
      <c r="AH15" s="20"/>
      <c r="AI15" s="20">
        <v>0</v>
      </c>
      <c r="AJ15" s="20">
        <v>0</v>
      </c>
      <c r="AK15" s="20">
        <v>0</v>
      </c>
      <c r="AL15" s="20">
        <v>0</v>
      </c>
      <c r="AM15" s="20">
        <v>0</v>
      </c>
      <c r="AN15" s="20"/>
      <c r="AO15" s="20">
        <v>0</v>
      </c>
      <c r="AP15" s="20">
        <v>0</v>
      </c>
      <c r="AQ15" s="20">
        <v>0</v>
      </c>
      <c r="AR15" s="20"/>
      <c r="AS15" s="20">
        <v>0</v>
      </c>
      <c r="AT15" s="20">
        <v>0</v>
      </c>
      <c r="AU15" s="20">
        <v>0</v>
      </c>
      <c r="AV15" s="20">
        <v>0</v>
      </c>
      <c r="AW15" s="20">
        <v>0</v>
      </c>
      <c r="AX15" s="20"/>
      <c r="AY15" s="20">
        <v>0</v>
      </c>
      <c r="AZ15" s="20">
        <v>0</v>
      </c>
      <c r="BA15" s="20">
        <v>0</v>
      </c>
      <c r="BB15" s="20">
        <v>0</v>
      </c>
      <c r="BC15" s="20">
        <v>0</v>
      </c>
      <c r="BD15" s="20">
        <v>0</v>
      </c>
      <c r="BE15" s="20">
        <v>0</v>
      </c>
      <c r="BF15" s="20">
        <v>0</v>
      </c>
      <c r="BG15" s="20">
        <v>0</v>
      </c>
      <c r="BH15" s="20">
        <v>0</v>
      </c>
      <c r="BI15" s="20">
        <v>0</v>
      </c>
      <c r="BJ15" s="20">
        <v>0</v>
      </c>
      <c r="BK15" s="20">
        <v>0</v>
      </c>
      <c r="BL15" s="20">
        <v>0</v>
      </c>
      <c r="BM15" s="20">
        <v>0</v>
      </c>
      <c r="BN15" s="20">
        <v>0</v>
      </c>
      <c r="BO15" s="20"/>
      <c r="BP15" s="20">
        <v>0</v>
      </c>
      <c r="BQ15" s="20">
        <v>0</v>
      </c>
      <c r="BR15" s="20">
        <v>0</v>
      </c>
      <c r="BS15" s="20">
        <v>0</v>
      </c>
      <c r="BT15" s="20">
        <v>0</v>
      </c>
      <c r="BU15" s="20">
        <v>0</v>
      </c>
      <c r="BV15" s="20"/>
      <c r="BW15" s="20">
        <v>0</v>
      </c>
      <c r="BX15" s="20">
        <v>0</v>
      </c>
      <c r="BY15" s="20">
        <v>0</v>
      </c>
      <c r="BZ15" s="20">
        <v>0</v>
      </c>
      <c r="CA15" s="20">
        <v>0</v>
      </c>
      <c r="CB15" s="20">
        <v>0</v>
      </c>
      <c r="CC15" s="20">
        <v>0</v>
      </c>
      <c r="CD15" s="20">
        <v>0</v>
      </c>
      <c r="CE15" s="20"/>
      <c r="CF15" s="20">
        <v>0</v>
      </c>
      <c r="CG15" s="20">
        <v>0</v>
      </c>
      <c r="CH15" s="20">
        <v>0</v>
      </c>
      <c r="CI15" s="20">
        <v>0</v>
      </c>
      <c r="CJ15" s="20">
        <v>0</v>
      </c>
      <c r="CK15" s="20"/>
      <c r="CL15" s="20">
        <v>0</v>
      </c>
      <c r="CM15" s="20"/>
      <c r="CN15" s="20">
        <v>0</v>
      </c>
      <c r="CO15" s="20">
        <v>0</v>
      </c>
      <c r="CP15" s="20">
        <v>0</v>
      </c>
    </row>
    <row r="16" spans="2:94" x14ac:dyDescent="0.35">
      <c r="B16" s="18" t="s">
        <v>188</v>
      </c>
      <c r="C16" s="20">
        <v>1</v>
      </c>
      <c r="D16" s="20">
        <v>1</v>
      </c>
      <c r="E16" s="20">
        <v>1</v>
      </c>
      <c r="F16" s="20"/>
      <c r="G16" s="20">
        <v>1</v>
      </c>
      <c r="H16" s="20">
        <v>1</v>
      </c>
      <c r="I16" s="20">
        <v>1</v>
      </c>
      <c r="J16" s="20">
        <v>1</v>
      </c>
      <c r="K16" s="20">
        <v>1</v>
      </c>
      <c r="L16" s="20">
        <v>1</v>
      </c>
      <c r="M16" s="20"/>
      <c r="N16" s="20">
        <v>1</v>
      </c>
      <c r="O16" s="20">
        <v>1</v>
      </c>
      <c r="P16" s="20">
        <v>1</v>
      </c>
      <c r="Q16" s="20">
        <v>1</v>
      </c>
      <c r="R16" s="20"/>
      <c r="S16" s="20">
        <v>1</v>
      </c>
      <c r="T16" s="20">
        <v>1</v>
      </c>
      <c r="U16" s="20">
        <v>1</v>
      </c>
      <c r="V16" s="20">
        <v>1</v>
      </c>
      <c r="W16" s="20">
        <v>1</v>
      </c>
      <c r="X16" s="20">
        <v>1</v>
      </c>
      <c r="Y16" s="20">
        <v>1</v>
      </c>
      <c r="Z16" s="20">
        <v>1</v>
      </c>
      <c r="AA16" s="20">
        <v>1</v>
      </c>
      <c r="AB16" s="20">
        <v>1</v>
      </c>
      <c r="AC16" s="20">
        <v>1</v>
      </c>
      <c r="AD16" s="20"/>
      <c r="AE16" s="20">
        <v>1</v>
      </c>
      <c r="AF16" s="20">
        <v>1</v>
      </c>
      <c r="AG16" s="20">
        <v>1</v>
      </c>
      <c r="AH16" s="20"/>
      <c r="AI16" s="20">
        <v>1</v>
      </c>
      <c r="AJ16" s="20">
        <v>1</v>
      </c>
      <c r="AK16" s="20">
        <v>1</v>
      </c>
      <c r="AL16" s="20">
        <v>1</v>
      </c>
      <c r="AM16" s="20">
        <v>1</v>
      </c>
      <c r="AN16" s="20"/>
      <c r="AO16" s="20">
        <v>1</v>
      </c>
      <c r="AP16" s="20">
        <v>1</v>
      </c>
      <c r="AQ16" s="20">
        <v>1</v>
      </c>
      <c r="AR16" s="20"/>
      <c r="AS16" s="20">
        <v>1</v>
      </c>
      <c r="AT16" s="20">
        <v>1</v>
      </c>
      <c r="AU16" s="20">
        <v>1</v>
      </c>
      <c r="AV16" s="20">
        <v>1</v>
      </c>
      <c r="AW16" s="20">
        <v>1</v>
      </c>
      <c r="AX16" s="20"/>
      <c r="AY16" s="20">
        <v>1</v>
      </c>
      <c r="AZ16" s="20">
        <v>1</v>
      </c>
      <c r="BA16" s="20">
        <v>1</v>
      </c>
      <c r="BB16" s="20">
        <v>1</v>
      </c>
      <c r="BC16" s="20">
        <v>1</v>
      </c>
      <c r="BD16" s="20">
        <v>1</v>
      </c>
      <c r="BE16" s="20">
        <v>1</v>
      </c>
      <c r="BF16" s="20">
        <v>1</v>
      </c>
      <c r="BG16" s="20">
        <v>1</v>
      </c>
      <c r="BH16" s="20">
        <v>1</v>
      </c>
      <c r="BI16" s="20">
        <v>1</v>
      </c>
      <c r="BJ16" s="20">
        <v>1</v>
      </c>
      <c r="BK16" s="20">
        <v>1</v>
      </c>
      <c r="BL16" s="20">
        <v>1</v>
      </c>
      <c r="BM16" s="20">
        <v>1</v>
      </c>
      <c r="BN16" s="20">
        <v>1</v>
      </c>
      <c r="BO16" s="20"/>
      <c r="BP16" s="20">
        <v>1</v>
      </c>
      <c r="BQ16" s="20">
        <v>1</v>
      </c>
      <c r="BR16" s="20">
        <v>1</v>
      </c>
      <c r="BS16" s="20">
        <v>1</v>
      </c>
      <c r="BT16" s="20">
        <v>1</v>
      </c>
      <c r="BU16" s="20">
        <v>1</v>
      </c>
      <c r="BV16" s="20"/>
      <c r="BW16" s="20">
        <v>1</v>
      </c>
      <c r="BX16" s="20">
        <v>1</v>
      </c>
      <c r="BY16" s="20">
        <v>1</v>
      </c>
      <c r="BZ16" s="20">
        <v>1</v>
      </c>
      <c r="CA16" s="20">
        <v>1</v>
      </c>
      <c r="CB16" s="20">
        <v>1</v>
      </c>
      <c r="CC16" s="20">
        <v>1</v>
      </c>
      <c r="CD16" s="20">
        <v>1</v>
      </c>
      <c r="CE16" s="20"/>
      <c r="CF16" s="20">
        <v>1</v>
      </c>
      <c r="CG16" s="20">
        <v>1</v>
      </c>
      <c r="CH16" s="20">
        <v>1</v>
      </c>
      <c r="CI16" s="20">
        <v>1</v>
      </c>
      <c r="CJ16" s="20">
        <v>1</v>
      </c>
      <c r="CK16" s="20"/>
      <c r="CL16" s="20">
        <v>1</v>
      </c>
      <c r="CM16" s="20"/>
      <c r="CN16" s="20">
        <v>1</v>
      </c>
      <c r="CO16" s="20">
        <v>1</v>
      </c>
      <c r="CP16" s="20">
        <v>1</v>
      </c>
    </row>
    <row r="17" spans="2:94" x14ac:dyDescent="0.35">
      <c r="B17" s="18" t="s">
        <v>147</v>
      </c>
      <c r="C17" s="21">
        <v>-1</v>
      </c>
      <c r="D17" s="21">
        <v>-1</v>
      </c>
      <c r="E17" s="21">
        <v>-1</v>
      </c>
      <c r="F17" s="21"/>
      <c r="G17" s="21">
        <v>-1</v>
      </c>
      <c r="H17" s="21">
        <v>-1</v>
      </c>
      <c r="I17" s="21">
        <v>-1</v>
      </c>
      <c r="J17" s="21">
        <v>-1</v>
      </c>
      <c r="K17" s="21">
        <v>-1</v>
      </c>
      <c r="L17" s="21">
        <v>-1</v>
      </c>
      <c r="M17" s="21"/>
      <c r="N17" s="21">
        <v>-1</v>
      </c>
      <c r="O17" s="21">
        <v>-1</v>
      </c>
      <c r="P17" s="21">
        <v>-1</v>
      </c>
      <c r="Q17" s="21">
        <v>-1</v>
      </c>
      <c r="R17" s="21"/>
      <c r="S17" s="21">
        <v>-1</v>
      </c>
      <c r="T17" s="21">
        <v>-1</v>
      </c>
      <c r="U17" s="21">
        <v>-1</v>
      </c>
      <c r="V17" s="21">
        <v>-1</v>
      </c>
      <c r="W17" s="21">
        <v>-1</v>
      </c>
      <c r="X17" s="21">
        <v>-1</v>
      </c>
      <c r="Y17" s="21">
        <v>-1</v>
      </c>
      <c r="Z17" s="21">
        <v>-1</v>
      </c>
      <c r="AA17" s="21">
        <v>-1</v>
      </c>
      <c r="AB17" s="21">
        <v>-1</v>
      </c>
      <c r="AC17" s="21">
        <v>-1</v>
      </c>
      <c r="AD17" s="21"/>
      <c r="AE17" s="21">
        <v>-1</v>
      </c>
      <c r="AF17" s="21">
        <v>-1</v>
      </c>
      <c r="AG17" s="21">
        <v>-1</v>
      </c>
      <c r="AH17" s="21"/>
      <c r="AI17" s="21">
        <v>-1</v>
      </c>
      <c r="AJ17" s="21">
        <v>-1</v>
      </c>
      <c r="AK17" s="21">
        <v>-1</v>
      </c>
      <c r="AL17" s="21">
        <v>-1</v>
      </c>
      <c r="AM17" s="21">
        <v>-1</v>
      </c>
      <c r="AN17" s="21"/>
      <c r="AO17" s="21">
        <v>-1</v>
      </c>
      <c r="AP17" s="21">
        <v>-1</v>
      </c>
      <c r="AQ17" s="21">
        <v>-1</v>
      </c>
      <c r="AR17" s="21"/>
      <c r="AS17" s="21">
        <v>-1</v>
      </c>
      <c r="AT17" s="21">
        <v>-1</v>
      </c>
      <c r="AU17" s="21">
        <v>-1</v>
      </c>
      <c r="AV17" s="21">
        <v>-1</v>
      </c>
      <c r="AW17" s="21">
        <v>-1</v>
      </c>
      <c r="AX17" s="21"/>
      <c r="AY17" s="21">
        <v>-1</v>
      </c>
      <c r="AZ17" s="21">
        <v>-1</v>
      </c>
      <c r="BA17" s="21">
        <v>-1</v>
      </c>
      <c r="BB17" s="21">
        <v>-1</v>
      </c>
      <c r="BC17" s="21">
        <v>-1</v>
      </c>
      <c r="BD17" s="21">
        <v>-1</v>
      </c>
      <c r="BE17" s="21">
        <v>-1</v>
      </c>
      <c r="BF17" s="21">
        <v>-1</v>
      </c>
      <c r="BG17" s="21">
        <v>-1</v>
      </c>
      <c r="BH17" s="21">
        <v>-1</v>
      </c>
      <c r="BI17" s="21">
        <v>-1</v>
      </c>
      <c r="BJ17" s="21">
        <v>-1</v>
      </c>
      <c r="BK17" s="21">
        <v>-1</v>
      </c>
      <c r="BL17" s="21">
        <v>-1</v>
      </c>
      <c r="BM17" s="21">
        <v>-1</v>
      </c>
      <c r="BN17" s="21">
        <v>-1</v>
      </c>
      <c r="BO17" s="21"/>
      <c r="BP17" s="21">
        <v>-1</v>
      </c>
      <c r="BQ17" s="21">
        <v>-1</v>
      </c>
      <c r="BR17" s="21">
        <v>-1</v>
      </c>
      <c r="BS17" s="21">
        <v>-1</v>
      </c>
      <c r="BT17" s="21">
        <v>-1</v>
      </c>
      <c r="BU17" s="21">
        <v>-1</v>
      </c>
      <c r="BV17" s="21"/>
      <c r="BW17" s="21">
        <v>-1</v>
      </c>
      <c r="BX17" s="21">
        <v>-1</v>
      </c>
      <c r="BY17" s="21">
        <v>-1</v>
      </c>
      <c r="BZ17" s="21">
        <v>-1</v>
      </c>
      <c r="CA17" s="21">
        <v>-1</v>
      </c>
      <c r="CB17" s="21">
        <v>-1</v>
      </c>
      <c r="CC17" s="21">
        <v>-1</v>
      </c>
      <c r="CD17" s="21">
        <v>-1</v>
      </c>
      <c r="CE17" s="21"/>
      <c r="CF17" s="21">
        <v>-1</v>
      </c>
      <c r="CG17" s="21">
        <v>-1</v>
      </c>
      <c r="CH17" s="21">
        <v>-1</v>
      </c>
      <c r="CI17" s="21">
        <v>-1</v>
      </c>
      <c r="CJ17" s="21">
        <v>-1</v>
      </c>
      <c r="CK17" s="21"/>
      <c r="CL17" s="21">
        <v>-1</v>
      </c>
      <c r="CM17" s="21"/>
      <c r="CN17" s="21">
        <v>-1</v>
      </c>
      <c r="CO17" s="21">
        <v>-1</v>
      </c>
      <c r="CP17" s="21">
        <v>-1</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C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192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182</v>
      </c>
      <c r="C9" s="17">
        <v>0.28446387003275198</v>
      </c>
      <c r="D9" s="17">
        <v>0.31385619935389197</v>
      </c>
      <c r="E9" s="17">
        <v>0.25263328033268101</v>
      </c>
      <c r="F9" s="17"/>
      <c r="G9" s="17">
        <v>0.32072938035969301</v>
      </c>
      <c r="H9" s="17">
        <v>0.29490553637633998</v>
      </c>
      <c r="I9" s="17">
        <v>0.295936578227744</v>
      </c>
      <c r="J9" s="17">
        <v>0.27600248048528903</v>
      </c>
      <c r="K9" s="17">
        <v>0.29488498123233198</v>
      </c>
      <c r="L9" s="17">
        <v>0.242218397713651</v>
      </c>
      <c r="M9" s="17"/>
      <c r="N9" s="17">
        <v>0.34070118485173401</v>
      </c>
      <c r="O9" s="17">
        <v>0.28902185213620002</v>
      </c>
      <c r="P9" s="17">
        <v>0.25190602135489498</v>
      </c>
      <c r="Q9" s="17">
        <v>0.24445432208841</v>
      </c>
      <c r="R9" s="17"/>
      <c r="S9" s="17">
        <v>0.30863521006945399</v>
      </c>
      <c r="T9" s="17">
        <v>0.286935919288207</v>
      </c>
      <c r="U9" s="17">
        <v>0.28377215057156702</v>
      </c>
      <c r="V9" s="17">
        <v>0.28275974275687799</v>
      </c>
      <c r="W9" s="17">
        <v>0.248635580815907</v>
      </c>
      <c r="X9" s="17">
        <v>0.242262615131557</v>
      </c>
      <c r="Y9" s="17">
        <v>0.32829869530905498</v>
      </c>
      <c r="Z9" s="17">
        <v>0.26466410193539702</v>
      </c>
      <c r="AA9" s="17">
        <v>0.28730059533327501</v>
      </c>
      <c r="AB9" s="17">
        <v>0.27861884817548599</v>
      </c>
      <c r="AC9" s="17">
        <v>0.29077950905878303</v>
      </c>
      <c r="AD9" s="17"/>
      <c r="AE9" s="17">
        <v>0.226310329974065</v>
      </c>
      <c r="AF9" s="17">
        <v>0.34037848771718698</v>
      </c>
      <c r="AG9" s="17">
        <v>0.23773055961087</v>
      </c>
      <c r="AH9" s="17"/>
      <c r="AI9" s="17">
        <v>0.229730617915024</v>
      </c>
      <c r="AJ9" s="17">
        <v>0.34076469223859601</v>
      </c>
      <c r="AK9" s="17">
        <v>0.36494787005368901</v>
      </c>
      <c r="AL9" s="17">
        <v>0.201847372194391</v>
      </c>
      <c r="AM9" s="17">
        <v>0.20849313358914801</v>
      </c>
      <c r="AN9" s="17"/>
      <c r="AO9" s="17">
        <v>0.23806147943823</v>
      </c>
      <c r="AP9" s="17">
        <v>0.34792069370331502</v>
      </c>
      <c r="AQ9" s="17">
        <v>0.324052393659016</v>
      </c>
      <c r="AR9" s="17"/>
      <c r="AS9" s="17">
        <v>0.21754163633142001</v>
      </c>
      <c r="AT9" s="17">
        <v>0.26235235332470502</v>
      </c>
      <c r="AU9" s="17">
        <v>0.32222842934780899</v>
      </c>
      <c r="AV9" s="17">
        <v>0.37888432006103201</v>
      </c>
      <c r="AW9" s="17">
        <v>0.37244175195659501</v>
      </c>
      <c r="AX9" s="17"/>
      <c r="AY9" s="17">
        <v>0.38245093856000201</v>
      </c>
      <c r="AZ9" s="17">
        <v>0.26774648777569998</v>
      </c>
      <c r="BA9" s="17">
        <v>0.30755227817200498</v>
      </c>
      <c r="BB9" s="17">
        <v>0.278329146642948</v>
      </c>
      <c r="BC9" s="17">
        <v>0.25107523947138699</v>
      </c>
      <c r="BD9" s="17">
        <v>0.247657125506728</v>
      </c>
      <c r="BE9" s="17">
        <v>0.26181744866974799</v>
      </c>
      <c r="BF9" s="17">
        <v>0.26009707070847898</v>
      </c>
      <c r="BG9" s="17">
        <v>0.27099272169551297</v>
      </c>
      <c r="BH9" s="17">
        <v>0.32037139898310002</v>
      </c>
      <c r="BI9" s="17">
        <v>0.309854991234287</v>
      </c>
      <c r="BJ9" s="17">
        <v>0.30686357158017802</v>
      </c>
      <c r="BK9" s="17">
        <v>0.323356924753404</v>
      </c>
      <c r="BL9" s="17">
        <v>0.33911802072113301</v>
      </c>
      <c r="BM9" s="17">
        <v>0.38983818536977999</v>
      </c>
      <c r="BN9" s="17">
        <v>0.454700528822371</v>
      </c>
      <c r="BO9" s="17"/>
      <c r="BP9" s="17">
        <v>0.332947793704087</v>
      </c>
      <c r="BQ9" s="17">
        <v>0.29239675776989099</v>
      </c>
      <c r="BR9" s="17">
        <v>0.21328080343299799</v>
      </c>
      <c r="BS9" s="17">
        <v>0.25794750740840999</v>
      </c>
      <c r="BT9" s="17">
        <v>0.28993102476806198</v>
      </c>
      <c r="BU9" s="17">
        <v>0.301891441498639</v>
      </c>
      <c r="BV9" s="17"/>
      <c r="BW9" s="17">
        <v>0.33977729854780803</v>
      </c>
      <c r="BX9" s="17">
        <v>0.295447060211255</v>
      </c>
      <c r="BY9" s="17">
        <v>0.28763895232537801</v>
      </c>
      <c r="BZ9" s="17">
        <v>0.25156265206371198</v>
      </c>
      <c r="CA9" s="17">
        <v>0.27277056098487701</v>
      </c>
      <c r="CB9" s="17">
        <v>0.26654445268228699</v>
      </c>
      <c r="CC9" s="17">
        <v>0.39595638718571802</v>
      </c>
      <c r="CD9" s="17">
        <v>0.30115010280675503</v>
      </c>
      <c r="CE9" s="17"/>
      <c r="CF9" s="17">
        <v>0.34263197917633598</v>
      </c>
      <c r="CG9" s="17">
        <v>0.287867946646645</v>
      </c>
      <c r="CH9" s="17">
        <v>0.262788167138644</v>
      </c>
      <c r="CI9" s="17">
        <v>0.30049392155819599</v>
      </c>
      <c r="CJ9" s="17">
        <v>0.274246354196863</v>
      </c>
      <c r="CK9" s="17"/>
      <c r="CL9" s="17">
        <v>0.28332509143097501</v>
      </c>
      <c r="CM9" s="17"/>
      <c r="CN9" s="17">
        <v>0.32400922681551197</v>
      </c>
      <c r="CO9" s="17">
        <v>0.21367886648440701</v>
      </c>
      <c r="CP9" s="17">
        <v>0.250428014013858</v>
      </c>
    </row>
    <row r="10" spans="2:94" x14ac:dyDescent="0.35">
      <c r="B10" s="18" t="s">
        <v>183</v>
      </c>
      <c r="C10" s="17">
        <v>0.41726277923274202</v>
      </c>
      <c r="D10" s="17">
        <v>0.39196682047179099</v>
      </c>
      <c r="E10" s="17">
        <v>0.44372299269089899</v>
      </c>
      <c r="F10" s="17"/>
      <c r="G10" s="17">
        <v>0.43056203837264201</v>
      </c>
      <c r="H10" s="17">
        <v>0.462730066568462</v>
      </c>
      <c r="I10" s="17">
        <v>0.42262108995999598</v>
      </c>
      <c r="J10" s="17">
        <v>0.42355377176004</v>
      </c>
      <c r="K10" s="17">
        <v>0.39672984890141899</v>
      </c>
      <c r="L10" s="17">
        <v>0.37544762518292202</v>
      </c>
      <c r="M10" s="17"/>
      <c r="N10" s="17">
        <v>0.41737870810514999</v>
      </c>
      <c r="O10" s="17">
        <v>0.42926649172736803</v>
      </c>
      <c r="P10" s="17">
        <v>0.44922442605664398</v>
      </c>
      <c r="Q10" s="17">
        <v>0.37908349033226701</v>
      </c>
      <c r="R10" s="17"/>
      <c r="S10" s="17">
        <v>0.42158940305540998</v>
      </c>
      <c r="T10" s="17">
        <v>0.38783381099672398</v>
      </c>
      <c r="U10" s="17">
        <v>0.401200286547653</v>
      </c>
      <c r="V10" s="17">
        <v>0.418838628686523</v>
      </c>
      <c r="W10" s="17">
        <v>0.47975543130505599</v>
      </c>
      <c r="X10" s="17">
        <v>0.43580862924823499</v>
      </c>
      <c r="Y10" s="17">
        <v>0.41832678444038801</v>
      </c>
      <c r="Z10" s="17">
        <v>0.46957448643236799</v>
      </c>
      <c r="AA10" s="17">
        <v>0.39316496976683202</v>
      </c>
      <c r="AB10" s="17">
        <v>0.397453996189018</v>
      </c>
      <c r="AC10" s="17">
        <v>0.42884650179339501</v>
      </c>
      <c r="AD10" s="17"/>
      <c r="AE10" s="17">
        <v>0.39190448802029099</v>
      </c>
      <c r="AF10" s="17">
        <v>0.42946622023518999</v>
      </c>
      <c r="AG10" s="17">
        <v>0.44486543283499502</v>
      </c>
      <c r="AH10" s="17"/>
      <c r="AI10" s="17">
        <v>0.41333214023800502</v>
      </c>
      <c r="AJ10" s="17">
        <v>0.43939528433277403</v>
      </c>
      <c r="AK10" s="17">
        <v>0.42798996944026102</v>
      </c>
      <c r="AL10" s="17">
        <v>0.23009397092400399</v>
      </c>
      <c r="AM10" s="17">
        <v>0.43666530844811602</v>
      </c>
      <c r="AN10" s="17"/>
      <c r="AO10" s="17">
        <v>0.44406139586884202</v>
      </c>
      <c r="AP10" s="17">
        <v>0.43235900605149902</v>
      </c>
      <c r="AQ10" s="17">
        <v>0.44643228948701502</v>
      </c>
      <c r="AR10" s="17"/>
      <c r="AS10" s="17">
        <v>0.40184410230253398</v>
      </c>
      <c r="AT10" s="17">
        <v>0.43232631561706403</v>
      </c>
      <c r="AU10" s="17">
        <v>0.42979119143436101</v>
      </c>
      <c r="AV10" s="17">
        <v>0.43158714335123399</v>
      </c>
      <c r="AW10" s="17">
        <v>0.49481864222251298</v>
      </c>
      <c r="AX10" s="17"/>
      <c r="AY10" s="17">
        <v>0.28563458233265099</v>
      </c>
      <c r="AZ10" s="17">
        <v>0.38586530381933898</v>
      </c>
      <c r="BA10" s="17">
        <v>0.35120497467356998</v>
      </c>
      <c r="BB10" s="17">
        <v>0.377807674037621</v>
      </c>
      <c r="BC10" s="17">
        <v>0.45478677558298503</v>
      </c>
      <c r="BD10" s="17">
        <v>0.44090413519025301</v>
      </c>
      <c r="BE10" s="17">
        <v>0.390712347217964</v>
      </c>
      <c r="BF10" s="17">
        <v>0.45943423194357702</v>
      </c>
      <c r="BG10" s="17">
        <v>0.43520873499600599</v>
      </c>
      <c r="BH10" s="17">
        <v>0.42805397898255398</v>
      </c>
      <c r="BI10" s="17">
        <v>0.447561420608803</v>
      </c>
      <c r="BJ10" s="17">
        <v>0.419203426224391</v>
      </c>
      <c r="BK10" s="17">
        <v>0.43177510051072499</v>
      </c>
      <c r="BL10" s="17">
        <v>0.44722298622568102</v>
      </c>
      <c r="BM10" s="17">
        <v>0.38378999960562299</v>
      </c>
      <c r="BN10" s="17">
        <v>0.41618596025372001</v>
      </c>
      <c r="BO10" s="17"/>
      <c r="BP10" s="17">
        <v>0.40429330621485399</v>
      </c>
      <c r="BQ10" s="17">
        <v>0.398338272468231</v>
      </c>
      <c r="BR10" s="17">
        <v>0.46639749903839101</v>
      </c>
      <c r="BS10" s="17">
        <v>0.44140852423054</v>
      </c>
      <c r="BT10" s="17">
        <v>0.40628061657856901</v>
      </c>
      <c r="BU10" s="17">
        <v>0.382675373097079</v>
      </c>
      <c r="BV10" s="17"/>
      <c r="BW10" s="17">
        <v>0.38878396360879403</v>
      </c>
      <c r="BX10" s="17">
        <v>0.41864828386518699</v>
      </c>
      <c r="BY10" s="17">
        <v>0.425537102038549</v>
      </c>
      <c r="BZ10" s="17">
        <v>0.43777551966380701</v>
      </c>
      <c r="CA10" s="17">
        <v>0.44213334287813799</v>
      </c>
      <c r="CB10" s="17">
        <v>0.451161635742439</v>
      </c>
      <c r="CC10" s="17">
        <v>0.32789568903100802</v>
      </c>
      <c r="CD10" s="17">
        <v>0.39925308020514499</v>
      </c>
      <c r="CE10" s="17"/>
      <c r="CF10" s="17">
        <v>0.38526974448899498</v>
      </c>
      <c r="CG10" s="17">
        <v>0.42828619501923698</v>
      </c>
      <c r="CH10" s="17">
        <v>0.42460984071797497</v>
      </c>
      <c r="CI10" s="17">
        <v>0.410163505841808</v>
      </c>
      <c r="CJ10" s="17">
        <v>0.33203094929971</v>
      </c>
      <c r="CK10" s="17"/>
      <c r="CL10" s="17">
        <v>0.45408608628817698</v>
      </c>
      <c r="CM10" s="17"/>
      <c r="CN10" s="17">
        <v>0.39412998814049399</v>
      </c>
      <c r="CO10" s="17">
        <v>0.44238937067880102</v>
      </c>
      <c r="CP10" s="17">
        <v>0.45012988656677</v>
      </c>
    </row>
    <row r="11" spans="2:94" x14ac:dyDescent="0.35">
      <c r="B11" s="18" t="s">
        <v>184</v>
      </c>
      <c r="C11" s="17">
        <v>0.21803985571194801</v>
      </c>
      <c r="D11" s="17">
        <v>0.22019378780735499</v>
      </c>
      <c r="E11" s="17">
        <v>0.21667830151787501</v>
      </c>
      <c r="F11" s="17"/>
      <c r="G11" s="17">
        <v>0.17670280393971</v>
      </c>
      <c r="H11" s="17">
        <v>0.172718035439685</v>
      </c>
      <c r="I11" s="17">
        <v>0.19645253511789801</v>
      </c>
      <c r="J11" s="17">
        <v>0.22730363570002801</v>
      </c>
      <c r="K11" s="17">
        <v>0.23219496309492099</v>
      </c>
      <c r="L11" s="17">
        <v>0.28333679683325103</v>
      </c>
      <c r="M11" s="17"/>
      <c r="N11" s="17">
        <v>0.189084784317362</v>
      </c>
      <c r="O11" s="17">
        <v>0.20848855066094699</v>
      </c>
      <c r="P11" s="17">
        <v>0.21857004562129501</v>
      </c>
      <c r="Q11" s="17">
        <v>0.25836988293073199</v>
      </c>
      <c r="R11" s="17"/>
      <c r="S11" s="17">
        <v>0.205094469476716</v>
      </c>
      <c r="T11" s="17">
        <v>0.241750648319041</v>
      </c>
      <c r="U11" s="17">
        <v>0.22030002826435299</v>
      </c>
      <c r="V11" s="17">
        <v>0.22898962852869301</v>
      </c>
      <c r="W11" s="17">
        <v>0.20037009062349101</v>
      </c>
      <c r="X11" s="17">
        <v>0.205601975056419</v>
      </c>
      <c r="Y11" s="17">
        <v>0.18365072449330599</v>
      </c>
      <c r="Z11" s="17">
        <v>0.21707131922300199</v>
      </c>
      <c r="AA11" s="17">
        <v>0.23632683367003501</v>
      </c>
      <c r="AB11" s="17">
        <v>0.23568863940316001</v>
      </c>
      <c r="AC11" s="17">
        <v>0.20007217383480799</v>
      </c>
      <c r="AD11" s="17"/>
      <c r="AE11" s="17">
        <v>0.27210753274982202</v>
      </c>
      <c r="AF11" s="17">
        <v>0.18346362434058899</v>
      </c>
      <c r="AG11" s="17">
        <v>0.21335847877203801</v>
      </c>
      <c r="AH11" s="17"/>
      <c r="AI11" s="17">
        <v>0.260411440936276</v>
      </c>
      <c r="AJ11" s="17">
        <v>0.17018548404966599</v>
      </c>
      <c r="AK11" s="17">
        <v>0.15604088275994299</v>
      </c>
      <c r="AL11" s="17">
        <v>0.34327968992800001</v>
      </c>
      <c r="AM11" s="17">
        <v>0.24939857237388499</v>
      </c>
      <c r="AN11" s="17"/>
      <c r="AO11" s="17">
        <v>0.23330426127454101</v>
      </c>
      <c r="AP11" s="17">
        <v>0.16996608486109999</v>
      </c>
      <c r="AQ11" s="17">
        <v>0.195597247813107</v>
      </c>
      <c r="AR11" s="17"/>
      <c r="AS11" s="17">
        <v>0.27582565885942101</v>
      </c>
      <c r="AT11" s="17">
        <v>0.22003276505874</v>
      </c>
      <c r="AU11" s="17">
        <v>0.19228757626001799</v>
      </c>
      <c r="AV11" s="17">
        <v>0.14271424857939399</v>
      </c>
      <c r="AW11" s="17">
        <v>0.107627501022176</v>
      </c>
      <c r="AX11" s="17"/>
      <c r="AY11" s="17">
        <v>0.194552970576439</v>
      </c>
      <c r="AZ11" s="17">
        <v>0.26491044285472198</v>
      </c>
      <c r="BA11" s="17">
        <v>0.237544979131219</v>
      </c>
      <c r="BB11" s="17">
        <v>0.23966936766217301</v>
      </c>
      <c r="BC11" s="17">
        <v>0.22278921796229401</v>
      </c>
      <c r="BD11" s="17">
        <v>0.22568964001710201</v>
      </c>
      <c r="BE11" s="17">
        <v>0.22704463730728899</v>
      </c>
      <c r="BF11" s="17">
        <v>0.22157955699229601</v>
      </c>
      <c r="BG11" s="17">
        <v>0.23511414100352801</v>
      </c>
      <c r="BH11" s="17">
        <v>0.174022556854002</v>
      </c>
      <c r="BI11" s="17">
        <v>0.18812992987480201</v>
      </c>
      <c r="BJ11" s="17">
        <v>0.214218271957127</v>
      </c>
      <c r="BK11" s="17">
        <v>0.18630656764592801</v>
      </c>
      <c r="BL11" s="17">
        <v>0.17564974314269899</v>
      </c>
      <c r="BM11" s="17">
        <v>0.14519049384564101</v>
      </c>
      <c r="BN11" s="17">
        <v>0.110453130133465</v>
      </c>
      <c r="BO11" s="17"/>
      <c r="BP11" s="17">
        <v>0.186248745443967</v>
      </c>
      <c r="BQ11" s="17">
        <v>0.23487600231032599</v>
      </c>
      <c r="BR11" s="17">
        <v>0.225181417333538</v>
      </c>
      <c r="BS11" s="17">
        <v>0.21313511147543501</v>
      </c>
      <c r="BT11" s="17">
        <v>0.23405981006245799</v>
      </c>
      <c r="BU11" s="17">
        <v>0.23266744042395901</v>
      </c>
      <c r="BV11" s="17"/>
      <c r="BW11" s="17">
        <v>0.23944132885293201</v>
      </c>
      <c r="BX11" s="17">
        <v>0.20435637552022501</v>
      </c>
      <c r="BY11" s="17">
        <v>0.217312139850627</v>
      </c>
      <c r="BZ11" s="17">
        <v>0.237379269239192</v>
      </c>
      <c r="CA11" s="17">
        <v>0.201744639943813</v>
      </c>
      <c r="CB11" s="17">
        <v>0.16862175413833599</v>
      </c>
      <c r="CC11" s="17">
        <v>0.197919967975557</v>
      </c>
      <c r="CD11" s="17">
        <v>0.206168872663618</v>
      </c>
      <c r="CE11" s="17"/>
      <c r="CF11" s="17">
        <v>0.19685663228071601</v>
      </c>
      <c r="CG11" s="17">
        <v>0.21273271424137699</v>
      </c>
      <c r="CH11" s="17">
        <v>0.23226295072616801</v>
      </c>
      <c r="CI11" s="17">
        <v>0.20081615810057901</v>
      </c>
      <c r="CJ11" s="17">
        <v>0.24383286011295399</v>
      </c>
      <c r="CK11" s="17"/>
      <c r="CL11" s="17">
        <v>0.220577093152793</v>
      </c>
      <c r="CM11" s="17"/>
      <c r="CN11" s="17">
        <v>0.19929957145637101</v>
      </c>
      <c r="CO11" s="17">
        <v>0.27289607404016197</v>
      </c>
      <c r="CP11" s="17">
        <v>0.21720776004526399</v>
      </c>
    </row>
    <row r="12" spans="2:94" x14ac:dyDescent="0.35">
      <c r="B12" s="18" t="s">
        <v>185</v>
      </c>
      <c r="C12" s="17">
        <v>2.7521626514369499E-2</v>
      </c>
      <c r="D12" s="17">
        <v>2.9145799281330001E-2</v>
      </c>
      <c r="E12" s="17">
        <v>2.61538144183803E-2</v>
      </c>
      <c r="F12" s="17"/>
      <c r="G12" s="17">
        <v>4.0289883791743503E-2</v>
      </c>
      <c r="H12" s="17">
        <v>2.6965559539604299E-2</v>
      </c>
      <c r="I12" s="17">
        <v>3.65817772880506E-2</v>
      </c>
      <c r="J12" s="17">
        <v>2.4061744942609199E-2</v>
      </c>
      <c r="K12" s="17">
        <v>1.67144392115594E-2</v>
      </c>
      <c r="L12" s="17">
        <v>2.21282006485303E-2</v>
      </c>
      <c r="M12" s="17"/>
      <c r="N12" s="17">
        <v>1.68865883640404E-2</v>
      </c>
      <c r="O12" s="17">
        <v>2.8430627047754401E-2</v>
      </c>
      <c r="P12" s="17">
        <v>3.2473108532800499E-2</v>
      </c>
      <c r="Q12" s="17">
        <v>3.4063999976762897E-2</v>
      </c>
      <c r="R12" s="17"/>
      <c r="S12" s="17">
        <v>2.7239742116033999E-2</v>
      </c>
      <c r="T12" s="17">
        <v>2.0993187602216801E-2</v>
      </c>
      <c r="U12" s="17">
        <v>3.2299740492690202E-2</v>
      </c>
      <c r="V12" s="17">
        <v>2.2736635887187499E-2</v>
      </c>
      <c r="W12" s="17">
        <v>2.4183940087252501E-2</v>
      </c>
      <c r="X12" s="17">
        <v>3.8185104847794298E-2</v>
      </c>
      <c r="Y12" s="17">
        <v>3.3592256466396797E-2</v>
      </c>
      <c r="Z12" s="17">
        <v>1.78636677986879E-2</v>
      </c>
      <c r="AA12" s="17">
        <v>2.5061285446205801E-2</v>
      </c>
      <c r="AB12" s="17">
        <v>2.4310754793940799E-2</v>
      </c>
      <c r="AC12" s="17">
        <v>4.09712855785518E-2</v>
      </c>
      <c r="AD12" s="17"/>
      <c r="AE12" s="17">
        <v>3.35478395022775E-2</v>
      </c>
      <c r="AF12" s="17">
        <v>1.699632977977E-2</v>
      </c>
      <c r="AG12" s="17">
        <v>3.0394819415705099E-2</v>
      </c>
      <c r="AH12" s="17"/>
      <c r="AI12" s="17">
        <v>3.21946452777256E-2</v>
      </c>
      <c r="AJ12" s="17">
        <v>1.9764602995242901E-2</v>
      </c>
      <c r="AK12" s="17">
        <v>1.7686182248749301E-2</v>
      </c>
      <c r="AL12" s="17">
        <v>0.111412715654629</v>
      </c>
      <c r="AM12" s="17">
        <v>2.10499168597846E-2</v>
      </c>
      <c r="AN12" s="17"/>
      <c r="AO12" s="17">
        <v>3.10946785575313E-2</v>
      </c>
      <c r="AP12" s="17">
        <v>1.88610146534396E-2</v>
      </c>
      <c r="AQ12" s="17">
        <v>6.7182419136648996E-3</v>
      </c>
      <c r="AR12" s="17"/>
      <c r="AS12" s="17">
        <v>2.2757849431165902E-2</v>
      </c>
      <c r="AT12" s="17">
        <v>3.6221322240630502E-2</v>
      </c>
      <c r="AU12" s="17">
        <v>2.3402476762447201E-2</v>
      </c>
      <c r="AV12" s="17">
        <v>2.1889923284563701E-2</v>
      </c>
      <c r="AW12" s="17">
        <v>2.5112104798715999E-2</v>
      </c>
      <c r="AX12" s="17"/>
      <c r="AY12" s="17">
        <v>3.1007946852994701E-2</v>
      </c>
      <c r="AZ12" s="17">
        <v>4.6009583241517403E-2</v>
      </c>
      <c r="BA12" s="17">
        <v>3.2957886282474702E-2</v>
      </c>
      <c r="BB12" s="17">
        <v>2.8012248313513701E-2</v>
      </c>
      <c r="BC12" s="17">
        <v>2.8443333822555299E-2</v>
      </c>
      <c r="BD12" s="17">
        <v>2.8752274801083898E-2</v>
      </c>
      <c r="BE12" s="17">
        <v>4.4613446494533901E-2</v>
      </c>
      <c r="BF12" s="17">
        <v>2.69940223962583E-2</v>
      </c>
      <c r="BG12" s="17">
        <v>1.9557288843210899E-2</v>
      </c>
      <c r="BH12" s="17">
        <v>3.45460101290751E-2</v>
      </c>
      <c r="BI12" s="17">
        <v>1.8375510946637499E-2</v>
      </c>
      <c r="BJ12" s="17">
        <v>8.6425336512403507E-3</v>
      </c>
      <c r="BK12" s="17">
        <v>4.0258464285178701E-2</v>
      </c>
      <c r="BL12" s="17">
        <v>1.1898987732012501E-2</v>
      </c>
      <c r="BM12" s="17">
        <v>0</v>
      </c>
      <c r="BN12" s="17">
        <v>1.2602439318333601E-2</v>
      </c>
      <c r="BO12" s="17"/>
      <c r="BP12" s="17">
        <v>3.4026641113719898E-2</v>
      </c>
      <c r="BQ12" s="17">
        <v>2.58446480880043E-2</v>
      </c>
      <c r="BR12" s="17">
        <v>3.4681285738683697E-2</v>
      </c>
      <c r="BS12" s="17">
        <v>2.3191243581528399E-2</v>
      </c>
      <c r="BT12" s="17">
        <v>1.7461650567722E-2</v>
      </c>
      <c r="BU12" s="17">
        <v>2.72674878359183E-2</v>
      </c>
      <c r="BV12" s="17"/>
      <c r="BW12" s="17">
        <v>1.24536252352391E-2</v>
      </c>
      <c r="BX12" s="17">
        <v>3.0600548881859799E-2</v>
      </c>
      <c r="BY12" s="17">
        <v>2.7290153369200501E-2</v>
      </c>
      <c r="BZ12" s="17">
        <v>2.34731379381031E-2</v>
      </c>
      <c r="CA12" s="17">
        <v>2.6355520976633701E-2</v>
      </c>
      <c r="CB12" s="17">
        <v>3.9149989872829201E-2</v>
      </c>
      <c r="CC12" s="17">
        <v>3.8582490707622701E-2</v>
      </c>
      <c r="CD12" s="17">
        <v>1.92328661266199E-2</v>
      </c>
      <c r="CE12" s="17"/>
      <c r="CF12" s="17">
        <v>3.1820164387896997E-2</v>
      </c>
      <c r="CG12" s="17">
        <v>2.0218716828898101E-2</v>
      </c>
      <c r="CH12" s="17">
        <v>2.8866267096999E-2</v>
      </c>
      <c r="CI12" s="17">
        <v>3.2157677464584901E-2</v>
      </c>
      <c r="CJ12" s="17">
        <v>5.8189461914169599E-2</v>
      </c>
      <c r="CK12" s="17"/>
      <c r="CL12" s="17">
        <v>1.2753596238526999E-2</v>
      </c>
      <c r="CM12" s="17"/>
      <c r="CN12" s="17">
        <v>2.4272901322593E-2</v>
      </c>
      <c r="CO12" s="17">
        <v>2.8083845123315399E-2</v>
      </c>
      <c r="CP12" s="17">
        <v>3.4498398620132202E-2</v>
      </c>
    </row>
    <row r="13" spans="2:94" x14ac:dyDescent="0.35">
      <c r="B13" s="18" t="s">
        <v>186</v>
      </c>
      <c r="C13" s="17">
        <v>2.5194316399015301E-2</v>
      </c>
      <c r="D13" s="17">
        <v>3.01285776750897E-2</v>
      </c>
      <c r="E13" s="17">
        <v>2.05781321010001E-2</v>
      </c>
      <c r="F13" s="17"/>
      <c r="G13" s="17">
        <v>1.2329020077341799E-2</v>
      </c>
      <c r="H13" s="17">
        <v>1.6732055947535102E-2</v>
      </c>
      <c r="I13" s="17">
        <v>2.2131629221540099E-2</v>
      </c>
      <c r="J13" s="17">
        <v>2.17601275738993E-2</v>
      </c>
      <c r="K13" s="17">
        <v>3.5375410627940598E-2</v>
      </c>
      <c r="L13" s="17">
        <v>3.9170098594842197E-2</v>
      </c>
      <c r="M13" s="17"/>
      <c r="N13" s="17">
        <v>2.20991952331102E-2</v>
      </c>
      <c r="O13" s="17">
        <v>2.80284872463443E-2</v>
      </c>
      <c r="P13" s="17">
        <v>2.08403903649798E-2</v>
      </c>
      <c r="Q13" s="17">
        <v>2.9744266526525301E-2</v>
      </c>
      <c r="R13" s="17"/>
      <c r="S13" s="17">
        <v>9.7726771192956901E-3</v>
      </c>
      <c r="T13" s="17">
        <v>3.1104880686974701E-2</v>
      </c>
      <c r="U13" s="17">
        <v>2.90760618102445E-2</v>
      </c>
      <c r="V13" s="17">
        <v>1.50176719476025E-2</v>
      </c>
      <c r="W13" s="17">
        <v>3.3178739059923898E-2</v>
      </c>
      <c r="X13" s="17">
        <v>3.7951360586797198E-2</v>
      </c>
      <c r="Y13" s="17">
        <v>1.48556686809873E-2</v>
      </c>
      <c r="Z13" s="17">
        <v>2.52575239117276E-2</v>
      </c>
      <c r="AA13" s="17">
        <v>3.3598298728129299E-2</v>
      </c>
      <c r="AB13" s="17">
        <v>2.5928186336883301E-2</v>
      </c>
      <c r="AC13" s="17">
        <v>2.7599591973261201E-2</v>
      </c>
      <c r="AD13" s="17"/>
      <c r="AE13" s="17">
        <v>4.5955078350366899E-2</v>
      </c>
      <c r="AF13" s="17">
        <v>1.4047803128460001E-2</v>
      </c>
      <c r="AG13" s="17">
        <v>1.81447363851805E-2</v>
      </c>
      <c r="AH13" s="17"/>
      <c r="AI13" s="17">
        <v>4.0066122291231999E-2</v>
      </c>
      <c r="AJ13" s="17">
        <v>1.13355583378773E-2</v>
      </c>
      <c r="AK13" s="17">
        <v>1.8035338870465299E-2</v>
      </c>
      <c r="AL13" s="17">
        <v>0.10062688117247399</v>
      </c>
      <c r="AM13" s="17">
        <v>2.5549179682303899E-2</v>
      </c>
      <c r="AN13" s="17"/>
      <c r="AO13" s="17">
        <v>2.8607232646360399E-2</v>
      </c>
      <c r="AP13" s="17">
        <v>1.0448714792568601E-2</v>
      </c>
      <c r="AQ13" s="17">
        <v>1.6621466865302501E-2</v>
      </c>
      <c r="AR13" s="17"/>
      <c r="AS13" s="17">
        <v>3.8200189425178499E-2</v>
      </c>
      <c r="AT13" s="17">
        <v>2.21231689740412E-2</v>
      </c>
      <c r="AU13" s="17">
        <v>1.3669573772633999E-2</v>
      </c>
      <c r="AV13" s="17">
        <v>2.0930691917419902E-2</v>
      </c>
      <c r="AW13" s="17">
        <v>0</v>
      </c>
      <c r="AX13" s="17"/>
      <c r="AY13" s="17">
        <v>0.106353561677913</v>
      </c>
      <c r="AZ13" s="17">
        <v>1.4883571316818899E-2</v>
      </c>
      <c r="BA13" s="17">
        <v>1.8792575455922299E-2</v>
      </c>
      <c r="BB13" s="17">
        <v>4.4053227931077597E-2</v>
      </c>
      <c r="BC13" s="17">
        <v>1.23504480130164E-2</v>
      </c>
      <c r="BD13" s="17">
        <v>2.5164313160988199E-2</v>
      </c>
      <c r="BE13" s="17">
        <v>3.4474005771280701E-2</v>
      </c>
      <c r="BF13" s="17">
        <v>2.20787988257206E-2</v>
      </c>
      <c r="BG13" s="17">
        <v>2.66467141072231E-2</v>
      </c>
      <c r="BH13" s="17">
        <v>2.59153674697187E-2</v>
      </c>
      <c r="BI13" s="17">
        <v>1.9191799366686801E-2</v>
      </c>
      <c r="BJ13" s="17">
        <v>1.8890225943959001E-2</v>
      </c>
      <c r="BK13" s="17">
        <v>1.8302942804764501E-2</v>
      </c>
      <c r="BL13" s="17">
        <v>2.61102621784749E-2</v>
      </c>
      <c r="BM13" s="17">
        <v>2.6353407755085899E-2</v>
      </c>
      <c r="BN13" s="17">
        <v>6.0579414721098996E-3</v>
      </c>
      <c r="BO13" s="17"/>
      <c r="BP13" s="17">
        <v>1.53225099506555E-2</v>
      </c>
      <c r="BQ13" s="17">
        <v>2.37341539647908E-2</v>
      </c>
      <c r="BR13" s="17">
        <v>3.6244254387039203E-2</v>
      </c>
      <c r="BS13" s="17">
        <v>2.9264293434806399E-2</v>
      </c>
      <c r="BT13" s="17">
        <v>2.1937089269225E-2</v>
      </c>
      <c r="BU13" s="17">
        <v>3.80839363216013E-2</v>
      </c>
      <c r="BV13" s="17"/>
      <c r="BW13" s="17">
        <v>1.24575252428142E-2</v>
      </c>
      <c r="BX13" s="17">
        <v>2.7589350525104299E-2</v>
      </c>
      <c r="BY13" s="17">
        <v>2.3314225087138402E-2</v>
      </c>
      <c r="BZ13" s="17">
        <v>2.7536297029370601E-2</v>
      </c>
      <c r="CA13" s="17">
        <v>1.9719180361846299E-2</v>
      </c>
      <c r="CB13" s="17">
        <v>3.9323875974918703E-2</v>
      </c>
      <c r="CC13" s="17">
        <v>2.0085431114085901E-2</v>
      </c>
      <c r="CD13" s="17">
        <v>1.9396104874158202E-2</v>
      </c>
      <c r="CE13" s="17"/>
      <c r="CF13" s="17">
        <v>2.7966132453274201E-2</v>
      </c>
      <c r="CG13" s="17">
        <v>2.90611396454683E-2</v>
      </c>
      <c r="CH13" s="17">
        <v>2.0543189829798199E-2</v>
      </c>
      <c r="CI13" s="17">
        <v>2.3762876429151699E-2</v>
      </c>
      <c r="CJ13" s="17">
        <v>3.4842908330133697E-2</v>
      </c>
      <c r="CK13" s="17"/>
      <c r="CL13" s="17">
        <v>1.3657939080081999E-2</v>
      </c>
      <c r="CM13" s="17"/>
      <c r="CN13" s="17">
        <v>2.4020910224780999E-2</v>
      </c>
      <c r="CO13" s="17">
        <v>2.4944649746126299E-2</v>
      </c>
      <c r="CP13" s="17">
        <v>2.8074575491570001E-2</v>
      </c>
    </row>
    <row r="14" spans="2:94" x14ac:dyDescent="0.35">
      <c r="B14" s="18" t="s">
        <v>133</v>
      </c>
      <c r="C14" s="17">
        <v>2.7517552109173001E-2</v>
      </c>
      <c r="D14" s="17">
        <v>1.47088154105421E-2</v>
      </c>
      <c r="E14" s="17">
        <v>4.0233478939165498E-2</v>
      </c>
      <c r="F14" s="17"/>
      <c r="G14" s="17">
        <v>1.9386873458869799E-2</v>
      </c>
      <c r="H14" s="17">
        <v>2.59487461283745E-2</v>
      </c>
      <c r="I14" s="17">
        <v>2.62763901847714E-2</v>
      </c>
      <c r="J14" s="17">
        <v>2.7318239538134899E-2</v>
      </c>
      <c r="K14" s="17">
        <v>2.4100356931828E-2</v>
      </c>
      <c r="L14" s="17">
        <v>3.7698881026803098E-2</v>
      </c>
      <c r="M14" s="17"/>
      <c r="N14" s="17">
        <v>1.3849539128603599E-2</v>
      </c>
      <c r="O14" s="17">
        <v>1.67639911813861E-2</v>
      </c>
      <c r="P14" s="17">
        <v>2.6986008069386301E-2</v>
      </c>
      <c r="Q14" s="17">
        <v>5.4284038145302201E-2</v>
      </c>
      <c r="R14" s="17"/>
      <c r="S14" s="17">
        <v>2.7668498163090399E-2</v>
      </c>
      <c r="T14" s="17">
        <v>3.1381553106836303E-2</v>
      </c>
      <c r="U14" s="17">
        <v>3.3351732313491901E-2</v>
      </c>
      <c r="V14" s="17">
        <v>3.16576921931166E-2</v>
      </c>
      <c r="W14" s="17">
        <v>1.3876218108369301E-2</v>
      </c>
      <c r="X14" s="17">
        <v>4.0190315129198399E-2</v>
      </c>
      <c r="Y14" s="17">
        <v>2.1275870609867201E-2</v>
      </c>
      <c r="Z14" s="17">
        <v>5.5689006988177301E-3</v>
      </c>
      <c r="AA14" s="17">
        <v>2.45480170555233E-2</v>
      </c>
      <c r="AB14" s="17">
        <v>3.7999575101511099E-2</v>
      </c>
      <c r="AC14" s="17">
        <v>1.1730937761200899E-2</v>
      </c>
      <c r="AD14" s="17"/>
      <c r="AE14" s="17">
        <v>3.0174731403178001E-2</v>
      </c>
      <c r="AF14" s="17">
        <v>1.5647534798803799E-2</v>
      </c>
      <c r="AG14" s="17">
        <v>5.5505972981210898E-2</v>
      </c>
      <c r="AH14" s="17"/>
      <c r="AI14" s="17">
        <v>2.42650333417378E-2</v>
      </c>
      <c r="AJ14" s="17">
        <v>1.8554378045842899E-2</v>
      </c>
      <c r="AK14" s="17">
        <v>1.5299756626892E-2</v>
      </c>
      <c r="AL14" s="17">
        <v>1.27393701265032E-2</v>
      </c>
      <c r="AM14" s="17">
        <v>5.8843889046761799E-2</v>
      </c>
      <c r="AN14" s="17"/>
      <c r="AO14" s="17">
        <v>2.4870952214495E-2</v>
      </c>
      <c r="AP14" s="17">
        <v>2.04444859380776E-2</v>
      </c>
      <c r="AQ14" s="17">
        <v>1.0578360261895301E-2</v>
      </c>
      <c r="AR14" s="17"/>
      <c r="AS14" s="17">
        <v>4.3830563650279999E-2</v>
      </c>
      <c r="AT14" s="17">
        <v>2.6944074784819499E-2</v>
      </c>
      <c r="AU14" s="17">
        <v>1.86207524227309E-2</v>
      </c>
      <c r="AV14" s="17">
        <v>3.9936728063565598E-3</v>
      </c>
      <c r="AW14" s="17">
        <v>0</v>
      </c>
      <c r="AX14" s="17"/>
      <c r="AY14" s="17">
        <v>0</v>
      </c>
      <c r="AZ14" s="17">
        <v>2.0584610991902699E-2</v>
      </c>
      <c r="BA14" s="17">
        <v>5.19473062848093E-2</v>
      </c>
      <c r="BB14" s="17">
        <v>3.2128335412667797E-2</v>
      </c>
      <c r="BC14" s="17">
        <v>3.0554985147761698E-2</v>
      </c>
      <c r="BD14" s="17">
        <v>3.1832511323844397E-2</v>
      </c>
      <c r="BE14" s="17">
        <v>4.1338114539184401E-2</v>
      </c>
      <c r="BF14" s="17">
        <v>9.8163191336696608E-3</v>
      </c>
      <c r="BG14" s="17">
        <v>1.2480399354518799E-2</v>
      </c>
      <c r="BH14" s="17">
        <v>1.70906875815501E-2</v>
      </c>
      <c r="BI14" s="17">
        <v>1.6886347968784101E-2</v>
      </c>
      <c r="BJ14" s="17">
        <v>3.2181970643104699E-2</v>
      </c>
      <c r="BK14" s="17">
        <v>0</v>
      </c>
      <c r="BL14" s="17">
        <v>0</v>
      </c>
      <c r="BM14" s="17">
        <v>5.48279134238705E-2</v>
      </c>
      <c r="BN14" s="17">
        <v>0</v>
      </c>
      <c r="BO14" s="17"/>
      <c r="BP14" s="17">
        <v>2.71610035727173E-2</v>
      </c>
      <c r="BQ14" s="17">
        <v>2.4810165398757699E-2</v>
      </c>
      <c r="BR14" s="17">
        <v>2.4214740069350298E-2</v>
      </c>
      <c r="BS14" s="17">
        <v>3.5053319869281202E-2</v>
      </c>
      <c r="BT14" s="17">
        <v>3.0329808753964401E-2</v>
      </c>
      <c r="BU14" s="17">
        <v>1.7414320822803801E-2</v>
      </c>
      <c r="BV14" s="17"/>
      <c r="BW14" s="17">
        <v>7.0862585124125696E-3</v>
      </c>
      <c r="BX14" s="17">
        <v>2.3358380996368201E-2</v>
      </c>
      <c r="BY14" s="17">
        <v>1.8907427329108401E-2</v>
      </c>
      <c r="BZ14" s="17">
        <v>2.2273124065816E-2</v>
      </c>
      <c r="CA14" s="17">
        <v>3.72767548546915E-2</v>
      </c>
      <c r="CB14" s="17">
        <v>3.5198291589190897E-2</v>
      </c>
      <c r="CC14" s="17">
        <v>1.9560033986008901E-2</v>
      </c>
      <c r="CD14" s="17">
        <v>5.4798973323704897E-2</v>
      </c>
      <c r="CE14" s="17"/>
      <c r="CF14" s="17">
        <v>1.54553472127818E-2</v>
      </c>
      <c r="CG14" s="17">
        <v>2.18332876183744E-2</v>
      </c>
      <c r="CH14" s="17">
        <v>3.09295844904156E-2</v>
      </c>
      <c r="CI14" s="17">
        <v>3.2605860605680603E-2</v>
      </c>
      <c r="CJ14" s="17">
        <v>5.6857466146169398E-2</v>
      </c>
      <c r="CK14" s="17"/>
      <c r="CL14" s="17">
        <v>1.56001938094461E-2</v>
      </c>
      <c r="CM14" s="17"/>
      <c r="CN14" s="17">
        <v>3.4267402040249702E-2</v>
      </c>
      <c r="CO14" s="17">
        <v>1.80071939271883E-2</v>
      </c>
      <c r="CP14" s="17">
        <v>1.9661365262406E-2</v>
      </c>
    </row>
    <row r="15" spans="2:94" x14ac:dyDescent="0.35">
      <c r="B15" s="18" t="s">
        <v>187</v>
      </c>
      <c r="C15" s="20">
        <v>0.701726649265494</v>
      </c>
      <c r="D15" s="20">
        <v>0.70582301982568296</v>
      </c>
      <c r="E15" s="20">
        <v>0.69635627302357905</v>
      </c>
      <c r="F15" s="20"/>
      <c r="G15" s="20">
        <v>0.75129141873233496</v>
      </c>
      <c r="H15" s="20">
        <v>0.75763560294480103</v>
      </c>
      <c r="I15" s="20">
        <v>0.71855766818774003</v>
      </c>
      <c r="J15" s="20">
        <v>0.69955625224532902</v>
      </c>
      <c r="K15" s="20">
        <v>0.69161483013375102</v>
      </c>
      <c r="L15" s="20">
        <v>0.61766602289657302</v>
      </c>
      <c r="M15" s="20"/>
      <c r="N15" s="20">
        <v>0.75807989295688305</v>
      </c>
      <c r="O15" s="20">
        <v>0.71828834386356799</v>
      </c>
      <c r="P15" s="20">
        <v>0.70113044741153796</v>
      </c>
      <c r="Q15" s="20">
        <v>0.62353781242067696</v>
      </c>
      <c r="R15" s="20"/>
      <c r="S15" s="20">
        <v>0.73022461312486397</v>
      </c>
      <c r="T15" s="20">
        <v>0.67476973028493104</v>
      </c>
      <c r="U15" s="20">
        <v>0.68497243711921996</v>
      </c>
      <c r="V15" s="20">
        <v>0.70159837144339998</v>
      </c>
      <c r="W15" s="20">
        <v>0.72839101212096302</v>
      </c>
      <c r="X15" s="20">
        <v>0.67807124437979205</v>
      </c>
      <c r="Y15" s="20">
        <v>0.74662547974944304</v>
      </c>
      <c r="Z15" s="20">
        <v>0.73423858836776501</v>
      </c>
      <c r="AA15" s="20">
        <v>0.68046556510010703</v>
      </c>
      <c r="AB15" s="20">
        <v>0.67607284436450499</v>
      </c>
      <c r="AC15" s="20">
        <v>0.71962601085217803</v>
      </c>
      <c r="AD15" s="20"/>
      <c r="AE15" s="20">
        <v>0.61821481799435496</v>
      </c>
      <c r="AF15" s="20">
        <v>0.76984470795237703</v>
      </c>
      <c r="AG15" s="20">
        <v>0.682595992445866</v>
      </c>
      <c r="AH15" s="20"/>
      <c r="AI15" s="20">
        <v>0.64306275815302905</v>
      </c>
      <c r="AJ15" s="20">
        <v>0.78015997657137004</v>
      </c>
      <c r="AK15" s="20">
        <v>0.79293783949395003</v>
      </c>
      <c r="AL15" s="20">
        <v>0.43194134311839399</v>
      </c>
      <c r="AM15" s="20">
        <v>0.64515844203726402</v>
      </c>
      <c r="AN15" s="20"/>
      <c r="AO15" s="20">
        <v>0.68212287530707205</v>
      </c>
      <c r="AP15" s="20">
        <v>0.78027969975481404</v>
      </c>
      <c r="AQ15" s="20">
        <v>0.77048468314603002</v>
      </c>
      <c r="AR15" s="20"/>
      <c r="AS15" s="20">
        <v>0.61938573863395396</v>
      </c>
      <c r="AT15" s="20">
        <v>0.694678668941768</v>
      </c>
      <c r="AU15" s="20">
        <v>0.75201962078217</v>
      </c>
      <c r="AV15" s="20">
        <v>0.81047146341226595</v>
      </c>
      <c r="AW15" s="20">
        <v>0.86726039417910805</v>
      </c>
      <c r="AX15" s="20"/>
      <c r="AY15" s="20">
        <v>0.66808552089265405</v>
      </c>
      <c r="AZ15" s="20">
        <v>0.65361179159503902</v>
      </c>
      <c r="BA15" s="20">
        <v>0.65875725284557496</v>
      </c>
      <c r="BB15" s="20">
        <v>0.656136820680568</v>
      </c>
      <c r="BC15" s="20">
        <v>0.70586201505437296</v>
      </c>
      <c r="BD15" s="20">
        <v>0.68856126069698098</v>
      </c>
      <c r="BE15" s="20">
        <v>0.65252979588771198</v>
      </c>
      <c r="BF15" s="20">
        <v>0.719531302652055</v>
      </c>
      <c r="BG15" s="20">
        <v>0.70620145669151901</v>
      </c>
      <c r="BH15" s="20">
        <v>0.748425377965654</v>
      </c>
      <c r="BI15" s="20">
        <v>0.75741641184308905</v>
      </c>
      <c r="BJ15" s="20">
        <v>0.72606699780456796</v>
      </c>
      <c r="BK15" s="20">
        <v>0.75513202526412904</v>
      </c>
      <c r="BL15" s="20">
        <v>0.78634100694681397</v>
      </c>
      <c r="BM15" s="20">
        <v>0.77362818497540298</v>
      </c>
      <c r="BN15" s="20">
        <v>0.87088648907609101</v>
      </c>
      <c r="BO15" s="20"/>
      <c r="BP15" s="20">
        <v>0.73724109991894105</v>
      </c>
      <c r="BQ15" s="20">
        <v>0.69073503023812199</v>
      </c>
      <c r="BR15" s="20">
        <v>0.67967830247138905</v>
      </c>
      <c r="BS15" s="20">
        <v>0.69935603163894999</v>
      </c>
      <c r="BT15" s="20">
        <v>0.69621164134663105</v>
      </c>
      <c r="BU15" s="20">
        <v>0.684566814595718</v>
      </c>
      <c r="BV15" s="20"/>
      <c r="BW15" s="20">
        <v>0.728561262156602</v>
      </c>
      <c r="BX15" s="20">
        <v>0.71409534407644204</v>
      </c>
      <c r="BY15" s="20">
        <v>0.71317605436392595</v>
      </c>
      <c r="BZ15" s="20">
        <v>0.68933817172751899</v>
      </c>
      <c r="CA15" s="20">
        <v>0.71490390386301494</v>
      </c>
      <c r="CB15" s="20">
        <v>0.71770608842472505</v>
      </c>
      <c r="CC15" s="20">
        <v>0.72385207621672598</v>
      </c>
      <c r="CD15" s="20">
        <v>0.70040318301189997</v>
      </c>
      <c r="CE15" s="20"/>
      <c r="CF15" s="20">
        <v>0.72790172366533101</v>
      </c>
      <c r="CG15" s="20">
        <v>0.71615414166588198</v>
      </c>
      <c r="CH15" s="20">
        <v>0.68739800785661898</v>
      </c>
      <c r="CI15" s="20">
        <v>0.71065742740000404</v>
      </c>
      <c r="CJ15" s="20">
        <v>0.60627730349657305</v>
      </c>
      <c r="CK15" s="20"/>
      <c r="CL15" s="20">
        <v>0.73741117771915199</v>
      </c>
      <c r="CM15" s="20"/>
      <c r="CN15" s="20">
        <v>0.71813921495600497</v>
      </c>
      <c r="CO15" s="20">
        <v>0.65606823716320795</v>
      </c>
      <c r="CP15" s="20">
        <v>0.70055790058062795</v>
      </c>
    </row>
    <row r="16" spans="2:94" x14ac:dyDescent="0.35">
      <c r="B16" s="18" t="s">
        <v>188</v>
      </c>
      <c r="C16" s="20">
        <v>5.2715942913384897E-2</v>
      </c>
      <c r="D16" s="20">
        <v>5.9274376956419697E-2</v>
      </c>
      <c r="E16" s="20">
        <v>4.67319465193805E-2</v>
      </c>
      <c r="F16" s="20"/>
      <c r="G16" s="20">
        <v>5.2618903869085298E-2</v>
      </c>
      <c r="H16" s="20">
        <v>4.36976154871394E-2</v>
      </c>
      <c r="I16" s="20">
        <v>5.8713406509590699E-2</v>
      </c>
      <c r="J16" s="20">
        <v>4.5821872516508502E-2</v>
      </c>
      <c r="K16" s="20">
        <v>5.2089849839499998E-2</v>
      </c>
      <c r="L16" s="20">
        <v>6.1298299243372503E-2</v>
      </c>
      <c r="M16" s="20"/>
      <c r="N16" s="20">
        <v>3.8985783597150603E-2</v>
      </c>
      <c r="O16" s="20">
        <v>5.6459114294098701E-2</v>
      </c>
      <c r="P16" s="20">
        <v>5.3313498897780302E-2</v>
      </c>
      <c r="Q16" s="20">
        <v>6.3808266503288205E-2</v>
      </c>
      <c r="R16" s="20"/>
      <c r="S16" s="20">
        <v>3.7012419235329698E-2</v>
      </c>
      <c r="T16" s="20">
        <v>5.2098068289191397E-2</v>
      </c>
      <c r="U16" s="20">
        <v>6.1375802302934601E-2</v>
      </c>
      <c r="V16" s="20">
        <v>3.7754307834790002E-2</v>
      </c>
      <c r="W16" s="20">
        <v>5.7362679147176403E-2</v>
      </c>
      <c r="X16" s="20">
        <v>7.6136465434591502E-2</v>
      </c>
      <c r="Y16" s="20">
        <v>4.8447925147384101E-2</v>
      </c>
      <c r="Z16" s="20">
        <v>4.31211917104155E-2</v>
      </c>
      <c r="AA16" s="20">
        <v>5.8659584174334999E-2</v>
      </c>
      <c r="AB16" s="20">
        <v>5.0238941130824201E-2</v>
      </c>
      <c r="AC16" s="20">
        <v>6.8570877551813E-2</v>
      </c>
      <c r="AD16" s="20"/>
      <c r="AE16" s="20">
        <v>7.9502917852644406E-2</v>
      </c>
      <c r="AF16" s="20">
        <v>3.104413290823E-2</v>
      </c>
      <c r="AG16" s="20">
        <v>4.8539555800885502E-2</v>
      </c>
      <c r="AH16" s="20"/>
      <c r="AI16" s="20">
        <v>7.2260767568957607E-2</v>
      </c>
      <c r="AJ16" s="20">
        <v>3.1100161333120199E-2</v>
      </c>
      <c r="AK16" s="20">
        <v>3.5721521119214603E-2</v>
      </c>
      <c r="AL16" s="20">
        <v>0.21203959682710299</v>
      </c>
      <c r="AM16" s="20">
        <v>4.6599096542088499E-2</v>
      </c>
      <c r="AN16" s="20"/>
      <c r="AO16" s="20">
        <v>5.9701911203891699E-2</v>
      </c>
      <c r="AP16" s="20">
        <v>2.9309729446008199E-2</v>
      </c>
      <c r="AQ16" s="20">
        <v>2.3339708778967402E-2</v>
      </c>
      <c r="AR16" s="20"/>
      <c r="AS16" s="20">
        <v>6.0958038856344397E-2</v>
      </c>
      <c r="AT16" s="20">
        <v>5.8344491214671598E-2</v>
      </c>
      <c r="AU16" s="20">
        <v>3.70720505350811E-2</v>
      </c>
      <c r="AV16" s="20">
        <v>4.28206152019837E-2</v>
      </c>
      <c r="AW16" s="20">
        <v>2.5112104798715999E-2</v>
      </c>
      <c r="AX16" s="20"/>
      <c r="AY16" s="20">
        <v>0.13736150853090701</v>
      </c>
      <c r="AZ16" s="20">
        <v>6.0893154558336299E-2</v>
      </c>
      <c r="BA16" s="20">
        <v>5.1750461738397001E-2</v>
      </c>
      <c r="BB16" s="20">
        <v>7.2065476244591295E-2</v>
      </c>
      <c r="BC16" s="20">
        <v>4.0793781835571703E-2</v>
      </c>
      <c r="BD16" s="20">
        <v>5.3916587962072098E-2</v>
      </c>
      <c r="BE16" s="20">
        <v>7.9087452265814706E-2</v>
      </c>
      <c r="BF16" s="20">
        <v>4.9072821221978903E-2</v>
      </c>
      <c r="BG16" s="20">
        <v>4.6204002950434003E-2</v>
      </c>
      <c r="BH16" s="20">
        <v>6.0461377598793803E-2</v>
      </c>
      <c r="BI16" s="20">
        <v>3.7567310313324297E-2</v>
      </c>
      <c r="BJ16" s="20">
        <v>2.75327595951993E-2</v>
      </c>
      <c r="BK16" s="20">
        <v>5.8561407089943097E-2</v>
      </c>
      <c r="BL16" s="20">
        <v>3.8009249910487403E-2</v>
      </c>
      <c r="BM16" s="20">
        <v>2.6353407755085899E-2</v>
      </c>
      <c r="BN16" s="20">
        <v>1.8660380790443399E-2</v>
      </c>
      <c r="BO16" s="20"/>
      <c r="BP16" s="20">
        <v>4.9349151064375402E-2</v>
      </c>
      <c r="BQ16" s="20">
        <v>4.95788020527951E-2</v>
      </c>
      <c r="BR16" s="20">
        <v>7.09255401257229E-2</v>
      </c>
      <c r="BS16" s="20">
        <v>5.2455537016334798E-2</v>
      </c>
      <c r="BT16" s="20">
        <v>3.9398739836947E-2</v>
      </c>
      <c r="BU16" s="20">
        <v>6.5351424157519697E-2</v>
      </c>
      <c r="BV16" s="20"/>
      <c r="BW16" s="20">
        <v>2.4911150478053298E-2</v>
      </c>
      <c r="BX16" s="20">
        <v>5.8189899406964098E-2</v>
      </c>
      <c r="BY16" s="20">
        <v>5.0604378456339E-2</v>
      </c>
      <c r="BZ16" s="20">
        <v>5.1009434967473698E-2</v>
      </c>
      <c r="CA16" s="20">
        <v>4.6074701338479997E-2</v>
      </c>
      <c r="CB16" s="20">
        <v>7.8473865847747903E-2</v>
      </c>
      <c r="CC16" s="20">
        <v>5.8667921821708602E-2</v>
      </c>
      <c r="CD16" s="20">
        <v>3.8628971000778098E-2</v>
      </c>
      <c r="CE16" s="20"/>
      <c r="CF16" s="20">
        <v>5.9786296841171101E-2</v>
      </c>
      <c r="CG16" s="20">
        <v>4.9279856474366397E-2</v>
      </c>
      <c r="CH16" s="20">
        <v>4.9409456926797102E-2</v>
      </c>
      <c r="CI16" s="20">
        <v>5.5920553893736603E-2</v>
      </c>
      <c r="CJ16" s="20">
        <v>9.3032370244303206E-2</v>
      </c>
      <c r="CK16" s="20"/>
      <c r="CL16" s="20">
        <v>2.6411535318609E-2</v>
      </c>
      <c r="CM16" s="20"/>
      <c r="CN16" s="20">
        <v>4.8293811547373999E-2</v>
      </c>
      <c r="CO16" s="20">
        <v>5.3028494869441702E-2</v>
      </c>
      <c r="CP16" s="20">
        <v>6.2572974111702206E-2</v>
      </c>
    </row>
    <row r="17" spans="2:94" x14ac:dyDescent="0.35">
      <c r="B17" s="18" t="s">
        <v>147</v>
      </c>
      <c r="C17" s="21">
        <v>0.649010706352109</v>
      </c>
      <c r="D17" s="21">
        <v>0.64654864286926395</v>
      </c>
      <c r="E17" s="21">
        <v>0.64962432650419899</v>
      </c>
      <c r="F17" s="21"/>
      <c r="G17" s="21">
        <v>0.69867251486324999</v>
      </c>
      <c r="H17" s="21">
        <v>0.71393798745766202</v>
      </c>
      <c r="I17" s="21">
        <v>0.65984426167814902</v>
      </c>
      <c r="J17" s="21">
        <v>0.65373437972881998</v>
      </c>
      <c r="K17" s="21">
        <v>0.63952498029425098</v>
      </c>
      <c r="L17" s="21">
        <v>0.55636772365319997</v>
      </c>
      <c r="M17" s="21"/>
      <c r="N17" s="21">
        <v>0.71909410935973295</v>
      </c>
      <c r="O17" s="21">
        <v>0.66182922956946899</v>
      </c>
      <c r="P17" s="21">
        <v>0.64781694851375804</v>
      </c>
      <c r="Q17" s="21">
        <v>0.55972954591738899</v>
      </c>
      <c r="R17" s="21"/>
      <c r="S17" s="21">
        <v>0.69321219388953403</v>
      </c>
      <c r="T17" s="21">
        <v>0.62267166199573998</v>
      </c>
      <c r="U17" s="21">
        <v>0.62359663481628602</v>
      </c>
      <c r="V17" s="21">
        <v>0.66384406360861004</v>
      </c>
      <c r="W17" s="21">
        <v>0.67102833297378695</v>
      </c>
      <c r="X17" s="21">
        <v>0.60193477894519998</v>
      </c>
      <c r="Y17" s="21">
        <v>0.69817755460205899</v>
      </c>
      <c r="Z17" s="21">
        <v>0.69111739665734895</v>
      </c>
      <c r="AA17" s="21">
        <v>0.62180598092577199</v>
      </c>
      <c r="AB17" s="21">
        <v>0.62583390323368004</v>
      </c>
      <c r="AC17" s="21">
        <v>0.65105513330036502</v>
      </c>
      <c r="AD17" s="21"/>
      <c r="AE17" s="21">
        <v>0.538711900141711</v>
      </c>
      <c r="AF17" s="21">
        <v>0.73880057504414698</v>
      </c>
      <c r="AG17" s="21">
        <v>0.63405643664498001</v>
      </c>
      <c r="AH17" s="21"/>
      <c r="AI17" s="21">
        <v>0.570801990584071</v>
      </c>
      <c r="AJ17" s="21">
        <v>0.74905981523825005</v>
      </c>
      <c r="AK17" s="21">
        <v>0.75721631837473602</v>
      </c>
      <c r="AL17" s="21">
        <v>0.219901746291291</v>
      </c>
      <c r="AM17" s="21">
        <v>0.59855934549517598</v>
      </c>
      <c r="AN17" s="21"/>
      <c r="AO17" s="21">
        <v>0.62242096410318004</v>
      </c>
      <c r="AP17" s="21">
        <v>0.75096997030880597</v>
      </c>
      <c r="AQ17" s="21">
        <v>0.74714497436706295</v>
      </c>
      <c r="AR17" s="21"/>
      <c r="AS17" s="21">
        <v>0.55842769977760998</v>
      </c>
      <c r="AT17" s="21">
        <v>0.63633417772709699</v>
      </c>
      <c r="AU17" s="21">
        <v>0.71494757024708899</v>
      </c>
      <c r="AV17" s="21">
        <v>0.76765084821028196</v>
      </c>
      <c r="AW17" s="21">
        <v>0.84214828938039199</v>
      </c>
      <c r="AX17" s="21"/>
      <c r="AY17" s="21">
        <v>0.53072401236174604</v>
      </c>
      <c r="AZ17" s="21">
        <v>0.59271863703670302</v>
      </c>
      <c r="BA17" s="21">
        <v>0.60700679110717803</v>
      </c>
      <c r="BB17" s="21">
        <v>0.58407134443597697</v>
      </c>
      <c r="BC17" s="21">
        <v>0.66506823321880104</v>
      </c>
      <c r="BD17" s="21">
        <v>0.63464467273490899</v>
      </c>
      <c r="BE17" s="21">
        <v>0.57344234362189705</v>
      </c>
      <c r="BF17" s="21">
        <v>0.67045848143007603</v>
      </c>
      <c r="BG17" s="21">
        <v>0.65999745374108498</v>
      </c>
      <c r="BH17" s="21">
        <v>0.68796400036686001</v>
      </c>
      <c r="BI17" s="21">
        <v>0.719849101529765</v>
      </c>
      <c r="BJ17" s="21">
        <v>0.698534238209369</v>
      </c>
      <c r="BK17" s="21">
        <v>0.69657061817418597</v>
      </c>
      <c r="BL17" s="21">
        <v>0.74833175703632704</v>
      </c>
      <c r="BM17" s="21">
        <v>0.74727477722031699</v>
      </c>
      <c r="BN17" s="21">
        <v>0.85222610828564804</v>
      </c>
      <c r="BO17" s="21"/>
      <c r="BP17" s="21">
        <v>0.68789194885456495</v>
      </c>
      <c r="BQ17" s="21">
        <v>0.64115622818532703</v>
      </c>
      <c r="BR17" s="21">
        <v>0.608752762345666</v>
      </c>
      <c r="BS17" s="21">
        <v>0.64690049462261501</v>
      </c>
      <c r="BT17" s="21">
        <v>0.65681290150968397</v>
      </c>
      <c r="BU17" s="21">
        <v>0.61921539043819795</v>
      </c>
      <c r="BV17" s="21"/>
      <c r="BW17" s="21">
        <v>0.70365011167854896</v>
      </c>
      <c r="BX17" s="21">
        <v>0.65590544466947798</v>
      </c>
      <c r="BY17" s="21">
        <v>0.66257167590758703</v>
      </c>
      <c r="BZ17" s="21">
        <v>0.63832873676004498</v>
      </c>
      <c r="CA17" s="21">
        <v>0.66882920252453504</v>
      </c>
      <c r="CB17" s="21">
        <v>0.63923222257697798</v>
      </c>
      <c r="CC17" s="21">
        <v>0.66518415439501699</v>
      </c>
      <c r="CD17" s="21">
        <v>0.66177421201112097</v>
      </c>
      <c r="CE17" s="21"/>
      <c r="CF17" s="21">
        <v>0.66811542682416003</v>
      </c>
      <c r="CG17" s="21">
        <v>0.66687428519151604</v>
      </c>
      <c r="CH17" s="21">
        <v>0.63798855092982198</v>
      </c>
      <c r="CI17" s="21">
        <v>0.65473687350626697</v>
      </c>
      <c r="CJ17" s="21">
        <v>0.51324493325227005</v>
      </c>
      <c r="CK17" s="21"/>
      <c r="CL17" s="21">
        <v>0.71099964240054303</v>
      </c>
      <c r="CM17" s="21"/>
      <c r="CN17" s="21">
        <v>0.66984540340863097</v>
      </c>
      <c r="CO17" s="21">
        <v>0.603039742293767</v>
      </c>
      <c r="CP17" s="21">
        <v>0.63798492646892502</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CP24"/>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58" x14ac:dyDescent="0.35">
      <c r="B9" s="18" t="s">
        <v>193</v>
      </c>
      <c r="C9" s="17">
        <v>4.2836134388276499E-2</v>
      </c>
      <c r="D9" s="17">
        <v>4.6533704834711698E-2</v>
      </c>
      <c r="E9" s="17">
        <v>3.9565871070816903E-2</v>
      </c>
      <c r="F9" s="17"/>
      <c r="G9" s="17">
        <v>3.8988320825108697E-2</v>
      </c>
      <c r="H9" s="17">
        <v>3.4977518477600902E-2</v>
      </c>
      <c r="I9" s="17">
        <v>5.34809293937933E-2</v>
      </c>
      <c r="J9" s="17">
        <v>5.7937524495772198E-2</v>
      </c>
      <c r="K9" s="17">
        <v>3.7287437540315597E-2</v>
      </c>
      <c r="L9" s="17">
        <v>3.4649183585912201E-2</v>
      </c>
      <c r="M9" s="17"/>
      <c r="N9" s="17">
        <v>3.6461171543168497E-2</v>
      </c>
      <c r="O9" s="17">
        <v>4.3860869091161402E-2</v>
      </c>
      <c r="P9" s="17">
        <v>5.3966136945258397E-2</v>
      </c>
      <c r="Q9" s="17">
        <v>3.9424231925549398E-2</v>
      </c>
      <c r="R9" s="17"/>
      <c r="S9" s="17">
        <v>3.5589029436325199E-2</v>
      </c>
      <c r="T9" s="17">
        <v>4.1214320619280799E-2</v>
      </c>
      <c r="U9" s="17">
        <v>3.4963838218788103E-2</v>
      </c>
      <c r="V9" s="17">
        <v>3.3739251439141298E-2</v>
      </c>
      <c r="W9" s="17">
        <v>3.1510424651085403E-2</v>
      </c>
      <c r="X9" s="17">
        <v>5.9769229522858E-2</v>
      </c>
      <c r="Y9" s="17">
        <v>4.3752035062509603E-2</v>
      </c>
      <c r="Z9" s="17">
        <v>3.2377404256837501E-2</v>
      </c>
      <c r="AA9" s="17">
        <v>4.95444148153679E-2</v>
      </c>
      <c r="AB9" s="17">
        <v>5.5300913199296801E-2</v>
      </c>
      <c r="AC9" s="17">
        <v>5.1422198476921803E-2</v>
      </c>
      <c r="AD9" s="17"/>
      <c r="AE9" s="17">
        <v>5.4816183417201902E-2</v>
      </c>
      <c r="AF9" s="17">
        <v>3.5902970865277703E-2</v>
      </c>
      <c r="AG9" s="17">
        <v>4.6382707800602697E-2</v>
      </c>
      <c r="AH9" s="17"/>
      <c r="AI9" s="17">
        <v>4.2240989805389803E-2</v>
      </c>
      <c r="AJ9" s="17">
        <v>4.7510863257580298E-2</v>
      </c>
      <c r="AK9" s="17">
        <v>1.6746235713612199E-2</v>
      </c>
      <c r="AL9" s="17">
        <v>0.143358152449969</v>
      </c>
      <c r="AM9" s="17">
        <v>4.52058971016598E-2</v>
      </c>
      <c r="AN9" s="17"/>
      <c r="AO9" s="17">
        <v>4.0900127908496599E-2</v>
      </c>
      <c r="AP9" s="17">
        <v>3.5204687206556201E-2</v>
      </c>
      <c r="AQ9" s="17">
        <v>4.0697126128599798E-2</v>
      </c>
      <c r="AR9" s="17"/>
      <c r="AS9" s="17">
        <v>5.1669920039184601E-2</v>
      </c>
      <c r="AT9" s="17">
        <v>3.9430089277951198E-2</v>
      </c>
      <c r="AU9" s="17">
        <v>2.9254381196703198E-2</v>
      </c>
      <c r="AV9" s="17">
        <v>4.02216414873263E-2</v>
      </c>
      <c r="AW9" s="17">
        <v>8.1578227258382E-2</v>
      </c>
      <c r="AX9" s="17"/>
      <c r="AY9" s="17">
        <v>0.12884311527045</v>
      </c>
      <c r="AZ9" s="17">
        <v>4.3896681183231603E-2</v>
      </c>
      <c r="BA9" s="17">
        <v>3.8065706462250902E-2</v>
      </c>
      <c r="BB9" s="17">
        <v>5.0834692461168597E-2</v>
      </c>
      <c r="BC9" s="17">
        <v>3.5969949630133599E-2</v>
      </c>
      <c r="BD9" s="17">
        <v>5.74076178332633E-2</v>
      </c>
      <c r="BE9" s="17">
        <v>5.6543690411980901E-2</v>
      </c>
      <c r="BF9" s="17">
        <v>5.4849872717056797E-2</v>
      </c>
      <c r="BG9" s="17">
        <v>4.3295943976658001E-2</v>
      </c>
      <c r="BH9" s="17">
        <v>5.0201257628880502E-2</v>
      </c>
      <c r="BI9" s="17">
        <v>2.80313045341994E-2</v>
      </c>
      <c r="BJ9" s="17">
        <v>3.1601559051542501E-2</v>
      </c>
      <c r="BK9" s="17">
        <v>2.2775007236899701E-2</v>
      </c>
      <c r="BL9" s="17">
        <v>2.68514259562177E-2</v>
      </c>
      <c r="BM9" s="17">
        <v>1.46327236152621E-2</v>
      </c>
      <c r="BN9" s="17">
        <v>2.44251599864438E-2</v>
      </c>
      <c r="BO9" s="17"/>
      <c r="BP9" s="17">
        <v>4.8496671698744803E-2</v>
      </c>
      <c r="BQ9" s="17">
        <v>3.1699215239387499E-2</v>
      </c>
      <c r="BR9" s="17">
        <v>5.8804168862284602E-2</v>
      </c>
      <c r="BS9" s="17">
        <v>4.1045835175869801E-2</v>
      </c>
      <c r="BT9" s="17">
        <v>3.59769395736474E-2</v>
      </c>
      <c r="BU9" s="17">
        <v>5.6789610666186E-2</v>
      </c>
      <c r="BV9" s="17"/>
      <c r="BW9" s="17">
        <v>7.7133614120663996E-2</v>
      </c>
      <c r="BX9" s="17">
        <v>4.41773585415959E-2</v>
      </c>
      <c r="BY9" s="17">
        <v>3.4511628475499302E-2</v>
      </c>
      <c r="BZ9" s="17">
        <v>3.2759627384869899E-2</v>
      </c>
      <c r="CA9" s="17">
        <v>5.48741347845332E-2</v>
      </c>
      <c r="CB9" s="17">
        <v>9.8484122186834805E-2</v>
      </c>
      <c r="CC9" s="17">
        <v>4.96038875218799E-2</v>
      </c>
      <c r="CD9" s="17">
        <v>3.2181216730665201E-2</v>
      </c>
      <c r="CE9" s="17"/>
      <c r="CF9" s="17">
        <v>8.7847944101240097E-2</v>
      </c>
      <c r="CG9" s="17">
        <v>3.1342670553561297E-2</v>
      </c>
      <c r="CH9" s="17">
        <v>3.38490863523251E-2</v>
      </c>
      <c r="CI9" s="17">
        <v>5.1259611106616802E-2</v>
      </c>
      <c r="CJ9" s="17">
        <v>0.113492613315889</v>
      </c>
      <c r="CK9" s="17"/>
      <c r="CL9" s="17">
        <v>2.1446602055648401E-2</v>
      </c>
      <c r="CM9" s="17"/>
      <c r="CN9" s="17">
        <v>4.2295460068126199E-2</v>
      </c>
      <c r="CO9" s="17">
        <v>5.2006249739139997E-2</v>
      </c>
      <c r="CP9" s="17">
        <v>3.6773441921313897E-2</v>
      </c>
    </row>
    <row r="10" spans="2:94" ht="43.5" x14ac:dyDescent="0.35">
      <c r="B10" s="18" t="s">
        <v>194</v>
      </c>
      <c r="C10" s="17">
        <v>0.26353444806623699</v>
      </c>
      <c r="D10" s="17">
        <v>0.25993605269819797</v>
      </c>
      <c r="E10" s="17">
        <v>0.26764930794337799</v>
      </c>
      <c r="F10" s="17"/>
      <c r="G10" s="17">
        <v>0.251518962626881</v>
      </c>
      <c r="H10" s="17">
        <v>0.30036005396709298</v>
      </c>
      <c r="I10" s="17">
        <v>0.28173835106414502</v>
      </c>
      <c r="J10" s="17">
        <v>0.26328548125027501</v>
      </c>
      <c r="K10" s="17">
        <v>0.234257974483428</v>
      </c>
      <c r="L10" s="17">
        <v>0.24642554755790599</v>
      </c>
      <c r="M10" s="17"/>
      <c r="N10" s="17">
        <v>0.22000958431088299</v>
      </c>
      <c r="O10" s="17">
        <v>0.242624000588261</v>
      </c>
      <c r="P10" s="17">
        <v>0.29041269496141298</v>
      </c>
      <c r="Q10" s="17">
        <v>0.30788663742141398</v>
      </c>
      <c r="R10" s="17"/>
      <c r="S10" s="17">
        <v>0.24811690183322299</v>
      </c>
      <c r="T10" s="17">
        <v>0.28162837090810899</v>
      </c>
      <c r="U10" s="17">
        <v>0.25575108905392102</v>
      </c>
      <c r="V10" s="17">
        <v>0.24501594353495401</v>
      </c>
      <c r="W10" s="17">
        <v>0.26409388541491402</v>
      </c>
      <c r="X10" s="17">
        <v>0.31539604403864002</v>
      </c>
      <c r="Y10" s="17">
        <v>0.25285484147294901</v>
      </c>
      <c r="Z10" s="17">
        <v>0.25188099398390401</v>
      </c>
      <c r="AA10" s="17">
        <v>0.25524584698411701</v>
      </c>
      <c r="AB10" s="17">
        <v>0.23026364727774401</v>
      </c>
      <c r="AC10" s="17">
        <v>0.315860293875384</v>
      </c>
      <c r="AD10" s="17"/>
      <c r="AE10" s="17">
        <v>0.31698535019075103</v>
      </c>
      <c r="AF10" s="17">
        <v>0.20380493661691801</v>
      </c>
      <c r="AG10" s="17">
        <v>0.31784887434936498</v>
      </c>
      <c r="AH10" s="17"/>
      <c r="AI10" s="17">
        <v>0.28432227883058397</v>
      </c>
      <c r="AJ10" s="17">
        <v>0.25378622179665</v>
      </c>
      <c r="AK10" s="17">
        <v>0.17149009592804901</v>
      </c>
      <c r="AL10" s="17">
        <v>0.35657786307116901</v>
      </c>
      <c r="AM10" s="17">
        <v>0.29424640921071898</v>
      </c>
      <c r="AN10" s="17"/>
      <c r="AO10" s="17">
        <v>0.27850267601956202</v>
      </c>
      <c r="AP10" s="17">
        <v>0.24395120121887201</v>
      </c>
      <c r="AQ10" s="17">
        <v>0.20033407429376199</v>
      </c>
      <c r="AR10" s="17"/>
      <c r="AS10" s="17">
        <v>0.30894298632255102</v>
      </c>
      <c r="AT10" s="17">
        <v>0.27997163082939902</v>
      </c>
      <c r="AU10" s="17">
        <v>0.24341587490029201</v>
      </c>
      <c r="AV10" s="17">
        <v>0.16312730632728201</v>
      </c>
      <c r="AW10" s="17">
        <v>0.24387630721456499</v>
      </c>
      <c r="AX10" s="17"/>
      <c r="AY10" s="17">
        <v>0.25912570420006298</v>
      </c>
      <c r="AZ10" s="17">
        <v>0.29063399523637701</v>
      </c>
      <c r="BA10" s="17">
        <v>0.30345733706432898</v>
      </c>
      <c r="BB10" s="17">
        <v>0.28744640470430499</v>
      </c>
      <c r="BC10" s="17">
        <v>0.312109915712453</v>
      </c>
      <c r="BD10" s="17">
        <v>0.27364846603246001</v>
      </c>
      <c r="BE10" s="17">
        <v>0.29109358375905398</v>
      </c>
      <c r="BF10" s="17">
        <v>0.24163511390100001</v>
      </c>
      <c r="BG10" s="17">
        <v>0.26022096459740601</v>
      </c>
      <c r="BH10" s="17">
        <v>0.22505485821889301</v>
      </c>
      <c r="BI10" s="17">
        <v>0.22471082564304201</v>
      </c>
      <c r="BJ10" s="17">
        <v>0.200877831323719</v>
      </c>
      <c r="BK10" s="17">
        <v>0.26006733302548801</v>
      </c>
      <c r="BL10" s="17">
        <v>0.278269917928814</v>
      </c>
      <c r="BM10" s="17">
        <v>0.127392251417147</v>
      </c>
      <c r="BN10" s="17">
        <v>0.21113682853458601</v>
      </c>
      <c r="BO10" s="17"/>
      <c r="BP10" s="17">
        <v>0.25116959998448202</v>
      </c>
      <c r="BQ10" s="17">
        <v>0.25408228394453902</v>
      </c>
      <c r="BR10" s="17">
        <v>0.26829246420029901</v>
      </c>
      <c r="BS10" s="17">
        <v>0.304848724913308</v>
      </c>
      <c r="BT10" s="17">
        <v>0.22387802738860199</v>
      </c>
      <c r="BU10" s="17">
        <v>0.27513807328949902</v>
      </c>
      <c r="BV10" s="17"/>
      <c r="BW10" s="17">
        <v>0.30657599069971297</v>
      </c>
      <c r="BX10" s="17">
        <v>0.27799083469470598</v>
      </c>
      <c r="BY10" s="17">
        <v>0.253774265958565</v>
      </c>
      <c r="BZ10" s="17">
        <v>0.26696715524236703</v>
      </c>
      <c r="CA10" s="17">
        <v>0.27295395776887599</v>
      </c>
      <c r="CB10" s="17">
        <v>0.25244323919126399</v>
      </c>
      <c r="CC10" s="17">
        <v>0.18558292445390101</v>
      </c>
      <c r="CD10" s="17">
        <v>0.2033799568945</v>
      </c>
      <c r="CE10" s="17"/>
      <c r="CF10" s="17">
        <v>0.21616836403299899</v>
      </c>
      <c r="CG10" s="17">
        <v>0.22339182077465</v>
      </c>
      <c r="CH10" s="17">
        <v>0.28468852264286498</v>
      </c>
      <c r="CI10" s="17">
        <v>0.32049499222254901</v>
      </c>
      <c r="CJ10" s="17">
        <v>0.32174964661031402</v>
      </c>
      <c r="CK10" s="17"/>
      <c r="CL10" s="17">
        <v>0.23488815423003301</v>
      </c>
      <c r="CM10" s="17"/>
      <c r="CN10" s="17">
        <v>0.260461522001251</v>
      </c>
      <c r="CO10" s="17">
        <v>0.278155553579231</v>
      </c>
      <c r="CP10" s="17">
        <v>0.25892032953991001</v>
      </c>
    </row>
    <row r="11" spans="2:94" ht="58" x14ac:dyDescent="0.35">
      <c r="B11" s="18" t="s">
        <v>195</v>
      </c>
      <c r="C11" s="17">
        <v>0.28876997473758698</v>
      </c>
      <c r="D11" s="17">
        <v>0.29630528992133398</v>
      </c>
      <c r="E11" s="17">
        <v>0.28269197159758103</v>
      </c>
      <c r="F11" s="17"/>
      <c r="G11" s="17">
        <v>0.21458103941185699</v>
      </c>
      <c r="H11" s="17">
        <v>0.25063903727185499</v>
      </c>
      <c r="I11" s="17">
        <v>0.27564886321158599</v>
      </c>
      <c r="J11" s="17">
        <v>0.31915510994483898</v>
      </c>
      <c r="K11" s="17">
        <v>0.314353360728516</v>
      </c>
      <c r="L11" s="17">
        <v>0.338433881983351</v>
      </c>
      <c r="M11" s="17"/>
      <c r="N11" s="17">
        <v>0.28137735169797801</v>
      </c>
      <c r="O11" s="17">
        <v>0.30058144961122302</v>
      </c>
      <c r="P11" s="17">
        <v>0.29418548262983402</v>
      </c>
      <c r="Q11" s="17">
        <v>0.27957900832386501</v>
      </c>
      <c r="R11" s="17"/>
      <c r="S11" s="17">
        <v>0.23558742051434201</v>
      </c>
      <c r="T11" s="17">
        <v>0.281774415136269</v>
      </c>
      <c r="U11" s="17">
        <v>0.31597054687026799</v>
      </c>
      <c r="V11" s="17">
        <v>0.33461224988068899</v>
      </c>
      <c r="W11" s="17">
        <v>0.29255603641426298</v>
      </c>
      <c r="X11" s="17">
        <v>0.23963142802652099</v>
      </c>
      <c r="Y11" s="17">
        <v>0.29980089349898598</v>
      </c>
      <c r="Z11" s="17">
        <v>0.35202970595190097</v>
      </c>
      <c r="AA11" s="17">
        <v>0.31406007480270898</v>
      </c>
      <c r="AB11" s="17">
        <v>0.31923914779955898</v>
      </c>
      <c r="AC11" s="17">
        <v>0.23403839746035801</v>
      </c>
      <c r="AD11" s="17"/>
      <c r="AE11" s="17">
        <v>0.30903621124494102</v>
      </c>
      <c r="AF11" s="17">
        <v>0.29958521920620301</v>
      </c>
      <c r="AG11" s="17">
        <v>0.24287782202775399</v>
      </c>
      <c r="AH11" s="17"/>
      <c r="AI11" s="17">
        <v>0.331634724447818</v>
      </c>
      <c r="AJ11" s="17">
        <v>0.26121465775827502</v>
      </c>
      <c r="AK11" s="17">
        <v>0.30627546260312699</v>
      </c>
      <c r="AL11" s="17">
        <v>0.25435097232591802</v>
      </c>
      <c r="AM11" s="17">
        <v>0.272590492935603</v>
      </c>
      <c r="AN11" s="17"/>
      <c r="AO11" s="17">
        <v>0.30022185821894598</v>
      </c>
      <c r="AP11" s="17">
        <v>0.28317502224436197</v>
      </c>
      <c r="AQ11" s="17">
        <v>0.28981684961077298</v>
      </c>
      <c r="AR11" s="17"/>
      <c r="AS11" s="17">
        <v>0.29229361778554602</v>
      </c>
      <c r="AT11" s="17">
        <v>0.300492601674269</v>
      </c>
      <c r="AU11" s="17">
        <v>0.27854666332171002</v>
      </c>
      <c r="AV11" s="17">
        <v>0.29340845299149099</v>
      </c>
      <c r="AW11" s="17">
        <v>0.167259233603712</v>
      </c>
      <c r="AX11" s="17"/>
      <c r="AY11" s="17">
        <v>0.19141505710942899</v>
      </c>
      <c r="AZ11" s="17">
        <v>0.29834906882079898</v>
      </c>
      <c r="BA11" s="17">
        <v>0.28712747554624601</v>
      </c>
      <c r="BB11" s="17">
        <v>0.30455192556087102</v>
      </c>
      <c r="BC11" s="17">
        <v>0.26902565094425801</v>
      </c>
      <c r="BD11" s="17">
        <v>0.29988733410663798</v>
      </c>
      <c r="BE11" s="17">
        <v>0.26279239437096402</v>
      </c>
      <c r="BF11" s="17">
        <v>0.31322823362637298</v>
      </c>
      <c r="BG11" s="17">
        <v>0.29798136056718899</v>
      </c>
      <c r="BH11" s="17">
        <v>0.27147990131955901</v>
      </c>
      <c r="BI11" s="17">
        <v>0.283023441094507</v>
      </c>
      <c r="BJ11" s="17">
        <v>0.35542680012865802</v>
      </c>
      <c r="BK11" s="17">
        <v>0.274499618408511</v>
      </c>
      <c r="BL11" s="17">
        <v>0.18719062192908401</v>
      </c>
      <c r="BM11" s="17">
        <v>0.33421062369146798</v>
      </c>
      <c r="BN11" s="17">
        <v>0.27237714930243201</v>
      </c>
      <c r="BO11" s="17"/>
      <c r="BP11" s="17">
        <v>0.25257257156766699</v>
      </c>
      <c r="BQ11" s="17">
        <v>0.305587300146829</v>
      </c>
      <c r="BR11" s="17">
        <v>0.28484581201170101</v>
      </c>
      <c r="BS11" s="17">
        <v>0.27612570272186998</v>
      </c>
      <c r="BT11" s="17">
        <v>0.34069465242535302</v>
      </c>
      <c r="BU11" s="17">
        <v>0.31470090743519402</v>
      </c>
      <c r="BV11" s="17"/>
      <c r="BW11" s="17">
        <v>0.29328248825092301</v>
      </c>
      <c r="BX11" s="17">
        <v>0.27787935829416099</v>
      </c>
      <c r="BY11" s="17">
        <v>0.31745935311505002</v>
      </c>
      <c r="BZ11" s="17">
        <v>0.29944432427592599</v>
      </c>
      <c r="CA11" s="17">
        <v>0.27573650275010902</v>
      </c>
      <c r="CB11" s="17">
        <v>0.275567931903418</v>
      </c>
      <c r="CC11" s="17">
        <v>0.29357844908118702</v>
      </c>
      <c r="CD11" s="17">
        <v>0.23949630901940999</v>
      </c>
      <c r="CE11" s="17"/>
      <c r="CF11" s="17">
        <v>0.22074311201228899</v>
      </c>
      <c r="CG11" s="17">
        <v>0.30947247225956598</v>
      </c>
      <c r="CH11" s="17">
        <v>0.28758639067834202</v>
      </c>
      <c r="CI11" s="17">
        <v>0.28226978419156601</v>
      </c>
      <c r="CJ11" s="17">
        <v>0.28025232421541002</v>
      </c>
      <c r="CK11" s="17"/>
      <c r="CL11" s="17">
        <v>0.34746648244512202</v>
      </c>
      <c r="CM11" s="17"/>
      <c r="CN11" s="17">
        <v>0.281884190670251</v>
      </c>
      <c r="CO11" s="17">
        <v>0.28707697401314197</v>
      </c>
      <c r="CP11" s="17">
        <v>0.30585330139685302</v>
      </c>
    </row>
    <row r="12" spans="2:94" ht="43.5" x14ac:dyDescent="0.35">
      <c r="B12" s="18" t="s">
        <v>196</v>
      </c>
      <c r="C12" s="17">
        <v>0.17383841336818301</v>
      </c>
      <c r="D12" s="17">
        <v>0.164303869010614</v>
      </c>
      <c r="E12" s="17">
        <v>0.18348707587490101</v>
      </c>
      <c r="F12" s="17"/>
      <c r="G12" s="17">
        <v>0.17029847861976699</v>
      </c>
      <c r="H12" s="17">
        <v>0.15551619860671201</v>
      </c>
      <c r="I12" s="17">
        <v>0.17368886521763899</v>
      </c>
      <c r="J12" s="17">
        <v>0.16678590228638901</v>
      </c>
      <c r="K12" s="17">
        <v>0.197163809867688</v>
      </c>
      <c r="L12" s="17">
        <v>0.18140627478105401</v>
      </c>
      <c r="M12" s="17"/>
      <c r="N12" s="17">
        <v>0.16864117607595899</v>
      </c>
      <c r="O12" s="17">
        <v>0.18899909117702501</v>
      </c>
      <c r="P12" s="17">
        <v>0.161654266557265</v>
      </c>
      <c r="Q12" s="17">
        <v>0.175684514585881</v>
      </c>
      <c r="R12" s="17"/>
      <c r="S12" s="17">
        <v>0.17475350815922899</v>
      </c>
      <c r="T12" s="17">
        <v>0.17275848304569899</v>
      </c>
      <c r="U12" s="17">
        <v>0.17579219357223799</v>
      </c>
      <c r="V12" s="17">
        <v>0.17543423033639099</v>
      </c>
      <c r="W12" s="17">
        <v>0.155452612375127</v>
      </c>
      <c r="X12" s="17">
        <v>0.173289521615207</v>
      </c>
      <c r="Y12" s="17">
        <v>0.16848411446058301</v>
      </c>
      <c r="Z12" s="17">
        <v>0.183064988690222</v>
      </c>
      <c r="AA12" s="17">
        <v>0.173681441970193</v>
      </c>
      <c r="AB12" s="17">
        <v>0.15639083780608101</v>
      </c>
      <c r="AC12" s="17">
        <v>0.22776390214703199</v>
      </c>
      <c r="AD12" s="17"/>
      <c r="AE12" s="17">
        <v>0.15392802354447599</v>
      </c>
      <c r="AF12" s="17">
        <v>0.18799522576164901</v>
      </c>
      <c r="AG12" s="17">
        <v>0.17435671246085899</v>
      </c>
      <c r="AH12" s="17"/>
      <c r="AI12" s="17">
        <v>0.15389492323631701</v>
      </c>
      <c r="AJ12" s="17">
        <v>0.194847789104173</v>
      </c>
      <c r="AK12" s="17">
        <v>0.219527183657626</v>
      </c>
      <c r="AL12" s="17">
        <v>7.6581184841006303E-2</v>
      </c>
      <c r="AM12" s="17">
        <v>0.16463966733416299</v>
      </c>
      <c r="AN12" s="17"/>
      <c r="AO12" s="17">
        <v>0.17699147072257401</v>
      </c>
      <c r="AP12" s="17">
        <v>0.18903398628016399</v>
      </c>
      <c r="AQ12" s="17">
        <v>0.18964189861438699</v>
      </c>
      <c r="AR12" s="17"/>
      <c r="AS12" s="17">
        <v>0.181783975543133</v>
      </c>
      <c r="AT12" s="17">
        <v>0.15472469101767899</v>
      </c>
      <c r="AU12" s="17">
        <v>0.188419514198605</v>
      </c>
      <c r="AV12" s="17">
        <v>0.19226656274367701</v>
      </c>
      <c r="AW12" s="17">
        <v>0.190532542593875</v>
      </c>
      <c r="AX12" s="17"/>
      <c r="AY12" s="17">
        <v>0.16340984907045999</v>
      </c>
      <c r="AZ12" s="17">
        <v>0.202070865000301</v>
      </c>
      <c r="BA12" s="17">
        <v>0.16452840500384799</v>
      </c>
      <c r="BB12" s="17">
        <v>0.16540029547056101</v>
      </c>
      <c r="BC12" s="17">
        <v>0.18149071149405699</v>
      </c>
      <c r="BD12" s="17">
        <v>0.19959920487829</v>
      </c>
      <c r="BE12" s="17">
        <v>0.196680976306363</v>
      </c>
      <c r="BF12" s="17">
        <v>0.18296374499912199</v>
      </c>
      <c r="BG12" s="17">
        <v>0.17835871483778101</v>
      </c>
      <c r="BH12" s="17">
        <v>0.147836907072456</v>
      </c>
      <c r="BI12" s="17">
        <v>0.17819958900531699</v>
      </c>
      <c r="BJ12" s="17">
        <v>0.15430043403035301</v>
      </c>
      <c r="BK12" s="17">
        <v>0.18121742273142699</v>
      </c>
      <c r="BL12" s="17">
        <v>0.18027205070282001</v>
      </c>
      <c r="BM12" s="17">
        <v>0.22152795668941999</v>
      </c>
      <c r="BN12" s="17">
        <v>0.103173965065393</v>
      </c>
      <c r="BO12" s="17"/>
      <c r="BP12" s="17">
        <v>0.170958291718767</v>
      </c>
      <c r="BQ12" s="17">
        <v>0.177068891859024</v>
      </c>
      <c r="BR12" s="17">
        <v>0.171370443350572</v>
      </c>
      <c r="BS12" s="17">
        <v>0.17590294434485801</v>
      </c>
      <c r="BT12" s="17">
        <v>0.170042277930855</v>
      </c>
      <c r="BU12" s="17">
        <v>0.176759690228462</v>
      </c>
      <c r="BV12" s="17"/>
      <c r="BW12" s="17">
        <v>0.182034336974606</v>
      </c>
      <c r="BX12" s="17">
        <v>0.198572782895579</v>
      </c>
      <c r="BY12" s="17">
        <v>0.168188465570384</v>
      </c>
      <c r="BZ12" s="17">
        <v>0.18221598156038399</v>
      </c>
      <c r="CA12" s="17">
        <v>0.16723048270822699</v>
      </c>
      <c r="CB12" s="17">
        <v>9.6917185512950699E-2</v>
      </c>
      <c r="CC12" s="17">
        <v>0.107188641786696</v>
      </c>
      <c r="CD12" s="17">
        <v>0.18442614771636301</v>
      </c>
      <c r="CE12" s="17"/>
      <c r="CF12" s="17">
        <v>0.12880228631513899</v>
      </c>
      <c r="CG12" s="17">
        <v>0.194097412191723</v>
      </c>
      <c r="CH12" s="17">
        <v>0.171601256710321</v>
      </c>
      <c r="CI12" s="17">
        <v>0.15786726752527699</v>
      </c>
      <c r="CJ12" s="17">
        <v>0.16590043030644999</v>
      </c>
      <c r="CK12" s="17"/>
      <c r="CL12" s="17">
        <v>0.146891809111342</v>
      </c>
      <c r="CM12" s="17"/>
      <c r="CN12" s="17">
        <v>0.17885064678263099</v>
      </c>
      <c r="CO12" s="17">
        <v>0.159200756568284</v>
      </c>
      <c r="CP12" s="17">
        <v>0.17403385504997801</v>
      </c>
    </row>
    <row r="13" spans="2:94" ht="43.5" x14ac:dyDescent="0.35">
      <c r="B13" s="18" t="s">
        <v>197</v>
      </c>
      <c r="C13" s="17">
        <v>0.102997280795683</v>
      </c>
      <c r="D13" s="17">
        <v>9.8174800304509896E-2</v>
      </c>
      <c r="E13" s="17">
        <v>0.107474762975647</v>
      </c>
      <c r="F13" s="17"/>
      <c r="G13" s="17">
        <v>9.9756204169012805E-2</v>
      </c>
      <c r="H13" s="17">
        <v>9.9171614609932707E-2</v>
      </c>
      <c r="I13" s="17">
        <v>0.103905165426527</v>
      </c>
      <c r="J13" s="17">
        <v>9.7108057273856394E-2</v>
      </c>
      <c r="K13" s="17">
        <v>0.10967298970604999</v>
      </c>
      <c r="L13" s="17">
        <v>0.10785684797583001</v>
      </c>
      <c r="M13" s="17"/>
      <c r="N13" s="17">
        <v>0.12719559502598099</v>
      </c>
      <c r="O13" s="17">
        <v>0.112951564235719</v>
      </c>
      <c r="P13" s="17">
        <v>9.4598288769591504E-2</v>
      </c>
      <c r="Q13" s="17">
        <v>7.3347295385603306E-2</v>
      </c>
      <c r="R13" s="17"/>
      <c r="S13" s="17">
        <v>0.112565114317458</v>
      </c>
      <c r="T13" s="17">
        <v>0.10312615641494099</v>
      </c>
      <c r="U13" s="17">
        <v>0.100517610896869</v>
      </c>
      <c r="V13" s="17">
        <v>0.123749676098851</v>
      </c>
      <c r="W13" s="17">
        <v>0.12696833346527001</v>
      </c>
      <c r="X13" s="17">
        <v>6.4252733041790494E-2</v>
      </c>
      <c r="Y13" s="17">
        <v>0.134229070228471</v>
      </c>
      <c r="Z13" s="17">
        <v>4.6768708416889397E-2</v>
      </c>
      <c r="AA13" s="17">
        <v>9.10260111940943E-2</v>
      </c>
      <c r="AB13" s="17">
        <v>0.132961199568462</v>
      </c>
      <c r="AC13" s="17">
        <v>4.6215770744714099E-2</v>
      </c>
      <c r="AD13" s="17"/>
      <c r="AE13" s="17">
        <v>7.1833629305283198E-2</v>
      </c>
      <c r="AF13" s="17">
        <v>0.13400492786875601</v>
      </c>
      <c r="AG13" s="17">
        <v>8.8135036526113403E-2</v>
      </c>
      <c r="AH13" s="17"/>
      <c r="AI13" s="17">
        <v>9.0174947417947904E-2</v>
      </c>
      <c r="AJ13" s="17">
        <v>0.10942760363966</v>
      </c>
      <c r="AK13" s="17">
        <v>0.106003717462391</v>
      </c>
      <c r="AL13" s="17">
        <v>7.4256305372218195E-2</v>
      </c>
      <c r="AM13" s="17">
        <v>8.7918698304736198E-2</v>
      </c>
      <c r="AN13" s="17"/>
      <c r="AO13" s="17">
        <v>8.5193053804951693E-2</v>
      </c>
      <c r="AP13" s="17">
        <v>0.117486014860381</v>
      </c>
      <c r="AQ13" s="17">
        <v>0.11199923205752001</v>
      </c>
      <c r="AR13" s="17"/>
      <c r="AS13" s="17">
        <v>7.10771391461478E-2</v>
      </c>
      <c r="AT13" s="17">
        <v>0.105432395974966</v>
      </c>
      <c r="AU13" s="17">
        <v>0.11585258260086299</v>
      </c>
      <c r="AV13" s="17">
        <v>0.139733755540703</v>
      </c>
      <c r="AW13" s="17">
        <v>0.126195782833781</v>
      </c>
      <c r="AX13" s="17"/>
      <c r="AY13" s="17">
        <v>6.1611421226535297E-2</v>
      </c>
      <c r="AZ13" s="17">
        <v>5.0808652304396303E-2</v>
      </c>
      <c r="BA13" s="17">
        <v>0.10970500437003899</v>
      </c>
      <c r="BB13" s="17">
        <v>8.4488045928383798E-2</v>
      </c>
      <c r="BC13" s="17">
        <v>0.108803176670717</v>
      </c>
      <c r="BD13" s="17">
        <v>8.5248573065509203E-2</v>
      </c>
      <c r="BE13" s="17">
        <v>9.3003003044219004E-2</v>
      </c>
      <c r="BF13" s="17">
        <v>0.12262037177268099</v>
      </c>
      <c r="BG13" s="17">
        <v>8.8088389219500601E-2</v>
      </c>
      <c r="BH13" s="17">
        <v>0.17083147427842199</v>
      </c>
      <c r="BI13" s="17">
        <v>0.122529976053376</v>
      </c>
      <c r="BJ13" s="17">
        <v>0.14404709732190599</v>
      </c>
      <c r="BK13" s="17">
        <v>0.118553666797359</v>
      </c>
      <c r="BL13" s="17">
        <v>0.15151484102103399</v>
      </c>
      <c r="BM13" s="17">
        <v>0.15066481237641</v>
      </c>
      <c r="BN13" s="17">
        <v>6.7371053428694094E-2</v>
      </c>
      <c r="BO13" s="17"/>
      <c r="BP13" s="17">
        <v>9.4406984288065293E-2</v>
      </c>
      <c r="BQ13" s="17">
        <v>0.11569083702194601</v>
      </c>
      <c r="BR13" s="17">
        <v>0.107772977088962</v>
      </c>
      <c r="BS13" s="17">
        <v>9.2717447767703895E-2</v>
      </c>
      <c r="BT13" s="17">
        <v>0.11576408968211099</v>
      </c>
      <c r="BU13" s="17">
        <v>7.8468767989950797E-2</v>
      </c>
      <c r="BV13" s="17"/>
      <c r="BW13" s="17">
        <v>5.8087996683416097E-2</v>
      </c>
      <c r="BX13" s="17">
        <v>0.108924761955755</v>
      </c>
      <c r="BY13" s="17">
        <v>0.114062591408956</v>
      </c>
      <c r="BZ13" s="17">
        <v>0.106442095865838</v>
      </c>
      <c r="CA13" s="17">
        <v>8.3459726918576199E-2</v>
      </c>
      <c r="CB13" s="17">
        <v>9.6685368276703598E-2</v>
      </c>
      <c r="CC13" s="17">
        <v>6.5761360841349301E-2</v>
      </c>
      <c r="CD13" s="17">
        <v>8.7266397358381098E-2</v>
      </c>
      <c r="CE13" s="17"/>
      <c r="CF13" s="17">
        <v>9.6484500013993002E-2</v>
      </c>
      <c r="CG13" s="17">
        <v>0.113833663826282</v>
      </c>
      <c r="CH13" s="17">
        <v>0.108898795200725</v>
      </c>
      <c r="CI13" s="17">
        <v>8.3453112263561294E-2</v>
      </c>
      <c r="CJ13" s="17">
        <v>2.653849524034E-2</v>
      </c>
      <c r="CK13" s="17"/>
      <c r="CL13" s="17">
        <v>0.124108624788013</v>
      </c>
      <c r="CM13" s="17"/>
      <c r="CN13" s="17">
        <v>0.11036785776173801</v>
      </c>
      <c r="CO13" s="17">
        <v>9.8293450833101106E-2</v>
      </c>
      <c r="CP13" s="17">
        <v>8.9897158175397396E-2</v>
      </c>
    </row>
    <row r="14" spans="2:94" ht="43.5" x14ac:dyDescent="0.35">
      <c r="B14" s="18" t="s">
        <v>198</v>
      </c>
      <c r="C14" s="17">
        <v>4.5146595666844501E-2</v>
      </c>
      <c r="D14" s="17">
        <v>4.9418373938789201E-2</v>
      </c>
      <c r="E14" s="17">
        <v>3.9866275993023101E-2</v>
      </c>
      <c r="F14" s="17"/>
      <c r="G14" s="17">
        <v>7.9129845758973E-2</v>
      </c>
      <c r="H14" s="17">
        <v>5.0100508026139801E-2</v>
      </c>
      <c r="I14" s="17">
        <v>4.3813348934079503E-2</v>
      </c>
      <c r="J14" s="17">
        <v>4.5358928732793402E-2</v>
      </c>
      <c r="K14" s="17">
        <v>3.4878288333173101E-2</v>
      </c>
      <c r="L14" s="17">
        <v>2.61852106372919E-2</v>
      </c>
      <c r="M14" s="17"/>
      <c r="N14" s="17">
        <v>6.9405795866666897E-2</v>
      </c>
      <c r="O14" s="17">
        <v>3.6574125909787203E-2</v>
      </c>
      <c r="P14" s="17">
        <v>4.8790161734167198E-2</v>
      </c>
      <c r="Q14" s="17">
        <v>2.52473770131556E-2</v>
      </c>
      <c r="R14" s="17"/>
      <c r="S14" s="17">
        <v>6.2621846090665706E-2</v>
      </c>
      <c r="T14" s="17">
        <v>3.05770674397494E-2</v>
      </c>
      <c r="U14" s="17">
        <v>5.2896463684936598E-2</v>
      </c>
      <c r="V14" s="17">
        <v>2.66585889740567E-2</v>
      </c>
      <c r="W14" s="17">
        <v>5.7798186420039199E-2</v>
      </c>
      <c r="X14" s="17">
        <v>5.3044224732164802E-2</v>
      </c>
      <c r="Y14" s="17">
        <v>4.79763232522512E-2</v>
      </c>
      <c r="Z14" s="17">
        <v>4.1887225205418502E-2</v>
      </c>
      <c r="AA14" s="17">
        <v>3.83708021783788E-2</v>
      </c>
      <c r="AB14" s="17">
        <v>4.1192300909302898E-2</v>
      </c>
      <c r="AC14" s="17">
        <v>4.3185195533085502E-2</v>
      </c>
      <c r="AD14" s="17"/>
      <c r="AE14" s="17">
        <v>2.5298101744843302E-2</v>
      </c>
      <c r="AF14" s="17">
        <v>5.5560146082773598E-2</v>
      </c>
      <c r="AG14" s="17">
        <v>3.9542485113982603E-2</v>
      </c>
      <c r="AH14" s="17"/>
      <c r="AI14" s="17">
        <v>3.3682085847137597E-2</v>
      </c>
      <c r="AJ14" s="17">
        <v>4.8859180198208799E-2</v>
      </c>
      <c r="AK14" s="17">
        <v>8.9120581818309896E-2</v>
      </c>
      <c r="AL14" s="17">
        <v>2.8866576760373401E-2</v>
      </c>
      <c r="AM14" s="17">
        <v>3.7137978109224999E-2</v>
      </c>
      <c r="AN14" s="17"/>
      <c r="AO14" s="17">
        <v>4.5626879163978402E-2</v>
      </c>
      <c r="AP14" s="17">
        <v>5.3600519114485101E-2</v>
      </c>
      <c r="AQ14" s="17">
        <v>6.2490936655515403E-2</v>
      </c>
      <c r="AR14" s="17"/>
      <c r="AS14" s="17">
        <v>1.8959366753513399E-2</v>
      </c>
      <c r="AT14" s="17">
        <v>5.3087350643821599E-2</v>
      </c>
      <c r="AU14" s="17">
        <v>5.06017450879062E-2</v>
      </c>
      <c r="AV14" s="17">
        <v>7.2512946237087705E-2</v>
      </c>
      <c r="AW14" s="17">
        <v>6.6296636251068297E-2</v>
      </c>
      <c r="AX14" s="17"/>
      <c r="AY14" s="17">
        <v>9.5299137540129794E-2</v>
      </c>
      <c r="AZ14" s="17">
        <v>2.2547103326546698E-2</v>
      </c>
      <c r="BA14" s="17">
        <v>2.32232420327259E-2</v>
      </c>
      <c r="BB14" s="17">
        <v>2.9028374526923102E-2</v>
      </c>
      <c r="BC14" s="17">
        <v>4.6135910721459797E-2</v>
      </c>
      <c r="BD14" s="17">
        <v>3.3360228827267399E-2</v>
      </c>
      <c r="BE14" s="17">
        <v>3.4813826164091601E-2</v>
      </c>
      <c r="BF14" s="17">
        <v>3.05820636401469E-2</v>
      </c>
      <c r="BG14" s="17">
        <v>4.3090491410626097E-2</v>
      </c>
      <c r="BH14" s="17">
        <v>8.0769061088297206E-2</v>
      </c>
      <c r="BI14" s="17">
        <v>6.8476468512285699E-2</v>
      </c>
      <c r="BJ14" s="17">
        <v>4.53069068893205E-2</v>
      </c>
      <c r="BK14" s="17">
        <v>8.6314053516215794E-2</v>
      </c>
      <c r="BL14" s="17">
        <v>8.7521283110404205E-2</v>
      </c>
      <c r="BM14" s="17">
        <v>4.2907789409746301E-2</v>
      </c>
      <c r="BN14" s="17">
        <v>7.34734708651896E-2</v>
      </c>
      <c r="BO14" s="17"/>
      <c r="BP14" s="17">
        <v>5.7210897680136603E-2</v>
      </c>
      <c r="BQ14" s="17">
        <v>3.6746926590122402E-2</v>
      </c>
      <c r="BR14" s="17">
        <v>5.1454412982272497E-2</v>
      </c>
      <c r="BS14" s="17">
        <v>4.0122524289238799E-2</v>
      </c>
      <c r="BT14" s="17">
        <v>4.2446884774313701E-2</v>
      </c>
      <c r="BU14" s="17">
        <v>3.6739757882397299E-2</v>
      </c>
      <c r="BV14" s="17"/>
      <c r="BW14" s="17">
        <v>4.2128100437109503E-2</v>
      </c>
      <c r="BX14" s="17">
        <v>3.6851018819157401E-2</v>
      </c>
      <c r="BY14" s="17">
        <v>4.4943068219066899E-2</v>
      </c>
      <c r="BZ14" s="17">
        <v>4.2269793552818201E-2</v>
      </c>
      <c r="CA14" s="17">
        <v>6.67622151088995E-2</v>
      </c>
      <c r="CB14" s="17">
        <v>3.6617259425702597E-2</v>
      </c>
      <c r="CC14" s="17">
        <v>5.7961644991583301E-2</v>
      </c>
      <c r="CD14" s="17">
        <v>5.9585692866863903E-2</v>
      </c>
      <c r="CE14" s="17"/>
      <c r="CF14" s="17">
        <v>6.05897617016143E-2</v>
      </c>
      <c r="CG14" s="17">
        <v>5.30371087319235E-2</v>
      </c>
      <c r="CH14" s="17">
        <v>4.0575196055615798E-2</v>
      </c>
      <c r="CI14" s="17">
        <v>3.9445732375239198E-2</v>
      </c>
      <c r="CJ14" s="17">
        <v>0</v>
      </c>
      <c r="CK14" s="17"/>
      <c r="CL14" s="17">
        <v>5.7441119901292997E-2</v>
      </c>
      <c r="CM14" s="17"/>
      <c r="CN14" s="17">
        <v>4.8144680271993E-2</v>
      </c>
      <c r="CO14" s="17">
        <v>3.9667594409701398E-2</v>
      </c>
      <c r="CP14" s="17">
        <v>4.26557591498615E-2</v>
      </c>
    </row>
    <row r="15" spans="2:94" ht="43.5" x14ac:dyDescent="0.35">
      <c r="B15" s="18" t="s">
        <v>199</v>
      </c>
      <c r="C15" s="17">
        <v>2.25248780531488E-2</v>
      </c>
      <c r="D15" s="17">
        <v>2.7337977135595701E-2</v>
      </c>
      <c r="E15" s="17">
        <v>1.7542490263069602E-2</v>
      </c>
      <c r="F15" s="17"/>
      <c r="G15" s="17">
        <v>4.1285966826132198E-2</v>
      </c>
      <c r="H15" s="17">
        <v>4.9232330191451297E-2</v>
      </c>
      <c r="I15" s="17">
        <v>2.0028036937639299E-2</v>
      </c>
      <c r="J15" s="17">
        <v>1.38317090578191E-2</v>
      </c>
      <c r="K15" s="17">
        <v>9.7609235023928403E-3</v>
      </c>
      <c r="L15" s="17">
        <v>5.7637750727103001E-3</v>
      </c>
      <c r="M15" s="17"/>
      <c r="N15" s="17">
        <v>4.1661108871463903E-2</v>
      </c>
      <c r="O15" s="17">
        <v>2.0453390948675501E-2</v>
      </c>
      <c r="P15" s="17">
        <v>1.33039379247109E-2</v>
      </c>
      <c r="Q15" s="17">
        <v>1.24146579785869E-2</v>
      </c>
      <c r="R15" s="17"/>
      <c r="S15" s="17">
        <v>3.07739659200378E-2</v>
      </c>
      <c r="T15" s="17">
        <v>1.8271252191032199E-2</v>
      </c>
      <c r="U15" s="17">
        <v>2.6389749869505999E-2</v>
      </c>
      <c r="V15" s="17">
        <v>1.6939340375791801E-2</v>
      </c>
      <c r="W15" s="17">
        <v>1.6757033878217999E-2</v>
      </c>
      <c r="X15" s="17">
        <v>2.76674554145304E-2</v>
      </c>
      <c r="Y15" s="17">
        <v>1.68252488610241E-2</v>
      </c>
      <c r="Z15" s="17">
        <v>4.4472199842020402E-2</v>
      </c>
      <c r="AA15" s="17">
        <v>1.4379118362060701E-2</v>
      </c>
      <c r="AB15" s="17">
        <v>2.27310462332613E-2</v>
      </c>
      <c r="AC15" s="17">
        <v>2.2251627557571999E-2</v>
      </c>
      <c r="AD15" s="17"/>
      <c r="AE15" s="17">
        <v>1.54184661446055E-2</v>
      </c>
      <c r="AF15" s="17">
        <v>2.3046100247538601E-2</v>
      </c>
      <c r="AG15" s="17">
        <v>2.7474981344244299E-2</v>
      </c>
      <c r="AH15" s="17"/>
      <c r="AI15" s="17">
        <v>1.4772230484401501E-2</v>
      </c>
      <c r="AJ15" s="17">
        <v>3.4647929224026597E-2</v>
      </c>
      <c r="AK15" s="17">
        <v>2.3274662737507001E-2</v>
      </c>
      <c r="AL15" s="17">
        <v>1.34760663983847E-2</v>
      </c>
      <c r="AM15" s="17">
        <v>1.4188134149501999E-2</v>
      </c>
      <c r="AN15" s="17"/>
      <c r="AO15" s="17">
        <v>1.7042198951390499E-2</v>
      </c>
      <c r="AP15" s="17">
        <v>3.01793103432412E-2</v>
      </c>
      <c r="AQ15" s="17">
        <v>3.38295070313425E-2</v>
      </c>
      <c r="AR15" s="17"/>
      <c r="AS15" s="17">
        <v>8.6520369854969897E-3</v>
      </c>
      <c r="AT15" s="17">
        <v>1.8806019579492302E-2</v>
      </c>
      <c r="AU15" s="17">
        <v>2.9971219461327501E-2</v>
      </c>
      <c r="AV15" s="17">
        <v>4.1582243700356299E-2</v>
      </c>
      <c r="AW15" s="17">
        <v>4.3861645706086499E-2</v>
      </c>
      <c r="AX15" s="17"/>
      <c r="AY15" s="17">
        <v>0</v>
      </c>
      <c r="AZ15" s="17">
        <v>4.7553647454292303E-3</v>
      </c>
      <c r="BA15" s="17">
        <v>1.94983147000494E-2</v>
      </c>
      <c r="BB15" s="17">
        <v>9.4560463920854293E-3</v>
      </c>
      <c r="BC15" s="17">
        <v>9.0176735436566895E-3</v>
      </c>
      <c r="BD15" s="17">
        <v>1.35017695266899E-2</v>
      </c>
      <c r="BE15" s="17">
        <v>2.2161290317560801E-2</v>
      </c>
      <c r="BF15" s="17">
        <v>1.34975528619076E-2</v>
      </c>
      <c r="BG15" s="17">
        <v>2.6098681648342899E-2</v>
      </c>
      <c r="BH15" s="17">
        <v>1.8236865432004801E-2</v>
      </c>
      <c r="BI15" s="17">
        <v>4.56621958790175E-2</v>
      </c>
      <c r="BJ15" s="17">
        <v>3.1478493853725399E-2</v>
      </c>
      <c r="BK15" s="17">
        <v>3.3230654850626103E-2</v>
      </c>
      <c r="BL15" s="17">
        <v>5.2465913573113802E-2</v>
      </c>
      <c r="BM15" s="17">
        <v>4.2468214016272099E-2</v>
      </c>
      <c r="BN15" s="17">
        <v>7.2247875912372403E-2</v>
      </c>
      <c r="BO15" s="17"/>
      <c r="BP15" s="17">
        <v>4.7924273742277999E-2</v>
      </c>
      <c r="BQ15" s="17">
        <v>1.44826581128258E-2</v>
      </c>
      <c r="BR15" s="17">
        <v>8.7568777573159805E-3</v>
      </c>
      <c r="BS15" s="17">
        <v>1.9749354938502901E-2</v>
      </c>
      <c r="BT15" s="17">
        <v>1.5162432395009501E-2</v>
      </c>
      <c r="BU15" s="17">
        <v>1.52915262491542E-2</v>
      </c>
      <c r="BV15" s="17"/>
      <c r="BW15" s="17">
        <v>1.9303036919486E-2</v>
      </c>
      <c r="BX15" s="17">
        <v>1.64105239206335E-2</v>
      </c>
      <c r="BY15" s="17">
        <v>2.46936944401796E-2</v>
      </c>
      <c r="BZ15" s="17">
        <v>2.3079007021309501E-2</v>
      </c>
      <c r="CA15" s="17">
        <v>3.2107256330037498E-2</v>
      </c>
      <c r="CB15" s="17">
        <v>3.6468537210292001E-2</v>
      </c>
      <c r="CC15" s="17">
        <v>1.9034684033483601E-2</v>
      </c>
      <c r="CD15" s="17">
        <v>2.6029417807662499E-2</v>
      </c>
      <c r="CE15" s="17"/>
      <c r="CF15" s="17">
        <v>4.7675992672208602E-2</v>
      </c>
      <c r="CG15" s="17">
        <v>2.7675538244611001E-2</v>
      </c>
      <c r="CH15" s="17">
        <v>1.7123221423457801E-2</v>
      </c>
      <c r="CI15" s="17">
        <v>1.308792551773E-2</v>
      </c>
      <c r="CJ15" s="17">
        <v>6.9505818141814201E-3</v>
      </c>
      <c r="CK15" s="17"/>
      <c r="CL15" s="17">
        <v>2.74611139748785E-2</v>
      </c>
      <c r="CM15" s="17"/>
      <c r="CN15" s="17">
        <v>2.1821252165537999E-2</v>
      </c>
      <c r="CO15" s="17">
        <v>2.5481423642653801E-2</v>
      </c>
      <c r="CP15" s="17">
        <v>2.1779810422909301E-2</v>
      </c>
    </row>
    <row r="16" spans="2:94" ht="43.5" x14ac:dyDescent="0.35">
      <c r="B16" s="18" t="s">
        <v>200</v>
      </c>
      <c r="C16" s="17">
        <v>4.7552141439351501E-3</v>
      </c>
      <c r="D16" s="17">
        <v>5.6173210212727004E-3</v>
      </c>
      <c r="E16" s="17">
        <v>3.9514677921125198E-3</v>
      </c>
      <c r="F16" s="17"/>
      <c r="G16" s="17">
        <v>1.9935129895602699E-2</v>
      </c>
      <c r="H16" s="17">
        <v>5.6546601681892903E-3</v>
      </c>
      <c r="I16" s="17">
        <v>2.7827060848069499E-3</v>
      </c>
      <c r="J16" s="17">
        <v>1.4802315272920399E-3</v>
      </c>
      <c r="K16" s="17">
        <v>0</v>
      </c>
      <c r="L16" s="17">
        <v>1.32879672727122E-3</v>
      </c>
      <c r="M16" s="17"/>
      <c r="N16" s="17">
        <v>1.01955581105562E-2</v>
      </c>
      <c r="O16" s="17">
        <v>2.8658597744758399E-3</v>
      </c>
      <c r="P16" s="17">
        <v>2.28250824544268E-3</v>
      </c>
      <c r="Q16" s="17">
        <v>3.0810891554477701E-3</v>
      </c>
      <c r="R16" s="17"/>
      <c r="S16" s="17">
        <v>1.9426024931289299E-2</v>
      </c>
      <c r="T16" s="17">
        <v>5.8302015767419599E-3</v>
      </c>
      <c r="U16" s="17">
        <v>2.7604365301499099E-3</v>
      </c>
      <c r="V16" s="17">
        <v>2.4898920382658701E-3</v>
      </c>
      <c r="W16" s="17">
        <v>0</v>
      </c>
      <c r="X16" s="17">
        <v>5.2880434483261298E-3</v>
      </c>
      <c r="Y16" s="17">
        <v>0</v>
      </c>
      <c r="Z16" s="17">
        <v>0</v>
      </c>
      <c r="AA16" s="17">
        <v>1.9480636574898901E-3</v>
      </c>
      <c r="AB16" s="17">
        <v>0</v>
      </c>
      <c r="AC16" s="17">
        <v>0</v>
      </c>
      <c r="AD16" s="17"/>
      <c r="AE16" s="17">
        <v>2.6968763732796502E-3</v>
      </c>
      <c r="AF16" s="17">
        <v>7.0901008784090601E-3</v>
      </c>
      <c r="AG16" s="17">
        <v>5.0766309893893399E-3</v>
      </c>
      <c r="AH16" s="17"/>
      <c r="AI16" s="17">
        <v>2.1274850124356399E-3</v>
      </c>
      <c r="AJ16" s="17">
        <v>8.9025592256903093E-3</v>
      </c>
      <c r="AK16" s="17">
        <v>0</v>
      </c>
      <c r="AL16" s="17">
        <v>0</v>
      </c>
      <c r="AM16" s="17">
        <v>3.74927522661621E-3</v>
      </c>
      <c r="AN16" s="17"/>
      <c r="AO16" s="17">
        <v>1.3983010929511301E-3</v>
      </c>
      <c r="AP16" s="17">
        <v>8.9129459607094393E-3</v>
      </c>
      <c r="AQ16" s="17">
        <v>3.4884349599906802E-3</v>
      </c>
      <c r="AR16" s="17"/>
      <c r="AS16" s="17">
        <v>2.20088924220521E-3</v>
      </c>
      <c r="AT16" s="17">
        <v>1.04917257341111E-3</v>
      </c>
      <c r="AU16" s="17">
        <v>1.14574268443835E-2</v>
      </c>
      <c r="AV16" s="17">
        <v>3.9897218439277201E-3</v>
      </c>
      <c r="AW16" s="17">
        <v>0</v>
      </c>
      <c r="AX16" s="17"/>
      <c r="AY16" s="17">
        <v>3.3955236850783999E-2</v>
      </c>
      <c r="AZ16" s="17">
        <v>0</v>
      </c>
      <c r="BA16" s="17">
        <v>7.6854791578801996E-3</v>
      </c>
      <c r="BB16" s="17">
        <v>0</v>
      </c>
      <c r="BC16" s="17">
        <v>4.8234124148266496E-3</v>
      </c>
      <c r="BD16" s="17">
        <v>2.11376584372897E-3</v>
      </c>
      <c r="BE16" s="17">
        <v>0</v>
      </c>
      <c r="BF16" s="17">
        <v>0</v>
      </c>
      <c r="BG16" s="17">
        <v>7.7674179401680202E-3</v>
      </c>
      <c r="BH16" s="17">
        <v>0</v>
      </c>
      <c r="BI16" s="17">
        <v>6.0896924341790701E-3</v>
      </c>
      <c r="BJ16" s="17">
        <v>0</v>
      </c>
      <c r="BK16" s="17">
        <v>6.2150707813820403E-3</v>
      </c>
      <c r="BL16" s="17">
        <v>0</v>
      </c>
      <c r="BM16" s="17">
        <v>0</v>
      </c>
      <c r="BN16" s="17">
        <v>5.1316525196698597E-2</v>
      </c>
      <c r="BO16" s="17"/>
      <c r="BP16" s="17">
        <v>1.2169914205193E-2</v>
      </c>
      <c r="BQ16" s="17">
        <v>1.79087490319096E-3</v>
      </c>
      <c r="BR16" s="17">
        <v>7.4437772626694803E-3</v>
      </c>
      <c r="BS16" s="17">
        <v>2.4753012802238099E-3</v>
      </c>
      <c r="BT16" s="17">
        <v>0</v>
      </c>
      <c r="BU16" s="17">
        <v>0</v>
      </c>
      <c r="BV16" s="17"/>
      <c r="BW16" s="17">
        <v>0</v>
      </c>
      <c r="BX16" s="17">
        <v>2.0952859650113401E-3</v>
      </c>
      <c r="BY16" s="17">
        <v>4.2763402829535E-3</v>
      </c>
      <c r="BZ16" s="17">
        <v>3.7619099036470399E-3</v>
      </c>
      <c r="CA16" s="17">
        <v>4.9756651146857702E-3</v>
      </c>
      <c r="CB16" s="17">
        <v>3.8005583612882803E-2</v>
      </c>
      <c r="CC16" s="17">
        <v>1.01494584160537E-2</v>
      </c>
      <c r="CD16" s="17">
        <v>0</v>
      </c>
      <c r="CE16" s="17"/>
      <c r="CF16" s="17">
        <v>2.1456730002488201E-2</v>
      </c>
      <c r="CG16" s="17">
        <v>3.3135961431387802E-3</v>
      </c>
      <c r="CH16" s="17">
        <v>2.6693171803345598E-3</v>
      </c>
      <c r="CI16" s="17">
        <v>3.38488994139588E-3</v>
      </c>
      <c r="CJ16" s="17">
        <v>7.5340528758792401E-3</v>
      </c>
      <c r="CK16" s="17"/>
      <c r="CL16" s="17">
        <v>6.3758926228853997E-3</v>
      </c>
      <c r="CM16" s="17"/>
      <c r="CN16" s="17">
        <v>3.5875860902929799E-3</v>
      </c>
      <c r="CO16" s="17">
        <v>4.9782272024672704E-3</v>
      </c>
      <c r="CP16" s="17">
        <v>7.2460738471914702E-3</v>
      </c>
    </row>
    <row r="17" spans="2:94" ht="43.5" x14ac:dyDescent="0.35">
      <c r="B17" s="18" t="s">
        <v>201</v>
      </c>
      <c r="C17" s="17">
        <v>5.2006061906456798E-3</v>
      </c>
      <c r="D17" s="17">
        <v>9.0773453846318599E-3</v>
      </c>
      <c r="E17" s="17">
        <v>1.45866573773305E-3</v>
      </c>
      <c r="F17" s="17"/>
      <c r="G17" s="17">
        <v>1.90147887419281E-2</v>
      </c>
      <c r="H17" s="17">
        <v>7.4113146834684698E-3</v>
      </c>
      <c r="I17" s="17">
        <v>2.91743976811344E-3</v>
      </c>
      <c r="J17" s="17">
        <v>0</v>
      </c>
      <c r="K17" s="17">
        <v>1.8382155812131499E-3</v>
      </c>
      <c r="L17" s="17">
        <v>2.4935536270583999E-3</v>
      </c>
      <c r="M17" s="17"/>
      <c r="N17" s="17">
        <v>9.8895118335170992E-3</v>
      </c>
      <c r="O17" s="17">
        <v>5.6227501384781197E-3</v>
      </c>
      <c r="P17" s="17">
        <v>0</v>
      </c>
      <c r="Q17" s="17">
        <v>4.3384026329699697E-3</v>
      </c>
      <c r="R17" s="17"/>
      <c r="S17" s="17">
        <v>1.3941088034688E-2</v>
      </c>
      <c r="T17" s="17">
        <v>9.1619572768025306E-3</v>
      </c>
      <c r="U17" s="17">
        <v>0</v>
      </c>
      <c r="V17" s="17">
        <v>2.38021900799649E-3</v>
      </c>
      <c r="W17" s="17">
        <v>0</v>
      </c>
      <c r="X17" s="17">
        <v>0</v>
      </c>
      <c r="Y17" s="17">
        <v>2.88311829090903E-3</v>
      </c>
      <c r="Z17" s="17">
        <v>1.09720026757566E-2</v>
      </c>
      <c r="AA17" s="17">
        <v>4.3574760965562898E-3</v>
      </c>
      <c r="AB17" s="17">
        <v>5.9831115671115298E-3</v>
      </c>
      <c r="AC17" s="17">
        <v>0</v>
      </c>
      <c r="AD17" s="17"/>
      <c r="AE17" s="17">
        <v>2.1557792351330502E-3</v>
      </c>
      <c r="AF17" s="17">
        <v>7.6340915979638199E-3</v>
      </c>
      <c r="AG17" s="17">
        <v>3.1712776314723199E-3</v>
      </c>
      <c r="AH17" s="17"/>
      <c r="AI17" s="17">
        <v>4.9819644633089201E-3</v>
      </c>
      <c r="AJ17" s="17">
        <v>6.1781616353916201E-3</v>
      </c>
      <c r="AK17" s="17">
        <v>1.36202324395327E-2</v>
      </c>
      <c r="AL17" s="17">
        <v>0</v>
      </c>
      <c r="AM17" s="17">
        <v>3.5936077288092E-3</v>
      </c>
      <c r="AN17" s="17"/>
      <c r="AO17" s="17">
        <v>7.9952815708176604E-3</v>
      </c>
      <c r="AP17" s="17">
        <v>5.4402118696103598E-3</v>
      </c>
      <c r="AQ17" s="17">
        <v>1.01403988892208E-2</v>
      </c>
      <c r="AR17" s="17"/>
      <c r="AS17" s="17">
        <v>1.2826970442930399E-3</v>
      </c>
      <c r="AT17" s="17">
        <v>0</v>
      </c>
      <c r="AU17" s="17">
        <v>6.5895328423038104E-3</v>
      </c>
      <c r="AV17" s="17">
        <v>1.0180196956367901E-2</v>
      </c>
      <c r="AW17" s="17">
        <v>6.1059846333809099E-2</v>
      </c>
      <c r="AX17" s="17"/>
      <c r="AY17" s="17">
        <v>0</v>
      </c>
      <c r="AZ17" s="17">
        <v>1.17908440093029E-2</v>
      </c>
      <c r="BA17" s="17">
        <v>0</v>
      </c>
      <c r="BB17" s="17">
        <v>2.99171689320282E-3</v>
      </c>
      <c r="BC17" s="17">
        <v>2.4068849503461102E-3</v>
      </c>
      <c r="BD17" s="17">
        <v>2.4042847533136298E-3</v>
      </c>
      <c r="BE17" s="17">
        <v>0</v>
      </c>
      <c r="BF17" s="17">
        <v>3.37722105653189E-3</v>
      </c>
      <c r="BG17" s="17">
        <v>3.8099800705679201E-3</v>
      </c>
      <c r="BH17" s="17">
        <v>4.5718187175940997E-3</v>
      </c>
      <c r="BI17" s="17">
        <v>5.9847026164013004E-3</v>
      </c>
      <c r="BJ17" s="17">
        <v>8.6471481480642105E-3</v>
      </c>
      <c r="BK17" s="17">
        <v>0</v>
      </c>
      <c r="BL17" s="17">
        <v>0</v>
      </c>
      <c r="BM17" s="17">
        <v>0</v>
      </c>
      <c r="BN17" s="17">
        <v>5.5843716939533397E-2</v>
      </c>
      <c r="BO17" s="17"/>
      <c r="BP17" s="17">
        <v>1.28689018800743E-2</v>
      </c>
      <c r="BQ17" s="17">
        <v>3.4614407351764602E-3</v>
      </c>
      <c r="BR17" s="17">
        <v>4.0681651396407299E-3</v>
      </c>
      <c r="BS17" s="17">
        <v>3.8129740503688001E-3</v>
      </c>
      <c r="BT17" s="17">
        <v>0</v>
      </c>
      <c r="BU17" s="17">
        <v>0</v>
      </c>
      <c r="BV17" s="17"/>
      <c r="BW17" s="17">
        <v>0</v>
      </c>
      <c r="BX17" s="17">
        <v>2.1325827954842501E-3</v>
      </c>
      <c r="BY17" s="17">
        <v>3.30170021197957E-3</v>
      </c>
      <c r="BZ17" s="17">
        <v>1.1828580915637301E-3</v>
      </c>
      <c r="CA17" s="17">
        <v>1.54294967078339E-2</v>
      </c>
      <c r="CB17" s="17">
        <v>1.8812768075229001E-2</v>
      </c>
      <c r="CC17" s="17">
        <v>4.7043677763538197E-2</v>
      </c>
      <c r="CD17" s="17">
        <v>0</v>
      </c>
      <c r="CE17" s="17"/>
      <c r="CF17" s="17">
        <v>2.8467971028769402E-2</v>
      </c>
      <c r="CG17" s="17">
        <v>2.0975826545508898E-3</v>
      </c>
      <c r="CH17" s="17">
        <v>4.7565563671934903E-3</v>
      </c>
      <c r="CI17" s="17">
        <v>1.83859030866114E-3</v>
      </c>
      <c r="CJ17" s="17">
        <v>0</v>
      </c>
      <c r="CK17" s="17"/>
      <c r="CL17" s="17">
        <v>8.6580933922502101E-3</v>
      </c>
      <c r="CM17" s="17"/>
      <c r="CN17" s="17">
        <v>2.72429077389195E-3</v>
      </c>
      <c r="CO17" s="17">
        <v>3.6538542730015599E-3</v>
      </c>
      <c r="CP17" s="17">
        <v>1.2090690567201899E-2</v>
      </c>
    </row>
    <row r="18" spans="2:94" ht="43.5" x14ac:dyDescent="0.35">
      <c r="B18" s="18" t="s">
        <v>202</v>
      </c>
      <c r="C18" s="17">
        <v>4.3644584834638097E-3</v>
      </c>
      <c r="D18" s="17">
        <v>6.9266813551808097E-3</v>
      </c>
      <c r="E18" s="17">
        <v>1.8986406824154599E-3</v>
      </c>
      <c r="F18" s="17"/>
      <c r="G18" s="17">
        <v>2.06885822671482E-2</v>
      </c>
      <c r="H18" s="17">
        <v>4.3710949814012197E-3</v>
      </c>
      <c r="I18" s="17">
        <v>2.9212508669701999E-3</v>
      </c>
      <c r="J18" s="17">
        <v>0</v>
      </c>
      <c r="K18" s="17">
        <v>1.6334787375903801E-3</v>
      </c>
      <c r="L18" s="17">
        <v>0</v>
      </c>
      <c r="M18" s="17"/>
      <c r="N18" s="17">
        <v>3.8195916555946998E-3</v>
      </c>
      <c r="O18" s="17">
        <v>9.2843055683250793E-3</v>
      </c>
      <c r="P18" s="17">
        <v>1.1489155650828101E-3</v>
      </c>
      <c r="Q18" s="17">
        <v>2.7204430310762101E-3</v>
      </c>
      <c r="R18" s="17"/>
      <c r="S18" s="17">
        <v>1.7498277239116601E-2</v>
      </c>
      <c r="T18" s="17">
        <v>1.7529013230422599E-3</v>
      </c>
      <c r="U18" s="17">
        <v>0</v>
      </c>
      <c r="V18" s="17">
        <v>0</v>
      </c>
      <c r="W18" s="17">
        <v>9.5817694547507392E-3</v>
      </c>
      <c r="X18" s="17">
        <v>2.5341772794838899E-3</v>
      </c>
      <c r="Y18" s="17">
        <v>0</v>
      </c>
      <c r="Z18" s="17">
        <v>5.5974155078405297E-3</v>
      </c>
      <c r="AA18" s="17">
        <v>1.91718265457151E-3</v>
      </c>
      <c r="AB18" s="17">
        <v>0</v>
      </c>
      <c r="AC18" s="17">
        <v>4.4617401428559402E-3</v>
      </c>
      <c r="AD18" s="17"/>
      <c r="AE18" s="17">
        <v>6.4856232961468905E-4</v>
      </c>
      <c r="AF18" s="17">
        <v>7.5992470936260496E-3</v>
      </c>
      <c r="AG18" s="17">
        <v>3.18115077508426E-3</v>
      </c>
      <c r="AH18" s="17"/>
      <c r="AI18" s="17">
        <v>2.1782144406808299E-3</v>
      </c>
      <c r="AJ18" s="17">
        <v>3.2956139181757899E-3</v>
      </c>
      <c r="AK18" s="17">
        <v>2.4746927399513601E-2</v>
      </c>
      <c r="AL18" s="17">
        <v>0</v>
      </c>
      <c r="AM18" s="17">
        <v>0</v>
      </c>
      <c r="AN18" s="17"/>
      <c r="AO18" s="17">
        <v>5.43345012256128E-3</v>
      </c>
      <c r="AP18" s="17">
        <v>2.4812704434830201E-3</v>
      </c>
      <c r="AQ18" s="17">
        <v>2.4618469867091399E-2</v>
      </c>
      <c r="AR18" s="17"/>
      <c r="AS18" s="17">
        <v>0</v>
      </c>
      <c r="AT18" s="17">
        <v>9.9735754594425501E-4</v>
      </c>
      <c r="AU18" s="17">
        <v>6.4499451302153397E-3</v>
      </c>
      <c r="AV18" s="17">
        <v>1.6540335494585501E-2</v>
      </c>
      <c r="AW18" s="17">
        <v>0</v>
      </c>
      <c r="AX18" s="17"/>
      <c r="AY18" s="17">
        <v>0</v>
      </c>
      <c r="AZ18" s="17">
        <v>9.5447539695792394E-3</v>
      </c>
      <c r="BA18" s="17">
        <v>0</v>
      </c>
      <c r="BB18" s="17">
        <v>0</v>
      </c>
      <c r="BC18" s="17">
        <v>2.2662006310193699E-3</v>
      </c>
      <c r="BD18" s="17">
        <v>0</v>
      </c>
      <c r="BE18" s="17">
        <v>2.6432648167234699E-3</v>
      </c>
      <c r="BF18" s="17">
        <v>0</v>
      </c>
      <c r="BG18" s="17">
        <v>0</v>
      </c>
      <c r="BH18" s="17">
        <v>0</v>
      </c>
      <c r="BI18" s="17">
        <v>2.9825464600017298E-3</v>
      </c>
      <c r="BJ18" s="17">
        <v>4.2689695825217601E-3</v>
      </c>
      <c r="BK18" s="17">
        <v>5.4665825481462101E-3</v>
      </c>
      <c r="BL18" s="17">
        <v>0</v>
      </c>
      <c r="BM18" s="17">
        <v>0</v>
      </c>
      <c r="BN18" s="17">
        <v>6.2902104922271398E-2</v>
      </c>
      <c r="BO18" s="17"/>
      <c r="BP18" s="17">
        <v>1.41670267297968E-2</v>
      </c>
      <c r="BQ18" s="17">
        <v>2.5268323788744402E-3</v>
      </c>
      <c r="BR18" s="17">
        <v>1.64322633273565E-3</v>
      </c>
      <c r="BS18" s="17">
        <v>1.1033380100758999E-3</v>
      </c>
      <c r="BT18" s="17">
        <v>0</v>
      </c>
      <c r="BU18" s="17">
        <v>0</v>
      </c>
      <c r="BV18" s="17"/>
      <c r="BW18" s="17">
        <v>0</v>
      </c>
      <c r="BX18" s="17">
        <v>0</v>
      </c>
      <c r="BY18" s="17">
        <v>0</v>
      </c>
      <c r="BZ18" s="17">
        <v>1.25746137689582E-3</v>
      </c>
      <c r="CA18" s="17">
        <v>0</v>
      </c>
      <c r="CB18" s="17">
        <v>1.83276770658908E-2</v>
      </c>
      <c r="CC18" s="17">
        <v>9.5384415075101397E-2</v>
      </c>
      <c r="CD18" s="17">
        <v>6.2835938497360598E-3</v>
      </c>
      <c r="CE18" s="17"/>
      <c r="CF18" s="17">
        <v>3.5044433721007198E-2</v>
      </c>
      <c r="CG18" s="17">
        <v>2.04527005802373E-3</v>
      </c>
      <c r="CH18" s="17">
        <v>1.2240388502680599E-3</v>
      </c>
      <c r="CI18" s="17">
        <v>1.5255516964174001E-3</v>
      </c>
      <c r="CJ18" s="17">
        <v>0</v>
      </c>
      <c r="CK18" s="17"/>
      <c r="CL18" s="17">
        <v>2.2454753212197399E-3</v>
      </c>
      <c r="CM18" s="17"/>
      <c r="CN18" s="17">
        <v>2.03012882855781E-3</v>
      </c>
      <c r="CO18" s="17">
        <v>1.1853346999835901E-3</v>
      </c>
      <c r="CP18" s="17">
        <v>1.22292332525651E-2</v>
      </c>
    </row>
    <row r="19" spans="2:94" x14ac:dyDescent="0.35">
      <c r="B19" s="18" t="s">
        <v>203</v>
      </c>
      <c r="C19" s="19">
        <v>4.6031996105996002E-2</v>
      </c>
      <c r="D19" s="19">
        <v>3.6368584395162197E-2</v>
      </c>
      <c r="E19" s="19">
        <v>5.4413470069321901E-2</v>
      </c>
      <c r="F19" s="19"/>
      <c r="G19" s="19">
        <v>4.4802680857589601E-2</v>
      </c>
      <c r="H19" s="19">
        <v>4.2565669016155598E-2</v>
      </c>
      <c r="I19" s="19">
        <v>3.9075043094700397E-2</v>
      </c>
      <c r="J19" s="19">
        <v>3.5057055430963602E-2</v>
      </c>
      <c r="K19" s="19">
        <v>5.9153521519632601E-2</v>
      </c>
      <c r="L19" s="19">
        <v>5.5456928051615603E-2</v>
      </c>
      <c r="M19" s="19"/>
      <c r="N19" s="19">
        <v>3.1343555008232403E-2</v>
      </c>
      <c r="O19" s="19">
        <v>3.6182592956868903E-2</v>
      </c>
      <c r="P19" s="19">
        <v>3.9657606667235099E-2</v>
      </c>
      <c r="Q19" s="19">
        <v>7.6276342546450701E-2</v>
      </c>
      <c r="R19" s="19"/>
      <c r="S19" s="19">
        <v>4.9126823523626198E-2</v>
      </c>
      <c r="T19" s="19">
        <v>5.3904874068333102E-2</v>
      </c>
      <c r="U19" s="19">
        <v>3.4958071303323797E-2</v>
      </c>
      <c r="V19" s="19">
        <v>3.89806083138627E-2</v>
      </c>
      <c r="W19" s="19">
        <v>4.5281717926331802E-2</v>
      </c>
      <c r="X19" s="19">
        <v>5.9127142880477698E-2</v>
      </c>
      <c r="Y19" s="19">
        <v>3.3194354872315902E-2</v>
      </c>
      <c r="Z19" s="19">
        <v>3.0949355469210599E-2</v>
      </c>
      <c r="AA19" s="19">
        <v>5.5469567284462E-2</v>
      </c>
      <c r="AB19" s="19">
        <v>3.5937795639181799E-2</v>
      </c>
      <c r="AC19" s="19">
        <v>5.4800874062076697E-2</v>
      </c>
      <c r="AD19" s="19"/>
      <c r="AE19" s="19">
        <v>4.71828164698707E-2</v>
      </c>
      <c r="AF19" s="19">
        <v>3.77770337808844E-2</v>
      </c>
      <c r="AG19" s="19">
        <v>5.1952320981132498E-2</v>
      </c>
      <c r="AH19" s="19"/>
      <c r="AI19" s="19">
        <v>3.9990156013978297E-2</v>
      </c>
      <c r="AJ19" s="19">
        <v>3.1329420242167998E-2</v>
      </c>
      <c r="AK19" s="19">
        <v>2.9194900240331698E-2</v>
      </c>
      <c r="AL19" s="19">
        <v>5.2532878780961398E-2</v>
      </c>
      <c r="AM19" s="19">
        <v>7.6729839898966201E-2</v>
      </c>
      <c r="AN19" s="19"/>
      <c r="AO19" s="19">
        <v>4.06947024237709E-2</v>
      </c>
      <c r="AP19" s="19">
        <v>3.0534830458135501E-2</v>
      </c>
      <c r="AQ19" s="19">
        <v>3.2943071891796898E-2</v>
      </c>
      <c r="AR19" s="19"/>
      <c r="AS19" s="19">
        <v>6.3137371137930096E-2</v>
      </c>
      <c r="AT19" s="19">
        <v>4.6008690883066299E-2</v>
      </c>
      <c r="AU19" s="19">
        <v>3.9441114415689399E-2</v>
      </c>
      <c r="AV19" s="19">
        <v>2.6436836677196301E-2</v>
      </c>
      <c r="AW19" s="19">
        <v>1.93397782047218E-2</v>
      </c>
      <c r="AX19" s="19"/>
      <c r="AY19" s="19">
        <v>6.6340478732149905E-2</v>
      </c>
      <c r="AZ19" s="19">
        <v>6.56026714040365E-2</v>
      </c>
      <c r="BA19" s="19">
        <v>4.6709035662632001E-2</v>
      </c>
      <c r="BB19" s="19">
        <v>6.5802498062498896E-2</v>
      </c>
      <c r="BC19" s="19">
        <v>2.7950513287072602E-2</v>
      </c>
      <c r="BD19" s="19">
        <v>3.2828755132839602E-2</v>
      </c>
      <c r="BE19" s="19">
        <v>4.02679708090425E-2</v>
      </c>
      <c r="BF19" s="19">
        <v>3.7245825425180602E-2</v>
      </c>
      <c r="BG19" s="19">
        <v>5.1288055731760297E-2</v>
      </c>
      <c r="BH19" s="19">
        <v>3.1017856243894502E-2</v>
      </c>
      <c r="BI19" s="19">
        <v>3.4309257767672602E-2</v>
      </c>
      <c r="BJ19" s="19">
        <v>2.4044759670190201E-2</v>
      </c>
      <c r="BK19" s="19">
        <v>1.1660590103945699E-2</v>
      </c>
      <c r="BL19" s="19">
        <v>3.5913945778512597E-2</v>
      </c>
      <c r="BM19" s="19">
        <v>6.6195628784274693E-2</v>
      </c>
      <c r="BN19" s="19">
        <v>5.7321498463848899E-3</v>
      </c>
      <c r="BO19" s="19"/>
      <c r="BP19" s="19">
        <v>3.8054866504795302E-2</v>
      </c>
      <c r="BQ19" s="19">
        <v>5.68627390680842E-2</v>
      </c>
      <c r="BR19" s="19">
        <v>3.5547675011547999E-2</v>
      </c>
      <c r="BS19" s="19">
        <v>4.2095852507980397E-2</v>
      </c>
      <c r="BT19" s="19">
        <v>5.6034695830108297E-2</v>
      </c>
      <c r="BU19" s="19">
        <v>4.6111666259155998E-2</v>
      </c>
      <c r="BV19" s="19"/>
      <c r="BW19" s="19">
        <v>2.1454435914082401E-2</v>
      </c>
      <c r="BX19" s="19">
        <v>3.4965492117916303E-2</v>
      </c>
      <c r="BY19" s="19">
        <v>3.4788892317366003E-2</v>
      </c>
      <c r="BZ19" s="19">
        <v>4.0619785724380297E-2</v>
      </c>
      <c r="CA19" s="19">
        <v>2.64705618082221E-2</v>
      </c>
      <c r="CB19" s="19">
        <v>3.1670327538831797E-2</v>
      </c>
      <c r="CC19" s="19">
        <v>6.8710856035226697E-2</v>
      </c>
      <c r="CD19" s="19">
        <v>0.161351267756418</v>
      </c>
      <c r="CE19" s="19"/>
      <c r="CF19" s="19">
        <v>5.6718904398252799E-2</v>
      </c>
      <c r="CG19" s="19">
        <v>3.96928645619695E-2</v>
      </c>
      <c r="CH19" s="19">
        <v>4.7027618538552501E-2</v>
      </c>
      <c r="CI19" s="19">
        <v>4.53725428509862E-2</v>
      </c>
      <c r="CJ19" s="19">
        <v>7.75818556215363E-2</v>
      </c>
      <c r="CK19" s="19"/>
      <c r="CL19" s="19">
        <v>2.30166321573156E-2</v>
      </c>
      <c r="CM19" s="19"/>
      <c r="CN19" s="19">
        <v>4.7832384585728999E-2</v>
      </c>
      <c r="CO19" s="19">
        <v>5.0300581039293003E-2</v>
      </c>
      <c r="CP19" s="19">
        <v>3.8520346676818203E-2</v>
      </c>
    </row>
    <row r="20" spans="2:94" x14ac:dyDescent="0.35">
      <c r="B20" s="16"/>
    </row>
    <row r="21" spans="2:94" x14ac:dyDescent="0.35">
      <c r="B21" t="s">
        <v>126</v>
      </c>
    </row>
    <row r="22" spans="2:94" x14ac:dyDescent="0.35">
      <c r="B22" t="s">
        <v>127</v>
      </c>
    </row>
    <row r="24" spans="2:94" x14ac:dyDescent="0.35">
      <c r="B24"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C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205</v>
      </c>
      <c r="C9" s="17">
        <v>0.33150670185942799</v>
      </c>
      <c r="D9" s="17">
        <v>0.37900645294230201</v>
      </c>
      <c r="E9" s="17">
        <v>0.28229559089852402</v>
      </c>
      <c r="F9" s="17"/>
      <c r="G9" s="17">
        <v>0.32987680795073698</v>
      </c>
      <c r="H9" s="17">
        <v>0.31312799601493602</v>
      </c>
      <c r="I9" s="17">
        <v>0.31981079567237303</v>
      </c>
      <c r="J9" s="17">
        <v>0.35036295261120998</v>
      </c>
      <c r="K9" s="17">
        <v>0.36076351115609501</v>
      </c>
      <c r="L9" s="17">
        <v>0.32224434216729297</v>
      </c>
      <c r="M9" s="17"/>
      <c r="N9" s="17">
        <v>0.372472764549097</v>
      </c>
      <c r="O9" s="17">
        <v>0.34914010850337701</v>
      </c>
      <c r="P9" s="17">
        <v>0.302722450750738</v>
      </c>
      <c r="Q9" s="17">
        <v>0.29079967491484499</v>
      </c>
      <c r="R9" s="17"/>
      <c r="S9" s="17">
        <v>0.34173745766158098</v>
      </c>
      <c r="T9" s="17">
        <v>0.33596385687864599</v>
      </c>
      <c r="U9" s="17">
        <v>0.32539704397182601</v>
      </c>
      <c r="V9" s="17">
        <v>0.355989950427957</v>
      </c>
      <c r="W9" s="17">
        <v>0.265219560798159</v>
      </c>
      <c r="X9" s="17">
        <v>0.25617273741526803</v>
      </c>
      <c r="Y9" s="17">
        <v>0.38797737717643499</v>
      </c>
      <c r="Z9" s="17">
        <v>0.36605127463387999</v>
      </c>
      <c r="AA9" s="17">
        <v>0.33879477201939101</v>
      </c>
      <c r="AB9" s="17">
        <v>0.32050964887933198</v>
      </c>
      <c r="AC9" s="17">
        <v>0.37127812737899601</v>
      </c>
      <c r="AD9" s="17"/>
      <c r="AE9" s="17">
        <v>0.27773204400676499</v>
      </c>
      <c r="AF9" s="17">
        <v>0.38225692456114302</v>
      </c>
      <c r="AG9" s="17">
        <v>0.305994784322494</v>
      </c>
      <c r="AH9" s="17"/>
      <c r="AI9" s="17">
        <v>0.27252509409069098</v>
      </c>
      <c r="AJ9" s="17">
        <v>0.38522155013877202</v>
      </c>
      <c r="AK9" s="17">
        <v>0.45776589909297299</v>
      </c>
      <c r="AL9" s="17">
        <v>0.193658027867114</v>
      </c>
      <c r="AM9" s="17">
        <v>0.28994174622378499</v>
      </c>
      <c r="AN9" s="17"/>
      <c r="AO9" s="17">
        <v>0.293748646994693</v>
      </c>
      <c r="AP9" s="17">
        <v>0.39173337173307798</v>
      </c>
      <c r="AQ9" s="17">
        <v>0.411479751678484</v>
      </c>
      <c r="AR9" s="17"/>
      <c r="AS9" s="17">
        <v>0.25391392780960798</v>
      </c>
      <c r="AT9" s="17">
        <v>0.30952626678754402</v>
      </c>
      <c r="AU9" s="17">
        <v>0.36563734066237302</v>
      </c>
      <c r="AV9" s="17">
        <v>0.43497155339185301</v>
      </c>
      <c r="AW9" s="17">
        <v>0.31539514292204102</v>
      </c>
      <c r="AX9" s="17"/>
      <c r="AY9" s="17">
        <v>0.35556477251035101</v>
      </c>
      <c r="AZ9" s="17">
        <v>0.27834321892437802</v>
      </c>
      <c r="BA9" s="17">
        <v>0.35804686097728</v>
      </c>
      <c r="BB9" s="17">
        <v>0.30987054729572999</v>
      </c>
      <c r="BC9" s="17">
        <v>0.32259982743596499</v>
      </c>
      <c r="BD9" s="17">
        <v>0.33097050402846201</v>
      </c>
      <c r="BE9" s="17">
        <v>0.29275598754168097</v>
      </c>
      <c r="BF9" s="17">
        <v>0.313536049170904</v>
      </c>
      <c r="BG9" s="17">
        <v>0.32978116196942397</v>
      </c>
      <c r="BH9" s="17">
        <v>0.36114224839018699</v>
      </c>
      <c r="BI9" s="17">
        <v>0.34179895566646201</v>
      </c>
      <c r="BJ9" s="17">
        <v>0.36997912641006597</v>
      </c>
      <c r="BK9" s="17">
        <v>0.34679607173793497</v>
      </c>
      <c r="BL9" s="17">
        <v>0.41258699404730997</v>
      </c>
      <c r="BM9" s="17">
        <v>0.43908139540092</v>
      </c>
      <c r="BN9" s="17">
        <v>0.45672540844396797</v>
      </c>
      <c r="BO9" s="17"/>
      <c r="BP9" s="17">
        <v>0.36440685288383301</v>
      </c>
      <c r="BQ9" s="17">
        <v>0.32890330766855203</v>
      </c>
      <c r="BR9" s="17">
        <v>0.29944371009017701</v>
      </c>
      <c r="BS9" s="17">
        <v>0.305526938974365</v>
      </c>
      <c r="BT9" s="17">
        <v>0.34703317988844001</v>
      </c>
      <c r="BU9" s="17">
        <v>0.35131407189970498</v>
      </c>
      <c r="BV9" s="17"/>
      <c r="BW9" s="17">
        <v>0.38665274718614101</v>
      </c>
      <c r="BX9" s="17">
        <v>0.34837869641024199</v>
      </c>
      <c r="BY9" s="17">
        <v>0.33615704325756901</v>
      </c>
      <c r="BZ9" s="17">
        <v>0.30696109917306402</v>
      </c>
      <c r="CA9" s="17">
        <v>0.32572504850817102</v>
      </c>
      <c r="CB9" s="17">
        <v>0.27802438975811</v>
      </c>
      <c r="CC9" s="17">
        <v>0.43559051577582902</v>
      </c>
      <c r="CD9" s="17">
        <v>0.35049604160575598</v>
      </c>
      <c r="CE9" s="17"/>
      <c r="CF9" s="17">
        <v>0.38485329866225199</v>
      </c>
      <c r="CG9" s="17">
        <v>0.340150188013913</v>
      </c>
      <c r="CH9" s="17">
        <v>0.31023059266033498</v>
      </c>
      <c r="CI9" s="17">
        <v>0.32938937217493802</v>
      </c>
      <c r="CJ9" s="17">
        <v>0.35172857796628498</v>
      </c>
      <c r="CK9" s="17"/>
      <c r="CL9" s="17">
        <v>0.32272056225045698</v>
      </c>
      <c r="CM9" s="17"/>
      <c r="CN9" s="17">
        <v>0.38416831891933301</v>
      </c>
      <c r="CO9" s="17">
        <v>0.21935806850688899</v>
      </c>
      <c r="CP9" s="17">
        <v>0.30041694242969802</v>
      </c>
    </row>
    <row r="10" spans="2:94" x14ac:dyDescent="0.35">
      <c r="B10" s="18" t="s">
        <v>206</v>
      </c>
      <c r="C10" s="17">
        <v>0.41565036792860499</v>
      </c>
      <c r="D10" s="17">
        <v>0.39411552052078302</v>
      </c>
      <c r="E10" s="17">
        <v>0.43850990211319302</v>
      </c>
      <c r="F10" s="17"/>
      <c r="G10" s="17">
        <v>0.412294600672583</v>
      </c>
      <c r="H10" s="17">
        <v>0.43705247949518</v>
      </c>
      <c r="I10" s="17">
        <v>0.43242108439198601</v>
      </c>
      <c r="J10" s="17">
        <v>0.39751832184816999</v>
      </c>
      <c r="K10" s="17">
        <v>0.384483961101872</v>
      </c>
      <c r="L10" s="17">
        <v>0.42233036427375298</v>
      </c>
      <c r="M10" s="17"/>
      <c r="N10" s="17">
        <v>0.44151433676603202</v>
      </c>
      <c r="O10" s="17">
        <v>0.42216344441222498</v>
      </c>
      <c r="P10" s="17">
        <v>0.42296718992464399</v>
      </c>
      <c r="Q10" s="17">
        <v>0.37790799175665202</v>
      </c>
      <c r="R10" s="17"/>
      <c r="S10" s="17">
        <v>0.40839083221239703</v>
      </c>
      <c r="T10" s="17">
        <v>0.40894505736190701</v>
      </c>
      <c r="U10" s="17">
        <v>0.39745173477869999</v>
      </c>
      <c r="V10" s="17">
        <v>0.39064291667066797</v>
      </c>
      <c r="W10" s="17">
        <v>0.48059220379800099</v>
      </c>
      <c r="X10" s="17">
        <v>0.43368975643765001</v>
      </c>
      <c r="Y10" s="17">
        <v>0.40885115978354802</v>
      </c>
      <c r="Z10" s="17">
        <v>0.40638563858083898</v>
      </c>
      <c r="AA10" s="17">
        <v>0.41936405153425899</v>
      </c>
      <c r="AB10" s="17">
        <v>0.42433014227030302</v>
      </c>
      <c r="AC10" s="17">
        <v>0.39870092535368601</v>
      </c>
      <c r="AD10" s="17"/>
      <c r="AE10" s="17">
        <v>0.42374504635813298</v>
      </c>
      <c r="AF10" s="17">
        <v>0.43280722132501998</v>
      </c>
      <c r="AG10" s="17">
        <v>0.38358573778752603</v>
      </c>
      <c r="AH10" s="17"/>
      <c r="AI10" s="17">
        <v>0.464093764289221</v>
      </c>
      <c r="AJ10" s="17">
        <v>0.40853337185821398</v>
      </c>
      <c r="AK10" s="17">
        <v>0.39858361029206502</v>
      </c>
      <c r="AL10" s="17">
        <v>0.37492157907828499</v>
      </c>
      <c r="AM10" s="17">
        <v>0.39232531488891798</v>
      </c>
      <c r="AN10" s="17"/>
      <c r="AO10" s="17">
        <v>0.49277565389390598</v>
      </c>
      <c r="AP10" s="17">
        <v>0.42208422835979198</v>
      </c>
      <c r="AQ10" s="17">
        <v>0.39290649602593603</v>
      </c>
      <c r="AR10" s="17"/>
      <c r="AS10" s="17">
        <v>0.42031200635822102</v>
      </c>
      <c r="AT10" s="17">
        <v>0.427559126241361</v>
      </c>
      <c r="AU10" s="17">
        <v>0.44336754031067399</v>
      </c>
      <c r="AV10" s="17">
        <v>0.37559885112403502</v>
      </c>
      <c r="AW10" s="17">
        <v>0.46673039932271998</v>
      </c>
      <c r="AX10" s="17"/>
      <c r="AY10" s="17">
        <v>0.31530272662858499</v>
      </c>
      <c r="AZ10" s="17">
        <v>0.37082330152320903</v>
      </c>
      <c r="BA10" s="17">
        <v>0.40381028747111902</v>
      </c>
      <c r="BB10" s="17">
        <v>0.42034960734479498</v>
      </c>
      <c r="BC10" s="17">
        <v>0.40327641024025201</v>
      </c>
      <c r="BD10" s="17">
        <v>0.41168248972125898</v>
      </c>
      <c r="BE10" s="17">
        <v>0.38689448689015898</v>
      </c>
      <c r="BF10" s="17">
        <v>0.47158702696724403</v>
      </c>
      <c r="BG10" s="17">
        <v>0.429383812920134</v>
      </c>
      <c r="BH10" s="17">
        <v>0.39487688254900799</v>
      </c>
      <c r="BI10" s="17">
        <v>0.46831772413121397</v>
      </c>
      <c r="BJ10" s="17">
        <v>0.44300660337095099</v>
      </c>
      <c r="BK10" s="17">
        <v>0.45651744310669001</v>
      </c>
      <c r="BL10" s="17">
        <v>0.40812607848939197</v>
      </c>
      <c r="BM10" s="17">
        <v>0.38623434559231501</v>
      </c>
      <c r="BN10" s="17">
        <v>0.388191438593877</v>
      </c>
      <c r="BO10" s="17"/>
      <c r="BP10" s="17">
        <v>0.39887704718886402</v>
      </c>
      <c r="BQ10" s="17">
        <v>0.43795723777064499</v>
      </c>
      <c r="BR10" s="17">
        <v>0.39745484669245601</v>
      </c>
      <c r="BS10" s="17">
        <v>0.42704644603255698</v>
      </c>
      <c r="BT10" s="17">
        <v>0.41375445392024501</v>
      </c>
      <c r="BU10" s="17">
        <v>0.377270982076229</v>
      </c>
      <c r="BV10" s="17"/>
      <c r="BW10" s="17">
        <v>0.36453221830396298</v>
      </c>
      <c r="BX10" s="17">
        <v>0.41657806949202397</v>
      </c>
      <c r="BY10" s="17">
        <v>0.42645943920580298</v>
      </c>
      <c r="BZ10" s="17">
        <v>0.42014131880052702</v>
      </c>
      <c r="CA10" s="17">
        <v>0.43572042775659903</v>
      </c>
      <c r="CB10" s="17">
        <v>0.46223503741551603</v>
      </c>
      <c r="CC10" s="17">
        <v>0.312270304887382</v>
      </c>
      <c r="CD10" s="17">
        <v>0.35363433257566601</v>
      </c>
      <c r="CE10" s="17"/>
      <c r="CF10" s="17">
        <v>0.372426447637217</v>
      </c>
      <c r="CG10" s="17">
        <v>0.43994381599077398</v>
      </c>
      <c r="CH10" s="17">
        <v>0.42748132360812202</v>
      </c>
      <c r="CI10" s="17">
        <v>0.386749065456581</v>
      </c>
      <c r="CJ10" s="17">
        <v>0.26514999622514501</v>
      </c>
      <c r="CK10" s="17"/>
      <c r="CL10" s="17">
        <v>0.488903907685654</v>
      </c>
      <c r="CM10" s="17"/>
      <c r="CN10" s="17">
        <v>0.368204918999958</v>
      </c>
      <c r="CO10" s="17">
        <v>0.467679716285747</v>
      </c>
      <c r="CP10" s="17">
        <v>0.48266729316078</v>
      </c>
    </row>
    <row r="11" spans="2:94" x14ac:dyDescent="0.35">
      <c r="B11" s="18" t="s">
        <v>207</v>
      </c>
      <c r="C11" s="17">
        <v>0.16767993062461101</v>
      </c>
      <c r="D11" s="17">
        <v>0.14717285798054</v>
      </c>
      <c r="E11" s="17">
        <v>0.18901346947554901</v>
      </c>
      <c r="F11" s="17"/>
      <c r="G11" s="17">
        <v>0.152157878152375</v>
      </c>
      <c r="H11" s="17">
        <v>0.17358644520438901</v>
      </c>
      <c r="I11" s="17">
        <v>0.16817083271076</v>
      </c>
      <c r="J11" s="17">
        <v>0.16638841273097499</v>
      </c>
      <c r="K11" s="17">
        <v>0.179323305387278</v>
      </c>
      <c r="L11" s="17">
        <v>0.16605103783604799</v>
      </c>
      <c r="M11" s="17"/>
      <c r="N11" s="17">
        <v>0.12009413166263</v>
      </c>
      <c r="O11" s="17">
        <v>0.149062867963283</v>
      </c>
      <c r="P11" s="17">
        <v>0.19244201312693801</v>
      </c>
      <c r="Q11" s="17">
        <v>0.216523921104253</v>
      </c>
      <c r="R11" s="17"/>
      <c r="S11" s="17">
        <v>0.15732153240407601</v>
      </c>
      <c r="T11" s="17">
        <v>0.18235052341167499</v>
      </c>
      <c r="U11" s="17">
        <v>0.19370592741241199</v>
      </c>
      <c r="V11" s="17">
        <v>0.15537020487816</v>
      </c>
      <c r="W11" s="17">
        <v>0.17381149697027901</v>
      </c>
      <c r="X11" s="17">
        <v>0.202276617836496</v>
      </c>
      <c r="Y11" s="17">
        <v>0.14217446206731699</v>
      </c>
      <c r="Z11" s="17">
        <v>0.14535067387830899</v>
      </c>
      <c r="AA11" s="17">
        <v>0.16502871562152499</v>
      </c>
      <c r="AB11" s="17">
        <v>0.16262187965847699</v>
      </c>
      <c r="AC11" s="17">
        <v>0.14165941147205099</v>
      </c>
      <c r="AD11" s="17"/>
      <c r="AE11" s="17">
        <v>0.19036540325033999</v>
      </c>
      <c r="AF11" s="17">
        <v>0.13066416336225301</v>
      </c>
      <c r="AG11" s="17">
        <v>0.20892306100160099</v>
      </c>
      <c r="AH11" s="17"/>
      <c r="AI11" s="17">
        <v>0.18141008260612601</v>
      </c>
      <c r="AJ11" s="17">
        <v>0.13709329288452099</v>
      </c>
      <c r="AK11" s="17">
        <v>9.1113180165291505E-2</v>
      </c>
      <c r="AL11" s="17">
        <v>0.18245915778081601</v>
      </c>
      <c r="AM11" s="17">
        <v>0.205939885409652</v>
      </c>
      <c r="AN11" s="17"/>
      <c r="AO11" s="17">
        <v>0.15226478542212099</v>
      </c>
      <c r="AP11" s="17">
        <v>0.132675104586334</v>
      </c>
      <c r="AQ11" s="17">
        <v>0.135689652314403</v>
      </c>
      <c r="AR11" s="17"/>
      <c r="AS11" s="17">
        <v>0.22863187518705</v>
      </c>
      <c r="AT11" s="17">
        <v>0.17530318587888899</v>
      </c>
      <c r="AU11" s="17">
        <v>0.117402025549565</v>
      </c>
      <c r="AV11" s="17">
        <v>0.128310775840213</v>
      </c>
      <c r="AW11" s="17">
        <v>0.107973786006495</v>
      </c>
      <c r="AX11" s="17"/>
      <c r="AY11" s="17">
        <v>0.161874268192857</v>
      </c>
      <c r="AZ11" s="17">
        <v>0.23313789382828801</v>
      </c>
      <c r="BA11" s="17">
        <v>0.15021376240543</v>
      </c>
      <c r="BB11" s="17">
        <v>0.181250176502324</v>
      </c>
      <c r="BC11" s="17">
        <v>0.20043812946772399</v>
      </c>
      <c r="BD11" s="17">
        <v>0.15703234679296699</v>
      </c>
      <c r="BE11" s="17">
        <v>0.22210711910467301</v>
      </c>
      <c r="BF11" s="17">
        <v>0.134245355418908</v>
      </c>
      <c r="BG11" s="17">
        <v>0.18274145439942799</v>
      </c>
      <c r="BH11" s="17">
        <v>0.149802109210254</v>
      </c>
      <c r="BI11" s="17">
        <v>0.11594362858488801</v>
      </c>
      <c r="BJ11" s="17">
        <v>0.126388350837396</v>
      </c>
      <c r="BK11" s="17">
        <v>0.14363700828638201</v>
      </c>
      <c r="BL11" s="17">
        <v>0.116117609413057</v>
      </c>
      <c r="BM11" s="17">
        <v>0.122780595073192</v>
      </c>
      <c r="BN11" s="17">
        <v>0.10490935960530499</v>
      </c>
      <c r="BO11" s="17"/>
      <c r="BP11" s="17">
        <v>0.16106170803664699</v>
      </c>
      <c r="BQ11" s="17">
        <v>0.155590642031328</v>
      </c>
      <c r="BR11" s="17">
        <v>0.202887275709248</v>
      </c>
      <c r="BS11" s="17">
        <v>0.165553987646057</v>
      </c>
      <c r="BT11" s="17">
        <v>0.17037353642155201</v>
      </c>
      <c r="BU11" s="17">
        <v>0.17519105796577999</v>
      </c>
      <c r="BV11" s="17"/>
      <c r="BW11" s="17">
        <v>0.17562462690917599</v>
      </c>
      <c r="BX11" s="17">
        <v>0.159199013064626</v>
      </c>
      <c r="BY11" s="17">
        <v>0.16374841512079699</v>
      </c>
      <c r="BZ11" s="17">
        <v>0.18043705678879399</v>
      </c>
      <c r="CA11" s="17">
        <v>0.14264026041282399</v>
      </c>
      <c r="CB11" s="17">
        <v>0.17096456238666699</v>
      </c>
      <c r="CC11" s="17">
        <v>0.18219678494597499</v>
      </c>
      <c r="CD11" s="17">
        <v>0.18933451235575599</v>
      </c>
      <c r="CE11" s="17"/>
      <c r="CF11" s="17">
        <v>0.16902508685974099</v>
      </c>
      <c r="CG11" s="17">
        <v>0.146124836987162</v>
      </c>
      <c r="CH11" s="17">
        <v>0.171986180004189</v>
      </c>
      <c r="CI11" s="17">
        <v>0.19045590997726</v>
      </c>
      <c r="CJ11" s="17">
        <v>0.243361098720969</v>
      </c>
      <c r="CK11" s="17"/>
      <c r="CL11" s="17">
        <v>0.14135793059694399</v>
      </c>
      <c r="CM11" s="17"/>
      <c r="CN11" s="17">
        <v>0.15371567947127501</v>
      </c>
      <c r="CO11" s="17">
        <v>0.22821759599038299</v>
      </c>
      <c r="CP11" s="17">
        <v>0.151411556643261</v>
      </c>
    </row>
    <row r="12" spans="2:94" x14ac:dyDescent="0.35">
      <c r="B12" s="18" t="s">
        <v>208</v>
      </c>
      <c r="C12" s="17">
        <v>3.17849823261473E-2</v>
      </c>
      <c r="D12" s="17">
        <v>3.4297929073744501E-2</v>
      </c>
      <c r="E12" s="17">
        <v>2.9583522431596398E-2</v>
      </c>
      <c r="F12" s="17"/>
      <c r="G12" s="17">
        <v>5.4466466495382698E-2</v>
      </c>
      <c r="H12" s="17">
        <v>2.9645589441820899E-2</v>
      </c>
      <c r="I12" s="17">
        <v>2.8078214829344202E-2</v>
      </c>
      <c r="J12" s="17">
        <v>2.44266734432411E-2</v>
      </c>
      <c r="K12" s="17">
        <v>2.61557883600925E-2</v>
      </c>
      <c r="L12" s="17">
        <v>3.1146057661363E-2</v>
      </c>
      <c r="M12" s="17"/>
      <c r="N12" s="17">
        <v>3.14305199354755E-2</v>
      </c>
      <c r="O12" s="17">
        <v>2.8962035759854999E-2</v>
      </c>
      <c r="P12" s="17">
        <v>3.3115664962692602E-2</v>
      </c>
      <c r="Q12" s="17">
        <v>3.3418626104768201E-2</v>
      </c>
      <c r="R12" s="17"/>
      <c r="S12" s="17">
        <v>3.9189383919973002E-2</v>
      </c>
      <c r="T12" s="17">
        <v>2.1707489201605801E-2</v>
      </c>
      <c r="U12" s="17">
        <v>2.1295733873314699E-2</v>
      </c>
      <c r="V12" s="17">
        <v>3.8251859113597297E-2</v>
      </c>
      <c r="W12" s="17">
        <v>4.1803669119654302E-2</v>
      </c>
      <c r="X12" s="17">
        <v>4.1729945396214503E-2</v>
      </c>
      <c r="Y12" s="17">
        <v>3.1159986613427799E-2</v>
      </c>
      <c r="Z12" s="17">
        <v>4.1188425291028397E-2</v>
      </c>
      <c r="AA12" s="17">
        <v>3.0538881318309698E-2</v>
      </c>
      <c r="AB12" s="17">
        <v>2.4241088583456801E-2</v>
      </c>
      <c r="AC12" s="17">
        <v>2.0287185866831599E-2</v>
      </c>
      <c r="AD12" s="17"/>
      <c r="AE12" s="17">
        <v>4.7088521994416203E-2</v>
      </c>
      <c r="AF12" s="17">
        <v>1.8210559856311499E-2</v>
      </c>
      <c r="AG12" s="17">
        <v>2.5481280426984401E-2</v>
      </c>
      <c r="AH12" s="17"/>
      <c r="AI12" s="17">
        <v>3.9320694346808398E-2</v>
      </c>
      <c r="AJ12" s="17">
        <v>3.1739773030872102E-2</v>
      </c>
      <c r="AK12" s="17">
        <v>2.4288183068405699E-2</v>
      </c>
      <c r="AL12" s="17">
        <v>9.8381967287024794E-2</v>
      </c>
      <c r="AM12" s="17">
        <v>1.6087534491763401E-2</v>
      </c>
      <c r="AN12" s="17"/>
      <c r="AO12" s="17">
        <v>3.4234090627148599E-2</v>
      </c>
      <c r="AP12" s="17">
        <v>2.2036330794487202E-2</v>
      </c>
      <c r="AQ12" s="17">
        <v>2.081863895312E-2</v>
      </c>
      <c r="AR12" s="17"/>
      <c r="AS12" s="17">
        <v>3.0576481206541599E-2</v>
      </c>
      <c r="AT12" s="17">
        <v>3.4346240163839498E-2</v>
      </c>
      <c r="AU12" s="17">
        <v>2.7356077499806099E-2</v>
      </c>
      <c r="AV12" s="17">
        <v>2.78676048804169E-2</v>
      </c>
      <c r="AW12" s="17">
        <v>8.4788566950028302E-2</v>
      </c>
      <c r="AX12" s="17"/>
      <c r="AY12" s="17">
        <v>3.4892101475617499E-2</v>
      </c>
      <c r="AZ12" s="17">
        <v>6.2259152866271997E-2</v>
      </c>
      <c r="BA12" s="17">
        <v>2.07803776161717E-2</v>
      </c>
      <c r="BB12" s="17">
        <v>2.0954173688382899E-2</v>
      </c>
      <c r="BC12" s="17">
        <v>3.0855201335996198E-2</v>
      </c>
      <c r="BD12" s="17">
        <v>3.5556057224011998E-2</v>
      </c>
      <c r="BE12" s="17">
        <v>3.0288833958613402E-2</v>
      </c>
      <c r="BF12" s="17">
        <v>3.09869299549324E-2</v>
      </c>
      <c r="BG12" s="17">
        <v>3.4712385745339303E-2</v>
      </c>
      <c r="BH12" s="17">
        <v>3.7825664563775001E-2</v>
      </c>
      <c r="BI12" s="17">
        <v>2.7996871795694499E-2</v>
      </c>
      <c r="BJ12" s="17">
        <v>3.267923517179E-2</v>
      </c>
      <c r="BK12" s="17">
        <v>2.83288415713077E-2</v>
      </c>
      <c r="BL12" s="17">
        <v>3.65630372752907E-2</v>
      </c>
      <c r="BM12" s="17">
        <v>1.2806433436303799E-2</v>
      </c>
      <c r="BN12" s="17">
        <v>3.6858929787337402E-2</v>
      </c>
      <c r="BO12" s="17"/>
      <c r="BP12" s="17">
        <v>2.71868289918962E-2</v>
      </c>
      <c r="BQ12" s="17">
        <v>2.8602145997141899E-2</v>
      </c>
      <c r="BR12" s="17">
        <v>3.2550734741427598E-2</v>
      </c>
      <c r="BS12" s="17">
        <v>4.0474521161281599E-2</v>
      </c>
      <c r="BT12" s="17">
        <v>2.4033258995879402E-2</v>
      </c>
      <c r="BU12" s="17">
        <v>4.7663613555812501E-2</v>
      </c>
      <c r="BV12" s="17"/>
      <c r="BW12" s="17">
        <v>1.4292569894387199E-2</v>
      </c>
      <c r="BX12" s="17">
        <v>3.3796976692607103E-2</v>
      </c>
      <c r="BY12" s="17">
        <v>2.6271688666433202E-2</v>
      </c>
      <c r="BZ12" s="17">
        <v>4.0088725203969999E-2</v>
      </c>
      <c r="CA12" s="17">
        <v>5.1378718253791998E-2</v>
      </c>
      <c r="CB12" s="17">
        <v>6.0677124162861898E-3</v>
      </c>
      <c r="CC12" s="17">
        <v>3.0229658030669099E-2</v>
      </c>
      <c r="CD12" s="17">
        <v>1.8981012890691901E-2</v>
      </c>
      <c r="CE12" s="17"/>
      <c r="CF12" s="17">
        <v>3.9176587338409397E-2</v>
      </c>
      <c r="CG12" s="17">
        <v>3.04532352962569E-2</v>
      </c>
      <c r="CH12" s="17">
        <v>3.1503824495667999E-2</v>
      </c>
      <c r="CI12" s="17">
        <v>3.4074848102457797E-2</v>
      </c>
      <c r="CJ12" s="17">
        <v>2.0946283657332601E-2</v>
      </c>
      <c r="CK12" s="17"/>
      <c r="CL12" s="17">
        <v>2.2935508217667499E-2</v>
      </c>
      <c r="CM12" s="17"/>
      <c r="CN12" s="17">
        <v>2.6222844410918E-2</v>
      </c>
      <c r="CO12" s="17">
        <v>3.9023361934069599E-2</v>
      </c>
      <c r="CP12" s="17">
        <v>3.8735136140688901E-2</v>
      </c>
    </row>
    <row r="13" spans="2:94" x14ac:dyDescent="0.35">
      <c r="B13" s="18" t="s">
        <v>209</v>
      </c>
      <c r="C13" s="17">
        <v>1.8520008257621099E-2</v>
      </c>
      <c r="D13" s="17">
        <v>2.4558895394503701E-2</v>
      </c>
      <c r="E13" s="17">
        <v>1.2303205486071001E-2</v>
      </c>
      <c r="F13" s="17"/>
      <c r="G13" s="17">
        <v>1.7880622922825901E-2</v>
      </c>
      <c r="H13" s="17">
        <v>1.83206629049582E-2</v>
      </c>
      <c r="I13" s="17">
        <v>1.9412830641411499E-2</v>
      </c>
      <c r="J13" s="17">
        <v>9.8259866734426698E-3</v>
      </c>
      <c r="K13" s="17">
        <v>2.3635766769836499E-2</v>
      </c>
      <c r="L13" s="17">
        <v>2.20055574525721E-2</v>
      </c>
      <c r="M13" s="17"/>
      <c r="N13" s="17">
        <v>1.7431771675102001E-2</v>
      </c>
      <c r="O13" s="17">
        <v>2.0150951518630701E-2</v>
      </c>
      <c r="P13" s="17">
        <v>2.0613959096807299E-2</v>
      </c>
      <c r="Q13" s="17">
        <v>1.6398270255964E-2</v>
      </c>
      <c r="R13" s="17"/>
      <c r="S13" s="17">
        <v>1.44857967566771E-2</v>
      </c>
      <c r="T13" s="17">
        <v>1.8302250435565898E-2</v>
      </c>
      <c r="U13" s="17">
        <v>2.8133987535515999E-2</v>
      </c>
      <c r="V13" s="17">
        <v>2.0849478184567699E-2</v>
      </c>
      <c r="W13" s="17">
        <v>1.1317042943890399E-2</v>
      </c>
      <c r="X13" s="17">
        <v>1.6448858247039001E-2</v>
      </c>
      <c r="Y13" s="17">
        <v>1.14733591118027E-2</v>
      </c>
      <c r="Z13" s="17">
        <v>1.17113012752491E-2</v>
      </c>
      <c r="AA13" s="17">
        <v>8.10963780641882E-3</v>
      </c>
      <c r="AB13" s="17">
        <v>3.7626164600001899E-2</v>
      </c>
      <c r="AC13" s="17">
        <v>2.9837175841799599E-2</v>
      </c>
      <c r="AD13" s="17"/>
      <c r="AE13" s="17">
        <v>2.8298010755858499E-2</v>
      </c>
      <c r="AF13" s="17">
        <v>1.1573259099331899E-2</v>
      </c>
      <c r="AG13" s="17">
        <v>1.5992757800480099E-2</v>
      </c>
      <c r="AH13" s="17"/>
      <c r="AI13" s="17">
        <v>1.8934790828241999E-2</v>
      </c>
      <c r="AJ13" s="17">
        <v>1.25160600724591E-2</v>
      </c>
      <c r="AK13" s="17">
        <v>9.8250323962949405E-3</v>
      </c>
      <c r="AL13" s="17">
        <v>0.10754711169542699</v>
      </c>
      <c r="AM13" s="17">
        <v>1.8353898438644999E-2</v>
      </c>
      <c r="AN13" s="17"/>
      <c r="AO13" s="17">
        <v>7.0385664742095202E-3</v>
      </c>
      <c r="AP13" s="17">
        <v>7.6009669588846503E-3</v>
      </c>
      <c r="AQ13" s="17">
        <v>1.7738645579297701E-2</v>
      </c>
      <c r="AR13" s="17"/>
      <c r="AS13" s="17">
        <v>1.1805733938788599E-2</v>
      </c>
      <c r="AT13" s="17">
        <v>2.0615879598662099E-2</v>
      </c>
      <c r="AU13" s="17">
        <v>1.80412259812377E-2</v>
      </c>
      <c r="AV13" s="17">
        <v>1.44416574122322E-2</v>
      </c>
      <c r="AW13" s="17">
        <v>2.5112104798715999E-2</v>
      </c>
      <c r="AX13" s="17"/>
      <c r="AY13" s="17">
        <v>3.7506223351511103E-2</v>
      </c>
      <c r="AZ13" s="17">
        <v>0</v>
      </c>
      <c r="BA13" s="17">
        <v>2.5479351626099399E-2</v>
      </c>
      <c r="BB13" s="17">
        <v>1.6199458903615301E-2</v>
      </c>
      <c r="BC13" s="17">
        <v>1.4374970888712001E-2</v>
      </c>
      <c r="BD13" s="17">
        <v>3.143543854249E-2</v>
      </c>
      <c r="BE13" s="17">
        <v>2.88435332063737E-2</v>
      </c>
      <c r="BF13" s="17">
        <v>1.45224405886868E-2</v>
      </c>
      <c r="BG13" s="17">
        <v>4.1572880733418503E-3</v>
      </c>
      <c r="BH13" s="17">
        <v>1.7432089506321399E-2</v>
      </c>
      <c r="BI13" s="17">
        <v>2.2793097765139499E-2</v>
      </c>
      <c r="BJ13" s="17">
        <v>9.5855295574821808E-3</v>
      </c>
      <c r="BK13" s="17">
        <v>1.32698654388638E-2</v>
      </c>
      <c r="BL13" s="17">
        <v>2.6606280774950801E-2</v>
      </c>
      <c r="BM13" s="17">
        <v>0</v>
      </c>
      <c r="BN13" s="17">
        <v>6.6574317847562696E-3</v>
      </c>
      <c r="BO13" s="17"/>
      <c r="BP13" s="17">
        <v>1.8899987536569299E-2</v>
      </c>
      <c r="BQ13" s="17">
        <v>1.1164743244402199E-2</v>
      </c>
      <c r="BR13" s="17">
        <v>2.68514900292415E-2</v>
      </c>
      <c r="BS13" s="17">
        <v>2.3120879102510001E-2</v>
      </c>
      <c r="BT13" s="17">
        <v>1.3114498234465E-2</v>
      </c>
      <c r="BU13" s="17">
        <v>2.7060821093807599E-2</v>
      </c>
      <c r="BV13" s="17"/>
      <c r="BW13" s="17">
        <v>2.7037890467833101E-2</v>
      </c>
      <c r="BX13" s="17">
        <v>1.6554959228129499E-2</v>
      </c>
      <c r="BY13" s="17">
        <v>1.9752369214308101E-2</v>
      </c>
      <c r="BZ13" s="17">
        <v>1.4941689106980301E-2</v>
      </c>
      <c r="CA13" s="17">
        <v>1.78246705680245E-2</v>
      </c>
      <c r="CB13" s="17">
        <v>3.8001940257557203E-2</v>
      </c>
      <c r="CC13" s="17">
        <v>1.9504102036664899E-2</v>
      </c>
      <c r="CD13" s="17">
        <v>1.3270507080379201E-2</v>
      </c>
      <c r="CE13" s="17"/>
      <c r="CF13" s="17">
        <v>2.18822876009328E-2</v>
      </c>
      <c r="CG13" s="17">
        <v>1.56126400789724E-2</v>
      </c>
      <c r="CH13" s="17">
        <v>1.84611440243375E-2</v>
      </c>
      <c r="CI13" s="17">
        <v>1.3351501590954501E-2</v>
      </c>
      <c r="CJ13" s="17">
        <v>6.29254636462655E-2</v>
      </c>
      <c r="CK13" s="17"/>
      <c r="CL13" s="17">
        <v>4.1792741215925296E-3</v>
      </c>
      <c r="CM13" s="17"/>
      <c r="CN13" s="17">
        <v>2.34890705155416E-2</v>
      </c>
      <c r="CO13" s="17">
        <v>1.6536979376438499E-2</v>
      </c>
      <c r="CP13" s="17">
        <v>8.7425836042665499E-3</v>
      </c>
    </row>
    <row r="14" spans="2:94" x14ac:dyDescent="0.35">
      <c r="B14" s="18" t="s">
        <v>133</v>
      </c>
      <c r="C14" s="17">
        <v>3.4858009003587397E-2</v>
      </c>
      <c r="D14" s="17">
        <v>2.0848344088126899E-2</v>
      </c>
      <c r="E14" s="17">
        <v>4.8294309595066198E-2</v>
      </c>
      <c r="F14" s="17"/>
      <c r="G14" s="17">
        <v>3.3323623806095798E-2</v>
      </c>
      <c r="H14" s="17">
        <v>2.8266826938715701E-2</v>
      </c>
      <c r="I14" s="17">
        <v>3.2106241754125499E-2</v>
      </c>
      <c r="J14" s="17">
        <v>5.1477652692961E-2</v>
      </c>
      <c r="K14" s="17">
        <v>2.5637667224825501E-2</v>
      </c>
      <c r="L14" s="17">
        <v>3.6222640608970597E-2</v>
      </c>
      <c r="M14" s="17"/>
      <c r="N14" s="17">
        <v>1.7056475411663701E-2</v>
      </c>
      <c r="O14" s="17">
        <v>3.0520591842629501E-2</v>
      </c>
      <c r="P14" s="17">
        <v>2.8138722138180201E-2</v>
      </c>
      <c r="Q14" s="17">
        <v>6.4951515863517398E-2</v>
      </c>
      <c r="R14" s="17"/>
      <c r="S14" s="17">
        <v>3.8874997045296102E-2</v>
      </c>
      <c r="T14" s="17">
        <v>3.2730822710600599E-2</v>
      </c>
      <c r="U14" s="17">
        <v>3.4015572428231E-2</v>
      </c>
      <c r="V14" s="17">
        <v>3.8895590725050298E-2</v>
      </c>
      <c r="W14" s="17">
        <v>2.7256026370015899E-2</v>
      </c>
      <c r="X14" s="17">
        <v>4.96820846673326E-2</v>
      </c>
      <c r="Y14" s="17">
        <v>1.8363655247469E-2</v>
      </c>
      <c r="Z14" s="17">
        <v>2.9312686340693998E-2</v>
      </c>
      <c r="AA14" s="17">
        <v>3.8163941700096599E-2</v>
      </c>
      <c r="AB14" s="17">
        <v>3.0671076008428801E-2</v>
      </c>
      <c r="AC14" s="17">
        <v>3.8237174086636398E-2</v>
      </c>
      <c r="AD14" s="17"/>
      <c r="AE14" s="17">
        <v>3.2770973634487298E-2</v>
      </c>
      <c r="AF14" s="17">
        <v>2.4487871795941502E-2</v>
      </c>
      <c r="AG14" s="17">
        <v>6.0022378660914699E-2</v>
      </c>
      <c r="AH14" s="17"/>
      <c r="AI14" s="17">
        <v>2.3715573838911101E-2</v>
      </c>
      <c r="AJ14" s="17">
        <v>2.48959520151622E-2</v>
      </c>
      <c r="AK14" s="17">
        <v>1.8424094984969702E-2</v>
      </c>
      <c r="AL14" s="17">
        <v>4.3032156291334001E-2</v>
      </c>
      <c r="AM14" s="17">
        <v>7.7351620547236294E-2</v>
      </c>
      <c r="AN14" s="17"/>
      <c r="AO14" s="17">
        <v>1.99382565879208E-2</v>
      </c>
      <c r="AP14" s="17">
        <v>2.3869997567423799E-2</v>
      </c>
      <c r="AQ14" s="17">
        <v>2.1366815448759301E-2</v>
      </c>
      <c r="AR14" s="17"/>
      <c r="AS14" s="17">
        <v>5.4759975499790801E-2</v>
      </c>
      <c r="AT14" s="17">
        <v>3.26493013297042E-2</v>
      </c>
      <c r="AU14" s="17">
        <v>2.8195789996343801E-2</v>
      </c>
      <c r="AV14" s="17">
        <v>1.8809557351249701E-2</v>
      </c>
      <c r="AW14" s="17">
        <v>0</v>
      </c>
      <c r="AX14" s="17"/>
      <c r="AY14" s="17">
        <v>9.48599078410782E-2</v>
      </c>
      <c r="AZ14" s="17">
        <v>5.5436432857852297E-2</v>
      </c>
      <c r="BA14" s="17">
        <v>4.16693599039E-2</v>
      </c>
      <c r="BB14" s="17">
        <v>5.1376036265153399E-2</v>
      </c>
      <c r="BC14" s="17">
        <v>2.8455460631349998E-2</v>
      </c>
      <c r="BD14" s="17">
        <v>3.3323163690810197E-2</v>
      </c>
      <c r="BE14" s="17">
        <v>3.91100392984986E-2</v>
      </c>
      <c r="BF14" s="17">
        <v>3.5122197899325101E-2</v>
      </c>
      <c r="BG14" s="17">
        <v>1.92238968923325E-2</v>
      </c>
      <c r="BH14" s="17">
        <v>3.8921005780454002E-2</v>
      </c>
      <c r="BI14" s="17">
        <v>2.3149722056601998E-2</v>
      </c>
      <c r="BJ14" s="17">
        <v>1.8361154652313701E-2</v>
      </c>
      <c r="BK14" s="17">
        <v>1.14507698588218E-2</v>
      </c>
      <c r="BL14" s="17">
        <v>0</v>
      </c>
      <c r="BM14" s="17">
        <v>3.9097230497268799E-2</v>
      </c>
      <c r="BN14" s="17">
        <v>6.6574317847562696E-3</v>
      </c>
      <c r="BO14" s="17"/>
      <c r="BP14" s="17">
        <v>2.9567575362190499E-2</v>
      </c>
      <c r="BQ14" s="17">
        <v>3.7781923287931403E-2</v>
      </c>
      <c r="BR14" s="17">
        <v>4.08119427374505E-2</v>
      </c>
      <c r="BS14" s="17">
        <v>3.8277227083229802E-2</v>
      </c>
      <c r="BT14" s="17">
        <v>3.1691072539418302E-2</v>
      </c>
      <c r="BU14" s="17">
        <v>2.14994534086663E-2</v>
      </c>
      <c r="BV14" s="17"/>
      <c r="BW14" s="17">
        <v>3.1859947238500198E-2</v>
      </c>
      <c r="BX14" s="17">
        <v>2.5492285112371799E-2</v>
      </c>
      <c r="BY14" s="17">
        <v>2.7611044535088902E-2</v>
      </c>
      <c r="BZ14" s="17">
        <v>3.74301109266649E-2</v>
      </c>
      <c r="CA14" s="17">
        <v>2.6710874500589801E-2</v>
      </c>
      <c r="CB14" s="17">
        <v>4.4706357765864201E-2</v>
      </c>
      <c r="CC14" s="17">
        <v>2.0208634323479299E-2</v>
      </c>
      <c r="CD14" s="17">
        <v>7.4283593491751204E-2</v>
      </c>
      <c r="CE14" s="17"/>
      <c r="CF14" s="17">
        <v>1.26362919014479E-2</v>
      </c>
      <c r="CG14" s="17">
        <v>2.7715283632922201E-2</v>
      </c>
      <c r="CH14" s="17">
        <v>4.0336935207348899E-2</v>
      </c>
      <c r="CI14" s="17">
        <v>4.5979302697809199E-2</v>
      </c>
      <c r="CJ14" s="17">
        <v>5.5888579784002503E-2</v>
      </c>
      <c r="CK14" s="17"/>
      <c r="CL14" s="17">
        <v>1.9902817127684901E-2</v>
      </c>
      <c r="CM14" s="17"/>
      <c r="CN14" s="17">
        <v>4.4199167682975E-2</v>
      </c>
      <c r="CO14" s="17">
        <v>2.9184277906472701E-2</v>
      </c>
      <c r="CP14" s="17">
        <v>1.80264880213062E-2</v>
      </c>
    </row>
    <row r="15" spans="2:94" x14ac:dyDescent="0.35">
      <c r="B15" s="18" t="s">
        <v>145</v>
      </c>
      <c r="C15" s="20">
        <v>0.74715706978803398</v>
      </c>
      <c r="D15" s="20">
        <v>0.77312197346308498</v>
      </c>
      <c r="E15" s="20">
        <v>0.72080549301171704</v>
      </c>
      <c r="F15" s="20"/>
      <c r="G15" s="20">
        <v>0.74217140862332098</v>
      </c>
      <c r="H15" s="20">
        <v>0.75018047551011602</v>
      </c>
      <c r="I15" s="20">
        <v>0.75223188006435904</v>
      </c>
      <c r="J15" s="20">
        <v>0.74788127445938002</v>
      </c>
      <c r="K15" s="20">
        <v>0.74524747225796795</v>
      </c>
      <c r="L15" s="20">
        <v>0.74457470644104595</v>
      </c>
      <c r="M15" s="20"/>
      <c r="N15" s="20">
        <v>0.81398710131512897</v>
      </c>
      <c r="O15" s="20">
        <v>0.77130355291560204</v>
      </c>
      <c r="P15" s="20">
        <v>0.725689640675382</v>
      </c>
      <c r="Q15" s="20">
        <v>0.66870766667149695</v>
      </c>
      <c r="R15" s="20"/>
      <c r="S15" s="20">
        <v>0.75012828987397795</v>
      </c>
      <c r="T15" s="20">
        <v>0.74490891424055306</v>
      </c>
      <c r="U15" s="20">
        <v>0.722848778750526</v>
      </c>
      <c r="V15" s="20">
        <v>0.74663286709862398</v>
      </c>
      <c r="W15" s="20">
        <v>0.74581176459616005</v>
      </c>
      <c r="X15" s="20">
        <v>0.68986249385291798</v>
      </c>
      <c r="Y15" s="20">
        <v>0.79682853695998301</v>
      </c>
      <c r="Z15" s="20">
        <v>0.77243691321471897</v>
      </c>
      <c r="AA15" s="20">
        <v>0.75815882355365005</v>
      </c>
      <c r="AB15" s="20">
        <v>0.74483979114963506</v>
      </c>
      <c r="AC15" s="20">
        <v>0.76997905273268197</v>
      </c>
      <c r="AD15" s="20"/>
      <c r="AE15" s="20">
        <v>0.70147709036489803</v>
      </c>
      <c r="AF15" s="20">
        <v>0.81506414588616205</v>
      </c>
      <c r="AG15" s="20">
        <v>0.68958052211001997</v>
      </c>
      <c r="AH15" s="20"/>
      <c r="AI15" s="20">
        <v>0.73661885837991203</v>
      </c>
      <c r="AJ15" s="20">
        <v>0.79375492199698605</v>
      </c>
      <c r="AK15" s="20">
        <v>0.85634950938503795</v>
      </c>
      <c r="AL15" s="20">
        <v>0.568579606945399</v>
      </c>
      <c r="AM15" s="20">
        <v>0.68226706111270297</v>
      </c>
      <c r="AN15" s="20"/>
      <c r="AO15" s="20">
        <v>0.78652430088860004</v>
      </c>
      <c r="AP15" s="20">
        <v>0.81381760009286996</v>
      </c>
      <c r="AQ15" s="20">
        <v>0.80438624770442002</v>
      </c>
      <c r="AR15" s="20"/>
      <c r="AS15" s="20">
        <v>0.67422593416782906</v>
      </c>
      <c r="AT15" s="20">
        <v>0.73708539302890497</v>
      </c>
      <c r="AU15" s="20">
        <v>0.80900488097304701</v>
      </c>
      <c r="AV15" s="20">
        <v>0.81057040451588802</v>
      </c>
      <c r="AW15" s="20">
        <v>0.78212554224476105</v>
      </c>
      <c r="AX15" s="20"/>
      <c r="AY15" s="20">
        <v>0.67086749913893695</v>
      </c>
      <c r="AZ15" s="20">
        <v>0.64916652044758705</v>
      </c>
      <c r="BA15" s="20">
        <v>0.76185714844839902</v>
      </c>
      <c r="BB15" s="20">
        <v>0.73022015464052503</v>
      </c>
      <c r="BC15" s="20">
        <v>0.72587623767621801</v>
      </c>
      <c r="BD15" s="20">
        <v>0.74265299374972005</v>
      </c>
      <c r="BE15" s="20">
        <v>0.67965047443184101</v>
      </c>
      <c r="BF15" s="20">
        <v>0.78512307613814802</v>
      </c>
      <c r="BG15" s="20">
        <v>0.75916497488955903</v>
      </c>
      <c r="BH15" s="20">
        <v>0.75601913093919504</v>
      </c>
      <c r="BI15" s="20">
        <v>0.81011667979767599</v>
      </c>
      <c r="BJ15" s="20">
        <v>0.81298572978101802</v>
      </c>
      <c r="BK15" s="20">
        <v>0.80331351484462499</v>
      </c>
      <c r="BL15" s="20">
        <v>0.820713072536702</v>
      </c>
      <c r="BM15" s="20">
        <v>0.82531574099323501</v>
      </c>
      <c r="BN15" s="20">
        <v>0.84491684703784498</v>
      </c>
      <c r="BO15" s="20"/>
      <c r="BP15" s="20">
        <v>0.76328390007269697</v>
      </c>
      <c r="BQ15" s="20">
        <v>0.76686054543919702</v>
      </c>
      <c r="BR15" s="20">
        <v>0.69689855678263302</v>
      </c>
      <c r="BS15" s="20">
        <v>0.73257338500692204</v>
      </c>
      <c r="BT15" s="20">
        <v>0.76078763380868497</v>
      </c>
      <c r="BU15" s="20">
        <v>0.72858505397593398</v>
      </c>
      <c r="BV15" s="20"/>
      <c r="BW15" s="20">
        <v>0.75118496549010405</v>
      </c>
      <c r="BX15" s="20">
        <v>0.76495676590226602</v>
      </c>
      <c r="BY15" s="20">
        <v>0.76261648246337199</v>
      </c>
      <c r="BZ15" s="20">
        <v>0.72710241797359099</v>
      </c>
      <c r="CA15" s="20">
        <v>0.76144547626476999</v>
      </c>
      <c r="CB15" s="20">
        <v>0.74025942717362603</v>
      </c>
      <c r="CC15" s="20">
        <v>0.74786082066321102</v>
      </c>
      <c r="CD15" s="20">
        <v>0.70413037418142199</v>
      </c>
      <c r="CE15" s="20"/>
      <c r="CF15" s="20">
        <v>0.75727974629946904</v>
      </c>
      <c r="CG15" s="20">
        <v>0.78009400400468698</v>
      </c>
      <c r="CH15" s="20">
        <v>0.737711916268457</v>
      </c>
      <c r="CI15" s="20">
        <v>0.71613843763151896</v>
      </c>
      <c r="CJ15" s="20">
        <v>0.61687857419143</v>
      </c>
      <c r="CK15" s="20"/>
      <c r="CL15" s="20">
        <v>0.81162446993611104</v>
      </c>
      <c r="CM15" s="20"/>
      <c r="CN15" s="20">
        <v>0.75237323791929001</v>
      </c>
      <c r="CO15" s="20">
        <v>0.687037784792636</v>
      </c>
      <c r="CP15" s="20">
        <v>0.78308423559047702</v>
      </c>
    </row>
    <row r="16" spans="2:94" x14ac:dyDescent="0.35">
      <c r="B16" s="18" t="s">
        <v>146</v>
      </c>
      <c r="C16" s="20">
        <v>5.0304990583768298E-2</v>
      </c>
      <c r="D16" s="20">
        <v>5.8856824468248303E-2</v>
      </c>
      <c r="E16" s="20">
        <v>4.1886727917667399E-2</v>
      </c>
      <c r="F16" s="20"/>
      <c r="G16" s="20">
        <v>7.2347089418208596E-2</v>
      </c>
      <c r="H16" s="20">
        <v>4.7966252346779099E-2</v>
      </c>
      <c r="I16" s="20">
        <v>4.7491045470755701E-2</v>
      </c>
      <c r="J16" s="20">
        <v>3.4252660116683799E-2</v>
      </c>
      <c r="K16" s="20">
        <v>4.9791555129928902E-2</v>
      </c>
      <c r="L16" s="20">
        <v>5.3151615113935097E-2</v>
      </c>
      <c r="M16" s="20"/>
      <c r="N16" s="20">
        <v>4.88622916105775E-2</v>
      </c>
      <c r="O16" s="20">
        <v>4.9112987278485599E-2</v>
      </c>
      <c r="P16" s="20">
        <v>5.3729624059499999E-2</v>
      </c>
      <c r="Q16" s="20">
        <v>4.98168963607322E-2</v>
      </c>
      <c r="R16" s="20"/>
      <c r="S16" s="20">
        <v>5.36751806766501E-2</v>
      </c>
      <c r="T16" s="20">
        <v>4.00097396371717E-2</v>
      </c>
      <c r="U16" s="20">
        <v>4.9429721408830701E-2</v>
      </c>
      <c r="V16" s="20">
        <v>5.9101337298165003E-2</v>
      </c>
      <c r="W16" s="20">
        <v>5.3120712063544601E-2</v>
      </c>
      <c r="X16" s="20">
        <v>5.81788036432535E-2</v>
      </c>
      <c r="Y16" s="20">
        <v>4.2633345725230497E-2</v>
      </c>
      <c r="Z16" s="20">
        <v>5.2899726566277498E-2</v>
      </c>
      <c r="AA16" s="20">
        <v>3.8648519124728602E-2</v>
      </c>
      <c r="AB16" s="20">
        <v>6.1867253183458801E-2</v>
      </c>
      <c r="AC16" s="20">
        <v>5.0124361708631202E-2</v>
      </c>
      <c r="AD16" s="20"/>
      <c r="AE16" s="20">
        <v>7.5386532750274696E-2</v>
      </c>
      <c r="AF16" s="20">
        <v>2.9783818955643301E-2</v>
      </c>
      <c r="AG16" s="20">
        <v>4.1474038227464601E-2</v>
      </c>
      <c r="AH16" s="20"/>
      <c r="AI16" s="20">
        <v>5.8255485175050498E-2</v>
      </c>
      <c r="AJ16" s="20">
        <v>4.4255833103331199E-2</v>
      </c>
      <c r="AK16" s="20">
        <v>3.4113215464700697E-2</v>
      </c>
      <c r="AL16" s="20">
        <v>0.205929078982451</v>
      </c>
      <c r="AM16" s="20">
        <v>3.4441432930408397E-2</v>
      </c>
      <c r="AN16" s="20"/>
      <c r="AO16" s="20">
        <v>4.12726571013581E-2</v>
      </c>
      <c r="AP16" s="20">
        <v>2.9637297753371799E-2</v>
      </c>
      <c r="AQ16" s="20">
        <v>3.8557284532417802E-2</v>
      </c>
      <c r="AR16" s="20"/>
      <c r="AS16" s="20">
        <v>4.2382215145330103E-2</v>
      </c>
      <c r="AT16" s="20">
        <v>5.49621197625016E-2</v>
      </c>
      <c r="AU16" s="20">
        <v>4.5397303481043802E-2</v>
      </c>
      <c r="AV16" s="20">
        <v>4.23092622926491E-2</v>
      </c>
      <c r="AW16" s="20">
        <v>0.109900671748744</v>
      </c>
      <c r="AX16" s="20"/>
      <c r="AY16" s="20">
        <v>7.2398324827128505E-2</v>
      </c>
      <c r="AZ16" s="20">
        <v>6.2259152866271997E-2</v>
      </c>
      <c r="BA16" s="20">
        <v>4.6259729242271098E-2</v>
      </c>
      <c r="BB16" s="20">
        <v>3.7153632591998199E-2</v>
      </c>
      <c r="BC16" s="20">
        <v>4.52301722247083E-2</v>
      </c>
      <c r="BD16" s="20">
        <v>6.6991495766501999E-2</v>
      </c>
      <c r="BE16" s="20">
        <v>5.9132367164987099E-2</v>
      </c>
      <c r="BF16" s="20">
        <v>4.5509370543619199E-2</v>
      </c>
      <c r="BG16" s="20">
        <v>3.8869673818681102E-2</v>
      </c>
      <c r="BH16" s="20">
        <v>5.52577540700964E-2</v>
      </c>
      <c r="BI16" s="20">
        <v>5.0789969560834002E-2</v>
      </c>
      <c r="BJ16" s="20">
        <v>4.2264764729272201E-2</v>
      </c>
      <c r="BK16" s="20">
        <v>4.1598707010171397E-2</v>
      </c>
      <c r="BL16" s="20">
        <v>6.3169318050241494E-2</v>
      </c>
      <c r="BM16" s="20">
        <v>1.2806433436303799E-2</v>
      </c>
      <c r="BN16" s="20">
        <v>4.3516361572093702E-2</v>
      </c>
      <c r="BO16" s="20"/>
      <c r="BP16" s="20">
        <v>4.6086816528465503E-2</v>
      </c>
      <c r="BQ16" s="20">
        <v>3.9766889241544097E-2</v>
      </c>
      <c r="BR16" s="20">
        <v>5.9402224770669199E-2</v>
      </c>
      <c r="BS16" s="20">
        <v>6.3595400263791596E-2</v>
      </c>
      <c r="BT16" s="20">
        <v>3.71477572303444E-2</v>
      </c>
      <c r="BU16" s="20">
        <v>7.47244346496201E-2</v>
      </c>
      <c r="BV16" s="20"/>
      <c r="BW16" s="20">
        <v>4.1330460362220399E-2</v>
      </c>
      <c r="BX16" s="20">
        <v>5.0351935920736599E-2</v>
      </c>
      <c r="BY16" s="20">
        <v>4.6024057880741299E-2</v>
      </c>
      <c r="BZ16" s="20">
        <v>5.5030414310950397E-2</v>
      </c>
      <c r="CA16" s="20">
        <v>6.9203388821816494E-2</v>
      </c>
      <c r="CB16" s="20">
        <v>4.4069652673843399E-2</v>
      </c>
      <c r="CC16" s="20">
        <v>4.9733760067333897E-2</v>
      </c>
      <c r="CD16" s="20">
        <v>3.2251519971071001E-2</v>
      </c>
      <c r="CE16" s="20"/>
      <c r="CF16" s="20">
        <v>6.10588749393422E-2</v>
      </c>
      <c r="CG16" s="20">
        <v>4.6065875375229298E-2</v>
      </c>
      <c r="CH16" s="20">
        <v>4.9964968520005502E-2</v>
      </c>
      <c r="CI16" s="20">
        <v>4.7426349693412299E-2</v>
      </c>
      <c r="CJ16" s="20">
        <v>8.3871747303598101E-2</v>
      </c>
      <c r="CK16" s="20"/>
      <c r="CL16" s="20">
        <v>2.71147823392601E-2</v>
      </c>
      <c r="CM16" s="20"/>
      <c r="CN16" s="20">
        <v>4.9711914926459502E-2</v>
      </c>
      <c r="CO16" s="20">
        <v>5.5560341310508E-2</v>
      </c>
      <c r="CP16" s="20">
        <v>4.7477719744955398E-2</v>
      </c>
    </row>
    <row r="17" spans="2:94" x14ac:dyDescent="0.35">
      <c r="B17" s="18" t="s">
        <v>147</v>
      </c>
      <c r="C17" s="21">
        <v>0.69685207920426495</v>
      </c>
      <c r="D17" s="21">
        <v>0.71426514899483695</v>
      </c>
      <c r="E17" s="21">
        <v>0.67891876509405003</v>
      </c>
      <c r="F17" s="21"/>
      <c r="G17" s="21">
        <v>0.66982431920511198</v>
      </c>
      <c r="H17" s="21">
        <v>0.70221422316333704</v>
      </c>
      <c r="I17" s="21">
        <v>0.70474083459360304</v>
      </c>
      <c r="J17" s="21">
        <v>0.71362861434269598</v>
      </c>
      <c r="K17" s="21">
        <v>0.695455917128039</v>
      </c>
      <c r="L17" s="21">
        <v>0.69142309132711099</v>
      </c>
      <c r="M17" s="21"/>
      <c r="N17" s="21">
        <v>0.76512480970455099</v>
      </c>
      <c r="O17" s="21">
        <v>0.72219056563711603</v>
      </c>
      <c r="P17" s="21">
        <v>0.67196001661588201</v>
      </c>
      <c r="Q17" s="21">
        <v>0.618890770310765</v>
      </c>
      <c r="R17" s="21"/>
      <c r="S17" s="21">
        <v>0.69645310919732795</v>
      </c>
      <c r="T17" s="21">
        <v>0.70489917460338103</v>
      </c>
      <c r="U17" s="21">
        <v>0.67341905734169605</v>
      </c>
      <c r="V17" s="21">
        <v>0.68753152980045895</v>
      </c>
      <c r="W17" s="21">
        <v>0.69269105253261598</v>
      </c>
      <c r="X17" s="21">
        <v>0.63168369020966497</v>
      </c>
      <c r="Y17" s="21">
        <v>0.75419519123475298</v>
      </c>
      <c r="Z17" s="21">
        <v>0.71953718664844202</v>
      </c>
      <c r="AA17" s="21">
        <v>0.71951030442892105</v>
      </c>
      <c r="AB17" s="21">
        <v>0.68297253796617596</v>
      </c>
      <c r="AC17" s="21">
        <v>0.71985469102404998</v>
      </c>
      <c r="AD17" s="21"/>
      <c r="AE17" s="21">
        <v>0.62609055761462296</v>
      </c>
      <c r="AF17" s="21">
        <v>0.78528032693051897</v>
      </c>
      <c r="AG17" s="21">
        <v>0.64810648388255498</v>
      </c>
      <c r="AH17" s="21"/>
      <c r="AI17" s="21">
        <v>0.67836337320486195</v>
      </c>
      <c r="AJ17" s="21">
        <v>0.74949908889365502</v>
      </c>
      <c r="AK17" s="21">
        <v>0.82223629392033704</v>
      </c>
      <c r="AL17" s="21">
        <v>0.362650527962947</v>
      </c>
      <c r="AM17" s="21">
        <v>0.64782562818229505</v>
      </c>
      <c r="AN17" s="21"/>
      <c r="AO17" s="21">
        <v>0.74525164378724196</v>
      </c>
      <c r="AP17" s="21">
        <v>0.78418030233949898</v>
      </c>
      <c r="AQ17" s="21">
        <v>0.765828963172002</v>
      </c>
      <c r="AR17" s="21"/>
      <c r="AS17" s="21">
        <v>0.63184371902249903</v>
      </c>
      <c r="AT17" s="21">
        <v>0.68212327326640398</v>
      </c>
      <c r="AU17" s="21">
        <v>0.76360757749200403</v>
      </c>
      <c r="AV17" s="21">
        <v>0.76826114222323905</v>
      </c>
      <c r="AW17" s="21">
        <v>0.67222487049601698</v>
      </c>
      <c r="AX17" s="21"/>
      <c r="AY17" s="21">
        <v>0.59846917431180802</v>
      </c>
      <c r="AZ17" s="21">
        <v>0.58690736758131501</v>
      </c>
      <c r="BA17" s="21">
        <v>0.71559741920612796</v>
      </c>
      <c r="BB17" s="21">
        <v>0.69306652204852703</v>
      </c>
      <c r="BC17" s="21">
        <v>0.68064606545150896</v>
      </c>
      <c r="BD17" s="21">
        <v>0.67566149798321795</v>
      </c>
      <c r="BE17" s="21">
        <v>0.62051810726685397</v>
      </c>
      <c r="BF17" s="21">
        <v>0.73961370559452899</v>
      </c>
      <c r="BG17" s="21">
        <v>0.72029530107087703</v>
      </c>
      <c r="BH17" s="21">
        <v>0.70076137686909901</v>
      </c>
      <c r="BI17" s="21">
        <v>0.75932671023684195</v>
      </c>
      <c r="BJ17" s="21">
        <v>0.77072096505174603</v>
      </c>
      <c r="BK17" s="21">
        <v>0.761714807834453</v>
      </c>
      <c r="BL17" s="21">
        <v>0.75754375448646005</v>
      </c>
      <c r="BM17" s="21">
        <v>0.81250930755693196</v>
      </c>
      <c r="BN17" s="21">
        <v>0.80140048546575204</v>
      </c>
      <c r="BO17" s="21"/>
      <c r="BP17" s="21">
        <v>0.71719708354423195</v>
      </c>
      <c r="BQ17" s="21">
        <v>0.72709365619765298</v>
      </c>
      <c r="BR17" s="21">
        <v>0.63749633201196398</v>
      </c>
      <c r="BS17" s="21">
        <v>0.66897798474312997</v>
      </c>
      <c r="BT17" s="21">
        <v>0.72363987657834095</v>
      </c>
      <c r="BU17" s="21">
        <v>0.65386061932631401</v>
      </c>
      <c r="BV17" s="21"/>
      <c r="BW17" s="21">
        <v>0.70985450512788395</v>
      </c>
      <c r="BX17" s="21">
        <v>0.71460482998152897</v>
      </c>
      <c r="BY17" s="21">
        <v>0.71659242458263095</v>
      </c>
      <c r="BZ17" s="21">
        <v>0.67207200366263997</v>
      </c>
      <c r="CA17" s="21">
        <v>0.69224208744295301</v>
      </c>
      <c r="CB17" s="21">
        <v>0.69618977449978203</v>
      </c>
      <c r="CC17" s="21">
        <v>0.69812706059587704</v>
      </c>
      <c r="CD17" s="21">
        <v>0.67187885421035098</v>
      </c>
      <c r="CE17" s="21"/>
      <c r="CF17" s="21">
        <v>0.696220871360127</v>
      </c>
      <c r="CG17" s="21">
        <v>0.73402812862945699</v>
      </c>
      <c r="CH17" s="21">
        <v>0.68774694774845102</v>
      </c>
      <c r="CI17" s="21">
        <v>0.66871208793810599</v>
      </c>
      <c r="CJ17" s="21">
        <v>0.53300682688783196</v>
      </c>
      <c r="CK17" s="21"/>
      <c r="CL17" s="21">
        <v>0.78450968759685102</v>
      </c>
      <c r="CM17" s="21"/>
      <c r="CN17" s="21">
        <v>0.70266132299283102</v>
      </c>
      <c r="CO17" s="21">
        <v>0.63147744348212798</v>
      </c>
      <c r="CP17" s="21">
        <v>0.73560651584552195</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I22"/>
  <sheetViews>
    <sheetView showGridLines="0" workbookViewId="0">
      <pane xSplit="2" topLeftCell="C1" activePane="topRight" state="frozen"/>
      <selection pane="topRight" activeCell="D2" sqref="D2:I2"/>
    </sheetView>
  </sheetViews>
  <sheetFormatPr defaultColWidth="10.90625" defaultRowHeight="14.5" x14ac:dyDescent="0.35"/>
  <cols>
    <col min="2" max="2" width="25.7265625" customWidth="1"/>
    <col min="3" max="9" width="20.7265625" customWidth="1"/>
  </cols>
  <sheetData>
    <row r="2" spans="2:9" ht="40" customHeight="1" x14ac:dyDescent="0.35">
      <c r="D2" s="30" t="s">
        <v>217</v>
      </c>
      <c r="E2" s="26"/>
      <c r="F2" s="26"/>
      <c r="G2" s="26"/>
      <c r="H2" s="26"/>
      <c r="I2" s="26"/>
    </row>
    <row r="6" spans="2:9" ht="50" customHeight="1" x14ac:dyDescent="0.35">
      <c r="B6" s="23" t="s">
        <v>15</v>
      </c>
      <c r="C6" s="23" t="s">
        <v>211</v>
      </c>
      <c r="D6" s="23" t="s">
        <v>212</v>
      </c>
      <c r="E6" s="23" t="s">
        <v>213</v>
      </c>
      <c r="F6" s="23" t="s">
        <v>214</v>
      </c>
      <c r="G6" s="23" t="s">
        <v>215</v>
      </c>
      <c r="H6" s="23" t="s">
        <v>216</v>
      </c>
    </row>
    <row r="7" spans="2:9" x14ac:dyDescent="0.35">
      <c r="B7" s="18" t="s">
        <v>205</v>
      </c>
      <c r="C7" s="17">
        <v>0.28200141251466998</v>
      </c>
      <c r="D7" s="17">
        <v>0.227834678621849</v>
      </c>
      <c r="E7" s="17">
        <v>0.25851791925359702</v>
      </c>
      <c r="F7" s="17">
        <v>0.23331386582445701</v>
      </c>
      <c r="G7" s="17">
        <v>0.23885470877838799</v>
      </c>
      <c r="H7" s="17">
        <v>0.141612770994543</v>
      </c>
    </row>
    <row r="8" spans="2:9" x14ac:dyDescent="0.35">
      <c r="B8" s="18" t="s">
        <v>206</v>
      </c>
      <c r="C8" s="17">
        <v>0.40271558364068999</v>
      </c>
      <c r="D8" s="17">
        <v>0.37855233976799202</v>
      </c>
      <c r="E8" s="17">
        <v>0.37225488646810101</v>
      </c>
      <c r="F8" s="17">
        <v>0.32452368434069201</v>
      </c>
      <c r="G8" s="17">
        <v>0.33511453562180199</v>
      </c>
      <c r="H8" s="17">
        <v>0.322586814170019</v>
      </c>
    </row>
    <row r="9" spans="2:9" x14ac:dyDescent="0.35">
      <c r="B9" s="18" t="s">
        <v>207</v>
      </c>
      <c r="C9" s="17">
        <v>0.175135553234853</v>
      </c>
      <c r="D9" s="17">
        <v>0.22284839273396101</v>
      </c>
      <c r="E9" s="17">
        <v>0.19753093839091701</v>
      </c>
      <c r="F9" s="17">
        <v>0.24453069208513201</v>
      </c>
      <c r="G9" s="17">
        <v>0.210483989983791</v>
      </c>
      <c r="H9" s="17">
        <v>0.28841918237429798</v>
      </c>
    </row>
    <row r="10" spans="2:9" x14ac:dyDescent="0.35">
      <c r="B10" s="18" t="s">
        <v>208</v>
      </c>
      <c r="C10" s="17">
        <v>5.85944925518452E-2</v>
      </c>
      <c r="D10" s="17">
        <v>7.2136179025701103E-2</v>
      </c>
      <c r="E10" s="17">
        <v>7.6188665537302594E-2</v>
      </c>
      <c r="F10" s="17">
        <v>0.101815640447336</v>
      </c>
      <c r="G10" s="17">
        <v>0.113618565676432</v>
      </c>
      <c r="H10" s="17">
        <v>0.127842026317628</v>
      </c>
    </row>
    <row r="11" spans="2:9" x14ac:dyDescent="0.35">
      <c r="B11" s="18" t="s">
        <v>209</v>
      </c>
      <c r="C11" s="17">
        <v>5.3054900468453799E-2</v>
      </c>
      <c r="D11" s="17">
        <v>5.5170355339423501E-2</v>
      </c>
      <c r="E11" s="17">
        <v>6.2068736685548402E-2</v>
      </c>
      <c r="F11" s="17">
        <v>6.7584297722595998E-2</v>
      </c>
      <c r="G11" s="17">
        <v>8.1880244551555903E-2</v>
      </c>
      <c r="H11" s="17">
        <v>8.3533390628093895E-2</v>
      </c>
    </row>
    <row r="12" spans="2:9" x14ac:dyDescent="0.35">
      <c r="B12" s="18" t="s">
        <v>133</v>
      </c>
      <c r="C12" s="17">
        <v>2.84980575894885E-2</v>
      </c>
      <c r="D12" s="17">
        <v>4.3458054511073298E-2</v>
      </c>
      <c r="E12" s="17">
        <v>3.34388536645348E-2</v>
      </c>
      <c r="F12" s="17">
        <v>2.8231819579787799E-2</v>
      </c>
      <c r="G12" s="17">
        <v>2.0047955388031499E-2</v>
      </c>
      <c r="H12" s="17">
        <v>3.60058155154174E-2</v>
      </c>
    </row>
    <row r="13" spans="2:9" x14ac:dyDescent="0.35">
      <c r="B13" s="22" t="s">
        <v>145</v>
      </c>
      <c r="C13" s="20">
        <v>0.68471699615535997</v>
      </c>
      <c r="D13" s="20">
        <v>0.60638701838984099</v>
      </c>
      <c r="E13" s="20">
        <v>0.63077280572169703</v>
      </c>
      <c r="F13" s="20">
        <v>0.55783755016514902</v>
      </c>
      <c r="G13" s="20">
        <v>0.57396924440019004</v>
      </c>
      <c r="H13" s="20">
        <v>0.464199585164563</v>
      </c>
    </row>
    <row r="14" spans="2:9" x14ac:dyDescent="0.35">
      <c r="B14" s="22" t="s">
        <v>146</v>
      </c>
      <c r="C14" s="20">
        <v>0.111649393020299</v>
      </c>
      <c r="D14" s="20">
        <v>0.12730653436512501</v>
      </c>
      <c r="E14" s="20">
        <v>0.13825740222285099</v>
      </c>
      <c r="F14" s="20">
        <v>0.16939993816993201</v>
      </c>
      <c r="G14" s="20">
        <v>0.19549881022798801</v>
      </c>
      <c r="H14" s="20">
        <v>0.21137541694572201</v>
      </c>
    </row>
    <row r="15" spans="2:9" x14ac:dyDescent="0.35">
      <c r="B15" s="22" t="s">
        <v>147</v>
      </c>
      <c r="C15" s="21">
        <v>0.573067603135061</v>
      </c>
      <c r="D15" s="21">
        <v>0.47908048402471598</v>
      </c>
      <c r="E15" s="21">
        <v>0.49251540349884598</v>
      </c>
      <c r="F15" s="21">
        <v>0.38843761199521698</v>
      </c>
      <c r="G15" s="21">
        <v>0.378470434172202</v>
      </c>
      <c r="H15" s="21">
        <v>0.25282416821884102</v>
      </c>
    </row>
    <row r="16" spans="2:9" x14ac:dyDescent="0.35">
      <c r="B16" s="16"/>
      <c r="C16" s="16"/>
      <c r="D16" s="16"/>
      <c r="E16" s="16"/>
      <c r="F16" s="16"/>
      <c r="G16" s="16"/>
      <c r="H16" s="16"/>
    </row>
    <row r="17" spans="2:2" x14ac:dyDescent="0.35">
      <c r="B17" t="s">
        <v>126</v>
      </c>
    </row>
    <row r="18" spans="2:2" x14ac:dyDescent="0.35">
      <c r="B18" t="s">
        <v>127</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C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205</v>
      </c>
      <c r="C9" s="17">
        <v>0.25851791925359702</v>
      </c>
      <c r="D9" s="17">
        <v>0.29586982239405901</v>
      </c>
      <c r="E9" s="17">
        <v>0.219566889400203</v>
      </c>
      <c r="F9" s="17"/>
      <c r="G9" s="17">
        <v>0.22744552543944299</v>
      </c>
      <c r="H9" s="17">
        <v>0.26270326023072899</v>
      </c>
      <c r="I9" s="17">
        <v>0.24514763669355599</v>
      </c>
      <c r="J9" s="17">
        <v>0.26990244993104501</v>
      </c>
      <c r="K9" s="17">
        <v>0.277366822875037</v>
      </c>
      <c r="L9" s="17">
        <v>0.26485300431689701</v>
      </c>
      <c r="M9" s="17"/>
      <c r="N9" s="17">
        <v>0.27970912462353797</v>
      </c>
      <c r="O9" s="17">
        <v>0.26453360323938002</v>
      </c>
      <c r="P9" s="17">
        <v>0.24339488784025801</v>
      </c>
      <c r="Q9" s="17">
        <v>0.23929655537576899</v>
      </c>
      <c r="R9" s="17"/>
      <c r="S9" s="17">
        <v>0.254821109528579</v>
      </c>
      <c r="T9" s="17">
        <v>0.26673071979556501</v>
      </c>
      <c r="U9" s="17">
        <v>0.28498517954693697</v>
      </c>
      <c r="V9" s="17">
        <v>0.25762196187346897</v>
      </c>
      <c r="W9" s="17">
        <v>0.20106784518044599</v>
      </c>
      <c r="X9" s="17">
        <v>0.197272198167324</v>
      </c>
      <c r="Y9" s="17">
        <v>0.29754308129422402</v>
      </c>
      <c r="Z9" s="17">
        <v>0.26196763421991798</v>
      </c>
      <c r="AA9" s="17">
        <v>0.26746629134532801</v>
      </c>
      <c r="AB9" s="17">
        <v>0.26704130427814299</v>
      </c>
      <c r="AC9" s="17">
        <v>0.29725879983590298</v>
      </c>
      <c r="AD9" s="17"/>
      <c r="AE9" s="17">
        <v>0.24685738654547801</v>
      </c>
      <c r="AF9" s="17">
        <v>0.29924041530020701</v>
      </c>
      <c r="AG9" s="17">
        <v>0.204371120207052</v>
      </c>
      <c r="AH9" s="17"/>
      <c r="AI9" s="17">
        <v>0.23287210121079499</v>
      </c>
      <c r="AJ9" s="17">
        <v>0.30851998991047203</v>
      </c>
      <c r="AK9" s="17">
        <v>0.31109243169638501</v>
      </c>
      <c r="AL9" s="17">
        <v>0.20838169966689199</v>
      </c>
      <c r="AM9" s="17">
        <v>0.19227851014896299</v>
      </c>
      <c r="AN9" s="17"/>
      <c r="AO9" s="17">
        <v>0.23440344924065301</v>
      </c>
      <c r="AP9" s="17">
        <v>0.30420903816876399</v>
      </c>
      <c r="AQ9" s="17">
        <v>0.26288219714953298</v>
      </c>
      <c r="AR9" s="17"/>
      <c r="AS9" s="17">
        <v>0.230370151301826</v>
      </c>
      <c r="AT9" s="17">
        <v>0.22201200572253099</v>
      </c>
      <c r="AU9" s="17">
        <v>0.28281813784854798</v>
      </c>
      <c r="AV9" s="17">
        <v>0.30517178928383298</v>
      </c>
      <c r="AW9" s="17">
        <v>0.28509987293674199</v>
      </c>
      <c r="AX9" s="17"/>
      <c r="AY9" s="17">
        <v>0.28978586790827698</v>
      </c>
      <c r="AZ9" s="17">
        <v>0.20032666636119401</v>
      </c>
      <c r="BA9" s="17">
        <v>0.32356860051206099</v>
      </c>
      <c r="BB9" s="17">
        <v>0.28096985911344002</v>
      </c>
      <c r="BC9" s="17">
        <v>0.26599620097396798</v>
      </c>
      <c r="BD9" s="17">
        <v>0.232861456595927</v>
      </c>
      <c r="BE9" s="17">
        <v>0.23866145231185401</v>
      </c>
      <c r="BF9" s="17">
        <v>0.23318506012066201</v>
      </c>
      <c r="BG9" s="17">
        <v>0.24729373654925499</v>
      </c>
      <c r="BH9" s="17">
        <v>0.27738024362325198</v>
      </c>
      <c r="BI9" s="17">
        <v>0.21542920006752</v>
      </c>
      <c r="BJ9" s="17">
        <v>0.29116143380001303</v>
      </c>
      <c r="BK9" s="17">
        <v>0.25768252866208602</v>
      </c>
      <c r="BL9" s="17">
        <v>0.35522740140180897</v>
      </c>
      <c r="BM9" s="17">
        <v>0.31613597823100098</v>
      </c>
      <c r="BN9" s="17">
        <v>0.38194340034666002</v>
      </c>
      <c r="BO9" s="17"/>
      <c r="BP9" s="17">
        <v>0.270133380349664</v>
      </c>
      <c r="BQ9" s="17">
        <v>0.26134995933878502</v>
      </c>
      <c r="BR9" s="17">
        <v>0.21402194816351799</v>
      </c>
      <c r="BS9" s="17">
        <v>0.271538713679635</v>
      </c>
      <c r="BT9" s="17">
        <v>0.26347379715251501</v>
      </c>
      <c r="BU9" s="17">
        <v>0.248005379029718</v>
      </c>
      <c r="BV9" s="17"/>
      <c r="BW9" s="17">
        <v>0.31212547878438202</v>
      </c>
      <c r="BX9" s="17">
        <v>0.28420158669733098</v>
      </c>
      <c r="BY9" s="17">
        <v>0.26560375910234901</v>
      </c>
      <c r="BZ9" s="17">
        <v>0.22768317378870101</v>
      </c>
      <c r="CA9" s="17">
        <v>0.25503985667442203</v>
      </c>
      <c r="CB9" s="17">
        <v>0.21399815119085999</v>
      </c>
      <c r="CC9" s="17">
        <v>0.33485079908753101</v>
      </c>
      <c r="CD9" s="17">
        <v>0.255017355170024</v>
      </c>
      <c r="CE9" s="17"/>
      <c r="CF9" s="17">
        <v>0.31330270683082101</v>
      </c>
      <c r="CG9" s="17">
        <v>0.26376408244456601</v>
      </c>
      <c r="CH9" s="17">
        <v>0.23958079632160001</v>
      </c>
      <c r="CI9" s="17">
        <v>0.26222320359305601</v>
      </c>
      <c r="CJ9" s="17">
        <v>0.260339719144346</v>
      </c>
      <c r="CK9" s="17"/>
      <c r="CL9" s="17">
        <v>0.26958299173219302</v>
      </c>
      <c r="CM9" s="17"/>
      <c r="CN9" s="17">
        <v>0.296129027478159</v>
      </c>
      <c r="CO9" s="17">
        <v>0.15823399703451199</v>
      </c>
      <c r="CP9" s="17">
        <v>0.25237985597856999</v>
      </c>
    </row>
    <row r="10" spans="2:94" x14ac:dyDescent="0.35">
      <c r="B10" s="18" t="s">
        <v>206</v>
      </c>
      <c r="C10" s="17">
        <v>0.37225488646810101</v>
      </c>
      <c r="D10" s="17">
        <v>0.36261239777918802</v>
      </c>
      <c r="E10" s="17">
        <v>0.38320342541241598</v>
      </c>
      <c r="F10" s="17"/>
      <c r="G10" s="17">
        <v>0.33060311940759002</v>
      </c>
      <c r="H10" s="17">
        <v>0.38762538942449398</v>
      </c>
      <c r="I10" s="17">
        <v>0.39062267458585398</v>
      </c>
      <c r="J10" s="17">
        <v>0.37907408779090501</v>
      </c>
      <c r="K10" s="17">
        <v>0.37233986887853299</v>
      </c>
      <c r="L10" s="17">
        <v>0.366955104402721</v>
      </c>
      <c r="M10" s="17"/>
      <c r="N10" s="17">
        <v>0.36218325344374303</v>
      </c>
      <c r="O10" s="17">
        <v>0.38470383331240798</v>
      </c>
      <c r="P10" s="17">
        <v>0.38265088548871401</v>
      </c>
      <c r="Q10" s="17">
        <v>0.36168079919004797</v>
      </c>
      <c r="R10" s="17"/>
      <c r="S10" s="17">
        <v>0.35260880476032602</v>
      </c>
      <c r="T10" s="17">
        <v>0.376333466452624</v>
      </c>
      <c r="U10" s="17">
        <v>0.38964311886617897</v>
      </c>
      <c r="V10" s="17">
        <v>0.37351020093648502</v>
      </c>
      <c r="W10" s="17">
        <v>0.401995708690155</v>
      </c>
      <c r="X10" s="17">
        <v>0.37823885344520197</v>
      </c>
      <c r="Y10" s="17">
        <v>0.368117155871375</v>
      </c>
      <c r="Z10" s="17">
        <v>0.39550329546933799</v>
      </c>
      <c r="AA10" s="17">
        <v>0.37641073452822998</v>
      </c>
      <c r="AB10" s="17">
        <v>0.35355195642616899</v>
      </c>
      <c r="AC10" s="17">
        <v>0.34660095764005699</v>
      </c>
      <c r="AD10" s="17"/>
      <c r="AE10" s="17">
        <v>0.361024548778202</v>
      </c>
      <c r="AF10" s="17">
        <v>0.40482165264704001</v>
      </c>
      <c r="AG10" s="17">
        <v>0.35012032483034999</v>
      </c>
      <c r="AH10" s="17"/>
      <c r="AI10" s="17">
        <v>0.376548069640396</v>
      </c>
      <c r="AJ10" s="17">
        <v>0.38837553524794499</v>
      </c>
      <c r="AK10" s="17">
        <v>0.437814394568385</v>
      </c>
      <c r="AL10" s="17">
        <v>0.25985649247020498</v>
      </c>
      <c r="AM10" s="17">
        <v>0.353936205667987</v>
      </c>
      <c r="AN10" s="17"/>
      <c r="AO10" s="17">
        <v>0.41865323849896902</v>
      </c>
      <c r="AP10" s="17">
        <v>0.39324158807889398</v>
      </c>
      <c r="AQ10" s="17">
        <v>0.41439600000677201</v>
      </c>
      <c r="AR10" s="17"/>
      <c r="AS10" s="17">
        <v>0.368842083354464</v>
      </c>
      <c r="AT10" s="17">
        <v>0.39079936492038603</v>
      </c>
      <c r="AU10" s="17">
        <v>0.367482797043648</v>
      </c>
      <c r="AV10" s="17">
        <v>0.39465728526784499</v>
      </c>
      <c r="AW10" s="17">
        <v>0.30240886816902901</v>
      </c>
      <c r="AX10" s="17"/>
      <c r="AY10" s="17">
        <v>0.257798956700445</v>
      </c>
      <c r="AZ10" s="17">
        <v>0.37414762091910903</v>
      </c>
      <c r="BA10" s="17">
        <v>0.353081023477405</v>
      </c>
      <c r="BB10" s="17">
        <v>0.377177990356314</v>
      </c>
      <c r="BC10" s="17">
        <v>0.39771803298914898</v>
      </c>
      <c r="BD10" s="17">
        <v>0.39343782733597299</v>
      </c>
      <c r="BE10" s="17">
        <v>0.32011106165206199</v>
      </c>
      <c r="BF10" s="17">
        <v>0.42266505681882799</v>
      </c>
      <c r="BG10" s="17">
        <v>0.40014864275220902</v>
      </c>
      <c r="BH10" s="17">
        <v>0.35677623065359698</v>
      </c>
      <c r="BI10" s="17">
        <v>0.40228674748746102</v>
      </c>
      <c r="BJ10" s="17">
        <v>0.38432571872382398</v>
      </c>
      <c r="BK10" s="17">
        <v>0.403262823584293</v>
      </c>
      <c r="BL10" s="17">
        <v>0.33307313173542402</v>
      </c>
      <c r="BM10" s="17">
        <v>0.36500147680121903</v>
      </c>
      <c r="BN10" s="17">
        <v>0.32161147896175801</v>
      </c>
      <c r="BO10" s="17"/>
      <c r="BP10" s="17">
        <v>0.36106389464562899</v>
      </c>
      <c r="BQ10" s="17">
        <v>0.368416229052273</v>
      </c>
      <c r="BR10" s="17">
        <v>0.41403630222013899</v>
      </c>
      <c r="BS10" s="17">
        <v>0.36560540314719597</v>
      </c>
      <c r="BT10" s="17">
        <v>0.36482889412059999</v>
      </c>
      <c r="BU10" s="17">
        <v>0.37544557920139399</v>
      </c>
      <c r="BV10" s="17"/>
      <c r="BW10" s="17">
        <v>0.33626747726307898</v>
      </c>
      <c r="BX10" s="17">
        <v>0.39099603609558398</v>
      </c>
      <c r="BY10" s="17">
        <v>0.39816869954595002</v>
      </c>
      <c r="BZ10" s="17">
        <v>0.35768010224123098</v>
      </c>
      <c r="CA10" s="17">
        <v>0.37324510870969801</v>
      </c>
      <c r="CB10" s="17">
        <v>0.34448699781911801</v>
      </c>
      <c r="CC10" s="17">
        <v>0.38068403326330702</v>
      </c>
      <c r="CD10" s="17">
        <v>0.32778346219349802</v>
      </c>
      <c r="CE10" s="17"/>
      <c r="CF10" s="17">
        <v>0.34491474617297202</v>
      </c>
      <c r="CG10" s="17">
        <v>0.37700072138075003</v>
      </c>
      <c r="CH10" s="17">
        <v>0.37644460609062802</v>
      </c>
      <c r="CI10" s="17">
        <v>0.37943089017964599</v>
      </c>
      <c r="CJ10" s="17">
        <v>0.313832711168957</v>
      </c>
      <c r="CK10" s="17"/>
      <c r="CL10" s="17">
        <v>0.41535390182499998</v>
      </c>
      <c r="CM10" s="17"/>
      <c r="CN10" s="17">
        <v>0.35721302603102401</v>
      </c>
      <c r="CO10" s="17">
        <v>0.37838409862167799</v>
      </c>
      <c r="CP10" s="17">
        <v>0.40175156900899001</v>
      </c>
    </row>
    <row r="11" spans="2:94" x14ac:dyDescent="0.35">
      <c r="B11" s="18" t="s">
        <v>207</v>
      </c>
      <c r="C11" s="17">
        <v>0.19753093839091701</v>
      </c>
      <c r="D11" s="17">
        <v>0.17638029836558899</v>
      </c>
      <c r="E11" s="17">
        <v>0.21925415825500499</v>
      </c>
      <c r="F11" s="17"/>
      <c r="G11" s="17">
        <v>0.25596013929207201</v>
      </c>
      <c r="H11" s="17">
        <v>0.187293563178862</v>
      </c>
      <c r="I11" s="17">
        <v>0.19747779403732199</v>
      </c>
      <c r="J11" s="17">
        <v>0.18326018258275201</v>
      </c>
      <c r="K11" s="17">
        <v>0.190217459606733</v>
      </c>
      <c r="L11" s="17">
        <v>0.18340440583852799</v>
      </c>
      <c r="M11" s="17"/>
      <c r="N11" s="17">
        <v>0.18071374448670199</v>
      </c>
      <c r="O11" s="17">
        <v>0.17070972587340899</v>
      </c>
      <c r="P11" s="17">
        <v>0.21403158952960299</v>
      </c>
      <c r="Q11" s="17">
        <v>0.22958963825238701</v>
      </c>
      <c r="R11" s="17"/>
      <c r="S11" s="17">
        <v>0.20747240931661501</v>
      </c>
      <c r="T11" s="17">
        <v>0.18946214503749501</v>
      </c>
      <c r="U11" s="17">
        <v>0.193075924036578</v>
      </c>
      <c r="V11" s="17">
        <v>0.178663689835559</v>
      </c>
      <c r="W11" s="17">
        <v>0.24213106576262999</v>
      </c>
      <c r="X11" s="17">
        <v>0.21084044511022501</v>
      </c>
      <c r="Y11" s="17">
        <v>0.190460269075994</v>
      </c>
      <c r="Z11" s="17">
        <v>0.213094436921174</v>
      </c>
      <c r="AA11" s="17">
        <v>0.17233439820108501</v>
      </c>
      <c r="AB11" s="17">
        <v>0.20579627415311799</v>
      </c>
      <c r="AC11" s="17">
        <v>0.184805769790962</v>
      </c>
      <c r="AD11" s="17"/>
      <c r="AE11" s="17">
        <v>0.18795826612576499</v>
      </c>
      <c r="AF11" s="17">
        <v>0.17299235947128799</v>
      </c>
      <c r="AG11" s="17">
        <v>0.24835982233432699</v>
      </c>
      <c r="AH11" s="17"/>
      <c r="AI11" s="17">
        <v>0.19641066985691299</v>
      </c>
      <c r="AJ11" s="17">
        <v>0.178018556668571</v>
      </c>
      <c r="AK11" s="17">
        <v>0.149236738102179</v>
      </c>
      <c r="AL11" s="17">
        <v>0.185365646247349</v>
      </c>
      <c r="AM11" s="17">
        <v>0.240798112455576</v>
      </c>
      <c r="AN11" s="17"/>
      <c r="AO11" s="17">
        <v>0.16888069293796301</v>
      </c>
      <c r="AP11" s="17">
        <v>0.17360463977038099</v>
      </c>
      <c r="AQ11" s="17">
        <v>0.22423963101639499</v>
      </c>
      <c r="AR11" s="17"/>
      <c r="AS11" s="17">
        <v>0.23154868471734499</v>
      </c>
      <c r="AT11" s="17">
        <v>0.20117323991626401</v>
      </c>
      <c r="AU11" s="17">
        <v>0.17474424929997201</v>
      </c>
      <c r="AV11" s="17">
        <v>0.15678655525797799</v>
      </c>
      <c r="AW11" s="17">
        <v>0.236048766726106</v>
      </c>
      <c r="AX11" s="17"/>
      <c r="AY11" s="17">
        <v>0.12426552008568</v>
      </c>
      <c r="AZ11" s="17">
        <v>0.25937815106462803</v>
      </c>
      <c r="BA11" s="17">
        <v>0.175101353929944</v>
      </c>
      <c r="BB11" s="17">
        <v>0.17688005068424101</v>
      </c>
      <c r="BC11" s="17">
        <v>0.189357780686083</v>
      </c>
      <c r="BD11" s="17">
        <v>0.20613129881835601</v>
      </c>
      <c r="BE11" s="17">
        <v>0.24143559855403801</v>
      </c>
      <c r="BF11" s="17">
        <v>0.18013373479216099</v>
      </c>
      <c r="BG11" s="17">
        <v>0.191000033718671</v>
      </c>
      <c r="BH11" s="17">
        <v>0.18896797305026</v>
      </c>
      <c r="BI11" s="17">
        <v>0.19357940373750801</v>
      </c>
      <c r="BJ11" s="17">
        <v>0.188042202614151</v>
      </c>
      <c r="BK11" s="17">
        <v>0.17569321106690999</v>
      </c>
      <c r="BL11" s="17">
        <v>0.14713947918041401</v>
      </c>
      <c r="BM11" s="17">
        <v>0.13845607270817201</v>
      </c>
      <c r="BN11" s="17">
        <v>0.14905281169536699</v>
      </c>
      <c r="BO11" s="17"/>
      <c r="BP11" s="17">
        <v>0.201743551451328</v>
      </c>
      <c r="BQ11" s="17">
        <v>0.19798082475979301</v>
      </c>
      <c r="BR11" s="17">
        <v>0.20063744142325901</v>
      </c>
      <c r="BS11" s="17">
        <v>0.194472211235558</v>
      </c>
      <c r="BT11" s="17">
        <v>0.191831366974444</v>
      </c>
      <c r="BU11" s="17">
        <v>0.18914600446410201</v>
      </c>
      <c r="BV11" s="17"/>
      <c r="BW11" s="17">
        <v>0.199673703964032</v>
      </c>
      <c r="BX11" s="17">
        <v>0.183118331804943</v>
      </c>
      <c r="BY11" s="17">
        <v>0.19579810763528099</v>
      </c>
      <c r="BZ11" s="17">
        <v>0.200574329273698</v>
      </c>
      <c r="CA11" s="17">
        <v>0.18721824939972501</v>
      </c>
      <c r="CB11" s="17">
        <v>0.21515080014897001</v>
      </c>
      <c r="CC11" s="17">
        <v>0.14334118549663799</v>
      </c>
      <c r="CD11" s="17">
        <v>0.21118789193626</v>
      </c>
      <c r="CE11" s="17"/>
      <c r="CF11" s="17">
        <v>0.187225595990064</v>
      </c>
      <c r="CG11" s="17">
        <v>0.18729953260787199</v>
      </c>
      <c r="CH11" s="17">
        <v>0.216803633064028</v>
      </c>
      <c r="CI11" s="17">
        <v>0.176753664467831</v>
      </c>
      <c r="CJ11" s="17">
        <v>0.208460993952512</v>
      </c>
      <c r="CK11" s="17"/>
      <c r="CL11" s="17">
        <v>0.18029261456415999</v>
      </c>
      <c r="CM11" s="17"/>
      <c r="CN11" s="17">
        <v>0.179317703601344</v>
      </c>
      <c r="CO11" s="17">
        <v>0.280943829005877</v>
      </c>
      <c r="CP11" s="17">
        <v>0.172766798179147</v>
      </c>
    </row>
    <row r="12" spans="2:94" x14ac:dyDescent="0.35">
      <c r="B12" s="18" t="s">
        <v>208</v>
      </c>
      <c r="C12" s="17">
        <v>7.6188665537302594E-2</v>
      </c>
      <c r="D12" s="17">
        <v>7.9154607688750905E-2</v>
      </c>
      <c r="E12" s="17">
        <v>7.3895393397895207E-2</v>
      </c>
      <c r="F12" s="17"/>
      <c r="G12" s="17">
        <v>0.10907404561839799</v>
      </c>
      <c r="H12" s="17">
        <v>8.6273739985210096E-2</v>
      </c>
      <c r="I12" s="17">
        <v>6.2956796775906598E-2</v>
      </c>
      <c r="J12" s="17">
        <v>5.8834131181043497E-2</v>
      </c>
      <c r="K12" s="17">
        <v>6.2511798253314002E-2</v>
      </c>
      <c r="L12" s="17">
        <v>7.9981617455733997E-2</v>
      </c>
      <c r="M12" s="17"/>
      <c r="N12" s="17">
        <v>8.8555200238829498E-2</v>
      </c>
      <c r="O12" s="17">
        <v>7.2493016592020398E-2</v>
      </c>
      <c r="P12" s="17">
        <v>7.8593680924013504E-2</v>
      </c>
      <c r="Q12" s="17">
        <v>6.5551848920760394E-2</v>
      </c>
      <c r="R12" s="17"/>
      <c r="S12" s="17">
        <v>9.4193533514341996E-2</v>
      </c>
      <c r="T12" s="17">
        <v>6.1740524474810599E-2</v>
      </c>
      <c r="U12" s="17">
        <v>5.12265242060157E-2</v>
      </c>
      <c r="V12" s="17">
        <v>9.5503749052324297E-2</v>
      </c>
      <c r="W12" s="17">
        <v>8.1653950573670794E-2</v>
      </c>
      <c r="X12" s="17">
        <v>0.104672270846193</v>
      </c>
      <c r="Y12" s="17">
        <v>6.8900673379553898E-2</v>
      </c>
      <c r="Z12" s="17">
        <v>5.1698984271355497E-2</v>
      </c>
      <c r="AA12" s="17">
        <v>7.9227659430803496E-2</v>
      </c>
      <c r="AB12" s="17">
        <v>7.1977945538256302E-2</v>
      </c>
      <c r="AC12" s="17">
        <v>4.1793929366149299E-2</v>
      </c>
      <c r="AD12" s="17"/>
      <c r="AE12" s="17">
        <v>7.7732081652657395E-2</v>
      </c>
      <c r="AF12" s="17">
        <v>6.2416750041512002E-2</v>
      </c>
      <c r="AG12" s="17">
        <v>8.4915808841047893E-2</v>
      </c>
      <c r="AH12" s="17"/>
      <c r="AI12" s="17">
        <v>8.5432341545453899E-2</v>
      </c>
      <c r="AJ12" s="17">
        <v>6.3168114951995993E-2</v>
      </c>
      <c r="AK12" s="17">
        <v>5.1995801391220599E-2</v>
      </c>
      <c r="AL12" s="17">
        <v>0.14114918903883</v>
      </c>
      <c r="AM12" s="17">
        <v>7.2445365763867994E-2</v>
      </c>
      <c r="AN12" s="17"/>
      <c r="AO12" s="17">
        <v>8.9956119978314E-2</v>
      </c>
      <c r="AP12" s="17">
        <v>6.8283421897632507E-2</v>
      </c>
      <c r="AQ12" s="17">
        <v>5.4807946064984001E-2</v>
      </c>
      <c r="AR12" s="17"/>
      <c r="AS12" s="17">
        <v>6.3969641611645103E-2</v>
      </c>
      <c r="AT12" s="17">
        <v>8.6021877020968293E-2</v>
      </c>
      <c r="AU12" s="17">
        <v>8.5718447555489893E-2</v>
      </c>
      <c r="AV12" s="17">
        <v>7.4132864025570497E-2</v>
      </c>
      <c r="AW12" s="17">
        <v>8.5018561806203999E-2</v>
      </c>
      <c r="AX12" s="17"/>
      <c r="AY12" s="17">
        <v>9.2543209733235696E-2</v>
      </c>
      <c r="AZ12" s="17">
        <v>7.3802779634285096E-2</v>
      </c>
      <c r="BA12" s="17">
        <v>3.4805610739690698E-2</v>
      </c>
      <c r="BB12" s="17">
        <v>6.8752518244818206E-2</v>
      </c>
      <c r="BC12" s="17">
        <v>7.1794900484398502E-2</v>
      </c>
      <c r="BD12" s="17">
        <v>6.8091860604209201E-2</v>
      </c>
      <c r="BE12" s="17">
        <v>7.2692324329244801E-2</v>
      </c>
      <c r="BF12" s="17">
        <v>7.4949292122083899E-2</v>
      </c>
      <c r="BG12" s="17">
        <v>8.6520580959195695E-2</v>
      </c>
      <c r="BH12" s="17">
        <v>8.3733191858482006E-2</v>
      </c>
      <c r="BI12" s="17">
        <v>8.9885949274761401E-2</v>
      </c>
      <c r="BJ12" s="17">
        <v>7.8005482788260805E-2</v>
      </c>
      <c r="BK12" s="17">
        <v>9.1707174098825894E-2</v>
      </c>
      <c r="BL12" s="17">
        <v>0.113299914832306</v>
      </c>
      <c r="BM12" s="17">
        <v>6.3916285840979706E-2</v>
      </c>
      <c r="BN12" s="17">
        <v>8.5747787941138007E-2</v>
      </c>
      <c r="BO12" s="17"/>
      <c r="BP12" s="17">
        <v>7.7594061964125299E-2</v>
      </c>
      <c r="BQ12" s="17">
        <v>7.7138255963504904E-2</v>
      </c>
      <c r="BR12" s="17">
        <v>7.0935053936672807E-2</v>
      </c>
      <c r="BS12" s="17">
        <v>7.1417614400462195E-2</v>
      </c>
      <c r="BT12" s="17">
        <v>8.6981609343974295E-2</v>
      </c>
      <c r="BU12" s="17">
        <v>7.6149103741298907E-2</v>
      </c>
      <c r="BV12" s="17"/>
      <c r="BW12" s="17">
        <v>6.5635306462347096E-2</v>
      </c>
      <c r="BX12" s="17">
        <v>5.0156181712842203E-2</v>
      </c>
      <c r="BY12" s="17">
        <v>6.4411550377369897E-2</v>
      </c>
      <c r="BZ12" s="17">
        <v>0.100756280144703</v>
      </c>
      <c r="CA12" s="17">
        <v>8.8451095022830301E-2</v>
      </c>
      <c r="CB12" s="17">
        <v>0.114587505944261</v>
      </c>
      <c r="CC12" s="17">
        <v>8.1214465970776695E-2</v>
      </c>
      <c r="CD12" s="17">
        <v>8.6451988878516198E-2</v>
      </c>
      <c r="CE12" s="17"/>
      <c r="CF12" s="17">
        <v>8.24936921816804E-2</v>
      </c>
      <c r="CG12" s="17">
        <v>7.6118802223855503E-2</v>
      </c>
      <c r="CH12" s="17">
        <v>8.0497141207008502E-2</v>
      </c>
      <c r="CI12" s="17">
        <v>6.5534749291280101E-2</v>
      </c>
      <c r="CJ12" s="17">
        <v>6.0506111857063102E-2</v>
      </c>
      <c r="CK12" s="17"/>
      <c r="CL12" s="17">
        <v>7.2017998328919405E-2</v>
      </c>
      <c r="CM12" s="17"/>
      <c r="CN12" s="17">
        <v>6.6411781953173599E-2</v>
      </c>
      <c r="CO12" s="17">
        <v>9.4946514553803596E-2</v>
      </c>
      <c r="CP12" s="17">
        <v>8.3602592143680099E-2</v>
      </c>
    </row>
    <row r="13" spans="2:94" x14ac:dyDescent="0.35">
      <c r="B13" s="18" t="s">
        <v>209</v>
      </c>
      <c r="C13" s="17">
        <v>6.2068736685548402E-2</v>
      </c>
      <c r="D13" s="17">
        <v>6.6499632675354206E-2</v>
      </c>
      <c r="E13" s="17">
        <v>5.7268917374978801E-2</v>
      </c>
      <c r="F13" s="17"/>
      <c r="G13" s="17">
        <v>4.2035578822526801E-2</v>
      </c>
      <c r="H13" s="17">
        <v>4.3462150823055198E-2</v>
      </c>
      <c r="I13" s="17">
        <v>6.4760390026089507E-2</v>
      </c>
      <c r="J13" s="17">
        <v>6.8317858370445905E-2</v>
      </c>
      <c r="K13" s="17">
        <v>6.3904064523643903E-2</v>
      </c>
      <c r="L13" s="17">
        <v>8.2200275893723307E-2</v>
      </c>
      <c r="M13" s="17"/>
      <c r="N13" s="17">
        <v>6.8628376458797394E-2</v>
      </c>
      <c r="O13" s="17">
        <v>6.4649743551918007E-2</v>
      </c>
      <c r="P13" s="17">
        <v>5.6804848040830497E-2</v>
      </c>
      <c r="Q13" s="17">
        <v>5.7734844553308899E-2</v>
      </c>
      <c r="R13" s="17"/>
      <c r="S13" s="17">
        <v>4.6269785547542103E-2</v>
      </c>
      <c r="T13" s="17">
        <v>7.3249770854746502E-2</v>
      </c>
      <c r="U13" s="17">
        <v>4.7708734672876202E-2</v>
      </c>
      <c r="V13" s="17">
        <v>6.7075310163647497E-2</v>
      </c>
      <c r="W13" s="17">
        <v>5.9277762975597302E-2</v>
      </c>
      <c r="X13" s="17">
        <v>5.1044164858858203E-2</v>
      </c>
      <c r="Y13" s="17">
        <v>5.7634387114859797E-2</v>
      </c>
      <c r="Z13" s="17">
        <v>5.3288180274165098E-2</v>
      </c>
      <c r="AA13" s="17">
        <v>6.2517313946292702E-2</v>
      </c>
      <c r="AB13" s="17">
        <v>7.2138874190904395E-2</v>
      </c>
      <c r="AC13" s="17">
        <v>0.110012008475249</v>
      </c>
      <c r="AD13" s="17"/>
      <c r="AE13" s="17">
        <v>0.100763774516667</v>
      </c>
      <c r="AF13" s="17">
        <v>3.55090859659161E-2</v>
      </c>
      <c r="AG13" s="17">
        <v>5.0339543112339201E-2</v>
      </c>
      <c r="AH13" s="17"/>
      <c r="AI13" s="17">
        <v>8.7730899974505297E-2</v>
      </c>
      <c r="AJ13" s="17">
        <v>3.4649448491179999E-2</v>
      </c>
      <c r="AK13" s="17">
        <v>3.5859486140675897E-2</v>
      </c>
      <c r="AL13" s="17">
        <v>0.18027845038299101</v>
      </c>
      <c r="AM13" s="17">
        <v>5.9649347052589403E-2</v>
      </c>
      <c r="AN13" s="17"/>
      <c r="AO13" s="17">
        <v>6.6762202097488593E-2</v>
      </c>
      <c r="AP13" s="17">
        <v>3.5314462883882597E-2</v>
      </c>
      <c r="AQ13" s="17">
        <v>2.6548936694219299E-2</v>
      </c>
      <c r="AR13" s="17"/>
      <c r="AS13" s="17">
        <v>5.5295798477430297E-2</v>
      </c>
      <c r="AT13" s="17">
        <v>6.68009670129045E-2</v>
      </c>
      <c r="AU13" s="17">
        <v>5.9362144317791202E-2</v>
      </c>
      <c r="AV13" s="17">
        <v>5.1235891529880999E-2</v>
      </c>
      <c r="AW13" s="17">
        <v>9.1423930361918801E-2</v>
      </c>
      <c r="AX13" s="17"/>
      <c r="AY13" s="17">
        <v>0.104377795536891</v>
      </c>
      <c r="AZ13" s="17">
        <v>5.7177711020152198E-2</v>
      </c>
      <c r="BA13" s="17">
        <v>7.9377108987547004E-2</v>
      </c>
      <c r="BB13" s="17">
        <v>6.5728128077938305E-2</v>
      </c>
      <c r="BC13" s="17">
        <v>5.7928283619522999E-2</v>
      </c>
      <c r="BD13" s="17">
        <v>6.1496141361484298E-2</v>
      </c>
      <c r="BE13" s="17">
        <v>7.4753020843190507E-2</v>
      </c>
      <c r="BF13" s="17">
        <v>5.5225341180686602E-2</v>
      </c>
      <c r="BG13" s="17">
        <v>5.5016004318859502E-2</v>
      </c>
      <c r="BH13" s="17">
        <v>5.5344245075470803E-2</v>
      </c>
      <c r="BI13" s="17">
        <v>5.6874578232971103E-2</v>
      </c>
      <c r="BJ13" s="17">
        <v>3.62861017235672E-2</v>
      </c>
      <c r="BK13" s="17">
        <v>6.6086421578786705E-2</v>
      </c>
      <c r="BL13" s="17">
        <v>3.8659115577091903E-2</v>
      </c>
      <c r="BM13" s="17">
        <v>7.7935704367926698E-2</v>
      </c>
      <c r="BN13" s="17">
        <v>6.1644521055077103E-2</v>
      </c>
      <c r="BO13" s="17"/>
      <c r="BP13" s="17">
        <v>5.30616336915192E-2</v>
      </c>
      <c r="BQ13" s="17">
        <v>5.7119213196712898E-2</v>
      </c>
      <c r="BR13" s="17">
        <v>6.8777810789871899E-2</v>
      </c>
      <c r="BS13" s="17">
        <v>6.5904347994556106E-2</v>
      </c>
      <c r="BT13" s="17">
        <v>6.5091353967970694E-2</v>
      </c>
      <c r="BU13" s="17">
        <v>8.8510257741226894E-2</v>
      </c>
      <c r="BV13" s="17"/>
      <c r="BW13" s="17">
        <v>7.1267077442301902E-2</v>
      </c>
      <c r="BX13" s="17">
        <v>6.0422927116892802E-2</v>
      </c>
      <c r="BY13" s="17">
        <v>5.3385186357962598E-2</v>
      </c>
      <c r="BZ13" s="17">
        <v>7.4613790338294697E-2</v>
      </c>
      <c r="CA13" s="17">
        <v>6.8687462714281597E-2</v>
      </c>
      <c r="CB13" s="17">
        <v>7.4475543609060599E-2</v>
      </c>
      <c r="CC13" s="17">
        <v>1.97093872080569E-2</v>
      </c>
      <c r="CD13" s="17">
        <v>5.8468974373981797E-2</v>
      </c>
      <c r="CE13" s="17"/>
      <c r="CF13" s="17">
        <v>5.4248790694556397E-2</v>
      </c>
      <c r="CG13" s="17">
        <v>6.8140539399075994E-2</v>
      </c>
      <c r="CH13" s="17">
        <v>5.3574108005675601E-2</v>
      </c>
      <c r="CI13" s="17">
        <v>6.1433321738324699E-2</v>
      </c>
      <c r="CJ13" s="17">
        <v>0.112618154797436</v>
      </c>
      <c r="CK13" s="17"/>
      <c r="CL13" s="17">
        <v>4.5761101439213997E-2</v>
      </c>
      <c r="CM13" s="17"/>
      <c r="CN13" s="17">
        <v>6.0565457047589803E-2</v>
      </c>
      <c r="CO13" s="17">
        <v>5.5792560899268498E-2</v>
      </c>
      <c r="CP13" s="17">
        <v>7.0499205760807607E-2</v>
      </c>
    </row>
    <row r="14" spans="2:94" x14ac:dyDescent="0.35">
      <c r="B14" s="18" t="s">
        <v>133</v>
      </c>
      <c r="C14" s="17">
        <v>3.34388536645348E-2</v>
      </c>
      <c r="D14" s="17">
        <v>1.9483241097058401E-2</v>
      </c>
      <c r="E14" s="17">
        <v>4.6811216159501699E-2</v>
      </c>
      <c r="F14" s="17"/>
      <c r="G14" s="17">
        <v>3.4881591419968799E-2</v>
      </c>
      <c r="H14" s="17">
        <v>3.2641896357650399E-2</v>
      </c>
      <c r="I14" s="17">
        <v>3.90347078812711E-2</v>
      </c>
      <c r="J14" s="17">
        <v>4.0611290143809001E-2</v>
      </c>
      <c r="K14" s="17">
        <v>3.36599858627393E-2</v>
      </c>
      <c r="L14" s="17">
        <v>2.26055920923958E-2</v>
      </c>
      <c r="M14" s="17"/>
      <c r="N14" s="17">
        <v>2.0210300748391301E-2</v>
      </c>
      <c r="O14" s="17">
        <v>4.2910077430864703E-2</v>
      </c>
      <c r="P14" s="17">
        <v>2.4524108176580701E-2</v>
      </c>
      <c r="Q14" s="17">
        <v>4.6146313707726497E-2</v>
      </c>
      <c r="R14" s="17"/>
      <c r="S14" s="17">
        <v>4.4634357332595298E-2</v>
      </c>
      <c r="T14" s="17">
        <v>3.2483373384758998E-2</v>
      </c>
      <c r="U14" s="17">
        <v>3.3360518671414402E-2</v>
      </c>
      <c r="V14" s="17">
        <v>2.7625088138515899E-2</v>
      </c>
      <c r="W14" s="17">
        <v>1.38736668175012E-2</v>
      </c>
      <c r="X14" s="17">
        <v>5.7932067572198702E-2</v>
      </c>
      <c r="Y14" s="17">
        <v>1.7344433263993E-2</v>
      </c>
      <c r="Z14" s="17">
        <v>2.44474688440494E-2</v>
      </c>
      <c r="AA14" s="17">
        <v>4.2043602548260998E-2</v>
      </c>
      <c r="AB14" s="17">
        <v>2.9493645413409601E-2</v>
      </c>
      <c r="AC14" s="17">
        <v>1.95285348916788E-2</v>
      </c>
      <c r="AD14" s="17"/>
      <c r="AE14" s="17">
        <v>2.5663942381230601E-2</v>
      </c>
      <c r="AF14" s="17">
        <v>2.50197365740371E-2</v>
      </c>
      <c r="AG14" s="17">
        <v>6.1893380674883099E-2</v>
      </c>
      <c r="AH14" s="17"/>
      <c r="AI14" s="17">
        <v>2.1005917771936899E-2</v>
      </c>
      <c r="AJ14" s="17">
        <v>2.7268354729836099E-2</v>
      </c>
      <c r="AK14" s="17">
        <v>1.40011481011548E-2</v>
      </c>
      <c r="AL14" s="17">
        <v>2.4968522193732801E-2</v>
      </c>
      <c r="AM14" s="17">
        <v>8.0892458911016596E-2</v>
      </c>
      <c r="AN14" s="17"/>
      <c r="AO14" s="17">
        <v>2.13442972466121E-2</v>
      </c>
      <c r="AP14" s="17">
        <v>2.5346849200445401E-2</v>
      </c>
      <c r="AQ14" s="17">
        <v>1.71252890680966E-2</v>
      </c>
      <c r="AR14" s="17"/>
      <c r="AS14" s="17">
        <v>4.9973640537290101E-2</v>
      </c>
      <c r="AT14" s="17">
        <v>3.3192545406946598E-2</v>
      </c>
      <c r="AU14" s="17">
        <v>2.9874223934550199E-2</v>
      </c>
      <c r="AV14" s="17">
        <v>1.8015614634893599E-2</v>
      </c>
      <c r="AW14" s="17">
        <v>0</v>
      </c>
      <c r="AX14" s="17"/>
      <c r="AY14" s="17">
        <v>0.13122865003547199</v>
      </c>
      <c r="AZ14" s="17">
        <v>3.51670710006311E-2</v>
      </c>
      <c r="BA14" s="17">
        <v>3.4066302353351903E-2</v>
      </c>
      <c r="BB14" s="17">
        <v>3.0491453523249001E-2</v>
      </c>
      <c r="BC14" s="17">
        <v>1.72048012468787E-2</v>
      </c>
      <c r="BD14" s="17">
        <v>3.79814152840501E-2</v>
      </c>
      <c r="BE14" s="17">
        <v>5.2346542309610701E-2</v>
      </c>
      <c r="BF14" s="17">
        <v>3.3841514965578398E-2</v>
      </c>
      <c r="BG14" s="17">
        <v>2.00210017018091E-2</v>
      </c>
      <c r="BH14" s="17">
        <v>3.77981157389378E-2</v>
      </c>
      <c r="BI14" s="17">
        <v>4.19441211997785E-2</v>
      </c>
      <c r="BJ14" s="17">
        <v>2.2179060350183601E-2</v>
      </c>
      <c r="BK14" s="17">
        <v>5.5678410090982903E-3</v>
      </c>
      <c r="BL14" s="17">
        <v>1.26009572729561E-2</v>
      </c>
      <c r="BM14" s="17">
        <v>3.8554482050701201E-2</v>
      </c>
      <c r="BN14" s="17">
        <v>0</v>
      </c>
      <c r="BO14" s="17"/>
      <c r="BP14" s="17">
        <v>3.6403477897734397E-2</v>
      </c>
      <c r="BQ14" s="17">
        <v>3.7995517688930801E-2</v>
      </c>
      <c r="BR14" s="17">
        <v>3.1591443466538797E-2</v>
      </c>
      <c r="BS14" s="17">
        <v>3.10617095425928E-2</v>
      </c>
      <c r="BT14" s="17">
        <v>2.7792978440496399E-2</v>
      </c>
      <c r="BU14" s="17">
        <v>2.27436758222598E-2</v>
      </c>
      <c r="BV14" s="17"/>
      <c r="BW14" s="17">
        <v>1.50309560838579E-2</v>
      </c>
      <c r="BX14" s="17">
        <v>3.11049365724075E-2</v>
      </c>
      <c r="BY14" s="17">
        <v>2.26326969810875E-2</v>
      </c>
      <c r="BZ14" s="17">
        <v>3.8692324213372202E-2</v>
      </c>
      <c r="CA14" s="17">
        <v>2.7358227479043099E-2</v>
      </c>
      <c r="CB14" s="17">
        <v>3.7301001287730597E-2</v>
      </c>
      <c r="CC14" s="17">
        <v>4.0200128973690602E-2</v>
      </c>
      <c r="CD14" s="17">
        <v>6.1090327447720097E-2</v>
      </c>
      <c r="CE14" s="17"/>
      <c r="CF14" s="17">
        <v>1.7814468129906801E-2</v>
      </c>
      <c r="CG14" s="17">
        <v>2.7676321943880498E-2</v>
      </c>
      <c r="CH14" s="17">
        <v>3.30997153110602E-2</v>
      </c>
      <c r="CI14" s="17">
        <v>5.46241707298619E-2</v>
      </c>
      <c r="CJ14" s="17">
        <v>4.4242309079685002E-2</v>
      </c>
      <c r="CK14" s="17"/>
      <c r="CL14" s="17">
        <v>1.69913921105131E-2</v>
      </c>
      <c r="CM14" s="17"/>
      <c r="CN14" s="17">
        <v>4.0363003888709698E-2</v>
      </c>
      <c r="CO14" s="17">
        <v>3.1698999884859698E-2</v>
      </c>
      <c r="CP14" s="17">
        <v>1.89999789288058E-2</v>
      </c>
    </row>
    <row r="15" spans="2:94" x14ac:dyDescent="0.35">
      <c r="B15" s="18" t="s">
        <v>145</v>
      </c>
      <c r="C15" s="20">
        <v>0.63077280572169703</v>
      </c>
      <c r="D15" s="20">
        <v>0.65848222017324698</v>
      </c>
      <c r="E15" s="20">
        <v>0.602770314812619</v>
      </c>
      <c r="F15" s="20"/>
      <c r="G15" s="20">
        <v>0.55804864484703398</v>
      </c>
      <c r="H15" s="20">
        <v>0.65032864965522197</v>
      </c>
      <c r="I15" s="20">
        <v>0.63577031127941097</v>
      </c>
      <c r="J15" s="20">
        <v>0.64897653772194996</v>
      </c>
      <c r="K15" s="20">
        <v>0.64970669175356999</v>
      </c>
      <c r="L15" s="20">
        <v>0.63180810871961901</v>
      </c>
      <c r="M15" s="20"/>
      <c r="N15" s="20">
        <v>0.64189237806727995</v>
      </c>
      <c r="O15" s="20">
        <v>0.64923743655178801</v>
      </c>
      <c r="P15" s="20">
        <v>0.62604577332897204</v>
      </c>
      <c r="Q15" s="20">
        <v>0.60097735456581702</v>
      </c>
      <c r="R15" s="20"/>
      <c r="S15" s="20">
        <v>0.60742991428890503</v>
      </c>
      <c r="T15" s="20">
        <v>0.64306418624818895</v>
      </c>
      <c r="U15" s="20">
        <v>0.674628298413116</v>
      </c>
      <c r="V15" s="20">
        <v>0.63113216280995399</v>
      </c>
      <c r="W15" s="20">
        <v>0.60306355387060095</v>
      </c>
      <c r="X15" s="20">
        <v>0.57551105161252603</v>
      </c>
      <c r="Y15" s="20">
        <v>0.66566023716559897</v>
      </c>
      <c r="Z15" s="20">
        <v>0.65747092968925602</v>
      </c>
      <c r="AA15" s="20">
        <v>0.643877025873558</v>
      </c>
      <c r="AB15" s="20">
        <v>0.62059326070431198</v>
      </c>
      <c r="AC15" s="20">
        <v>0.64385975747596003</v>
      </c>
      <c r="AD15" s="20"/>
      <c r="AE15" s="20">
        <v>0.60788193532367996</v>
      </c>
      <c r="AF15" s="20">
        <v>0.70406206794724602</v>
      </c>
      <c r="AG15" s="20">
        <v>0.554491445037403</v>
      </c>
      <c r="AH15" s="20"/>
      <c r="AI15" s="20">
        <v>0.60942017085119105</v>
      </c>
      <c r="AJ15" s="20">
        <v>0.69689552515841702</v>
      </c>
      <c r="AK15" s="20">
        <v>0.74890682626477001</v>
      </c>
      <c r="AL15" s="20">
        <v>0.468238192137096</v>
      </c>
      <c r="AM15" s="20">
        <v>0.54621471581695002</v>
      </c>
      <c r="AN15" s="20"/>
      <c r="AO15" s="20">
        <v>0.653056687739622</v>
      </c>
      <c r="AP15" s="20">
        <v>0.69745062624765797</v>
      </c>
      <c r="AQ15" s="20">
        <v>0.677278197156305</v>
      </c>
      <c r="AR15" s="20"/>
      <c r="AS15" s="20">
        <v>0.59921223465629003</v>
      </c>
      <c r="AT15" s="20">
        <v>0.61281137064291702</v>
      </c>
      <c r="AU15" s="20">
        <v>0.65030093489219598</v>
      </c>
      <c r="AV15" s="20">
        <v>0.69982907455167698</v>
      </c>
      <c r="AW15" s="20">
        <v>0.587508741105771</v>
      </c>
      <c r="AX15" s="20"/>
      <c r="AY15" s="20">
        <v>0.54758482460872204</v>
      </c>
      <c r="AZ15" s="20">
        <v>0.57447428728030403</v>
      </c>
      <c r="BA15" s="20">
        <v>0.67664962398946604</v>
      </c>
      <c r="BB15" s="20">
        <v>0.65814784946975302</v>
      </c>
      <c r="BC15" s="20">
        <v>0.66371423396311702</v>
      </c>
      <c r="BD15" s="20">
        <v>0.62629928393190004</v>
      </c>
      <c r="BE15" s="20">
        <v>0.55877251396391603</v>
      </c>
      <c r="BF15" s="20">
        <v>0.65585011693949002</v>
      </c>
      <c r="BG15" s="20">
        <v>0.64744237930146498</v>
      </c>
      <c r="BH15" s="20">
        <v>0.63415647427684896</v>
      </c>
      <c r="BI15" s="20">
        <v>0.61771594755498105</v>
      </c>
      <c r="BJ15" s="20">
        <v>0.67548715252383695</v>
      </c>
      <c r="BK15" s="20">
        <v>0.66094535224637896</v>
      </c>
      <c r="BL15" s="20">
        <v>0.68830053313723205</v>
      </c>
      <c r="BM15" s="20">
        <v>0.68113745503222001</v>
      </c>
      <c r="BN15" s="20">
        <v>0.70355487930841798</v>
      </c>
      <c r="BO15" s="20"/>
      <c r="BP15" s="20">
        <v>0.63119727499529299</v>
      </c>
      <c r="BQ15" s="20">
        <v>0.62976618839105802</v>
      </c>
      <c r="BR15" s="20">
        <v>0.62805825038365803</v>
      </c>
      <c r="BS15" s="20">
        <v>0.63714411682683103</v>
      </c>
      <c r="BT15" s="20">
        <v>0.628302691273115</v>
      </c>
      <c r="BU15" s="20">
        <v>0.62345095823111196</v>
      </c>
      <c r="BV15" s="20"/>
      <c r="BW15" s="20">
        <v>0.64839295604746106</v>
      </c>
      <c r="BX15" s="20">
        <v>0.67519762279291395</v>
      </c>
      <c r="BY15" s="20">
        <v>0.66377245864829904</v>
      </c>
      <c r="BZ15" s="20">
        <v>0.58536327602993099</v>
      </c>
      <c r="CA15" s="20">
        <v>0.62828496538412004</v>
      </c>
      <c r="CB15" s="20">
        <v>0.55848514900997803</v>
      </c>
      <c r="CC15" s="20">
        <v>0.71553483235083803</v>
      </c>
      <c r="CD15" s="20">
        <v>0.58280081736352196</v>
      </c>
      <c r="CE15" s="20"/>
      <c r="CF15" s="20">
        <v>0.65821745300379197</v>
      </c>
      <c r="CG15" s="20">
        <v>0.64076480382531598</v>
      </c>
      <c r="CH15" s="20">
        <v>0.61602540241222803</v>
      </c>
      <c r="CI15" s="20">
        <v>0.64165409377270199</v>
      </c>
      <c r="CJ15" s="20">
        <v>0.57417243031330401</v>
      </c>
      <c r="CK15" s="20"/>
      <c r="CL15" s="20">
        <v>0.68493689355719301</v>
      </c>
      <c r="CM15" s="20"/>
      <c r="CN15" s="20">
        <v>0.65334205350918295</v>
      </c>
      <c r="CO15" s="20">
        <v>0.53661809565619101</v>
      </c>
      <c r="CP15" s="20">
        <v>0.65413142498756005</v>
      </c>
    </row>
    <row r="16" spans="2:94" x14ac:dyDescent="0.35">
      <c r="B16" s="18" t="s">
        <v>146</v>
      </c>
      <c r="C16" s="20">
        <v>0.13825740222285099</v>
      </c>
      <c r="D16" s="20">
        <v>0.14565424036410499</v>
      </c>
      <c r="E16" s="20">
        <v>0.13116431077287399</v>
      </c>
      <c r="F16" s="20"/>
      <c r="G16" s="20">
        <v>0.15110962444092499</v>
      </c>
      <c r="H16" s="20">
        <v>0.129735890808265</v>
      </c>
      <c r="I16" s="20">
        <v>0.12771718680199601</v>
      </c>
      <c r="J16" s="20">
        <v>0.12715198955148899</v>
      </c>
      <c r="K16" s="20">
        <v>0.12641586277695799</v>
      </c>
      <c r="L16" s="20">
        <v>0.16218189334945701</v>
      </c>
      <c r="M16" s="20"/>
      <c r="N16" s="20">
        <v>0.157183576697627</v>
      </c>
      <c r="O16" s="20">
        <v>0.137142760143939</v>
      </c>
      <c r="P16" s="20">
        <v>0.135398528964844</v>
      </c>
      <c r="Q16" s="20">
        <v>0.123286693474069</v>
      </c>
      <c r="R16" s="20"/>
      <c r="S16" s="20">
        <v>0.140463319061884</v>
      </c>
      <c r="T16" s="20">
        <v>0.134990295329557</v>
      </c>
      <c r="U16" s="20">
        <v>9.8935258878891902E-2</v>
      </c>
      <c r="V16" s="20">
        <v>0.16257905921597199</v>
      </c>
      <c r="W16" s="20">
        <v>0.14093171354926801</v>
      </c>
      <c r="X16" s="20">
        <v>0.155716435705051</v>
      </c>
      <c r="Y16" s="20">
        <v>0.12653506049441399</v>
      </c>
      <c r="Z16" s="20">
        <v>0.104987164545521</v>
      </c>
      <c r="AA16" s="20">
        <v>0.14174497337709599</v>
      </c>
      <c r="AB16" s="20">
        <v>0.14411681972916099</v>
      </c>
      <c r="AC16" s="20">
        <v>0.15180593784139901</v>
      </c>
      <c r="AD16" s="20"/>
      <c r="AE16" s="20">
        <v>0.17849585616932401</v>
      </c>
      <c r="AF16" s="20">
        <v>9.7925836007428102E-2</v>
      </c>
      <c r="AG16" s="20">
        <v>0.135255351953387</v>
      </c>
      <c r="AH16" s="20"/>
      <c r="AI16" s="20">
        <v>0.17316324151995899</v>
      </c>
      <c r="AJ16" s="20">
        <v>9.7817563443176006E-2</v>
      </c>
      <c r="AK16" s="20">
        <v>8.7855287531896406E-2</v>
      </c>
      <c r="AL16" s="20">
        <v>0.32142763942182201</v>
      </c>
      <c r="AM16" s="20">
        <v>0.13209471281645699</v>
      </c>
      <c r="AN16" s="20"/>
      <c r="AO16" s="20">
        <v>0.156718322075803</v>
      </c>
      <c r="AP16" s="20">
        <v>0.10359788478151501</v>
      </c>
      <c r="AQ16" s="20">
        <v>8.1356882759203303E-2</v>
      </c>
      <c r="AR16" s="20"/>
      <c r="AS16" s="20">
        <v>0.119265440089075</v>
      </c>
      <c r="AT16" s="20">
        <v>0.152822844033873</v>
      </c>
      <c r="AU16" s="20">
        <v>0.14508059187328101</v>
      </c>
      <c r="AV16" s="20">
        <v>0.12536875555545099</v>
      </c>
      <c r="AW16" s="20">
        <v>0.17644249216812299</v>
      </c>
      <c r="AX16" s="20"/>
      <c r="AY16" s="20">
        <v>0.19692100527012599</v>
      </c>
      <c r="AZ16" s="20">
        <v>0.13098049065443701</v>
      </c>
      <c r="BA16" s="20">
        <v>0.11418271972723799</v>
      </c>
      <c r="BB16" s="20">
        <v>0.134480646322756</v>
      </c>
      <c r="BC16" s="20">
        <v>0.129723184103922</v>
      </c>
      <c r="BD16" s="20">
        <v>0.12958800196569301</v>
      </c>
      <c r="BE16" s="20">
        <v>0.14744534517243499</v>
      </c>
      <c r="BF16" s="20">
        <v>0.13017463330276999</v>
      </c>
      <c r="BG16" s="20">
        <v>0.14153658527805499</v>
      </c>
      <c r="BH16" s="20">
        <v>0.139077436933953</v>
      </c>
      <c r="BI16" s="20">
        <v>0.146760527507732</v>
      </c>
      <c r="BJ16" s="20">
        <v>0.114291584511828</v>
      </c>
      <c r="BK16" s="20">
        <v>0.157793595677613</v>
      </c>
      <c r="BL16" s="20">
        <v>0.15195903040939801</v>
      </c>
      <c r="BM16" s="20">
        <v>0.14185199020890599</v>
      </c>
      <c r="BN16" s="20">
        <v>0.147392308996215</v>
      </c>
      <c r="BO16" s="20"/>
      <c r="BP16" s="20">
        <v>0.130655695655645</v>
      </c>
      <c r="BQ16" s="20">
        <v>0.134257469160218</v>
      </c>
      <c r="BR16" s="20">
        <v>0.13971286472654501</v>
      </c>
      <c r="BS16" s="20">
        <v>0.13732196239501801</v>
      </c>
      <c r="BT16" s="20">
        <v>0.152072963311945</v>
      </c>
      <c r="BU16" s="20">
        <v>0.164659361482526</v>
      </c>
      <c r="BV16" s="20"/>
      <c r="BW16" s="20">
        <v>0.13690238390464901</v>
      </c>
      <c r="BX16" s="20">
        <v>0.110579108829735</v>
      </c>
      <c r="BY16" s="20">
        <v>0.117796736735332</v>
      </c>
      <c r="BZ16" s="20">
        <v>0.17537007048299799</v>
      </c>
      <c r="CA16" s="20">
        <v>0.15713855773711199</v>
      </c>
      <c r="CB16" s="20">
        <v>0.18906304955332101</v>
      </c>
      <c r="CC16" s="20">
        <v>0.100923853178834</v>
      </c>
      <c r="CD16" s="20">
        <v>0.14492096325249801</v>
      </c>
      <c r="CE16" s="20"/>
      <c r="CF16" s="20">
        <v>0.136742482876237</v>
      </c>
      <c r="CG16" s="20">
        <v>0.144259341622932</v>
      </c>
      <c r="CH16" s="20">
        <v>0.13407124921268401</v>
      </c>
      <c r="CI16" s="20">
        <v>0.126968071029605</v>
      </c>
      <c r="CJ16" s="20">
        <v>0.17312426665449901</v>
      </c>
      <c r="CK16" s="20"/>
      <c r="CL16" s="20">
        <v>0.117779099768133</v>
      </c>
      <c r="CM16" s="20"/>
      <c r="CN16" s="20">
        <v>0.12697723900076299</v>
      </c>
      <c r="CO16" s="20">
        <v>0.150739075453072</v>
      </c>
      <c r="CP16" s="20">
        <v>0.154101797904488</v>
      </c>
    </row>
    <row r="17" spans="2:94" x14ac:dyDescent="0.35">
      <c r="B17" s="18" t="s">
        <v>147</v>
      </c>
      <c r="C17" s="21">
        <v>0.49251540349884598</v>
      </c>
      <c r="D17" s="21">
        <v>0.51282797980914197</v>
      </c>
      <c r="E17" s="21">
        <v>0.47160600403974501</v>
      </c>
      <c r="F17" s="21"/>
      <c r="G17" s="21">
        <v>0.40693902040610902</v>
      </c>
      <c r="H17" s="21">
        <v>0.52059275884695699</v>
      </c>
      <c r="I17" s="21">
        <v>0.50805312447741502</v>
      </c>
      <c r="J17" s="21">
        <v>0.52182454817045998</v>
      </c>
      <c r="K17" s="21">
        <v>0.52329082897661205</v>
      </c>
      <c r="L17" s="21">
        <v>0.46962621537016103</v>
      </c>
      <c r="M17" s="21"/>
      <c r="N17" s="21">
        <v>0.484708801369653</v>
      </c>
      <c r="O17" s="21">
        <v>0.51209467640785</v>
      </c>
      <c r="P17" s="21">
        <v>0.49064724436412799</v>
      </c>
      <c r="Q17" s="21">
        <v>0.47769066109174801</v>
      </c>
      <c r="R17" s="21"/>
      <c r="S17" s="21">
        <v>0.466966595227021</v>
      </c>
      <c r="T17" s="21">
        <v>0.50807389091863198</v>
      </c>
      <c r="U17" s="21">
        <v>0.57569303953422402</v>
      </c>
      <c r="V17" s="21">
        <v>0.468553103593982</v>
      </c>
      <c r="W17" s="21">
        <v>0.46213184032133298</v>
      </c>
      <c r="X17" s="21">
        <v>0.41979461590747502</v>
      </c>
      <c r="Y17" s="21">
        <v>0.53912517667118598</v>
      </c>
      <c r="Z17" s="21">
        <v>0.55248376514373598</v>
      </c>
      <c r="AA17" s="21">
        <v>0.50213205249646198</v>
      </c>
      <c r="AB17" s="21">
        <v>0.47647644097515102</v>
      </c>
      <c r="AC17" s="21">
        <v>0.49205381963456102</v>
      </c>
      <c r="AD17" s="21"/>
      <c r="AE17" s="21">
        <v>0.429386079154355</v>
      </c>
      <c r="AF17" s="21">
        <v>0.60613623193981803</v>
      </c>
      <c r="AG17" s="21">
        <v>0.41923609308401599</v>
      </c>
      <c r="AH17" s="21"/>
      <c r="AI17" s="21">
        <v>0.436256929331232</v>
      </c>
      <c r="AJ17" s="21">
        <v>0.59907796171524097</v>
      </c>
      <c r="AK17" s="21">
        <v>0.66105153873287303</v>
      </c>
      <c r="AL17" s="21">
        <v>0.14681055271527499</v>
      </c>
      <c r="AM17" s="21">
        <v>0.41412000300049301</v>
      </c>
      <c r="AN17" s="21"/>
      <c r="AO17" s="21">
        <v>0.49633836566382</v>
      </c>
      <c r="AP17" s="21">
        <v>0.59385274146614297</v>
      </c>
      <c r="AQ17" s="21">
        <v>0.59592131439710205</v>
      </c>
      <c r="AR17" s="21"/>
      <c r="AS17" s="21">
        <v>0.47994679456721401</v>
      </c>
      <c r="AT17" s="21">
        <v>0.45998852660904399</v>
      </c>
      <c r="AU17" s="21">
        <v>0.50522034301891505</v>
      </c>
      <c r="AV17" s="21">
        <v>0.57446031899622596</v>
      </c>
      <c r="AW17" s="21">
        <v>0.41106624893764898</v>
      </c>
      <c r="AX17" s="21"/>
      <c r="AY17" s="21">
        <v>0.35066381933859497</v>
      </c>
      <c r="AZ17" s="21">
        <v>0.44349379662586602</v>
      </c>
      <c r="BA17" s="21">
        <v>0.56246690426222801</v>
      </c>
      <c r="BB17" s="21">
        <v>0.523667203146997</v>
      </c>
      <c r="BC17" s="21">
        <v>0.53399104985919599</v>
      </c>
      <c r="BD17" s="21">
        <v>0.49671128196620701</v>
      </c>
      <c r="BE17" s="21">
        <v>0.41132716879148101</v>
      </c>
      <c r="BF17" s="21">
        <v>0.52567548363671901</v>
      </c>
      <c r="BG17" s="21">
        <v>0.50590579402340996</v>
      </c>
      <c r="BH17" s="21">
        <v>0.49507903734289599</v>
      </c>
      <c r="BI17" s="21">
        <v>0.470955420047249</v>
      </c>
      <c r="BJ17" s="21">
        <v>0.56119556801200898</v>
      </c>
      <c r="BK17" s="21">
        <v>0.50315175656876598</v>
      </c>
      <c r="BL17" s="21">
        <v>0.53634150272783498</v>
      </c>
      <c r="BM17" s="21">
        <v>0.53928546482331396</v>
      </c>
      <c r="BN17" s="21">
        <v>0.55616257031220295</v>
      </c>
      <c r="BO17" s="21"/>
      <c r="BP17" s="21">
        <v>0.50054157933964805</v>
      </c>
      <c r="BQ17" s="21">
        <v>0.495508719230841</v>
      </c>
      <c r="BR17" s="21">
        <v>0.488345385657113</v>
      </c>
      <c r="BS17" s="21">
        <v>0.49982215443181299</v>
      </c>
      <c r="BT17" s="21">
        <v>0.47622972796117002</v>
      </c>
      <c r="BU17" s="21">
        <v>0.45879159674858599</v>
      </c>
      <c r="BV17" s="21"/>
      <c r="BW17" s="21">
        <v>0.51149057214281202</v>
      </c>
      <c r="BX17" s="21">
        <v>0.56461851396317897</v>
      </c>
      <c r="BY17" s="21">
        <v>0.54597572191296695</v>
      </c>
      <c r="BZ17" s="21">
        <v>0.40999320554693303</v>
      </c>
      <c r="CA17" s="21">
        <v>0.47114640764700799</v>
      </c>
      <c r="CB17" s="21">
        <v>0.36942209945665699</v>
      </c>
      <c r="CC17" s="21">
        <v>0.61461097917200402</v>
      </c>
      <c r="CD17" s="21">
        <v>0.43787985411102398</v>
      </c>
      <c r="CE17" s="21"/>
      <c r="CF17" s="21">
        <v>0.52147497012755495</v>
      </c>
      <c r="CG17" s="21">
        <v>0.49650546220238401</v>
      </c>
      <c r="CH17" s="21">
        <v>0.48195415319954399</v>
      </c>
      <c r="CI17" s="21">
        <v>0.51468602274309805</v>
      </c>
      <c r="CJ17" s="21">
        <v>0.40104816365880502</v>
      </c>
      <c r="CK17" s="21"/>
      <c r="CL17" s="21">
        <v>0.56715779378905995</v>
      </c>
      <c r="CM17" s="21"/>
      <c r="CN17" s="21">
        <v>0.52636481450841999</v>
      </c>
      <c r="CO17" s="21">
        <v>0.38587902020311898</v>
      </c>
      <c r="CP17" s="21">
        <v>0.50002962708307197</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CP22"/>
  <sheetViews>
    <sheetView showGridLines="0" topLeftCell="A6" workbookViewId="0">
      <pane xSplit="2" topLeftCell="C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205</v>
      </c>
      <c r="C9" s="17">
        <v>0.28200141251466998</v>
      </c>
      <c r="D9" s="17">
        <v>0.32137735979723298</v>
      </c>
      <c r="E9" s="17">
        <v>0.24080647238595701</v>
      </c>
      <c r="F9" s="17"/>
      <c r="G9" s="17">
        <v>0.27877559169243799</v>
      </c>
      <c r="H9" s="17">
        <v>0.28962716014589901</v>
      </c>
      <c r="I9" s="17">
        <v>0.28558699045422198</v>
      </c>
      <c r="J9" s="17">
        <v>0.29527398028744301</v>
      </c>
      <c r="K9" s="17">
        <v>0.30032382922392897</v>
      </c>
      <c r="L9" s="17">
        <v>0.25193409204865103</v>
      </c>
      <c r="M9" s="17"/>
      <c r="N9" s="17">
        <v>0.30502385085148997</v>
      </c>
      <c r="O9" s="17">
        <v>0.28693057939042299</v>
      </c>
      <c r="P9" s="17">
        <v>0.27244432505564897</v>
      </c>
      <c r="Q9" s="17">
        <v>0.259183195817901</v>
      </c>
      <c r="R9" s="17"/>
      <c r="S9" s="17">
        <v>0.29047839690488098</v>
      </c>
      <c r="T9" s="17">
        <v>0.29636454847490001</v>
      </c>
      <c r="U9" s="17">
        <v>0.32059305897214702</v>
      </c>
      <c r="V9" s="17">
        <v>0.27414065923976699</v>
      </c>
      <c r="W9" s="17">
        <v>0.247601173833497</v>
      </c>
      <c r="X9" s="17">
        <v>0.23993869501935799</v>
      </c>
      <c r="Y9" s="17">
        <v>0.299567791538499</v>
      </c>
      <c r="Z9" s="17">
        <v>0.28529600351393097</v>
      </c>
      <c r="AA9" s="17">
        <v>0.248811882612609</v>
      </c>
      <c r="AB9" s="17">
        <v>0.29160754711643999</v>
      </c>
      <c r="AC9" s="17">
        <v>0.32218345092315398</v>
      </c>
      <c r="AD9" s="17"/>
      <c r="AE9" s="17">
        <v>0.25940342195392302</v>
      </c>
      <c r="AF9" s="17">
        <v>0.32451644482095598</v>
      </c>
      <c r="AG9" s="17">
        <v>0.22969917665845899</v>
      </c>
      <c r="AH9" s="17"/>
      <c r="AI9" s="17">
        <v>0.24047795156426399</v>
      </c>
      <c r="AJ9" s="17">
        <v>0.336553852055403</v>
      </c>
      <c r="AK9" s="17">
        <v>0.32684559079721498</v>
      </c>
      <c r="AL9" s="17">
        <v>0.23046306550957399</v>
      </c>
      <c r="AM9" s="17">
        <v>0.219918656240051</v>
      </c>
      <c r="AN9" s="17"/>
      <c r="AO9" s="17">
        <v>0.25158633049663598</v>
      </c>
      <c r="AP9" s="17">
        <v>0.33414060488099401</v>
      </c>
      <c r="AQ9" s="17">
        <v>0.29078659372754201</v>
      </c>
      <c r="AR9" s="17"/>
      <c r="AS9" s="17">
        <v>0.24768110788997599</v>
      </c>
      <c r="AT9" s="17">
        <v>0.26201651191625303</v>
      </c>
      <c r="AU9" s="17">
        <v>0.306757840536522</v>
      </c>
      <c r="AV9" s="17">
        <v>0.33631670332676</v>
      </c>
      <c r="AW9" s="17">
        <v>0.34875746648966099</v>
      </c>
      <c r="AX9" s="17"/>
      <c r="AY9" s="17">
        <v>0.325584232117479</v>
      </c>
      <c r="AZ9" s="17">
        <v>0.27430185680052599</v>
      </c>
      <c r="BA9" s="17">
        <v>0.30706752793378</v>
      </c>
      <c r="BB9" s="17">
        <v>0.30633106912977498</v>
      </c>
      <c r="BC9" s="17">
        <v>0.28219005784323198</v>
      </c>
      <c r="BD9" s="17">
        <v>0.24127406275913399</v>
      </c>
      <c r="BE9" s="17">
        <v>0.27289960779759198</v>
      </c>
      <c r="BF9" s="17">
        <v>0.28775895130604301</v>
      </c>
      <c r="BG9" s="17">
        <v>0.24168477994871301</v>
      </c>
      <c r="BH9" s="17">
        <v>0.31323780496729797</v>
      </c>
      <c r="BI9" s="17">
        <v>0.26357168756083998</v>
      </c>
      <c r="BJ9" s="17">
        <v>0.31232439498708098</v>
      </c>
      <c r="BK9" s="17">
        <v>0.31712728459564499</v>
      </c>
      <c r="BL9" s="17">
        <v>0.37661897149440099</v>
      </c>
      <c r="BM9" s="17">
        <v>0.33571611408771801</v>
      </c>
      <c r="BN9" s="17">
        <v>0.35268261393329597</v>
      </c>
      <c r="BO9" s="17"/>
      <c r="BP9" s="17">
        <v>0.30648490933984601</v>
      </c>
      <c r="BQ9" s="17">
        <v>0.271806782136499</v>
      </c>
      <c r="BR9" s="17">
        <v>0.25011802184273102</v>
      </c>
      <c r="BS9" s="17">
        <v>0.28677889251592897</v>
      </c>
      <c r="BT9" s="17">
        <v>0.29776221785853302</v>
      </c>
      <c r="BU9" s="17">
        <v>0.25797009740600302</v>
      </c>
      <c r="BV9" s="17"/>
      <c r="BW9" s="17">
        <v>0.37936915713096098</v>
      </c>
      <c r="BX9" s="17">
        <v>0.309140663117558</v>
      </c>
      <c r="BY9" s="17">
        <v>0.29287550457702999</v>
      </c>
      <c r="BZ9" s="17">
        <v>0.252024916802777</v>
      </c>
      <c r="CA9" s="17">
        <v>0.31238459059158402</v>
      </c>
      <c r="CB9" s="17">
        <v>0.191682163720898</v>
      </c>
      <c r="CC9" s="17">
        <v>0.32397942489725301</v>
      </c>
      <c r="CD9" s="17">
        <v>0.19729945220871001</v>
      </c>
      <c r="CE9" s="17"/>
      <c r="CF9" s="17">
        <v>0.36065262867049702</v>
      </c>
      <c r="CG9" s="17">
        <v>0.28637959426495402</v>
      </c>
      <c r="CH9" s="17">
        <v>0.26009179478583599</v>
      </c>
      <c r="CI9" s="17">
        <v>0.28172997747811901</v>
      </c>
      <c r="CJ9" s="17">
        <v>0.28399758429991601</v>
      </c>
      <c r="CK9" s="17"/>
      <c r="CL9" s="17">
        <v>0.28800944461038203</v>
      </c>
      <c r="CM9" s="17"/>
      <c r="CN9" s="17">
        <v>0.32338501603886</v>
      </c>
      <c r="CO9" s="17">
        <v>0.18587089091039499</v>
      </c>
      <c r="CP9" s="17">
        <v>0.26393656691030798</v>
      </c>
    </row>
    <row r="10" spans="2:94" x14ac:dyDescent="0.35">
      <c r="B10" s="18" t="s">
        <v>206</v>
      </c>
      <c r="C10" s="17">
        <v>0.40271558364068999</v>
      </c>
      <c r="D10" s="17">
        <v>0.38364426159493498</v>
      </c>
      <c r="E10" s="17">
        <v>0.423085408856477</v>
      </c>
      <c r="F10" s="17"/>
      <c r="G10" s="17">
        <v>0.41164938586348498</v>
      </c>
      <c r="H10" s="17">
        <v>0.398288788929129</v>
      </c>
      <c r="I10" s="17">
        <v>0.41401520327701302</v>
      </c>
      <c r="J10" s="17">
        <v>0.39510877482644902</v>
      </c>
      <c r="K10" s="17">
        <v>0.37887755587510202</v>
      </c>
      <c r="L10" s="17">
        <v>0.41333678805079199</v>
      </c>
      <c r="M10" s="17"/>
      <c r="N10" s="17">
        <v>0.40858283764425801</v>
      </c>
      <c r="O10" s="17">
        <v>0.41555912172001203</v>
      </c>
      <c r="P10" s="17">
        <v>0.40216896696110699</v>
      </c>
      <c r="Q10" s="17">
        <v>0.38374859666988997</v>
      </c>
      <c r="R10" s="17"/>
      <c r="S10" s="17">
        <v>0.40883225341129997</v>
      </c>
      <c r="T10" s="17">
        <v>0.39356114129750402</v>
      </c>
      <c r="U10" s="17">
        <v>0.38614811103358998</v>
      </c>
      <c r="V10" s="17">
        <v>0.41609478717599202</v>
      </c>
      <c r="W10" s="17">
        <v>0.44568734729715398</v>
      </c>
      <c r="X10" s="17">
        <v>0.39097666093847699</v>
      </c>
      <c r="Y10" s="17">
        <v>0.40101870963761399</v>
      </c>
      <c r="Z10" s="17">
        <v>0.37090860165575001</v>
      </c>
      <c r="AA10" s="17">
        <v>0.42375965633523499</v>
      </c>
      <c r="AB10" s="17">
        <v>0.38371438781348899</v>
      </c>
      <c r="AC10" s="17">
        <v>0.38892844310329</v>
      </c>
      <c r="AD10" s="17"/>
      <c r="AE10" s="17">
        <v>0.37971367709293802</v>
      </c>
      <c r="AF10" s="17">
        <v>0.42662774580725799</v>
      </c>
      <c r="AG10" s="17">
        <v>0.41279431237372</v>
      </c>
      <c r="AH10" s="17"/>
      <c r="AI10" s="17">
        <v>0.40805596335453098</v>
      </c>
      <c r="AJ10" s="17">
        <v>0.41509404158948898</v>
      </c>
      <c r="AK10" s="17">
        <v>0.45647857629764099</v>
      </c>
      <c r="AL10" s="17">
        <v>0.27870677136565403</v>
      </c>
      <c r="AM10" s="17">
        <v>0.39114946727908001</v>
      </c>
      <c r="AN10" s="17"/>
      <c r="AO10" s="17">
        <v>0.44558852014033901</v>
      </c>
      <c r="AP10" s="17">
        <v>0.416366885447844</v>
      </c>
      <c r="AQ10" s="17">
        <v>0.48552221544149599</v>
      </c>
      <c r="AR10" s="17"/>
      <c r="AS10" s="17">
        <v>0.39391459907737397</v>
      </c>
      <c r="AT10" s="17">
        <v>0.42099094818647198</v>
      </c>
      <c r="AU10" s="17">
        <v>0.39912309415123098</v>
      </c>
      <c r="AV10" s="17">
        <v>0.44086514107342301</v>
      </c>
      <c r="AW10" s="17">
        <v>0.30079968934440598</v>
      </c>
      <c r="AX10" s="17"/>
      <c r="AY10" s="17">
        <v>0.31430621322366697</v>
      </c>
      <c r="AZ10" s="17">
        <v>0.315964872316151</v>
      </c>
      <c r="BA10" s="17">
        <v>0.38893191948487799</v>
      </c>
      <c r="BB10" s="17">
        <v>0.39951812025420902</v>
      </c>
      <c r="BC10" s="17">
        <v>0.409157767369979</v>
      </c>
      <c r="BD10" s="17">
        <v>0.4174867028707</v>
      </c>
      <c r="BE10" s="17">
        <v>0.36892943923177501</v>
      </c>
      <c r="BF10" s="17">
        <v>0.41842740115971</v>
      </c>
      <c r="BG10" s="17">
        <v>0.47308288861046999</v>
      </c>
      <c r="BH10" s="17">
        <v>0.397925185428054</v>
      </c>
      <c r="BI10" s="17">
        <v>0.45706815248652299</v>
      </c>
      <c r="BJ10" s="17">
        <v>0.405106665880056</v>
      </c>
      <c r="BK10" s="17">
        <v>0.40570493337830299</v>
      </c>
      <c r="BL10" s="17">
        <v>0.39556596639920699</v>
      </c>
      <c r="BM10" s="17">
        <v>0.43887077246370299</v>
      </c>
      <c r="BN10" s="17">
        <v>0.38201105677525798</v>
      </c>
      <c r="BO10" s="17"/>
      <c r="BP10" s="17">
        <v>0.39884749334214997</v>
      </c>
      <c r="BQ10" s="17">
        <v>0.40228845232230098</v>
      </c>
      <c r="BR10" s="17">
        <v>0.420857611747886</v>
      </c>
      <c r="BS10" s="17">
        <v>0.39985048868065498</v>
      </c>
      <c r="BT10" s="17">
        <v>0.40435347496871399</v>
      </c>
      <c r="BU10" s="17">
        <v>0.384408714507042</v>
      </c>
      <c r="BV10" s="17"/>
      <c r="BW10" s="17">
        <v>0.31245174186084002</v>
      </c>
      <c r="BX10" s="17">
        <v>0.39312865935243502</v>
      </c>
      <c r="BY10" s="17">
        <v>0.42584763983820101</v>
      </c>
      <c r="BZ10" s="17">
        <v>0.40862716208080702</v>
      </c>
      <c r="CA10" s="17">
        <v>0.375355686967698</v>
      </c>
      <c r="CB10" s="17">
        <v>0.42647535641842499</v>
      </c>
      <c r="CC10" s="17">
        <v>0.42333197919073501</v>
      </c>
      <c r="CD10" s="17">
        <v>0.454155972476744</v>
      </c>
      <c r="CE10" s="17"/>
      <c r="CF10" s="17">
        <v>0.34254569542999602</v>
      </c>
      <c r="CG10" s="17">
        <v>0.40854178160418902</v>
      </c>
      <c r="CH10" s="17">
        <v>0.41448349227375503</v>
      </c>
      <c r="CI10" s="17">
        <v>0.41111278037124599</v>
      </c>
      <c r="CJ10" s="17">
        <v>0.32568212254942402</v>
      </c>
      <c r="CK10" s="17"/>
      <c r="CL10" s="17">
        <v>0.42599086491311999</v>
      </c>
      <c r="CM10" s="17"/>
      <c r="CN10" s="17">
        <v>0.38040463948296399</v>
      </c>
      <c r="CO10" s="17">
        <v>0.43551361324927601</v>
      </c>
      <c r="CP10" s="17">
        <v>0.42759902577799702</v>
      </c>
    </row>
    <row r="11" spans="2:94" x14ac:dyDescent="0.35">
      <c r="B11" s="18" t="s">
        <v>207</v>
      </c>
      <c r="C11" s="17">
        <v>0.175135553234853</v>
      </c>
      <c r="D11" s="17">
        <v>0.16509729580993099</v>
      </c>
      <c r="E11" s="17">
        <v>0.18631232679742801</v>
      </c>
      <c r="F11" s="17"/>
      <c r="G11" s="17">
        <v>0.15682688863953601</v>
      </c>
      <c r="H11" s="17">
        <v>0.18196230437405</v>
      </c>
      <c r="I11" s="17">
        <v>0.18076617606708101</v>
      </c>
      <c r="J11" s="17">
        <v>0.17549645353261301</v>
      </c>
      <c r="K11" s="17">
        <v>0.16811818262538</v>
      </c>
      <c r="L11" s="17">
        <v>0.181608266718191</v>
      </c>
      <c r="M11" s="17"/>
      <c r="N11" s="17">
        <v>0.15198326917610699</v>
      </c>
      <c r="O11" s="17">
        <v>0.15481030550807801</v>
      </c>
      <c r="P11" s="17">
        <v>0.18961748502025599</v>
      </c>
      <c r="Q11" s="17">
        <v>0.20969138374354801</v>
      </c>
      <c r="R11" s="17"/>
      <c r="S11" s="17">
        <v>0.16490989905570499</v>
      </c>
      <c r="T11" s="17">
        <v>0.17961604455240299</v>
      </c>
      <c r="U11" s="17">
        <v>0.16564808241245299</v>
      </c>
      <c r="V11" s="17">
        <v>0.165106752205565</v>
      </c>
      <c r="W11" s="17">
        <v>0.169108500492307</v>
      </c>
      <c r="X11" s="17">
        <v>0.19047003934096199</v>
      </c>
      <c r="Y11" s="17">
        <v>0.17955814344183699</v>
      </c>
      <c r="Z11" s="17">
        <v>0.196218726775267</v>
      </c>
      <c r="AA11" s="17">
        <v>0.171687577000948</v>
      </c>
      <c r="AB11" s="17">
        <v>0.19079496206416599</v>
      </c>
      <c r="AC11" s="17">
        <v>0.16162184079015299</v>
      </c>
      <c r="AD11" s="17"/>
      <c r="AE11" s="17">
        <v>0.182984112513151</v>
      </c>
      <c r="AF11" s="17">
        <v>0.153127714835323</v>
      </c>
      <c r="AG11" s="17">
        <v>0.206979267126982</v>
      </c>
      <c r="AH11" s="17"/>
      <c r="AI11" s="17">
        <v>0.188971948479463</v>
      </c>
      <c r="AJ11" s="17">
        <v>0.14277541624600201</v>
      </c>
      <c r="AK11" s="17">
        <v>0.14800677198279799</v>
      </c>
      <c r="AL11" s="17">
        <v>0.18321476535935799</v>
      </c>
      <c r="AM11" s="17">
        <v>0.21980127087166501</v>
      </c>
      <c r="AN11" s="17"/>
      <c r="AO11" s="17">
        <v>0.15163580115012301</v>
      </c>
      <c r="AP11" s="17">
        <v>0.15257126965565301</v>
      </c>
      <c r="AQ11" s="17">
        <v>0.16258258732096201</v>
      </c>
      <c r="AR11" s="17"/>
      <c r="AS11" s="17">
        <v>0.19959837515763401</v>
      </c>
      <c r="AT11" s="17">
        <v>0.17758321394378301</v>
      </c>
      <c r="AU11" s="17">
        <v>0.162893567604314</v>
      </c>
      <c r="AV11" s="17">
        <v>0.12224342066309</v>
      </c>
      <c r="AW11" s="17">
        <v>0.15368873322239901</v>
      </c>
      <c r="AX11" s="17"/>
      <c r="AY11" s="17">
        <v>9.9945469579268795E-2</v>
      </c>
      <c r="AZ11" s="17">
        <v>0.25734865826723702</v>
      </c>
      <c r="BA11" s="17">
        <v>0.13547429924030099</v>
      </c>
      <c r="BB11" s="17">
        <v>0.161487650687</v>
      </c>
      <c r="BC11" s="17">
        <v>0.185521804218863</v>
      </c>
      <c r="BD11" s="17">
        <v>0.183839619410891</v>
      </c>
      <c r="BE11" s="17">
        <v>0.210526109166737</v>
      </c>
      <c r="BF11" s="17">
        <v>0.149197719073556</v>
      </c>
      <c r="BG11" s="17">
        <v>0.174735617456721</v>
      </c>
      <c r="BH11" s="17">
        <v>0.13763400404686399</v>
      </c>
      <c r="BI11" s="17">
        <v>0.14997065409973201</v>
      </c>
      <c r="BJ11" s="17">
        <v>0.20590924910501501</v>
      </c>
      <c r="BK11" s="17">
        <v>0.131084456707771</v>
      </c>
      <c r="BL11" s="17">
        <v>8.7700019678198196E-2</v>
      </c>
      <c r="BM11" s="17">
        <v>0.131737880932766</v>
      </c>
      <c r="BN11" s="17">
        <v>0.15536107523034201</v>
      </c>
      <c r="BO11" s="17"/>
      <c r="BP11" s="17">
        <v>0.15634022135734801</v>
      </c>
      <c r="BQ11" s="17">
        <v>0.18337485268727999</v>
      </c>
      <c r="BR11" s="17">
        <v>0.185781878885626</v>
      </c>
      <c r="BS11" s="17">
        <v>0.18277445929599101</v>
      </c>
      <c r="BT11" s="17">
        <v>0.15516734793644901</v>
      </c>
      <c r="BU11" s="17">
        <v>0.19741745995705201</v>
      </c>
      <c r="BV11" s="17"/>
      <c r="BW11" s="17">
        <v>0.154718358950309</v>
      </c>
      <c r="BX11" s="17">
        <v>0.17981364479368001</v>
      </c>
      <c r="BY11" s="17">
        <v>0.16377050419234301</v>
      </c>
      <c r="BZ11" s="17">
        <v>0.17193899700121901</v>
      </c>
      <c r="CA11" s="17">
        <v>0.165200186664726</v>
      </c>
      <c r="CB11" s="17">
        <v>0.23184935763051201</v>
      </c>
      <c r="CC11" s="17">
        <v>0.115649470475572</v>
      </c>
      <c r="CD11" s="17">
        <v>0.16727377591099499</v>
      </c>
      <c r="CE11" s="17"/>
      <c r="CF11" s="17">
        <v>0.17860028312847001</v>
      </c>
      <c r="CG11" s="17">
        <v>0.172442865740179</v>
      </c>
      <c r="CH11" s="17">
        <v>0.18050195666736699</v>
      </c>
      <c r="CI11" s="17">
        <v>0.155392080576334</v>
      </c>
      <c r="CJ11" s="17">
        <v>0.22053679896173101</v>
      </c>
      <c r="CK11" s="17"/>
      <c r="CL11" s="17">
        <v>0.18703647715077901</v>
      </c>
      <c r="CM11" s="17"/>
      <c r="CN11" s="17">
        <v>0.161366471055295</v>
      </c>
      <c r="CO11" s="17">
        <v>0.232959280916613</v>
      </c>
      <c r="CP11" s="17">
        <v>0.16058112450817</v>
      </c>
    </row>
    <row r="12" spans="2:94" x14ac:dyDescent="0.35">
      <c r="B12" s="18" t="s">
        <v>208</v>
      </c>
      <c r="C12" s="17">
        <v>5.85944925518452E-2</v>
      </c>
      <c r="D12" s="17">
        <v>5.9535853069643201E-2</v>
      </c>
      <c r="E12" s="17">
        <v>5.8138056075656801E-2</v>
      </c>
      <c r="F12" s="17"/>
      <c r="G12" s="17">
        <v>9.2455097257677601E-2</v>
      </c>
      <c r="H12" s="17">
        <v>5.3885971543081002E-2</v>
      </c>
      <c r="I12" s="17">
        <v>5.0281737454209399E-2</v>
      </c>
      <c r="J12" s="17">
        <v>4.1395512777080999E-2</v>
      </c>
      <c r="K12" s="17">
        <v>5.7449886133807297E-2</v>
      </c>
      <c r="L12" s="17">
        <v>6.13151604561172E-2</v>
      </c>
      <c r="M12" s="17"/>
      <c r="N12" s="17">
        <v>6.0943214962148003E-2</v>
      </c>
      <c r="O12" s="17">
        <v>6.1534875571568198E-2</v>
      </c>
      <c r="P12" s="17">
        <v>6.1289012336748203E-2</v>
      </c>
      <c r="Q12" s="17">
        <v>4.9412087378174797E-2</v>
      </c>
      <c r="R12" s="17"/>
      <c r="S12" s="17">
        <v>6.7478597339709998E-2</v>
      </c>
      <c r="T12" s="17">
        <v>4.9872514307261001E-2</v>
      </c>
      <c r="U12" s="17">
        <v>4.0940973552918397E-2</v>
      </c>
      <c r="V12" s="17">
        <v>6.3878128119975994E-2</v>
      </c>
      <c r="W12" s="17">
        <v>7.4688188728744803E-2</v>
      </c>
      <c r="X12" s="17">
        <v>6.4883612563778503E-2</v>
      </c>
      <c r="Y12" s="17">
        <v>5.1848958203381798E-2</v>
      </c>
      <c r="Z12" s="17">
        <v>9.3743748783563993E-2</v>
      </c>
      <c r="AA12" s="17">
        <v>6.6048832135736396E-2</v>
      </c>
      <c r="AB12" s="17">
        <v>4.0885077649291501E-2</v>
      </c>
      <c r="AC12" s="17">
        <v>3.9408170990664501E-2</v>
      </c>
      <c r="AD12" s="17"/>
      <c r="AE12" s="17">
        <v>6.3915719486299705E-2</v>
      </c>
      <c r="AF12" s="17">
        <v>4.7135732928884302E-2</v>
      </c>
      <c r="AG12" s="17">
        <v>5.26118941583536E-2</v>
      </c>
      <c r="AH12" s="17"/>
      <c r="AI12" s="17">
        <v>6.9589167619901304E-2</v>
      </c>
      <c r="AJ12" s="17">
        <v>5.40291164892217E-2</v>
      </c>
      <c r="AK12" s="17">
        <v>2.1206914864803701E-2</v>
      </c>
      <c r="AL12" s="17">
        <v>7.0059140617714094E-2</v>
      </c>
      <c r="AM12" s="17">
        <v>5.0110821819329403E-2</v>
      </c>
      <c r="AN12" s="17"/>
      <c r="AO12" s="17">
        <v>6.2625558539536094E-2</v>
      </c>
      <c r="AP12" s="17">
        <v>5.1754121861064102E-2</v>
      </c>
      <c r="AQ12" s="17">
        <v>1.0050066235341999E-2</v>
      </c>
      <c r="AR12" s="17"/>
      <c r="AS12" s="17">
        <v>6.2199531057692603E-2</v>
      </c>
      <c r="AT12" s="17">
        <v>5.9797313380390398E-2</v>
      </c>
      <c r="AU12" s="17">
        <v>6.15497019290858E-2</v>
      </c>
      <c r="AV12" s="17">
        <v>5.0092802878412702E-2</v>
      </c>
      <c r="AW12" s="17">
        <v>6.4805972904931897E-2</v>
      </c>
      <c r="AX12" s="17"/>
      <c r="AY12" s="17">
        <v>0.12485335509015601</v>
      </c>
      <c r="AZ12" s="17">
        <v>5.1087837561403802E-2</v>
      </c>
      <c r="BA12" s="17">
        <v>5.2173259787857501E-2</v>
      </c>
      <c r="BB12" s="17">
        <v>4.7944555174555398E-2</v>
      </c>
      <c r="BC12" s="17">
        <v>6.4515652867278797E-2</v>
      </c>
      <c r="BD12" s="17">
        <v>6.23923894186314E-2</v>
      </c>
      <c r="BE12" s="17">
        <v>5.3856240525059801E-2</v>
      </c>
      <c r="BF12" s="17">
        <v>5.4231193070142701E-2</v>
      </c>
      <c r="BG12" s="17">
        <v>5.4133047393963303E-2</v>
      </c>
      <c r="BH12" s="17">
        <v>7.9057692345503694E-2</v>
      </c>
      <c r="BI12" s="17">
        <v>5.6770373590369197E-2</v>
      </c>
      <c r="BJ12" s="17">
        <v>2.17000706133001E-2</v>
      </c>
      <c r="BK12" s="17">
        <v>8.0671196447047594E-2</v>
      </c>
      <c r="BL12" s="17">
        <v>7.5247142177335094E-2</v>
      </c>
      <c r="BM12" s="17">
        <v>2.61812650351523E-2</v>
      </c>
      <c r="BN12" s="17">
        <v>7.1736675420260604E-2</v>
      </c>
      <c r="BO12" s="17"/>
      <c r="BP12" s="17">
        <v>6.4924710042470204E-2</v>
      </c>
      <c r="BQ12" s="17">
        <v>6.2008222530838403E-2</v>
      </c>
      <c r="BR12" s="17">
        <v>5.3087479100604101E-2</v>
      </c>
      <c r="BS12" s="17">
        <v>4.6856529374783802E-2</v>
      </c>
      <c r="BT12" s="17">
        <v>6.5912599620156706E-2</v>
      </c>
      <c r="BU12" s="17">
        <v>5.8781304338986998E-2</v>
      </c>
      <c r="BV12" s="17"/>
      <c r="BW12" s="17">
        <v>7.3194657148599199E-2</v>
      </c>
      <c r="BX12" s="17">
        <v>4.2274379750553599E-2</v>
      </c>
      <c r="BY12" s="17">
        <v>5.3738607815537E-2</v>
      </c>
      <c r="BZ12" s="17">
        <v>7.0123747610120996E-2</v>
      </c>
      <c r="CA12" s="17">
        <v>5.7360339262653902E-2</v>
      </c>
      <c r="CB12" s="17">
        <v>7.5971281577925806E-2</v>
      </c>
      <c r="CC12" s="17">
        <v>7.7008714553049001E-2</v>
      </c>
      <c r="CD12" s="17">
        <v>9.8624100113388499E-2</v>
      </c>
      <c r="CE12" s="17"/>
      <c r="CF12" s="17">
        <v>3.6211602413152001E-2</v>
      </c>
      <c r="CG12" s="17">
        <v>5.9306914936228798E-2</v>
      </c>
      <c r="CH12" s="17">
        <v>6.9277718993468601E-2</v>
      </c>
      <c r="CI12" s="17">
        <v>4.6471073440730003E-2</v>
      </c>
      <c r="CJ12" s="17">
        <v>4.1751357231568399E-2</v>
      </c>
      <c r="CK12" s="17"/>
      <c r="CL12" s="17">
        <v>5.5568853118199202E-2</v>
      </c>
      <c r="CM12" s="17"/>
      <c r="CN12" s="17">
        <v>5.0877710858429202E-2</v>
      </c>
      <c r="CO12" s="17">
        <v>7.3641182938177299E-2</v>
      </c>
      <c r="CP12" s="17">
        <v>6.4254145754208306E-2</v>
      </c>
    </row>
    <row r="13" spans="2:94" x14ac:dyDescent="0.35">
      <c r="B13" s="18" t="s">
        <v>209</v>
      </c>
      <c r="C13" s="17">
        <v>5.3054900468453799E-2</v>
      </c>
      <c r="D13" s="17">
        <v>5.2933821286667897E-2</v>
      </c>
      <c r="E13" s="17">
        <v>5.2625847259573998E-2</v>
      </c>
      <c r="F13" s="17"/>
      <c r="G13" s="17">
        <v>3.8949899571158297E-2</v>
      </c>
      <c r="H13" s="17">
        <v>5.0804237695331898E-2</v>
      </c>
      <c r="I13" s="17">
        <v>4.33462504738968E-2</v>
      </c>
      <c r="J13" s="17">
        <v>5.80345613127011E-2</v>
      </c>
      <c r="K13" s="17">
        <v>5.4996994049472302E-2</v>
      </c>
      <c r="L13" s="17">
        <v>6.6881668507777201E-2</v>
      </c>
      <c r="M13" s="17"/>
      <c r="N13" s="17">
        <v>5.7548682002766402E-2</v>
      </c>
      <c r="O13" s="17">
        <v>5.19874109488545E-2</v>
      </c>
      <c r="P13" s="17">
        <v>4.9583873936535898E-2</v>
      </c>
      <c r="Q13" s="17">
        <v>5.3052645518359802E-2</v>
      </c>
      <c r="R13" s="17"/>
      <c r="S13" s="17">
        <v>3.2481248931633698E-2</v>
      </c>
      <c r="T13" s="17">
        <v>5.9130981995575899E-2</v>
      </c>
      <c r="U13" s="17">
        <v>5.6475615336960903E-2</v>
      </c>
      <c r="V13" s="17">
        <v>5.3181453368784298E-2</v>
      </c>
      <c r="W13" s="17">
        <v>4.5497264633363101E-2</v>
      </c>
      <c r="X13" s="17">
        <v>6.2167560072196898E-2</v>
      </c>
      <c r="Y13" s="17">
        <v>4.1197535333284803E-2</v>
      </c>
      <c r="Z13" s="17">
        <v>4.8264018572670701E-2</v>
      </c>
      <c r="AA13" s="17">
        <v>5.6006623038110902E-2</v>
      </c>
      <c r="AB13" s="17">
        <v>6.5467292072398306E-2</v>
      </c>
      <c r="AC13" s="17">
        <v>7.7271216602989995E-2</v>
      </c>
      <c r="AD13" s="17"/>
      <c r="AE13" s="17">
        <v>8.4639899961871698E-2</v>
      </c>
      <c r="AF13" s="17">
        <v>3.1184039869159502E-2</v>
      </c>
      <c r="AG13" s="17">
        <v>4.5142238867739597E-2</v>
      </c>
      <c r="AH13" s="17"/>
      <c r="AI13" s="17">
        <v>6.8586541244152102E-2</v>
      </c>
      <c r="AJ13" s="17">
        <v>3.2412327106979499E-2</v>
      </c>
      <c r="AK13" s="17">
        <v>3.58364681476179E-2</v>
      </c>
      <c r="AL13" s="17">
        <v>0.21258773495396699</v>
      </c>
      <c r="AM13" s="17">
        <v>5.2295461442651403E-2</v>
      </c>
      <c r="AN13" s="17"/>
      <c r="AO13" s="17">
        <v>6.1619859251660497E-2</v>
      </c>
      <c r="AP13" s="17">
        <v>2.5395231091485001E-2</v>
      </c>
      <c r="AQ13" s="17">
        <v>4.7525228095534201E-2</v>
      </c>
      <c r="AR13" s="17"/>
      <c r="AS13" s="17">
        <v>4.7054740972664301E-2</v>
      </c>
      <c r="AT13" s="17">
        <v>5.5377131414689598E-2</v>
      </c>
      <c r="AU13" s="17">
        <v>4.4769531707120003E-2</v>
      </c>
      <c r="AV13" s="17">
        <v>4.1958353743836801E-2</v>
      </c>
      <c r="AW13" s="17">
        <v>0.10955862696459299</v>
      </c>
      <c r="AX13" s="17"/>
      <c r="AY13" s="17">
        <v>3.7506223351511103E-2</v>
      </c>
      <c r="AZ13" s="17">
        <v>6.7145327424281004E-2</v>
      </c>
      <c r="BA13" s="17">
        <v>7.9557125290107694E-2</v>
      </c>
      <c r="BB13" s="17">
        <v>5.0386330930105E-2</v>
      </c>
      <c r="BC13" s="17">
        <v>4.4031879755347302E-2</v>
      </c>
      <c r="BD13" s="17">
        <v>5.3702090252189298E-2</v>
      </c>
      <c r="BE13" s="17">
        <v>6.1949227037695301E-2</v>
      </c>
      <c r="BF13" s="17">
        <v>5.7181524100259999E-2</v>
      </c>
      <c r="BG13" s="17">
        <v>3.9981153438165801E-2</v>
      </c>
      <c r="BH13" s="17">
        <v>4.3075344482806303E-2</v>
      </c>
      <c r="BI13" s="17">
        <v>4.99790781644762E-2</v>
      </c>
      <c r="BJ13" s="17">
        <v>4.6086069974397702E-2</v>
      </c>
      <c r="BK13" s="17">
        <v>5.9945546323087698E-2</v>
      </c>
      <c r="BL13" s="17">
        <v>4.0629133429799E-2</v>
      </c>
      <c r="BM13" s="17">
        <v>3.97561464491758E-2</v>
      </c>
      <c r="BN13" s="17">
        <v>3.82085786408436E-2</v>
      </c>
      <c r="BO13" s="17"/>
      <c r="BP13" s="17">
        <v>4.75282603311524E-2</v>
      </c>
      <c r="BQ13" s="17">
        <v>4.4520271045423498E-2</v>
      </c>
      <c r="BR13" s="17">
        <v>5.9135267671107897E-2</v>
      </c>
      <c r="BS13" s="17">
        <v>6.0950107339418101E-2</v>
      </c>
      <c r="BT13" s="17">
        <v>5.0943505940453E-2</v>
      </c>
      <c r="BU13" s="17">
        <v>7.9148794446701698E-2</v>
      </c>
      <c r="BV13" s="17"/>
      <c r="BW13" s="17">
        <v>5.3854504672808598E-2</v>
      </c>
      <c r="BX13" s="17">
        <v>4.99190889490971E-2</v>
      </c>
      <c r="BY13" s="17">
        <v>4.72238100275593E-2</v>
      </c>
      <c r="BZ13" s="17">
        <v>6.3569042738117698E-2</v>
      </c>
      <c r="CA13" s="17">
        <v>6.2201395166863703E-2</v>
      </c>
      <c r="CB13" s="17">
        <v>4.8876939331783699E-2</v>
      </c>
      <c r="CC13" s="17">
        <v>3.0099354830868001E-2</v>
      </c>
      <c r="CD13" s="17">
        <v>3.2719402124936299E-2</v>
      </c>
      <c r="CE13" s="17"/>
      <c r="CF13" s="17">
        <v>6.4224143544172496E-2</v>
      </c>
      <c r="CG13" s="17">
        <v>5.2428223554802103E-2</v>
      </c>
      <c r="CH13" s="17">
        <v>4.5490679294858602E-2</v>
      </c>
      <c r="CI13" s="17">
        <v>5.8552175250624103E-2</v>
      </c>
      <c r="CJ13" s="17">
        <v>9.0653572634650903E-2</v>
      </c>
      <c r="CK13" s="17"/>
      <c r="CL13" s="17">
        <v>2.6176767041922001E-2</v>
      </c>
      <c r="CM13" s="17"/>
      <c r="CN13" s="17">
        <v>5.0796124685552398E-2</v>
      </c>
      <c r="CO13" s="17">
        <v>5.1984462205526598E-2</v>
      </c>
      <c r="CP13" s="17">
        <v>5.9068760098821102E-2</v>
      </c>
    </row>
    <row r="14" spans="2:94" x14ac:dyDescent="0.35">
      <c r="B14" s="18" t="s">
        <v>133</v>
      </c>
      <c r="C14" s="17">
        <v>2.84980575894885E-2</v>
      </c>
      <c r="D14" s="17">
        <v>1.74114084415905E-2</v>
      </c>
      <c r="E14" s="17">
        <v>3.9031888624906301E-2</v>
      </c>
      <c r="F14" s="17"/>
      <c r="G14" s="17">
        <v>2.1343136975705099E-2</v>
      </c>
      <c r="H14" s="17">
        <v>2.5431537312509502E-2</v>
      </c>
      <c r="I14" s="17">
        <v>2.6003642273577099E-2</v>
      </c>
      <c r="J14" s="17">
        <v>3.4690717263712402E-2</v>
      </c>
      <c r="K14" s="17">
        <v>4.0233552092309097E-2</v>
      </c>
      <c r="L14" s="17">
        <v>2.49240242184713E-2</v>
      </c>
      <c r="M14" s="17"/>
      <c r="N14" s="17">
        <v>1.5918145363230499E-2</v>
      </c>
      <c r="O14" s="17">
        <v>2.91777068610641E-2</v>
      </c>
      <c r="P14" s="17">
        <v>2.4896336689703601E-2</v>
      </c>
      <c r="Q14" s="17">
        <v>4.4912090872126602E-2</v>
      </c>
      <c r="R14" s="17"/>
      <c r="S14" s="17">
        <v>3.581960435677E-2</v>
      </c>
      <c r="T14" s="17">
        <v>2.1454769372356099E-2</v>
      </c>
      <c r="U14" s="17">
        <v>3.01941586919315E-2</v>
      </c>
      <c r="V14" s="17">
        <v>2.7598219889916301E-2</v>
      </c>
      <c r="W14" s="17">
        <v>1.74175250149348E-2</v>
      </c>
      <c r="X14" s="17">
        <v>5.1563432065227101E-2</v>
      </c>
      <c r="Y14" s="17">
        <v>2.6808861845383902E-2</v>
      </c>
      <c r="Z14" s="17">
        <v>5.5689006988177301E-3</v>
      </c>
      <c r="AA14" s="17">
        <v>3.3685428877360299E-2</v>
      </c>
      <c r="AB14" s="17">
        <v>2.75307332842161E-2</v>
      </c>
      <c r="AC14" s="17">
        <v>1.05868775897488E-2</v>
      </c>
      <c r="AD14" s="17"/>
      <c r="AE14" s="17">
        <v>2.93431689918166E-2</v>
      </c>
      <c r="AF14" s="17">
        <v>1.74083217384201E-2</v>
      </c>
      <c r="AG14" s="17">
        <v>5.27731108147457E-2</v>
      </c>
      <c r="AH14" s="17"/>
      <c r="AI14" s="17">
        <v>2.4318427737688698E-2</v>
      </c>
      <c r="AJ14" s="17">
        <v>1.9135246512905699E-2</v>
      </c>
      <c r="AK14" s="17">
        <v>1.1625677909924701E-2</v>
      </c>
      <c r="AL14" s="17">
        <v>2.4968522193732801E-2</v>
      </c>
      <c r="AM14" s="17">
        <v>6.6724322347224099E-2</v>
      </c>
      <c r="AN14" s="17"/>
      <c r="AO14" s="17">
        <v>2.6943930421705502E-2</v>
      </c>
      <c r="AP14" s="17">
        <v>1.97718870629599E-2</v>
      </c>
      <c r="AQ14" s="17">
        <v>3.53330917912317E-3</v>
      </c>
      <c r="AR14" s="17"/>
      <c r="AS14" s="17">
        <v>4.95516458446583E-2</v>
      </c>
      <c r="AT14" s="17">
        <v>2.4234881158412699E-2</v>
      </c>
      <c r="AU14" s="17">
        <v>2.4906264071726799E-2</v>
      </c>
      <c r="AV14" s="17">
        <v>8.5235783144774792E-3</v>
      </c>
      <c r="AW14" s="17">
        <v>2.2389511074009098E-2</v>
      </c>
      <c r="AX14" s="17"/>
      <c r="AY14" s="17">
        <v>9.7804506637917399E-2</v>
      </c>
      <c r="AZ14" s="17">
        <v>3.4151447630401198E-2</v>
      </c>
      <c r="BA14" s="17">
        <v>3.6795868263075002E-2</v>
      </c>
      <c r="BB14" s="17">
        <v>3.4332273824354699E-2</v>
      </c>
      <c r="BC14" s="17">
        <v>1.4582837945300501E-2</v>
      </c>
      <c r="BD14" s="17">
        <v>4.1305135288454399E-2</v>
      </c>
      <c r="BE14" s="17">
        <v>3.18393762411412E-2</v>
      </c>
      <c r="BF14" s="17">
        <v>3.3203211290288401E-2</v>
      </c>
      <c r="BG14" s="17">
        <v>1.6382513151966899E-2</v>
      </c>
      <c r="BH14" s="17">
        <v>2.9069968729474101E-2</v>
      </c>
      <c r="BI14" s="17">
        <v>2.26400540980605E-2</v>
      </c>
      <c r="BJ14" s="17">
        <v>8.8735494401502198E-3</v>
      </c>
      <c r="BK14" s="17">
        <v>5.4665825481462101E-3</v>
      </c>
      <c r="BL14" s="17">
        <v>2.4238766821060201E-2</v>
      </c>
      <c r="BM14" s="17">
        <v>2.7737821031484401E-2</v>
      </c>
      <c r="BN14" s="17">
        <v>0</v>
      </c>
      <c r="BO14" s="17"/>
      <c r="BP14" s="17">
        <v>2.5874405587033598E-2</v>
      </c>
      <c r="BQ14" s="17">
        <v>3.6001419277657903E-2</v>
      </c>
      <c r="BR14" s="17">
        <v>3.1019740752044701E-2</v>
      </c>
      <c r="BS14" s="17">
        <v>2.2789522793222699E-2</v>
      </c>
      <c r="BT14" s="17">
        <v>2.5860853675694601E-2</v>
      </c>
      <c r="BU14" s="17">
        <v>2.22736293442139E-2</v>
      </c>
      <c r="BV14" s="17"/>
      <c r="BW14" s="17">
        <v>2.6411580236482299E-2</v>
      </c>
      <c r="BX14" s="17">
        <v>2.5723564036675299E-2</v>
      </c>
      <c r="BY14" s="17">
        <v>1.6543933549329901E-2</v>
      </c>
      <c r="BZ14" s="17">
        <v>3.3716133766957902E-2</v>
      </c>
      <c r="CA14" s="17">
        <v>2.7497801346474501E-2</v>
      </c>
      <c r="CB14" s="17">
        <v>2.51449013204561E-2</v>
      </c>
      <c r="CC14" s="17">
        <v>2.9931056052523199E-2</v>
      </c>
      <c r="CD14" s="17">
        <v>4.9927297165226099E-2</v>
      </c>
      <c r="CE14" s="17"/>
      <c r="CF14" s="17">
        <v>1.7765646813711601E-2</v>
      </c>
      <c r="CG14" s="17">
        <v>2.0900619899647001E-2</v>
      </c>
      <c r="CH14" s="17">
        <v>3.0154357984715399E-2</v>
      </c>
      <c r="CI14" s="17">
        <v>4.6741912882947101E-2</v>
      </c>
      <c r="CJ14" s="17">
        <v>3.73785643227088E-2</v>
      </c>
      <c r="CK14" s="17"/>
      <c r="CL14" s="17">
        <v>1.7217593165598202E-2</v>
      </c>
      <c r="CM14" s="17"/>
      <c r="CN14" s="17">
        <v>3.3170037878899897E-2</v>
      </c>
      <c r="CO14" s="17">
        <v>2.0030569780012001E-2</v>
      </c>
      <c r="CP14" s="17">
        <v>2.4560376950495399E-2</v>
      </c>
    </row>
    <row r="15" spans="2:94" x14ac:dyDescent="0.35">
      <c r="B15" s="18" t="s">
        <v>145</v>
      </c>
      <c r="C15" s="20">
        <v>0.68471699615535997</v>
      </c>
      <c r="D15" s="20">
        <v>0.70502162139216795</v>
      </c>
      <c r="E15" s="20">
        <v>0.66389188124243503</v>
      </c>
      <c r="F15" s="20"/>
      <c r="G15" s="20">
        <v>0.69042497755592303</v>
      </c>
      <c r="H15" s="20">
        <v>0.68791594907502795</v>
      </c>
      <c r="I15" s="20">
        <v>0.699602193731235</v>
      </c>
      <c r="J15" s="20">
        <v>0.69038275511389202</v>
      </c>
      <c r="K15" s="20">
        <v>0.67920138509903105</v>
      </c>
      <c r="L15" s="20">
        <v>0.66527088009944302</v>
      </c>
      <c r="M15" s="20"/>
      <c r="N15" s="20">
        <v>0.71360668849574804</v>
      </c>
      <c r="O15" s="20">
        <v>0.70248970111043496</v>
      </c>
      <c r="P15" s="20">
        <v>0.67461329201675602</v>
      </c>
      <c r="Q15" s="20">
        <v>0.64293179248778998</v>
      </c>
      <c r="R15" s="20"/>
      <c r="S15" s="20">
        <v>0.699310650316181</v>
      </c>
      <c r="T15" s="20">
        <v>0.68992568977240398</v>
      </c>
      <c r="U15" s="20">
        <v>0.706741170005737</v>
      </c>
      <c r="V15" s="20">
        <v>0.69023544641575896</v>
      </c>
      <c r="W15" s="20">
        <v>0.69328852113065098</v>
      </c>
      <c r="X15" s="20">
        <v>0.63091535595783499</v>
      </c>
      <c r="Y15" s="20">
        <v>0.70058650117611299</v>
      </c>
      <c r="Z15" s="20">
        <v>0.65620460516968104</v>
      </c>
      <c r="AA15" s="20">
        <v>0.67257153894784405</v>
      </c>
      <c r="AB15" s="20">
        <v>0.67532193492992898</v>
      </c>
      <c r="AC15" s="20">
        <v>0.71111189402644404</v>
      </c>
      <c r="AD15" s="20"/>
      <c r="AE15" s="20">
        <v>0.63911709904686098</v>
      </c>
      <c r="AF15" s="20">
        <v>0.75114419062821403</v>
      </c>
      <c r="AG15" s="20">
        <v>0.64249348903217895</v>
      </c>
      <c r="AH15" s="20"/>
      <c r="AI15" s="20">
        <v>0.64853391491879497</v>
      </c>
      <c r="AJ15" s="20">
        <v>0.75164789364489204</v>
      </c>
      <c r="AK15" s="20">
        <v>0.78332416709485497</v>
      </c>
      <c r="AL15" s="20">
        <v>0.50916983687522799</v>
      </c>
      <c r="AM15" s="20">
        <v>0.61106812351912998</v>
      </c>
      <c r="AN15" s="20"/>
      <c r="AO15" s="20">
        <v>0.69717485063697504</v>
      </c>
      <c r="AP15" s="20">
        <v>0.75050749032883801</v>
      </c>
      <c r="AQ15" s="20">
        <v>0.77630880916903799</v>
      </c>
      <c r="AR15" s="20"/>
      <c r="AS15" s="20">
        <v>0.64159570696735102</v>
      </c>
      <c r="AT15" s="20">
        <v>0.68300746010272495</v>
      </c>
      <c r="AU15" s="20">
        <v>0.70588093468775404</v>
      </c>
      <c r="AV15" s="20">
        <v>0.77718184440018301</v>
      </c>
      <c r="AW15" s="20">
        <v>0.64955715583406703</v>
      </c>
      <c r="AX15" s="20"/>
      <c r="AY15" s="20">
        <v>0.63989044534114603</v>
      </c>
      <c r="AZ15" s="20">
        <v>0.59026672911667699</v>
      </c>
      <c r="BA15" s="20">
        <v>0.69599944741865905</v>
      </c>
      <c r="BB15" s="20">
        <v>0.705849189383985</v>
      </c>
      <c r="BC15" s="20">
        <v>0.69134782521321003</v>
      </c>
      <c r="BD15" s="20">
        <v>0.65876076562983399</v>
      </c>
      <c r="BE15" s="20">
        <v>0.64182904702936705</v>
      </c>
      <c r="BF15" s="20">
        <v>0.70618635246575301</v>
      </c>
      <c r="BG15" s="20">
        <v>0.71476766855918294</v>
      </c>
      <c r="BH15" s="20">
        <v>0.71116299039535202</v>
      </c>
      <c r="BI15" s="20">
        <v>0.72063984004736203</v>
      </c>
      <c r="BJ15" s="20">
        <v>0.71743106086713704</v>
      </c>
      <c r="BK15" s="20">
        <v>0.72283221797394803</v>
      </c>
      <c r="BL15" s="20">
        <v>0.77218493789360698</v>
      </c>
      <c r="BM15" s="20">
        <v>0.77458688655142105</v>
      </c>
      <c r="BN15" s="20">
        <v>0.73469367070855396</v>
      </c>
      <c r="BO15" s="20"/>
      <c r="BP15" s="20">
        <v>0.70533240268199604</v>
      </c>
      <c r="BQ15" s="20">
        <v>0.67409523445880104</v>
      </c>
      <c r="BR15" s="20">
        <v>0.67097563359061696</v>
      </c>
      <c r="BS15" s="20">
        <v>0.68662938119658501</v>
      </c>
      <c r="BT15" s="20">
        <v>0.70211569282724695</v>
      </c>
      <c r="BU15" s="20">
        <v>0.64237881191304502</v>
      </c>
      <c r="BV15" s="20"/>
      <c r="BW15" s="20">
        <v>0.69182089899179999</v>
      </c>
      <c r="BX15" s="20">
        <v>0.70226932246999396</v>
      </c>
      <c r="BY15" s="20">
        <v>0.718723144415231</v>
      </c>
      <c r="BZ15" s="20">
        <v>0.66065207888358402</v>
      </c>
      <c r="CA15" s="20">
        <v>0.68774027755928202</v>
      </c>
      <c r="CB15" s="20">
        <v>0.61815752013932301</v>
      </c>
      <c r="CC15" s="20">
        <v>0.74731140408798802</v>
      </c>
      <c r="CD15" s="20">
        <v>0.65145542468545403</v>
      </c>
      <c r="CE15" s="20"/>
      <c r="CF15" s="20">
        <v>0.70319832410049399</v>
      </c>
      <c r="CG15" s="20">
        <v>0.69492137586914304</v>
      </c>
      <c r="CH15" s="20">
        <v>0.67457528705959002</v>
      </c>
      <c r="CI15" s="20">
        <v>0.692842757849365</v>
      </c>
      <c r="CJ15" s="20">
        <v>0.60967970684934103</v>
      </c>
      <c r="CK15" s="20"/>
      <c r="CL15" s="20">
        <v>0.71400030952350202</v>
      </c>
      <c r="CM15" s="20"/>
      <c r="CN15" s="20">
        <v>0.70378965552182304</v>
      </c>
      <c r="CO15" s="20">
        <v>0.62138450415967095</v>
      </c>
      <c r="CP15" s="20">
        <v>0.691535592688305</v>
      </c>
    </row>
    <row r="16" spans="2:94" x14ac:dyDescent="0.35">
      <c r="B16" s="18" t="s">
        <v>146</v>
      </c>
      <c r="C16" s="20">
        <v>0.111649393020299</v>
      </c>
      <c r="D16" s="20">
        <v>0.112469674356311</v>
      </c>
      <c r="E16" s="20">
        <v>0.11076390333523101</v>
      </c>
      <c r="F16" s="20"/>
      <c r="G16" s="20">
        <v>0.131404996828836</v>
      </c>
      <c r="H16" s="20">
        <v>0.104690209238413</v>
      </c>
      <c r="I16" s="20">
        <v>9.3627987928106102E-2</v>
      </c>
      <c r="J16" s="20">
        <v>9.9430074089782106E-2</v>
      </c>
      <c r="K16" s="20">
        <v>0.11244688018328</v>
      </c>
      <c r="L16" s="20">
        <v>0.12819682896389401</v>
      </c>
      <c r="M16" s="20"/>
      <c r="N16" s="20">
        <v>0.118491896964914</v>
      </c>
      <c r="O16" s="20">
        <v>0.113522286520423</v>
      </c>
      <c r="P16" s="20">
        <v>0.110872886273284</v>
      </c>
      <c r="Q16" s="20">
        <v>0.102464732896535</v>
      </c>
      <c r="R16" s="20"/>
      <c r="S16" s="20">
        <v>9.9959846271343702E-2</v>
      </c>
      <c r="T16" s="20">
        <v>0.109003496302837</v>
      </c>
      <c r="U16" s="20">
        <v>9.7416588889879294E-2</v>
      </c>
      <c r="V16" s="20">
        <v>0.11705958148876</v>
      </c>
      <c r="W16" s="20">
        <v>0.12018545336210799</v>
      </c>
      <c r="X16" s="20">
        <v>0.12705117263597501</v>
      </c>
      <c r="Y16" s="20">
        <v>9.3046493536666594E-2</v>
      </c>
      <c r="Z16" s="20">
        <v>0.14200776735623499</v>
      </c>
      <c r="AA16" s="20">
        <v>0.122055455173847</v>
      </c>
      <c r="AB16" s="20">
        <v>0.10635236972169</v>
      </c>
      <c r="AC16" s="20">
        <v>0.116679387593654</v>
      </c>
      <c r="AD16" s="20"/>
      <c r="AE16" s="20">
        <v>0.148555619448171</v>
      </c>
      <c r="AF16" s="20">
        <v>7.8319772798043794E-2</v>
      </c>
      <c r="AG16" s="20">
        <v>9.7754133026093204E-2</v>
      </c>
      <c r="AH16" s="20"/>
      <c r="AI16" s="20">
        <v>0.138175708864053</v>
      </c>
      <c r="AJ16" s="20">
        <v>8.6441443596201206E-2</v>
      </c>
      <c r="AK16" s="20">
        <v>5.7043383012421699E-2</v>
      </c>
      <c r="AL16" s="20">
        <v>0.282646875571681</v>
      </c>
      <c r="AM16" s="20">
        <v>0.10240628326198099</v>
      </c>
      <c r="AN16" s="20"/>
      <c r="AO16" s="20">
        <v>0.12424541779119699</v>
      </c>
      <c r="AP16" s="20">
        <v>7.71493529525491E-2</v>
      </c>
      <c r="AQ16" s="20">
        <v>5.7575294330876201E-2</v>
      </c>
      <c r="AR16" s="20"/>
      <c r="AS16" s="20">
        <v>0.10925427203035699</v>
      </c>
      <c r="AT16" s="20">
        <v>0.11517444479508</v>
      </c>
      <c r="AU16" s="20">
        <v>0.106319233636206</v>
      </c>
      <c r="AV16" s="20">
        <v>9.20511566222494E-2</v>
      </c>
      <c r="AW16" s="20">
        <v>0.17436459986952499</v>
      </c>
      <c r="AX16" s="20"/>
      <c r="AY16" s="20">
        <v>0.16235957844166701</v>
      </c>
      <c r="AZ16" s="20">
        <v>0.11823316498568499</v>
      </c>
      <c r="BA16" s="20">
        <v>0.131730385077965</v>
      </c>
      <c r="BB16" s="20">
        <v>9.8330886104660495E-2</v>
      </c>
      <c r="BC16" s="20">
        <v>0.10854753262262599</v>
      </c>
      <c r="BD16" s="20">
        <v>0.116094479670821</v>
      </c>
      <c r="BE16" s="20">
        <v>0.115805467562755</v>
      </c>
      <c r="BF16" s="20">
        <v>0.11141271717040301</v>
      </c>
      <c r="BG16" s="20">
        <v>9.4114200832129194E-2</v>
      </c>
      <c r="BH16" s="20">
        <v>0.12213303682831</v>
      </c>
      <c r="BI16" s="20">
        <v>0.106749451754845</v>
      </c>
      <c r="BJ16" s="20">
        <v>6.7786140587697705E-2</v>
      </c>
      <c r="BK16" s="20">
        <v>0.140616742770135</v>
      </c>
      <c r="BL16" s="20">
        <v>0.115876275607134</v>
      </c>
      <c r="BM16" s="20">
        <v>6.5937411484328107E-2</v>
      </c>
      <c r="BN16" s="20">
        <v>0.109945254061104</v>
      </c>
      <c r="BO16" s="20"/>
      <c r="BP16" s="20">
        <v>0.11245297037362301</v>
      </c>
      <c r="BQ16" s="20">
        <v>0.106528493576262</v>
      </c>
      <c r="BR16" s="20">
        <v>0.112222746771712</v>
      </c>
      <c r="BS16" s="20">
        <v>0.107806636714202</v>
      </c>
      <c r="BT16" s="20">
        <v>0.11685610556061</v>
      </c>
      <c r="BU16" s="20">
        <v>0.13793009878568899</v>
      </c>
      <c r="BV16" s="20"/>
      <c r="BW16" s="20">
        <v>0.12704916182140799</v>
      </c>
      <c r="BX16" s="20">
        <v>9.2193468699650699E-2</v>
      </c>
      <c r="BY16" s="20">
        <v>0.10096241784309599</v>
      </c>
      <c r="BZ16" s="20">
        <v>0.133692790348239</v>
      </c>
      <c r="CA16" s="20">
        <v>0.11956173442951799</v>
      </c>
      <c r="CB16" s="20">
        <v>0.124848220909709</v>
      </c>
      <c r="CC16" s="20">
        <v>0.107108069383917</v>
      </c>
      <c r="CD16" s="20">
        <v>0.131343502238325</v>
      </c>
      <c r="CE16" s="20"/>
      <c r="CF16" s="20">
        <v>0.100435745957324</v>
      </c>
      <c r="CG16" s="20">
        <v>0.11173513849103101</v>
      </c>
      <c r="CH16" s="20">
        <v>0.11476839828832699</v>
      </c>
      <c r="CI16" s="20">
        <v>0.105023248691354</v>
      </c>
      <c r="CJ16" s="20">
        <v>0.13240492986621899</v>
      </c>
      <c r="CK16" s="20"/>
      <c r="CL16" s="20">
        <v>8.1745620160121199E-2</v>
      </c>
      <c r="CM16" s="20"/>
      <c r="CN16" s="20">
        <v>0.101673835543982</v>
      </c>
      <c r="CO16" s="20">
        <v>0.125625645143704</v>
      </c>
      <c r="CP16" s="20">
        <v>0.12332290585302901</v>
      </c>
    </row>
    <row r="17" spans="2:94" x14ac:dyDescent="0.35">
      <c r="B17" s="18" t="s">
        <v>147</v>
      </c>
      <c r="C17" s="21">
        <v>0.573067603135061</v>
      </c>
      <c r="D17" s="21">
        <v>0.59255194703585601</v>
      </c>
      <c r="E17" s="21">
        <v>0.55312797790720403</v>
      </c>
      <c r="F17" s="21"/>
      <c r="G17" s="21">
        <v>0.55901998072708703</v>
      </c>
      <c r="H17" s="21">
        <v>0.58322573983661496</v>
      </c>
      <c r="I17" s="21">
        <v>0.605974205803129</v>
      </c>
      <c r="J17" s="21">
        <v>0.59095268102411003</v>
      </c>
      <c r="K17" s="21">
        <v>0.56675450491575097</v>
      </c>
      <c r="L17" s="21">
        <v>0.53707405113554896</v>
      </c>
      <c r="M17" s="21"/>
      <c r="N17" s="21">
        <v>0.59511479153083402</v>
      </c>
      <c r="O17" s="21">
        <v>0.58896741459001201</v>
      </c>
      <c r="P17" s="21">
        <v>0.56374040574347195</v>
      </c>
      <c r="Q17" s="21">
        <v>0.54046705959125596</v>
      </c>
      <c r="R17" s="21"/>
      <c r="S17" s="21">
        <v>0.59935080404483698</v>
      </c>
      <c r="T17" s="21">
        <v>0.58092219346956697</v>
      </c>
      <c r="U17" s="21">
        <v>0.60932458111585697</v>
      </c>
      <c r="V17" s="21">
        <v>0.57317586492699801</v>
      </c>
      <c r="W17" s="21">
        <v>0.57310306776854303</v>
      </c>
      <c r="X17" s="21">
        <v>0.503864183321859</v>
      </c>
      <c r="Y17" s="21">
        <v>0.60754000763944604</v>
      </c>
      <c r="Z17" s="21">
        <v>0.51419683781344605</v>
      </c>
      <c r="AA17" s="21">
        <v>0.55051608377399697</v>
      </c>
      <c r="AB17" s="21">
        <v>0.56896956520823905</v>
      </c>
      <c r="AC17" s="21">
        <v>0.594432506432789</v>
      </c>
      <c r="AD17" s="21"/>
      <c r="AE17" s="21">
        <v>0.49056147959868901</v>
      </c>
      <c r="AF17" s="21">
        <v>0.67282441783017</v>
      </c>
      <c r="AG17" s="21">
        <v>0.54473935600608503</v>
      </c>
      <c r="AH17" s="21"/>
      <c r="AI17" s="21">
        <v>0.51035820605474203</v>
      </c>
      <c r="AJ17" s="21">
        <v>0.66520645004868995</v>
      </c>
      <c r="AK17" s="21">
        <v>0.72628078408243402</v>
      </c>
      <c r="AL17" s="21">
        <v>0.22652296130354699</v>
      </c>
      <c r="AM17" s="21">
        <v>0.50866184025715</v>
      </c>
      <c r="AN17" s="21"/>
      <c r="AO17" s="21">
        <v>0.57292943284577802</v>
      </c>
      <c r="AP17" s="21">
        <v>0.67335813737628902</v>
      </c>
      <c r="AQ17" s="21">
        <v>0.71873351483816195</v>
      </c>
      <c r="AR17" s="21"/>
      <c r="AS17" s="21">
        <v>0.53234143493699404</v>
      </c>
      <c r="AT17" s="21">
        <v>0.56783301530764496</v>
      </c>
      <c r="AU17" s="21">
        <v>0.59956170105154805</v>
      </c>
      <c r="AV17" s="21">
        <v>0.68513068777793396</v>
      </c>
      <c r="AW17" s="21">
        <v>0.47519255596454202</v>
      </c>
      <c r="AX17" s="21"/>
      <c r="AY17" s="21">
        <v>0.47753086689947899</v>
      </c>
      <c r="AZ17" s="21">
        <v>0.47203356413099201</v>
      </c>
      <c r="BA17" s="21">
        <v>0.56426906234069296</v>
      </c>
      <c r="BB17" s="21">
        <v>0.60751830327932399</v>
      </c>
      <c r="BC17" s="21">
        <v>0.58280029259058397</v>
      </c>
      <c r="BD17" s="21">
        <v>0.54266628595901301</v>
      </c>
      <c r="BE17" s="21">
        <v>0.52602357946661205</v>
      </c>
      <c r="BF17" s="21">
        <v>0.59477363529535099</v>
      </c>
      <c r="BG17" s="21">
        <v>0.62065346772705399</v>
      </c>
      <c r="BH17" s="21">
        <v>0.58902995356704202</v>
      </c>
      <c r="BI17" s="21">
        <v>0.61389038829251696</v>
      </c>
      <c r="BJ17" s="21">
        <v>0.64964492027943899</v>
      </c>
      <c r="BK17" s="21">
        <v>0.58221547520381201</v>
      </c>
      <c r="BL17" s="21">
        <v>0.656308662286473</v>
      </c>
      <c r="BM17" s="21">
        <v>0.70864947506709297</v>
      </c>
      <c r="BN17" s="21">
        <v>0.62474841664744896</v>
      </c>
      <c r="BO17" s="21"/>
      <c r="BP17" s="21">
        <v>0.59287943230837303</v>
      </c>
      <c r="BQ17" s="21">
        <v>0.567566740882539</v>
      </c>
      <c r="BR17" s="21">
        <v>0.558752886818905</v>
      </c>
      <c r="BS17" s="21">
        <v>0.57882274448238302</v>
      </c>
      <c r="BT17" s="21">
        <v>0.58525958726663696</v>
      </c>
      <c r="BU17" s="21">
        <v>0.50444871312735695</v>
      </c>
      <c r="BV17" s="21"/>
      <c r="BW17" s="21">
        <v>0.56477173717039297</v>
      </c>
      <c r="BX17" s="21">
        <v>0.61007585377034301</v>
      </c>
      <c r="BY17" s="21">
        <v>0.61776072657213399</v>
      </c>
      <c r="BZ17" s="21">
        <v>0.52695928853534502</v>
      </c>
      <c r="CA17" s="21">
        <v>0.56817854312976401</v>
      </c>
      <c r="CB17" s="21">
        <v>0.49330929922961297</v>
      </c>
      <c r="CC17" s="21">
        <v>0.64020333470407098</v>
      </c>
      <c r="CD17" s="21">
        <v>0.520111922447129</v>
      </c>
      <c r="CE17" s="21"/>
      <c r="CF17" s="21">
        <v>0.60276257814316903</v>
      </c>
      <c r="CG17" s="21">
        <v>0.58318623737811204</v>
      </c>
      <c r="CH17" s="21">
        <v>0.55980688877126294</v>
      </c>
      <c r="CI17" s="21">
        <v>0.58781950915801096</v>
      </c>
      <c r="CJ17" s="21">
        <v>0.47727477698312099</v>
      </c>
      <c r="CK17" s="21"/>
      <c r="CL17" s="21">
        <v>0.63225468936338103</v>
      </c>
      <c r="CM17" s="21"/>
      <c r="CN17" s="21">
        <v>0.60211581997784203</v>
      </c>
      <c r="CO17" s="21">
        <v>0.495758859015967</v>
      </c>
      <c r="CP17" s="21">
        <v>0.56821268683527604</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CP22"/>
  <sheetViews>
    <sheetView showGridLines="0" topLeftCell="A7" workbookViewId="0">
      <pane xSplit="2" topLeftCell="BB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205</v>
      </c>
      <c r="C9" s="17">
        <v>0.227834678621849</v>
      </c>
      <c r="D9" s="17">
        <v>0.27801061675074501</v>
      </c>
      <c r="E9" s="17">
        <v>0.17771905878165301</v>
      </c>
      <c r="F9" s="17"/>
      <c r="G9" s="17">
        <v>0.259054546394338</v>
      </c>
      <c r="H9" s="17">
        <v>0.22950336451428399</v>
      </c>
      <c r="I9" s="17">
        <v>0.20502829781633</v>
      </c>
      <c r="J9" s="17">
        <v>0.222285113080571</v>
      </c>
      <c r="K9" s="17">
        <v>0.25222423612795197</v>
      </c>
      <c r="L9" s="17">
        <v>0.21231444853700401</v>
      </c>
      <c r="M9" s="17"/>
      <c r="N9" s="17">
        <v>0.252910704149022</v>
      </c>
      <c r="O9" s="17">
        <v>0.237471719269053</v>
      </c>
      <c r="P9" s="17">
        <v>0.218731096027109</v>
      </c>
      <c r="Q9" s="17">
        <v>0.19773671884039701</v>
      </c>
      <c r="R9" s="17"/>
      <c r="S9" s="17">
        <v>0.266238553323839</v>
      </c>
      <c r="T9" s="17">
        <v>0.215840202765957</v>
      </c>
      <c r="U9" s="17">
        <v>0.217732743191005</v>
      </c>
      <c r="V9" s="17">
        <v>0.20991777640187501</v>
      </c>
      <c r="W9" s="17">
        <v>0.17645950899736301</v>
      </c>
      <c r="X9" s="17">
        <v>0.20206512591372799</v>
      </c>
      <c r="Y9" s="17">
        <v>0.26618528600710201</v>
      </c>
      <c r="Z9" s="17">
        <v>0.22171675588262901</v>
      </c>
      <c r="AA9" s="17">
        <v>0.20728404973655201</v>
      </c>
      <c r="AB9" s="17">
        <v>0.24956110730937001</v>
      </c>
      <c r="AC9" s="17">
        <v>0.26805804758908902</v>
      </c>
      <c r="AD9" s="17"/>
      <c r="AE9" s="17">
        <v>0.21373530516442299</v>
      </c>
      <c r="AF9" s="17">
        <v>0.25191602042560501</v>
      </c>
      <c r="AG9" s="17">
        <v>0.18776693885690801</v>
      </c>
      <c r="AH9" s="17"/>
      <c r="AI9" s="17">
        <v>0.20045606870289701</v>
      </c>
      <c r="AJ9" s="17">
        <v>0.27371368381960798</v>
      </c>
      <c r="AK9" s="17">
        <v>0.25216353044576101</v>
      </c>
      <c r="AL9" s="17">
        <v>0.19588899384398101</v>
      </c>
      <c r="AM9" s="17">
        <v>0.17655322255463801</v>
      </c>
      <c r="AN9" s="17"/>
      <c r="AO9" s="17">
        <v>0.20843153094814701</v>
      </c>
      <c r="AP9" s="17">
        <v>0.26835691136796302</v>
      </c>
      <c r="AQ9" s="17">
        <v>0.23333615570284599</v>
      </c>
      <c r="AR9" s="17"/>
      <c r="AS9" s="17">
        <v>0.18587456563605601</v>
      </c>
      <c r="AT9" s="17">
        <v>0.19387429155823599</v>
      </c>
      <c r="AU9" s="17">
        <v>0.26630141654539802</v>
      </c>
      <c r="AV9" s="17">
        <v>0.27498018849303402</v>
      </c>
      <c r="AW9" s="17">
        <v>0.22945430323704</v>
      </c>
      <c r="AX9" s="17"/>
      <c r="AY9" s="17">
        <v>0.35253760431387798</v>
      </c>
      <c r="AZ9" s="17">
        <v>0.20049064290007901</v>
      </c>
      <c r="BA9" s="17">
        <v>0.24737918450965901</v>
      </c>
      <c r="BB9" s="17">
        <v>0.24378721550180099</v>
      </c>
      <c r="BC9" s="17">
        <v>0.23404165170048899</v>
      </c>
      <c r="BD9" s="17">
        <v>0.183944392405991</v>
      </c>
      <c r="BE9" s="17">
        <v>0.22638342403641201</v>
      </c>
      <c r="BF9" s="17">
        <v>0.20377153802047901</v>
      </c>
      <c r="BG9" s="17">
        <v>0.19379199121575599</v>
      </c>
      <c r="BH9" s="17">
        <v>0.25117082038967198</v>
      </c>
      <c r="BI9" s="17">
        <v>0.19594856990477899</v>
      </c>
      <c r="BJ9" s="17">
        <v>0.23695696499874599</v>
      </c>
      <c r="BK9" s="17">
        <v>0.22762993806708301</v>
      </c>
      <c r="BL9" s="17">
        <v>0.33075540699612999</v>
      </c>
      <c r="BM9" s="17">
        <v>0.34359191221319002</v>
      </c>
      <c r="BN9" s="17">
        <v>0.40164583359364697</v>
      </c>
      <c r="BO9" s="17"/>
      <c r="BP9" s="17">
        <v>0.25798433632598</v>
      </c>
      <c r="BQ9" s="17">
        <v>0.22815635776666399</v>
      </c>
      <c r="BR9" s="17">
        <v>0.18098656442518199</v>
      </c>
      <c r="BS9" s="17">
        <v>0.22700201558588901</v>
      </c>
      <c r="BT9" s="17">
        <v>0.21832161092737001</v>
      </c>
      <c r="BU9" s="17">
        <v>0.23750257425294299</v>
      </c>
      <c r="BV9" s="17"/>
      <c r="BW9" s="17">
        <v>0.28608286197976102</v>
      </c>
      <c r="BX9" s="17">
        <v>0.24305687803425999</v>
      </c>
      <c r="BY9" s="17">
        <v>0.23928718973121699</v>
      </c>
      <c r="BZ9" s="17">
        <v>0.202961116642939</v>
      </c>
      <c r="CA9" s="17">
        <v>0.23953731830543501</v>
      </c>
      <c r="CB9" s="17">
        <v>0.189526620700712</v>
      </c>
      <c r="CC9" s="17">
        <v>0.30565461166098801</v>
      </c>
      <c r="CD9" s="17">
        <v>0.17359412578934599</v>
      </c>
      <c r="CE9" s="17"/>
      <c r="CF9" s="17">
        <v>0.32333451280811099</v>
      </c>
      <c r="CG9" s="17">
        <v>0.23002924557778601</v>
      </c>
      <c r="CH9" s="17">
        <v>0.20199075621195101</v>
      </c>
      <c r="CI9" s="17">
        <v>0.230864503011491</v>
      </c>
      <c r="CJ9" s="17">
        <v>0.23996946140997699</v>
      </c>
      <c r="CK9" s="17"/>
      <c r="CL9" s="17">
        <v>0.23458917115688299</v>
      </c>
      <c r="CM9" s="17"/>
      <c r="CN9" s="17">
        <v>0.25810381265402499</v>
      </c>
      <c r="CO9" s="17">
        <v>0.14762850215182499</v>
      </c>
      <c r="CP9" s="17">
        <v>0.22249563047955501</v>
      </c>
    </row>
    <row r="10" spans="2:94" x14ac:dyDescent="0.35">
      <c r="B10" s="18" t="s">
        <v>206</v>
      </c>
      <c r="C10" s="17">
        <v>0.37855233976799202</v>
      </c>
      <c r="D10" s="17">
        <v>0.375576132872872</v>
      </c>
      <c r="E10" s="17">
        <v>0.38147438242428</v>
      </c>
      <c r="F10" s="17"/>
      <c r="G10" s="17">
        <v>0.37634204648541097</v>
      </c>
      <c r="H10" s="17">
        <v>0.39058985563120002</v>
      </c>
      <c r="I10" s="17">
        <v>0.39233916569074001</v>
      </c>
      <c r="J10" s="17">
        <v>0.385394575719961</v>
      </c>
      <c r="K10" s="17">
        <v>0.34474785969633598</v>
      </c>
      <c r="L10" s="17">
        <v>0.37607340510822101</v>
      </c>
      <c r="M10" s="17"/>
      <c r="N10" s="17">
        <v>0.40328734710029701</v>
      </c>
      <c r="O10" s="17">
        <v>0.374158554869432</v>
      </c>
      <c r="P10" s="17">
        <v>0.37279404353436801</v>
      </c>
      <c r="Q10" s="17">
        <v>0.36068410858573602</v>
      </c>
      <c r="R10" s="17"/>
      <c r="S10" s="17">
        <v>0.37115818963880298</v>
      </c>
      <c r="T10" s="17">
        <v>0.357274579209165</v>
      </c>
      <c r="U10" s="17">
        <v>0.41117732544924102</v>
      </c>
      <c r="V10" s="17">
        <v>0.38734258738497801</v>
      </c>
      <c r="W10" s="17">
        <v>0.42957720198709098</v>
      </c>
      <c r="X10" s="17">
        <v>0.334714434259334</v>
      </c>
      <c r="Y10" s="17">
        <v>0.38231476545051402</v>
      </c>
      <c r="Z10" s="17">
        <v>0.40619921321510299</v>
      </c>
      <c r="AA10" s="17">
        <v>0.383474970001976</v>
      </c>
      <c r="AB10" s="17">
        <v>0.38321950621978801</v>
      </c>
      <c r="AC10" s="17">
        <v>0.34658433479282602</v>
      </c>
      <c r="AD10" s="17"/>
      <c r="AE10" s="17">
        <v>0.35010493986947999</v>
      </c>
      <c r="AF10" s="17">
        <v>0.415542278716514</v>
      </c>
      <c r="AG10" s="17">
        <v>0.35812279353965698</v>
      </c>
      <c r="AH10" s="17"/>
      <c r="AI10" s="17">
        <v>0.37561936809402002</v>
      </c>
      <c r="AJ10" s="17">
        <v>0.39212274646921502</v>
      </c>
      <c r="AK10" s="17">
        <v>0.43033513581989002</v>
      </c>
      <c r="AL10" s="17">
        <v>0.29820556641961898</v>
      </c>
      <c r="AM10" s="17">
        <v>0.34493645436294401</v>
      </c>
      <c r="AN10" s="17"/>
      <c r="AO10" s="17">
        <v>0.39066904997379798</v>
      </c>
      <c r="AP10" s="17">
        <v>0.39674265946673798</v>
      </c>
      <c r="AQ10" s="17">
        <v>0.43293409776887598</v>
      </c>
      <c r="AR10" s="17"/>
      <c r="AS10" s="17">
        <v>0.36988084499840002</v>
      </c>
      <c r="AT10" s="17">
        <v>0.38969204557093201</v>
      </c>
      <c r="AU10" s="17">
        <v>0.35707873211829499</v>
      </c>
      <c r="AV10" s="17">
        <v>0.42154837788026001</v>
      </c>
      <c r="AW10" s="17">
        <v>0.42059959334265401</v>
      </c>
      <c r="AX10" s="17"/>
      <c r="AY10" s="17">
        <v>0.28883440471799199</v>
      </c>
      <c r="AZ10" s="17">
        <v>0.34264158314670201</v>
      </c>
      <c r="BA10" s="17">
        <v>0.393895765409077</v>
      </c>
      <c r="BB10" s="17">
        <v>0.36093116410277998</v>
      </c>
      <c r="BC10" s="17">
        <v>0.36911016228148202</v>
      </c>
      <c r="BD10" s="17">
        <v>0.39330090557730901</v>
      </c>
      <c r="BE10" s="17">
        <v>0.32181099214376102</v>
      </c>
      <c r="BF10" s="17">
        <v>0.409910442026721</v>
      </c>
      <c r="BG10" s="17">
        <v>0.42135407117274698</v>
      </c>
      <c r="BH10" s="17">
        <v>0.42472223476267101</v>
      </c>
      <c r="BI10" s="17">
        <v>0.44125216033392201</v>
      </c>
      <c r="BJ10" s="17">
        <v>0.39470324986467797</v>
      </c>
      <c r="BK10" s="17">
        <v>0.43909621783004099</v>
      </c>
      <c r="BL10" s="17">
        <v>0.33613187385955001</v>
      </c>
      <c r="BM10" s="17">
        <v>0.29824249253472901</v>
      </c>
      <c r="BN10" s="17">
        <v>0.31955973307205399</v>
      </c>
      <c r="BO10" s="17"/>
      <c r="BP10" s="17">
        <v>0.400368839790126</v>
      </c>
      <c r="BQ10" s="17">
        <v>0.374551887693232</v>
      </c>
      <c r="BR10" s="17">
        <v>0.40958582379672098</v>
      </c>
      <c r="BS10" s="17">
        <v>0.35769845373197701</v>
      </c>
      <c r="BT10" s="17">
        <v>0.36838982308961299</v>
      </c>
      <c r="BU10" s="17">
        <v>0.32989630157128802</v>
      </c>
      <c r="BV10" s="17"/>
      <c r="BW10" s="17">
        <v>0.32944426307561098</v>
      </c>
      <c r="BX10" s="17">
        <v>0.386827409584101</v>
      </c>
      <c r="BY10" s="17">
        <v>0.38521789456747202</v>
      </c>
      <c r="BZ10" s="17">
        <v>0.39499087870399602</v>
      </c>
      <c r="CA10" s="17">
        <v>0.36340456909938501</v>
      </c>
      <c r="CB10" s="17">
        <v>0.38699797493468902</v>
      </c>
      <c r="CC10" s="17">
        <v>0.38961933069499799</v>
      </c>
      <c r="CD10" s="17">
        <v>0.36256662437825699</v>
      </c>
      <c r="CE10" s="17"/>
      <c r="CF10" s="17">
        <v>0.339099128812619</v>
      </c>
      <c r="CG10" s="17">
        <v>0.38972621895290599</v>
      </c>
      <c r="CH10" s="17">
        <v>0.38349865212989398</v>
      </c>
      <c r="CI10" s="17">
        <v>0.38117621528220103</v>
      </c>
      <c r="CJ10" s="17">
        <v>0.29436777520375201</v>
      </c>
      <c r="CK10" s="17"/>
      <c r="CL10" s="17">
        <v>0.40874030598292899</v>
      </c>
      <c r="CM10" s="17"/>
      <c r="CN10" s="17">
        <v>0.36103910498764702</v>
      </c>
      <c r="CO10" s="17">
        <v>0.415482454914685</v>
      </c>
      <c r="CP10" s="17">
        <v>0.38918306816347797</v>
      </c>
    </row>
    <row r="11" spans="2:94" x14ac:dyDescent="0.35">
      <c r="B11" s="18" t="s">
        <v>207</v>
      </c>
      <c r="C11" s="17">
        <v>0.22284839273396101</v>
      </c>
      <c r="D11" s="17">
        <v>0.20666588696850499</v>
      </c>
      <c r="E11" s="17">
        <v>0.23990325681132399</v>
      </c>
      <c r="F11" s="17"/>
      <c r="G11" s="17">
        <v>0.222320698190385</v>
      </c>
      <c r="H11" s="17">
        <v>0.21437727532586801</v>
      </c>
      <c r="I11" s="17">
        <v>0.23216323664428801</v>
      </c>
      <c r="J11" s="17">
        <v>0.227399314055267</v>
      </c>
      <c r="K11" s="17">
        <v>0.21112387762991899</v>
      </c>
      <c r="L11" s="17">
        <v>0.22672962318336001</v>
      </c>
      <c r="M11" s="17"/>
      <c r="N11" s="17">
        <v>0.19874745861915299</v>
      </c>
      <c r="O11" s="17">
        <v>0.20775375710282001</v>
      </c>
      <c r="P11" s="17">
        <v>0.22065467298510599</v>
      </c>
      <c r="Q11" s="17">
        <v>0.26708585532999102</v>
      </c>
      <c r="R11" s="17"/>
      <c r="S11" s="17">
        <v>0.20342574878015901</v>
      </c>
      <c r="T11" s="17">
        <v>0.25992182717190598</v>
      </c>
      <c r="U11" s="17">
        <v>0.22463842756858399</v>
      </c>
      <c r="V11" s="17">
        <v>0.20042301050067499</v>
      </c>
      <c r="W11" s="17">
        <v>0.23237611152286999</v>
      </c>
      <c r="X11" s="17">
        <v>0.251047535815004</v>
      </c>
      <c r="Y11" s="17">
        <v>0.209021704994234</v>
      </c>
      <c r="Z11" s="17">
        <v>0.25084816311661701</v>
      </c>
      <c r="AA11" s="17">
        <v>0.21557702510256499</v>
      </c>
      <c r="AB11" s="17">
        <v>0.19810884589337099</v>
      </c>
      <c r="AC11" s="17">
        <v>0.214361149280268</v>
      </c>
      <c r="AD11" s="17"/>
      <c r="AE11" s="17">
        <v>0.22416810301620499</v>
      </c>
      <c r="AF11" s="17">
        <v>0.20046984324025099</v>
      </c>
      <c r="AG11" s="17">
        <v>0.263001575141591</v>
      </c>
      <c r="AH11" s="17"/>
      <c r="AI11" s="17">
        <v>0.230328673352346</v>
      </c>
      <c r="AJ11" s="17">
        <v>0.19291883133072499</v>
      </c>
      <c r="AK11" s="17">
        <v>0.21249402823376601</v>
      </c>
      <c r="AL11" s="17">
        <v>0.14435058900942799</v>
      </c>
      <c r="AM11" s="17">
        <v>0.26756095678071601</v>
      </c>
      <c r="AN11" s="17"/>
      <c r="AO11" s="17">
        <v>0.22081143467150099</v>
      </c>
      <c r="AP11" s="17">
        <v>0.201703752637204</v>
      </c>
      <c r="AQ11" s="17">
        <v>0.19644295258045599</v>
      </c>
      <c r="AR11" s="17"/>
      <c r="AS11" s="17">
        <v>0.26282327939142502</v>
      </c>
      <c r="AT11" s="17">
        <v>0.24027579740437</v>
      </c>
      <c r="AU11" s="17">
        <v>0.21445311411513099</v>
      </c>
      <c r="AV11" s="17">
        <v>0.16895911707346301</v>
      </c>
      <c r="AW11" s="17">
        <v>8.6436552329529903E-2</v>
      </c>
      <c r="AX11" s="17"/>
      <c r="AY11" s="17">
        <v>0.129283677784235</v>
      </c>
      <c r="AZ11" s="17">
        <v>0.26886681091112502</v>
      </c>
      <c r="BA11" s="17">
        <v>0.20265322463160099</v>
      </c>
      <c r="BB11" s="17">
        <v>0.22884830945975199</v>
      </c>
      <c r="BC11" s="17">
        <v>0.23909783368097301</v>
      </c>
      <c r="BD11" s="17">
        <v>0.231418484652858</v>
      </c>
      <c r="BE11" s="17">
        <v>0.24184282471163299</v>
      </c>
      <c r="BF11" s="17">
        <v>0.208476200073763</v>
      </c>
      <c r="BG11" s="17">
        <v>0.22248726812518199</v>
      </c>
      <c r="BH11" s="17">
        <v>0.205293962680836</v>
      </c>
      <c r="BI11" s="17">
        <v>0.191801195293584</v>
      </c>
      <c r="BJ11" s="17">
        <v>0.20593881996489699</v>
      </c>
      <c r="BK11" s="17">
        <v>0.18951701042508601</v>
      </c>
      <c r="BL11" s="17">
        <v>0.20911048675292099</v>
      </c>
      <c r="BM11" s="17">
        <v>0.225173212968864</v>
      </c>
      <c r="BN11" s="17">
        <v>0.156937563516103</v>
      </c>
      <c r="BO11" s="17"/>
      <c r="BP11" s="17">
        <v>0.176294996558924</v>
      </c>
      <c r="BQ11" s="17">
        <v>0.229105097409048</v>
      </c>
      <c r="BR11" s="17">
        <v>0.23694148421829</v>
      </c>
      <c r="BS11" s="17">
        <v>0.234882864110113</v>
      </c>
      <c r="BT11" s="17">
        <v>0.253563809044835</v>
      </c>
      <c r="BU11" s="17">
        <v>0.243898270756955</v>
      </c>
      <c r="BV11" s="17"/>
      <c r="BW11" s="17">
        <v>0.21207186455184099</v>
      </c>
      <c r="BX11" s="17">
        <v>0.21198489245760399</v>
      </c>
      <c r="BY11" s="17">
        <v>0.223376057693292</v>
      </c>
      <c r="BZ11" s="17">
        <v>0.219697259770783</v>
      </c>
      <c r="CA11" s="17">
        <v>0.204749613267486</v>
      </c>
      <c r="CB11" s="17">
        <v>0.20869669563837201</v>
      </c>
      <c r="CC11" s="17">
        <v>0.207364681628639</v>
      </c>
      <c r="CD11" s="17">
        <v>0.25413321636159297</v>
      </c>
      <c r="CE11" s="17"/>
      <c r="CF11" s="17">
        <v>0.17730814975524001</v>
      </c>
      <c r="CG11" s="17">
        <v>0.213436104578728</v>
      </c>
      <c r="CH11" s="17">
        <v>0.24649459423939901</v>
      </c>
      <c r="CI11" s="17">
        <v>0.215072514308463</v>
      </c>
      <c r="CJ11" s="17">
        <v>0.20816446777776401</v>
      </c>
      <c r="CK11" s="17"/>
      <c r="CL11" s="17">
        <v>0.23151218451404601</v>
      </c>
      <c r="CM11" s="17"/>
      <c r="CN11" s="17">
        <v>0.20807464022465799</v>
      </c>
      <c r="CO11" s="17">
        <v>0.27756528504034</v>
      </c>
      <c r="CP11" s="17">
        <v>0.213062569565729</v>
      </c>
    </row>
    <row r="12" spans="2:94" x14ac:dyDescent="0.35">
      <c r="B12" s="18" t="s">
        <v>208</v>
      </c>
      <c r="C12" s="17">
        <v>7.2136179025701103E-2</v>
      </c>
      <c r="D12" s="17">
        <v>6.1026205453408498E-2</v>
      </c>
      <c r="E12" s="17">
        <v>8.3546356880043901E-2</v>
      </c>
      <c r="F12" s="17"/>
      <c r="G12" s="17">
        <v>8.3609388300680598E-2</v>
      </c>
      <c r="H12" s="17">
        <v>8.1329828215280897E-2</v>
      </c>
      <c r="I12" s="17">
        <v>6.7607319080632403E-2</v>
      </c>
      <c r="J12" s="17">
        <v>5.8024340701918302E-2</v>
      </c>
      <c r="K12" s="17">
        <v>7.2667527049883301E-2</v>
      </c>
      <c r="L12" s="17">
        <v>7.1719779328122402E-2</v>
      </c>
      <c r="M12" s="17"/>
      <c r="N12" s="17">
        <v>6.6457987468285698E-2</v>
      </c>
      <c r="O12" s="17">
        <v>7.2284045951325399E-2</v>
      </c>
      <c r="P12" s="17">
        <v>8.5135213450604694E-2</v>
      </c>
      <c r="Q12" s="17">
        <v>6.6611614593565294E-2</v>
      </c>
      <c r="R12" s="17"/>
      <c r="S12" s="17">
        <v>6.9478032417225499E-2</v>
      </c>
      <c r="T12" s="17">
        <v>6.7890246652856104E-2</v>
      </c>
      <c r="U12" s="17">
        <v>6.63211193616733E-2</v>
      </c>
      <c r="V12" s="17">
        <v>8.7638629715144301E-2</v>
      </c>
      <c r="W12" s="17">
        <v>7.5896890671004094E-2</v>
      </c>
      <c r="X12" s="17">
        <v>8.7942568003900407E-2</v>
      </c>
      <c r="Y12" s="17">
        <v>6.1127815058089598E-2</v>
      </c>
      <c r="Z12" s="17">
        <v>6.1802158815556098E-2</v>
      </c>
      <c r="AA12" s="17">
        <v>8.48361405941018E-2</v>
      </c>
      <c r="AB12" s="17">
        <v>5.8843526735177697E-2</v>
      </c>
      <c r="AC12" s="17">
        <v>6.0143608754023303E-2</v>
      </c>
      <c r="AD12" s="17"/>
      <c r="AE12" s="17">
        <v>7.8038586146099501E-2</v>
      </c>
      <c r="AF12" s="17">
        <v>6.2273436028553598E-2</v>
      </c>
      <c r="AG12" s="17">
        <v>8.4196483242056794E-2</v>
      </c>
      <c r="AH12" s="17"/>
      <c r="AI12" s="17">
        <v>8.6194898222043806E-2</v>
      </c>
      <c r="AJ12" s="17">
        <v>6.9486593410822306E-2</v>
      </c>
      <c r="AK12" s="17">
        <v>3.1375685031255499E-2</v>
      </c>
      <c r="AL12" s="17">
        <v>0.137571877149746</v>
      </c>
      <c r="AM12" s="17">
        <v>7.0362459423149296E-2</v>
      </c>
      <c r="AN12" s="17"/>
      <c r="AO12" s="17">
        <v>8.7569289744614198E-2</v>
      </c>
      <c r="AP12" s="17">
        <v>6.7543292681592995E-2</v>
      </c>
      <c r="AQ12" s="17">
        <v>5.43547024019361E-2</v>
      </c>
      <c r="AR12" s="17"/>
      <c r="AS12" s="17">
        <v>7.10450077898023E-2</v>
      </c>
      <c r="AT12" s="17">
        <v>6.9761753506215399E-2</v>
      </c>
      <c r="AU12" s="17">
        <v>7.1059105426966404E-2</v>
      </c>
      <c r="AV12" s="17">
        <v>6.6041563536263198E-2</v>
      </c>
      <c r="AW12" s="17">
        <v>0.157026517014278</v>
      </c>
      <c r="AX12" s="17"/>
      <c r="AY12" s="17">
        <v>0.12589840822571699</v>
      </c>
      <c r="AZ12" s="17">
        <v>7.4190387922105305E-2</v>
      </c>
      <c r="BA12" s="17">
        <v>3.55676711308388E-2</v>
      </c>
      <c r="BB12" s="17">
        <v>8.0712335404134403E-2</v>
      </c>
      <c r="BC12" s="17">
        <v>6.6458595228993195E-2</v>
      </c>
      <c r="BD12" s="17">
        <v>8.3698501551141294E-2</v>
      </c>
      <c r="BE12" s="17">
        <v>8.3497921110207998E-2</v>
      </c>
      <c r="BF12" s="17">
        <v>7.9560706316740906E-2</v>
      </c>
      <c r="BG12" s="17">
        <v>7.8475574786816896E-2</v>
      </c>
      <c r="BH12" s="17">
        <v>2.9920461182317601E-2</v>
      </c>
      <c r="BI12" s="17">
        <v>7.1040472391610099E-2</v>
      </c>
      <c r="BJ12" s="17">
        <v>8.4141485569823801E-2</v>
      </c>
      <c r="BK12" s="17">
        <v>6.7741110354098896E-2</v>
      </c>
      <c r="BL12" s="17">
        <v>4.8923089065154302E-2</v>
      </c>
      <c r="BM12" s="17">
        <v>2.6844090596275301E-2</v>
      </c>
      <c r="BN12" s="17">
        <v>7.7131930342009894E-2</v>
      </c>
      <c r="BO12" s="17"/>
      <c r="BP12" s="17">
        <v>7.30218579232986E-2</v>
      </c>
      <c r="BQ12" s="17">
        <v>6.8128022521022694E-2</v>
      </c>
      <c r="BR12" s="17">
        <v>6.7876653541867504E-2</v>
      </c>
      <c r="BS12" s="17">
        <v>7.9473341906706102E-2</v>
      </c>
      <c r="BT12" s="17">
        <v>7.1833255067052099E-2</v>
      </c>
      <c r="BU12" s="17">
        <v>7.2777451390928199E-2</v>
      </c>
      <c r="BV12" s="17"/>
      <c r="BW12" s="17">
        <v>8.0842673971492196E-2</v>
      </c>
      <c r="BX12" s="17">
        <v>6.01435165576263E-2</v>
      </c>
      <c r="BY12" s="17">
        <v>6.7638562540070293E-2</v>
      </c>
      <c r="BZ12" s="17">
        <v>7.9202243624312094E-2</v>
      </c>
      <c r="CA12" s="17">
        <v>8.9064838105115202E-2</v>
      </c>
      <c r="CB12" s="17">
        <v>7.7770166838228696E-2</v>
      </c>
      <c r="CC12" s="17">
        <v>3.9491904820157901E-2</v>
      </c>
      <c r="CD12" s="17">
        <v>0.100941657964145</v>
      </c>
      <c r="CE12" s="17"/>
      <c r="CF12" s="17">
        <v>7.7203809296970197E-2</v>
      </c>
      <c r="CG12" s="17">
        <v>7.0543216982455706E-2</v>
      </c>
      <c r="CH12" s="17">
        <v>7.3507024949094293E-2</v>
      </c>
      <c r="CI12" s="17">
        <v>6.06300717646929E-2</v>
      </c>
      <c r="CJ12" s="17">
        <v>0.110393968822199</v>
      </c>
      <c r="CK12" s="17"/>
      <c r="CL12" s="17">
        <v>6.4669173257871707E-2</v>
      </c>
      <c r="CM12" s="17"/>
      <c r="CN12" s="17">
        <v>6.3158490037360598E-2</v>
      </c>
      <c r="CO12" s="17">
        <v>8.3758146519127996E-2</v>
      </c>
      <c r="CP12" s="17">
        <v>8.3403008876206094E-2</v>
      </c>
    </row>
    <row r="13" spans="2:94" x14ac:dyDescent="0.35">
      <c r="B13" s="18" t="s">
        <v>209</v>
      </c>
      <c r="C13" s="17">
        <v>5.5170355339423501E-2</v>
      </c>
      <c r="D13" s="17">
        <v>5.1647843209356899E-2</v>
      </c>
      <c r="E13" s="17">
        <v>5.8077138144668299E-2</v>
      </c>
      <c r="F13" s="17"/>
      <c r="G13" s="17">
        <v>3.00901131749234E-2</v>
      </c>
      <c r="H13" s="17">
        <v>4.8971865622327498E-2</v>
      </c>
      <c r="I13" s="17">
        <v>4.4946455911022601E-2</v>
      </c>
      <c r="J13" s="17">
        <v>6.7748477729832293E-2</v>
      </c>
      <c r="K13" s="17">
        <v>6.8946547124621907E-2</v>
      </c>
      <c r="L13" s="17">
        <v>6.5879721730487298E-2</v>
      </c>
      <c r="M13" s="17"/>
      <c r="N13" s="17">
        <v>5.43481635486113E-2</v>
      </c>
      <c r="O13" s="17">
        <v>6.1086320348377902E-2</v>
      </c>
      <c r="P13" s="17">
        <v>6.24724418333793E-2</v>
      </c>
      <c r="Q13" s="17">
        <v>4.4201545355956003E-2</v>
      </c>
      <c r="R13" s="17"/>
      <c r="S13" s="17">
        <v>5.0145825218745603E-2</v>
      </c>
      <c r="T13" s="17">
        <v>5.51116085901261E-2</v>
      </c>
      <c r="U13" s="17">
        <v>5.5836869408446503E-2</v>
      </c>
      <c r="V13" s="17">
        <v>6.8468161789355705E-2</v>
      </c>
      <c r="W13" s="17">
        <v>5.5221852720668103E-2</v>
      </c>
      <c r="X13" s="17">
        <v>5.2977894584956199E-2</v>
      </c>
      <c r="Y13" s="17">
        <v>4.5995003280549701E-2</v>
      </c>
      <c r="Z13" s="17">
        <v>4.1319876554150703E-2</v>
      </c>
      <c r="AA13" s="17">
        <v>5.5957585305494897E-2</v>
      </c>
      <c r="AB13" s="17">
        <v>5.9366230971814801E-2</v>
      </c>
      <c r="AC13" s="17">
        <v>6.4737485325865804E-2</v>
      </c>
      <c r="AD13" s="17"/>
      <c r="AE13" s="17">
        <v>8.3636993275609098E-2</v>
      </c>
      <c r="AF13" s="17">
        <v>3.4473447340374198E-2</v>
      </c>
      <c r="AG13" s="17">
        <v>5.40723215003635E-2</v>
      </c>
      <c r="AH13" s="17"/>
      <c r="AI13" s="17">
        <v>6.9584224805426906E-2</v>
      </c>
      <c r="AJ13" s="17">
        <v>3.8482173141838501E-2</v>
      </c>
      <c r="AK13" s="17">
        <v>4.3266768689773798E-2</v>
      </c>
      <c r="AL13" s="17">
        <v>0.197899268931582</v>
      </c>
      <c r="AM13" s="17">
        <v>6.0385435032373001E-2</v>
      </c>
      <c r="AN13" s="17"/>
      <c r="AO13" s="17">
        <v>5.7183045536054002E-2</v>
      </c>
      <c r="AP13" s="17">
        <v>3.2304963811508602E-2</v>
      </c>
      <c r="AQ13" s="17">
        <v>4.8404623070275501E-2</v>
      </c>
      <c r="AR13" s="17"/>
      <c r="AS13" s="17">
        <v>4.84480390843086E-2</v>
      </c>
      <c r="AT13" s="17">
        <v>6.0193218302476099E-2</v>
      </c>
      <c r="AU13" s="17">
        <v>5.7193910828141202E-2</v>
      </c>
      <c r="AV13" s="17">
        <v>4.6777702631540699E-2</v>
      </c>
      <c r="AW13" s="17">
        <v>8.5750682419173802E-2</v>
      </c>
      <c r="AX13" s="17"/>
      <c r="AY13" s="17">
        <v>0</v>
      </c>
      <c r="AZ13" s="17">
        <v>4.9249881987767398E-2</v>
      </c>
      <c r="BA13" s="17">
        <v>7.6639088270560998E-2</v>
      </c>
      <c r="BB13" s="17">
        <v>4.44771201851775E-2</v>
      </c>
      <c r="BC13" s="17">
        <v>4.6864301477642999E-2</v>
      </c>
      <c r="BD13" s="17">
        <v>6.2673420256081094E-2</v>
      </c>
      <c r="BE13" s="17">
        <v>6.7356716910749403E-2</v>
      </c>
      <c r="BF13" s="17">
        <v>5.6976108982091198E-2</v>
      </c>
      <c r="BG13" s="17">
        <v>4.6661584428283998E-2</v>
      </c>
      <c r="BH13" s="17">
        <v>5.9409770755381203E-2</v>
      </c>
      <c r="BI13" s="17">
        <v>6.2073150940442197E-2</v>
      </c>
      <c r="BJ13" s="17">
        <v>3.1662409483596603E-2</v>
      </c>
      <c r="BK13" s="17">
        <v>5.2141473753143701E-2</v>
      </c>
      <c r="BL13" s="17">
        <v>7.5079143326244699E-2</v>
      </c>
      <c r="BM13" s="17">
        <v>3.97561464491758E-2</v>
      </c>
      <c r="BN13" s="17">
        <v>4.4724939476185499E-2</v>
      </c>
      <c r="BO13" s="17"/>
      <c r="BP13" s="17">
        <v>5.2202566703122899E-2</v>
      </c>
      <c r="BQ13" s="17">
        <v>4.7556674388194498E-2</v>
      </c>
      <c r="BR13" s="17">
        <v>5.8494319079221202E-2</v>
      </c>
      <c r="BS13" s="17">
        <v>5.7932933844432197E-2</v>
      </c>
      <c r="BT13" s="17">
        <v>6.2721270380995703E-2</v>
      </c>
      <c r="BU13" s="17">
        <v>7.3388389236759194E-2</v>
      </c>
      <c r="BV13" s="17"/>
      <c r="BW13" s="17">
        <v>4.5393554047626003E-2</v>
      </c>
      <c r="BX13" s="17">
        <v>5.4780895223461301E-2</v>
      </c>
      <c r="BY13" s="17">
        <v>5.6789223915757497E-2</v>
      </c>
      <c r="BZ13" s="17">
        <v>5.7891753403910798E-2</v>
      </c>
      <c r="CA13" s="17">
        <v>6.0350777480827199E-2</v>
      </c>
      <c r="CB13" s="17">
        <v>8.0729699451694406E-2</v>
      </c>
      <c r="CC13" s="17">
        <v>3.7362426748258702E-2</v>
      </c>
      <c r="CD13" s="17">
        <v>3.1374456933878803E-2</v>
      </c>
      <c r="CE13" s="17"/>
      <c r="CF13" s="17">
        <v>5.4077891955672197E-2</v>
      </c>
      <c r="CG13" s="17">
        <v>5.5892675489762497E-2</v>
      </c>
      <c r="CH13" s="17">
        <v>5.2416360955906398E-2</v>
      </c>
      <c r="CI13" s="17">
        <v>5.1250068275666701E-2</v>
      </c>
      <c r="CJ13" s="17">
        <v>9.6681579424632694E-2</v>
      </c>
      <c r="CK13" s="17"/>
      <c r="CL13" s="17">
        <v>3.1453456224583003E-2</v>
      </c>
      <c r="CM13" s="17"/>
      <c r="CN13" s="17">
        <v>5.5034626610214597E-2</v>
      </c>
      <c r="CO13" s="17">
        <v>5.0705006014689101E-2</v>
      </c>
      <c r="CP13" s="17">
        <v>5.9034400499712002E-2</v>
      </c>
    </row>
    <row r="14" spans="2:94" x14ac:dyDescent="0.35">
      <c r="B14" s="18" t="s">
        <v>133</v>
      </c>
      <c r="C14" s="17">
        <v>4.3458054511073298E-2</v>
      </c>
      <c r="D14" s="17">
        <v>2.7073314745113201E-2</v>
      </c>
      <c r="E14" s="17">
        <v>5.927980695803E-2</v>
      </c>
      <c r="F14" s="17"/>
      <c r="G14" s="17">
        <v>2.8583207454261801E-2</v>
      </c>
      <c r="H14" s="17">
        <v>3.52278106910398E-2</v>
      </c>
      <c r="I14" s="17">
        <v>5.79155248569879E-2</v>
      </c>
      <c r="J14" s="17">
        <v>3.9148178712450098E-2</v>
      </c>
      <c r="K14" s="17">
        <v>5.0289952371287701E-2</v>
      </c>
      <c r="L14" s="17">
        <v>4.7283022112805197E-2</v>
      </c>
      <c r="M14" s="17"/>
      <c r="N14" s="17">
        <v>2.4248339114630899E-2</v>
      </c>
      <c r="O14" s="17">
        <v>4.72456024589923E-2</v>
      </c>
      <c r="P14" s="17">
        <v>4.0212532169433497E-2</v>
      </c>
      <c r="Q14" s="17">
        <v>6.3680157294354597E-2</v>
      </c>
      <c r="R14" s="17"/>
      <c r="S14" s="17">
        <v>3.9553650621226899E-2</v>
      </c>
      <c r="T14" s="17">
        <v>4.39615356099885E-2</v>
      </c>
      <c r="U14" s="17">
        <v>2.42935150210506E-2</v>
      </c>
      <c r="V14" s="17">
        <v>4.6209834207972499E-2</v>
      </c>
      <c r="W14" s="17">
        <v>3.04684341010036E-2</v>
      </c>
      <c r="X14" s="17">
        <v>7.1252441423077406E-2</v>
      </c>
      <c r="Y14" s="17">
        <v>3.5355425209511099E-2</v>
      </c>
      <c r="Z14" s="17">
        <v>1.8113832415944098E-2</v>
      </c>
      <c r="AA14" s="17">
        <v>5.2870229259310002E-2</v>
      </c>
      <c r="AB14" s="17">
        <v>5.0900782870478403E-2</v>
      </c>
      <c r="AC14" s="17">
        <v>4.6115374257927798E-2</v>
      </c>
      <c r="AD14" s="17"/>
      <c r="AE14" s="17">
        <v>5.0316072528183403E-2</v>
      </c>
      <c r="AF14" s="17">
        <v>3.5324974248702498E-2</v>
      </c>
      <c r="AG14" s="17">
        <v>5.2839887719424099E-2</v>
      </c>
      <c r="AH14" s="17"/>
      <c r="AI14" s="17">
        <v>3.78167668232662E-2</v>
      </c>
      <c r="AJ14" s="17">
        <v>3.3275971827791101E-2</v>
      </c>
      <c r="AK14" s="17">
        <v>3.03648517795536E-2</v>
      </c>
      <c r="AL14" s="17">
        <v>2.6083704645644398E-2</v>
      </c>
      <c r="AM14" s="17">
        <v>8.0201471846179997E-2</v>
      </c>
      <c r="AN14" s="17"/>
      <c r="AO14" s="17">
        <v>3.5335649125885202E-2</v>
      </c>
      <c r="AP14" s="17">
        <v>3.3348420034993297E-2</v>
      </c>
      <c r="AQ14" s="17">
        <v>3.4527468475609398E-2</v>
      </c>
      <c r="AR14" s="17"/>
      <c r="AS14" s="17">
        <v>6.1928263100008901E-2</v>
      </c>
      <c r="AT14" s="17">
        <v>4.6202893657770701E-2</v>
      </c>
      <c r="AU14" s="17">
        <v>3.3913720966068803E-2</v>
      </c>
      <c r="AV14" s="17">
        <v>2.1693050385439599E-2</v>
      </c>
      <c r="AW14" s="17">
        <v>2.0732351657323699E-2</v>
      </c>
      <c r="AX14" s="17"/>
      <c r="AY14" s="17">
        <v>0.103445904958178</v>
      </c>
      <c r="AZ14" s="17">
        <v>6.4560693132221805E-2</v>
      </c>
      <c r="BA14" s="17">
        <v>4.3865066048263499E-2</v>
      </c>
      <c r="BB14" s="17">
        <v>4.12438553463556E-2</v>
      </c>
      <c r="BC14" s="17">
        <v>4.4427455630419499E-2</v>
      </c>
      <c r="BD14" s="17">
        <v>4.49642955566198E-2</v>
      </c>
      <c r="BE14" s="17">
        <v>5.9108121087236197E-2</v>
      </c>
      <c r="BF14" s="17">
        <v>4.1305004580205203E-2</v>
      </c>
      <c r="BG14" s="17">
        <v>3.7229510271214503E-2</v>
      </c>
      <c r="BH14" s="17">
        <v>2.9482750229122799E-2</v>
      </c>
      <c r="BI14" s="17">
        <v>3.7884451135662502E-2</v>
      </c>
      <c r="BJ14" s="17">
        <v>4.6597070118259802E-2</v>
      </c>
      <c r="BK14" s="17">
        <v>2.3874249570547901E-2</v>
      </c>
      <c r="BL14" s="17">
        <v>0</v>
      </c>
      <c r="BM14" s="17">
        <v>6.6392145237765099E-2</v>
      </c>
      <c r="BN14" s="17">
        <v>0</v>
      </c>
      <c r="BO14" s="17"/>
      <c r="BP14" s="17">
        <v>4.0127402698548802E-2</v>
      </c>
      <c r="BQ14" s="17">
        <v>5.2501960221839401E-2</v>
      </c>
      <c r="BR14" s="17">
        <v>4.6115154938717901E-2</v>
      </c>
      <c r="BS14" s="17">
        <v>4.3010390820882802E-2</v>
      </c>
      <c r="BT14" s="17">
        <v>2.51702314901333E-2</v>
      </c>
      <c r="BU14" s="17">
        <v>4.2537012791126601E-2</v>
      </c>
      <c r="BV14" s="17"/>
      <c r="BW14" s="17">
        <v>4.6164782373668702E-2</v>
      </c>
      <c r="BX14" s="17">
        <v>4.3206408142947898E-2</v>
      </c>
      <c r="BY14" s="17">
        <v>2.76910715521918E-2</v>
      </c>
      <c r="BZ14" s="17">
        <v>4.52567478540584E-2</v>
      </c>
      <c r="CA14" s="17">
        <v>4.2892883741751001E-2</v>
      </c>
      <c r="CB14" s="17">
        <v>5.6278842436302698E-2</v>
      </c>
      <c r="CC14" s="17">
        <v>2.0507044446958399E-2</v>
      </c>
      <c r="CD14" s="17">
        <v>7.7389918572780395E-2</v>
      </c>
      <c r="CE14" s="17"/>
      <c r="CF14" s="17">
        <v>2.8976507371386899E-2</v>
      </c>
      <c r="CG14" s="17">
        <v>4.0372538418360998E-2</v>
      </c>
      <c r="CH14" s="17">
        <v>4.2092611513755498E-2</v>
      </c>
      <c r="CI14" s="17">
        <v>6.1006627357485202E-2</v>
      </c>
      <c r="CJ14" s="17">
        <v>5.0422747361675999E-2</v>
      </c>
      <c r="CK14" s="17"/>
      <c r="CL14" s="17">
        <v>2.9035708863687299E-2</v>
      </c>
      <c r="CM14" s="17"/>
      <c r="CN14" s="17">
        <v>5.4589325486094999E-2</v>
      </c>
      <c r="CO14" s="17">
        <v>2.4860605359333501E-2</v>
      </c>
      <c r="CP14" s="17">
        <v>3.2821322415319598E-2</v>
      </c>
    </row>
    <row r="15" spans="2:94" x14ac:dyDescent="0.35">
      <c r="B15" s="18" t="s">
        <v>145</v>
      </c>
      <c r="C15" s="20">
        <v>0.60638701838984099</v>
      </c>
      <c r="D15" s="20">
        <v>0.65358674962361696</v>
      </c>
      <c r="E15" s="20">
        <v>0.55919344120593395</v>
      </c>
      <c r="F15" s="20"/>
      <c r="G15" s="20">
        <v>0.63539659287974903</v>
      </c>
      <c r="H15" s="20">
        <v>0.62009322014548396</v>
      </c>
      <c r="I15" s="20">
        <v>0.59736746350706904</v>
      </c>
      <c r="J15" s="20">
        <v>0.60767968880053203</v>
      </c>
      <c r="K15" s="20">
        <v>0.59697209582428801</v>
      </c>
      <c r="L15" s="20">
        <v>0.58838785364522495</v>
      </c>
      <c r="M15" s="20"/>
      <c r="N15" s="20">
        <v>0.65619805124931896</v>
      </c>
      <c r="O15" s="20">
        <v>0.61163027413848503</v>
      </c>
      <c r="P15" s="20">
        <v>0.59152513956147701</v>
      </c>
      <c r="Q15" s="20">
        <v>0.55842082742613297</v>
      </c>
      <c r="R15" s="20"/>
      <c r="S15" s="20">
        <v>0.63739674296264304</v>
      </c>
      <c r="T15" s="20">
        <v>0.573114781975123</v>
      </c>
      <c r="U15" s="20">
        <v>0.62891006864024601</v>
      </c>
      <c r="V15" s="20">
        <v>0.59726036378685299</v>
      </c>
      <c r="W15" s="20">
        <v>0.606036710984454</v>
      </c>
      <c r="X15" s="20">
        <v>0.53677956017306205</v>
      </c>
      <c r="Y15" s="20">
        <v>0.64850005145761602</v>
      </c>
      <c r="Z15" s="20">
        <v>0.62791596909773195</v>
      </c>
      <c r="AA15" s="20">
        <v>0.59075901973852796</v>
      </c>
      <c r="AB15" s="20">
        <v>0.63278061352915804</v>
      </c>
      <c r="AC15" s="20">
        <v>0.61464238238191504</v>
      </c>
      <c r="AD15" s="20"/>
      <c r="AE15" s="20">
        <v>0.56384024503390295</v>
      </c>
      <c r="AF15" s="20">
        <v>0.66745829914211796</v>
      </c>
      <c r="AG15" s="20">
        <v>0.54588973239656502</v>
      </c>
      <c r="AH15" s="20"/>
      <c r="AI15" s="20">
        <v>0.57607543679691697</v>
      </c>
      <c r="AJ15" s="20">
        <v>0.665836430288823</v>
      </c>
      <c r="AK15" s="20">
        <v>0.68249866626565103</v>
      </c>
      <c r="AL15" s="20">
        <v>0.49409456026359999</v>
      </c>
      <c r="AM15" s="20">
        <v>0.52148967691758197</v>
      </c>
      <c r="AN15" s="20"/>
      <c r="AO15" s="20">
        <v>0.59910058092194496</v>
      </c>
      <c r="AP15" s="20">
        <v>0.66509957083470095</v>
      </c>
      <c r="AQ15" s="20">
        <v>0.66627025347172297</v>
      </c>
      <c r="AR15" s="20"/>
      <c r="AS15" s="20">
        <v>0.55575541063445599</v>
      </c>
      <c r="AT15" s="20">
        <v>0.58356633712916794</v>
      </c>
      <c r="AU15" s="20">
        <v>0.62338014866369296</v>
      </c>
      <c r="AV15" s="20">
        <v>0.69652856637329397</v>
      </c>
      <c r="AW15" s="20">
        <v>0.65005389657969403</v>
      </c>
      <c r="AX15" s="20"/>
      <c r="AY15" s="20">
        <v>0.64137200903186997</v>
      </c>
      <c r="AZ15" s="20">
        <v>0.54313222604678102</v>
      </c>
      <c r="BA15" s="20">
        <v>0.64127494991873601</v>
      </c>
      <c r="BB15" s="20">
        <v>0.60471837960458097</v>
      </c>
      <c r="BC15" s="20">
        <v>0.60315181398197104</v>
      </c>
      <c r="BD15" s="20">
        <v>0.57724529798329904</v>
      </c>
      <c r="BE15" s="20">
        <v>0.54819441618017395</v>
      </c>
      <c r="BF15" s="20">
        <v>0.61368198004719898</v>
      </c>
      <c r="BG15" s="20">
        <v>0.615146062388503</v>
      </c>
      <c r="BH15" s="20">
        <v>0.67589305515234299</v>
      </c>
      <c r="BI15" s="20">
        <v>0.63720073023870105</v>
      </c>
      <c r="BJ15" s="20">
        <v>0.63166021486342305</v>
      </c>
      <c r="BK15" s="20">
        <v>0.66672615589712403</v>
      </c>
      <c r="BL15" s="20">
        <v>0.66688728085568005</v>
      </c>
      <c r="BM15" s="20">
        <v>0.64183440474791897</v>
      </c>
      <c r="BN15" s="20">
        <v>0.72120556666570101</v>
      </c>
      <c r="BO15" s="20"/>
      <c r="BP15" s="20">
        <v>0.658353176116106</v>
      </c>
      <c r="BQ15" s="20">
        <v>0.60270824545989499</v>
      </c>
      <c r="BR15" s="20">
        <v>0.59057238822190306</v>
      </c>
      <c r="BS15" s="20">
        <v>0.58470046931786601</v>
      </c>
      <c r="BT15" s="20">
        <v>0.586711434016983</v>
      </c>
      <c r="BU15" s="20">
        <v>0.56739887582423099</v>
      </c>
      <c r="BV15" s="20"/>
      <c r="BW15" s="20">
        <v>0.61552712505537199</v>
      </c>
      <c r="BX15" s="20">
        <v>0.62988428761836102</v>
      </c>
      <c r="BY15" s="20">
        <v>0.62450508429868801</v>
      </c>
      <c r="BZ15" s="20">
        <v>0.59795199534693599</v>
      </c>
      <c r="CA15" s="20">
        <v>0.60294188740482102</v>
      </c>
      <c r="CB15" s="20">
        <v>0.57652459563540204</v>
      </c>
      <c r="CC15" s="20">
        <v>0.69527394235598605</v>
      </c>
      <c r="CD15" s="20">
        <v>0.53616075016760301</v>
      </c>
      <c r="CE15" s="20"/>
      <c r="CF15" s="20">
        <v>0.66243364162073004</v>
      </c>
      <c r="CG15" s="20">
        <v>0.61975546453069297</v>
      </c>
      <c r="CH15" s="20">
        <v>0.58548940834184504</v>
      </c>
      <c r="CI15" s="20">
        <v>0.612040718293692</v>
      </c>
      <c r="CJ15" s="20">
        <v>0.53433723661372901</v>
      </c>
      <c r="CK15" s="20"/>
      <c r="CL15" s="20">
        <v>0.64332947713981203</v>
      </c>
      <c r="CM15" s="20"/>
      <c r="CN15" s="20">
        <v>0.61914291764167195</v>
      </c>
      <c r="CO15" s="20">
        <v>0.56311095706651004</v>
      </c>
      <c r="CP15" s="20">
        <v>0.61167869864303304</v>
      </c>
    </row>
    <row r="16" spans="2:94" x14ac:dyDescent="0.35">
      <c r="B16" s="18" t="s">
        <v>146</v>
      </c>
      <c r="C16" s="20">
        <v>0.12730653436512501</v>
      </c>
      <c r="D16" s="20">
        <v>0.11267404866276499</v>
      </c>
      <c r="E16" s="20">
        <v>0.141623495024712</v>
      </c>
      <c r="F16" s="20"/>
      <c r="G16" s="20">
        <v>0.113699501475604</v>
      </c>
      <c r="H16" s="20">
        <v>0.13030169383760801</v>
      </c>
      <c r="I16" s="20">
        <v>0.112553774991655</v>
      </c>
      <c r="J16" s="20">
        <v>0.125772818431751</v>
      </c>
      <c r="K16" s="20">
        <v>0.141614074174505</v>
      </c>
      <c r="L16" s="20">
        <v>0.13759950105860999</v>
      </c>
      <c r="M16" s="20"/>
      <c r="N16" s="20">
        <v>0.120806151016897</v>
      </c>
      <c r="O16" s="20">
        <v>0.133370366299703</v>
      </c>
      <c r="P16" s="20">
        <v>0.14760765528398401</v>
      </c>
      <c r="Q16" s="20">
        <v>0.110813159949521</v>
      </c>
      <c r="R16" s="20"/>
      <c r="S16" s="20">
        <v>0.119623857635971</v>
      </c>
      <c r="T16" s="20">
        <v>0.123001855242982</v>
      </c>
      <c r="U16" s="20">
        <v>0.12215798877012</v>
      </c>
      <c r="V16" s="20">
        <v>0.15610679150449999</v>
      </c>
      <c r="W16" s="20">
        <v>0.13111874339167201</v>
      </c>
      <c r="X16" s="20">
        <v>0.14092046258885699</v>
      </c>
      <c r="Y16" s="20">
        <v>0.107122818338639</v>
      </c>
      <c r="Z16" s="20">
        <v>0.103122035369707</v>
      </c>
      <c r="AA16" s="20">
        <v>0.14079372589959699</v>
      </c>
      <c r="AB16" s="20">
        <v>0.118209757706993</v>
      </c>
      <c r="AC16" s="20">
        <v>0.124881094079889</v>
      </c>
      <c r="AD16" s="20"/>
      <c r="AE16" s="20">
        <v>0.16167557942170899</v>
      </c>
      <c r="AF16" s="20">
        <v>9.6746883368927797E-2</v>
      </c>
      <c r="AG16" s="20">
        <v>0.13826880474242001</v>
      </c>
      <c r="AH16" s="20"/>
      <c r="AI16" s="20">
        <v>0.15577912302747099</v>
      </c>
      <c r="AJ16" s="20">
        <v>0.10796876655266099</v>
      </c>
      <c r="AK16" s="20">
        <v>7.46424537210294E-2</v>
      </c>
      <c r="AL16" s="20">
        <v>0.335471146081328</v>
      </c>
      <c r="AM16" s="20">
        <v>0.13074789445552201</v>
      </c>
      <c r="AN16" s="20"/>
      <c r="AO16" s="20">
        <v>0.144752335280668</v>
      </c>
      <c r="AP16" s="20">
        <v>9.9848256493101695E-2</v>
      </c>
      <c r="AQ16" s="20">
        <v>0.102759325472212</v>
      </c>
      <c r="AR16" s="20"/>
      <c r="AS16" s="20">
        <v>0.119493046874111</v>
      </c>
      <c r="AT16" s="20">
        <v>0.129954971808692</v>
      </c>
      <c r="AU16" s="20">
        <v>0.12825301625510799</v>
      </c>
      <c r="AV16" s="20">
        <v>0.11281926616780399</v>
      </c>
      <c r="AW16" s="20">
        <v>0.242777199433452</v>
      </c>
      <c r="AX16" s="20"/>
      <c r="AY16" s="20">
        <v>0.12589840822571699</v>
      </c>
      <c r="AZ16" s="20">
        <v>0.123440269909873</v>
      </c>
      <c r="BA16" s="20">
        <v>0.1122067594014</v>
      </c>
      <c r="BB16" s="20">
        <v>0.12518945558931199</v>
      </c>
      <c r="BC16" s="20">
        <v>0.11332289670663601</v>
      </c>
      <c r="BD16" s="20">
        <v>0.146371921807222</v>
      </c>
      <c r="BE16" s="20">
        <v>0.150854638020957</v>
      </c>
      <c r="BF16" s="20">
        <v>0.13653681529883199</v>
      </c>
      <c r="BG16" s="20">
        <v>0.12513715921510099</v>
      </c>
      <c r="BH16" s="20">
        <v>8.9330231937698804E-2</v>
      </c>
      <c r="BI16" s="20">
        <v>0.13311362333205201</v>
      </c>
      <c r="BJ16" s="20">
        <v>0.11580389505341999</v>
      </c>
      <c r="BK16" s="20">
        <v>0.11988258410724301</v>
      </c>
      <c r="BL16" s="20">
        <v>0.124002232391399</v>
      </c>
      <c r="BM16" s="20">
        <v>6.6600237045451094E-2</v>
      </c>
      <c r="BN16" s="20">
        <v>0.121856869818195</v>
      </c>
      <c r="BO16" s="20"/>
      <c r="BP16" s="20">
        <v>0.125224424626422</v>
      </c>
      <c r="BQ16" s="20">
        <v>0.115684696909217</v>
      </c>
      <c r="BR16" s="20">
        <v>0.12637097262108901</v>
      </c>
      <c r="BS16" s="20">
        <v>0.13740627575113801</v>
      </c>
      <c r="BT16" s="20">
        <v>0.134554525448048</v>
      </c>
      <c r="BU16" s="20">
        <v>0.146165840627687</v>
      </c>
      <c r="BV16" s="20"/>
      <c r="BW16" s="20">
        <v>0.12623622801911799</v>
      </c>
      <c r="BX16" s="20">
        <v>0.114924411781088</v>
      </c>
      <c r="BY16" s="20">
        <v>0.124427786455828</v>
      </c>
      <c r="BZ16" s="20">
        <v>0.137093997028223</v>
      </c>
      <c r="CA16" s="20">
        <v>0.14941561558594199</v>
      </c>
      <c r="CB16" s="20">
        <v>0.15849986628992299</v>
      </c>
      <c r="CC16" s="20">
        <v>7.6854331568416603E-2</v>
      </c>
      <c r="CD16" s="20">
        <v>0.132316114898024</v>
      </c>
      <c r="CE16" s="20"/>
      <c r="CF16" s="20">
        <v>0.13128170125264199</v>
      </c>
      <c r="CG16" s="20">
        <v>0.12643589247221801</v>
      </c>
      <c r="CH16" s="20">
        <v>0.12592338590500099</v>
      </c>
      <c r="CI16" s="20">
        <v>0.11188014004036</v>
      </c>
      <c r="CJ16" s="20">
        <v>0.207075548246832</v>
      </c>
      <c r="CK16" s="20"/>
      <c r="CL16" s="20">
        <v>9.6122629482454605E-2</v>
      </c>
      <c r="CM16" s="20"/>
      <c r="CN16" s="20">
        <v>0.11819311664757499</v>
      </c>
      <c r="CO16" s="20">
        <v>0.13446315253381699</v>
      </c>
      <c r="CP16" s="20">
        <v>0.14243740937591801</v>
      </c>
    </row>
    <row r="17" spans="2:94" x14ac:dyDescent="0.35">
      <c r="B17" s="18" t="s">
        <v>147</v>
      </c>
      <c r="C17" s="21">
        <v>0.47908048402471598</v>
      </c>
      <c r="D17" s="21">
        <v>0.54091270096085198</v>
      </c>
      <c r="E17" s="21">
        <v>0.41756994618122101</v>
      </c>
      <c r="F17" s="21"/>
      <c r="G17" s="21">
        <v>0.521697091404145</v>
      </c>
      <c r="H17" s="21">
        <v>0.48979152630787498</v>
      </c>
      <c r="I17" s="21">
        <v>0.48481368851541401</v>
      </c>
      <c r="J17" s="21">
        <v>0.48190687036878199</v>
      </c>
      <c r="K17" s="21">
        <v>0.45535802164978301</v>
      </c>
      <c r="L17" s="21">
        <v>0.45078835258661598</v>
      </c>
      <c r="M17" s="21"/>
      <c r="N17" s="21">
        <v>0.535391900232422</v>
      </c>
      <c r="O17" s="21">
        <v>0.47825990783878097</v>
      </c>
      <c r="P17" s="21">
        <v>0.443917484277493</v>
      </c>
      <c r="Q17" s="21">
        <v>0.44760766747661201</v>
      </c>
      <c r="R17" s="21"/>
      <c r="S17" s="21">
        <v>0.51777288532667198</v>
      </c>
      <c r="T17" s="21">
        <v>0.45011292673214098</v>
      </c>
      <c r="U17" s="21">
        <v>0.50675207987012605</v>
      </c>
      <c r="V17" s="21">
        <v>0.44115357228235302</v>
      </c>
      <c r="W17" s="21">
        <v>0.47491796759278199</v>
      </c>
      <c r="X17" s="21">
        <v>0.39585909758420501</v>
      </c>
      <c r="Y17" s="21">
        <v>0.54137723311897601</v>
      </c>
      <c r="Z17" s="21">
        <v>0.52479393372802496</v>
      </c>
      <c r="AA17" s="21">
        <v>0.44996529383893102</v>
      </c>
      <c r="AB17" s="21">
        <v>0.514570855822166</v>
      </c>
      <c r="AC17" s="21">
        <v>0.48976128830202598</v>
      </c>
      <c r="AD17" s="21"/>
      <c r="AE17" s="21">
        <v>0.40216466561219499</v>
      </c>
      <c r="AF17" s="21">
        <v>0.57071141577319096</v>
      </c>
      <c r="AG17" s="21">
        <v>0.40762092765414498</v>
      </c>
      <c r="AH17" s="21"/>
      <c r="AI17" s="21">
        <v>0.42029631376944598</v>
      </c>
      <c r="AJ17" s="21">
        <v>0.55786766373616203</v>
      </c>
      <c r="AK17" s="21">
        <v>0.60785621254462197</v>
      </c>
      <c r="AL17" s="21">
        <v>0.15862341418227199</v>
      </c>
      <c r="AM17" s="21">
        <v>0.39074178246205998</v>
      </c>
      <c r="AN17" s="21"/>
      <c r="AO17" s="21">
        <v>0.45434824564127702</v>
      </c>
      <c r="AP17" s="21">
        <v>0.56525131434159903</v>
      </c>
      <c r="AQ17" s="21">
        <v>0.56351092799951097</v>
      </c>
      <c r="AR17" s="21"/>
      <c r="AS17" s="21">
        <v>0.436262363760345</v>
      </c>
      <c r="AT17" s="21">
        <v>0.45361136532047602</v>
      </c>
      <c r="AU17" s="21">
        <v>0.49512713240858502</v>
      </c>
      <c r="AV17" s="21">
        <v>0.58370930020548994</v>
      </c>
      <c r="AW17" s="21">
        <v>0.40727669714624198</v>
      </c>
      <c r="AX17" s="21"/>
      <c r="AY17" s="21">
        <v>0.51547360080615201</v>
      </c>
      <c r="AZ17" s="21">
        <v>0.41969195613690802</v>
      </c>
      <c r="BA17" s="21">
        <v>0.529068190517336</v>
      </c>
      <c r="BB17" s="21">
        <v>0.47952892401526898</v>
      </c>
      <c r="BC17" s="21">
        <v>0.48982891727533501</v>
      </c>
      <c r="BD17" s="21">
        <v>0.43087337617607702</v>
      </c>
      <c r="BE17" s="21">
        <v>0.39733977815921601</v>
      </c>
      <c r="BF17" s="21">
        <v>0.47714516474836699</v>
      </c>
      <c r="BG17" s="21">
        <v>0.49000890317340201</v>
      </c>
      <c r="BH17" s="21">
        <v>0.58656282321464404</v>
      </c>
      <c r="BI17" s="21">
        <v>0.50408710690664904</v>
      </c>
      <c r="BJ17" s="21">
        <v>0.51585631981000302</v>
      </c>
      <c r="BK17" s="21">
        <v>0.54684357178988097</v>
      </c>
      <c r="BL17" s="21">
        <v>0.54288504846428098</v>
      </c>
      <c r="BM17" s="21">
        <v>0.57523416770246805</v>
      </c>
      <c r="BN17" s="21">
        <v>0.59934869684750602</v>
      </c>
      <c r="BO17" s="21"/>
      <c r="BP17" s="21">
        <v>0.53312875148968397</v>
      </c>
      <c r="BQ17" s="21">
        <v>0.48702354855067798</v>
      </c>
      <c r="BR17" s="21">
        <v>0.46420141560081501</v>
      </c>
      <c r="BS17" s="21">
        <v>0.44729419356672701</v>
      </c>
      <c r="BT17" s="21">
        <v>0.45215690856893598</v>
      </c>
      <c r="BU17" s="21">
        <v>0.42123303519654298</v>
      </c>
      <c r="BV17" s="21"/>
      <c r="BW17" s="21">
        <v>0.489290897036254</v>
      </c>
      <c r="BX17" s="21">
        <v>0.51495987583727398</v>
      </c>
      <c r="BY17" s="21">
        <v>0.50007729784286103</v>
      </c>
      <c r="BZ17" s="21">
        <v>0.46085799831871299</v>
      </c>
      <c r="CA17" s="21">
        <v>0.453526271818878</v>
      </c>
      <c r="CB17" s="21">
        <v>0.41802472934547802</v>
      </c>
      <c r="CC17" s="21">
        <v>0.61841961078757002</v>
      </c>
      <c r="CD17" s="21">
        <v>0.40384463526957898</v>
      </c>
      <c r="CE17" s="21"/>
      <c r="CF17" s="21">
        <v>0.53115194036808799</v>
      </c>
      <c r="CG17" s="21">
        <v>0.49331957205847399</v>
      </c>
      <c r="CH17" s="21">
        <v>0.45956602243684402</v>
      </c>
      <c r="CI17" s="21">
        <v>0.50016057825333304</v>
      </c>
      <c r="CJ17" s="21">
        <v>0.32726168836689701</v>
      </c>
      <c r="CK17" s="21"/>
      <c r="CL17" s="21">
        <v>0.54720684765735705</v>
      </c>
      <c r="CM17" s="21"/>
      <c r="CN17" s="21">
        <v>0.50094980099409703</v>
      </c>
      <c r="CO17" s="21">
        <v>0.42864780453269302</v>
      </c>
      <c r="CP17" s="21">
        <v>0.469241289267115</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CP22"/>
  <sheetViews>
    <sheetView showGridLines="0" topLeftCell="A9" workbookViewId="0">
      <pane xSplit="2" topLeftCell="BR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205</v>
      </c>
      <c r="C9" s="17">
        <v>0.141612770994543</v>
      </c>
      <c r="D9" s="17">
        <v>0.17777368470325999</v>
      </c>
      <c r="E9" s="17">
        <v>0.104469698139089</v>
      </c>
      <c r="F9" s="17"/>
      <c r="G9" s="17">
        <v>0.19018915697873401</v>
      </c>
      <c r="H9" s="17">
        <v>0.17525979814200901</v>
      </c>
      <c r="I9" s="17">
        <v>0.13876809602003701</v>
      </c>
      <c r="J9" s="17">
        <v>0.13411360621428201</v>
      </c>
      <c r="K9" s="17">
        <v>9.7337468206563096E-2</v>
      </c>
      <c r="L9" s="17">
        <v>0.119699965777408</v>
      </c>
      <c r="M9" s="17"/>
      <c r="N9" s="17">
        <v>0.15126953210248201</v>
      </c>
      <c r="O9" s="17">
        <v>0.151325560271896</v>
      </c>
      <c r="P9" s="17">
        <v>0.13814919234901099</v>
      </c>
      <c r="Q9" s="17">
        <v>0.122151930565955</v>
      </c>
      <c r="R9" s="17"/>
      <c r="S9" s="17">
        <v>0.20341915648669201</v>
      </c>
      <c r="T9" s="17">
        <v>0.116869899189377</v>
      </c>
      <c r="U9" s="17">
        <v>0.130680383248787</v>
      </c>
      <c r="V9" s="17">
        <v>0.118636639516789</v>
      </c>
      <c r="W9" s="17">
        <v>9.9465328786558393E-2</v>
      </c>
      <c r="X9" s="17">
        <v>0.11125905597246299</v>
      </c>
      <c r="Y9" s="17">
        <v>0.168271496253276</v>
      </c>
      <c r="Z9" s="17">
        <v>0.14757856959481</v>
      </c>
      <c r="AA9" s="17">
        <v>0.142506866320084</v>
      </c>
      <c r="AB9" s="17">
        <v>0.156977788073525</v>
      </c>
      <c r="AC9" s="17">
        <v>0.12846173056313401</v>
      </c>
      <c r="AD9" s="17"/>
      <c r="AE9" s="17">
        <v>0.120781490516555</v>
      </c>
      <c r="AF9" s="17">
        <v>0.15911949395472899</v>
      </c>
      <c r="AG9" s="17">
        <v>0.125724660552814</v>
      </c>
      <c r="AH9" s="17"/>
      <c r="AI9" s="17">
        <v>0.11377326369240701</v>
      </c>
      <c r="AJ9" s="17">
        <v>0.17327764234006601</v>
      </c>
      <c r="AK9" s="17">
        <v>0.15307503056458999</v>
      </c>
      <c r="AL9" s="17">
        <v>9.8623501221712304E-2</v>
      </c>
      <c r="AM9" s="17">
        <v>0.119789487199512</v>
      </c>
      <c r="AN9" s="17"/>
      <c r="AO9" s="17">
        <v>0.13312397647299301</v>
      </c>
      <c r="AP9" s="17">
        <v>0.168062717634612</v>
      </c>
      <c r="AQ9" s="17">
        <v>0.14411454239284999</v>
      </c>
      <c r="AR9" s="17"/>
      <c r="AS9" s="17">
        <v>0.103454728186788</v>
      </c>
      <c r="AT9" s="17">
        <v>0.12295416302595</v>
      </c>
      <c r="AU9" s="17">
        <v>0.161378007022661</v>
      </c>
      <c r="AV9" s="17">
        <v>0.18386768997369399</v>
      </c>
      <c r="AW9" s="17">
        <v>0.17103501116964601</v>
      </c>
      <c r="AX9" s="17"/>
      <c r="AY9" s="17">
        <v>0.19513619507809901</v>
      </c>
      <c r="AZ9" s="17">
        <v>0.13709471396464501</v>
      </c>
      <c r="BA9" s="17">
        <v>0.16391085281360401</v>
      </c>
      <c r="BB9" s="17">
        <v>0.16319751864340101</v>
      </c>
      <c r="BC9" s="17">
        <v>0.13337772150664301</v>
      </c>
      <c r="BD9" s="17">
        <v>0.115528593731548</v>
      </c>
      <c r="BE9" s="17">
        <v>0.133928816752724</v>
      </c>
      <c r="BF9" s="17">
        <v>0.118613061592202</v>
      </c>
      <c r="BG9" s="17">
        <v>0.11285852870573</v>
      </c>
      <c r="BH9" s="17">
        <v>0.146780907033048</v>
      </c>
      <c r="BI9" s="17">
        <v>0.131083319476128</v>
      </c>
      <c r="BJ9" s="17">
        <v>0.15171643229474999</v>
      </c>
      <c r="BK9" s="17">
        <v>0.13624115303669099</v>
      </c>
      <c r="BL9" s="17">
        <v>0.231961649005545</v>
      </c>
      <c r="BM9" s="17">
        <v>0.229891171331669</v>
      </c>
      <c r="BN9" s="17">
        <v>0.241725596794966</v>
      </c>
      <c r="BO9" s="17"/>
      <c r="BP9" s="17">
        <v>0.20029351469141199</v>
      </c>
      <c r="BQ9" s="17">
        <v>0.13194840596374999</v>
      </c>
      <c r="BR9" s="17">
        <v>0.11099201481747201</v>
      </c>
      <c r="BS9" s="17">
        <v>0.12708755009730399</v>
      </c>
      <c r="BT9" s="17">
        <v>0.12692772779782899</v>
      </c>
      <c r="BU9" s="17">
        <v>0.10404868915357</v>
      </c>
      <c r="BV9" s="17"/>
      <c r="BW9" s="17">
        <v>0.20908595604673799</v>
      </c>
      <c r="BX9" s="17">
        <v>0.15782973982694501</v>
      </c>
      <c r="BY9" s="17">
        <v>0.141609648122732</v>
      </c>
      <c r="BZ9" s="17">
        <v>0.124940113891303</v>
      </c>
      <c r="CA9" s="17">
        <v>0.12730039501500401</v>
      </c>
      <c r="CB9" s="17">
        <v>0.13113705877939599</v>
      </c>
      <c r="CC9" s="17">
        <v>0.20804816283991301</v>
      </c>
      <c r="CD9" s="17">
        <v>0.117713637087342</v>
      </c>
      <c r="CE9" s="17"/>
      <c r="CF9" s="17">
        <v>0.23203561193023001</v>
      </c>
      <c r="CG9" s="17">
        <v>0.12590047040334201</v>
      </c>
      <c r="CH9" s="17">
        <v>0.14119879508518399</v>
      </c>
      <c r="CI9" s="17">
        <v>0.12676841043883399</v>
      </c>
      <c r="CJ9" s="17">
        <v>0.15245666364925001</v>
      </c>
      <c r="CK9" s="17"/>
      <c r="CL9" s="17">
        <v>0.124944638586375</v>
      </c>
      <c r="CM9" s="17"/>
      <c r="CN9" s="17">
        <v>0.156037128334994</v>
      </c>
      <c r="CO9" s="17">
        <v>9.1235536433234093E-2</v>
      </c>
      <c r="CP9" s="17">
        <v>0.14874322528230199</v>
      </c>
    </row>
    <row r="10" spans="2:94" x14ac:dyDescent="0.35">
      <c r="B10" s="18" t="s">
        <v>206</v>
      </c>
      <c r="C10" s="17">
        <v>0.322586814170019</v>
      </c>
      <c r="D10" s="17">
        <v>0.33543045572131203</v>
      </c>
      <c r="E10" s="17">
        <v>0.31018618400242598</v>
      </c>
      <c r="F10" s="17"/>
      <c r="G10" s="17">
        <v>0.38412369491588</v>
      </c>
      <c r="H10" s="17">
        <v>0.374333172018739</v>
      </c>
      <c r="I10" s="17">
        <v>0.31925890054123102</v>
      </c>
      <c r="J10" s="17">
        <v>0.30564549828044901</v>
      </c>
      <c r="K10" s="17">
        <v>0.30123726896514003</v>
      </c>
      <c r="L10" s="17">
        <v>0.26986665451501302</v>
      </c>
      <c r="M10" s="17"/>
      <c r="N10" s="17">
        <v>0.35635315871432799</v>
      </c>
      <c r="O10" s="17">
        <v>0.32689190374979599</v>
      </c>
      <c r="P10" s="17">
        <v>0.30994287693485401</v>
      </c>
      <c r="Q10" s="17">
        <v>0.29401506270643601</v>
      </c>
      <c r="R10" s="17"/>
      <c r="S10" s="17">
        <v>0.33580718984658098</v>
      </c>
      <c r="T10" s="17">
        <v>0.318885059679967</v>
      </c>
      <c r="U10" s="17">
        <v>0.32048411474742899</v>
      </c>
      <c r="V10" s="17">
        <v>0.31226895808432698</v>
      </c>
      <c r="W10" s="17">
        <v>0.357173787903319</v>
      </c>
      <c r="X10" s="17">
        <v>0.33380508227744499</v>
      </c>
      <c r="Y10" s="17">
        <v>0.34014826957438099</v>
      </c>
      <c r="Z10" s="17">
        <v>0.298230770826799</v>
      </c>
      <c r="AA10" s="17">
        <v>0.29636183176957598</v>
      </c>
      <c r="AB10" s="17">
        <v>0.31071753571923999</v>
      </c>
      <c r="AC10" s="17">
        <v>0.31908797446595899</v>
      </c>
      <c r="AD10" s="17"/>
      <c r="AE10" s="17">
        <v>0.30325691615704697</v>
      </c>
      <c r="AF10" s="17">
        <v>0.34590565648733301</v>
      </c>
      <c r="AG10" s="17">
        <v>0.27978274916646001</v>
      </c>
      <c r="AH10" s="17"/>
      <c r="AI10" s="17">
        <v>0.30240447291331302</v>
      </c>
      <c r="AJ10" s="17">
        <v>0.36840185271689602</v>
      </c>
      <c r="AK10" s="17">
        <v>0.32332268347284898</v>
      </c>
      <c r="AL10" s="17">
        <v>0.28134705616243399</v>
      </c>
      <c r="AM10" s="17">
        <v>0.273573297815627</v>
      </c>
      <c r="AN10" s="17"/>
      <c r="AO10" s="17">
        <v>0.34109086617844198</v>
      </c>
      <c r="AP10" s="17">
        <v>0.36646707997925898</v>
      </c>
      <c r="AQ10" s="17">
        <v>0.33142582316085301</v>
      </c>
      <c r="AR10" s="17"/>
      <c r="AS10" s="17">
        <v>0.30342673090483202</v>
      </c>
      <c r="AT10" s="17">
        <v>0.32841437663949402</v>
      </c>
      <c r="AU10" s="17">
        <v>0.33142636579745699</v>
      </c>
      <c r="AV10" s="17">
        <v>0.34434154350458201</v>
      </c>
      <c r="AW10" s="17">
        <v>0.35193584735033601</v>
      </c>
      <c r="AX10" s="17"/>
      <c r="AY10" s="17">
        <v>0.188053671705776</v>
      </c>
      <c r="AZ10" s="17">
        <v>0.29111057593873702</v>
      </c>
      <c r="BA10" s="17">
        <v>0.30880705245778101</v>
      </c>
      <c r="BB10" s="17">
        <v>0.26881734912901201</v>
      </c>
      <c r="BC10" s="17">
        <v>0.35754871270153099</v>
      </c>
      <c r="BD10" s="17">
        <v>0.33791186231576997</v>
      </c>
      <c r="BE10" s="17">
        <v>0.30062271423690301</v>
      </c>
      <c r="BF10" s="17">
        <v>0.33868613239631201</v>
      </c>
      <c r="BG10" s="17">
        <v>0.34146409333036798</v>
      </c>
      <c r="BH10" s="17">
        <v>0.34666843044484402</v>
      </c>
      <c r="BI10" s="17">
        <v>0.35531574155414902</v>
      </c>
      <c r="BJ10" s="17">
        <v>0.35718631240221899</v>
      </c>
      <c r="BK10" s="17">
        <v>0.30975375134865701</v>
      </c>
      <c r="BL10" s="17">
        <v>0.348375055213623</v>
      </c>
      <c r="BM10" s="17">
        <v>0.26313842672793297</v>
      </c>
      <c r="BN10" s="17">
        <v>0.36616840355765201</v>
      </c>
      <c r="BO10" s="17"/>
      <c r="BP10" s="17">
        <v>0.34575416294545402</v>
      </c>
      <c r="BQ10" s="17">
        <v>0.29986646265083</v>
      </c>
      <c r="BR10" s="17">
        <v>0.35896392276176198</v>
      </c>
      <c r="BS10" s="17">
        <v>0.319542175825557</v>
      </c>
      <c r="BT10" s="17">
        <v>0.29693802898442301</v>
      </c>
      <c r="BU10" s="17">
        <v>0.31186291482897099</v>
      </c>
      <c r="BV10" s="17"/>
      <c r="BW10" s="17">
        <v>0.31548422542055699</v>
      </c>
      <c r="BX10" s="17">
        <v>0.31699741310705298</v>
      </c>
      <c r="BY10" s="17">
        <v>0.32686882427964598</v>
      </c>
      <c r="BZ10" s="17">
        <v>0.32319264237677298</v>
      </c>
      <c r="CA10" s="17">
        <v>0.35112536254912402</v>
      </c>
      <c r="CB10" s="17">
        <v>0.32350457907205299</v>
      </c>
      <c r="CC10" s="17">
        <v>0.35644072068975802</v>
      </c>
      <c r="CD10" s="17">
        <v>0.35578080912186499</v>
      </c>
      <c r="CE10" s="17"/>
      <c r="CF10" s="17">
        <v>0.32960731703220397</v>
      </c>
      <c r="CG10" s="17">
        <v>0.33700560824399201</v>
      </c>
      <c r="CH10" s="17">
        <v>0.31231503989994502</v>
      </c>
      <c r="CI10" s="17">
        <v>0.31968783304991899</v>
      </c>
      <c r="CJ10" s="17">
        <v>0.28004953100788998</v>
      </c>
      <c r="CK10" s="17"/>
      <c r="CL10" s="17">
        <v>0.337097731568262</v>
      </c>
      <c r="CM10" s="17"/>
      <c r="CN10" s="17">
        <v>0.30379848325085401</v>
      </c>
      <c r="CO10" s="17">
        <v>0.34304816950225397</v>
      </c>
      <c r="CP10" s="17">
        <v>0.34923859047080003</v>
      </c>
    </row>
    <row r="11" spans="2:94" x14ac:dyDescent="0.35">
      <c r="B11" s="18" t="s">
        <v>207</v>
      </c>
      <c r="C11" s="17">
        <v>0.28841918237429798</v>
      </c>
      <c r="D11" s="17">
        <v>0.27812689981949801</v>
      </c>
      <c r="E11" s="17">
        <v>0.29976972462972701</v>
      </c>
      <c r="F11" s="17"/>
      <c r="G11" s="17">
        <v>0.26785507824205002</v>
      </c>
      <c r="H11" s="17">
        <v>0.26935432038110202</v>
      </c>
      <c r="I11" s="17">
        <v>0.322804579419469</v>
      </c>
      <c r="J11" s="17">
        <v>0.26836554126252399</v>
      </c>
      <c r="K11" s="17">
        <v>0.28854371976926302</v>
      </c>
      <c r="L11" s="17">
        <v>0.30597069551515499</v>
      </c>
      <c r="M11" s="17"/>
      <c r="N11" s="17">
        <v>0.24919148330737001</v>
      </c>
      <c r="O11" s="17">
        <v>0.27324347243929598</v>
      </c>
      <c r="P11" s="17">
        <v>0.30045876869594101</v>
      </c>
      <c r="Q11" s="17">
        <v>0.33557108597979401</v>
      </c>
      <c r="R11" s="17"/>
      <c r="S11" s="17">
        <v>0.23552764047059299</v>
      </c>
      <c r="T11" s="17">
        <v>0.27886588874958301</v>
      </c>
      <c r="U11" s="17">
        <v>0.32255264071672002</v>
      </c>
      <c r="V11" s="17">
        <v>0.28415780403589203</v>
      </c>
      <c r="W11" s="17">
        <v>0.29922837676535302</v>
      </c>
      <c r="X11" s="17">
        <v>0.306213719637836</v>
      </c>
      <c r="Y11" s="17">
        <v>0.27676321083421701</v>
      </c>
      <c r="Z11" s="17">
        <v>0.34910625752258401</v>
      </c>
      <c r="AA11" s="17">
        <v>0.31783227976647399</v>
      </c>
      <c r="AB11" s="17">
        <v>0.28616419486962502</v>
      </c>
      <c r="AC11" s="17">
        <v>0.27645580878859199</v>
      </c>
      <c r="AD11" s="17"/>
      <c r="AE11" s="17">
        <v>0.28443364924383302</v>
      </c>
      <c r="AF11" s="17">
        <v>0.26661932708471597</v>
      </c>
      <c r="AG11" s="17">
        <v>0.35015085567976201</v>
      </c>
      <c r="AH11" s="17"/>
      <c r="AI11" s="17">
        <v>0.29369297211607198</v>
      </c>
      <c r="AJ11" s="17">
        <v>0.24797944467456701</v>
      </c>
      <c r="AK11" s="17">
        <v>0.27786345914753702</v>
      </c>
      <c r="AL11" s="17">
        <v>0.37280581821311198</v>
      </c>
      <c r="AM11" s="17">
        <v>0.34554363287159201</v>
      </c>
      <c r="AN11" s="17"/>
      <c r="AO11" s="17">
        <v>0.28163863901748198</v>
      </c>
      <c r="AP11" s="17">
        <v>0.25813491155526602</v>
      </c>
      <c r="AQ11" s="17">
        <v>0.270694302719371</v>
      </c>
      <c r="AR11" s="17"/>
      <c r="AS11" s="17">
        <v>0.31791911355061803</v>
      </c>
      <c r="AT11" s="17">
        <v>0.29303374811238098</v>
      </c>
      <c r="AU11" s="17">
        <v>0.27565821339270002</v>
      </c>
      <c r="AV11" s="17">
        <v>0.27123604486654801</v>
      </c>
      <c r="AW11" s="17">
        <v>0.27319658803466501</v>
      </c>
      <c r="AX11" s="17"/>
      <c r="AY11" s="17">
        <v>0.22381670308277801</v>
      </c>
      <c r="AZ11" s="17">
        <v>0.33560374604818599</v>
      </c>
      <c r="BA11" s="17">
        <v>0.29019549246591902</v>
      </c>
      <c r="BB11" s="17">
        <v>0.32059297821514499</v>
      </c>
      <c r="BC11" s="17">
        <v>0.29134087167732903</v>
      </c>
      <c r="BD11" s="17">
        <v>0.30845935656225099</v>
      </c>
      <c r="BE11" s="17">
        <v>0.29765349985241801</v>
      </c>
      <c r="BF11" s="17">
        <v>0.26991847548428799</v>
      </c>
      <c r="BG11" s="17">
        <v>0.30253883212490501</v>
      </c>
      <c r="BH11" s="17">
        <v>0.30094805547481601</v>
      </c>
      <c r="BI11" s="17">
        <v>0.26125864987330699</v>
      </c>
      <c r="BJ11" s="17">
        <v>0.28204605099181701</v>
      </c>
      <c r="BK11" s="17">
        <v>0.26581948006524603</v>
      </c>
      <c r="BL11" s="17">
        <v>0.14458632663329199</v>
      </c>
      <c r="BM11" s="17">
        <v>0.22981403444829199</v>
      </c>
      <c r="BN11" s="17">
        <v>0.239657278102303</v>
      </c>
      <c r="BO11" s="17"/>
      <c r="BP11" s="17">
        <v>0.26811759963398801</v>
      </c>
      <c r="BQ11" s="17">
        <v>0.30003766888678501</v>
      </c>
      <c r="BR11" s="17">
        <v>0.285957915756343</v>
      </c>
      <c r="BS11" s="17">
        <v>0.27454340119431597</v>
      </c>
      <c r="BT11" s="17">
        <v>0.31898416300729998</v>
      </c>
      <c r="BU11" s="17">
        <v>0.310955057271177</v>
      </c>
      <c r="BV11" s="17"/>
      <c r="BW11" s="17">
        <v>0.27831781619188101</v>
      </c>
      <c r="BX11" s="17">
        <v>0.28476561716054799</v>
      </c>
      <c r="BY11" s="17">
        <v>0.29690205978593098</v>
      </c>
      <c r="BZ11" s="17">
        <v>0.285076266688569</v>
      </c>
      <c r="CA11" s="17">
        <v>0.26028990496202498</v>
      </c>
      <c r="CB11" s="17">
        <v>0.300929423579398</v>
      </c>
      <c r="CC11" s="17">
        <v>0.24167825832887899</v>
      </c>
      <c r="CD11" s="17">
        <v>0.24546402755124799</v>
      </c>
      <c r="CE11" s="17"/>
      <c r="CF11" s="17">
        <v>0.25380288571603599</v>
      </c>
      <c r="CG11" s="17">
        <v>0.28637487960316499</v>
      </c>
      <c r="CH11" s="17">
        <v>0.305245153403011</v>
      </c>
      <c r="CI11" s="17">
        <v>0.27287381762063001</v>
      </c>
      <c r="CJ11" s="17">
        <v>0.27789889111539501</v>
      </c>
      <c r="CK11" s="17"/>
      <c r="CL11" s="17">
        <v>0.298365639663358</v>
      </c>
      <c r="CM11" s="17"/>
      <c r="CN11" s="17">
        <v>0.279643258015494</v>
      </c>
      <c r="CO11" s="17">
        <v>0.34000393407559898</v>
      </c>
      <c r="CP11" s="17">
        <v>0.267419473410897</v>
      </c>
    </row>
    <row r="12" spans="2:94" x14ac:dyDescent="0.35">
      <c r="B12" s="18" t="s">
        <v>208</v>
      </c>
      <c r="C12" s="17">
        <v>0.127842026317628</v>
      </c>
      <c r="D12" s="17">
        <v>0.110494167429767</v>
      </c>
      <c r="E12" s="17">
        <v>0.144754146506092</v>
      </c>
      <c r="F12" s="17"/>
      <c r="G12" s="17">
        <v>9.7884858565684699E-2</v>
      </c>
      <c r="H12" s="17">
        <v>9.03487833768504E-2</v>
      </c>
      <c r="I12" s="17">
        <v>9.5367928819901401E-2</v>
      </c>
      <c r="J12" s="17">
        <v>0.14388914703575401</v>
      </c>
      <c r="K12" s="17">
        <v>0.16849541421790901</v>
      </c>
      <c r="L12" s="17">
        <v>0.16470721858179299</v>
      </c>
      <c r="M12" s="17"/>
      <c r="N12" s="17">
        <v>0.13434273585419099</v>
      </c>
      <c r="O12" s="17">
        <v>0.126965313869322</v>
      </c>
      <c r="P12" s="17">
        <v>0.12506488474512201</v>
      </c>
      <c r="Q12" s="17">
        <v>0.12375594284526199</v>
      </c>
      <c r="R12" s="17"/>
      <c r="S12" s="17">
        <v>0.1238628680076</v>
      </c>
      <c r="T12" s="17">
        <v>0.14418883600778301</v>
      </c>
      <c r="U12" s="17">
        <v>0.11433968651019</v>
      </c>
      <c r="V12" s="17">
        <v>0.15435122923049999</v>
      </c>
      <c r="W12" s="17">
        <v>0.14528755727199499</v>
      </c>
      <c r="X12" s="17">
        <v>0.116810907573161</v>
      </c>
      <c r="Y12" s="17">
        <v>0.10573857194174301</v>
      </c>
      <c r="Z12" s="17">
        <v>0.12288621240771801</v>
      </c>
      <c r="AA12" s="17">
        <v>0.115872842872712</v>
      </c>
      <c r="AB12" s="17">
        <v>0.119232765704438</v>
      </c>
      <c r="AC12" s="17">
        <v>0.14695728052574999</v>
      </c>
      <c r="AD12" s="17"/>
      <c r="AE12" s="17">
        <v>0.13882401611790399</v>
      </c>
      <c r="AF12" s="17">
        <v>0.12917681022993999</v>
      </c>
      <c r="AG12" s="17">
        <v>0.121834211284125</v>
      </c>
      <c r="AH12" s="17"/>
      <c r="AI12" s="17">
        <v>0.153121310090156</v>
      </c>
      <c r="AJ12" s="17">
        <v>0.109479790986011</v>
      </c>
      <c r="AK12" s="17">
        <v>0.17164506224562101</v>
      </c>
      <c r="AL12" s="17">
        <v>8.4500285873177594E-2</v>
      </c>
      <c r="AM12" s="17">
        <v>0.108651454378537</v>
      </c>
      <c r="AN12" s="17"/>
      <c r="AO12" s="17">
        <v>0.117959056044826</v>
      </c>
      <c r="AP12" s="17">
        <v>0.11450939445781599</v>
      </c>
      <c r="AQ12" s="17">
        <v>0.18451464643965901</v>
      </c>
      <c r="AR12" s="17"/>
      <c r="AS12" s="17">
        <v>0.14608837159218699</v>
      </c>
      <c r="AT12" s="17">
        <v>0.13016346135340601</v>
      </c>
      <c r="AU12" s="17">
        <v>0.12898538467767301</v>
      </c>
      <c r="AV12" s="17">
        <v>9.4192958290420598E-2</v>
      </c>
      <c r="AW12" s="17">
        <v>0.134208343344455</v>
      </c>
      <c r="AX12" s="17"/>
      <c r="AY12" s="17">
        <v>0.22765734864649501</v>
      </c>
      <c r="AZ12" s="17">
        <v>0.120591728892984</v>
      </c>
      <c r="BA12" s="17">
        <v>0.117205036411598</v>
      </c>
      <c r="BB12" s="17">
        <v>0.123443380675393</v>
      </c>
      <c r="BC12" s="17">
        <v>0.11059121363588</v>
      </c>
      <c r="BD12" s="17">
        <v>0.12413012588957301</v>
      </c>
      <c r="BE12" s="17">
        <v>0.13942929260001399</v>
      </c>
      <c r="BF12" s="17">
        <v>0.158039739786907</v>
      </c>
      <c r="BG12" s="17">
        <v>0.12836079370752099</v>
      </c>
      <c r="BH12" s="17">
        <v>9.6666841106426898E-2</v>
      </c>
      <c r="BI12" s="17">
        <v>0.14187221455063401</v>
      </c>
      <c r="BJ12" s="17">
        <v>9.5413417085629601E-2</v>
      </c>
      <c r="BK12" s="17">
        <v>0.16187537824812201</v>
      </c>
      <c r="BL12" s="17">
        <v>0.15004568231246401</v>
      </c>
      <c r="BM12" s="17">
        <v>0.105022707688345</v>
      </c>
      <c r="BN12" s="17">
        <v>9.2221368432201994E-2</v>
      </c>
      <c r="BO12" s="17"/>
      <c r="BP12" s="17">
        <v>9.8492843980574799E-2</v>
      </c>
      <c r="BQ12" s="17">
        <v>0.13442103942803499</v>
      </c>
      <c r="BR12" s="17">
        <v>0.124558731573955</v>
      </c>
      <c r="BS12" s="17">
        <v>0.154042458442016</v>
      </c>
      <c r="BT12" s="17">
        <v>0.129766336898233</v>
      </c>
      <c r="BU12" s="17">
        <v>0.124575420700433</v>
      </c>
      <c r="BV12" s="17"/>
      <c r="BW12" s="17">
        <v>0.113720508429228</v>
      </c>
      <c r="BX12" s="17">
        <v>0.12106127158431799</v>
      </c>
      <c r="BY12" s="17">
        <v>0.13054906386527201</v>
      </c>
      <c r="BZ12" s="17">
        <v>0.14137535830181799</v>
      </c>
      <c r="CA12" s="17">
        <v>0.12217120231772199</v>
      </c>
      <c r="CB12" s="17">
        <v>0.118846271685278</v>
      </c>
      <c r="CC12" s="17">
        <v>0.112377643404281</v>
      </c>
      <c r="CD12" s="17">
        <v>0.15548062437541901</v>
      </c>
      <c r="CE12" s="17"/>
      <c r="CF12" s="17">
        <v>8.37307304709764E-2</v>
      </c>
      <c r="CG12" s="17">
        <v>0.128591909934129</v>
      </c>
      <c r="CH12" s="17">
        <v>0.13028575558591801</v>
      </c>
      <c r="CI12" s="17">
        <v>0.14608050540724901</v>
      </c>
      <c r="CJ12" s="17">
        <v>0.122937557617477</v>
      </c>
      <c r="CK12" s="17"/>
      <c r="CL12" s="17">
        <v>0.141934383813622</v>
      </c>
      <c r="CM12" s="17"/>
      <c r="CN12" s="17">
        <v>0.132223290628703</v>
      </c>
      <c r="CO12" s="17">
        <v>0.12330486337610801</v>
      </c>
      <c r="CP12" s="17">
        <v>0.121440657264883</v>
      </c>
    </row>
    <row r="13" spans="2:94" x14ac:dyDescent="0.35">
      <c r="B13" s="18" t="s">
        <v>209</v>
      </c>
      <c r="C13" s="17">
        <v>8.3533390628093895E-2</v>
      </c>
      <c r="D13" s="17">
        <v>7.6091386101252795E-2</v>
      </c>
      <c r="E13" s="17">
        <v>9.1454222398990898E-2</v>
      </c>
      <c r="F13" s="17"/>
      <c r="G13" s="17">
        <v>2.8215489936643599E-2</v>
      </c>
      <c r="H13" s="17">
        <v>5.6810054194731001E-2</v>
      </c>
      <c r="I13" s="17">
        <v>8.7450343064129604E-2</v>
      </c>
      <c r="J13" s="17">
        <v>9.6358805235668005E-2</v>
      </c>
      <c r="K13" s="17">
        <v>0.112644555622075</v>
      </c>
      <c r="L13" s="17">
        <v>0.10925793300912399</v>
      </c>
      <c r="M13" s="17"/>
      <c r="N13" s="17">
        <v>8.4339548937372194E-2</v>
      </c>
      <c r="O13" s="17">
        <v>9.0731132900510603E-2</v>
      </c>
      <c r="P13" s="17">
        <v>9.1616067668878504E-2</v>
      </c>
      <c r="Q13" s="17">
        <v>6.9154932411263997E-2</v>
      </c>
      <c r="R13" s="17"/>
      <c r="S13" s="17">
        <v>6.4687017062394506E-2</v>
      </c>
      <c r="T13" s="17">
        <v>0.10277962550361899</v>
      </c>
      <c r="U13" s="17">
        <v>8.2420914179863497E-2</v>
      </c>
      <c r="V13" s="17">
        <v>8.6366208224879698E-2</v>
      </c>
      <c r="W13" s="17">
        <v>8.1703168944934096E-2</v>
      </c>
      <c r="X13" s="17">
        <v>7.6450389866046006E-2</v>
      </c>
      <c r="Y13" s="17">
        <v>6.7673873827847703E-2</v>
      </c>
      <c r="Z13" s="17">
        <v>7.6629288949271096E-2</v>
      </c>
      <c r="AA13" s="17">
        <v>9.1886771195780897E-2</v>
      </c>
      <c r="AB13" s="17">
        <v>8.6946296992744795E-2</v>
      </c>
      <c r="AC13" s="17">
        <v>0.104582084275943</v>
      </c>
      <c r="AD13" s="17"/>
      <c r="AE13" s="17">
        <v>0.120922064172403</v>
      </c>
      <c r="AF13" s="17">
        <v>6.8024477650115503E-2</v>
      </c>
      <c r="AG13" s="17">
        <v>6.4850662342547993E-2</v>
      </c>
      <c r="AH13" s="17"/>
      <c r="AI13" s="17">
        <v>0.10930049850204999</v>
      </c>
      <c r="AJ13" s="17">
        <v>6.6073324301752001E-2</v>
      </c>
      <c r="AK13" s="17">
        <v>5.6517151644785303E-2</v>
      </c>
      <c r="AL13" s="17">
        <v>0.15049418646233501</v>
      </c>
      <c r="AM13" s="17">
        <v>8.2512676210811903E-2</v>
      </c>
      <c r="AN13" s="17"/>
      <c r="AO13" s="17">
        <v>9.7881325227909405E-2</v>
      </c>
      <c r="AP13" s="17">
        <v>6.1824134159880098E-2</v>
      </c>
      <c r="AQ13" s="17">
        <v>5.1973385087411901E-2</v>
      </c>
      <c r="AR13" s="17"/>
      <c r="AS13" s="17">
        <v>8.35109546089772E-2</v>
      </c>
      <c r="AT13" s="17">
        <v>8.6020670739300101E-2</v>
      </c>
      <c r="AU13" s="17">
        <v>7.4185869392671994E-2</v>
      </c>
      <c r="AV13" s="17">
        <v>7.74934594263849E-2</v>
      </c>
      <c r="AW13" s="17">
        <v>6.9624210100898004E-2</v>
      </c>
      <c r="AX13" s="17"/>
      <c r="AY13" s="17">
        <v>3.1671063375172302E-2</v>
      </c>
      <c r="AZ13" s="17">
        <v>7.4837327096386699E-2</v>
      </c>
      <c r="BA13" s="17">
        <v>7.7712446591463397E-2</v>
      </c>
      <c r="BB13" s="17">
        <v>9.0077972412908602E-2</v>
      </c>
      <c r="BC13" s="17">
        <v>7.3651892738168995E-2</v>
      </c>
      <c r="BD13" s="17">
        <v>7.9452647286210001E-2</v>
      </c>
      <c r="BE13" s="17">
        <v>8.7827754467572294E-2</v>
      </c>
      <c r="BF13" s="17">
        <v>7.4209391303614897E-2</v>
      </c>
      <c r="BG13" s="17">
        <v>0.102804348955499</v>
      </c>
      <c r="BH13" s="17">
        <v>7.5175523402274999E-2</v>
      </c>
      <c r="BI13" s="17">
        <v>6.91921339152482E-2</v>
      </c>
      <c r="BJ13" s="17">
        <v>8.7184081643201503E-2</v>
      </c>
      <c r="BK13" s="17">
        <v>0.11523733811072601</v>
      </c>
      <c r="BL13" s="17">
        <v>8.7553704684640202E-2</v>
      </c>
      <c r="BM13" s="17">
        <v>0.106289319113906</v>
      </c>
      <c r="BN13" s="17">
        <v>5.3925554663434599E-2</v>
      </c>
      <c r="BO13" s="17"/>
      <c r="BP13" s="17">
        <v>5.9015287805701699E-2</v>
      </c>
      <c r="BQ13" s="17">
        <v>8.1868586230931004E-2</v>
      </c>
      <c r="BR13" s="17">
        <v>8.59937376533884E-2</v>
      </c>
      <c r="BS13" s="17">
        <v>8.9359144793552905E-2</v>
      </c>
      <c r="BT13" s="17">
        <v>0.104648976519815</v>
      </c>
      <c r="BU13" s="17">
        <v>0.126294607014002</v>
      </c>
      <c r="BV13" s="17"/>
      <c r="BW13" s="17">
        <v>5.0308170542586197E-2</v>
      </c>
      <c r="BX13" s="17">
        <v>8.2615006582835396E-2</v>
      </c>
      <c r="BY13" s="17">
        <v>8.0904188645306102E-2</v>
      </c>
      <c r="BZ13" s="17">
        <v>8.5919458848264102E-2</v>
      </c>
      <c r="CA13" s="17">
        <v>0.113149741950717</v>
      </c>
      <c r="CB13" s="17">
        <v>8.9091138726172803E-2</v>
      </c>
      <c r="CC13" s="17">
        <v>6.0948170290209699E-2</v>
      </c>
      <c r="CD13" s="17">
        <v>5.70756010305081E-2</v>
      </c>
      <c r="CE13" s="17"/>
      <c r="CF13" s="17">
        <v>8.5341997376307197E-2</v>
      </c>
      <c r="CG13" s="17">
        <v>8.7223022290229602E-2</v>
      </c>
      <c r="CH13" s="17">
        <v>7.4035746508056402E-2</v>
      </c>
      <c r="CI13" s="17">
        <v>9.1575002463063604E-2</v>
      </c>
      <c r="CJ13" s="17">
        <v>0.109311261784759</v>
      </c>
      <c r="CK13" s="17"/>
      <c r="CL13" s="17">
        <v>7.6164122473711598E-2</v>
      </c>
      <c r="CM13" s="17"/>
      <c r="CN13" s="17">
        <v>8.2242735919090607E-2</v>
      </c>
      <c r="CO13" s="17">
        <v>7.9455171582451606E-2</v>
      </c>
      <c r="CP13" s="17">
        <v>8.9728650684299902E-2</v>
      </c>
    </row>
    <row r="14" spans="2:94" x14ac:dyDescent="0.35">
      <c r="B14" s="18" t="s">
        <v>133</v>
      </c>
      <c r="C14" s="17">
        <v>3.60058155154174E-2</v>
      </c>
      <c r="D14" s="17">
        <v>2.2083406224910399E-2</v>
      </c>
      <c r="E14" s="17">
        <v>4.9366024323675303E-2</v>
      </c>
      <c r="F14" s="17"/>
      <c r="G14" s="17">
        <v>3.1731721361006597E-2</v>
      </c>
      <c r="H14" s="17">
        <v>3.3893871886568602E-2</v>
      </c>
      <c r="I14" s="17">
        <v>3.63501521352309E-2</v>
      </c>
      <c r="J14" s="17">
        <v>5.1627401971323102E-2</v>
      </c>
      <c r="K14" s="17">
        <v>3.1741573219049898E-2</v>
      </c>
      <c r="L14" s="17">
        <v>3.0497532601506401E-2</v>
      </c>
      <c r="M14" s="17"/>
      <c r="N14" s="17">
        <v>2.45035410842569E-2</v>
      </c>
      <c r="O14" s="17">
        <v>3.08426167691788E-2</v>
      </c>
      <c r="P14" s="17">
        <v>3.47682096061925E-2</v>
      </c>
      <c r="Q14" s="17">
        <v>5.5351045491289302E-2</v>
      </c>
      <c r="R14" s="17"/>
      <c r="S14" s="17">
        <v>3.6696128126139399E-2</v>
      </c>
      <c r="T14" s="17">
        <v>3.8410690869670402E-2</v>
      </c>
      <c r="U14" s="17">
        <v>2.95222605970108E-2</v>
      </c>
      <c r="V14" s="17">
        <v>4.4219160907612402E-2</v>
      </c>
      <c r="W14" s="17">
        <v>1.7141780327840202E-2</v>
      </c>
      <c r="X14" s="17">
        <v>5.5460844673049098E-2</v>
      </c>
      <c r="Y14" s="17">
        <v>4.1404577568534898E-2</v>
      </c>
      <c r="Z14" s="17">
        <v>5.5689006988177301E-3</v>
      </c>
      <c r="AA14" s="17">
        <v>3.55394080753728E-2</v>
      </c>
      <c r="AB14" s="17">
        <v>3.9961418640427099E-2</v>
      </c>
      <c r="AC14" s="17">
        <v>2.4455121380622599E-2</v>
      </c>
      <c r="AD14" s="17"/>
      <c r="AE14" s="17">
        <v>3.1781863792257198E-2</v>
      </c>
      <c r="AF14" s="17">
        <v>3.1154234593166401E-2</v>
      </c>
      <c r="AG14" s="17">
        <v>5.76568609742917E-2</v>
      </c>
      <c r="AH14" s="17"/>
      <c r="AI14" s="17">
        <v>2.77074826860009E-2</v>
      </c>
      <c r="AJ14" s="17">
        <v>3.4787944980708398E-2</v>
      </c>
      <c r="AK14" s="17">
        <v>1.75766129246166E-2</v>
      </c>
      <c r="AL14" s="17">
        <v>1.22291520672296E-2</v>
      </c>
      <c r="AM14" s="17">
        <v>6.9929451523919994E-2</v>
      </c>
      <c r="AN14" s="17"/>
      <c r="AO14" s="17">
        <v>2.83061370583477E-2</v>
      </c>
      <c r="AP14" s="17">
        <v>3.10017622131665E-2</v>
      </c>
      <c r="AQ14" s="17">
        <v>1.72773001998556E-2</v>
      </c>
      <c r="AR14" s="17"/>
      <c r="AS14" s="17">
        <v>4.5600101156598002E-2</v>
      </c>
      <c r="AT14" s="17">
        <v>3.9413580129468703E-2</v>
      </c>
      <c r="AU14" s="17">
        <v>2.8366159716837799E-2</v>
      </c>
      <c r="AV14" s="17">
        <v>2.8868303938371E-2</v>
      </c>
      <c r="AW14" s="17">
        <v>0</v>
      </c>
      <c r="AX14" s="17"/>
      <c r="AY14" s="17">
        <v>0.133665018111679</v>
      </c>
      <c r="AZ14" s="17">
        <v>4.0761908059061602E-2</v>
      </c>
      <c r="BA14" s="17">
        <v>4.2169119259634201E-2</v>
      </c>
      <c r="BB14" s="17">
        <v>3.3870800924140798E-2</v>
      </c>
      <c r="BC14" s="17">
        <v>3.3489587740447503E-2</v>
      </c>
      <c r="BD14" s="17">
        <v>3.4517414214648802E-2</v>
      </c>
      <c r="BE14" s="17">
        <v>4.0537922090367801E-2</v>
      </c>
      <c r="BF14" s="17">
        <v>4.0533199436675903E-2</v>
      </c>
      <c r="BG14" s="17">
        <v>1.1973403175977299E-2</v>
      </c>
      <c r="BH14" s="17">
        <v>3.3760242538589801E-2</v>
      </c>
      <c r="BI14" s="17">
        <v>4.1277940630533798E-2</v>
      </c>
      <c r="BJ14" s="17">
        <v>2.6453705582382699E-2</v>
      </c>
      <c r="BK14" s="17">
        <v>1.10728991905588E-2</v>
      </c>
      <c r="BL14" s="17">
        <v>3.74775821504355E-2</v>
      </c>
      <c r="BM14" s="17">
        <v>6.5844340689854605E-2</v>
      </c>
      <c r="BN14" s="17">
        <v>6.3017984494427998E-3</v>
      </c>
      <c r="BO14" s="17"/>
      <c r="BP14" s="17">
        <v>2.8326590942869601E-2</v>
      </c>
      <c r="BQ14" s="17">
        <v>5.1857836839668603E-2</v>
      </c>
      <c r="BR14" s="17">
        <v>3.3533677437079003E-2</v>
      </c>
      <c r="BS14" s="17">
        <v>3.5425269647254599E-2</v>
      </c>
      <c r="BT14" s="17">
        <v>2.27347667924011E-2</v>
      </c>
      <c r="BU14" s="17">
        <v>2.2263311031846901E-2</v>
      </c>
      <c r="BV14" s="17"/>
      <c r="BW14" s="17">
        <v>3.3083323369009703E-2</v>
      </c>
      <c r="BX14" s="17">
        <v>3.67309517383008E-2</v>
      </c>
      <c r="BY14" s="17">
        <v>2.3166215301113999E-2</v>
      </c>
      <c r="BZ14" s="17">
        <v>3.9496159893273E-2</v>
      </c>
      <c r="CA14" s="17">
        <v>2.59633932054079E-2</v>
      </c>
      <c r="CB14" s="17">
        <v>3.64915281577015E-2</v>
      </c>
      <c r="CC14" s="17">
        <v>2.0507044446958399E-2</v>
      </c>
      <c r="CD14" s="17">
        <v>6.8485300833617604E-2</v>
      </c>
      <c r="CE14" s="17"/>
      <c r="CF14" s="17">
        <v>1.54814574742461E-2</v>
      </c>
      <c r="CG14" s="17">
        <v>3.4904109525141801E-2</v>
      </c>
      <c r="CH14" s="17">
        <v>3.6919509517885397E-2</v>
      </c>
      <c r="CI14" s="17">
        <v>4.3014431020303598E-2</v>
      </c>
      <c r="CJ14" s="17">
        <v>5.7346094825228802E-2</v>
      </c>
      <c r="CK14" s="17"/>
      <c r="CL14" s="17">
        <v>2.1493483894671199E-2</v>
      </c>
      <c r="CM14" s="17"/>
      <c r="CN14" s="17">
        <v>4.6055103850866003E-2</v>
      </c>
      <c r="CO14" s="17">
        <v>2.2952325030353101E-2</v>
      </c>
      <c r="CP14" s="17">
        <v>2.3429402886817802E-2</v>
      </c>
    </row>
    <row r="15" spans="2:94" x14ac:dyDescent="0.35">
      <c r="B15" s="18" t="s">
        <v>145</v>
      </c>
      <c r="C15" s="20">
        <v>0.464199585164563</v>
      </c>
      <c r="D15" s="20">
        <v>0.51320414042457196</v>
      </c>
      <c r="E15" s="20">
        <v>0.414655882141515</v>
      </c>
      <c r="F15" s="20"/>
      <c r="G15" s="20">
        <v>0.57431285189461501</v>
      </c>
      <c r="H15" s="20">
        <v>0.54959297016074804</v>
      </c>
      <c r="I15" s="20">
        <v>0.458026996561269</v>
      </c>
      <c r="J15" s="20">
        <v>0.43975910449473099</v>
      </c>
      <c r="K15" s="20">
        <v>0.398574737171703</v>
      </c>
      <c r="L15" s="20">
        <v>0.38956662029242101</v>
      </c>
      <c r="M15" s="20"/>
      <c r="N15" s="20">
        <v>0.50762269081681</v>
      </c>
      <c r="O15" s="20">
        <v>0.47821746402169202</v>
      </c>
      <c r="P15" s="20">
        <v>0.44809206928386602</v>
      </c>
      <c r="Q15" s="20">
        <v>0.41616699327239098</v>
      </c>
      <c r="R15" s="20"/>
      <c r="S15" s="20">
        <v>0.53922634633327404</v>
      </c>
      <c r="T15" s="20">
        <v>0.43575495886934401</v>
      </c>
      <c r="U15" s="20">
        <v>0.451164497996217</v>
      </c>
      <c r="V15" s="20">
        <v>0.43090559760111602</v>
      </c>
      <c r="W15" s="20">
        <v>0.456639116689878</v>
      </c>
      <c r="X15" s="20">
        <v>0.44506413824990798</v>
      </c>
      <c r="Y15" s="20">
        <v>0.50841976582765702</v>
      </c>
      <c r="Z15" s="20">
        <v>0.44580934042160902</v>
      </c>
      <c r="AA15" s="20">
        <v>0.43886869808966</v>
      </c>
      <c r="AB15" s="20">
        <v>0.46769532379276502</v>
      </c>
      <c r="AC15" s="20">
        <v>0.44754970502909203</v>
      </c>
      <c r="AD15" s="20"/>
      <c r="AE15" s="20">
        <v>0.42403840667360199</v>
      </c>
      <c r="AF15" s="20">
        <v>0.50502515044206198</v>
      </c>
      <c r="AG15" s="20">
        <v>0.40550740971927401</v>
      </c>
      <c r="AH15" s="20"/>
      <c r="AI15" s="20">
        <v>0.41617773660571999</v>
      </c>
      <c r="AJ15" s="20">
        <v>0.541679495056962</v>
      </c>
      <c r="AK15" s="20">
        <v>0.47639771403744002</v>
      </c>
      <c r="AL15" s="20">
        <v>0.37997055738414698</v>
      </c>
      <c r="AM15" s="20">
        <v>0.39336278501513899</v>
      </c>
      <c r="AN15" s="20"/>
      <c r="AO15" s="20">
        <v>0.47421484265143499</v>
      </c>
      <c r="AP15" s="20">
        <v>0.53452979761387098</v>
      </c>
      <c r="AQ15" s="20">
        <v>0.47554036555370299</v>
      </c>
      <c r="AR15" s="20"/>
      <c r="AS15" s="20">
        <v>0.40688145909161999</v>
      </c>
      <c r="AT15" s="20">
        <v>0.45136853966544499</v>
      </c>
      <c r="AU15" s="20">
        <v>0.49280437282011802</v>
      </c>
      <c r="AV15" s="20">
        <v>0.52820923347827597</v>
      </c>
      <c r="AW15" s="20">
        <v>0.52297085851998204</v>
      </c>
      <c r="AX15" s="20"/>
      <c r="AY15" s="20">
        <v>0.38318986678387601</v>
      </c>
      <c r="AZ15" s="20">
        <v>0.42820528990338202</v>
      </c>
      <c r="BA15" s="20">
        <v>0.47271790527138502</v>
      </c>
      <c r="BB15" s="20">
        <v>0.43201486777241299</v>
      </c>
      <c r="BC15" s="20">
        <v>0.490926434208175</v>
      </c>
      <c r="BD15" s="20">
        <v>0.45344045604731797</v>
      </c>
      <c r="BE15" s="20">
        <v>0.43455153098962801</v>
      </c>
      <c r="BF15" s="20">
        <v>0.45729919398851399</v>
      </c>
      <c r="BG15" s="20">
        <v>0.45432262203609802</v>
      </c>
      <c r="BH15" s="20">
        <v>0.49344933747789299</v>
      </c>
      <c r="BI15" s="20">
        <v>0.48639906103027702</v>
      </c>
      <c r="BJ15" s="20">
        <v>0.50890274469697006</v>
      </c>
      <c r="BK15" s="20">
        <v>0.445994904385347</v>
      </c>
      <c r="BL15" s="20">
        <v>0.58033670421916805</v>
      </c>
      <c r="BM15" s="20">
        <v>0.493029598059602</v>
      </c>
      <c r="BN15" s="20">
        <v>0.60789400035261698</v>
      </c>
      <c r="BO15" s="20"/>
      <c r="BP15" s="20">
        <v>0.54604767763686601</v>
      </c>
      <c r="BQ15" s="20">
        <v>0.43181486861458102</v>
      </c>
      <c r="BR15" s="20">
        <v>0.46995593757923498</v>
      </c>
      <c r="BS15" s="20">
        <v>0.44662972592286099</v>
      </c>
      <c r="BT15" s="20">
        <v>0.42386575678225202</v>
      </c>
      <c r="BU15" s="20">
        <v>0.41591160398254101</v>
      </c>
      <c r="BV15" s="20"/>
      <c r="BW15" s="20">
        <v>0.52457018146729495</v>
      </c>
      <c r="BX15" s="20">
        <v>0.47482715293399802</v>
      </c>
      <c r="BY15" s="20">
        <v>0.468478472402378</v>
      </c>
      <c r="BZ15" s="20">
        <v>0.44813275626807703</v>
      </c>
      <c r="CA15" s="20">
        <v>0.47842575756412697</v>
      </c>
      <c r="CB15" s="20">
        <v>0.45464163785144901</v>
      </c>
      <c r="CC15" s="20">
        <v>0.56448888352967197</v>
      </c>
      <c r="CD15" s="20">
        <v>0.473494446209207</v>
      </c>
      <c r="CE15" s="20"/>
      <c r="CF15" s="20">
        <v>0.56164292896243495</v>
      </c>
      <c r="CG15" s="20">
        <v>0.46290607864733402</v>
      </c>
      <c r="CH15" s="20">
        <v>0.45351383498512898</v>
      </c>
      <c r="CI15" s="20">
        <v>0.44645624348875401</v>
      </c>
      <c r="CJ15" s="20">
        <v>0.43250619465714002</v>
      </c>
      <c r="CK15" s="20"/>
      <c r="CL15" s="20">
        <v>0.46204237015463701</v>
      </c>
      <c r="CM15" s="20"/>
      <c r="CN15" s="20">
        <v>0.45983561158584702</v>
      </c>
      <c r="CO15" s="20">
        <v>0.43428370593548798</v>
      </c>
      <c r="CP15" s="20">
        <v>0.49798181575310202</v>
      </c>
    </row>
    <row r="16" spans="2:94" x14ac:dyDescent="0.35">
      <c r="B16" s="18" t="s">
        <v>146</v>
      </c>
      <c r="C16" s="20">
        <v>0.21137541694572201</v>
      </c>
      <c r="D16" s="20">
        <v>0.18658555353101999</v>
      </c>
      <c r="E16" s="20">
        <v>0.23620836890508301</v>
      </c>
      <c r="F16" s="20"/>
      <c r="G16" s="20">
        <v>0.12610034850232801</v>
      </c>
      <c r="H16" s="20">
        <v>0.14715883757158099</v>
      </c>
      <c r="I16" s="20">
        <v>0.18281827188403099</v>
      </c>
      <c r="J16" s="20">
        <v>0.24024795227142201</v>
      </c>
      <c r="K16" s="20">
        <v>0.28113996983998402</v>
      </c>
      <c r="L16" s="20">
        <v>0.273965151590918</v>
      </c>
      <c r="M16" s="20"/>
      <c r="N16" s="20">
        <v>0.21868228479156299</v>
      </c>
      <c r="O16" s="20">
        <v>0.21769644676983299</v>
      </c>
      <c r="P16" s="20">
        <v>0.21668095241400001</v>
      </c>
      <c r="Q16" s="20">
        <v>0.192910875256526</v>
      </c>
      <c r="R16" s="20"/>
      <c r="S16" s="20">
        <v>0.18854988506999401</v>
      </c>
      <c r="T16" s="20">
        <v>0.246968461511403</v>
      </c>
      <c r="U16" s="20">
        <v>0.19676060069005299</v>
      </c>
      <c r="V16" s="20">
        <v>0.24071743745537999</v>
      </c>
      <c r="W16" s="20">
        <v>0.22699072621692901</v>
      </c>
      <c r="X16" s="20">
        <v>0.193261297439207</v>
      </c>
      <c r="Y16" s="20">
        <v>0.173412445769591</v>
      </c>
      <c r="Z16" s="20">
        <v>0.19951550135698901</v>
      </c>
      <c r="AA16" s="20">
        <v>0.207759614068493</v>
      </c>
      <c r="AB16" s="20">
        <v>0.206179062697183</v>
      </c>
      <c r="AC16" s="20">
        <v>0.25153936480169298</v>
      </c>
      <c r="AD16" s="20"/>
      <c r="AE16" s="20">
        <v>0.25974608029030699</v>
      </c>
      <c r="AF16" s="20">
        <v>0.197201287880056</v>
      </c>
      <c r="AG16" s="20">
        <v>0.18668487362667299</v>
      </c>
      <c r="AH16" s="20"/>
      <c r="AI16" s="20">
        <v>0.26242180859220698</v>
      </c>
      <c r="AJ16" s="20">
        <v>0.17555311528776299</v>
      </c>
      <c r="AK16" s="20">
        <v>0.228162213890406</v>
      </c>
      <c r="AL16" s="20">
        <v>0.23499447233551199</v>
      </c>
      <c r="AM16" s="20">
        <v>0.191164130589349</v>
      </c>
      <c r="AN16" s="20"/>
      <c r="AO16" s="20">
        <v>0.215840381272736</v>
      </c>
      <c r="AP16" s="20">
        <v>0.17633352861769599</v>
      </c>
      <c r="AQ16" s="20">
        <v>0.23648803152707101</v>
      </c>
      <c r="AR16" s="20"/>
      <c r="AS16" s="20">
        <v>0.22959932620116399</v>
      </c>
      <c r="AT16" s="20">
        <v>0.21618413209270601</v>
      </c>
      <c r="AU16" s="20">
        <v>0.203171254070345</v>
      </c>
      <c r="AV16" s="20">
        <v>0.17168641771680501</v>
      </c>
      <c r="AW16" s="20">
        <v>0.203832553445353</v>
      </c>
      <c r="AX16" s="20"/>
      <c r="AY16" s="20">
        <v>0.25932841202166701</v>
      </c>
      <c r="AZ16" s="20">
        <v>0.19542905598936999</v>
      </c>
      <c r="BA16" s="20">
        <v>0.194917483003062</v>
      </c>
      <c r="BB16" s="20">
        <v>0.213521353088302</v>
      </c>
      <c r="BC16" s="20">
        <v>0.184243106374049</v>
      </c>
      <c r="BD16" s="20">
        <v>0.20358277317578299</v>
      </c>
      <c r="BE16" s="20">
        <v>0.22725704706758601</v>
      </c>
      <c r="BF16" s="20">
        <v>0.232249131090522</v>
      </c>
      <c r="BG16" s="20">
        <v>0.23116514266301999</v>
      </c>
      <c r="BH16" s="20">
        <v>0.17184236450870199</v>
      </c>
      <c r="BI16" s="20">
        <v>0.21106434846588201</v>
      </c>
      <c r="BJ16" s="20">
        <v>0.18259749872883099</v>
      </c>
      <c r="BK16" s="20">
        <v>0.27711271635884799</v>
      </c>
      <c r="BL16" s="20">
        <v>0.23759938699710501</v>
      </c>
      <c r="BM16" s="20">
        <v>0.211312026802251</v>
      </c>
      <c r="BN16" s="20">
        <v>0.14614692309563701</v>
      </c>
      <c r="BO16" s="20"/>
      <c r="BP16" s="20">
        <v>0.15750813178627601</v>
      </c>
      <c r="BQ16" s="20">
        <v>0.21628962565896601</v>
      </c>
      <c r="BR16" s="20">
        <v>0.210552469227343</v>
      </c>
      <c r="BS16" s="20">
        <v>0.243401603235569</v>
      </c>
      <c r="BT16" s="20">
        <v>0.234415313418048</v>
      </c>
      <c r="BU16" s="20">
        <v>0.25087002771443501</v>
      </c>
      <c r="BV16" s="20"/>
      <c r="BW16" s="20">
        <v>0.164028678971815</v>
      </c>
      <c r="BX16" s="20">
        <v>0.203676278167154</v>
      </c>
      <c r="BY16" s="20">
        <v>0.211453252510578</v>
      </c>
      <c r="BZ16" s="20">
        <v>0.22729481715008201</v>
      </c>
      <c r="CA16" s="20">
        <v>0.23532094426844</v>
      </c>
      <c r="CB16" s="20">
        <v>0.207937410411451</v>
      </c>
      <c r="CC16" s="20">
        <v>0.17332581369449099</v>
      </c>
      <c r="CD16" s="20">
        <v>0.212556225405928</v>
      </c>
      <c r="CE16" s="20"/>
      <c r="CF16" s="20">
        <v>0.169072727847284</v>
      </c>
      <c r="CG16" s="20">
        <v>0.21581493222435899</v>
      </c>
      <c r="CH16" s="20">
        <v>0.20432150209397501</v>
      </c>
      <c r="CI16" s="20">
        <v>0.237655507870312</v>
      </c>
      <c r="CJ16" s="20">
        <v>0.23224881940223599</v>
      </c>
      <c r="CK16" s="20"/>
      <c r="CL16" s="20">
        <v>0.21809850628733399</v>
      </c>
      <c r="CM16" s="20"/>
      <c r="CN16" s="20">
        <v>0.21446602654779301</v>
      </c>
      <c r="CO16" s="20">
        <v>0.20276003495855999</v>
      </c>
      <c r="CP16" s="20">
        <v>0.21116930794918301</v>
      </c>
    </row>
    <row r="17" spans="2:94" x14ac:dyDescent="0.35">
      <c r="B17" s="18" t="s">
        <v>147</v>
      </c>
      <c r="C17" s="21">
        <v>0.25282416821884102</v>
      </c>
      <c r="D17" s="21">
        <v>0.326618586893552</v>
      </c>
      <c r="E17" s="21">
        <v>0.17844751323643199</v>
      </c>
      <c r="F17" s="21"/>
      <c r="G17" s="21">
        <v>0.44821250339228602</v>
      </c>
      <c r="H17" s="21">
        <v>0.40243413258916699</v>
      </c>
      <c r="I17" s="21">
        <v>0.275208724677238</v>
      </c>
      <c r="J17" s="21">
        <v>0.19951115222330901</v>
      </c>
      <c r="K17" s="21">
        <v>0.11743476733171899</v>
      </c>
      <c r="L17" s="21">
        <v>0.11560146870150299</v>
      </c>
      <c r="M17" s="21"/>
      <c r="N17" s="21">
        <v>0.28894040602524701</v>
      </c>
      <c r="O17" s="21">
        <v>0.260521017251859</v>
      </c>
      <c r="P17" s="21">
        <v>0.23141111686986501</v>
      </c>
      <c r="Q17" s="21">
        <v>0.22325611801586601</v>
      </c>
      <c r="R17" s="21"/>
      <c r="S17" s="21">
        <v>0.35067646126328</v>
      </c>
      <c r="T17" s="21">
        <v>0.18878649735794101</v>
      </c>
      <c r="U17" s="21">
        <v>0.25440389730616397</v>
      </c>
      <c r="V17" s="21">
        <v>0.190188160145736</v>
      </c>
      <c r="W17" s="21">
        <v>0.22964839047294899</v>
      </c>
      <c r="X17" s="21">
        <v>0.25180284081070098</v>
      </c>
      <c r="Y17" s="21">
        <v>0.33500732005806599</v>
      </c>
      <c r="Z17" s="21">
        <v>0.24629383906461899</v>
      </c>
      <c r="AA17" s="21">
        <v>0.231109084021167</v>
      </c>
      <c r="AB17" s="21">
        <v>0.26151626109558201</v>
      </c>
      <c r="AC17" s="21">
        <v>0.19601034022739999</v>
      </c>
      <c r="AD17" s="21"/>
      <c r="AE17" s="21">
        <v>0.164292326383295</v>
      </c>
      <c r="AF17" s="21">
        <v>0.307823862562006</v>
      </c>
      <c r="AG17" s="21">
        <v>0.21882253609260099</v>
      </c>
      <c r="AH17" s="21"/>
      <c r="AI17" s="21">
        <v>0.15375592801351401</v>
      </c>
      <c r="AJ17" s="21">
        <v>0.36612637976919898</v>
      </c>
      <c r="AK17" s="21">
        <v>0.24823550014703299</v>
      </c>
      <c r="AL17" s="21">
        <v>0.14497608504863499</v>
      </c>
      <c r="AM17" s="21">
        <v>0.20219865442578999</v>
      </c>
      <c r="AN17" s="21"/>
      <c r="AO17" s="21">
        <v>0.25837446137870002</v>
      </c>
      <c r="AP17" s="21">
        <v>0.35819626899617502</v>
      </c>
      <c r="AQ17" s="21">
        <v>0.23905233402663201</v>
      </c>
      <c r="AR17" s="21"/>
      <c r="AS17" s="21">
        <v>0.177282132890456</v>
      </c>
      <c r="AT17" s="21">
        <v>0.23518440757273901</v>
      </c>
      <c r="AU17" s="21">
        <v>0.28963311874977299</v>
      </c>
      <c r="AV17" s="21">
        <v>0.35652281576146999</v>
      </c>
      <c r="AW17" s="21">
        <v>0.31913830507462998</v>
      </c>
      <c r="AX17" s="21"/>
      <c r="AY17" s="21">
        <v>0.123861454762208</v>
      </c>
      <c r="AZ17" s="21">
        <v>0.232776233914011</v>
      </c>
      <c r="BA17" s="21">
        <v>0.27780042226832302</v>
      </c>
      <c r="BB17" s="21">
        <v>0.21849351468411099</v>
      </c>
      <c r="BC17" s="21">
        <v>0.306683327834125</v>
      </c>
      <c r="BD17" s="21">
        <v>0.24985768287153501</v>
      </c>
      <c r="BE17" s="21">
        <v>0.207294483922041</v>
      </c>
      <c r="BF17" s="21">
        <v>0.22505006289799201</v>
      </c>
      <c r="BG17" s="21">
        <v>0.223157479373078</v>
      </c>
      <c r="BH17" s="21">
        <v>0.321606972969191</v>
      </c>
      <c r="BI17" s="21">
        <v>0.27533471256439601</v>
      </c>
      <c r="BJ17" s="21">
        <v>0.32630524596813898</v>
      </c>
      <c r="BK17" s="21">
        <v>0.16888218802649901</v>
      </c>
      <c r="BL17" s="21">
        <v>0.34273731722206302</v>
      </c>
      <c r="BM17" s="21">
        <v>0.28171757125735097</v>
      </c>
      <c r="BN17" s="21">
        <v>0.461747077256981</v>
      </c>
      <c r="BO17" s="21"/>
      <c r="BP17" s="21">
        <v>0.38853954585058997</v>
      </c>
      <c r="BQ17" s="21">
        <v>0.21552524295561501</v>
      </c>
      <c r="BR17" s="21">
        <v>0.25940346835189099</v>
      </c>
      <c r="BS17" s="21">
        <v>0.20322812268729201</v>
      </c>
      <c r="BT17" s="21">
        <v>0.189450443364204</v>
      </c>
      <c r="BU17" s="21">
        <v>0.16504157626810601</v>
      </c>
      <c r="BV17" s="21"/>
      <c r="BW17" s="21">
        <v>0.36054150249548</v>
      </c>
      <c r="BX17" s="21">
        <v>0.27115087476684402</v>
      </c>
      <c r="BY17" s="21">
        <v>0.25702521989179999</v>
      </c>
      <c r="BZ17" s="21">
        <v>0.22083793911799501</v>
      </c>
      <c r="CA17" s="21">
        <v>0.243104813295688</v>
      </c>
      <c r="CB17" s="21">
        <v>0.24670422743999801</v>
      </c>
      <c r="CC17" s="21">
        <v>0.39116306983518101</v>
      </c>
      <c r="CD17" s="21">
        <v>0.26093822080328</v>
      </c>
      <c r="CE17" s="21"/>
      <c r="CF17" s="21">
        <v>0.39257020111515101</v>
      </c>
      <c r="CG17" s="21">
        <v>0.247091146422975</v>
      </c>
      <c r="CH17" s="21">
        <v>0.249192332891154</v>
      </c>
      <c r="CI17" s="21">
        <v>0.20880073561844201</v>
      </c>
      <c r="CJ17" s="21">
        <v>0.200257375254903</v>
      </c>
      <c r="CK17" s="21"/>
      <c r="CL17" s="21">
        <v>0.24394386386730299</v>
      </c>
      <c r="CM17" s="21"/>
      <c r="CN17" s="21">
        <v>0.24536958503805401</v>
      </c>
      <c r="CO17" s="21">
        <v>0.231523670976928</v>
      </c>
      <c r="CP17" s="21">
        <v>0.28681250780391898</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CP22"/>
  <sheetViews>
    <sheetView showGridLines="0" topLeftCell="A6" workbookViewId="0">
      <pane xSplit="2" topLeftCell="CN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205</v>
      </c>
      <c r="C9" s="17">
        <v>0.23885470877838799</v>
      </c>
      <c r="D9" s="17">
        <v>0.27262035585662497</v>
      </c>
      <c r="E9" s="17">
        <v>0.203849255636356</v>
      </c>
      <c r="F9" s="17"/>
      <c r="G9" s="17">
        <v>0.32575132473929602</v>
      </c>
      <c r="H9" s="17">
        <v>0.27871492078103099</v>
      </c>
      <c r="I9" s="17">
        <v>0.229568748075964</v>
      </c>
      <c r="J9" s="17">
        <v>0.197937696120809</v>
      </c>
      <c r="K9" s="17">
        <v>0.19304987343257199</v>
      </c>
      <c r="L9" s="17">
        <v>0.21963135561439201</v>
      </c>
      <c r="M9" s="17"/>
      <c r="N9" s="17">
        <v>0.23178319003363199</v>
      </c>
      <c r="O9" s="17">
        <v>0.22836968247537001</v>
      </c>
      <c r="P9" s="17">
        <v>0.26348581116242997</v>
      </c>
      <c r="Q9" s="17">
        <v>0.23404620366332199</v>
      </c>
      <c r="R9" s="17"/>
      <c r="S9" s="17">
        <v>0.32900450728410602</v>
      </c>
      <c r="T9" s="17">
        <v>0.16702360980244199</v>
      </c>
      <c r="U9" s="17">
        <v>0.21362115898888701</v>
      </c>
      <c r="V9" s="17">
        <v>0.20991115233239799</v>
      </c>
      <c r="W9" s="17">
        <v>0.17516654644535601</v>
      </c>
      <c r="X9" s="17">
        <v>0.21964932643188401</v>
      </c>
      <c r="Y9" s="17">
        <v>0.24088646020221</v>
      </c>
      <c r="Z9" s="17">
        <v>0.23772233269229701</v>
      </c>
      <c r="AA9" s="17">
        <v>0.241771825511302</v>
      </c>
      <c r="AB9" s="17">
        <v>0.30788495818825301</v>
      </c>
      <c r="AC9" s="17">
        <v>0.25659746528049998</v>
      </c>
      <c r="AD9" s="17"/>
      <c r="AE9" s="17">
        <v>0.20647846571397699</v>
      </c>
      <c r="AF9" s="17">
        <v>0.24934367391130199</v>
      </c>
      <c r="AG9" s="17">
        <v>0.23016752065406201</v>
      </c>
      <c r="AH9" s="17"/>
      <c r="AI9" s="17">
        <v>0.186232461727323</v>
      </c>
      <c r="AJ9" s="17">
        <v>0.28427234186523398</v>
      </c>
      <c r="AK9" s="17">
        <v>0.230115464747884</v>
      </c>
      <c r="AL9" s="17">
        <v>0.200853063124284</v>
      </c>
      <c r="AM9" s="17">
        <v>0.21041369725408701</v>
      </c>
      <c r="AN9" s="17"/>
      <c r="AO9" s="17">
        <v>0.20620507926286</v>
      </c>
      <c r="AP9" s="17">
        <v>0.28946616019914101</v>
      </c>
      <c r="AQ9" s="17">
        <v>0.24997468283815399</v>
      </c>
      <c r="AR9" s="17"/>
      <c r="AS9" s="17">
        <v>0.21521077145693199</v>
      </c>
      <c r="AT9" s="17">
        <v>0.230407091771787</v>
      </c>
      <c r="AU9" s="17">
        <v>0.24192500125879601</v>
      </c>
      <c r="AV9" s="17">
        <v>0.26694843915891903</v>
      </c>
      <c r="AW9" s="17">
        <v>0.38308813727569402</v>
      </c>
      <c r="AX9" s="17"/>
      <c r="AY9" s="17">
        <v>0.194572970091521</v>
      </c>
      <c r="AZ9" s="17">
        <v>0.24339852423849101</v>
      </c>
      <c r="BA9" s="17">
        <v>0.293182943252909</v>
      </c>
      <c r="BB9" s="17">
        <v>0.249086702247553</v>
      </c>
      <c r="BC9" s="17">
        <v>0.243991971022186</v>
      </c>
      <c r="BD9" s="17">
        <v>0.21363009500396599</v>
      </c>
      <c r="BE9" s="17">
        <v>0.21899669166415101</v>
      </c>
      <c r="BF9" s="17">
        <v>0.214883017662133</v>
      </c>
      <c r="BG9" s="17">
        <v>0.21636698678740099</v>
      </c>
      <c r="BH9" s="17">
        <v>0.282305840630384</v>
      </c>
      <c r="BI9" s="17">
        <v>0.237521684073982</v>
      </c>
      <c r="BJ9" s="17">
        <v>0.26673231949000598</v>
      </c>
      <c r="BK9" s="17">
        <v>0.208772040029606</v>
      </c>
      <c r="BL9" s="17">
        <v>0.36744650751791502</v>
      </c>
      <c r="BM9" s="17">
        <v>0.242994732832647</v>
      </c>
      <c r="BN9" s="17">
        <v>0.291936428426531</v>
      </c>
      <c r="BO9" s="17"/>
      <c r="BP9" s="17">
        <v>0.33849655321831901</v>
      </c>
      <c r="BQ9" s="17">
        <v>0.21960888711866999</v>
      </c>
      <c r="BR9" s="17">
        <v>0.20274668389831199</v>
      </c>
      <c r="BS9" s="17">
        <v>0.21818329703312001</v>
      </c>
      <c r="BT9" s="17">
        <v>0.18119050341972701</v>
      </c>
      <c r="BU9" s="17">
        <v>0.194288312895535</v>
      </c>
      <c r="BV9" s="17"/>
      <c r="BW9" s="17">
        <v>0.23917089548891499</v>
      </c>
      <c r="BX9" s="17">
        <v>0.25207997550143402</v>
      </c>
      <c r="BY9" s="17">
        <v>0.22839129236370001</v>
      </c>
      <c r="BZ9" s="17">
        <v>0.24509521827598099</v>
      </c>
      <c r="CA9" s="17">
        <v>0.235879235666373</v>
      </c>
      <c r="CB9" s="17">
        <v>0.15933199481639901</v>
      </c>
      <c r="CC9" s="17">
        <v>0.36298290189057503</v>
      </c>
      <c r="CD9" s="17">
        <v>0.304175662622925</v>
      </c>
      <c r="CE9" s="17"/>
      <c r="CF9" s="17">
        <v>0.303061055085176</v>
      </c>
      <c r="CG9" s="17">
        <v>0.21680934741484201</v>
      </c>
      <c r="CH9" s="17">
        <v>0.23950919647623101</v>
      </c>
      <c r="CI9" s="17">
        <v>0.24693554917115501</v>
      </c>
      <c r="CJ9" s="17">
        <v>0.26942377641128701</v>
      </c>
      <c r="CK9" s="17"/>
      <c r="CL9" s="17">
        <v>0.218771462169671</v>
      </c>
      <c r="CM9" s="17"/>
      <c r="CN9" s="17">
        <v>0.270660394769695</v>
      </c>
      <c r="CO9" s="17">
        <v>0.17189257082117601</v>
      </c>
      <c r="CP9" s="17">
        <v>0.219463595156663</v>
      </c>
    </row>
    <row r="10" spans="2:94" x14ac:dyDescent="0.35">
      <c r="B10" s="18" t="s">
        <v>206</v>
      </c>
      <c r="C10" s="17">
        <v>0.33511453562180199</v>
      </c>
      <c r="D10" s="17">
        <v>0.327195110295251</v>
      </c>
      <c r="E10" s="17">
        <v>0.34350056232220599</v>
      </c>
      <c r="F10" s="17"/>
      <c r="G10" s="17">
        <v>0.32182611964068403</v>
      </c>
      <c r="H10" s="17">
        <v>0.37837608494508701</v>
      </c>
      <c r="I10" s="17">
        <v>0.33112175489204998</v>
      </c>
      <c r="J10" s="17">
        <v>0.33027558440341598</v>
      </c>
      <c r="K10" s="17">
        <v>0.31423065597866501</v>
      </c>
      <c r="L10" s="17">
        <v>0.32974612499829697</v>
      </c>
      <c r="M10" s="17"/>
      <c r="N10" s="17">
        <v>0.35966521153009601</v>
      </c>
      <c r="O10" s="17">
        <v>0.35670957143529203</v>
      </c>
      <c r="P10" s="17">
        <v>0.293916849493147</v>
      </c>
      <c r="Q10" s="17">
        <v>0.32180685908589501</v>
      </c>
      <c r="R10" s="17"/>
      <c r="S10" s="17">
        <v>0.35318710849726997</v>
      </c>
      <c r="T10" s="17">
        <v>0.29426259227248802</v>
      </c>
      <c r="U10" s="17">
        <v>0.33571566072238102</v>
      </c>
      <c r="V10" s="17">
        <v>0.32131614031768602</v>
      </c>
      <c r="W10" s="17">
        <v>0.34773943535069701</v>
      </c>
      <c r="X10" s="17">
        <v>0.35700992846420798</v>
      </c>
      <c r="Y10" s="17">
        <v>0.32261512193040598</v>
      </c>
      <c r="Z10" s="17">
        <v>0.35476726704581801</v>
      </c>
      <c r="AA10" s="17">
        <v>0.32376096079185301</v>
      </c>
      <c r="AB10" s="17">
        <v>0.35150353002753099</v>
      </c>
      <c r="AC10" s="17">
        <v>0.35731220651756002</v>
      </c>
      <c r="AD10" s="17"/>
      <c r="AE10" s="17">
        <v>0.30186946995368003</v>
      </c>
      <c r="AF10" s="17">
        <v>0.36604227127911099</v>
      </c>
      <c r="AG10" s="17">
        <v>0.369341181701764</v>
      </c>
      <c r="AH10" s="17"/>
      <c r="AI10" s="17">
        <v>0.33005194117444703</v>
      </c>
      <c r="AJ10" s="17">
        <v>0.36257478203499899</v>
      </c>
      <c r="AK10" s="17">
        <v>0.361727673049836</v>
      </c>
      <c r="AL10" s="17">
        <v>0.30906567198406998</v>
      </c>
      <c r="AM10" s="17">
        <v>0.32022258685709298</v>
      </c>
      <c r="AN10" s="17"/>
      <c r="AO10" s="17">
        <v>0.37400667686836098</v>
      </c>
      <c r="AP10" s="17">
        <v>0.36780793296549202</v>
      </c>
      <c r="AQ10" s="17">
        <v>0.35229605430034</v>
      </c>
      <c r="AR10" s="17"/>
      <c r="AS10" s="17">
        <v>0.33249740069358502</v>
      </c>
      <c r="AT10" s="17">
        <v>0.30718871664139602</v>
      </c>
      <c r="AU10" s="17">
        <v>0.35653613995344502</v>
      </c>
      <c r="AV10" s="17">
        <v>0.36690658409982702</v>
      </c>
      <c r="AW10" s="17">
        <v>0.25015880801373702</v>
      </c>
      <c r="AX10" s="17"/>
      <c r="AY10" s="17">
        <v>0.35528493580783999</v>
      </c>
      <c r="AZ10" s="17">
        <v>0.307003759120965</v>
      </c>
      <c r="BA10" s="17">
        <v>0.32789771679475299</v>
      </c>
      <c r="BB10" s="17">
        <v>0.32392920758780602</v>
      </c>
      <c r="BC10" s="17">
        <v>0.34089823073192899</v>
      </c>
      <c r="BD10" s="17">
        <v>0.34800394315532701</v>
      </c>
      <c r="BE10" s="17">
        <v>0.30547046446909598</v>
      </c>
      <c r="BF10" s="17">
        <v>0.36933552094253402</v>
      </c>
      <c r="BG10" s="17">
        <v>0.354938980480279</v>
      </c>
      <c r="BH10" s="17">
        <v>0.33101240586368502</v>
      </c>
      <c r="BI10" s="17">
        <v>0.34384609364732099</v>
      </c>
      <c r="BJ10" s="17">
        <v>0.33151097301599902</v>
      </c>
      <c r="BK10" s="17">
        <v>0.34306201211888698</v>
      </c>
      <c r="BL10" s="17">
        <v>0.311941845092498</v>
      </c>
      <c r="BM10" s="17">
        <v>0.39489576224953299</v>
      </c>
      <c r="BN10" s="17">
        <v>0.36749819259930799</v>
      </c>
      <c r="BO10" s="17"/>
      <c r="BP10" s="17">
        <v>0.35419030830405002</v>
      </c>
      <c r="BQ10" s="17">
        <v>0.34464362728593401</v>
      </c>
      <c r="BR10" s="17">
        <v>0.36101062392244998</v>
      </c>
      <c r="BS10" s="17">
        <v>0.32407019132536602</v>
      </c>
      <c r="BT10" s="17">
        <v>0.29280420630773801</v>
      </c>
      <c r="BU10" s="17">
        <v>0.27112197839778002</v>
      </c>
      <c r="BV10" s="17"/>
      <c r="BW10" s="17">
        <v>0.326806486621115</v>
      </c>
      <c r="BX10" s="17">
        <v>0.34296461358728703</v>
      </c>
      <c r="BY10" s="17">
        <v>0.35219683880279501</v>
      </c>
      <c r="BZ10" s="17">
        <v>0.33184499171694498</v>
      </c>
      <c r="CA10" s="17">
        <v>0.32920935338975499</v>
      </c>
      <c r="CB10" s="17">
        <v>0.36229661171598798</v>
      </c>
      <c r="CC10" s="17">
        <v>0.258574662703356</v>
      </c>
      <c r="CD10" s="17">
        <v>0.31935186580525499</v>
      </c>
      <c r="CE10" s="17"/>
      <c r="CF10" s="17">
        <v>0.32283709689777901</v>
      </c>
      <c r="CG10" s="17">
        <v>0.34582804509751702</v>
      </c>
      <c r="CH10" s="17">
        <v>0.32377149894382701</v>
      </c>
      <c r="CI10" s="17">
        <v>0.35129438112107902</v>
      </c>
      <c r="CJ10" s="17">
        <v>0.307897562917537</v>
      </c>
      <c r="CK10" s="17"/>
      <c r="CL10" s="17">
        <v>0.35328393969576399</v>
      </c>
      <c r="CM10" s="17"/>
      <c r="CN10" s="17">
        <v>0.320327736950687</v>
      </c>
      <c r="CO10" s="17">
        <v>0.34038145963000999</v>
      </c>
      <c r="CP10" s="17">
        <v>0.36471460710966402</v>
      </c>
    </row>
    <row r="11" spans="2:94" x14ac:dyDescent="0.35">
      <c r="B11" s="18" t="s">
        <v>207</v>
      </c>
      <c r="C11" s="17">
        <v>0.210483989983791</v>
      </c>
      <c r="D11" s="17">
        <v>0.208517419763664</v>
      </c>
      <c r="E11" s="17">
        <v>0.21357835577078901</v>
      </c>
      <c r="F11" s="17"/>
      <c r="G11" s="17">
        <v>0.174022785468882</v>
      </c>
      <c r="H11" s="17">
        <v>0.185115634446162</v>
      </c>
      <c r="I11" s="17">
        <v>0.208063009824725</v>
      </c>
      <c r="J11" s="17">
        <v>0.225150220264552</v>
      </c>
      <c r="K11" s="17">
        <v>0.238538191010506</v>
      </c>
      <c r="L11" s="17">
        <v>0.22687451291199201</v>
      </c>
      <c r="M11" s="17"/>
      <c r="N11" s="17">
        <v>0.204353138011001</v>
      </c>
      <c r="O11" s="17">
        <v>0.19748914236404799</v>
      </c>
      <c r="P11" s="17">
        <v>0.209486606718954</v>
      </c>
      <c r="Q11" s="17">
        <v>0.231920736348569</v>
      </c>
      <c r="R11" s="17"/>
      <c r="S11" s="17">
        <v>0.18142196662221399</v>
      </c>
      <c r="T11" s="17">
        <v>0.22595287668900099</v>
      </c>
      <c r="U11" s="17">
        <v>0.25470701331495499</v>
      </c>
      <c r="V11" s="17">
        <v>0.194327221912586</v>
      </c>
      <c r="W11" s="17">
        <v>0.27687267634290202</v>
      </c>
      <c r="X11" s="17">
        <v>0.20097490432416301</v>
      </c>
      <c r="Y11" s="17">
        <v>0.19852683956898301</v>
      </c>
      <c r="Z11" s="17">
        <v>0.197822598768747</v>
      </c>
      <c r="AA11" s="17">
        <v>0.196739847880533</v>
      </c>
      <c r="AB11" s="17">
        <v>0.19064733183039001</v>
      </c>
      <c r="AC11" s="17">
        <v>0.22925052864123999</v>
      </c>
      <c r="AD11" s="17"/>
      <c r="AE11" s="17">
        <v>0.231850686916903</v>
      </c>
      <c r="AF11" s="17">
        <v>0.197822922345713</v>
      </c>
      <c r="AG11" s="17">
        <v>0.206547941054052</v>
      </c>
      <c r="AH11" s="17"/>
      <c r="AI11" s="17">
        <v>0.24421917560412801</v>
      </c>
      <c r="AJ11" s="17">
        <v>0.18113162520172199</v>
      </c>
      <c r="AK11" s="17">
        <v>0.19417738046118599</v>
      </c>
      <c r="AL11" s="17">
        <v>0.172956138442692</v>
      </c>
      <c r="AM11" s="17">
        <v>0.22638821318181901</v>
      </c>
      <c r="AN11" s="17"/>
      <c r="AO11" s="17">
        <v>0.208555702694454</v>
      </c>
      <c r="AP11" s="17">
        <v>0.175416419120864</v>
      </c>
      <c r="AQ11" s="17">
        <v>0.189126791421869</v>
      </c>
      <c r="AR11" s="17"/>
      <c r="AS11" s="17">
        <v>0.21975445797792001</v>
      </c>
      <c r="AT11" s="17">
        <v>0.23158457030591201</v>
      </c>
      <c r="AU11" s="17">
        <v>0.205175040298955</v>
      </c>
      <c r="AV11" s="17">
        <v>0.16946755580056799</v>
      </c>
      <c r="AW11" s="17">
        <v>0.15206993161124599</v>
      </c>
      <c r="AX11" s="17"/>
      <c r="AY11" s="17">
        <v>0.12815890486702</v>
      </c>
      <c r="AZ11" s="17">
        <v>0.235016080109202</v>
      </c>
      <c r="BA11" s="17">
        <v>0.19302695159372099</v>
      </c>
      <c r="BB11" s="17">
        <v>0.19826138098073801</v>
      </c>
      <c r="BC11" s="17">
        <v>0.18919050675003801</v>
      </c>
      <c r="BD11" s="17">
        <v>0.218869068338609</v>
      </c>
      <c r="BE11" s="17">
        <v>0.24455012377007601</v>
      </c>
      <c r="BF11" s="17">
        <v>0.20818079667470801</v>
      </c>
      <c r="BG11" s="17">
        <v>0.22452934404722899</v>
      </c>
      <c r="BH11" s="17">
        <v>0.191548500618759</v>
      </c>
      <c r="BI11" s="17">
        <v>0.18698014251252701</v>
      </c>
      <c r="BJ11" s="17">
        <v>0.21385417117109001</v>
      </c>
      <c r="BK11" s="17">
        <v>0.19134943901370599</v>
      </c>
      <c r="BL11" s="17">
        <v>0.17370260824461201</v>
      </c>
      <c r="BM11" s="17">
        <v>0.13009017669259601</v>
      </c>
      <c r="BN11" s="17">
        <v>0.20656178192722599</v>
      </c>
      <c r="BO11" s="17"/>
      <c r="BP11" s="17">
        <v>0.16289298698422899</v>
      </c>
      <c r="BQ11" s="17">
        <v>0.23432170106220401</v>
      </c>
      <c r="BR11" s="17">
        <v>0.21763623854960101</v>
      </c>
      <c r="BS11" s="17">
        <v>0.20403469552640199</v>
      </c>
      <c r="BT11" s="17">
        <v>0.243864721748528</v>
      </c>
      <c r="BU11" s="17">
        <v>0.233392631886645</v>
      </c>
      <c r="BV11" s="17"/>
      <c r="BW11" s="17">
        <v>0.181708012726496</v>
      </c>
      <c r="BX11" s="17">
        <v>0.215773283449293</v>
      </c>
      <c r="BY11" s="17">
        <v>0.20979961640052699</v>
      </c>
      <c r="BZ11" s="17">
        <v>0.21274760757171601</v>
      </c>
      <c r="CA11" s="17">
        <v>0.180519686637723</v>
      </c>
      <c r="CB11" s="17">
        <v>0.24008235212982901</v>
      </c>
      <c r="CC11" s="17">
        <v>0.18605493964917699</v>
      </c>
      <c r="CD11" s="17">
        <v>0.19792290064607401</v>
      </c>
      <c r="CE11" s="17"/>
      <c r="CF11" s="17">
        <v>0.198487703676719</v>
      </c>
      <c r="CG11" s="17">
        <v>0.210335353849714</v>
      </c>
      <c r="CH11" s="17">
        <v>0.21861048343337</v>
      </c>
      <c r="CI11" s="17">
        <v>0.195195307231809</v>
      </c>
      <c r="CJ11" s="17">
        <v>0.218392768293664</v>
      </c>
      <c r="CK11" s="17"/>
      <c r="CL11" s="17">
        <v>0.22374092483861899</v>
      </c>
      <c r="CM11" s="17"/>
      <c r="CN11" s="17">
        <v>0.19542385636134901</v>
      </c>
      <c r="CO11" s="17">
        <v>0.25916144581870199</v>
      </c>
      <c r="CP11" s="17">
        <v>0.206159273406575</v>
      </c>
    </row>
    <row r="12" spans="2:94" x14ac:dyDescent="0.35">
      <c r="B12" s="18" t="s">
        <v>208</v>
      </c>
      <c r="C12" s="17">
        <v>0.113618565676432</v>
      </c>
      <c r="D12" s="17">
        <v>0.10643498979923401</v>
      </c>
      <c r="E12" s="17">
        <v>0.120556897991607</v>
      </c>
      <c r="F12" s="17"/>
      <c r="G12" s="17">
        <v>0.11745130021043</v>
      </c>
      <c r="H12" s="17">
        <v>8.6638086932670402E-2</v>
      </c>
      <c r="I12" s="17">
        <v>0.12024284900330701</v>
      </c>
      <c r="J12" s="17">
        <v>0.12269530652636999</v>
      </c>
      <c r="K12" s="17">
        <v>0.115635609659369</v>
      </c>
      <c r="L12" s="17">
        <v>0.11904609557930899</v>
      </c>
      <c r="M12" s="17"/>
      <c r="N12" s="17">
        <v>0.10833065499938201</v>
      </c>
      <c r="O12" s="17">
        <v>0.12612094120171899</v>
      </c>
      <c r="P12" s="17">
        <v>0.11386081820814099</v>
      </c>
      <c r="Q12" s="17">
        <v>0.106619900168581</v>
      </c>
      <c r="R12" s="17"/>
      <c r="S12" s="17">
        <v>7.57325883418659E-2</v>
      </c>
      <c r="T12" s="17">
        <v>0.14774140598799501</v>
      </c>
      <c r="U12" s="17">
        <v>0.112299183048549</v>
      </c>
      <c r="V12" s="17">
        <v>0.13482750339378499</v>
      </c>
      <c r="W12" s="17">
        <v>0.11653508650194</v>
      </c>
      <c r="X12" s="17">
        <v>0.117622493050243</v>
      </c>
      <c r="Y12" s="17">
        <v>0.112796596925977</v>
      </c>
      <c r="Z12" s="17">
        <v>0.122219268991358</v>
      </c>
      <c r="AA12" s="17">
        <v>0.13038236240640499</v>
      </c>
      <c r="AB12" s="17">
        <v>8.6852853573623295E-2</v>
      </c>
      <c r="AC12" s="17">
        <v>8.9236437995333401E-2</v>
      </c>
      <c r="AD12" s="17"/>
      <c r="AE12" s="17">
        <v>0.11771547906763399</v>
      </c>
      <c r="AF12" s="17">
        <v>0.108918735929791</v>
      </c>
      <c r="AG12" s="17">
        <v>0.103682593249369</v>
      </c>
      <c r="AH12" s="17"/>
      <c r="AI12" s="17">
        <v>0.120695690394699</v>
      </c>
      <c r="AJ12" s="17">
        <v>9.1659676936059101E-2</v>
      </c>
      <c r="AK12" s="17">
        <v>0.14450019069405701</v>
      </c>
      <c r="AL12" s="17">
        <v>8.1223167897704798E-2</v>
      </c>
      <c r="AM12" s="17">
        <v>0.13645911221999399</v>
      </c>
      <c r="AN12" s="17"/>
      <c r="AO12" s="17">
        <v>0.103903621627537</v>
      </c>
      <c r="AP12" s="17">
        <v>9.5722885819223003E-2</v>
      </c>
      <c r="AQ12" s="17">
        <v>0.12888052409554299</v>
      </c>
      <c r="AR12" s="17"/>
      <c r="AS12" s="17">
        <v>0.113659289244325</v>
      </c>
      <c r="AT12" s="17">
        <v>0.12543491795745201</v>
      </c>
      <c r="AU12" s="17">
        <v>0.107461335664105</v>
      </c>
      <c r="AV12" s="17">
        <v>9.8438084931001396E-2</v>
      </c>
      <c r="AW12" s="17">
        <v>0.107402730747383</v>
      </c>
      <c r="AX12" s="17"/>
      <c r="AY12" s="17">
        <v>0.157564535284379</v>
      </c>
      <c r="AZ12" s="17">
        <v>0.128937133498085</v>
      </c>
      <c r="BA12" s="17">
        <v>7.6524443793103303E-2</v>
      </c>
      <c r="BB12" s="17">
        <v>0.106491755660878</v>
      </c>
      <c r="BC12" s="17">
        <v>0.126742706360084</v>
      </c>
      <c r="BD12" s="17">
        <v>0.11627395466776901</v>
      </c>
      <c r="BE12" s="17">
        <v>0.126862190326097</v>
      </c>
      <c r="BF12" s="17">
        <v>0.100300407266386</v>
      </c>
      <c r="BG12" s="17">
        <v>0.12624681347552</v>
      </c>
      <c r="BH12" s="17">
        <v>0.10280772394321901</v>
      </c>
      <c r="BI12" s="17">
        <v>0.11844466539982</v>
      </c>
      <c r="BJ12" s="17">
        <v>0.12135621825031399</v>
      </c>
      <c r="BK12" s="17">
        <v>0.13737383149603599</v>
      </c>
      <c r="BL12" s="17">
        <v>8.6774939587070707E-2</v>
      </c>
      <c r="BM12" s="17">
        <v>0.15421077815891801</v>
      </c>
      <c r="BN12" s="17">
        <v>5.9912764787024501E-2</v>
      </c>
      <c r="BO12" s="17"/>
      <c r="BP12" s="17">
        <v>8.2495254699245596E-2</v>
      </c>
      <c r="BQ12" s="17">
        <v>0.11209489895595701</v>
      </c>
      <c r="BR12" s="17">
        <v>0.12463633146518199</v>
      </c>
      <c r="BS12" s="17">
        <v>0.12993747590782301</v>
      </c>
      <c r="BT12" s="17">
        <v>0.127335680883988</v>
      </c>
      <c r="BU12" s="17">
        <v>0.13786856766639299</v>
      </c>
      <c r="BV12" s="17"/>
      <c r="BW12" s="17">
        <v>0.12901670496369799</v>
      </c>
      <c r="BX12" s="17">
        <v>0.104626746171131</v>
      </c>
      <c r="BY12" s="17">
        <v>0.11616412824318401</v>
      </c>
      <c r="BZ12" s="17">
        <v>0.115590946728828</v>
      </c>
      <c r="CA12" s="17">
        <v>0.13379050632168099</v>
      </c>
      <c r="CB12" s="17">
        <v>8.6897439550685004E-2</v>
      </c>
      <c r="CC12" s="17">
        <v>9.48826633808669E-2</v>
      </c>
      <c r="CD12" s="17">
        <v>6.4548566666339194E-2</v>
      </c>
      <c r="CE12" s="17"/>
      <c r="CF12" s="17">
        <v>9.0382645234500694E-2</v>
      </c>
      <c r="CG12" s="17">
        <v>0.121780603868896</v>
      </c>
      <c r="CH12" s="17">
        <v>0.115900676912054</v>
      </c>
      <c r="CI12" s="17">
        <v>0.10247954704514201</v>
      </c>
      <c r="CJ12" s="17">
        <v>0.10841147635664999</v>
      </c>
      <c r="CK12" s="17"/>
      <c r="CL12" s="17">
        <v>0.13706002439154699</v>
      </c>
      <c r="CM12" s="17"/>
      <c r="CN12" s="17">
        <v>0.10820177657655</v>
      </c>
      <c r="CO12" s="17">
        <v>0.13978543024554699</v>
      </c>
      <c r="CP12" s="17">
        <v>0.10517181625052301</v>
      </c>
    </row>
    <row r="13" spans="2:94" x14ac:dyDescent="0.35">
      <c r="B13" s="18" t="s">
        <v>209</v>
      </c>
      <c r="C13" s="17">
        <v>8.1880244551555903E-2</v>
      </c>
      <c r="D13" s="17">
        <v>7.4378039435871304E-2</v>
      </c>
      <c r="E13" s="17">
        <v>8.9846781779914495E-2</v>
      </c>
      <c r="F13" s="17"/>
      <c r="G13" s="17">
        <v>3.9584235613779002E-2</v>
      </c>
      <c r="H13" s="17">
        <v>5.0097036547042499E-2</v>
      </c>
      <c r="I13" s="17">
        <v>8.9398326887949506E-2</v>
      </c>
      <c r="J13" s="17">
        <v>9.5122893843139406E-2</v>
      </c>
      <c r="K13" s="17">
        <v>0.115534496654079</v>
      </c>
      <c r="L13" s="17">
        <v>9.6731488681821201E-2</v>
      </c>
      <c r="M13" s="17"/>
      <c r="N13" s="17">
        <v>8.2024680434753694E-2</v>
      </c>
      <c r="O13" s="17">
        <v>7.2706191934141504E-2</v>
      </c>
      <c r="P13" s="17">
        <v>9.5856331369516198E-2</v>
      </c>
      <c r="Q13" s="17">
        <v>8.00385218911496E-2</v>
      </c>
      <c r="R13" s="17"/>
      <c r="S13" s="17">
        <v>3.2539959133627498E-2</v>
      </c>
      <c r="T13" s="17">
        <v>0.14201132953484999</v>
      </c>
      <c r="U13" s="17">
        <v>7.2266185626267604E-2</v>
      </c>
      <c r="V13" s="17">
        <v>0.109757847337679</v>
      </c>
      <c r="W13" s="17">
        <v>7.3048436322261406E-2</v>
      </c>
      <c r="X13" s="17">
        <v>8.3011064064829901E-2</v>
      </c>
      <c r="Y13" s="17">
        <v>0.107471012261664</v>
      </c>
      <c r="Z13" s="17">
        <v>8.1899631802961503E-2</v>
      </c>
      <c r="AA13" s="17">
        <v>8.3931928401866598E-2</v>
      </c>
      <c r="AB13" s="17">
        <v>4.8249878458901399E-2</v>
      </c>
      <c r="AC13" s="17">
        <v>5.4220897726715997E-2</v>
      </c>
      <c r="AD13" s="17"/>
      <c r="AE13" s="17">
        <v>0.129534405565598</v>
      </c>
      <c r="AF13" s="17">
        <v>5.95560826287806E-2</v>
      </c>
      <c r="AG13" s="17">
        <v>5.2221863091610601E-2</v>
      </c>
      <c r="AH13" s="17"/>
      <c r="AI13" s="17">
        <v>0.10963077546281599</v>
      </c>
      <c r="AJ13" s="17">
        <v>6.3057319811318097E-2</v>
      </c>
      <c r="AK13" s="17">
        <v>6.2540637577416E-2</v>
      </c>
      <c r="AL13" s="17">
        <v>0.207784971077773</v>
      </c>
      <c r="AM13" s="17">
        <v>5.7960031143223303E-2</v>
      </c>
      <c r="AN13" s="17"/>
      <c r="AO13" s="17">
        <v>9.0946516104526601E-2</v>
      </c>
      <c r="AP13" s="17">
        <v>5.3878577810935697E-2</v>
      </c>
      <c r="AQ13" s="17">
        <v>6.5867983123722301E-2</v>
      </c>
      <c r="AR13" s="17"/>
      <c r="AS13" s="17">
        <v>9.1921630655753497E-2</v>
      </c>
      <c r="AT13" s="17">
        <v>8.6477037810833796E-2</v>
      </c>
      <c r="AU13" s="17">
        <v>6.96711387475034E-2</v>
      </c>
      <c r="AV13" s="17">
        <v>8.1689569818169994E-2</v>
      </c>
      <c r="AW13" s="17">
        <v>8.6548040694615802E-2</v>
      </c>
      <c r="AX13" s="17"/>
      <c r="AY13" s="17">
        <v>6.2525538017744506E-2</v>
      </c>
      <c r="AZ13" s="17">
        <v>6.49206410465034E-2</v>
      </c>
      <c r="BA13" s="17">
        <v>9.06333804956726E-2</v>
      </c>
      <c r="BB13" s="17">
        <v>0.102684197422833</v>
      </c>
      <c r="BC13" s="17">
        <v>8.2285187908947094E-2</v>
      </c>
      <c r="BD13" s="17">
        <v>8.5481427536466204E-2</v>
      </c>
      <c r="BE13" s="17">
        <v>7.6336378572420593E-2</v>
      </c>
      <c r="BF13" s="17">
        <v>8.3911215017881194E-2</v>
      </c>
      <c r="BG13" s="17">
        <v>6.6041256290943498E-2</v>
      </c>
      <c r="BH13" s="17">
        <v>6.6875031987081196E-2</v>
      </c>
      <c r="BI13" s="17">
        <v>9.1771639163591906E-2</v>
      </c>
      <c r="BJ13" s="17">
        <v>5.3174074657466097E-2</v>
      </c>
      <c r="BK13" s="17">
        <v>0.114218432360065</v>
      </c>
      <c r="BL13" s="17">
        <v>4.7722591320790701E-2</v>
      </c>
      <c r="BM13" s="17">
        <v>5.2401305296864098E-2</v>
      </c>
      <c r="BN13" s="17">
        <v>7.4090832259911199E-2</v>
      </c>
      <c r="BO13" s="17"/>
      <c r="BP13" s="17">
        <v>4.0962922590013703E-2</v>
      </c>
      <c r="BQ13" s="17">
        <v>7.1596546534901898E-2</v>
      </c>
      <c r="BR13" s="17">
        <v>7.9220928158732107E-2</v>
      </c>
      <c r="BS13" s="17">
        <v>9.3336735725662701E-2</v>
      </c>
      <c r="BT13" s="17">
        <v>0.14019590883288199</v>
      </c>
      <c r="BU13" s="17">
        <v>0.150768370067494</v>
      </c>
      <c r="BV13" s="17"/>
      <c r="BW13" s="17">
        <v>9.6387083007398205E-2</v>
      </c>
      <c r="BX13" s="17">
        <v>7.0058853435049501E-2</v>
      </c>
      <c r="BY13" s="17">
        <v>7.9750477810804493E-2</v>
      </c>
      <c r="BZ13" s="17">
        <v>7.6472470547200994E-2</v>
      </c>
      <c r="CA13" s="17">
        <v>9.7351462442153203E-2</v>
      </c>
      <c r="CB13" s="17">
        <v>0.127196963420832</v>
      </c>
      <c r="CC13" s="17">
        <v>8.7499491693039E-2</v>
      </c>
      <c r="CD13" s="17">
        <v>5.8152789799815301E-2</v>
      </c>
      <c r="CE13" s="17"/>
      <c r="CF13" s="17">
        <v>7.6385959565748798E-2</v>
      </c>
      <c r="CG13" s="17">
        <v>8.9519391504148699E-2</v>
      </c>
      <c r="CH13" s="17">
        <v>7.9406965930508194E-2</v>
      </c>
      <c r="CI13" s="17">
        <v>7.9296377352458605E-2</v>
      </c>
      <c r="CJ13" s="17">
        <v>5.4080776285158602E-2</v>
      </c>
      <c r="CK13" s="17"/>
      <c r="CL13" s="17">
        <v>5.8586007978182003E-2</v>
      </c>
      <c r="CM13" s="17"/>
      <c r="CN13" s="17">
        <v>8.01338251657253E-2</v>
      </c>
      <c r="CO13" s="17">
        <v>7.8880372942299604E-2</v>
      </c>
      <c r="CP13" s="17">
        <v>8.8258820335934393E-2</v>
      </c>
    </row>
    <row r="14" spans="2:94" x14ac:dyDescent="0.35">
      <c r="B14" s="18" t="s">
        <v>133</v>
      </c>
      <c r="C14" s="17">
        <v>2.0047955388031499E-2</v>
      </c>
      <c r="D14" s="17">
        <v>1.08540848493557E-2</v>
      </c>
      <c r="E14" s="17">
        <v>2.8668146499127699E-2</v>
      </c>
      <c r="F14" s="17"/>
      <c r="G14" s="17">
        <v>2.1364234326929101E-2</v>
      </c>
      <c r="H14" s="17">
        <v>2.1058236348007599E-2</v>
      </c>
      <c r="I14" s="17">
        <v>2.1605311316004801E-2</v>
      </c>
      <c r="J14" s="17">
        <v>2.88182988417124E-2</v>
      </c>
      <c r="K14" s="17">
        <v>2.3011173264807401E-2</v>
      </c>
      <c r="L14" s="17">
        <v>7.9704222141898096E-3</v>
      </c>
      <c r="M14" s="17"/>
      <c r="N14" s="17">
        <v>1.3843124991135901E-2</v>
      </c>
      <c r="O14" s="17">
        <v>1.8604470589430801E-2</v>
      </c>
      <c r="P14" s="17">
        <v>2.33935830478115E-2</v>
      </c>
      <c r="Q14" s="17">
        <v>2.5567778842483801E-2</v>
      </c>
      <c r="R14" s="17"/>
      <c r="S14" s="17">
        <v>2.81138701209173E-2</v>
      </c>
      <c r="T14" s="17">
        <v>2.3008185713224501E-2</v>
      </c>
      <c r="U14" s="17">
        <v>1.13907982989604E-2</v>
      </c>
      <c r="V14" s="17">
        <v>2.98601347058653E-2</v>
      </c>
      <c r="W14" s="17">
        <v>1.0637819036844499E-2</v>
      </c>
      <c r="X14" s="17">
        <v>2.1732283664672E-2</v>
      </c>
      <c r="Y14" s="17">
        <v>1.7703969110760099E-2</v>
      </c>
      <c r="Z14" s="17">
        <v>5.5689006988177301E-3</v>
      </c>
      <c r="AA14" s="17">
        <v>2.34130750080409E-2</v>
      </c>
      <c r="AB14" s="17">
        <v>1.48614479213014E-2</v>
      </c>
      <c r="AC14" s="17">
        <v>1.33824638386504E-2</v>
      </c>
      <c r="AD14" s="17"/>
      <c r="AE14" s="17">
        <v>1.25514927822074E-2</v>
      </c>
      <c r="AF14" s="17">
        <v>1.8316313905301099E-2</v>
      </c>
      <c r="AG14" s="17">
        <v>3.8038900249142797E-2</v>
      </c>
      <c r="AH14" s="17"/>
      <c r="AI14" s="17">
        <v>9.1699556365875401E-3</v>
      </c>
      <c r="AJ14" s="17">
        <v>1.7304254150668101E-2</v>
      </c>
      <c r="AK14" s="17">
        <v>6.9386534696216397E-3</v>
      </c>
      <c r="AL14" s="17">
        <v>2.8116987473476799E-2</v>
      </c>
      <c r="AM14" s="17">
        <v>4.8556359343783599E-2</v>
      </c>
      <c r="AN14" s="17"/>
      <c r="AO14" s="17">
        <v>1.6382403442261599E-2</v>
      </c>
      <c r="AP14" s="17">
        <v>1.7708024084344E-2</v>
      </c>
      <c r="AQ14" s="17">
        <v>1.3853964220371801E-2</v>
      </c>
      <c r="AR14" s="17"/>
      <c r="AS14" s="17">
        <v>2.6956449971485E-2</v>
      </c>
      <c r="AT14" s="17">
        <v>1.8907665512619298E-2</v>
      </c>
      <c r="AU14" s="17">
        <v>1.92313440771943E-2</v>
      </c>
      <c r="AV14" s="17">
        <v>1.6549766191514201E-2</v>
      </c>
      <c r="AW14" s="17">
        <v>2.0732351657323699E-2</v>
      </c>
      <c r="AX14" s="17"/>
      <c r="AY14" s="17">
        <v>0.101893115931495</v>
      </c>
      <c r="AZ14" s="17">
        <v>2.0723861986754102E-2</v>
      </c>
      <c r="BA14" s="17">
        <v>1.8734564069841201E-2</v>
      </c>
      <c r="BB14" s="17">
        <v>1.9546756100191999E-2</v>
      </c>
      <c r="BC14" s="17">
        <v>1.6891397226816401E-2</v>
      </c>
      <c r="BD14" s="17">
        <v>1.7741511297862701E-2</v>
      </c>
      <c r="BE14" s="17">
        <v>2.77841511981608E-2</v>
      </c>
      <c r="BF14" s="17">
        <v>2.3389042436358001E-2</v>
      </c>
      <c r="BG14" s="17">
        <v>1.18766189186262E-2</v>
      </c>
      <c r="BH14" s="17">
        <v>2.5450496956871699E-2</v>
      </c>
      <c r="BI14" s="17">
        <v>2.1435775202758699E-2</v>
      </c>
      <c r="BJ14" s="17">
        <v>1.33722434151245E-2</v>
      </c>
      <c r="BK14" s="17">
        <v>5.2242449817002604E-3</v>
      </c>
      <c r="BL14" s="17">
        <v>1.2411508237112999E-2</v>
      </c>
      <c r="BM14" s="17">
        <v>2.5407244769441801E-2</v>
      </c>
      <c r="BN14" s="17">
        <v>0</v>
      </c>
      <c r="BO14" s="17"/>
      <c r="BP14" s="17">
        <v>2.0961974204143301E-2</v>
      </c>
      <c r="BQ14" s="17">
        <v>1.7734339042333701E-2</v>
      </c>
      <c r="BR14" s="17">
        <v>1.4749194005723E-2</v>
      </c>
      <c r="BS14" s="17">
        <v>3.0437604481626801E-2</v>
      </c>
      <c r="BT14" s="17">
        <v>1.4608978807135801E-2</v>
      </c>
      <c r="BU14" s="17">
        <v>1.25601390861536E-2</v>
      </c>
      <c r="BV14" s="17"/>
      <c r="BW14" s="17">
        <v>2.6910817192378401E-2</v>
      </c>
      <c r="BX14" s="17">
        <v>1.4496527855804801E-2</v>
      </c>
      <c r="BY14" s="17">
        <v>1.36976463789895E-2</v>
      </c>
      <c r="BZ14" s="17">
        <v>1.8248765159328901E-2</v>
      </c>
      <c r="CA14" s="17">
        <v>2.3249755542314E-2</v>
      </c>
      <c r="CB14" s="17">
        <v>2.4194638366266698E-2</v>
      </c>
      <c r="CC14" s="17">
        <v>1.00053406829858E-2</v>
      </c>
      <c r="CD14" s="17">
        <v>5.5848214459591997E-2</v>
      </c>
      <c r="CE14" s="17"/>
      <c r="CF14" s="17">
        <v>8.8455395400763304E-3</v>
      </c>
      <c r="CG14" s="17">
        <v>1.5727258264882402E-2</v>
      </c>
      <c r="CH14" s="17">
        <v>2.28011783040095E-2</v>
      </c>
      <c r="CI14" s="17">
        <v>2.4798838078355201E-2</v>
      </c>
      <c r="CJ14" s="17">
        <v>4.1793639735703603E-2</v>
      </c>
      <c r="CK14" s="17"/>
      <c r="CL14" s="17">
        <v>8.5576409262166E-3</v>
      </c>
      <c r="CM14" s="17"/>
      <c r="CN14" s="17">
        <v>2.5252410175993899E-2</v>
      </c>
      <c r="CO14" s="17">
        <v>9.8987205422661692E-3</v>
      </c>
      <c r="CP14" s="17">
        <v>1.6231887740641299E-2</v>
      </c>
    </row>
    <row r="15" spans="2:94" x14ac:dyDescent="0.35">
      <c r="B15" s="18" t="s">
        <v>145</v>
      </c>
      <c r="C15" s="20">
        <v>0.57396924440019004</v>
      </c>
      <c r="D15" s="20">
        <v>0.59981546615187598</v>
      </c>
      <c r="E15" s="20">
        <v>0.54734981795856197</v>
      </c>
      <c r="F15" s="20"/>
      <c r="G15" s="20">
        <v>0.64757744437997999</v>
      </c>
      <c r="H15" s="20">
        <v>0.657091005726118</v>
      </c>
      <c r="I15" s="20">
        <v>0.56069050296801404</v>
      </c>
      <c r="J15" s="20">
        <v>0.528213280524226</v>
      </c>
      <c r="K15" s="20">
        <v>0.50728052941123702</v>
      </c>
      <c r="L15" s="20">
        <v>0.54937748061268799</v>
      </c>
      <c r="M15" s="20"/>
      <c r="N15" s="20">
        <v>0.59144840156372802</v>
      </c>
      <c r="O15" s="20">
        <v>0.58507925391066096</v>
      </c>
      <c r="P15" s="20">
        <v>0.55740266065557698</v>
      </c>
      <c r="Q15" s="20">
        <v>0.55585306274921698</v>
      </c>
      <c r="R15" s="20"/>
      <c r="S15" s="20">
        <v>0.68219161578137599</v>
      </c>
      <c r="T15" s="20">
        <v>0.46128620207492899</v>
      </c>
      <c r="U15" s="20">
        <v>0.54933681971126802</v>
      </c>
      <c r="V15" s="20">
        <v>0.53122729265008395</v>
      </c>
      <c r="W15" s="20">
        <v>0.52290598179605297</v>
      </c>
      <c r="X15" s="20">
        <v>0.57665925489609204</v>
      </c>
      <c r="Y15" s="20">
        <v>0.56350158213261603</v>
      </c>
      <c r="Z15" s="20">
        <v>0.59248959973811499</v>
      </c>
      <c r="AA15" s="20">
        <v>0.56553278630315496</v>
      </c>
      <c r="AB15" s="20">
        <v>0.659388488215784</v>
      </c>
      <c r="AC15" s="20">
        <v>0.61390967179806</v>
      </c>
      <c r="AD15" s="20"/>
      <c r="AE15" s="20">
        <v>0.50834793566765601</v>
      </c>
      <c r="AF15" s="20">
        <v>0.61538594519041301</v>
      </c>
      <c r="AG15" s="20">
        <v>0.59950870235582598</v>
      </c>
      <c r="AH15" s="20"/>
      <c r="AI15" s="20">
        <v>0.51628440290177002</v>
      </c>
      <c r="AJ15" s="20">
        <v>0.64684712390023302</v>
      </c>
      <c r="AK15" s="20">
        <v>0.59184313779772002</v>
      </c>
      <c r="AL15" s="20">
        <v>0.50991873510835395</v>
      </c>
      <c r="AM15" s="20">
        <v>0.53063628411118002</v>
      </c>
      <c r="AN15" s="20"/>
      <c r="AO15" s="20">
        <v>0.580211756131221</v>
      </c>
      <c r="AP15" s="20">
        <v>0.65727409316463303</v>
      </c>
      <c r="AQ15" s="20">
        <v>0.60227073713849399</v>
      </c>
      <c r="AR15" s="20"/>
      <c r="AS15" s="20">
        <v>0.54770817215051704</v>
      </c>
      <c r="AT15" s="20">
        <v>0.537595808413183</v>
      </c>
      <c r="AU15" s="20">
        <v>0.59846114121224203</v>
      </c>
      <c r="AV15" s="20">
        <v>0.63385502325874699</v>
      </c>
      <c r="AW15" s="20">
        <v>0.63324694528943204</v>
      </c>
      <c r="AX15" s="20"/>
      <c r="AY15" s="20">
        <v>0.54985790589936101</v>
      </c>
      <c r="AZ15" s="20">
        <v>0.55040228335945596</v>
      </c>
      <c r="BA15" s="20">
        <v>0.62108066004766205</v>
      </c>
      <c r="BB15" s="20">
        <v>0.57301590983535899</v>
      </c>
      <c r="BC15" s="20">
        <v>0.58489020175411499</v>
      </c>
      <c r="BD15" s="20">
        <v>0.56163403815929303</v>
      </c>
      <c r="BE15" s="20">
        <v>0.52446715613324602</v>
      </c>
      <c r="BF15" s="20">
        <v>0.58421853860466699</v>
      </c>
      <c r="BG15" s="20">
        <v>0.57130596726768101</v>
      </c>
      <c r="BH15" s="20">
        <v>0.61331824649406896</v>
      </c>
      <c r="BI15" s="20">
        <v>0.58136777772130199</v>
      </c>
      <c r="BJ15" s="20">
        <v>0.59824329250600505</v>
      </c>
      <c r="BK15" s="20">
        <v>0.55183405214849302</v>
      </c>
      <c r="BL15" s="20">
        <v>0.67938835261041397</v>
      </c>
      <c r="BM15" s="20">
        <v>0.63789049508217999</v>
      </c>
      <c r="BN15" s="20">
        <v>0.65943462102583905</v>
      </c>
      <c r="BO15" s="20"/>
      <c r="BP15" s="20">
        <v>0.69268686152236902</v>
      </c>
      <c r="BQ15" s="20">
        <v>0.564252514404604</v>
      </c>
      <c r="BR15" s="20">
        <v>0.56375730782076205</v>
      </c>
      <c r="BS15" s="20">
        <v>0.54225348835848597</v>
      </c>
      <c r="BT15" s="20">
        <v>0.47399470972746599</v>
      </c>
      <c r="BU15" s="20">
        <v>0.46541029129331501</v>
      </c>
      <c r="BV15" s="20"/>
      <c r="BW15" s="20">
        <v>0.56597738211003001</v>
      </c>
      <c r="BX15" s="20">
        <v>0.59504458908872104</v>
      </c>
      <c r="BY15" s="20">
        <v>0.58058813116649499</v>
      </c>
      <c r="BZ15" s="20">
        <v>0.57694020999292595</v>
      </c>
      <c r="CA15" s="20">
        <v>0.56508858905612802</v>
      </c>
      <c r="CB15" s="20">
        <v>0.52162860653238696</v>
      </c>
      <c r="CC15" s="20">
        <v>0.62155756459393097</v>
      </c>
      <c r="CD15" s="20">
        <v>0.62352752842817905</v>
      </c>
      <c r="CE15" s="20"/>
      <c r="CF15" s="20">
        <v>0.62589815198295495</v>
      </c>
      <c r="CG15" s="20">
        <v>0.562637392512359</v>
      </c>
      <c r="CH15" s="20">
        <v>0.56328069542005799</v>
      </c>
      <c r="CI15" s="20">
        <v>0.59822993029223503</v>
      </c>
      <c r="CJ15" s="20">
        <v>0.57732133932882301</v>
      </c>
      <c r="CK15" s="20"/>
      <c r="CL15" s="20">
        <v>0.57205540186543502</v>
      </c>
      <c r="CM15" s="20"/>
      <c r="CN15" s="20">
        <v>0.590988131720382</v>
      </c>
      <c r="CO15" s="20">
        <v>0.51227403045118503</v>
      </c>
      <c r="CP15" s="20">
        <v>0.584178202266327</v>
      </c>
    </row>
    <row r="16" spans="2:94" x14ac:dyDescent="0.35">
      <c r="B16" s="18" t="s">
        <v>146</v>
      </c>
      <c r="C16" s="20">
        <v>0.19549881022798801</v>
      </c>
      <c r="D16" s="20">
        <v>0.18081302923510501</v>
      </c>
      <c r="E16" s="20">
        <v>0.210403679771522</v>
      </c>
      <c r="F16" s="20"/>
      <c r="G16" s="20">
        <v>0.15703553582420901</v>
      </c>
      <c r="H16" s="20">
        <v>0.13673512347971301</v>
      </c>
      <c r="I16" s="20">
        <v>0.209641175891257</v>
      </c>
      <c r="J16" s="20">
        <v>0.217818200369509</v>
      </c>
      <c r="K16" s="20">
        <v>0.231170106313449</v>
      </c>
      <c r="L16" s="20">
        <v>0.21577758426113</v>
      </c>
      <c r="M16" s="20"/>
      <c r="N16" s="20">
        <v>0.19035533543413499</v>
      </c>
      <c r="O16" s="20">
        <v>0.19882713313586001</v>
      </c>
      <c r="P16" s="20">
        <v>0.209717149577657</v>
      </c>
      <c r="Q16" s="20">
        <v>0.18665842205972999</v>
      </c>
      <c r="R16" s="20"/>
      <c r="S16" s="20">
        <v>0.108272547475493</v>
      </c>
      <c r="T16" s="20">
        <v>0.28975273552284497</v>
      </c>
      <c r="U16" s="20">
        <v>0.18456536867481599</v>
      </c>
      <c r="V16" s="20">
        <v>0.24458535073146401</v>
      </c>
      <c r="W16" s="20">
        <v>0.18958352282420099</v>
      </c>
      <c r="X16" s="20">
        <v>0.200633557115072</v>
      </c>
      <c r="Y16" s="20">
        <v>0.22026760918764099</v>
      </c>
      <c r="Z16" s="20">
        <v>0.20411890079431899</v>
      </c>
      <c r="AA16" s="20">
        <v>0.214314290808272</v>
      </c>
      <c r="AB16" s="20">
        <v>0.13510273203252501</v>
      </c>
      <c r="AC16" s="20">
        <v>0.143457335722049</v>
      </c>
      <c r="AD16" s="20"/>
      <c r="AE16" s="20">
        <v>0.247249884633233</v>
      </c>
      <c r="AF16" s="20">
        <v>0.16847481855857199</v>
      </c>
      <c r="AG16" s="20">
        <v>0.15590445634097899</v>
      </c>
      <c r="AH16" s="20"/>
      <c r="AI16" s="20">
        <v>0.23032646585751501</v>
      </c>
      <c r="AJ16" s="20">
        <v>0.15471699674737699</v>
      </c>
      <c r="AK16" s="20">
        <v>0.20704082827147299</v>
      </c>
      <c r="AL16" s="20">
        <v>0.289008138975477</v>
      </c>
      <c r="AM16" s="20">
        <v>0.194419143363217</v>
      </c>
      <c r="AN16" s="20"/>
      <c r="AO16" s="20">
        <v>0.194850137732063</v>
      </c>
      <c r="AP16" s="20">
        <v>0.149601463630159</v>
      </c>
      <c r="AQ16" s="20">
        <v>0.19474850721926601</v>
      </c>
      <c r="AR16" s="20"/>
      <c r="AS16" s="20">
        <v>0.20558091990007901</v>
      </c>
      <c r="AT16" s="20">
        <v>0.211911955768285</v>
      </c>
      <c r="AU16" s="20">
        <v>0.17713247441160901</v>
      </c>
      <c r="AV16" s="20">
        <v>0.180127654749171</v>
      </c>
      <c r="AW16" s="20">
        <v>0.19395077144199899</v>
      </c>
      <c r="AX16" s="20"/>
      <c r="AY16" s="20">
        <v>0.22009007330212399</v>
      </c>
      <c r="AZ16" s="20">
        <v>0.193857774544588</v>
      </c>
      <c r="BA16" s="20">
        <v>0.16715782428877601</v>
      </c>
      <c r="BB16" s="20">
        <v>0.20917595308371201</v>
      </c>
      <c r="BC16" s="20">
        <v>0.20902789426903101</v>
      </c>
      <c r="BD16" s="20">
        <v>0.201755382204235</v>
      </c>
      <c r="BE16" s="20">
        <v>0.20319856889851701</v>
      </c>
      <c r="BF16" s="20">
        <v>0.18421162228426699</v>
      </c>
      <c r="BG16" s="20">
        <v>0.19228806976646401</v>
      </c>
      <c r="BH16" s="20">
        <v>0.16968275593029999</v>
      </c>
      <c r="BI16" s="20">
        <v>0.210216304563412</v>
      </c>
      <c r="BJ16" s="20">
        <v>0.17453029290777999</v>
      </c>
      <c r="BK16" s="20">
        <v>0.25159226385610101</v>
      </c>
      <c r="BL16" s="20">
        <v>0.13449753090786101</v>
      </c>
      <c r="BM16" s="20">
        <v>0.206612083455782</v>
      </c>
      <c r="BN16" s="20">
        <v>0.13400359704693601</v>
      </c>
      <c r="BO16" s="20"/>
      <c r="BP16" s="20">
        <v>0.12345817728925899</v>
      </c>
      <c r="BQ16" s="20">
        <v>0.183691445490858</v>
      </c>
      <c r="BR16" s="20">
        <v>0.20385725962391399</v>
      </c>
      <c r="BS16" s="20">
        <v>0.22327421163348601</v>
      </c>
      <c r="BT16" s="20">
        <v>0.26753158971687002</v>
      </c>
      <c r="BU16" s="20">
        <v>0.28863693773388699</v>
      </c>
      <c r="BV16" s="20"/>
      <c r="BW16" s="20">
        <v>0.225403787971096</v>
      </c>
      <c r="BX16" s="20">
        <v>0.17468559960618099</v>
      </c>
      <c r="BY16" s="20">
        <v>0.195914606053988</v>
      </c>
      <c r="BZ16" s="20">
        <v>0.19206341727602899</v>
      </c>
      <c r="CA16" s="20">
        <v>0.231141968763835</v>
      </c>
      <c r="CB16" s="20">
        <v>0.21409440297151699</v>
      </c>
      <c r="CC16" s="20">
        <v>0.18238215507390601</v>
      </c>
      <c r="CD16" s="20">
        <v>0.122701356466155</v>
      </c>
      <c r="CE16" s="20"/>
      <c r="CF16" s="20">
        <v>0.16676860480024899</v>
      </c>
      <c r="CG16" s="20">
        <v>0.211299995373045</v>
      </c>
      <c r="CH16" s="20">
        <v>0.195307642842563</v>
      </c>
      <c r="CI16" s="20">
        <v>0.18177592439760101</v>
      </c>
      <c r="CJ16" s="20">
        <v>0.162492252641809</v>
      </c>
      <c r="CK16" s="20"/>
      <c r="CL16" s="20">
        <v>0.19564603236972899</v>
      </c>
      <c r="CM16" s="20"/>
      <c r="CN16" s="20">
        <v>0.18833560174227601</v>
      </c>
      <c r="CO16" s="20">
        <v>0.21866580318784701</v>
      </c>
      <c r="CP16" s="20">
        <v>0.19343063658645701</v>
      </c>
    </row>
    <row r="17" spans="2:94" x14ac:dyDescent="0.35">
      <c r="B17" s="18" t="s">
        <v>147</v>
      </c>
      <c r="C17" s="21">
        <v>0.378470434172202</v>
      </c>
      <c r="D17" s="21">
        <v>0.41900243691677003</v>
      </c>
      <c r="E17" s="21">
        <v>0.33694613818704</v>
      </c>
      <c r="F17" s="21"/>
      <c r="G17" s="21">
        <v>0.49054190855577101</v>
      </c>
      <c r="H17" s="21">
        <v>0.52035588224640505</v>
      </c>
      <c r="I17" s="21">
        <v>0.35104932707675801</v>
      </c>
      <c r="J17" s="21">
        <v>0.31039508015471601</v>
      </c>
      <c r="K17" s="21">
        <v>0.27611042309778799</v>
      </c>
      <c r="L17" s="21">
        <v>0.33359989635155801</v>
      </c>
      <c r="M17" s="21"/>
      <c r="N17" s="21">
        <v>0.401093066129593</v>
      </c>
      <c r="O17" s="21">
        <v>0.38625212077480098</v>
      </c>
      <c r="P17" s="21">
        <v>0.34768551107791901</v>
      </c>
      <c r="Q17" s="21">
        <v>0.36919464068948699</v>
      </c>
      <c r="R17" s="21"/>
      <c r="S17" s="21">
        <v>0.57391906830588202</v>
      </c>
      <c r="T17" s="21">
        <v>0.17153346655208401</v>
      </c>
      <c r="U17" s="21">
        <v>0.36477145103645098</v>
      </c>
      <c r="V17" s="21">
        <v>0.28664194191862002</v>
      </c>
      <c r="W17" s="21">
        <v>0.33332245897185198</v>
      </c>
      <c r="X17" s="21">
        <v>0.37602569778102002</v>
      </c>
      <c r="Y17" s="21">
        <v>0.34323397294497499</v>
      </c>
      <c r="Z17" s="21">
        <v>0.388370698943796</v>
      </c>
      <c r="AA17" s="21">
        <v>0.35121849549488299</v>
      </c>
      <c r="AB17" s="21">
        <v>0.52428575618325901</v>
      </c>
      <c r="AC17" s="21">
        <v>0.47045233607601</v>
      </c>
      <c r="AD17" s="21"/>
      <c r="AE17" s="21">
        <v>0.26109805103442402</v>
      </c>
      <c r="AF17" s="21">
        <v>0.44691112663184102</v>
      </c>
      <c r="AG17" s="21">
        <v>0.44360424601484599</v>
      </c>
      <c r="AH17" s="21"/>
      <c r="AI17" s="21">
        <v>0.28595793704425498</v>
      </c>
      <c r="AJ17" s="21">
        <v>0.49213012715285598</v>
      </c>
      <c r="AK17" s="21">
        <v>0.384802309526247</v>
      </c>
      <c r="AL17" s="21">
        <v>0.220910596132877</v>
      </c>
      <c r="AM17" s="21">
        <v>0.33621714074796299</v>
      </c>
      <c r="AN17" s="21"/>
      <c r="AO17" s="21">
        <v>0.385361618399158</v>
      </c>
      <c r="AP17" s="21">
        <v>0.50767262953447401</v>
      </c>
      <c r="AQ17" s="21">
        <v>0.40752222991922799</v>
      </c>
      <c r="AR17" s="21"/>
      <c r="AS17" s="21">
        <v>0.342127252250438</v>
      </c>
      <c r="AT17" s="21">
        <v>0.32568385264489802</v>
      </c>
      <c r="AU17" s="21">
        <v>0.42132866680063302</v>
      </c>
      <c r="AV17" s="21">
        <v>0.45372736850957501</v>
      </c>
      <c r="AW17" s="21">
        <v>0.43929617384743302</v>
      </c>
      <c r="AX17" s="21"/>
      <c r="AY17" s="21">
        <v>0.32976783259723802</v>
      </c>
      <c r="AZ17" s="21">
        <v>0.35654450881486799</v>
      </c>
      <c r="BA17" s="21">
        <v>0.45392283575888598</v>
      </c>
      <c r="BB17" s="21">
        <v>0.36383995675164699</v>
      </c>
      <c r="BC17" s="21">
        <v>0.37586230748508398</v>
      </c>
      <c r="BD17" s="21">
        <v>0.35987865595505802</v>
      </c>
      <c r="BE17" s="21">
        <v>0.32126858723472901</v>
      </c>
      <c r="BF17" s="21">
        <v>0.40000691632039997</v>
      </c>
      <c r="BG17" s="21">
        <v>0.379017897501217</v>
      </c>
      <c r="BH17" s="21">
        <v>0.443635490563769</v>
      </c>
      <c r="BI17" s="21">
        <v>0.37115147315788999</v>
      </c>
      <c r="BJ17" s="21">
        <v>0.423712999598225</v>
      </c>
      <c r="BK17" s="21">
        <v>0.30024178829239201</v>
      </c>
      <c r="BL17" s="21">
        <v>0.54489082170255299</v>
      </c>
      <c r="BM17" s="21">
        <v>0.43127841162639802</v>
      </c>
      <c r="BN17" s="21">
        <v>0.52543102397890296</v>
      </c>
      <c r="BO17" s="21"/>
      <c r="BP17" s="21">
        <v>0.56922868423311002</v>
      </c>
      <c r="BQ17" s="21">
        <v>0.38056106891374603</v>
      </c>
      <c r="BR17" s="21">
        <v>0.35990004819684701</v>
      </c>
      <c r="BS17" s="21">
        <v>0.31897927672499898</v>
      </c>
      <c r="BT17" s="21">
        <v>0.206463120010596</v>
      </c>
      <c r="BU17" s="21">
        <v>0.176773353559428</v>
      </c>
      <c r="BV17" s="21"/>
      <c r="BW17" s="21">
        <v>0.34057359413893301</v>
      </c>
      <c r="BX17" s="21">
        <v>0.42035898948254102</v>
      </c>
      <c r="BY17" s="21">
        <v>0.38467352511250702</v>
      </c>
      <c r="BZ17" s="21">
        <v>0.38487679271689701</v>
      </c>
      <c r="CA17" s="21">
        <v>0.33394662029229399</v>
      </c>
      <c r="CB17" s="21">
        <v>0.30753420356087002</v>
      </c>
      <c r="CC17" s="21">
        <v>0.43917540952002498</v>
      </c>
      <c r="CD17" s="21">
        <v>0.50082617196202495</v>
      </c>
      <c r="CE17" s="21"/>
      <c r="CF17" s="21">
        <v>0.45912954718270599</v>
      </c>
      <c r="CG17" s="21">
        <v>0.351337397139314</v>
      </c>
      <c r="CH17" s="21">
        <v>0.36797305257749602</v>
      </c>
      <c r="CI17" s="21">
        <v>0.41645400589463399</v>
      </c>
      <c r="CJ17" s="21">
        <v>0.41482908668701501</v>
      </c>
      <c r="CK17" s="21"/>
      <c r="CL17" s="21">
        <v>0.37640936949570603</v>
      </c>
      <c r="CM17" s="21"/>
      <c r="CN17" s="21">
        <v>0.40265252997810602</v>
      </c>
      <c r="CO17" s="21">
        <v>0.29360822726333802</v>
      </c>
      <c r="CP17" s="21">
        <v>0.39074756567987001</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C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205</v>
      </c>
      <c r="C9" s="17">
        <v>0.23331386582445701</v>
      </c>
      <c r="D9" s="17">
        <v>0.27654662736181401</v>
      </c>
      <c r="E9" s="17">
        <v>0.19001010167328</v>
      </c>
      <c r="F9" s="17"/>
      <c r="G9" s="17">
        <v>0.266655281669887</v>
      </c>
      <c r="H9" s="17">
        <v>0.223066091048918</v>
      </c>
      <c r="I9" s="17">
        <v>0.21452562145529999</v>
      </c>
      <c r="J9" s="17">
        <v>0.25414329623028797</v>
      </c>
      <c r="K9" s="17">
        <v>0.23662677254013301</v>
      </c>
      <c r="L9" s="17">
        <v>0.21560214275541401</v>
      </c>
      <c r="M9" s="17"/>
      <c r="N9" s="17">
        <v>0.25130130381287702</v>
      </c>
      <c r="O9" s="17">
        <v>0.24171895355157499</v>
      </c>
      <c r="P9" s="17">
        <v>0.23637721199473299</v>
      </c>
      <c r="Q9" s="17">
        <v>0.20156550689364799</v>
      </c>
      <c r="R9" s="17"/>
      <c r="S9" s="17">
        <v>0.27731667436928198</v>
      </c>
      <c r="T9" s="17">
        <v>0.20683220691961199</v>
      </c>
      <c r="U9" s="17">
        <v>0.23648764749234599</v>
      </c>
      <c r="V9" s="17">
        <v>0.19919874795374301</v>
      </c>
      <c r="W9" s="17">
        <v>0.17627383313066999</v>
      </c>
      <c r="X9" s="17">
        <v>0.17153341124511601</v>
      </c>
      <c r="Y9" s="17">
        <v>0.26181267982025402</v>
      </c>
      <c r="Z9" s="17">
        <v>0.24829567868733701</v>
      </c>
      <c r="AA9" s="17">
        <v>0.246400968775565</v>
      </c>
      <c r="AB9" s="17">
        <v>0.26024428551530199</v>
      </c>
      <c r="AC9" s="17">
        <v>0.291643108731927</v>
      </c>
      <c r="AD9" s="17"/>
      <c r="AE9" s="17">
        <v>0.21276360886146001</v>
      </c>
      <c r="AF9" s="17">
        <v>0.26643386319708501</v>
      </c>
      <c r="AG9" s="17">
        <v>0.17409618004078201</v>
      </c>
      <c r="AH9" s="17"/>
      <c r="AI9" s="17">
        <v>0.20434940903388901</v>
      </c>
      <c r="AJ9" s="17">
        <v>0.28384370831716799</v>
      </c>
      <c r="AK9" s="17">
        <v>0.28595108947973003</v>
      </c>
      <c r="AL9" s="17">
        <v>0.197566398273403</v>
      </c>
      <c r="AM9" s="17">
        <v>0.15765643000323001</v>
      </c>
      <c r="AN9" s="17"/>
      <c r="AO9" s="17">
        <v>0.204400778453531</v>
      </c>
      <c r="AP9" s="17">
        <v>0.28715348809411201</v>
      </c>
      <c r="AQ9" s="17">
        <v>0.26842136835047797</v>
      </c>
      <c r="AR9" s="17"/>
      <c r="AS9" s="17">
        <v>0.187841864625861</v>
      </c>
      <c r="AT9" s="17">
        <v>0.21587635210574499</v>
      </c>
      <c r="AU9" s="17">
        <v>0.26704487701943702</v>
      </c>
      <c r="AV9" s="17">
        <v>0.28796876640097502</v>
      </c>
      <c r="AW9" s="17">
        <v>0.28959985149370099</v>
      </c>
      <c r="AX9" s="17"/>
      <c r="AY9" s="17">
        <v>0.287293859714846</v>
      </c>
      <c r="AZ9" s="17">
        <v>0.19577585549647999</v>
      </c>
      <c r="BA9" s="17">
        <v>0.232138775065314</v>
      </c>
      <c r="BB9" s="17">
        <v>0.228164503685724</v>
      </c>
      <c r="BC9" s="17">
        <v>0.20448407329232199</v>
      </c>
      <c r="BD9" s="17">
        <v>0.211434286576719</v>
      </c>
      <c r="BE9" s="17">
        <v>0.21087603167250801</v>
      </c>
      <c r="BF9" s="17">
        <v>0.22426328222377001</v>
      </c>
      <c r="BG9" s="17">
        <v>0.243847441963643</v>
      </c>
      <c r="BH9" s="17">
        <v>0.27783501712741199</v>
      </c>
      <c r="BI9" s="17">
        <v>0.24983120731192501</v>
      </c>
      <c r="BJ9" s="17">
        <v>0.24376437900474701</v>
      </c>
      <c r="BK9" s="17">
        <v>0.251417328383155</v>
      </c>
      <c r="BL9" s="17">
        <v>0.380804851595196</v>
      </c>
      <c r="BM9" s="17">
        <v>0.310639396231841</v>
      </c>
      <c r="BN9" s="17">
        <v>0.31958821605582399</v>
      </c>
      <c r="BO9" s="17"/>
      <c r="BP9" s="17">
        <v>0.270450191690152</v>
      </c>
      <c r="BQ9" s="17">
        <v>0.22631748781418001</v>
      </c>
      <c r="BR9" s="17">
        <v>0.19388576477558001</v>
      </c>
      <c r="BS9" s="17">
        <v>0.252422426862281</v>
      </c>
      <c r="BT9" s="17">
        <v>0.18669595326542299</v>
      </c>
      <c r="BU9" s="17">
        <v>0.22530267982729499</v>
      </c>
      <c r="BV9" s="17"/>
      <c r="BW9" s="17">
        <v>0.25961410100070798</v>
      </c>
      <c r="BX9" s="17">
        <v>0.24771940777392701</v>
      </c>
      <c r="BY9" s="17">
        <v>0.226274652910679</v>
      </c>
      <c r="BZ9" s="17">
        <v>0.24888917242689901</v>
      </c>
      <c r="CA9" s="17">
        <v>0.228126879690877</v>
      </c>
      <c r="CB9" s="17">
        <v>0.21219879039327999</v>
      </c>
      <c r="CC9" s="17">
        <v>0.27239166800422399</v>
      </c>
      <c r="CD9" s="17">
        <v>0.19725578286416101</v>
      </c>
      <c r="CE9" s="17"/>
      <c r="CF9" s="17">
        <v>0.27094972748546597</v>
      </c>
      <c r="CG9" s="17">
        <v>0.23811022561371001</v>
      </c>
      <c r="CH9" s="17">
        <v>0.21993971921671701</v>
      </c>
      <c r="CI9" s="17">
        <v>0.242931902413171</v>
      </c>
      <c r="CJ9" s="17">
        <v>0.19617868177133899</v>
      </c>
      <c r="CK9" s="17"/>
      <c r="CL9" s="17">
        <v>0.21291396819977901</v>
      </c>
      <c r="CM9" s="17"/>
      <c r="CN9" s="17">
        <v>0.26400388422947701</v>
      </c>
      <c r="CO9" s="17">
        <v>0.16225245493464599</v>
      </c>
      <c r="CP9" s="17">
        <v>0.21973487494930499</v>
      </c>
    </row>
    <row r="10" spans="2:94" x14ac:dyDescent="0.35">
      <c r="B10" s="18" t="s">
        <v>206</v>
      </c>
      <c r="C10" s="17">
        <v>0.32452368434069201</v>
      </c>
      <c r="D10" s="17">
        <v>0.323983323552756</v>
      </c>
      <c r="E10" s="17">
        <v>0.32609742820869397</v>
      </c>
      <c r="F10" s="17"/>
      <c r="G10" s="17">
        <v>0.301562675268088</v>
      </c>
      <c r="H10" s="17">
        <v>0.30452706628197601</v>
      </c>
      <c r="I10" s="17">
        <v>0.356635105601386</v>
      </c>
      <c r="J10" s="17">
        <v>0.32513927759119998</v>
      </c>
      <c r="K10" s="17">
        <v>0.34224534482688101</v>
      </c>
      <c r="L10" s="17">
        <v>0.31771766295773801</v>
      </c>
      <c r="M10" s="17"/>
      <c r="N10" s="17">
        <v>0.32843041781631099</v>
      </c>
      <c r="O10" s="17">
        <v>0.31946402720404798</v>
      </c>
      <c r="P10" s="17">
        <v>0.326166451302141</v>
      </c>
      <c r="Q10" s="17">
        <v>0.32450753986560299</v>
      </c>
      <c r="R10" s="17"/>
      <c r="S10" s="17">
        <v>0.31774882409523603</v>
      </c>
      <c r="T10" s="17">
        <v>0.29408511021935702</v>
      </c>
      <c r="U10" s="17">
        <v>0.32246719750178499</v>
      </c>
      <c r="V10" s="17">
        <v>0.39577963949322298</v>
      </c>
      <c r="W10" s="17">
        <v>0.29827045200902502</v>
      </c>
      <c r="X10" s="17">
        <v>0.370210559838963</v>
      </c>
      <c r="Y10" s="17">
        <v>0.32583903825122001</v>
      </c>
      <c r="Z10" s="17">
        <v>0.35118175230234699</v>
      </c>
      <c r="AA10" s="17">
        <v>0.32348585122025802</v>
      </c>
      <c r="AB10" s="17">
        <v>0.29857792945578499</v>
      </c>
      <c r="AC10" s="17">
        <v>0.27766617561849199</v>
      </c>
      <c r="AD10" s="17"/>
      <c r="AE10" s="17">
        <v>0.32891833022035399</v>
      </c>
      <c r="AF10" s="17">
        <v>0.33540295533383202</v>
      </c>
      <c r="AG10" s="17">
        <v>0.32052435880415098</v>
      </c>
      <c r="AH10" s="17"/>
      <c r="AI10" s="17">
        <v>0.34340988448917398</v>
      </c>
      <c r="AJ10" s="17">
        <v>0.32974377839296698</v>
      </c>
      <c r="AK10" s="17">
        <v>0.33588381892514502</v>
      </c>
      <c r="AL10" s="17">
        <v>0.337551661602009</v>
      </c>
      <c r="AM10" s="17">
        <v>0.28469681677305497</v>
      </c>
      <c r="AN10" s="17"/>
      <c r="AO10" s="17">
        <v>0.357850441328319</v>
      </c>
      <c r="AP10" s="17">
        <v>0.32936413445696699</v>
      </c>
      <c r="AQ10" s="17">
        <v>0.32092173551742198</v>
      </c>
      <c r="AR10" s="17"/>
      <c r="AS10" s="17">
        <v>0.326275238919218</v>
      </c>
      <c r="AT10" s="17">
        <v>0.31454011459389802</v>
      </c>
      <c r="AU10" s="17">
        <v>0.332528794935327</v>
      </c>
      <c r="AV10" s="17">
        <v>0.33808367498627001</v>
      </c>
      <c r="AW10" s="17">
        <v>0.34078229142004501</v>
      </c>
      <c r="AX10" s="17"/>
      <c r="AY10" s="17">
        <v>0.22804766806940899</v>
      </c>
      <c r="AZ10" s="17">
        <v>0.37968293985485302</v>
      </c>
      <c r="BA10" s="17">
        <v>0.30724323832274397</v>
      </c>
      <c r="BB10" s="17">
        <v>0.30580862982546497</v>
      </c>
      <c r="BC10" s="17">
        <v>0.34494010211472398</v>
      </c>
      <c r="BD10" s="17">
        <v>0.32546172862045297</v>
      </c>
      <c r="BE10" s="17">
        <v>0.282094533841942</v>
      </c>
      <c r="BF10" s="17">
        <v>0.34690522964029402</v>
      </c>
      <c r="BG10" s="17">
        <v>0.38109849687848701</v>
      </c>
      <c r="BH10" s="17">
        <v>0.276765762396052</v>
      </c>
      <c r="BI10" s="17">
        <v>0.32377671026877602</v>
      </c>
      <c r="BJ10" s="17">
        <v>0.32463048544904399</v>
      </c>
      <c r="BK10" s="17">
        <v>0.326078553221819</v>
      </c>
      <c r="BL10" s="17">
        <v>0.24365001602744299</v>
      </c>
      <c r="BM10" s="17">
        <v>0.39777875014035302</v>
      </c>
      <c r="BN10" s="17">
        <v>0.34419102406056001</v>
      </c>
      <c r="BO10" s="17"/>
      <c r="BP10" s="17">
        <v>0.32678195831248702</v>
      </c>
      <c r="BQ10" s="17">
        <v>0.32087898192144598</v>
      </c>
      <c r="BR10" s="17">
        <v>0.33680585901980498</v>
      </c>
      <c r="BS10" s="17">
        <v>0.32075919746317799</v>
      </c>
      <c r="BT10" s="17">
        <v>0.318834020441987</v>
      </c>
      <c r="BU10" s="17">
        <v>0.32643001735885402</v>
      </c>
      <c r="BV10" s="17"/>
      <c r="BW10" s="17">
        <v>0.32986319429102001</v>
      </c>
      <c r="BX10" s="17">
        <v>0.32245384295708401</v>
      </c>
      <c r="BY10" s="17">
        <v>0.34741622157185598</v>
      </c>
      <c r="BZ10" s="17">
        <v>0.30435008158642102</v>
      </c>
      <c r="CA10" s="17">
        <v>0.32981970416789502</v>
      </c>
      <c r="CB10" s="17">
        <v>0.35842616068127198</v>
      </c>
      <c r="CC10" s="17">
        <v>0.25152945221356598</v>
      </c>
      <c r="CD10" s="17">
        <v>0.33758234218102601</v>
      </c>
      <c r="CE10" s="17"/>
      <c r="CF10" s="17">
        <v>0.35052150307956897</v>
      </c>
      <c r="CG10" s="17">
        <v>0.32526594986276203</v>
      </c>
      <c r="CH10" s="17">
        <v>0.32937756135658097</v>
      </c>
      <c r="CI10" s="17">
        <v>0.29637393316602001</v>
      </c>
      <c r="CJ10" s="17">
        <v>0.32131050148120499</v>
      </c>
      <c r="CK10" s="17"/>
      <c r="CL10" s="17">
        <v>0.36197048219934602</v>
      </c>
      <c r="CM10" s="17"/>
      <c r="CN10" s="17">
        <v>0.306318407625991</v>
      </c>
      <c r="CO10" s="17">
        <v>0.34594354514178499</v>
      </c>
      <c r="CP10" s="17">
        <v>0.34908016950931697</v>
      </c>
    </row>
    <row r="11" spans="2:94" x14ac:dyDescent="0.35">
      <c r="B11" s="18" t="s">
        <v>207</v>
      </c>
      <c r="C11" s="17">
        <v>0.24453069208513201</v>
      </c>
      <c r="D11" s="17">
        <v>0.227453159637104</v>
      </c>
      <c r="E11" s="17">
        <v>0.26164471406985601</v>
      </c>
      <c r="F11" s="17"/>
      <c r="G11" s="17">
        <v>0.23277442048569</v>
      </c>
      <c r="H11" s="17">
        <v>0.248599998364712</v>
      </c>
      <c r="I11" s="17">
        <v>0.214849309709393</v>
      </c>
      <c r="J11" s="17">
        <v>0.24449283819106801</v>
      </c>
      <c r="K11" s="17">
        <v>0.23157064036459199</v>
      </c>
      <c r="L11" s="17">
        <v>0.28193590383221001</v>
      </c>
      <c r="M11" s="17"/>
      <c r="N11" s="17">
        <v>0.22476334420223601</v>
      </c>
      <c r="O11" s="17">
        <v>0.237928481160813</v>
      </c>
      <c r="P11" s="17">
        <v>0.249241845155488</v>
      </c>
      <c r="Q11" s="17">
        <v>0.267467630269555</v>
      </c>
      <c r="R11" s="17"/>
      <c r="S11" s="17">
        <v>0.22167781264907299</v>
      </c>
      <c r="T11" s="17">
        <v>0.26182534534841001</v>
      </c>
      <c r="U11" s="17">
        <v>0.28223118418639598</v>
      </c>
      <c r="V11" s="17">
        <v>0.229971163868567</v>
      </c>
      <c r="W11" s="17">
        <v>0.261204819946117</v>
      </c>
      <c r="X11" s="17">
        <v>0.21106107782171199</v>
      </c>
      <c r="Y11" s="17">
        <v>0.22946316329368299</v>
      </c>
      <c r="Z11" s="17">
        <v>0.23390007210205299</v>
      </c>
      <c r="AA11" s="17">
        <v>0.25985113480084598</v>
      </c>
      <c r="AB11" s="17">
        <v>0.26273351077514201</v>
      </c>
      <c r="AC11" s="17">
        <v>0.232330020983539</v>
      </c>
      <c r="AD11" s="17"/>
      <c r="AE11" s="17">
        <v>0.25415623229594803</v>
      </c>
      <c r="AF11" s="17">
        <v>0.23187855160279899</v>
      </c>
      <c r="AG11" s="17">
        <v>0.25450773852407399</v>
      </c>
      <c r="AH11" s="17"/>
      <c r="AI11" s="17">
        <v>0.25285024985925197</v>
      </c>
      <c r="AJ11" s="17">
        <v>0.21655341133803899</v>
      </c>
      <c r="AK11" s="17">
        <v>0.22946560124461199</v>
      </c>
      <c r="AL11" s="17">
        <v>0.20741714938918199</v>
      </c>
      <c r="AM11" s="17">
        <v>0.29481538499384402</v>
      </c>
      <c r="AN11" s="17"/>
      <c r="AO11" s="17">
        <v>0.231063111329357</v>
      </c>
      <c r="AP11" s="17">
        <v>0.213221015594283</v>
      </c>
      <c r="AQ11" s="17">
        <v>0.24783508827571701</v>
      </c>
      <c r="AR11" s="17"/>
      <c r="AS11" s="17">
        <v>0.27745220814147098</v>
      </c>
      <c r="AT11" s="17">
        <v>0.245337804338979</v>
      </c>
      <c r="AU11" s="17">
        <v>0.221648399523245</v>
      </c>
      <c r="AV11" s="17">
        <v>0.21096572753885701</v>
      </c>
      <c r="AW11" s="17">
        <v>0.212011420851555</v>
      </c>
      <c r="AX11" s="17"/>
      <c r="AY11" s="17">
        <v>0.232314881138658</v>
      </c>
      <c r="AZ11" s="17">
        <v>0.27890013011824699</v>
      </c>
      <c r="BA11" s="17">
        <v>0.25294223771068602</v>
      </c>
      <c r="BB11" s="17">
        <v>0.248655901620459</v>
      </c>
      <c r="BC11" s="17">
        <v>0.223853593974256</v>
      </c>
      <c r="BD11" s="17">
        <v>0.24555998149970501</v>
      </c>
      <c r="BE11" s="17">
        <v>0.31232082772283598</v>
      </c>
      <c r="BF11" s="17">
        <v>0.249631521216816</v>
      </c>
      <c r="BG11" s="17">
        <v>0.237050087704331</v>
      </c>
      <c r="BH11" s="17">
        <v>0.23403697900745599</v>
      </c>
      <c r="BI11" s="17">
        <v>0.17731557112850099</v>
      </c>
      <c r="BJ11" s="17">
        <v>0.22900848633644</v>
      </c>
      <c r="BK11" s="17">
        <v>0.27149551684465401</v>
      </c>
      <c r="BL11" s="17">
        <v>0.18861650004476599</v>
      </c>
      <c r="BM11" s="17">
        <v>0.21434407942063</v>
      </c>
      <c r="BN11" s="17">
        <v>0.19588461870248999</v>
      </c>
      <c r="BO11" s="17"/>
      <c r="BP11" s="17">
        <v>0.21590050949231199</v>
      </c>
      <c r="BQ11" s="17">
        <v>0.26178249920573299</v>
      </c>
      <c r="BR11" s="17">
        <v>0.239037482428167</v>
      </c>
      <c r="BS11" s="17">
        <v>0.22813655728804799</v>
      </c>
      <c r="BT11" s="17">
        <v>0.30986117309639699</v>
      </c>
      <c r="BU11" s="17">
        <v>0.22877934062605601</v>
      </c>
      <c r="BV11" s="17"/>
      <c r="BW11" s="17">
        <v>0.2281387343213</v>
      </c>
      <c r="BX11" s="17">
        <v>0.22738182310073299</v>
      </c>
      <c r="BY11" s="17">
        <v>0.24507565441408399</v>
      </c>
      <c r="BZ11" s="17">
        <v>0.24879949265260701</v>
      </c>
      <c r="CA11" s="17">
        <v>0.23003327040438601</v>
      </c>
      <c r="CB11" s="17">
        <v>0.247249941577629</v>
      </c>
      <c r="CC11" s="17">
        <v>0.261644796873514</v>
      </c>
      <c r="CD11" s="17">
        <v>0.25289318606883399</v>
      </c>
      <c r="CE11" s="17"/>
      <c r="CF11" s="17">
        <v>0.20875134534848699</v>
      </c>
      <c r="CG11" s="17">
        <v>0.25401790390665502</v>
      </c>
      <c r="CH11" s="17">
        <v>0.25054795360320198</v>
      </c>
      <c r="CI11" s="17">
        <v>0.22571624217254799</v>
      </c>
      <c r="CJ11" s="17">
        <v>0.248344445246409</v>
      </c>
      <c r="CK11" s="17"/>
      <c r="CL11" s="17">
        <v>0.26206960443602001</v>
      </c>
      <c r="CM11" s="17"/>
      <c r="CN11" s="17">
        <v>0.22818694448493301</v>
      </c>
      <c r="CO11" s="17">
        <v>0.29632816791568001</v>
      </c>
      <c r="CP11" s="17">
        <v>0.24065623438828099</v>
      </c>
    </row>
    <row r="12" spans="2:94" x14ac:dyDescent="0.35">
      <c r="B12" s="18" t="s">
        <v>208</v>
      </c>
      <c r="C12" s="17">
        <v>0.101815640447336</v>
      </c>
      <c r="D12" s="17">
        <v>8.6788230673153596E-2</v>
      </c>
      <c r="E12" s="17">
        <v>0.11728258070865399</v>
      </c>
      <c r="F12" s="17"/>
      <c r="G12" s="17">
        <v>0.113485496150581</v>
      </c>
      <c r="H12" s="17">
        <v>0.1140397037039</v>
      </c>
      <c r="I12" s="17">
        <v>0.1240187160624</v>
      </c>
      <c r="J12" s="17">
        <v>8.0091262481030198E-2</v>
      </c>
      <c r="K12" s="17">
        <v>9.0721351193572497E-2</v>
      </c>
      <c r="L12" s="17">
        <v>9.1002011572590594E-2</v>
      </c>
      <c r="M12" s="17"/>
      <c r="N12" s="17">
        <v>0.11525109845470299</v>
      </c>
      <c r="O12" s="17">
        <v>9.9523938539643406E-2</v>
      </c>
      <c r="P12" s="17">
        <v>8.3496887377261506E-2</v>
      </c>
      <c r="Q12" s="17">
        <v>0.106191838625579</v>
      </c>
      <c r="R12" s="17"/>
      <c r="S12" s="17">
        <v>0.109639013578154</v>
      </c>
      <c r="T12" s="17">
        <v>0.123123687030993</v>
      </c>
      <c r="U12" s="17">
        <v>7.3601691858544802E-2</v>
      </c>
      <c r="V12" s="17">
        <v>9.4738241216079697E-2</v>
      </c>
      <c r="W12" s="17">
        <v>0.163218748144387</v>
      </c>
      <c r="X12" s="17">
        <v>0.12834208577802</v>
      </c>
      <c r="Y12" s="17">
        <v>8.4554832180703504E-2</v>
      </c>
      <c r="Z12" s="17">
        <v>7.0208378253362402E-2</v>
      </c>
      <c r="AA12" s="17">
        <v>6.9063751051386998E-2</v>
      </c>
      <c r="AB12" s="17">
        <v>8.09347239145181E-2</v>
      </c>
      <c r="AC12" s="17">
        <v>0.111323045001632</v>
      </c>
      <c r="AD12" s="17"/>
      <c r="AE12" s="17">
        <v>9.7932960814178904E-2</v>
      </c>
      <c r="AF12" s="17">
        <v>8.5701116669684205E-2</v>
      </c>
      <c r="AG12" s="17">
        <v>0.14080332863452999</v>
      </c>
      <c r="AH12" s="17"/>
      <c r="AI12" s="17">
        <v>0.10035375533412499</v>
      </c>
      <c r="AJ12" s="17">
        <v>9.4800538269638704E-2</v>
      </c>
      <c r="AK12" s="17">
        <v>8.4996454057776893E-2</v>
      </c>
      <c r="AL12" s="17">
        <v>8.8585540337181606E-2</v>
      </c>
      <c r="AM12" s="17">
        <v>0.13390642958642601</v>
      </c>
      <c r="AN12" s="17"/>
      <c r="AO12" s="17">
        <v>0.10582395360465501</v>
      </c>
      <c r="AP12" s="17">
        <v>9.58449147608747E-2</v>
      </c>
      <c r="AQ12" s="17">
        <v>9.7176599081227596E-2</v>
      </c>
      <c r="AR12" s="17"/>
      <c r="AS12" s="17">
        <v>0.108403586850617</v>
      </c>
      <c r="AT12" s="17">
        <v>0.10613092328922499</v>
      </c>
      <c r="AU12" s="17">
        <v>9.7867238070561205E-2</v>
      </c>
      <c r="AV12" s="17">
        <v>9.5587463811819706E-2</v>
      </c>
      <c r="AW12" s="17">
        <v>8.5206652576772998E-2</v>
      </c>
      <c r="AX12" s="17"/>
      <c r="AY12" s="17">
        <v>0.12714396034233399</v>
      </c>
      <c r="AZ12" s="17">
        <v>5.3064000227964703E-2</v>
      </c>
      <c r="BA12" s="17">
        <v>0.113559051892243</v>
      </c>
      <c r="BB12" s="17">
        <v>0.109855080230222</v>
      </c>
      <c r="BC12" s="17">
        <v>0.103471579707727</v>
      </c>
      <c r="BD12" s="17">
        <v>0.12362224457507601</v>
      </c>
      <c r="BE12" s="17">
        <v>9.4280137809146694E-2</v>
      </c>
      <c r="BF12" s="17">
        <v>9.09786319277337E-2</v>
      </c>
      <c r="BG12" s="17">
        <v>8.8873993199616405E-2</v>
      </c>
      <c r="BH12" s="17">
        <v>9.9704175418351498E-2</v>
      </c>
      <c r="BI12" s="17">
        <v>0.116215056814278</v>
      </c>
      <c r="BJ12" s="17">
        <v>0.121091302164355</v>
      </c>
      <c r="BK12" s="17">
        <v>0.106095356091801</v>
      </c>
      <c r="BL12" s="17">
        <v>0.15157453751147701</v>
      </c>
      <c r="BM12" s="17">
        <v>5.0120643508934498E-2</v>
      </c>
      <c r="BN12" s="17">
        <v>7.7450858221477695E-2</v>
      </c>
      <c r="BO12" s="17"/>
      <c r="BP12" s="17">
        <v>0.108271956508456</v>
      </c>
      <c r="BQ12" s="17">
        <v>9.0562682093738703E-2</v>
      </c>
      <c r="BR12" s="17">
        <v>0.12734889135716501</v>
      </c>
      <c r="BS12" s="17">
        <v>0.10396026289127</v>
      </c>
      <c r="BT12" s="17">
        <v>9.2125179536921703E-2</v>
      </c>
      <c r="BU12" s="17">
        <v>8.1444860564573396E-2</v>
      </c>
      <c r="BV12" s="17"/>
      <c r="BW12" s="17">
        <v>6.6361581888831594E-2</v>
      </c>
      <c r="BX12" s="17">
        <v>0.12409177205585099</v>
      </c>
      <c r="BY12" s="17">
        <v>9.25281229722624E-2</v>
      </c>
      <c r="BZ12" s="17">
        <v>0.102122607561225</v>
      </c>
      <c r="CA12" s="17">
        <v>9.6762977655181007E-2</v>
      </c>
      <c r="CB12" s="17">
        <v>5.9899372899836802E-2</v>
      </c>
      <c r="CC12" s="17">
        <v>0.123977851197275</v>
      </c>
      <c r="CD12" s="17">
        <v>9.7713956475277905E-2</v>
      </c>
      <c r="CE12" s="17"/>
      <c r="CF12" s="17">
        <v>9.3581564153408597E-2</v>
      </c>
      <c r="CG12" s="17">
        <v>9.7576322849470806E-2</v>
      </c>
      <c r="CH12" s="17">
        <v>0.108337452061548</v>
      </c>
      <c r="CI12" s="17">
        <v>0.11074058493047199</v>
      </c>
      <c r="CJ12" s="17">
        <v>5.7232215544904999E-2</v>
      </c>
      <c r="CK12" s="17"/>
      <c r="CL12" s="17">
        <v>9.1945280369327906E-2</v>
      </c>
      <c r="CM12" s="17"/>
      <c r="CN12" s="17">
        <v>9.4968962108006802E-2</v>
      </c>
      <c r="CO12" s="17">
        <v>0.11705083144986</v>
      </c>
      <c r="CP12" s="17">
        <v>0.105336845384303</v>
      </c>
    </row>
    <row r="13" spans="2:94" x14ac:dyDescent="0.35">
      <c r="B13" s="18" t="s">
        <v>209</v>
      </c>
      <c r="C13" s="17">
        <v>6.7584297722595998E-2</v>
      </c>
      <c r="D13" s="17">
        <v>6.6950984344958095E-2</v>
      </c>
      <c r="E13" s="17">
        <v>6.7306732852764395E-2</v>
      </c>
      <c r="F13" s="17"/>
      <c r="G13" s="17">
        <v>6.5870115669714305E-2</v>
      </c>
      <c r="H13" s="17">
        <v>7.6104453839396902E-2</v>
      </c>
      <c r="I13" s="17">
        <v>6.2860828392335505E-2</v>
      </c>
      <c r="J13" s="17">
        <v>6.0350489872493598E-2</v>
      </c>
      <c r="K13" s="17">
        <v>6.2652322118813594E-2</v>
      </c>
      <c r="L13" s="17">
        <v>7.4773336088994002E-2</v>
      </c>
      <c r="M13" s="17"/>
      <c r="N13" s="17">
        <v>6.2486318675583602E-2</v>
      </c>
      <c r="O13" s="17">
        <v>6.9792702683992597E-2</v>
      </c>
      <c r="P13" s="17">
        <v>7.6680232803294099E-2</v>
      </c>
      <c r="Q13" s="17">
        <v>6.3672054632167505E-2</v>
      </c>
      <c r="R13" s="17"/>
      <c r="S13" s="17">
        <v>4.9483727503054499E-2</v>
      </c>
      <c r="T13" s="17">
        <v>8.7439301636610803E-2</v>
      </c>
      <c r="U13" s="17">
        <v>6.3731337636449503E-2</v>
      </c>
      <c r="V13" s="17">
        <v>5.0843502527157698E-2</v>
      </c>
      <c r="W13" s="17">
        <v>7.3167730331287303E-2</v>
      </c>
      <c r="X13" s="17">
        <v>8.65087829351774E-2</v>
      </c>
      <c r="Y13" s="17">
        <v>6.6686088782967307E-2</v>
      </c>
      <c r="Z13" s="17">
        <v>7.1831389417576705E-2</v>
      </c>
      <c r="AA13" s="17">
        <v>7.2064172027013998E-2</v>
      </c>
      <c r="AB13" s="17">
        <v>6.5191521885731393E-2</v>
      </c>
      <c r="AC13" s="17">
        <v>5.3497300655528497E-2</v>
      </c>
      <c r="AD13" s="17"/>
      <c r="AE13" s="17">
        <v>8.3509195659182994E-2</v>
      </c>
      <c r="AF13" s="17">
        <v>5.3251393202515498E-2</v>
      </c>
      <c r="AG13" s="17">
        <v>6.0931746404036903E-2</v>
      </c>
      <c r="AH13" s="17"/>
      <c r="AI13" s="17">
        <v>7.8715884876716699E-2</v>
      </c>
      <c r="AJ13" s="17">
        <v>5.26560657886131E-2</v>
      </c>
      <c r="AK13" s="17">
        <v>5.6313504299940399E-2</v>
      </c>
      <c r="AL13" s="17">
        <v>0.15640173878038599</v>
      </c>
      <c r="AM13" s="17">
        <v>6.9593483700727696E-2</v>
      </c>
      <c r="AN13" s="17"/>
      <c r="AO13" s="17">
        <v>7.96693074077576E-2</v>
      </c>
      <c r="AP13" s="17">
        <v>5.4023589144534902E-2</v>
      </c>
      <c r="AQ13" s="17">
        <v>5.230439617997E-2</v>
      </c>
      <c r="AR13" s="17"/>
      <c r="AS13" s="17">
        <v>6.9590341409370093E-2</v>
      </c>
      <c r="AT13" s="17">
        <v>8.5692394834859506E-2</v>
      </c>
      <c r="AU13" s="17">
        <v>5.1656805294001899E-2</v>
      </c>
      <c r="AV13" s="17">
        <v>5.3495715940521597E-2</v>
      </c>
      <c r="AW13" s="17">
        <v>7.2399783657926195E-2</v>
      </c>
      <c r="AX13" s="17"/>
      <c r="AY13" s="17">
        <v>6.08414029004355E-2</v>
      </c>
      <c r="AZ13" s="17">
        <v>5.3721818611605403E-2</v>
      </c>
      <c r="BA13" s="17">
        <v>6.4240112018723899E-2</v>
      </c>
      <c r="BB13" s="17">
        <v>7.2877992479048206E-2</v>
      </c>
      <c r="BC13" s="17">
        <v>9.9253077829512995E-2</v>
      </c>
      <c r="BD13" s="17">
        <v>6.7465819199170093E-2</v>
      </c>
      <c r="BE13" s="17">
        <v>7.0422116657343797E-2</v>
      </c>
      <c r="BF13" s="17">
        <v>6.4734813891929296E-2</v>
      </c>
      <c r="BG13" s="17">
        <v>4.1018854777953001E-2</v>
      </c>
      <c r="BH13" s="17">
        <v>7.8463598674854099E-2</v>
      </c>
      <c r="BI13" s="17">
        <v>8.4613134550893795E-2</v>
      </c>
      <c r="BJ13" s="17">
        <v>5.4845703124280602E-2</v>
      </c>
      <c r="BK13" s="17">
        <v>3.9475091286358302E-2</v>
      </c>
      <c r="BL13" s="17">
        <v>2.2942586584005598E-2</v>
      </c>
      <c r="BM13" s="17">
        <v>0</v>
      </c>
      <c r="BN13" s="17">
        <v>6.2885282959648806E-2</v>
      </c>
      <c r="BO13" s="17"/>
      <c r="BP13" s="17">
        <v>5.4925206231044799E-2</v>
      </c>
      <c r="BQ13" s="17">
        <v>6.8572617077148304E-2</v>
      </c>
      <c r="BR13" s="17">
        <v>7.8900382432477906E-2</v>
      </c>
      <c r="BS13" s="17">
        <v>6.2529110943097793E-2</v>
      </c>
      <c r="BT13" s="17">
        <v>6.8761539778567596E-2</v>
      </c>
      <c r="BU13" s="17">
        <v>0.10493284968043</v>
      </c>
      <c r="BV13" s="17"/>
      <c r="BW13" s="17">
        <v>8.8754647322427493E-2</v>
      </c>
      <c r="BX13" s="17">
        <v>5.4959910794069498E-2</v>
      </c>
      <c r="BY13" s="17">
        <v>6.5272594803961595E-2</v>
      </c>
      <c r="BZ13" s="17">
        <v>6.3097938290590599E-2</v>
      </c>
      <c r="CA13" s="17">
        <v>9.6146536011413902E-2</v>
      </c>
      <c r="CB13" s="17">
        <v>9.7568859627020402E-2</v>
      </c>
      <c r="CC13" s="17">
        <v>6.9949187264462406E-2</v>
      </c>
      <c r="CD13" s="17">
        <v>6.7724913992693897E-2</v>
      </c>
      <c r="CE13" s="17"/>
      <c r="CF13" s="17">
        <v>6.1148062508608901E-2</v>
      </c>
      <c r="CG13" s="17">
        <v>6.1426827516026399E-2</v>
      </c>
      <c r="CH13" s="17">
        <v>6.1965954790228997E-2</v>
      </c>
      <c r="CI13" s="17">
        <v>8.7941542132569203E-2</v>
      </c>
      <c r="CJ13" s="17">
        <v>0.12063421166424999</v>
      </c>
      <c r="CK13" s="17"/>
      <c r="CL13" s="17">
        <v>5.1802606536697299E-2</v>
      </c>
      <c r="CM13" s="17"/>
      <c r="CN13" s="17">
        <v>6.9667962422374094E-2</v>
      </c>
      <c r="CO13" s="17">
        <v>6.07833852009982E-2</v>
      </c>
      <c r="CP13" s="17">
        <v>6.8235240150982895E-2</v>
      </c>
    </row>
    <row r="14" spans="2:94" x14ac:dyDescent="0.35">
      <c r="B14" s="18" t="s">
        <v>133</v>
      </c>
      <c r="C14" s="17">
        <v>2.8231819579787799E-2</v>
      </c>
      <c r="D14" s="17">
        <v>1.8277674430214601E-2</v>
      </c>
      <c r="E14" s="17">
        <v>3.7658442486751202E-2</v>
      </c>
      <c r="F14" s="17"/>
      <c r="G14" s="17">
        <v>1.9652010756038899E-2</v>
      </c>
      <c r="H14" s="17">
        <v>3.3662686761097502E-2</v>
      </c>
      <c r="I14" s="17">
        <v>2.7110418779184998E-2</v>
      </c>
      <c r="J14" s="17">
        <v>3.57828356339207E-2</v>
      </c>
      <c r="K14" s="17">
        <v>3.6183568956007897E-2</v>
      </c>
      <c r="L14" s="17">
        <v>1.8968942793053702E-2</v>
      </c>
      <c r="M14" s="17"/>
      <c r="N14" s="17">
        <v>1.7767517038288601E-2</v>
      </c>
      <c r="O14" s="17">
        <v>3.1571896859928103E-2</v>
      </c>
      <c r="P14" s="17">
        <v>2.8037371367082401E-2</v>
      </c>
      <c r="Q14" s="17">
        <v>3.6595429713446898E-2</v>
      </c>
      <c r="R14" s="17"/>
      <c r="S14" s="17">
        <v>2.4133947805200302E-2</v>
      </c>
      <c r="T14" s="17">
        <v>2.6694348845017601E-2</v>
      </c>
      <c r="U14" s="17">
        <v>2.1480941324477899E-2</v>
      </c>
      <c r="V14" s="17">
        <v>2.94687049412302E-2</v>
      </c>
      <c r="W14" s="17">
        <v>2.7864416438513201E-2</v>
      </c>
      <c r="X14" s="17">
        <v>3.2344082381010497E-2</v>
      </c>
      <c r="Y14" s="17">
        <v>3.1644197671172297E-2</v>
      </c>
      <c r="Z14" s="17">
        <v>2.45827292373242E-2</v>
      </c>
      <c r="AA14" s="17">
        <v>2.9134122124929399E-2</v>
      </c>
      <c r="AB14" s="17">
        <v>3.2318028453520803E-2</v>
      </c>
      <c r="AC14" s="17">
        <v>3.3540349008881198E-2</v>
      </c>
      <c r="AD14" s="17"/>
      <c r="AE14" s="17">
        <v>2.2719672148875599E-2</v>
      </c>
      <c r="AF14" s="17">
        <v>2.7332119994085E-2</v>
      </c>
      <c r="AG14" s="17">
        <v>4.9136647592425899E-2</v>
      </c>
      <c r="AH14" s="17"/>
      <c r="AI14" s="17">
        <v>2.0320816406843301E-2</v>
      </c>
      <c r="AJ14" s="17">
        <v>2.2402497893574701E-2</v>
      </c>
      <c r="AK14" s="17">
        <v>7.38953199279629E-3</v>
      </c>
      <c r="AL14" s="17">
        <v>1.2477511617838E-2</v>
      </c>
      <c r="AM14" s="17">
        <v>5.9331454942717098E-2</v>
      </c>
      <c r="AN14" s="17"/>
      <c r="AO14" s="17">
        <v>2.1192407876380801E-2</v>
      </c>
      <c r="AP14" s="17">
        <v>2.0392857949227999E-2</v>
      </c>
      <c r="AQ14" s="17">
        <v>1.3340812595185301E-2</v>
      </c>
      <c r="AR14" s="17"/>
      <c r="AS14" s="17">
        <v>3.0436760053462901E-2</v>
      </c>
      <c r="AT14" s="17">
        <v>3.24224108372922E-2</v>
      </c>
      <c r="AU14" s="17">
        <v>2.9253885157427099E-2</v>
      </c>
      <c r="AV14" s="17">
        <v>1.38986513215576E-2</v>
      </c>
      <c r="AW14" s="17">
        <v>0</v>
      </c>
      <c r="AX14" s="17"/>
      <c r="AY14" s="17">
        <v>6.4358227834318396E-2</v>
      </c>
      <c r="AZ14" s="17">
        <v>3.8855255690849598E-2</v>
      </c>
      <c r="BA14" s="17">
        <v>2.9876584990288502E-2</v>
      </c>
      <c r="BB14" s="17">
        <v>3.4637892159081897E-2</v>
      </c>
      <c r="BC14" s="17">
        <v>2.3997573081457502E-2</v>
      </c>
      <c r="BD14" s="17">
        <v>2.6455939528876801E-2</v>
      </c>
      <c r="BE14" s="17">
        <v>3.0006352296223001E-2</v>
      </c>
      <c r="BF14" s="17">
        <v>2.34865210994567E-2</v>
      </c>
      <c r="BG14" s="17">
        <v>8.1111254759692001E-3</v>
      </c>
      <c r="BH14" s="17">
        <v>3.3194467375874302E-2</v>
      </c>
      <c r="BI14" s="17">
        <v>4.8248319925625602E-2</v>
      </c>
      <c r="BJ14" s="17">
        <v>2.6659643921133201E-2</v>
      </c>
      <c r="BK14" s="17">
        <v>5.4381541722128496E-3</v>
      </c>
      <c r="BL14" s="17">
        <v>1.2411508237112999E-2</v>
      </c>
      <c r="BM14" s="17">
        <v>2.71171306982416E-2</v>
      </c>
      <c r="BN14" s="17">
        <v>0</v>
      </c>
      <c r="BO14" s="17"/>
      <c r="BP14" s="17">
        <v>2.3670177765547799E-2</v>
      </c>
      <c r="BQ14" s="17">
        <v>3.18857318877536E-2</v>
      </c>
      <c r="BR14" s="17">
        <v>2.4021619986805701E-2</v>
      </c>
      <c r="BS14" s="17">
        <v>3.2192444552125402E-2</v>
      </c>
      <c r="BT14" s="17">
        <v>2.37221338807037E-2</v>
      </c>
      <c r="BU14" s="17">
        <v>3.31102519427924E-2</v>
      </c>
      <c r="BV14" s="17"/>
      <c r="BW14" s="17">
        <v>2.7267741175712901E-2</v>
      </c>
      <c r="BX14" s="17">
        <v>2.3393243318335501E-2</v>
      </c>
      <c r="BY14" s="17">
        <v>2.3432753327157E-2</v>
      </c>
      <c r="BZ14" s="17">
        <v>3.2740707482256999E-2</v>
      </c>
      <c r="CA14" s="17">
        <v>1.91106320702468E-2</v>
      </c>
      <c r="CB14" s="17">
        <v>2.4656874820961901E-2</v>
      </c>
      <c r="CC14" s="17">
        <v>2.0507044446958399E-2</v>
      </c>
      <c r="CD14" s="17">
        <v>4.6829818418006999E-2</v>
      </c>
      <c r="CE14" s="17"/>
      <c r="CF14" s="17">
        <v>1.5047797424460401E-2</v>
      </c>
      <c r="CG14" s="17">
        <v>2.3602770251374899E-2</v>
      </c>
      <c r="CH14" s="17">
        <v>2.9831358971722399E-2</v>
      </c>
      <c r="CI14" s="17">
        <v>3.6295795185219602E-2</v>
      </c>
      <c r="CJ14" s="17">
        <v>5.62999442918918E-2</v>
      </c>
      <c r="CK14" s="17"/>
      <c r="CL14" s="17">
        <v>1.92980582588302E-2</v>
      </c>
      <c r="CM14" s="17"/>
      <c r="CN14" s="17">
        <v>3.6853839129217601E-2</v>
      </c>
      <c r="CO14" s="17">
        <v>1.7641615357030901E-2</v>
      </c>
      <c r="CP14" s="17">
        <v>1.69566356178107E-2</v>
      </c>
    </row>
    <row r="15" spans="2:94" x14ac:dyDescent="0.35">
      <c r="B15" s="18" t="s">
        <v>145</v>
      </c>
      <c r="C15" s="20">
        <v>0.55783755016514902</v>
      </c>
      <c r="D15" s="20">
        <v>0.60052995091456995</v>
      </c>
      <c r="E15" s="20">
        <v>0.51610752988197495</v>
      </c>
      <c r="F15" s="20"/>
      <c r="G15" s="20">
        <v>0.56821795693797505</v>
      </c>
      <c r="H15" s="20">
        <v>0.52759315733089396</v>
      </c>
      <c r="I15" s="20">
        <v>0.57116072705668597</v>
      </c>
      <c r="J15" s="20">
        <v>0.57928257382148796</v>
      </c>
      <c r="K15" s="20">
        <v>0.57887211736701405</v>
      </c>
      <c r="L15" s="20">
        <v>0.53331980571315196</v>
      </c>
      <c r="M15" s="20"/>
      <c r="N15" s="20">
        <v>0.57973172162918796</v>
      </c>
      <c r="O15" s="20">
        <v>0.56118298075562301</v>
      </c>
      <c r="P15" s="20">
        <v>0.562543663296874</v>
      </c>
      <c r="Q15" s="20">
        <v>0.52607304675925204</v>
      </c>
      <c r="R15" s="20"/>
      <c r="S15" s="20">
        <v>0.59506549846451795</v>
      </c>
      <c r="T15" s="20">
        <v>0.50091731713896903</v>
      </c>
      <c r="U15" s="20">
        <v>0.55895484499413195</v>
      </c>
      <c r="V15" s="20">
        <v>0.59497838744696496</v>
      </c>
      <c r="W15" s="20">
        <v>0.47454428513969499</v>
      </c>
      <c r="X15" s="20">
        <v>0.54174397108407901</v>
      </c>
      <c r="Y15" s="20">
        <v>0.58765171807147398</v>
      </c>
      <c r="Z15" s="20">
        <v>0.59947743098968398</v>
      </c>
      <c r="AA15" s="20">
        <v>0.56988681999582302</v>
      </c>
      <c r="AB15" s="20">
        <v>0.55882221497108797</v>
      </c>
      <c r="AC15" s="20">
        <v>0.56930928435041905</v>
      </c>
      <c r="AD15" s="20"/>
      <c r="AE15" s="20">
        <v>0.54168193908181395</v>
      </c>
      <c r="AF15" s="20">
        <v>0.60183681853091597</v>
      </c>
      <c r="AG15" s="20">
        <v>0.49462053884493301</v>
      </c>
      <c r="AH15" s="20"/>
      <c r="AI15" s="20">
        <v>0.54775929352306296</v>
      </c>
      <c r="AJ15" s="20">
        <v>0.61358748671013497</v>
      </c>
      <c r="AK15" s="20">
        <v>0.62183490840487399</v>
      </c>
      <c r="AL15" s="20">
        <v>0.53511805987541206</v>
      </c>
      <c r="AM15" s="20">
        <v>0.44235324677628501</v>
      </c>
      <c r="AN15" s="20"/>
      <c r="AO15" s="20">
        <v>0.56225121978185</v>
      </c>
      <c r="AP15" s="20">
        <v>0.616517622551079</v>
      </c>
      <c r="AQ15" s="20">
        <v>0.58934310386790001</v>
      </c>
      <c r="AR15" s="20"/>
      <c r="AS15" s="20">
        <v>0.514117103545078</v>
      </c>
      <c r="AT15" s="20">
        <v>0.53041646669964404</v>
      </c>
      <c r="AU15" s="20">
        <v>0.59957367195476396</v>
      </c>
      <c r="AV15" s="20">
        <v>0.62605244138724403</v>
      </c>
      <c r="AW15" s="20">
        <v>0.63038214291374495</v>
      </c>
      <c r="AX15" s="20"/>
      <c r="AY15" s="20">
        <v>0.51534152778425402</v>
      </c>
      <c r="AZ15" s="20">
        <v>0.57545879535133304</v>
      </c>
      <c r="BA15" s="20">
        <v>0.53938201338805802</v>
      </c>
      <c r="BB15" s="20">
        <v>0.53397313351118902</v>
      </c>
      <c r="BC15" s="20">
        <v>0.54942417540704602</v>
      </c>
      <c r="BD15" s="20">
        <v>0.53689601519717201</v>
      </c>
      <c r="BE15" s="20">
        <v>0.49297056551445001</v>
      </c>
      <c r="BF15" s="20">
        <v>0.57116851186406403</v>
      </c>
      <c r="BG15" s="20">
        <v>0.62494593884213001</v>
      </c>
      <c r="BH15" s="20">
        <v>0.55460077952346398</v>
      </c>
      <c r="BI15" s="20">
        <v>0.57360791758070195</v>
      </c>
      <c r="BJ15" s="20">
        <v>0.56839486445379095</v>
      </c>
      <c r="BK15" s="20">
        <v>0.577495881604974</v>
      </c>
      <c r="BL15" s="20">
        <v>0.62445486762263902</v>
      </c>
      <c r="BM15" s="20">
        <v>0.70841814637219402</v>
      </c>
      <c r="BN15" s="20">
        <v>0.66377924011638401</v>
      </c>
      <c r="BO15" s="20"/>
      <c r="BP15" s="20">
        <v>0.59723215000263896</v>
      </c>
      <c r="BQ15" s="20">
        <v>0.54719646973562597</v>
      </c>
      <c r="BR15" s="20">
        <v>0.53069162379538504</v>
      </c>
      <c r="BS15" s="20">
        <v>0.57318162432545805</v>
      </c>
      <c r="BT15" s="20">
        <v>0.50552997370741004</v>
      </c>
      <c r="BU15" s="20">
        <v>0.55173269718614804</v>
      </c>
      <c r="BV15" s="20"/>
      <c r="BW15" s="20">
        <v>0.58947729529172799</v>
      </c>
      <c r="BX15" s="20">
        <v>0.57017325073101099</v>
      </c>
      <c r="BY15" s="20">
        <v>0.57369087448253497</v>
      </c>
      <c r="BZ15" s="20">
        <v>0.55323925401331997</v>
      </c>
      <c r="CA15" s="20">
        <v>0.55794658385877205</v>
      </c>
      <c r="CB15" s="20">
        <v>0.57062495107455202</v>
      </c>
      <c r="CC15" s="20">
        <v>0.52392112021779003</v>
      </c>
      <c r="CD15" s="20">
        <v>0.53483812504518802</v>
      </c>
      <c r="CE15" s="20"/>
      <c r="CF15" s="20">
        <v>0.62147123056503495</v>
      </c>
      <c r="CG15" s="20">
        <v>0.56337617547647301</v>
      </c>
      <c r="CH15" s="20">
        <v>0.54931728057329898</v>
      </c>
      <c r="CI15" s="20">
        <v>0.53930583557919098</v>
      </c>
      <c r="CJ15" s="20">
        <v>0.517489183252544</v>
      </c>
      <c r="CK15" s="20"/>
      <c r="CL15" s="20">
        <v>0.57488445039912495</v>
      </c>
      <c r="CM15" s="20"/>
      <c r="CN15" s="20">
        <v>0.57032229185546801</v>
      </c>
      <c r="CO15" s="20">
        <v>0.50819600007643095</v>
      </c>
      <c r="CP15" s="20">
        <v>0.56881504445862296</v>
      </c>
    </row>
    <row r="16" spans="2:94" x14ac:dyDescent="0.35">
      <c r="B16" s="18" t="s">
        <v>146</v>
      </c>
      <c r="C16" s="20">
        <v>0.16939993816993201</v>
      </c>
      <c r="D16" s="20">
        <v>0.153739215018112</v>
      </c>
      <c r="E16" s="20">
        <v>0.184589313561418</v>
      </c>
      <c r="F16" s="20"/>
      <c r="G16" s="20">
        <v>0.179355611820296</v>
      </c>
      <c r="H16" s="20">
        <v>0.190144157543297</v>
      </c>
      <c r="I16" s="20">
        <v>0.18687954445473601</v>
      </c>
      <c r="J16" s="20">
        <v>0.14044175235352399</v>
      </c>
      <c r="K16" s="20">
        <v>0.15337367331238599</v>
      </c>
      <c r="L16" s="20">
        <v>0.165775347661585</v>
      </c>
      <c r="M16" s="20"/>
      <c r="N16" s="20">
        <v>0.17773741713028701</v>
      </c>
      <c r="O16" s="20">
        <v>0.16931664122363599</v>
      </c>
      <c r="P16" s="20">
        <v>0.16017712018055599</v>
      </c>
      <c r="Q16" s="20">
        <v>0.16986389325774601</v>
      </c>
      <c r="R16" s="20"/>
      <c r="S16" s="20">
        <v>0.159122741081209</v>
      </c>
      <c r="T16" s="20">
        <v>0.21056298866760401</v>
      </c>
      <c r="U16" s="20">
        <v>0.13733302949499401</v>
      </c>
      <c r="V16" s="20">
        <v>0.14558174374323701</v>
      </c>
      <c r="W16" s="20">
        <v>0.23638647847567501</v>
      </c>
      <c r="X16" s="20">
        <v>0.214850868713198</v>
      </c>
      <c r="Y16" s="20">
        <v>0.15124092096367101</v>
      </c>
      <c r="Z16" s="20">
        <v>0.14203976767093901</v>
      </c>
      <c r="AA16" s="20">
        <v>0.141127923078401</v>
      </c>
      <c r="AB16" s="20">
        <v>0.14612624580024999</v>
      </c>
      <c r="AC16" s="20">
        <v>0.164820345657161</v>
      </c>
      <c r="AD16" s="20"/>
      <c r="AE16" s="20">
        <v>0.18144215647336201</v>
      </c>
      <c r="AF16" s="20">
        <v>0.13895250987220001</v>
      </c>
      <c r="AG16" s="20">
        <v>0.201735075038567</v>
      </c>
      <c r="AH16" s="20"/>
      <c r="AI16" s="20">
        <v>0.17906964021084201</v>
      </c>
      <c r="AJ16" s="20">
        <v>0.14745660405825201</v>
      </c>
      <c r="AK16" s="20">
        <v>0.14130995835771701</v>
      </c>
      <c r="AL16" s="20">
        <v>0.24498727911756801</v>
      </c>
      <c r="AM16" s="20">
        <v>0.203499913287154</v>
      </c>
      <c r="AN16" s="20"/>
      <c r="AO16" s="20">
        <v>0.18549326101241301</v>
      </c>
      <c r="AP16" s="20">
        <v>0.14986850390541001</v>
      </c>
      <c r="AQ16" s="20">
        <v>0.14948099526119801</v>
      </c>
      <c r="AR16" s="20"/>
      <c r="AS16" s="20">
        <v>0.177993928259987</v>
      </c>
      <c r="AT16" s="20">
        <v>0.19182331812408501</v>
      </c>
      <c r="AU16" s="20">
        <v>0.14952404336456299</v>
      </c>
      <c r="AV16" s="20">
        <v>0.14908317975234101</v>
      </c>
      <c r="AW16" s="20">
        <v>0.157606436234699</v>
      </c>
      <c r="AX16" s="20"/>
      <c r="AY16" s="20">
        <v>0.18798536324276899</v>
      </c>
      <c r="AZ16" s="20">
        <v>0.10678581883957</v>
      </c>
      <c r="BA16" s="20">
        <v>0.17779916391096701</v>
      </c>
      <c r="BB16" s="20">
        <v>0.18273307270927</v>
      </c>
      <c r="BC16" s="20">
        <v>0.20272465753724001</v>
      </c>
      <c r="BD16" s="20">
        <v>0.191088063774246</v>
      </c>
      <c r="BE16" s="20">
        <v>0.164702254466491</v>
      </c>
      <c r="BF16" s="20">
        <v>0.15571344581966301</v>
      </c>
      <c r="BG16" s="20">
        <v>0.129892847977569</v>
      </c>
      <c r="BH16" s="20">
        <v>0.178167774093206</v>
      </c>
      <c r="BI16" s="20">
        <v>0.20082819136517199</v>
      </c>
      <c r="BJ16" s="20">
        <v>0.17593700528863601</v>
      </c>
      <c r="BK16" s="20">
        <v>0.145570447378159</v>
      </c>
      <c r="BL16" s="20">
        <v>0.17451712409548201</v>
      </c>
      <c r="BM16" s="20">
        <v>5.0120643508934498E-2</v>
      </c>
      <c r="BN16" s="20">
        <v>0.140336141181127</v>
      </c>
      <c r="BO16" s="20"/>
      <c r="BP16" s="20">
        <v>0.16319716273950099</v>
      </c>
      <c r="BQ16" s="20">
        <v>0.15913529917088701</v>
      </c>
      <c r="BR16" s="20">
        <v>0.206249273789643</v>
      </c>
      <c r="BS16" s="20">
        <v>0.16648937383436799</v>
      </c>
      <c r="BT16" s="20">
        <v>0.16088671931548901</v>
      </c>
      <c r="BU16" s="20">
        <v>0.18637771024500299</v>
      </c>
      <c r="BV16" s="20"/>
      <c r="BW16" s="20">
        <v>0.155116229211259</v>
      </c>
      <c r="BX16" s="20">
        <v>0.17905168284992101</v>
      </c>
      <c r="BY16" s="20">
        <v>0.15780071777622401</v>
      </c>
      <c r="BZ16" s="20">
        <v>0.165220545851816</v>
      </c>
      <c r="CA16" s="20">
        <v>0.19290951366659501</v>
      </c>
      <c r="CB16" s="20">
        <v>0.15746823252685699</v>
      </c>
      <c r="CC16" s="20">
        <v>0.193927038461738</v>
      </c>
      <c r="CD16" s="20">
        <v>0.16543887046797201</v>
      </c>
      <c r="CE16" s="20"/>
      <c r="CF16" s="20">
        <v>0.154729626662018</v>
      </c>
      <c r="CG16" s="20">
        <v>0.159003150365497</v>
      </c>
      <c r="CH16" s="20">
        <v>0.170303406851777</v>
      </c>
      <c r="CI16" s="20">
        <v>0.198682127063042</v>
      </c>
      <c r="CJ16" s="20">
        <v>0.17786642720915499</v>
      </c>
      <c r="CK16" s="20"/>
      <c r="CL16" s="20">
        <v>0.143747886906025</v>
      </c>
      <c r="CM16" s="20"/>
      <c r="CN16" s="20">
        <v>0.16463692453038101</v>
      </c>
      <c r="CO16" s="20">
        <v>0.177834216650858</v>
      </c>
      <c r="CP16" s="20">
        <v>0.173572085535286</v>
      </c>
    </row>
    <row r="17" spans="2:94" x14ac:dyDescent="0.35">
      <c r="B17" s="18" t="s">
        <v>147</v>
      </c>
      <c r="C17" s="21">
        <v>0.38843761199521698</v>
      </c>
      <c r="D17" s="21">
        <v>0.44679073589645801</v>
      </c>
      <c r="E17" s="21">
        <v>0.331518216320557</v>
      </c>
      <c r="F17" s="21"/>
      <c r="G17" s="21">
        <v>0.38886234511767998</v>
      </c>
      <c r="H17" s="21">
        <v>0.33744899978759701</v>
      </c>
      <c r="I17" s="21">
        <v>0.38428118260195099</v>
      </c>
      <c r="J17" s="21">
        <v>0.43884082146796399</v>
      </c>
      <c r="K17" s="21">
        <v>0.425498444054628</v>
      </c>
      <c r="L17" s="21">
        <v>0.36754445805156699</v>
      </c>
      <c r="M17" s="21"/>
      <c r="N17" s="21">
        <v>0.401994304498901</v>
      </c>
      <c r="O17" s="21">
        <v>0.39186633953198702</v>
      </c>
      <c r="P17" s="21">
        <v>0.40236654311631798</v>
      </c>
      <c r="Q17" s="21">
        <v>0.356209153501505</v>
      </c>
      <c r="R17" s="21"/>
      <c r="S17" s="21">
        <v>0.43594275738331001</v>
      </c>
      <c r="T17" s="21">
        <v>0.290354328471365</v>
      </c>
      <c r="U17" s="21">
        <v>0.42162181549913702</v>
      </c>
      <c r="V17" s="21">
        <v>0.449396643703728</v>
      </c>
      <c r="W17" s="21">
        <v>0.23815780666402001</v>
      </c>
      <c r="X17" s="21">
        <v>0.32689310237088198</v>
      </c>
      <c r="Y17" s="21">
        <v>0.436410797107804</v>
      </c>
      <c r="Z17" s="21">
        <v>0.45743766331874403</v>
      </c>
      <c r="AA17" s="21">
        <v>0.42875889691742203</v>
      </c>
      <c r="AB17" s="21">
        <v>0.41269596917083801</v>
      </c>
      <c r="AC17" s="21">
        <v>0.40448893869325803</v>
      </c>
      <c r="AD17" s="21"/>
      <c r="AE17" s="21">
        <v>0.36023978260845202</v>
      </c>
      <c r="AF17" s="21">
        <v>0.46288430865871599</v>
      </c>
      <c r="AG17" s="21">
        <v>0.29288546380636599</v>
      </c>
      <c r="AH17" s="21"/>
      <c r="AI17" s="21">
        <v>0.36868965331222098</v>
      </c>
      <c r="AJ17" s="21">
        <v>0.46613088265188302</v>
      </c>
      <c r="AK17" s="21">
        <v>0.48052495004715701</v>
      </c>
      <c r="AL17" s="21">
        <v>0.29013078075784399</v>
      </c>
      <c r="AM17" s="21">
        <v>0.23885333348913099</v>
      </c>
      <c r="AN17" s="21"/>
      <c r="AO17" s="21">
        <v>0.37675795876943702</v>
      </c>
      <c r="AP17" s="21">
        <v>0.46664911864566999</v>
      </c>
      <c r="AQ17" s="21">
        <v>0.439862108606703</v>
      </c>
      <c r="AR17" s="21"/>
      <c r="AS17" s="21">
        <v>0.336123175285091</v>
      </c>
      <c r="AT17" s="21">
        <v>0.338593148575559</v>
      </c>
      <c r="AU17" s="21">
        <v>0.45004962859020098</v>
      </c>
      <c r="AV17" s="21">
        <v>0.476969261634903</v>
      </c>
      <c r="AW17" s="21">
        <v>0.472775706679046</v>
      </c>
      <c r="AX17" s="21"/>
      <c r="AY17" s="21">
        <v>0.32735616454148497</v>
      </c>
      <c r="AZ17" s="21">
        <v>0.46867297651176298</v>
      </c>
      <c r="BA17" s="21">
        <v>0.36158284947709102</v>
      </c>
      <c r="BB17" s="21">
        <v>0.351240060801918</v>
      </c>
      <c r="BC17" s="21">
        <v>0.34669951786980602</v>
      </c>
      <c r="BD17" s="21">
        <v>0.34580795142292597</v>
      </c>
      <c r="BE17" s="21">
        <v>0.32826831104796</v>
      </c>
      <c r="BF17" s="21">
        <v>0.41545506604440102</v>
      </c>
      <c r="BG17" s="21">
        <v>0.49505309086456101</v>
      </c>
      <c r="BH17" s="21">
        <v>0.37643300543025898</v>
      </c>
      <c r="BI17" s="21">
        <v>0.37277972621553002</v>
      </c>
      <c r="BJ17" s="21">
        <v>0.39245785916515602</v>
      </c>
      <c r="BK17" s="21">
        <v>0.43192543422681501</v>
      </c>
      <c r="BL17" s="21">
        <v>0.44993774352715699</v>
      </c>
      <c r="BM17" s="21">
        <v>0.65829750286325905</v>
      </c>
      <c r="BN17" s="21">
        <v>0.52344309893525698</v>
      </c>
      <c r="BO17" s="21"/>
      <c r="BP17" s="21">
        <v>0.43403498726313799</v>
      </c>
      <c r="BQ17" s="21">
        <v>0.38806117056473899</v>
      </c>
      <c r="BR17" s="21">
        <v>0.32444235000574201</v>
      </c>
      <c r="BS17" s="21">
        <v>0.40669225049108998</v>
      </c>
      <c r="BT17" s="21">
        <v>0.34464325439192101</v>
      </c>
      <c r="BU17" s="21">
        <v>0.36535498694114499</v>
      </c>
      <c r="BV17" s="21"/>
      <c r="BW17" s="21">
        <v>0.43436106608046798</v>
      </c>
      <c r="BX17" s="21">
        <v>0.39112156788109098</v>
      </c>
      <c r="BY17" s="21">
        <v>0.41589015670631102</v>
      </c>
      <c r="BZ17" s="21">
        <v>0.38801870816150402</v>
      </c>
      <c r="CA17" s="21">
        <v>0.36503707019217801</v>
      </c>
      <c r="CB17" s="21">
        <v>0.41315671854769398</v>
      </c>
      <c r="CC17" s="21">
        <v>0.32999408175605199</v>
      </c>
      <c r="CD17" s="21">
        <v>0.36939925457721601</v>
      </c>
      <c r="CE17" s="21"/>
      <c r="CF17" s="21">
        <v>0.466741603903017</v>
      </c>
      <c r="CG17" s="21">
        <v>0.404373025110975</v>
      </c>
      <c r="CH17" s="21">
        <v>0.37901387372152101</v>
      </c>
      <c r="CI17" s="21">
        <v>0.34062370851614898</v>
      </c>
      <c r="CJ17" s="21">
        <v>0.33962275604338898</v>
      </c>
      <c r="CK17" s="21"/>
      <c r="CL17" s="21">
        <v>0.43113656349309898</v>
      </c>
      <c r="CM17" s="21"/>
      <c r="CN17" s="21">
        <v>0.40568536732508798</v>
      </c>
      <c r="CO17" s="21">
        <v>0.33036178342557299</v>
      </c>
      <c r="CP17" s="21">
        <v>0.395242958923336</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I22"/>
  <sheetViews>
    <sheetView showGridLines="0" topLeftCell="A2" workbookViewId="0">
      <pane xSplit="2" topLeftCell="C1" activePane="topRight" state="frozen"/>
      <selection pane="topRight" activeCell="K11" sqref="K11"/>
    </sheetView>
  </sheetViews>
  <sheetFormatPr defaultColWidth="10.90625" defaultRowHeight="14.5" x14ac:dyDescent="0.35"/>
  <cols>
    <col min="2" max="2" width="25.7265625" customWidth="1"/>
    <col min="3" max="9" width="20.7265625" customWidth="1"/>
  </cols>
  <sheetData>
    <row r="2" spans="2:9" ht="40" customHeight="1" x14ac:dyDescent="0.35">
      <c r="D2" s="30" t="s">
        <v>224</v>
      </c>
      <c r="E2" s="26"/>
      <c r="F2" s="26"/>
      <c r="G2" s="26"/>
      <c r="H2" s="26"/>
      <c r="I2" s="26"/>
    </row>
    <row r="6" spans="2:9" ht="50" customHeight="1" x14ac:dyDescent="0.35">
      <c r="B6" s="23" t="s">
        <v>15</v>
      </c>
      <c r="C6" s="23" t="s">
        <v>211</v>
      </c>
      <c r="D6" s="23" t="s">
        <v>212</v>
      </c>
      <c r="E6" s="23" t="s">
        <v>213</v>
      </c>
      <c r="F6" s="23" t="s">
        <v>214</v>
      </c>
      <c r="G6" s="23" t="s">
        <v>215</v>
      </c>
      <c r="H6" s="23" t="s">
        <v>216</v>
      </c>
    </row>
    <row r="7" spans="2:9" x14ac:dyDescent="0.35">
      <c r="B7" s="18" t="s">
        <v>205</v>
      </c>
      <c r="C7" s="17">
        <v>0.32201582136724</v>
      </c>
      <c r="D7" s="17">
        <v>0.28771512672188798</v>
      </c>
      <c r="E7" s="17">
        <v>0.30458955861460002</v>
      </c>
      <c r="F7" s="17">
        <v>0.28586078536662002</v>
      </c>
      <c r="G7" s="17">
        <v>0.27584196838332498</v>
      </c>
      <c r="H7" s="17">
        <v>0.20517075848340299</v>
      </c>
    </row>
    <row r="8" spans="2:9" x14ac:dyDescent="0.35">
      <c r="B8" s="18" t="s">
        <v>206</v>
      </c>
      <c r="C8" s="17">
        <v>0.40514167328716599</v>
      </c>
      <c r="D8" s="17">
        <v>0.37312675210273299</v>
      </c>
      <c r="E8" s="17">
        <v>0.38497365996404098</v>
      </c>
      <c r="F8" s="17">
        <v>0.33118128639718603</v>
      </c>
      <c r="G8" s="17">
        <v>0.34801775878015101</v>
      </c>
      <c r="H8" s="17">
        <v>0.34491465188329801</v>
      </c>
    </row>
    <row r="9" spans="2:9" x14ac:dyDescent="0.35">
      <c r="B9" s="18" t="s">
        <v>207</v>
      </c>
      <c r="C9" s="17">
        <v>0.15246725702736</v>
      </c>
      <c r="D9" s="17">
        <v>0.189766364170599</v>
      </c>
      <c r="E9" s="17">
        <v>0.15315552098232901</v>
      </c>
      <c r="F9" s="17">
        <v>0.214326781145071</v>
      </c>
      <c r="G9" s="17">
        <v>0.19203279255046901</v>
      </c>
      <c r="H9" s="17">
        <v>0.23084415262532901</v>
      </c>
    </row>
    <row r="10" spans="2:9" x14ac:dyDescent="0.35">
      <c r="B10" s="18" t="s">
        <v>208</v>
      </c>
      <c r="C10" s="17">
        <v>5.5111066625975799E-2</v>
      </c>
      <c r="D10" s="17">
        <v>7.1689706602374906E-2</v>
      </c>
      <c r="E10" s="17">
        <v>6.5322993765648096E-2</v>
      </c>
      <c r="F10" s="17">
        <v>8.3649103509343806E-2</v>
      </c>
      <c r="G10" s="17">
        <v>9.5509436000614997E-2</v>
      </c>
      <c r="H10" s="17">
        <v>0.124368059727261</v>
      </c>
    </row>
    <row r="11" spans="2:9" x14ac:dyDescent="0.35">
      <c r="B11" s="18" t="s">
        <v>209</v>
      </c>
      <c r="C11" s="17">
        <v>4.10658163876065E-2</v>
      </c>
      <c r="D11" s="17">
        <v>4.2448878518929499E-2</v>
      </c>
      <c r="E11" s="17">
        <v>5.4306459846921298E-2</v>
      </c>
      <c r="F11" s="17">
        <v>5.3015347345536999E-2</v>
      </c>
      <c r="G11" s="17">
        <v>6.9308867943497304E-2</v>
      </c>
      <c r="H11" s="17">
        <v>6.4323889372363802E-2</v>
      </c>
    </row>
    <row r="12" spans="2:9" x14ac:dyDescent="0.35">
      <c r="B12" s="18" t="s">
        <v>133</v>
      </c>
      <c r="C12" s="17">
        <v>2.41983653046519E-2</v>
      </c>
      <c r="D12" s="17">
        <v>3.52531718834743E-2</v>
      </c>
      <c r="E12" s="17">
        <v>3.7651806826460799E-2</v>
      </c>
      <c r="F12" s="17">
        <v>3.1966696236242001E-2</v>
      </c>
      <c r="G12" s="17">
        <v>1.9289176341942601E-2</v>
      </c>
      <c r="H12" s="17">
        <v>3.0378487908345301E-2</v>
      </c>
    </row>
    <row r="13" spans="2:9" x14ac:dyDescent="0.35">
      <c r="B13" s="22" t="s">
        <v>145</v>
      </c>
      <c r="C13" s="20">
        <v>0.72715749465440604</v>
      </c>
      <c r="D13" s="20">
        <v>0.66084187882462198</v>
      </c>
      <c r="E13" s="20">
        <v>0.689563218578641</v>
      </c>
      <c r="F13" s="20">
        <v>0.61704207176380599</v>
      </c>
      <c r="G13" s="20">
        <v>0.62385972716347604</v>
      </c>
      <c r="H13" s="20">
        <v>0.550085410366701</v>
      </c>
    </row>
    <row r="14" spans="2:9" x14ac:dyDescent="0.35">
      <c r="B14" s="22" t="s">
        <v>146</v>
      </c>
      <c r="C14" s="20">
        <v>9.6176883013582307E-2</v>
      </c>
      <c r="D14" s="20">
        <v>0.114138585121304</v>
      </c>
      <c r="E14" s="20">
        <v>0.11962945361256901</v>
      </c>
      <c r="F14" s="20">
        <v>0.13666445085488099</v>
      </c>
      <c r="G14" s="20">
        <v>0.16481830394411201</v>
      </c>
      <c r="H14" s="20">
        <v>0.188691949099625</v>
      </c>
    </row>
    <row r="15" spans="2:9" x14ac:dyDescent="0.35">
      <c r="B15" s="22" t="s">
        <v>147</v>
      </c>
      <c r="C15" s="21">
        <v>0.63098061164082397</v>
      </c>
      <c r="D15" s="21">
        <v>0.54670329370331705</v>
      </c>
      <c r="E15" s="21">
        <v>0.56993376496607195</v>
      </c>
      <c r="F15" s="21">
        <v>0.480377620908926</v>
      </c>
      <c r="G15" s="21">
        <v>0.45904142321936398</v>
      </c>
      <c r="H15" s="21">
        <v>0.361393461267076</v>
      </c>
    </row>
    <row r="16" spans="2:9" x14ac:dyDescent="0.35">
      <c r="B16" s="16" t="s">
        <v>225</v>
      </c>
      <c r="C16" s="16"/>
      <c r="D16" s="16"/>
      <c r="E16" s="16"/>
      <c r="F16" s="16"/>
      <c r="G16" s="16"/>
      <c r="H16" s="16"/>
    </row>
    <row r="17" spans="2:2" x14ac:dyDescent="0.35">
      <c r="B17" t="s">
        <v>126</v>
      </c>
    </row>
    <row r="18" spans="2:2" x14ac:dyDescent="0.35">
      <c r="B18" t="s">
        <v>127</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C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990</v>
      </c>
      <c r="D7" s="10">
        <v>489</v>
      </c>
      <c r="E7" s="10">
        <v>496</v>
      </c>
      <c r="F7" s="10"/>
      <c r="G7" s="10">
        <v>126</v>
      </c>
      <c r="H7" s="10">
        <v>176</v>
      </c>
      <c r="I7" s="10">
        <v>190</v>
      </c>
      <c r="J7" s="10">
        <v>164</v>
      </c>
      <c r="K7" s="10">
        <v>161</v>
      </c>
      <c r="L7" s="10">
        <v>173</v>
      </c>
      <c r="M7" s="10"/>
      <c r="N7" s="10">
        <v>278</v>
      </c>
      <c r="O7" s="10">
        <v>266</v>
      </c>
      <c r="P7" s="10">
        <v>224</v>
      </c>
      <c r="Q7" s="10">
        <v>220</v>
      </c>
      <c r="R7" s="10"/>
      <c r="S7" s="10">
        <v>135</v>
      </c>
      <c r="T7" s="10">
        <v>131</v>
      </c>
      <c r="U7" s="10">
        <v>78</v>
      </c>
      <c r="V7" s="10">
        <v>104</v>
      </c>
      <c r="W7" s="10">
        <v>65</v>
      </c>
      <c r="X7" s="10">
        <v>85</v>
      </c>
      <c r="Y7" s="10">
        <v>91</v>
      </c>
      <c r="Z7" s="10">
        <v>40</v>
      </c>
      <c r="AA7" s="10">
        <v>130</v>
      </c>
      <c r="AB7" s="10">
        <v>78</v>
      </c>
      <c r="AC7" s="10">
        <v>53</v>
      </c>
      <c r="AD7" s="10"/>
      <c r="AE7" s="10">
        <v>339</v>
      </c>
      <c r="AF7" s="10">
        <v>403</v>
      </c>
      <c r="AG7" s="10">
        <v>165</v>
      </c>
      <c r="AH7" s="10"/>
      <c r="AI7" s="10">
        <v>327</v>
      </c>
      <c r="AJ7" s="10">
        <v>294</v>
      </c>
      <c r="AK7" s="10">
        <v>75</v>
      </c>
      <c r="AL7" s="10">
        <v>23</v>
      </c>
      <c r="AM7" s="10">
        <v>139</v>
      </c>
      <c r="AN7" s="10"/>
      <c r="AO7" s="10">
        <v>168</v>
      </c>
      <c r="AP7" s="10">
        <v>352</v>
      </c>
      <c r="AQ7" s="10">
        <v>82</v>
      </c>
      <c r="AR7" s="10"/>
      <c r="AS7" s="10">
        <v>239</v>
      </c>
      <c r="AT7" s="10">
        <v>199</v>
      </c>
      <c r="AU7" s="10">
        <v>276</v>
      </c>
      <c r="AV7" s="10">
        <v>121</v>
      </c>
      <c r="AW7" s="10">
        <v>14</v>
      </c>
      <c r="AX7" s="10"/>
      <c r="AY7" s="10">
        <v>10</v>
      </c>
      <c r="AZ7" s="10">
        <v>47</v>
      </c>
      <c r="BA7" s="10">
        <v>47</v>
      </c>
      <c r="BB7" s="10">
        <v>60</v>
      </c>
      <c r="BC7" s="10">
        <v>102</v>
      </c>
      <c r="BD7" s="10">
        <v>111</v>
      </c>
      <c r="BE7" s="10">
        <v>84</v>
      </c>
      <c r="BF7" s="10">
        <v>83</v>
      </c>
      <c r="BG7" s="10">
        <v>68</v>
      </c>
      <c r="BH7" s="10">
        <v>69</v>
      </c>
      <c r="BI7" s="10">
        <v>80</v>
      </c>
      <c r="BJ7" s="10">
        <v>60</v>
      </c>
      <c r="BK7" s="10">
        <v>44</v>
      </c>
      <c r="BL7" s="10">
        <v>19</v>
      </c>
      <c r="BM7" s="10">
        <v>24</v>
      </c>
      <c r="BN7" s="10">
        <v>34</v>
      </c>
      <c r="BO7" s="10"/>
      <c r="BP7" s="10">
        <v>207</v>
      </c>
      <c r="BQ7" s="10">
        <v>287</v>
      </c>
      <c r="BR7" s="10">
        <v>123</v>
      </c>
      <c r="BS7" s="10">
        <v>214</v>
      </c>
      <c r="BT7" s="10">
        <v>105</v>
      </c>
      <c r="BU7" s="10">
        <v>54</v>
      </c>
      <c r="BV7" s="10"/>
      <c r="BW7" s="10">
        <v>35</v>
      </c>
      <c r="BX7" s="10">
        <v>218</v>
      </c>
      <c r="BY7" s="10">
        <v>313</v>
      </c>
      <c r="BZ7" s="10">
        <v>185</v>
      </c>
      <c r="CA7" s="10">
        <v>101</v>
      </c>
      <c r="CB7" s="10">
        <v>45</v>
      </c>
      <c r="CC7" s="10">
        <v>21</v>
      </c>
      <c r="CD7" s="10">
        <v>30</v>
      </c>
      <c r="CE7" s="10"/>
      <c r="CF7" s="10">
        <v>71</v>
      </c>
      <c r="CG7" s="10">
        <v>379</v>
      </c>
      <c r="CH7" s="10">
        <v>356</v>
      </c>
      <c r="CI7" s="10">
        <v>150</v>
      </c>
      <c r="CJ7" s="10">
        <v>34</v>
      </c>
      <c r="CK7" s="10"/>
      <c r="CL7" s="10">
        <v>119</v>
      </c>
      <c r="CM7" s="10"/>
      <c r="CN7" s="10">
        <v>570</v>
      </c>
      <c r="CO7" s="10">
        <v>193</v>
      </c>
      <c r="CP7" s="10">
        <v>227</v>
      </c>
    </row>
    <row r="8" spans="2:94" ht="30" customHeight="1" x14ac:dyDescent="0.35">
      <c r="B8" s="11" t="s">
        <v>20</v>
      </c>
      <c r="C8" s="11">
        <v>983</v>
      </c>
      <c r="D8" s="11">
        <v>480</v>
      </c>
      <c r="E8" s="11">
        <v>498</v>
      </c>
      <c r="F8" s="11"/>
      <c r="G8" s="11">
        <v>123</v>
      </c>
      <c r="H8" s="11">
        <v>170</v>
      </c>
      <c r="I8" s="11">
        <v>184</v>
      </c>
      <c r="J8" s="11">
        <v>160</v>
      </c>
      <c r="K8" s="11">
        <v>151</v>
      </c>
      <c r="L8" s="11">
        <v>195</v>
      </c>
      <c r="M8" s="11"/>
      <c r="N8" s="11">
        <v>269</v>
      </c>
      <c r="O8" s="11">
        <v>259</v>
      </c>
      <c r="P8" s="11">
        <v>225</v>
      </c>
      <c r="Q8" s="11">
        <v>227</v>
      </c>
      <c r="R8" s="11"/>
      <c r="S8" s="11">
        <v>140</v>
      </c>
      <c r="T8" s="11">
        <v>127</v>
      </c>
      <c r="U8" s="11">
        <v>78</v>
      </c>
      <c r="V8" s="11">
        <v>98</v>
      </c>
      <c r="W8" s="11">
        <v>64</v>
      </c>
      <c r="X8" s="11">
        <v>87</v>
      </c>
      <c r="Y8" s="11">
        <v>86</v>
      </c>
      <c r="Z8" s="11">
        <v>39</v>
      </c>
      <c r="AA8" s="11">
        <v>124</v>
      </c>
      <c r="AB8" s="11">
        <v>87</v>
      </c>
      <c r="AC8" s="11">
        <v>51</v>
      </c>
      <c r="AD8" s="11"/>
      <c r="AE8" s="11">
        <v>341</v>
      </c>
      <c r="AF8" s="11">
        <v>401</v>
      </c>
      <c r="AG8" s="11">
        <v>161</v>
      </c>
      <c r="AH8" s="11"/>
      <c r="AI8" s="11">
        <v>329</v>
      </c>
      <c r="AJ8" s="11">
        <v>289</v>
      </c>
      <c r="AK8" s="11">
        <v>74</v>
      </c>
      <c r="AL8" s="11">
        <v>23</v>
      </c>
      <c r="AM8" s="11">
        <v>137</v>
      </c>
      <c r="AN8" s="11"/>
      <c r="AO8" s="11">
        <v>170</v>
      </c>
      <c r="AP8" s="11">
        <v>347</v>
      </c>
      <c r="AQ8" s="11">
        <v>81</v>
      </c>
      <c r="AR8" s="11"/>
      <c r="AS8" s="11">
        <v>243</v>
      </c>
      <c r="AT8" s="11">
        <v>196</v>
      </c>
      <c r="AU8" s="11">
        <v>269</v>
      </c>
      <c r="AV8" s="11">
        <v>118</v>
      </c>
      <c r="AW8" s="11">
        <v>14</v>
      </c>
      <c r="AX8" s="11"/>
      <c r="AY8" s="11">
        <v>9</v>
      </c>
      <c r="AZ8" s="11">
        <v>46</v>
      </c>
      <c r="BA8" s="11">
        <v>47</v>
      </c>
      <c r="BB8" s="11">
        <v>61</v>
      </c>
      <c r="BC8" s="11">
        <v>101</v>
      </c>
      <c r="BD8" s="11">
        <v>112</v>
      </c>
      <c r="BE8" s="11">
        <v>87</v>
      </c>
      <c r="BF8" s="11">
        <v>83</v>
      </c>
      <c r="BG8" s="11">
        <v>66</v>
      </c>
      <c r="BH8" s="11">
        <v>67</v>
      </c>
      <c r="BI8" s="11">
        <v>78</v>
      </c>
      <c r="BJ8" s="11">
        <v>59</v>
      </c>
      <c r="BK8" s="11">
        <v>43</v>
      </c>
      <c r="BL8" s="11">
        <v>19</v>
      </c>
      <c r="BM8" s="11">
        <v>23</v>
      </c>
      <c r="BN8" s="11">
        <v>33</v>
      </c>
      <c r="BO8" s="11"/>
      <c r="BP8" s="11">
        <v>204</v>
      </c>
      <c r="BQ8" s="11">
        <v>286</v>
      </c>
      <c r="BR8" s="11">
        <v>122</v>
      </c>
      <c r="BS8" s="11">
        <v>213</v>
      </c>
      <c r="BT8" s="11">
        <v>105</v>
      </c>
      <c r="BU8" s="11">
        <v>54</v>
      </c>
      <c r="BV8" s="11"/>
      <c r="BW8" s="11">
        <v>34</v>
      </c>
      <c r="BX8" s="11">
        <v>216</v>
      </c>
      <c r="BY8" s="11">
        <v>314</v>
      </c>
      <c r="BZ8" s="11">
        <v>184</v>
      </c>
      <c r="CA8" s="11">
        <v>99</v>
      </c>
      <c r="CB8" s="11">
        <v>45</v>
      </c>
      <c r="CC8" s="11">
        <v>21</v>
      </c>
      <c r="CD8" s="11">
        <v>29</v>
      </c>
      <c r="CE8" s="11"/>
      <c r="CF8" s="11">
        <v>71</v>
      </c>
      <c r="CG8" s="11">
        <v>380</v>
      </c>
      <c r="CH8" s="11">
        <v>354</v>
      </c>
      <c r="CI8" s="11">
        <v>146</v>
      </c>
      <c r="CJ8" s="11">
        <v>33</v>
      </c>
      <c r="CK8" s="11"/>
      <c r="CL8" s="11">
        <v>117</v>
      </c>
      <c r="CM8" s="11"/>
      <c r="CN8" s="11">
        <v>565</v>
      </c>
      <c r="CO8" s="11">
        <v>189</v>
      </c>
      <c r="CP8" s="11">
        <v>229</v>
      </c>
    </row>
    <row r="9" spans="2:94" x14ac:dyDescent="0.35">
      <c r="B9" s="18" t="s">
        <v>205</v>
      </c>
      <c r="C9" s="17">
        <v>0.30458955861460002</v>
      </c>
      <c r="D9" s="17">
        <v>0.34393163556753797</v>
      </c>
      <c r="E9" s="17">
        <v>0.26378101856810499</v>
      </c>
      <c r="F9" s="17"/>
      <c r="G9" s="17">
        <v>0.37177241124330501</v>
      </c>
      <c r="H9" s="17">
        <v>0.36004734442953701</v>
      </c>
      <c r="I9" s="17">
        <v>0.26526931530397002</v>
      </c>
      <c r="J9" s="17">
        <v>0.343106140526869</v>
      </c>
      <c r="K9" s="17">
        <v>0.32244943202300402</v>
      </c>
      <c r="L9" s="17">
        <v>0.20554291649899001</v>
      </c>
      <c r="M9" s="17"/>
      <c r="N9" s="17">
        <v>0.31293583995208801</v>
      </c>
      <c r="O9" s="17">
        <v>0.33793469526325398</v>
      </c>
      <c r="P9" s="17">
        <v>0.28933720457100898</v>
      </c>
      <c r="Q9" s="17">
        <v>0.270161276753278</v>
      </c>
      <c r="R9" s="17"/>
      <c r="S9" s="17">
        <v>0.31237234117330698</v>
      </c>
      <c r="T9" s="17">
        <v>0.27248352909273699</v>
      </c>
      <c r="U9" s="17">
        <v>0.27669603660593201</v>
      </c>
      <c r="V9" s="17">
        <v>0.24855179744002001</v>
      </c>
      <c r="W9" s="17">
        <v>0.25459012156035898</v>
      </c>
      <c r="X9" s="17">
        <v>0.25425716295367701</v>
      </c>
      <c r="Y9" s="17">
        <v>0.35340684609576301</v>
      </c>
      <c r="Z9" s="17">
        <v>0.34284145558810403</v>
      </c>
      <c r="AA9" s="17">
        <v>0.37781915580861603</v>
      </c>
      <c r="AB9" s="17">
        <v>0.34069168074933598</v>
      </c>
      <c r="AC9" s="17">
        <v>0.31078302534532498</v>
      </c>
      <c r="AD9" s="17"/>
      <c r="AE9" s="17">
        <v>0.28598391992435002</v>
      </c>
      <c r="AF9" s="17">
        <v>0.32851060393015802</v>
      </c>
      <c r="AG9" s="17">
        <v>0.233230107275162</v>
      </c>
      <c r="AH9" s="17"/>
      <c r="AI9" s="17">
        <v>0.27038084499915299</v>
      </c>
      <c r="AJ9" s="17">
        <v>0.382912248197811</v>
      </c>
      <c r="AK9" s="17">
        <v>0.24404999719062001</v>
      </c>
      <c r="AL9" s="17">
        <v>0.126137371863381</v>
      </c>
      <c r="AM9" s="17">
        <v>0.235914056121938</v>
      </c>
      <c r="AN9" s="17"/>
      <c r="AO9" s="17">
        <v>0.275035821928858</v>
      </c>
      <c r="AP9" s="17">
        <v>0.35814887464369999</v>
      </c>
      <c r="AQ9" s="17">
        <v>0.30679533789512198</v>
      </c>
      <c r="AR9" s="17"/>
      <c r="AS9" s="17">
        <v>0.27747076086987599</v>
      </c>
      <c r="AT9" s="17">
        <v>0.29730415646966002</v>
      </c>
      <c r="AU9" s="17">
        <v>0.35090583347157001</v>
      </c>
      <c r="AV9" s="17">
        <v>0.31237597754303398</v>
      </c>
      <c r="AW9" s="17">
        <v>0.28258058366383998</v>
      </c>
      <c r="AX9" s="17"/>
      <c r="AY9" s="17">
        <v>0.40497426786962898</v>
      </c>
      <c r="AZ9" s="17">
        <v>0.229302653533835</v>
      </c>
      <c r="BA9" s="17">
        <v>0.39875608857188299</v>
      </c>
      <c r="BB9" s="17">
        <v>0.30820248573741799</v>
      </c>
      <c r="BC9" s="17">
        <v>0.393429428633156</v>
      </c>
      <c r="BD9" s="17">
        <v>0.28779123113174698</v>
      </c>
      <c r="BE9" s="17">
        <v>0.233233961700377</v>
      </c>
      <c r="BF9" s="17">
        <v>0.232003325208329</v>
      </c>
      <c r="BG9" s="17">
        <v>0.38136537947399002</v>
      </c>
      <c r="BH9" s="17">
        <v>0.313178164321333</v>
      </c>
      <c r="BI9" s="17">
        <v>0.298555124809537</v>
      </c>
      <c r="BJ9" s="17">
        <v>0.350010539306646</v>
      </c>
      <c r="BK9" s="17">
        <v>0.22494254623121901</v>
      </c>
      <c r="BL9" s="17">
        <v>0.37025856459885598</v>
      </c>
      <c r="BM9" s="17">
        <v>0.29401477494317702</v>
      </c>
      <c r="BN9" s="17">
        <v>0.34095434551010301</v>
      </c>
      <c r="BO9" s="17"/>
      <c r="BP9" s="17">
        <v>0.34637084784470901</v>
      </c>
      <c r="BQ9" s="17">
        <v>0.30939646997997899</v>
      </c>
      <c r="BR9" s="17">
        <v>0.29243762355603697</v>
      </c>
      <c r="BS9" s="17">
        <v>0.30704234984661</v>
      </c>
      <c r="BT9" s="17">
        <v>0.237733155272215</v>
      </c>
      <c r="BU9" s="17">
        <v>0.268574842340568</v>
      </c>
      <c r="BV9" s="17"/>
      <c r="BW9" s="17">
        <v>0.34179326006953897</v>
      </c>
      <c r="BX9" s="17">
        <v>0.30244484949538297</v>
      </c>
      <c r="BY9" s="17">
        <v>0.309865885447137</v>
      </c>
      <c r="BZ9" s="17">
        <v>0.30358254316570499</v>
      </c>
      <c r="CA9" s="17">
        <v>0.32134747043017597</v>
      </c>
      <c r="CB9" s="17">
        <v>0.172070416206035</v>
      </c>
      <c r="CC9" s="17">
        <v>0.28601727978482799</v>
      </c>
      <c r="CD9" s="17">
        <v>0.32985606796065398</v>
      </c>
      <c r="CE9" s="17"/>
      <c r="CF9" s="17">
        <v>0.31533623733333399</v>
      </c>
      <c r="CG9" s="17">
        <v>0.30478997760148901</v>
      </c>
      <c r="CH9" s="17">
        <v>0.26006108723618498</v>
      </c>
      <c r="CI9" s="17">
        <v>0.38757958164157602</v>
      </c>
      <c r="CJ9" s="17">
        <v>0.38995904069542803</v>
      </c>
      <c r="CK9" s="17"/>
      <c r="CL9" s="17">
        <v>0.30507441453686202</v>
      </c>
      <c r="CM9" s="17"/>
      <c r="CN9" s="17">
        <v>0.34519812302295999</v>
      </c>
      <c r="CO9" s="17">
        <v>0.164847089075317</v>
      </c>
      <c r="CP9" s="17">
        <v>0.31967631347068598</v>
      </c>
    </row>
    <row r="10" spans="2:94" x14ac:dyDescent="0.35">
      <c r="B10" s="18" t="s">
        <v>206</v>
      </c>
      <c r="C10" s="17">
        <v>0.38497365996404098</v>
      </c>
      <c r="D10" s="17">
        <v>0.376316311901083</v>
      </c>
      <c r="E10" s="17">
        <v>0.39511744738225202</v>
      </c>
      <c r="F10" s="17"/>
      <c r="G10" s="17">
        <v>0.339868960523104</v>
      </c>
      <c r="H10" s="17">
        <v>0.37435207336542597</v>
      </c>
      <c r="I10" s="17">
        <v>0.45871171945904499</v>
      </c>
      <c r="J10" s="17">
        <v>0.34897766225111199</v>
      </c>
      <c r="K10" s="17">
        <v>0.37831374943363999</v>
      </c>
      <c r="L10" s="17">
        <v>0.38776568486579899</v>
      </c>
      <c r="M10" s="17"/>
      <c r="N10" s="17">
        <v>0.415174998101072</v>
      </c>
      <c r="O10" s="17">
        <v>0.37213264618714897</v>
      </c>
      <c r="P10" s="17">
        <v>0.371710424215628</v>
      </c>
      <c r="Q10" s="17">
        <v>0.38036204166528498</v>
      </c>
      <c r="R10" s="17"/>
      <c r="S10" s="17">
        <v>0.41588370653177897</v>
      </c>
      <c r="T10" s="17">
        <v>0.35451487828942202</v>
      </c>
      <c r="U10" s="17">
        <v>0.42926085021190902</v>
      </c>
      <c r="V10" s="17">
        <v>0.44746095994720098</v>
      </c>
      <c r="W10" s="17">
        <v>0.41374514036812599</v>
      </c>
      <c r="X10" s="17">
        <v>0.35960443076045201</v>
      </c>
      <c r="Y10" s="17">
        <v>0.348041587674357</v>
      </c>
      <c r="Z10" s="17">
        <v>0.43734444802316702</v>
      </c>
      <c r="AA10" s="17">
        <v>0.32164055232215799</v>
      </c>
      <c r="AB10" s="17">
        <v>0.349629492597478</v>
      </c>
      <c r="AC10" s="17">
        <v>0.43089026146797199</v>
      </c>
      <c r="AD10" s="17"/>
      <c r="AE10" s="17">
        <v>0.36194577789466797</v>
      </c>
      <c r="AF10" s="17">
        <v>0.41137962215422802</v>
      </c>
      <c r="AG10" s="17">
        <v>0.40914050975970201</v>
      </c>
      <c r="AH10" s="17"/>
      <c r="AI10" s="17">
        <v>0.37294476043697899</v>
      </c>
      <c r="AJ10" s="17">
        <v>0.38028097004083899</v>
      </c>
      <c r="AK10" s="17">
        <v>0.54819137988031397</v>
      </c>
      <c r="AL10" s="17">
        <v>0.31023092886358999</v>
      </c>
      <c r="AM10" s="17">
        <v>0.39644063043587502</v>
      </c>
      <c r="AN10" s="17"/>
      <c r="AO10" s="17">
        <v>0.395943223915526</v>
      </c>
      <c r="AP10" s="17">
        <v>0.41264112867483899</v>
      </c>
      <c r="AQ10" s="17">
        <v>0.50008442491911298</v>
      </c>
      <c r="AR10" s="17"/>
      <c r="AS10" s="17">
        <v>0.34814822737040702</v>
      </c>
      <c r="AT10" s="17">
        <v>0.41234224722720503</v>
      </c>
      <c r="AU10" s="17">
        <v>0.34244013840871101</v>
      </c>
      <c r="AV10" s="17">
        <v>0.49991766146950101</v>
      </c>
      <c r="AW10" s="17">
        <v>0.36302117780438797</v>
      </c>
      <c r="AX10" s="17"/>
      <c r="AY10" s="17">
        <v>9.4409969560542095E-2</v>
      </c>
      <c r="AZ10" s="17">
        <v>0.357831667751279</v>
      </c>
      <c r="BA10" s="17">
        <v>0.32033601923300498</v>
      </c>
      <c r="BB10" s="17">
        <v>0.30940062906382199</v>
      </c>
      <c r="BC10" s="17">
        <v>0.35683992946785498</v>
      </c>
      <c r="BD10" s="17">
        <v>0.40936694104719901</v>
      </c>
      <c r="BE10" s="17">
        <v>0.392015709005618</v>
      </c>
      <c r="BF10" s="17">
        <v>0.46397395735977898</v>
      </c>
      <c r="BG10" s="17">
        <v>0.39267745085444999</v>
      </c>
      <c r="BH10" s="17">
        <v>0.42651854865636002</v>
      </c>
      <c r="BI10" s="17">
        <v>0.44808494770087098</v>
      </c>
      <c r="BJ10" s="17">
        <v>0.43168804450870202</v>
      </c>
      <c r="BK10" s="17">
        <v>0.29372905204078698</v>
      </c>
      <c r="BL10" s="17">
        <v>0.19784036108894501</v>
      </c>
      <c r="BM10" s="17">
        <v>0.45398311179227102</v>
      </c>
      <c r="BN10" s="17">
        <v>0.40057686912530699</v>
      </c>
      <c r="BO10" s="17"/>
      <c r="BP10" s="17">
        <v>0.39299818038196699</v>
      </c>
      <c r="BQ10" s="17">
        <v>0.40697757026630499</v>
      </c>
      <c r="BR10" s="17">
        <v>0.33323009742356602</v>
      </c>
      <c r="BS10" s="17">
        <v>0.36951188693380299</v>
      </c>
      <c r="BT10" s="17">
        <v>0.38437102453370198</v>
      </c>
      <c r="BU10" s="17">
        <v>0.41694900974791899</v>
      </c>
      <c r="BV10" s="17"/>
      <c r="BW10" s="17">
        <v>0.20722990708928299</v>
      </c>
      <c r="BX10" s="17">
        <v>0.37996048348568001</v>
      </c>
      <c r="BY10" s="17">
        <v>0.39917108071497498</v>
      </c>
      <c r="BZ10" s="17">
        <v>0.40342863528519102</v>
      </c>
      <c r="CA10" s="17">
        <v>0.31419657436038201</v>
      </c>
      <c r="CB10" s="17">
        <v>0.492752002470419</v>
      </c>
      <c r="CC10" s="17">
        <v>0.42752299907972002</v>
      </c>
      <c r="CD10" s="17">
        <v>0.32513779264453901</v>
      </c>
      <c r="CE10" s="17"/>
      <c r="CF10" s="17">
        <v>0.315191671547496</v>
      </c>
      <c r="CG10" s="17">
        <v>0.40294910855323801</v>
      </c>
      <c r="CH10" s="17">
        <v>0.41474364434573002</v>
      </c>
      <c r="CI10" s="17">
        <v>0.322504566899662</v>
      </c>
      <c r="CJ10" s="17">
        <v>0.28414771490893997</v>
      </c>
      <c r="CK10" s="17"/>
      <c r="CL10" s="17">
        <v>0.45421608882752401</v>
      </c>
      <c r="CM10" s="17"/>
      <c r="CN10" s="17">
        <v>0.37256955854951401</v>
      </c>
      <c r="CO10" s="17">
        <v>0.44273261786488699</v>
      </c>
      <c r="CP10" s="17">
        <v>0.36792354867129501</v>
      </c>
    </row>
    <row r="11" spans="2:94" x14ac:dyDescent="0.35">
      <c r="B11" s="18" t="s">
        <v>207</v>
      </c>
      <c r="C11" s="17">
        <v>0.15315552098232901</v>
      </c>
      <c r="D11" s="17">
        <v>0.13510683440825699</v>
      </c>
      <c r="E11" s="17">
        <v>0.17203699662288799</v>
      </c>
      <c r="F11" s="17"/>
      <c r="G11" s="17">
        <v>0.165937450140548</v>
      </c>
      <c r="H11" s="17">
        <v>0.13096866994248599</v>
      </c>
      <c r="I11" s="17">
        <v>0.15119199305700601</v>
      </c>
      <c r="J11" s="17">
        <v>0.14899955599923501</v>
      </c>
      <c r="K11" s="17">
        <v>0.12017521959241199</v>
      </c>
      <c r="L11" s="17">
        <v>0.195253137605719</v>
      </c>
      <c r="M11" s="17"/>
      <c r="N11" s="17">
        <v>0.13054381763332901</v>
      </c>
      <c r="O11" s="17">
        <v>0.12469044284526901</v>
      </c>
      <c r="P11" s="17">
        <v>0.170141061995742</v>
      </c>
      <c r="Q11" s="17">
        <v>0.19707004738829401</v>
      </c>
      <c r="R11" s="17"/>
      <c r="S11" s="17">
        <v>0.124829585749994</v>
      </c>
      <c r="T11" s="17">
        <v>0.21104880609764201</v>
      </c>
      <c r="U11" s="17">
        <v>0.14076951363790599</v>
      </c>
      <c r="V11" s="17">
        <v>0.12617532224584099</v>
      </c>
      <c r="W11" s="17">
        <v>0.17425015518296599</v>
      </c>
      <c r="X11" s="17">
        <v>0.14096995599964901</v>
      </c>
      <c r="Y11" s="17">
        <v>0.19062543483525901</v>
      </c>
      <c r="Z11" s="17">
        <v>0.145376147492117</v>
      </c>
      <c r="AA11" s="17">
        <v>0.15633341929917099</v>
      </c>
      <c r="AB11" s="17">
        <v>0.142973427015019</v>
      </c>
      <c r="AC11" s="17">
        <v>0.10487674139412401</v>
      </c>
      <c r="AD11" s="17"/>
      <c r="AE11" s="17">
        <v>0.16303475432745801</v>
      </c>
      <c r="AF11" s="17">
        <v>0.13739231252772599</v>
      </c>
      <c r="AG11" s="17">
        <v>0.146036505528615</v>
      </c>
      <c r="AH11" s="17"/>
      <c r="AI11" s="17">
        <v>0.16538665062195701</v>
      </c>
      <c r="AJ11" s="17">
        <v>0.14017195989895201</v>
      </c>
      <c r="AK11" s="17">
        <v>0.126468025680398</v>
      </c>
      <c r="AL11" s="17">
        <v>0.177428481279825</v>
      </c>
      <c r="AM11" s="17">
        <v>0.148726455885517</v>
      </c>
      <c r="AN11" s="17"/>
      <c r="AO11" s="17">
        <v>0.13918516793654701</v>
      </c>
      <c r="AP11" s="17">
        <v>0.14885729829164801</v>
      </c>
      <c r="AQ11" s="17">
        <v>9.7914756982152407E-2</v>
      </c>
      <c r="AR11" s="17"/>
      <c r="AS11" s="17">
        <v>0.19723865829293899</v>
      </c>
      <c r="AT11" s="17">
        <v>0.17402815238036601</v>
      </c>
      <c r="AU11" s="17">
        <v>0.122565628334266</v>
      </c>
      <c r="AV11" s="17">
        <v>9.0868115192660207E-2</v>
      </c>
      <c r="AW11" s="17">
        <v>0.135918401718396</v>
      </c>
      <c r="AX11" s="17"/>
      <c r="AY11" s="17">
        <v>0.194021489626128</v>
      </c>
      <c r="AZ11" s="17">
        <v>0.19974736769868201</v>
      </c>
      <c r="BA11" s="17">
        <v>0.19482127114784401</v>
      </c>
      <c r="BB11" s="17">
        <v>0.189872340434867</v>
      </c>
      <c r="BC11" s="17">
        <v>0.158768069503856</v>
      </c>
      <c r="BD11" s="17">
        <v>9.8378972378089E-2</v>
      </c>
      <c r="BE11" s="17">
        <v>0.25164072541865201</v>
      </c>
      <c r="BF11" s="17">
        <v>0.15658519825776299</v>
      </c>
      <c r="BG11" s="17">
        <v>8.8811625966290303E-2</v>
      </c>
      <c r="BH11" s="17">
        <v>0.12714128408236799</v>
      </c>
      <c r="BI11" s="17">
        <v>8.6900631833918093E-2</v>
      </c>
      <c r="BJ11" s="17">
        <v>0.1362292957557</v>
      </c>
      <c r="BK11" s="17">
        <v>0.160716136555241</v>
      </c>
      <c r="BL11" s="17">
        <v>0.14909433627434299</v>
      </c>
      <c r="BM11" s="17">
        <v>8.6031092916076302E-2</v>
      </c>
      <c r="BN11" s="17">
        <v>0.17439845949625199</v>
      </c>
      <c r="BO11" s="17"/>
      <c r="BP11" s="17">
        <v>0.118788661007954</v>
      </c>
      <c r="BQ11" s="17">
        <v>0.127608054732569</v>
      </c>
      <c r="BR11" s="17">
        <v>0.19987250858965799</v>
      </c>
      <c r="BS11" s="17">
        <v>0.173194165715718</v>
      </c>
      <c r="BT11" s="17">
        <v>0.18652809208260701</v>
      </c>
      <c r="BU11" s="17">
        <v>0.16950974700633401</v>
      </c>
      <c r="BV11" s="17"/>
      <c r="BW11" s="17">
        <v>0.13300312047374099</v>
      </c>
      <c r="BX11" s="17">
        <v>0.16186618151645199</v>
      </c>
      <c r="BY11" s="17">
        <v>0.15968752085462401</v>
      </c>
      <c r="BZ11" s="17">
        <v>0.13842827296132601</v>
      </c>
      <c r="CA11" s="17">
        <v>0.149566152057895</v>
      </c>
      <c r="CB11" s="17">
        <v>0.202154266927669</v>
      </c>
      <c r="CC11" s="17">
        <v>0.17978938910032199</v>
      </c>
      <c r="CD11" s="17">
        <v>0.127998445226672</v>
      </c>
      <c r="CE11" s="17"/>
      <c r="CF11" s="17">
        <v>0.19659907175116301</v>
      </c>
      <c r="CG11" s="17">
        <v>0.132166755624642</v>
      </c>
      <c r="CH11" s="17">
        <v>0.18099633787199099</v>
      </c>
      <c r="CI11" s="17">
        <v>0.13465007180145699</v>
      </c>
      <c r="CJ11" s="17">
        <v>8.4992395767455306E-2</v>
      </c>
      <c r="CK11" s="17"/>
      <c r="CL11" s="17">
        <v>0.15473942806617599</v>
      </c>
      <c r="CM11" s="17"/>
      <c r="CN11" s="17">
        <v>0.14135931385488801</v>
      </c>
      <c r="CO11" s="17">
        <v>0.20579238139723799</v>
      </c>
      <c r="CP11" s="17">
        <v>0.13883234597427299</v>
      </c>
    </row>
    <row r="12" spans="2:94" x14ac:dyDescent="0.35">
      <c r="B12" s="18" t="s">
        <v>208</v>
      </c>
      <c r="C12" s="17">
        <v>6.5322993765648096E-2</v>
      </c>
      <c r="D12" s="17">
        <v>5.8692885490552398E-2</v>
      </c>
      <c r="E12" s="17">
        <v>7.2345518767627404E-2</v>
      </c>
      <c r="F12" s="17"/>
      <c r="G12" s="17">
        <v>6.3889390347664804E-2</v>
      </c>
      <c r="H12" s="17">
        <v>5.7467886016191801E-2</v>
      </c>
      <c r="I12" s="17">
        <v>5.07745181816254E-2</v>
      </c>
      <c r="J12" s="17">
        <v>6.5544311351885501E-2</v>
      </c>
      <c r="K12" s="17">
        <v>4.4406303198608901E-2</v>
      </c>
      <c r="L12" s="17">
        <v>0.102849171369208</v>
      </c>
      <c r="M12" s="17"/>
      <c r="N12" s="17">
        <v>6.8619932250614205E-2</v>
      </c>
      <c r="O12" s="17">
        <v>6.8665189021812997E-2</v>
      </c>
      <c r="P12" s="17">
        <v>6.7791349453203406E-2</v>
      </c>
      <c r="Q12" s="17">
        <v>5.5712713712696697E-2</v>
      </c>
      <c r="R12" s="17"/>
      <c r="S12" s="17">
        <v>6.0677849736956502E-2</v>
      </c>
      <c r="T12" s="17">
        <v>5.4610424301209499E-2</v>
      </c>
      <c r="U12" s="17">
        <v>8.9706964201313799E-2</v>
      </c>
      <c r="V12" s="17">
        <v>8.6308295901190796E-2</v>
      </c>
      <c r="W12" s="17">
        <v>0.111252433218793</v>
      </c>
      <c r="X12" s="17">
        <v>0.113428267334241</v>
      </c>
      <c r="Y12" s="17">
        <v>4.38904940360762E-2</v>
      </c>
      <c r="Z12" s="17">
        <v>2.6931637023214602E-2</v>
      </c>
      <c r="AA12" s="17">
        <v>7.6464790358915194E-2</v>
      </c>
      <c r="AB12" s="17">
        <v>0</v>
      </c>
      <c r="AC12" s="17">
        <v>3.7654205783203602E-2</v>
      </c>
      <c r="AD12" s="17"/>
      <c r="AE12" s="17">
        <v>6.5900986171269799E-2</v>
      </c>
      <c r="AF12" s="17">
        <v>6.5699869076584899E-2</v>
      </c>
      <c r="AG12" s="17">
        <v>7.1146224945366099E-2</v>
      </c>
      <c r="AH12" s="17"/>
      <c r="AI12" s="17">
        <v>0.102757036366331</v>
      </c>
      <c r="AJ12" s="17">
        <v>4.1578413579445903E-2</v>
      </c>
      <c r="AK12" s="17">
        <v>3.9526002284223198E-2</v>
      </c>
      <c r="AL12" s="17">
        <v>4.3903600524834697E-2</v>
      </c>
      <c r="AM12" s="17">
        <v>7.7047037490179299E-2</v>
      </c>
      <c r="AN12" s="17"/>
      <c r="AO12" s="17">
        <v>0.112917587458411</v>
      </c>
      <c r="AP12" s="17">
        <v>3.3981950618219903E-2</v>
      </c>
      <c r="AQ12" s="17">
        <v>5.9481093182208698E-2</v>
      </c>
      <c r="AR12" s="17"/>
      <c r="AS12" s="17">
        <v>9.0266096503744897E-2</v>
      </c>
      <c r="AT12" s="17">
        <v>4.87080606598429E-2</v>
      </c>
      <c r="AU12" s="17">
        <v>5.6958603669829702E-2</v>
      </c>
      <c r="AV12" s="17">
        <v>6.0274629491695701E-2</v>
      </c>
      <c r="AW12" s="17">
        <v>7.5024873906569103E-2</v>
      </c>
      <c r="AX12" s="17"/>
      <c r="AY12" s="17">
        <v>0</v>
      </c>
      <c r="AZ12" s="17">
        <v>0.104957651194043</v>
      </c>
      <c r="BA12" s="17">
        <v>0</v>
      </c>
      <c r="BB12" s="17">
        <v>8.4964354508833495E-2</v>
      </c>
      <c r="BC12" s="17">
        <v>3.9914179053974E-2</v>
      </c>
      <c r="BD12" s="17">
        <v>6.2265035259907099E-2</v>
      </c>
      <c r="BE12" s="17">
        <v>2.2145099675135501E-2</v>
      </c>
      <c r="BF12" s="17">
        <v>5.9362049172705399E-2</v>
      </c>
      <c r="BG12" s="17">
        <v>9.3535111237642105E-2</v>
      </c>
      <c r="BH12" s="17">
        <v>0.102558657538783</v>
      </c>
      <c r="BI12" s="17">
        <v>7.9758930378453705E-2</v>
      </c>
      <c r="BJ12" s="17">
        <v>4.9381298599779702E-2</v>
      </c>
      <c r="BK12" s="17">
        <v>0.110711697780093</v>
      </c>
      <c r="BL12" s="17">
        <v>0.17103919781806201</v>
      </c>
      <c r="BM12" s="17">
        <v>8.0873939597403494E-2</v>
      </c>
      <c r="BN12" s="17">
        <v>3.06901976591245E-2</v>
      </c>
      <c r="BO12" s="17"/>
      <c r="BP12" s="17">
        <v>5.3769164842235498E-2</v>
      </c>
      <c r="BQ12" s="17">
        <v>6.6913347891673206E-2</v>
      </c>
      <c r="BR12" s="17">
        <v>8.4259120013876296E-2</v>
      </c>
      <c r="BS12" s="17">
        <v>6.8812223155064398E-2</v>
      </c>
      <c r="BT12" s="17">
        <v>6.9164765154029403E-2</v>
      </c>
      <c r="BU12" s="17">
        <v>3.6519458222646801E-2</v>
      </c>
      <c r="BV12" s="17"/>
      <c r="BW12" s="17">
        <v>0.111185760445876</v>
      </c>
      <c r="BX12" s="17">
        <v>6.1529351621687503E-2</v>
      </c>
      <c r="BY12" s="17">
        <v>5.68641841288283E-2</v>
      </c>
      <c r="BZ12" s="17">
        <v>7.1780986504468097E-2</v>
      </c>
      <c r="CA12" s="17">
        <v>9.32267282460022E-2</v>
      </c>
      <c r="CB12" s="17">
        <v>4.71586561491922E-2</v>
      </c>
      <c r="CC12" s="17">
        <v>4.2479808951242599E-2</v>
      </c>
      <c r="CD12" s="17">
        <v>6.7847704824814906E-2</v>
      </c>
      <c r="CE12" s="17"/>
      <c r="CF12" s="17">
        <v>0.100494624517872</v>
      </c>
      <c r="CG12" s="17">
        <v>7.3476361886732997E-2</v>
      </c>
      <c r="CH12" s="17">
        <v>5.29160606202531E-2</v>
      </c>
      <c r="CI12" s="17">
        <v>5.9627926795620401E-2</v>
      </c>
      <c r="CJ12" s="17">
        <v>5.4188245060265601E-2</v>
      </c>
      <c r="CK12" s="17"/>
      <c r="CL12" s="17">
        <v>5.3615066743358898E-2</v>
      </c>
      <c r="CM12" s="17"/>
      <c r="CN12" s="17">
        <v>4.0247026950099497E-2</v>
      </c>
      <c r="CO12" s="17">
        <v>8.4252324479743901E-2</v>
      </c>
      <c r="CP12" s="17">
        <v>0.111606779260101</v>
      </c>
    </row>
    <row r="13" spans="2:94" x14ac:dyDescent="0.35">
      <c r="B13" s="18" t="s">
        <v>209</v>
      </c>
      <c r="C13" s="17">
        <v>5.4306459846921298E-2</v>
      </c>
      <c r="D13" s="17">
        <v>4.9172405453784797E-2</v>
      </c>
      <c r="E13" s="17">
        <v>5.7866338892784197E-2</v>
      </c>
      <c r="F13" s="17"/>
      <c r="G13" s="17">
        <v>2.6069254329545599E-2</v>
      </c>
      <c r="H13" s="17">
        <v>4.6699397629256303E-2</v>
      </c>
      <c r="I13" s="17">
        <v>4.76593092883816E-2</v>
      </c>
      <c r="J13" s="17">
        <v>5.5855744034659503E-2</v>
      </c>
      <c r="K13" s="17">
        <v>7.9425340498075897E-2</v>
      </c>
      <c r="L13" s="17">
        <v>6.4283058307665397E-2</v>
      </c>
      <c r="M13" s="17"/>
      <c r="N13" s="17">
        <v>5.1271444723891002E-2</v>
      </c>
      <c r="O13" s="17">
        <v>6.1749566806012401E-2</v>
      </c>
      <c r="P13" s="17">
        <v>6.2618966063629794E-2</v>
      </c>
      <c r="Q13" s="17">
        <v>4.1628676335390601E-2</v>
      </c>
      <c r="R13" s="17"/>
      <c r="S13" s="17">
        <v>2.9806871766894699E-2</v>
      </c>
      <c r="T13" s="17">
        <v>6.9203311813231597E-2</v>
      </c>
      <c r="U13" s="17">
        <v>4.9955470717827799E-2</v>
      </c>
      <c r="V13" s="17">
        <v>6.2111550974540797E-2</v>
      </c>
      <c r="W13" s="17">
        <v>1.5276877811385E-2</v>
      </c>
      <c r="X13" s="17">
        <v>4.6344511667501802E-2</v>
      </c>
      <c r="Y13" s="17">
        <v>5.3538348803306199E-2</v>
      </c>
      <c r="Z13" s="17">
        <v>2.3225242651325199E-2</v>
      </c>
      <c r="AA13" s="17">
        <v>5.29393850925306E-2</v>
      </c>
      <c r="AB13" s="17">
        <v>0.10546488913817099</v>
      </c>
      <c r="AC13" s="17">
        <v>7.9672697557152394E-2</v>
      </c>
      <c r="AD13" s="17"/>
      <c r="AE13" s="17">
        <v>8.8797175294281397E-2</v>
      </c>
      <c r="AF13" s="17">
        <v>3.1958503816521301E-2</v>
      </c>
      <c r="AG13" s="17">
        <v>6.3899014794871797E-2</v>
      </c>
      <c r="AH13" s="17"/>
      <c r="AI13" s="17">
        <v>7.2297161633565796E-2</v>
      </c>
      <c r="AJ13" s="17">
        <v>2.67924207566092E-2</v>
      </c>
      <c r="AK13" s="17">
        <v>4.1764594964445199E-2</v>
      </c>
      <c r="AL13" s="17">
        <v>0.20704356442962699</v>
      </c>
      <c r="AM13" s="17">
        <v>5.1250380504802399E-2</v>
      </c>
      <c r="AN13" s="17"/>
      <c r="AO13" s="17">
        <v>4.4179640897825598E-2</v>
      </c>
      <c r="AP13" s="17">
        <v>1.7342643601918999E-2</v>
      </c>
      <c r="AQ13" s="17">
        <v>2.3416757350049399E-2</v>
      </c>
      <c r="AR13" s="17"/>
      <c r="AS13" s="17">
        <v>3.7817553122567397E-2</v>
      </c>
      <c r="AT13" s="17">
        <v>4.7259811892979502E-2</v>
      </c>
      <c r="AU13" s="17">
        <v>8.47290107863993E-2</v>
      </c>
      <c r="AV13" s="17">
        <v>1.9924766622621898E-2</v>
      </c>
      <c r="AW13" s="17">
        <v>0.14345496290680701</v>
      </c>
      <c r="AX13" s="17"/>
      <c r="AY13" s="17">
        <v>0.209306774067851</v>
      </c>
      <c r="AZ13" s="17">
        <v>6.6733442822105998E-2</v>
      </c>
      <c r="BA13" s="17">
        <v>1.9985532508343399E-2</v>
      </c>
      <c r="BB13" s="17">
        <v>6.3814783126470806E-2</v>
      </c>
      <c r="BC13" s="17">
        <v>4.0522092522757402E-2</v>
      </c>
      <c r="BD13" s="17">
        <v>9.9602400502426094E-2</v>
      </c>
      <c r="BE13" s="17">
        <v>4.8599639388818401E-2</v>
      </c>
      <c r="BF13" s="17">
        <v>3.97883681242268E-2</v>
      </c>
      <c r="BG13" s="17">
        <v>2.9615695003843399E-2</v>
      </c>
      <c r="BH13" s="17">
        <v>1.39572593692197E-2</v>
      </c>
      <c r="BI13" s="17">
        <v>3.5824727314729701E-2</v>
      </c>
      <c r="BJ13" s="17">
        <v>1.7378684853317301E-2</v>
      </c>
      <c r="BK13" s="17">
        <v>0.13756576748435101</v>
      </c>
      <c r="BL13" s="17">
        <v>0.111767540219794</v>
      </c>
      <c r="BM13" s="17">
        <v>4.1340967373333898E-2</v>
      </c>
      <c r="BN13" s="17">
        <v>5.3380128209214499E-2</v>
      </c>
      <c r="BO13" s="17"/>
      <c r="BP13" s="17">
        <v>5.1196768308437599E-2</v>
      </c>
      <c r="BQ13" s="17">
        <v>4.12264096953881E-2</v>
      </c>
      <c r="BR13" s="17">
        <v>7.3926128967002805E-2</v>
      </c>
      <c r="BS13" s="17">
        <v>3.9918355744770699E-2</v>
      </c>
      <c r="BT13" s="17">
        <v>9.3504313684407994E-2</v>
      </c>
      <c r="BU13" s="17">
        <v>7.1725676362403498E-2</v>
      </c>
      <c r="BV13" s="17"/>
      <c r="BW13" s="17">
        <v>0.13885390215069199</v>
      </c>
      <c r="BX13" s="17">
        <v>5.5259140284003798E-2</v>
      </c>
      <c r="BY13" s="17">
        <v>4.2970541273464898E-2</v>
      </c>
      <c r="BZ13" s="17">
        <v>3.7806345128417698E-2</v>
      </c>
      <c r="CA13" s="17">
        <v>0.101772394336525</v>
      </c>
      <c r="CB13" s="17">
        <v>4.2871945217322398E-2</v>
      </c>
      <c r="CC13" s="17">
        <v>6.4190523083886897E-2</v>
      </c>
      <c r="CD13" s="17">
        <v>6.8483055456721301E-2</v>
      </c>
      <c r="CE13" s="17"/>
      <c r="CF13" s="17">
        <v>2.9578981874309501E-2</v>
      </c>
      <c r="CG13" s="17">
        <v>5.0059172744843401E-2</v>
      </c>
      <c r="CH13" s="17">
        <v>5.0797598021787599E-2</v>
      </c>
      <c r="CI13" s="17">
        <v>6.3416521291601705E-2</v>
      </c>
      <c r="CJ13" s="17">
        <v>0.15387803809532399</v>
      </c>
      <c r="CK13" s="17"/>
      <c r="CL13" s="17">
        <v>2.4483616874352E-2</v>
      </c>
      <c r="CM13" s="17"/>
      <c r="CN13" s="17">
        <v>5.8849081671762199E-2</v>
      </c>
      <c r="CO13" s="17">
        <v>6.1038807027699198E-2</v>
      </c>
      <c r="CP13" s="17">
        <v>3.7534797118091601E-2</v>
      </c>
    </row>
    <row r="14" spans="2:94" x14ac:dyDescent="0.35">
      <c r="B14" s="18" t="s">
        <v>133</v>
      </c>
      <c r="C14" s="17">
        <v>3.7651806826460799E-2</v>
      </c>
      <c r="D14" s="17">
        <v>3.6779927178786101E-2</v>
      </c>
      <c r="E14" s="17">
        <v>3.88526797663434E-2</v>
      </c>
      <c r="F14" s="17"/>
      <c r="G14" s="17">
        <v>3.2462533415832301E-2</v>
      </c>
      <c r="H14" s="17">
        <v>3.04646286171022E-2</v>
      </c>
      <c r="I14" s="17">
        <v>2.6393144709972501E-2</v>
      </c>
      <c r="J14" s="17">
        <v>3.7516585836239499E-2</v>
      </c>
      <c r="K14" s="17">
        <v>5.52299552542595E-2</v>
      </c>
      <c r="L14" s="17">
        <v>4.43060313526185E-2</v>
      </c>
      <c r="M14" s="17"/>
      <c r="N14" s="17">
        <v>2.14539673390053E-2</v>
      </c>
      <c r="O14" s="17">
        <v>3.4827459876502799E-2</v>
      </c>
      <c r="P14" s="17">
        <v>3.8400993700788803E-2</v>
      </c>
      <c r="Q14" s="17">
        <v>5.5065244145055897E-2</v>
      </c>
      <c r="R14" s="17"/>
      <c r="S14" s="17">
        <v>5.6429645041069398E-2</v>
      </c>
      <c r="T14" s="17">
        <v>3.8139050405757602E-2</v>
      </c>
      <c r="U14" s="17">
        <v>1.36111646251117E-2</v>
      </c>
      <c r="V14" s="17">
        <v>2.93920734912065E-2</v>
      </c>
      <c r="W14" s="17">
        <v>3.08852718583713E-2</v>
      </c>
      <c r="X14" s="17">
        <v>8.5395671284479099E-2</v>
      </c>
      <c r="Y14" s="17">
        <v>1.04972885552386E-2</v>
      </c>
      <c r="Z14" s="17">
        <v>2.42810692220733E-2</v>
      </c>
      <c r="AA14" s="17">
        <v>1.48026971186094E-2</v>
      </c>
      <c r="AB14" s="17">
        <v>6.1240510499996299E-2</v>
      </c>
      <c r="AC14" s="17">
        <v>3.6123068452222101E-2</v>
      </c>
      <c r="AD14" s="17"/>
      <c r="AE14" s="17">
        <v>3.4337386387973103E-2</v>
      </c>
      <c r="AF14" s="17">
        <v>2.5059088494782101E-2</v>
      </c>
      <c r="AG14" s="17">
        <v>7.6547637696282603E-2</v>
      </c>
      <c r="AH14" s="17"/>
      <c r="AI14" s="17">
        <v>1.6233545942013702E-2</v>
      </c>
      <c r="AJ14" s="17">
        <v>2.8263987526343098E-2</v>
      </c>
      <c r="AK14" s="17">
        <v>0</v>
      </c>
      <c r="AL14" s="17">
        <v>0.135256053038742</v>
      </c>
      <c r="AM14" s="17">
        <v>9.0621439561688999E-2</v>
      </c>
      <c r="AN14" s="17"/>
      <c r="AO14" s="17">
        <v>3.27385578628328E-2</v>
      </c>
      <c r="AP14" s="17">
        <v>2.9028104169673701E-2</v>
      </c>
      <c r="AQ14" s="17">
        <v>1.2307629671354899E-2</v>
      </c>
      <c r="AR14" s="17"/>
      <c r="AS14" s="17">
        <v>4.9058703840465401E-2</v>
      </c>
      <c r="AT14" s="17">
        <v>2.0357571369946301E-2</v>
      </c>
      <c r="AU14" s="17">
        <v>4.2400785329224401E-2</v>
      </c>
      <c r="AV14" s="17">
        <v>1.6638849680488E-2</v>
      </c>
      <c r="AW14" s="17">
        <v>0</v>
      </c>
      <c r="AX14" s="17"/>
      <c r="AY14" s="17">
        <v>9.72874988758506E-2</v>
      </c>
      <c r="AZ14" s="17">
        <v>4.1427217000054799E-2</v>
      </c>
      <c r="BA14" s="17">
        <v>6.6101088538924893E-2</v>
      </c>
      <c r="BB14" s="17">
        <v>4.3745407128587897E-2</v>
      </c>
      <c r="BC14" s="17">
        <v>1.0526300818401601E-2</v>
      </c>
      <c r="BD14" s="17">
        <v>4.25954196806312E-2</v>
      </c>
      <c r="BE14" s="17">
        <v>5.2364864811399202E-2</v>
      </c>
      <c r="BF14" s="17">
        <v>4.8287101877197397E-2</v>
      </c>
      <c r="BG14" s="17">
        <v>1.39947374637835E-2</v>
      </c>
      <c r="BH14" s="17">
        <v>1.6646086031936E-2</v>
      </c>
      <c r="BI14" s="17">
        <v>5.08756379624897E-2</v>
      </c>
      <c r="BJ14" s="17">
        <v>1.53121369758548E-2</v>
      </c>
      <c r="BK14" s="17">
        <v>7.23347999083091E-2</v>
      </c>
      <c r="BL14" s="17">
        <v>0</v>
      </c>
      <c r="BM14" s="17">
        <v>4.3756113377738701E-2</v>
      </c>
      <c r="BN14" s="17">
        <v>0</v>
      </c>
      <c r="BO14" s="17"/>
      <c r="BP14" s="17">
        <v>3.6876377614695997E-2</v>
      </c>
      <c r="BQ14" s="17">
        <v>4.78781474340862E-2</v>
      </c>
      <c r="BR14" s="17">
        <v>1.6274521449859702E-2</v>
      </c>
      <c r="BS14" s="17">
        <v>4.1521018604033497E-2</v>
      </c>
      <c r="BT14" s="17">
        <v>2.8698649273038099E-2</v>
      </c>
      <c r="BU14" s="17">
        <v>3.67212663201286E-2</v>
      </c>
      <c r="BV14" s="17"/>
      <c r="BW14" s="17">
        <v>6.7934049770868005E-2</v>
      </c>
      <c r="BX14" s="17">
        <v>3.8939993596793399E-2</v>
      </c>
      <c r="BY14" s="17">
        <v>3.1440787580971297E-2</v>
      </c>
      <c r="BZ14" s="17">
        <v>4.4973216954892599E-2</v>
      </c>
      <c r="CA14" s="17">
        <v>1.9890680569019499E-2</v>
      </c>
      <c r="CB14" s="17">
        <v>4.2992713029362299E-2</v>
      </c>
      <c r="CC14" s="17">
        <v>0</v>
      </c>
      <c r="CD14" s="17">
        <v>8.0676933886599494E-2</v>
      </c>
      <c r="CE14" s="17"/>
      <c r="CF14" s="17">
        <v>4.2799412975826102E-2</v>
      </c>
      <c r="CG14" s="17">
        <v>3.6558623589054998E-2</v>
      </c>
      <c r="CH14" s="17">
        <v>4.0485271904053703E-2</v>
      </c>
      <c r="CI14" s="17">
        <v>3.2221331570083403E-2</v>
      </c>
      <c r="CJ14" s="17">
        <v>3.2834565472587098E-2</v>
      </c>
      <c r="CK14" s="17"/>
      <c r="CL14" s="17">
        <v>7.8713849517274906E-3</v>
      </c>
      <c r="CM14" s="17"/>
      <c r="CN14" s="17">
        <v>4.1776895950776702E-2</v>
      </c>
      <c r="CO14" s="17">
        <v>4.13367801551148E-2</v>
      </c>
      <c r="CP14" s="17">
        <v>2.4426215505553101E-2</v>
      </c>
    </row>
    <row r="15" spans="2:94" x14ac:dyDescent="0.35">
      <c r="B15" s="18" t="s">
        <v>145</v>
      </c>
      <c r="C15" s="20">
        <v>0.689563218578641</v>
      </c>
      <c r="D15" s="20">
        <v>0.72024794746861998</v>
      </c>
      <c r="E15" s="20">
        <v>0.65889846595035695</v>
      </c>
      <c r="F15" s="20"/>
      <c r="G15" s="20">
        <v>0.71164137176640896</v>
      </c>
      <c r="H15" s="20">
        <v>0.73439941779496298</v>
      </c>
      <c r="I15" s="20">
        <v>0.72398103476301501</v>
      </c>
      <c r="J15" s="20">
        <v>0.69208380277797998</v>
      </c>
      <c r="K15" s="20">
        <v>0.70076318145664396</v>
      </c>
      <c r="L15" s="20">
        <v>0.59330860136478902</v>
      </c>
      <c r="M15" s="20"/>
      <c r="N15" s="20">
        <v>0.72811083805316001</v>
      </c>
      <c r="O15" s="20">
        <v>0.71006734145040296</v>
      </c>
      <c r="P15" s="20">
        <v>0.66104762878663603</v>
      </c>
      <c r="Q15" s="20">
        <v>0.65052331841856303</v>
      </c>
      <c r="R15" s="20"/>
      <c r="S15" s="20">
        <v>0.72825604770508601</v>
      </c>
      <c r="T15" s="20">
        <v>0.62699840738215895</v>
      </c>
      <c r="U15" s="20">
        <v>0.70595688681784097</v>
      </c>
      <c r="V15" s="20">
        <v>0.69601275738722101</v>
      </c>
      <c r="W15" s="20">
        <v>0.66833526192848403</v>
      </c>
      <c r="X15" s="20">
        <v>0.61386159371412896</v>
      </c>
      <c r="Y15" s="20">
        <v>0.70144843377011901</v>
      </c>
      <c r="Z15" s="20">
        <v>0.78018590361127005</v>
      </c>
      <c r="AA15" s="20">
        <v>0.69945970813077396</v>
      </c>
      <c r="AB15" s="20">
        <v>0.69032117334681398</v>
      </c>
      <c r="AC15" s="20">
        <v>0.74167328681329803</v>
      </c>
      <c r="AD15" s="20"/>
      <c r="AE15" s="20">
        <v>0.64792969781901799</v>
      </c>
      <c r="AF15" s="20">
        <v>0.73989022608438604</v>
      </c>
      <c r="AG15" s="20">
        <v>0.64237061703486498</v>
      </c>
      <c r="AH15" s="20"/>
      <c r="AI15" s="20">
        <v>0.64332560543613204</v>
      </c>
      <c r="AJ15" s="20">
        <v>0.76319321823865005</v>
      </c>
      <c r="AK15" s="20">
        <v>0.79224137707093301</v>
      </c>
      <c r="AL15" s="20">
        <v>0.43636830072697103</v>
      </c>
      <c r="AM15" s="20">
        <v>0.63235468655781302</v>
      </c>
      <c r="AN15" s="20"/>
      <c r="AO15" s="20">
        <v>0.67097904584438395</v>
      </c>
      <c r="AP15" s="20">
        <v>0.77079000331853897</v>
      </c>
      <c r="AQ15" s="20">
        <v>0.80687976281423501</v>
      </c>
      <c r="AR15" s="20"/>
      <c r="AS15" s="20">
        <v>0.62561898824028295</v>
      </c>
      <c r="AT15" s="20">
        <v>0.70964640369686505</v>
      </c>
      <c r="AU15" s="20">
        <v>0.69334597188028102</v>
      </c>
      <c r="AV15" s="20">
        <v>0.81229363901253404</v>
      </c>
      <c r="AW15" s="20">
        <v>0.64560176146822801</v>
      </c>
      <c r="AX15" s="20"/>
      <c r="AY15" s="20">
        <v>0.49938423743017102</v>
      </c>
      <c r="AZ15" s="20">
        <v>0.587134321285114</v>
      </c>
      <c r="BA15" s="20">
        <v>0.71909210780488797</v>
      </c>
      <c r="BB15" s="20">
        <v>0.61760311480124097</v>
      </c>
      <c r="BC15" s="20">
        <v>0.75026935810101103</v>
      </c>
      <c r="BD15" s="20">
        <v>0.69715817217894704</v>
      </c>
      <c r="BE15" s="20">
        <v>0.62524967070599502</v>
      </c>
      <c r="BF15" s="20">
        <v>0.69597728256810698</v>
      </c>
      <c r="BG15" s="20">
        <v>0.77404283032844101</v>
      </c>
      <c r="BH15" s="20">
        <v>0.73969671297769302</v>
      </c>
      <c r="BI15" s="20">
        <v>0.74664007251040898</v>
      </c>
      <c r="BJ15" s="20">
        <v>0.78169858381534796</v>
      </c>
      <c r="BK15" s="20">
        <v>0.51867159827200604</v>
      </c>
      <c r="BL15" s="20">
        <v>0.56809892568780096</v>
      </c>
      <c r="BM15" s="20">
        <v>0.74799788673544798</v>
      </c>
      <c r="BN15" s="20">
        <v>0.74153121463540905</v>
      </c>
      <c r="BO15" s="20"/>
      <c r="BP15" s="20">
        <v>0.73936902822667605</v>
      </c>
      <c r="BQ15" s="20">
        <v>0.71637404024628404</v>
      </c>
      <c r="BR15" s="20">
        <v>0.62566772097960299</v>
      </c>
      <c r="BS15" s="20">
        <v>0.67655423678041304</v>
      </c>
      <c r="BT15" s="20">
        <v>0.62210417980591703</v>
      </c>
      <c r="BU15" s="20">
        <v>0.68552385208848698</v>
      </c>
      <c r="BV15" s="20"/>
      <c r="BW15" s="20">
        <v>0.54902316715882205</v>
      </c>
      <c r="BX15" s="20">
        <v>0.68240533298106298</v>
      </c>
      <c r="BY15" s="20">
        <v>0.70903696616211098</v>
      </c>
      <c r="BZ15" s="20">
        <v>0.70701117845089601</v>
      </c>
      <c r="CA15" s="20">
        <v>0.63554404479055804</v>
      </c>
      <c r="CB15" s="20">
        <v>0.66482241867645397</v>
      </c>
      <c r="CC15" s="20">
        <v>0.71354027886454796</v>
      </c>
      <c r="CD15" s="20">
        <v>0.65499386060519305</v>
      </c>
      <c r="CE15" s="20"/>
      <c r="CF15" s="20">
        <v>0.63052790888082999</v>
      </c>
      <c r="CG15" s="20">
        <v>0.70773908615472603</v>
      </c>
      <c r="CH15" s="20">
        <v>0.67480473158191501</v>
      </c>
      <c r="CI15" s="20">
        <v>0.71008414854123802</v>
      </c>
      <c r="CJ15" s="20">
        <v>0.67410675560436795</v>
      </c>
      <c r="CK15" s="20"/>
      <c r="CL15" s="20">
        <v>0.75929050336438597</v>
      </c>
      <c r="CM15" s="20"/>
      <c r="CN15" s="20">
        <v>0.71776768157247395</v>
      </c>
      <c r="CO15" s="20">
        <v>0.60757970694020402</v>
      </c>
      <c r="CP15" s="20">
        <v>0.68759986214198099</v>
      </c>
    </row>
    <row r="16" spans="2:94" x14ac:dyDescent="0.35">
      <c r="B16" s="18" t="s">
        <v>146</v>
      </c>
      <c r="C16" s="20">
        <v>0.11962945361256901</v>
      </c>
      <c r="D16" s="20">
        <v>0.107865290944337</v>
      </c>
      <c r="E16" s="20">
        <v>0.13021185766041199</v>
      </c>
      <c r="F16" s="20"/>
      <c r="G16" s="20">
        <v>8.9958644677210403E-2</v>
      </c>
      <c r="H16" s="20">
        <v>0.104167283645448</v>
      </c>
      <c r="I16" s="20">
        <v>9.8433827470006993E-2</v>
      </c>
      <c r="J16" s="20">
        <v>0.121400055386545</v>
      </c>
      <c r="K16" s="20">
        <v>0.12383164369668501</v>
      </c>
      <c r="L16" s="20">
        <v>0.167132229676873</v>
      </c>
      <c r="M16" s="20"/>
      <c r="N16" s="20">
        <v>0.119891376974505</v>
      </c>
      <c r="O16" s="20">
        <v>0.130414755827825</v>
      </c>
      <c r="P16" s="20">
        <v>0.13041031551683299</v>
      </c>
      <c r="Q16" s="20">
        <v>9.7341390048087298E-2</v>
      </c>
      <c r="R16" s="20"/>
      <c r="S16" s="20">
        <v>9.0484721503851201E-2</v>
      </c>
      <c r="T16" s="20">
        <v>0.12381373611444101</v>
      </c>
      <c r="U16" s="20">
        <v>0.13966243491914199</v>
      </c>
      <c r="V16" s="20">
        <v>0.14841984687573201</v>
      </c>
      <c r="W16" s="20">
        <v>0.126529311030178</v>
      </c>
      <c r="X16" s="20">
        <v>0.159772779001743</v>
      </c>
      <c r="Y16" s="20">
        <v>9.7428842839382399E-2</v>
      </c>
      <c r="Z16" s="20">
        <v>5.01568796745398E-2</v>
      </c>
      <c r="AA16" s="20">
        <v>0.129404175451446</v>
      </c>
      <c r="AB16" s="20">
        <v>0.10546488913817099</v>
      </c>
      <c r="AC16" s="20">
        <v>0.117326903340356</v>
      </c>
      <c r="AD16" s="20"/>
      <c r="AE16" s="20">
        <v>0.15469816146555099</v>
      </c>
      <c r="AF16" s="20">
        <v>9.7658372893106193E-2</v>
      </c>
      <c r="AG16" s="20">
        <v>0.13504523974023799</v>
      </c>
      <c r="AH16" s="20"/>
      <c r="AI16" s="20">
        <v>0.17505419799989699</v>
      </c>
      <c r="AJ16" s="20">
        <v>6.8370834336055106E-2</v>
      </c>
      <c r="AK16" s="20">
        <v>8.12905972486683E-2</v>
      </c>
      <c r="AL16" s="20">
        <v>0.25094716495446201</v>
      </c>
      <c r="AM16" s="20">
        <v>0.12829741799498201</v>
      </c>
      <c r="AN16" s="20"/>
      <c r="AO16" s="20">
        <v>0.15709722835623699</v>
      </c>
      <c r="AP16" s="20">
        <v>5.1324594220138797E-2</v>
      </c>
      <c r="AQ16" s="20">
        <v>8.2897850532258094E-2</v>
      </c>
      <c r="AR16" s="20"/>
      <c r="AS16" s="20">
        <v>0.128083649626312</v>
      </c>
      <c r="AT16" s="20">
        <v>9.5967872552822506E-2</v>
      </c>
      <c r="AU16" s="20">
        <v>0.14168761445622899</v>
      </c>
      <c r="AV16" s="20">
        <v>8.0199396114317603E-2</v>
      </c>
      <c r="AW16" s="20">
        <v>0.21847983681337599</v>
      </c>
      <c r="AX16" s="20"/>
      <c r="AY16" s="20">
        <v>0.209306774067851</v>
      </c>
      <c r="AZ16" s="20">
        <v>0.17169109401614899</v>
      </c>
      <c r="BA16" s="20">
        <v>1.9985532508343399E-2</v>
      </c>
      <c r="BB16" s="20">
        <v>0.14877913763530401</v>
      </c>
      <c r="BC16" s="20">
        <v>8.04362715767315E-2</v>
      </c>
      <c r="BD16" s="20">
        <v>0.16186743576233301</v>
      </c>
      <c r="BE16" s="20">
        <v>7.0744739063953899E-2</v>
      </c>
      <c r="BF16" s="20">
        <v>9.9150417296932206E-2</v>
      </c>
      <c r="BG16" s="20">
        <v>0.123150806241486</v>
      </c>
      <c r="BH16" s="20">
        <v>0.116515916908003</v>
      </c>
      <c r="BI16" s="20">
        <v>0.115583657693183</v>
      </c>
      <c r="BJ16" s="20">
        <v>6.6759983453096999E-2</v>
      </c>
      <c r="BK16" s="20">
        <v>0.248277465264444</v>
      </c>
      <c r="BL16" s="20">
        <v>0.282806738037856</v>
      </c>
      <c r="BM16" s="20">
        <v>0.122214906970737</v>
      </c>
      <c r="BN16" s="20">
        <v>8.4070325868338999E-2</v>
      </c>
      <c r="BO16" s="20"/>
      <c r="BP16" s="20">
        <v>0.104965933150673</v>
      </c>
      <c r="BQ16" s="20">
        <v>0.108139757587061</v>
      </c>
      <c r="BR16" s="20">
        <v>0.15818524898087899</v>
      </c>
      <c r="BS16" s="20">
        <v>0.10873057889983501</v>
      </c>
      <c r="BT16" s="20">
        <v>0.16266907883843701</v>
      </c>
      <c r="BU16" s="20">
        <v>0.10824513458505</v>
      </c>
      <c r="BV16" s="20"/>
      <c r="BW16" s="20">
        <v>0.25003966259656901</v>
      </c>
      <c r="BX16" s="20">
        <v>0.116788491905691</v>
      </c>
      <c r="BY16" s="20">
        <v>9.9834725402293198E-2</v>
      </c>
      <c r="BZ16" s="20">
        <v>0.109587331632886</v>
      </c>
      <c r="CA16" s="20">
        <v>0.194999122582527</v>
      </c>
      <c r="CB16" s="20">
        <v>9.0030601366514695E-2</v>
      </c>
      <c r="CC16" s="20">
        <v>0.10667033203513</v>
      </c>
      <c r="CD16" s="20">
        <v>0.13633076028153601</v>
      </c>
      <c r="CE16" s="20"/>
      <c r="CF16" s="20">
        <v>0.13007360639218099</v>
      </c>
      <c r="CG16" s="20">
        <v>0.123535534631576</v>
      </c>
      <c r="CH16" s="20">
        <v>0.103713658642041</v>
      </c>
      <c r="CI16" s="20">
        <v>0.12304444808722199</v>
      </c>
      <c r="CJ16" s="20">
        <v>0.20806628315559</v>
      </c>
      <c r="CK16" s="20"/>
      <c r="CL16" s="20">
        <v>7.8098683617710898E-2</v>
      </c>
      <c r="CM16" s="20"/>
      <c r="CN16" s="20">
        <v>9.9096108621861703E-2</v>
      </c>
      <c r="CO16" s="20">
        <v>0.14529113150744299</v>
      </c>
      <c r="CP16" s="20">
        <v>0.149141576378193</v>
      </c>
    </row>
    <row r="17" spans="2:94" x14ac:dyDescent="0.35">
      <c r="B17" s="18" t="s">
        <v>147</v>
      </c>
      <c r="C17" s="21">
        <v>0.56993376496607195</v>
      </c>
      <c r="D17" s="21">
        <v>0.61238265652428303</v>
      </c>
      <c r="E17" s="21">
        <v>0.52868660828994596</v>
      </c>
      <c r="F17" s="21"/>
      <c r="G17" s="21">
        <v>0.62168272708919903</v>
      </c>
      <c r="H17" s="21">
        <v>0.63023213414951496</v>
      </c>
      <c r="I17" s="21">
        <v>0.62554720729300795</v>
      </c>
      <c r="J17" s="21">
        <v>0.57068374739143501</v>
      </c>
      <c r="K17" s="21">
        <v>0.57693153775995898</v>
      </c>
      <c r="L17" s="21">
        <v>0.426176371687916</v>
      </c>
      <c r="M17" s="21"/>
      <c r="N17" s="21">
        <v>0.60821946107865499</v>
      </c>
      <c r="O17" s="21">
        <v>0.57965258562257804</v>
      </c>
      <c r="P17" s="21">
        <v>0.53063731326980301</v>
      </c>
      <c r="Q17" s="21">
        <v>0.55318192837047597</v>
      </c>
      <c r="R17" s="21"/>
      <c r="S17" s="21">
        <v>0.637771326201235</v>
      </c>
      <c r="T17" s="21">
        <v>0.50318467126771804</v>
      </c>
      <c r="U17" s="21">
        <v>0.56629445189869898</v>
      </c>
      <c r="V17" s="21">
        <v>0.54759291051148995</v>
      </c>
      <c r="W17" s="21">
        <v>0.54180595089830597</v>
      </c>
      <c r="X17" s="21">
        <v>0.45408881471238699</v>
      </c>
      <c r="Y17" s="21">
        <v>0.60401959093073698</v>
      </c>
      <c r="Z17" s="21">
        <v>0.73002902393673097</v>
      </c>
      <c r="AA17" s="21">
        <v>0.57005553267932796</v>
      </c>
      <c r="AB17" s="21">
        <v>0.584856284208644</v>
      </c>
      <c r="AC17" s="21">
        <v>0.62434638347294202</v>
      </c>
      <c r="AD17" s="21"/>
      <c r="AE17" s="21">
        <v>0.493231536353467</v>
      </c>
      <c r="AF17" s="21">
        <v>0.64223185319127996</v>
      </c>
      <c r="AG17" s="21">
        <v>0.50732537729462701</v>
      </c>
      <c r="AH17" s="21"/>
      <c r="AI17" s="21">
        <v>0.46827140743623602</v>
      </c>
      <c r="AJ17" s="21">
        <v>0.69482238390259499</v>
      </c>
      <c r="AK17" s="21">
        <v>0.71095077982226496</v>
      </c>
      <c r="AL17" s="21">
        <v>0.18542113577250999</v>
      </c>
      <c r="AM17" s="21">
        <v>0.50405726856283095</v>
      </c>
      <c r="AN17" s="21"/>
      <c r="AO17" s="21">
        <v>0.51388181748814699</v>
      </c>
      <c r="AP17" s="21">
        <v>0.71946540909840095</v>
      </c>
      <c r="AQ17" s="21">
        <v>0.72398191228197595</v>
      </c>
      <c r="AR17" s="21"/>
      <c r="AS17" s="21">
        <v>0.49753533861397098</v>
      </c>
      <c r="AT17" s="21">
        <v>0.61367853114404303</v>
      </c>
      <c r="AU17" s="21">
        <v>0.551658357424052</v>
      </c>
      <c r="AV17" s="21">
        <v>0.73209424289821701</v>
      </c>
      <c r="AW17" s="21">
        <v>0.42712192465485199</v>
      </c>
      <c r="AX17" s="21"/>
      <c r="AY17" s="21">
        <v>0.29007746336232099</v>
      </c>
      <c r="AZ17" s="21">
        <v>0.41544322726896599</v>
      </c>
      <c r="BA17" s="21">
        <v>0.69910657529654396</v>
      </c>
      <c r="BB17" s="21">
        <v>0.46882397716593599</v>
      </c>
      <c r="BC17" s="21">
        <v>0.66983308652427898</v>
      </c>
      <c r="BD17" s="21">
        <v>0.53529073641661296</v>
      </c>
      <c r="BE17" s="21">
        <v>0.55450493164204095</v>
      </c>
      <c r="BF17" s="21">
        <v>0.59682686527117501</v>
      </c>
      <c r="BG17" s="21">
        <v>0.65089202408695501</v>
      </c>
      <c r="BH17" s="21">
        <v>0.62318079606969001</v>
      </c>
      <c r="BI17" s="21">
        <v>0.63105641481722496</v>
      </c>
      <c r="BJ17" s="21">
        <v>0.71493860036225099</v>
      </c>
      <c r="BK17" s="21">
        <v>0.27039413300756299</v>
      </c>
      <c r="BL17" s="21">
        <v>0.28529218764994502</v>
      </c>
      <c r="BM17" s="21">
        <v>0.62578297976470998</v>
      </c>
      <c r="BN17" s="21">
        <v>0.65746088876706998</v>
      </c>
      <c r="BO17" s="21"/>
      <c r="BP17" s="21">
        <v>0.63440309507600301</v>
      </c>
      <c r="BQ17" s="21">
        <v>0.60823428265922197</v>
      </c>
      <c r="BR17" s="21">
        <v>0.467482471998724</v>
      </c>
      <c r="BS17" s="21">
        <v>0.56782365788057798</v>
      </c>
      <c r="BT17" s="21">
        <v>0.45943510096748003</v>
      </c>
      <c r="BU17" s="21">
        <v>0.57727871750343696</v>
      </c>
      <c r="BV17" s="21"/>
      <c r="BW17" s="21">
        <v>0.29898350456225298</v>
      </c>
      <c r="BX17" s="21">
        <v>0.56561684107537202</v>
      </c>
      <c r="BY17" s="21">
        <v>0.60920224075981799</v>
      </c>
      <c r="BZ17" s="21">
        <v>0.59742384681800997</v>
      </c>
      <c r="CA17" s="21">
        <v>0.44054492220803199</v>
      </c>
      <c r="CB17" s="21">
        <v>0.574791817309939</v>
      </c>
      <c r="CC17" s="21">
        <v>0.60686994682941897</v>
      </c>
      <c r="CD17" s="21">
        <v>0.51866310032365703</v>
      </c>
      <c r="CE17" s="21"/>
      <c r="CF17" s="21">
        <v>0.50045430248864897</v>
      </c>
      <c r="CG17" s="21">
        <v>0.58420355152314996</v>
      </c>
      <c r="CH17" s="21">
        <v>0.57109107293987404</v>
      </c>
      <c r="CI17" s="21">
        <v>0.58703970045401599</v>
      </c>
      <c r="CJ17" s="21">
        <v>0.466040472448778</v>
      </c>
      <c r="CK17" s="21"/>
      <c r="CL17" s="21">
        <v>0.68119181974667498</v>
      </c>
      <c r="CM17" s="21"/>
      <c r="CN17" s="21">
        <v>0.61867157295061204</v>
      </c>
      <c r="CO17" s="21">
        <v>0.46228857543276097</v>
      </c>
      <c r="CP17" s="21">
        <v>0.53845828576378896</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P22"/>
  <sheetViews>
    <sheetView showGridLines="0" topLeftCell="A12" workbookViewId="0">
      <pane xSplit="2" topLeftCell="AU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990</v>
      </c>
      <c r="D7" s="10">
        <v>489</v>
      </c>
      <c r="E7" s="10">
        <v>496</v>
      </c>
      <c r="F7" s="10"/>
      <c r="G7" s="10">
        <v>126</v>
      </c>
      <c r="H7" s="10">
        <v>176</v>
      </c>
      <c r="I7" s="10">
        <v>190</v>
      </c>
      <c r="J7" s="10">
        <v>164</v>
      </c>
      <c r="K7" s="10">
        <v>161</v>
      </c>
      <c r="L7" s="10">
        <v>173</v>
      </c>
      <c r="M7" s="10"/>
      <c r="N7" s="10">
        <v>278</v>
      </c>
      <c r="O7" s="10">
        <v>266</v>
      </c>
      <c r="P7" s="10">
        <v>224</v>
      </c>
      <c r="Q7" s="10">
        <v>220</v>
      </c>
      <c r="R7" s="10"/>
      <c r="S7" s="10">
        <v>135</v>
      </c>
      <c r="T7" s="10">
        <v>131</v>
      </c>
      <c r="U7" s="10">
        <v>78</v>
      </c>
      <c r="V7" s="10">
        <v>104</v>
      </c>
      <c r="W7" s="10">
        <v>65</v>
      </c>
      <c r="X7" s="10">
        <v>85</v>
      </c>
      <c r="Y7" s="10">
        <v>91</v>
      </c>
      <c r="Z7" s="10">
        <v>40</v>
      </c>
      <c r="AA7" s="10">
        <v>130</v>
      </c>
      <c r="AB7" s="10">
        <v>78</v>
      </c>
      <c r="AC7" s="10">
        <v>53</v>
      </c>
      <c r="AD7" s="10"/>
      <c r="AE7" s="10">
        <v>339</v>
      </c>
      <c r="AF7" s="10">
        <v>403</v>
      </c>
      <c r="AG7" s="10">
        <v>165</v>
      </c>
      <c r="AH7" s="10"/>
      <c r="AI7" s="10">
        <v>327</v>
      </c>
      <c r="AJ7" s="10">
        <v>294</v>
      </c>
      <c r="AK7" s="10">
        <v>75</v>
      </c>
      <c r="AL7" s="10">
        <v>23</v>
      </c>
      <c r="AM7" s="10">
        <v>139</v>
      </c>
      <c r="AN7" s="10"/>
      <c r="AO7" s="10">
        <v>168</v>
      </c>
      <c r="AP7" s="10">
        <v>352</v>
      </c>
      <c r="AQ7" s="10">
        <v>82</v>
      </c>
      <c r="AR7" s="10"/>
      <c r="AS7" s="10">
        <v>239</v>
      </c>
      <c r="AT7" s="10">
        <v>199</v>
      </c>
      <c r="AU7" s="10">
        <v>276</v>
      </c>
      <c r="AV7" s="10">
        <v>121</v>
      </c>
      <c r="AW7" s="10">
        <v>14</v>
      </c>
      <c r="AX7" s="10"/>
      <c r="AY7" s="10">
        <v>10</v>
      </c>
      <c r="AZ7" s="10">
        <v>47</v>
      </c>
      <c r="BA7" s="10">
        <v>47</v>
      </c>
      <c r="BB7" s="10">
        <v>60</v>
      </c>
      <c r="BC7" s="10">
        <v>102</v>
      </c>
      <c r="BD7" s="10">
        <v>111</v>
      </c>
      <c r="BE7" s="10">
        <v>84</v>
      </c>
      <c r="BF7" s="10">
        <v>83</v>
      </c>
      <c r="BG7" s="10">
        <v>68</v>
      </c>
      <c r="BH7" s="10">
        <v>69</v>
      </c>
      <c r="BI7" s="10">
        <v>80</v>
      </c>
      <c r="BJ7" s="10">
        <v>60</v>
      </c>
      <c r="BK7" s="10">
        <v>44</v>
      </c>
      <c r="BL7" s="10">
        <v>19</v>
      </c>
      <c r="BM7" s="10">
        <v>24</v>
      </c>
      <c r="BN7" s="10">
        <v>34</v>
      </c>
      <c r="BO7" s="10"/>
      <c r="BP7" s="10">
        <v>207</v>
      </c>
      <c r="BQ7" s="10">
        <v>287</v>
      </c>
      <c r="BR7" s="10">
        <v>123</v>
      </c>
      <c r="BS7" s="10">
        <v>214</v>
      </c>
      <c r="BT7" s="10">
        <v>105</v>
      </c>
      <c r="BU7" s="10">
        <v>54</v>
      </c>
      <c r="BV7" s="10"/>
      <c r="BW7" s="10">
        <v>35</v>
      </c>
      <c r="BX7" s="10">
        <v>218</v>
      </c>
      <c r="BY7" s="10">
        <v>313</v>
      </c>
      <c r="BZ7" s="10">
        <v>185</v>
      </c>
      <c r="CA7" s="10">
        <v>101</v>
      </c>
      <c r="CB7" s="10">
        <v>45</v>
      </c>
      <c r="CC7" s="10">
        <v>21</v>
      </c>
      <c r="CD7" s="10">
        <v>30</v>
      </c>
      <c r="CE7" s="10"/>
      <c r="CF7" s="10">
        <v>71</v>
      </c>
      <c r="CG7" s="10">
        <v>379</v>
      </c>
      <c r="CH7" s="10">
        <v>356</v>
      </c>
      <c r="CI7" s="10">
        <v>150</v>
      </c>
      <c r="CJ7" s="10">
        <v>34</v>
      </c>
      <c r="CK7" s="10"/>
      <c r="CL7" s="10">
        <v>119</v>
      </c>
      <c r="CM7" s="10"/>
      <c r="CN7" s="10">
        <v>570</v>
      </c>
      <c r="CO7" s="10">
        <v>193</v>
      </c>
      <c r="CP7" s="10">
        <v>227</v>
      </c>
    </row>
    <row r="8" spans="2:94" ht="30" customHeight="1" x14ac:dyDescent="0.35">
      <c r="B8" s="11" t="s">
        <v>20</v>
      </c>
      <c r="C8" s="11">
        <v>983</v>
      </c>
      <c r="D8" s="11">
        <v>480</v>
      </c>
      <c r="E8" s="11">
        <v>498</v>
      </c>
      <c r="F8" s="11"/>
      <c r="G8" s="11">
        <v>123</v>
      </c>
      <c r="H8" s="11">
        <v>170</v>
      </c>
      <c r="I8" s="11">
        <v>184</v>
      </c>
      <c r="J8" s="11">
        <v>160</v>
      </c>
      <c r="K8" s="11">
        <v>151</v>
      </c>
      <c r="L8" s="11">
        <v>195</v>
      </c>
      <c r="M8" s="11"/>
      <c r="N8" s="11">
        <v>269</v>
      </c>
      <c r="O8" s="11">
        <v>259</v>
      </c>
      <c r="P8" s="11">
        <v>225</v>
      </c>
      <c r="Q8" s="11">
        <v>227</v>
      </c>
      <c r="R8" s="11"/>
      <c r="S8" s="11">
        <v>140</v>
      </c>
      <c r="T8" s="11">
        <v>127</v>
      </c>
      <c r="U8" s="11">
        <v>78</v>
      </c>
      <c r="V8" s="11">
        <v>98</v>
      </c>
      <c r="W8" s="11">
        <v>64</v>
      </c>
      <c r="X8" s="11">
        <v>87</v>
      </c>
      <c r="Y8" s="11">
        <v>86</v>
      </c>
      <c r="Z8" s="11">
        <v>39</v>
      </c>
      <c r="AA8" s="11">
        <v>124</v>
      </c>
      <c r="AB8" s="11">
        <v>87</v>
      </c>
      <c r="AC8" s="11">
        <v>51</v>
      </c>
      <c r="AD8" s="11"/>
      <c r="AE8" s="11">
        <v>341</v>
      </c>
      <c r="AF8" s="11">
        <v>401</v>
      </c>
      <c r="AG8" s="11">
        <v>161</v>
      </c>
      <c r="AH8" s="11"/>
      <c r="AI8" s="11">
        <v>329</v>
      </c>
      <c r="AJ8" s="11">
        <v>289</v>
      </c>
      <c r="AK8" s="11">
        <v>74</v>
      </c>
      <c r="AL8" s="11">
        <v>23</v>
      </c>
      <c r="AM8" s="11">
        <v>137</v>
      </c>
      <c r="AN8" s="11"/>
      <c r="AO8" s="11">
        <v>170</v>
      </c>
      <c r="AP8" s="11">
        <v>347</v>
      </c>
      <c r="AQ8" s="11">
        <v>81</v>
      </c>
      <c r="AR8" s="11"/>
      <c r="AS8" s="11">
        <v>243</v>
      </c>
      <c r="AT8" s="11">
        <v>196</v>
      </c>
      <c r="AU8" s="11">
        <v>269</v>
      </c>
      <c r="AV8" s="11">
        <v>118</v>
      </c>
      <c r="AW8" s="11">
        <v>14</v>
      </c>
      <c r="AX8" s="11"/>
      <c r="AY8" s="11">
        <v>9</v>
      </c>
      <c r="AZ8" s="11">
        <v>46</v>
      </c>
      <c r="BA8" s="11">
        <v>47</v>
      </c>
      <c r="BB8" s="11">
        <v>61</v>
      </c>
      <c r="BC8" s="11">
        <v>101</v>
      </c>
      <c r="BD8" s="11">
        <v>112</v>
      </c>
      <c r="BE8" s="11">
        <v>87</v>
      </c>
      <c r="BF8" s="11">
        <v>83</v>
      </c>
      <c r="BG8" s="11">
        <v>66</v>
      </c>
      <c r="BH8" s="11">
        <v>67</v>
      </c>
      <c r="BI8" s="11">
        <v>78</v>
      </c>
      <c r="BJ8" s="11">
        <v>59</v>
      </c>
      <c r="BK8" s="11">
        <v>43</v>
      </c>
      <c r="BL8" s="11">
        <v>19</v>
      </c>
      <c r="BM8" s="11">
        <v>23</v>
      </c>
      <c r="BN8" s="11">
        <v>33</v>
      </c>
      <c r="BO8" s="11"/>
      <c r="BP8" s="11">
        <v>204</v>
      </c>
      <c r="BQ8" s="11">
        <v>286</v>
      </c>
      <c r="BR8" s="11">
        <v>122</v>
      </c>
      <c r="BS8" s="11">
        <v>213</v>
      </c>
      <c r="BT8" s="11">
        <v>105</v>
      </c>
      <c r="BU8" s="11">
        <v>54</v>
      </c>
      <c r="BV8" s="11"/>
      <c r="BW8" s="11">
        <v>34</v>
      </c>
      <c r="BX8" s="11">
        <v>216</v>
      </c>
      <c r="BY8" s="11">
        <v>314</v>
      </c>
      <c r="BZ8" s="11">
        <v>184</v>
      </c>
      <c r="CA8" s="11">
        <v>99</v>
      </c>
      <c r="CB8" s="11">
        <v>45</v>
      </c>
      <c r="CC8" s="11">
        <v>21</v>
      </c>
      <c r="CD8" s="11">
        <v>29</v>
      </c>
      <c r="CE8" s="11"/>
      <c r="CF8" s="11">
        <v>71</v>
      </c>
      <c r="CG8" s="11">
        <v>380</v>
      </c>
      <c r="CH8" s="11">
        <v>354</v>
      </c>
      <c r="CI8" s="11">
        <v>146</v>
      </c>
      <c r="CJ8" s="11">
        <v>33</v>
      </c>
      <c r="CK8" s="11"/>
      <c r="CL8" s="11">
        <v>117</v>
      </c>
      <c r="CM8" s="11"/>
      <c r="CN8" s="11">
        <v>565</v>
      </c>
      <c r="CO8" s="11">
        <v>189</v>
      </c>
      <c r="CP8" s="11">
        <v>229</v>
      </c>
    </row>
    <row r="9" spans="2:94" x14ac:dyDescent="0.35">
      <c r="B9" s="18" t="s">
        <v>205</v>
      </c>
      <c r="C9" s="17">
        <v>0.32201582136724</v>
      </c>
      <c r="D9" s="17">
        <v>0.36925396924307702</v>
      </c>
      <c r="E9" s="17">
        <v>0.27375274714352998</v>
      </c>
      <c r="F9" s="17"/>
      <c r="G9" s="17">
        <v>0.41023075912563001</v>
      </c>
      <c r="H9" s="17">
        <v>0.36132012715328199</v>
      </c>
      <c r="I9" s="17">
        <v>0.28077107592884298</v>
      </c>
      <c r="J9" s="17">
        <v>0.34269005070433101</v>
      </c>
      <c r="K9" s="17">
        <v>0.362547552866884</v>
      </c>
      <c r="L9" s="17">
        <v>0.222669652603531</v>
      </c>
      <c r="M9" s="17"/>
      <c r="N9" s="17">
        <v>0.34144823907133898</v>
      </c>
      <c r="O9" s="17">
        <v>0.33897733503121602</v>
      </c>
      <c r="P9" s="17">
        <v>0.30554357526752601</v>
      </c>
      <c r="Q9" s="17">
        <v>0.29452310453165997</v>
      </c>
      <c r="R9" s="17"/>
      <c r="S9" s="17">
        <v>0.352305589668927</v>
      </c>
      <c r="T9" s="17">
        <v>0.280588212259682</v>
      </c>
      <c r="U9" s="17">
        <v>0.30443343370641901</v>
      </c>
      <c r="V9" s="17">
        <v>0.29468057920165203</v>
      </c>
      <c r="W9" s="17">
        <v>0.22388419916864399</v>
      </c>
      <c r="X9" s="17">
        <v>0.2654779824404</v>
      </c>
      <c r="Y9" s="17">
        <v>0.39125755372512799</v>
      </c>
      <c r="Z9" s="17">
        <v>0.31619199661324199</v>
      </c>
      <c r="AA9" s="17">
        <v>0.40978257165248599</v>
      </c>
      <c r="AB9" s="17">
        <v>0.31401842795224699</v>
      </c>
      <c r="AC9" s="17">
        <v>0.32956225276638401</v>
      </c>
      <c r="AD9" s="17"/>
      <c r="AE9" s="17">
        <v>0.28945043834413198</v>
      </c>
      <c r="AF9" s="17">
        <v>0.34591869287955102</v>
      </c>
      <c r="AG9" s="17">
        <v>0.25920832008442302</v>
      </c>
      <c r="AH9" s="17"/>
      <c r="AI9" s="17">
        <v>0.28488007394099601</v>
      </c>
      <c r="AJ9" s="17">
        <v>0.38861842770577898</v>
      </c>
      <c r="AK9" s="17">
        <v>0.27199932892728201</v>
      </c>
      <c r="AL9" s="17">
        <v>0.126137371863381</v>
      </c>
      <c r="AM9" s="17">
        <v>0.236767231248462</v>
      </c>
      <c r="AN9" s="17"/>
      <c r="AO9" s="17">
        <v>0.282798878368625</v>
      </c>
      <c r="AP9" s="17">
        <v>0.36800376340278801</v>
      </c>
      <c r="AQ9" s="17">
        <v>0.32228222283525798</v>
      </c>
      <c r="AR9" s="17"/>
      <c r="AS9" s="17">
        <v>0.31481740316065199</v>
      </c>
      <c r="AT9" s="17">
        <v>0.30801857024574802</v>
      </c>
      <c r="AU9" s="17">
        <v>0.35321373200777201</v>
      </c>
      <c r="AV9" s="17">
        <v>0.38496257318608601</v>
      </c>
      <c r="AW9" s="17">
        <v>0.14332697954557599</v>
      </c>
      <c r="AX9" s="17"/>
      <c r="AY9" s="17">
        <v>0.29518223257968101</v>
      </c>
      <c r="AZ9" s="17">
        <v>0.27130483160374302</v>
      </c>
      <c r="BA9" s="17">
        <v>0.47058772439350199</v>
      </c>
      <c r="BB9" s="17">
        <v>0.39482688668416499</v>
      </c>
      <c r="BC9" s="17">
        <v>0.39657023161342903</v>
      </c>
      <c r="BD9" s="17">
        <v>0.29084962956601901</v>
      </c>
      <c r="BE9" s="17">
        <v>0.20745096949618799</v>
      </c>
      <c r="BF9" s="17">
        <v>0.22076388578376299</v>
      </c>
      <c r="BG9" s="17">
        <v>0.36938232186224701</v>
      </c>
      <c r="BH9" s="17">
        <v>0.32702039952265699</v>
      </c>
      <c r="BI9" s="17">
        <v>0.27123908408701097</v>
      </c>
      <c r="BJ9" s="17">
        <v>0.36449321400061901</v>
      </c>
      <c r="BK9" s="17">
        <v>0.26841290358461001</v>
      </c>
      <c r="BL9" s="17">
        <v>0.40227616034126601</v>
      </c>
      <c r="BM9" s="17">
        <v>0.37197536139586601</v>
      </c>
      <c r="BN9" s="17">
        <v>0.43740636631860103</v>
      </c>
      <c r="BO9" s="17"/>
      <c r="BP9" s="17">
        <v>0.35456891540137098</v>
      </c>
      <c r="BQ9" s="17">
        <v>0.32514496814409599</v>
      </c>
      <c r="BR9" s="17">
        <v>0.31843695012852602</v>
      </c>
      <c r="BS9" s="17">
        <v>0.30749129347300103</v>
      </c>
      <c r="BT9" s="17">
        <v>0.30193333912343501</v>
      </c>
      <c r="BU9" s="17">
        <v>0.28636684755569197</v>
      </c>
      <c r="BV9" s="17"/>
      <c r="BW9" s="17">
        <v>0.52813606161200399</v>
      </c>
      <c r="BX9" s="17">
        <v>0.302473098431426</v>
      </c>
      <c r="BY9" s="17">
        <v>0.33299640024862698</v>
      </c>
      <c r="BZ9" s="17">
        <v>0.28509898880523299</v>
      </c>
      <c r="CA9" s="17">
        <v>0.34149222775464</v>
      </c>
      <c r="CB9" s="17">
        <v>0.237432989642333</v>
      </c>
      <c r="CC9" s="17">
        <v>0.28640736919568099</v>
      </c>
      <c r="CD9" s="17">
        <v>0.39530098105455702</v>
      </c>
      <c r="CE9" s="17"/>
      <c r="CF9" s="17">
        <v>0.28319136565680902</v>
      </c>
      <c r="CG9" s="17">
        <v>0.33780619412806001</v>
      </c>
      <c r="CH9" s="17">
        <v>0.27888578095844901</v>
      </c>
      <c r="CI9" s="17">
        <v>0.396287532213908</v>
      </c>
      <c r="CJ9" s="17">
        <v>0.35739847864832203</v>
      </c>
      <c r="CK9" s="17"/>
      <c r="CL9" s="17">
        <v>0.34503373129777798</v>
      </c>
      <c r="CM9" s="17"/>
      <c r="CN9" s="17">
        <v>0.37137445933757202</v>
      </c>
      <c r="CO9" s="17">
        <v>0.19454916863426899</v>
      </c>
      <c r="CP9" s="17">
        <v>0.30536800606771602</v>
      </c>
    </row>
    <row r="10" spans="2:94" x14ac:dyDescent="0.35">
      <c r="B10" s="18" t="s">
        <v>206</v>
      </c>
      <c r="C10" s="17">
        <v>0.40514167328716599</v>
      </c>
      <c r="D10" s="17">
        <v>0.37234407793503199</v>
      </c>
      <c r="E10" s="17">
        <v>0.43877683755250402</v>
      </c>
      <c r="F10" s="17"/>
      <c r="G10" s="17">
        <v>0.31828064035933601</v>
      </c>
      <c r="H10" s="17">
        <v>0.40941781773429298</v>
      </c>
      <c r="I10" s="17">
        <v>0.45716639473084503</v>
      </c>
      <c r="J10" s="17">
        <v>0.41074899619359301</v>
      </c>
      <c r="K10" s="17">
        <v>0.36755567572296399</v>
      </c>
      <c r="L10" s="17">
        <v>0.43161009925829802</v>
      </c>
      <c r="M10" s="17"/>
      <c r="N10" s="17">
        <v>0.41529010957826501</v>
      </c>
      <c r="O10" s="17">
        <v>0.398668448254968</v>
      </c>
      <c r="P10" s="17">
        <v>0.39153122949757002</v>
      </c>
      <c r="Q10" s="17">
        <v>0.41759024937417899</v>
      </c>
      <c r="R10" s="17"/>
      <c r="S10" s="17">
        <v>0.38768781536901398</v>
      </c>
      <c r="T10" s="17">
        <v>0.42851548155779201</v>
      </c>
      <c r="U10" s="17">
        <v>0.44338603978332303</v>
      </c>
      <c r="V10" s="17">
        <v>0.41792617206463201</v>
      </c>
      <c r="W10" s="17">
        <v>0.50799192184036901</v>
      </c>
      <c r="X10" s="17">
        <v>0.37518173099272301</v>
      </c>
      <c r="Y10" s="17">
        <v>0.34408431420610802</v>
      </c>
      <c r="Z10" s="17">
        <v>0.44004284647499498</v>
      </c>
      <c r="AA10" s="17">
        <v>0.33592486112432002</v>
      </c>
      <c r="AB10" s="17">
        <v>0.405591425470478</v>
      </c>
      <c r="AC10" s="17">
        <v>0.47641604549281502</v>
      </c>
      <c r="AD10" s="17"/>
      <c r="AE10" s="17">
        <v>0.40531044503118902</v>
      </c>
      <c r="AF10" s="17">
        <v>0.43240745948756798</v>
      </c>
      <c r="AG10" s="17">
        <v>0.40519294127942002</v>
      </c>
      <c r="AH10" s="17"/>
      <c r="AI10" s="17">
        <v>0.41810819334168198</v>
      </c>
      <c r="AJ10" s="17">
        <v>0.38294530344250799</v>
      </c>
      <c r="AK10" s="17">
        <v>0.53573027732383305</v>
      </c>
      <c r="AL10" s="17">
        <v>0.26614464091548301</v>
      </c>
      <c r="AM10" s="17">
        <v>0.43150884011764601</v>
      </c>
      <c r="AN10" s="17"/>
      <c r="AO10" s="17">
        <v>0.41841727335376999</v>
      </c>
      <c r="AP10" s="17">
        <v>0.40637413726393601</v>
      </c>
      <c r="AQ10" s="17">
        <v>0.51948024442169705</v>
      </c>
      <c r="AR10" s="17"/>
      <c r="AS10" s="17">
        <v>0.35970257490108098</v>
      </c>
      <c r="AT10" s="17">
        <v>0.424682924254626</v>
      </c>
      <c r="AU10" s="17">
        <v>0.405701315911289</v>
      </c>
      <c r="AV10" s="17">
        <v>0.44075939443955298</v>
      </c>
      <c r="AW10" s="17">
        <v>0.42835576038317502</v>
      </c>
      <c r="AX10" s="17"/>
      <c r="AY10" s="17">
        <v>0.39677963602976202</v>
      </c>
      <c r="AZ10" s="17">
        <v>0.34544183921970401</v>
      </c>
      <c r="BA10" s="17">
        <v>0.26679649181738102</v>
      </c>
      <c r="BB10" s="17">
        <v>0.25044054764354301</v>
      </c>
      <c r="BC10" s="17">
        <v>0.41303089877899501</v>
      </c>
      <c r="BD10" s="17">
        <v>0.42802122983934898</v>
      </c>
      <c r="BE10" s="17">
        <v>0.50157113617986004</v>
      </c>
      <c r="BF10" s="17">
        <v>0.50125056965587</v>
      </c>
      <c r="BG10" s="17">
        <v>0.40590701732746698</v>
      </c>
      <c r="BH10" s="17">
        <v>0.41620603736421802</v>
      </c>
      <c r="BI10" s="17">
        <v>0.47883133308043102</v>
      </c>
      <c r="BJ10" s="17">
        <v>0.41840403610246901</v>
      </c>
      <c r="BK10" s="17">
        <v>0.29441657348899403</v>
      </c>
      <c r="BL10" s="17">
        <v>0.31334743471374399</v>
      </c>
      <c r="BM10" s="17">
        <v>0.41624392362870799</v>
      </c>
      <c r="BN10" s="17">
        <v>0.33079346344974497</v>
      </c>
      <c r="BO10" s="17"/>
      <c r="BP10" s="17">
        <v>0.38447835662733598</v>
      </c>
      <c r="BQ10" s="17">
        <v>0.41573080675957802</v>
      </c>
      <c r="BR10" s="17">
        <v>0.409474582169853</v>
      </c>
      <c r="BS10" s="17">
        <v>0.38993592832551299</v>
      </c>
      <c r="BT10" s="17">
        <v>0.3890886494063</v>
      </c>
      <c r="BU10" s="17">
        <v>0.50959538813995298</v>
      </c>
      <c r="BV10" s="17"/>
      <c r="BW10" s="17">
        <v>0.17128686380196401</v>
      </c>
      <c r="BX10" s="17">
        <v>0.38824057063133799</v>
      </c>
      <c r="BY10" s="17">
        <v>0.42940576140360898</v>
      </c>
      <c r="BZ10" s="17">
        <v>0.46602051863847599</v>
      </c>
      <c r="CA10" s="17">
        <v>0.31294843288363999</v>
      </c>
      <c r="CB10" s="17">
        <v>0.42524542463183501</v>
      </c>
      <c r="CC10" s="17">
        <v>0.57762995617255297</v>
      </c>
      <c r="CD10" s="17">
        <v>0.25839593532954602</v>
      </c>
      <c r="CE10" s="17"/>
      <c r="CF10" s="17">
        <v>0.31549156642041198</v>
      </c>
      <c r="CG10" s="17">
        <v>0.41659665851557998</v>
      </c>
      <c r="CH10" s="17">
        <v>0.42691548087689002</v>
      </c>
      <c r="CI10" s="17">
        <v>0.36530203308155601</v>
      </c>
      <c r="CJ10" s="17">
        <v>0.408005890450099</v>
      </c>
      <c r="CK10" s="17"/>
      <c r="CL10" s="17">
        <v>0.43023380995958099</v>
      </c>
      <c r="CM10" s="17"/>
      <c r="CN10" s="17">
        <v>0.37825645673727298</v>
      </c>
      <c r="CO10" s="17">
        <v>0.496858318903386</v>
      </c>
      <c r="CP10" s="17">
        <v>0.39581445949196897</v>
      </c>
    </row>
    <row r="11" spans="2:94" x14ac:dyDescent="0.35">
      <c r="B11" s="18" t="s">
        <v>207</v>
      </c>
      <c r="C11" s="17">
        <v>0.15246725702736</v>
      </c>
      <c r="D11" s="17">
        <v>0.14207247821961499</v>
      </c>
      <c r="E11" s="17">
        <v>0.16395502075294399</v>
      </c>
      <c r="F11" s="17"/>
      <c r="G11" s="17">
        <v>0.197223355330883</v>
      </c>
      <c r="H11" s="17">
        <v>0.11426998710184701</v>
      </c>
      <c r="I11" s="17">
        <v>0.166314193925062</v>
      </c>
      <c r="J11" s="17">
        <v>0.122937394471659</v>
      </c>
      <c r="K11" s="17">
        <v>0.139959425093307</v>
      </c>
      <c r="L11" s="17">
        <v>0.17837459113948201</v>
      </c>
      <c r="M11" s="17"/>
      <c r="N11" s="17">
        <v>0.13397859470825199</v>
      </c>
      <c r="O11" s="17">
        <v>0.156511728710898</v>
      </c>
      <c r="P11" s="17">
        <v>0.14276907337866099</v>
      </c>
      <c r="Q11" s="17">
        <v>0.18078074787852799</v>
      </c>
      <c r="R11" s="17"/>
      <c r="S11" s="17">
        <v>0.148400564888686</v>
      </c>
      <c r="T11" s="17">
        <v>0.155397420257257</v>
      </c>
      <c r="U11" s="17">
        <v>0.12603165437212599</v>
      </c>
      <c r="V11" s="17">
        <v>0.160156333033044</v>
      </c>
      <c r="W11" s="17">
        <v>0.14094415517989201</v>
      </c>
      <c r="X11" s="17">
        <v>0.173282174656192</v>
      </c>
      <c r="Y11" s="17">
        <v>0.20001636954169899</v>
      </c>
      <c r="Z11" s="17">
        <v>0.14341637123701201</v>
      </c>
      <c r="AA11" s="17">
        <v>0.17771553376440599</v>
      </c>
      <c r="AB11" s="17">
        <v>0.144644866324834</v>
      </c>
      <c r="AC11" s="17">
        <v>4.0571729948222897E-2</v>
      </c>
      <c r="AD11" s="17"/>
      <c r="AE11" s="17">
        <v>0.14428031377339601</v>
      </c>
      <c r="AF11" s="17">
        <v>0.13793099721232999</v>
      </c>
      <c r="AG11" s="17">
        <v>0.174508171464832</v>
      </c>
      <c r="AH11" s="17"/>
      <c r="AI11" s="17">
        <v>0.165045859137088</v>
      </c>
      <c r="AJ11" s="17">
        <v>0.14490799918189201</v>
      </c>
      <c r="AK11" s="17">
        <v>0.138589908057142</v>
      </c>
      <c r="AL11" s="17">
        <v>0.13698882820910399</v>
      </c>
      <c r="AM11" s="17">
        <v>0.163548620077138</v>
      </c>
      <c r="AN11" s="17"/>
      <c r="AO11" s="17">
        <v>0.152670370432818</v>
      </c>
      <c r="AP11" s="17">
        <v>0.15095433074373801</v>
      </c>
      <c r="AQ11" s="17">
        <v>0.110209005623312</v>
      </c>
      <c r="AR11" s="17"/>
      <c r="AS11" s="17">
        <v>0.20258877860659</v>
      </c>
      <c r="AT11" s="17">
        <v>0.175058334001361</v>
      </c>
      <c r="AU11" s="17">
        <v>0.10852520974968</v>
      </c>
      <c r="AV11" s="17">
        <v>9.8284847636569306E-2</v>
      </c>
      <c r="AW11" s="17">
        <v>0.13317782539169701</v>
      </c>
      <c r="AX11" s="17"/>
      <c r="AY11" s="17">
        <v>0.101710218063626</v>
      </c>
      <c r="AZ11" s="17">
        <v>0.23664198571943099</v>
      </c>
      <c r="BA11" s="17">
        <v>0.19668954978018099</v>
      </c>
      <c r="BB11" s="17">
        <v>0.156479916016283</v>
      </c>
      <c r="BC11" s="17">
        <v>9.9872893244447605E-2</v>
      </c>
      <c r="BD11" s="17">
        <v>0.14484710848287299</v>
      </c>
      <c r="BE11" s="17">
        <v>0.20629524269333099</v>
      </c>
      <c r="BF11" s="17">
        <v>0.13627773737079901</v>
      </c>
      <c r="BG11" s="17">
        <v>0.13137572209498699</v>
      </c>
      <c r="BH11" s="17">
        <v>0.124545125505231</v>
      </c>
      <c r="BI11" s="17">
        <v>0.13603128960316699</v>
      </c>
      <c r="BJ11" s="17">
        <v>0.18506862660189</v>
      </c>
      <c r="BK11" s="17">
        <v>0.203449657202948</v>
      </c>
      <c r="BL11" s="17">
        <v>0.10929025355855899</v>
      </c>
      <c r="BM11" s="17">
        <v>0.122284629570729</v>
      </c>
      <c r="BN11" s="17">
        <v>0.173844835754558</v>
      </c>
      <c r="BO11" s="17"/>
      <c r="BP11" s="17">
        <v>0.16429266716778099</v>
      </c>
      <c r="BQ11" s="17">
        <v>0.12628279123192401</v>
      </c>
      <c r="BR11" s="17">
        <v>0.152788795092792</v>
      </c>
      <c r="BS11" s="17">
        <v>0.189440452430679</v>
      </c>
      <c r="BT11" s="17">
        <v>0.136899294932225</v>
      </c>
      <c r="BU11" s="17">
        <v>0.13002781979513001</v>
      </c>
      <c r="BV11" s="17"/>
      <c r="BW11" s="17">
        <v>0.136913884903797</v>
      </c>
      <c r="BX11" s="17">
        <v>0.18505351484788801</v>
      </c>
      <c r="BY11" s="17">
        <v>0.139748714930439</v>
      </c>
      <c r="BZ11" s="17">
        <v>0.145862138000587</v>
      </c>
      <c r="CA11" s="17">
        <v>0.12775046595067999</v>
      </c>
      <c r="CB11" s="17">
        <v>0.27223646430055998</v>
      </c>
      <c r="CC11" s="17">
        <v>9.3482865680522803E-2</v>
      </c>
      <c r="CD11" s="17">
        <v>0.132380086728385</v>
      </c>
      <c r="CE11" s="17"/>
      <c r="CF11" s="17">
        <v>0.243523804153155</v>
      </c>
      <c r="CG11" s="17">
        <v>0.13407876072705699</v>
      </c>
      <c r="CH11" s="17">
        <v>0.16105232459487701</v>
      </c>
      <c r="CI11" s="17">
        <v>0.15095564270871201</v>
      </c>
      <c r="CJ11" s="17">
        <v>8.3620840242489294E-2</v>
      </c>
      <c r="CK11" s="17"/>
      <c r="CL11" s="17">
        <v>0.169487630312018</v>
      </c>
      <c r="CM11" s="17"/>
      <c r="CN11" s="17">
        <v>0.138282408486995</v>
      </c>
      <c r="CO11" s="17">
        <v>0.193755271414736</v>
      </c>
      <c r="CP11" s="17">
        <v>0.15340837312656799</v>
      </c>
    </row>
    <row r="12" spans="2:94" x14ac:dyDescent="0.35">
      <c r="B12" s="18" t="s">
        <v>208</v>
      </c>
      <c r="C12" s="17">
        <v>5.5111066625975799E-2</v>
      </c>
      <c r="D12" s="17">
        <v>4.7954632599802503E-2</v>
      </c>
      <c r="E12" s="17">
        <v>6.2544101659524398E-2</v>
      </c>
      <c r="F12" s="17"/>
      <c r="G12" s="17">
        <v>4.9046955867531897E-2</v>
      </c>
      <c r="H12" s="17">
        <v>7.3202822186111197E-2</v>
      </c>
      <c r="I12" s="17">
        <v>4.1891682947885402E-2</v>
      </c>
      <c r="J12" s="17">
        <v>2.9916661259803402E-2</v>
      </c>
      <c r="K12" s="17">
        <v>5.7224004941963398E-2</v>
      </c>
      <c r="L12" s="17">
        <v>7.4737741995562199E-2</v>
      </c>
      <c r="M12" s="17"/>
      <c r="N12" s="17">
        <v>5.4638949579424299E-2</v>
      </c>
      <c r="O12" s="17">
        <v>4.40664729802362E-2</v>
      </c>
      <c r="P12" s="17">
        <v>7.38677775830235E-2</v>
      </c>
      <c r="Q12" s="17">
        <v>5.0174858681633502E-2</v>
      </c>
      <c r="R12" s="17"/>
      <c r="S12" s="17">
        <v>6.0027728054741401E-2</v>
      </c>
      <c r="T12" s="17">
        <v>8.6773201338384703E-2</v>
      </c>
      <c r="U12" s="17">
        <v>3.7709019750137199E-2</v>
      </c>
      <c r="V12" s="17">
        <v>6.6410310682510507E-2</v>
      </c>
      <c r="W12" s="17">
        <v>9.3390564397895198E-2</v>
      </c>
      <c r="X12" s="17">
        <v>7.5356103380734701E-2</v>
      </c>
      <c r="Y12" s="17">
        <v>4.3770786915443602E-2</v>
      </c>
      <c r="Z12" s="17">
        <v>4.9136079429462701E-2</v>
      </c>
      <c r="AA12" s="17">
        <v>3.2275427588881501E-2</v>
      </c>
      <c r="AB12" s="17">
        <v>1.2453399315293099E-2</v>
      </c>
      <c r="AC12" s="17">
        <v>3.7654205783203602E-2</v>
      </c>
      <c r="AD12" s="17"/>
      <c r="AE12" s="17">
        <v>5.8698021328931101E-2</v>
      </c>
      <c r="AF12" s="17">
        <v>4.3559181221151898E-2</v>
      </c>
      <c r="AG12" s="17">
        <v>9.1710986572540704E-2</v>
      </c>
      <c r="AH12" s="17"/>
      <c r="AI12" s="17">
        <v>7.4262105122097494E-2</v>
      </c>
      <c r="AJ12" s="17">
        <v>4.1629619454291299E-2</v>
      </c>
      <c r="AK12" s="17">
        <v>4.1456471055588001E-2</v>
      </c>
      <c r="AL12" s="17">
        <v>0.172561550839328</v>
      </c>
      <c r="AM12" s="17">
        <v>6.4190644171902803E-2</v>
      </c>
      <c r="AN12" s="17"/>
      <c r="AO12" s="17">
        <v>8.9863290027936998E-2</v>
      </c>
      <c r="AP12" s="17">
        <v>3.5879861818330999E-2</v>
      </c>
      <c r="AQ12" s="17">
        <v>3.6810407513139597E-2</v>
      </c>
      <c r="AR12" s="17"/>
      <c r="AS12" s="17">
        <v>5.7143050149525802E-2</v>
      </c>
      <c r="AT12" s="17">
        <v>5.5133335599434903E-2</v>
      </c>
      <c r="AU12" s="17">
        <v>5.8137284013330799E-2</v>
      </c>
      <c r="AV12" s="17">
        <v>4.0201745660026197E-2</v>
      </c>
      <c r="AW12" s="17">
        <v>0.15168447177274499</v>
      </c>
      <c r="AX12" s="17"/>
      <c r="AY12" s="17">
        <v>0.10904041445108099</v>
      </c>
      <c r="AZ12" s="17">
        <v>1.8847444671846101E-2</v>
      </c>
      <c r="BA12" s="17">
        <v>0</v>
      </c>
      <c r="BB12" s="17">
        <v>0.10515363159124901</v>
      </c>
      <c r="BC12" s="17">
        <v>5.0249163873226602E-2</v>
      </c>
      <c r="BD12" s="17">
        <v>5.1171329695483998E-2</v>
      </c>
      <c r="BE12" s="17">
        <v>4.9022226591267502E-2</v>
      </c>
      <c r="BF12" s="17">
        <v>6.9839724646306597E-2</v>
      </c>
      <c r="BG12" s="17">
        <v>6.1834757713979199E-2</v>
      </c>
      <c r="BH12" s="17">
        <v>7.1752923003635602E-2</v>
      </c>
      <c r="BI12" s="17">
        <v>4.9860533693461502E-2</v>
      </c>
      <c r="BJ12" s="17">
        <v>1.6218490556965701E-2</v>
      </c>
      <c r="BK12" s="17">
        <v>8.83507810288678E-2</v>
      </c>
      <c r="BL12" s="17">
        <v>0.118064510684651</v>
      </c>
      <c r="BM12" s="17">
        <v>4.5739972026958099E-2</v>
      </c>
      <c r="BN12" s="17">
        <v>5.7955334477095798E-2</v>
      </c>
      <c r="BO12" s="17"/>
      <c r="BP12" s="17">
        <v>4.3451103528253099E-2</v>
      </c>
      <c r="BQ12" s="17">
        <v>6.3724444440333095E-2</v>
      </c>
      <c r="BR12" s="17">
        <v>7.0747341507550701E-2</v>
      </c>
      <c r="BS12" s="17">
        <v>4.9575152914152397E-2</v>
      </c>
      <c r="BT12" s="17">
        <v>6.5862615804222799E-2</v>
      </c>
      <c r="BU12" s="17">
        <v>1.9006852502289701E-2</v>
      </c>
      <c r="BV12" s="17"/>
      <c r="BW12" s="17">
        <v>0.108951329821311</v>
      </c>
      <c r="BX12" s="17">
        <v>5.6550815849908703E-2</v>
      </c>
      <c r="BY12" s="17">
        <v>4.23318990044226E-2</v>
      </c>
      <c r="BZ12" s="17">
        <v>3.7250207506104499E-2</v>
      </c>
      <c r="CA12" s="17">
        <v>0.13485323954022899</v>
      </c>
      <c r="CB12" s="17">
        <v>0</v>
      </c>
      <c r="CC12" s="17">
        <v>4.2479808951242599E-2</v>
      </c>
      <c r="CD12" s="17">
        <v>0.101048037240571</v>
      </c>
      <c r="CE12" s="17"/>
      <c r="CF12" s="17">
        <v>9.9054012653218296E-2</v>
      </c>
      <c r="CG12" s="17">
        <v>4.0355439293680503E-2</v>
      </c>
      <c r="CH12" s="17">
        <v>7.1165589362500795E-2</v>
      </c>
      <c r="CI12" s="17">
        <v>3.2447053031958502E-2</v>
      </c>
      <c r="CJ12" s="17">
        <v>5.9048659614800998E-2</v>
      </c>
      <c r="CK12" s="17"/>
      <c r="CL12" s="17">
        <v>4.5999270725721499E-2</v>
      </c>
      <c r="CM12" s="17"/>
      <c r="CN12" s="17">
        <v>3.8578814557218601E-2</v>
      </c>
      <c r="CO12" s="17">
        <v>6.7509437592265006E-2</v>
      </c>
      <c r="CP12" s="17">
        <v>8.5692609111556198E-2</v>
      </c>
    </row>
    <row r="13" spans="2:94" x14ac:dyDescent="0.35">
      <c r="B13" s="18" t="s">
        <v>209</v>
      </c>
      <c r="C13" s="17">
        <v>4.10658163876065E-2</v>
      </c>
      <c r="D13" s="17">
        <v>4.4198591550532997E-2</v>
      </c>
      <c r="E13" s="17">
        <v>3.6520613441755903E-2</v>
      </c>
      <c r="F13" s="17"/>
      <c r="G13" s="17">
        <v>1.6114094814946099E-2</v>
      </c>
      <c r="H13" s="17">
        <v>2.9641113033845898E-2</v>
      </c>
      <c r="I13" s="17">
        <v>3.1302347669809098E-2</v>
      </c>
      <c r="J13" s="17">
        <v>6.2930501505695596E-2</v>
      </c>
      <c r="K13" s="17">
        <v>3.5931319754907397E-2</v>
      </c>
      <c r="L13" s="17">
        <v>6.19981651167852E-2</v>
      </c>
      <c r="M13" s="17"/>
      <c r="N13" s="17">
        <v>4.7104843323597399E-2</v>
      </c>
      <c r="O13" s="17">
        <v>4.2267413349320299E-2</v>
      </c>
      <c r="P13" s="17">
        <v>5.5743415981527697E-2</v>
      </c>
      <c r="Q13" s="17">
        <v>1.83128587620335E-2</v>
      </c>
      <c r="R13" s="17"/>
      <c r="S13" s="17">
        <v>2.1353996705874002E-2</v>
      </c>
      <c r="T13" s="17">
        <v>2.5033795918179599E-2</v>
      </c>
      <c r="U13" s="17">
        <v>7.4828687762882498E-2</v>
      </c>
      <c r="V13" s="17">
        <v>3.1434531526955002E-2</v>
      </c>
      <c r="W13" s="17">
        <v>3.3789159413200799E-2</v>
      </c>
      <c r="X13" s="17">
        <v>4.7977312435890901E-2</v>
      </c>
      <c r="Y13" s="17">
        <v>2.0870975611621798E-2</v>
      </c>
      <c r="Z13" s="17">
        <v>2.6931637023214602E-2</v>
      </c>
      <c r="AA13" s="17">
        <v>4.4301605869907099E-2</v>
      </c>
      <c r="AB13" s="17">
        <v>7.38333370827189E-2</v>
      </c>
      <c r="AC13" s="17">
        <v>7.9672697557152394E-2</v>
      </c>
      <c r="AD13" s="17"/>
      <c r="AE13" s="17">
        <v>7.4158988000733395E-2</v>
      </c>
      <c r="AF13" s="17">
        <v>2.23997781082141E-2</v>
      </c>
      <c r="AG13" s="17">
        <v>3.7838277295153197E-2</v>
      </c>
      <c r="AH13" s="17"/>
      <c r="AI13" s="17">
        <v>5.1302805141247999E-2</v>
      </c>
      <c r="AJ13" s="17">
        <v>2.3612580724302099E-2</v>
      </c>
      <c r="AK13" s="17">
        <v>1.2224014636155E-2</v>
      </c>
      <c r="AL13" s="17">
        <v>0.16291155513396299</v>
      </c>
      <c r="AM13" s="17">
        <v>4.3752471228647401E-2</v>
      </c>
      <c r="AN13" s="17"/>
      <c r="AO13" s="17">
        <v>3.7322578352665302E-2</v>
      </c>
      <c r="AP13" s="17">
        <v>1.75708342727133E-2</v>
      </c>
      <c r="AQ13" s="17">
        <v>1.12181196065929E-2</v>
      </c>
      <c r="AR13" s="17"/>
      <c r="AS13" s="17">
        <v>3.4206760111873E-2</v>
      </c>
      <c r="AT13" s="17">
        <v>2.1483267290439801E-2</v>
      </c>
      <c r="AU13" s="17">
        <v>4.7230676266633902E-2</v>
      </c>
      <c r="AV13" s="17">
        <v>3.5791439077765198E-2</v>
      </c>
      <c r="AW13" s="17">
        <v>0.14345496290680701</v>
      </c>
      <c r="AX13" s="17"/>
      <c r="AY13" s="17">
        <v>0</v>
      </c>
      <c r="AZ13" s="17">
        <v>8.63366817852219E-2</v>
      </c>
      <c r="BA13" s="17">
        <v>1.9985532508343399E-2</v>
      </c>
      <c r="BB13" s="17">
        <v>4.9353610936171799E-2</v>
      </c>
      <c r="BC13" s="17">
        <v>2.9750511671499599E-2</v>
      </c>
      <c r="BD13" s="17">
        <v>5.37673466968921E-2</v>
      </c>
      <c r="BE13" s="17">
        <v>3.5660425039353003E-2</v>
      </c>
      <c r="BF13" s="17">
        <v>2.35809806660639E-2</v>
      </c>
      <c r="BG13" s="17">
        <v>3.1500181001319703E-2</v>
      </c>
      <c r="BH13" s="17">
        <v>2.7421112578324702E-2</v>
      </c>
      <c r="BI13" s="17">
        <v>5.1091191038207903E-2</v>
      </c>
      <c r="BJ13" s="17">
        <v>1.58156327380564E-2</v>
      </c>
      <c r="BK13" s="17">
        <v>9.4546577126323694E-2</v>
      </c>
      <c r="BL13" s="17">
        <v>5.7021640701780701E-2</v>
      </c>
      <c r="BM13" s="17">
        <v>0</v>
      </c>
      <c r="BN13" s="17">
        <v>0</v>
      </c>
      <c r="BO13" s="17"/>
      <c r="BP13" s="17">
        <v>3.9189878607759597E-2</v>
      </c>
      <c r="BQ13" s="17">
        <v>3.4966900378261903E-2</v>
      </c>
      <c r="BR13" s="17">
        <v>4.8552331101278302E-2</v>
      </c>
      <c r="BS13" s="17">
        <v>3.0348720972236499E-2</v>
      </c>
      <c r="BT13" s="17">
        <v>7.7517451460779305E-2</v>
      </c>
      <c r="BU13" s="17">
        <v>3.4831389919470601E-2</v>
      </c>
      <c r="BV13" s="17"/>
      <c r="BW13" s="17">
        <v>5.4711859860923903E-2</v>
      </c>
      <c r="BX13" s="17">
        <v>3.3286238535606402E-2</v>
      </c>
      <c r="BY13" s="17">
        <v>4.1881054431336502E-2</v>
      </c>
      <c r="BZ13" s="17">
        <v>3.9235406441171697E-2</v>
      </c>
      <c r="CA13" s="17">
        <v>6.3064953301791293E-2</v>
      </c>
      <c r="CB13" s="17">
        <v>4.2871945217322398E-2</v>
      </c>
      <c r="CC13" s="17">
        <v>0</v>
      </c>
      <c r="CD13" s="17">
        <v>3.2198025760343099E-2</v>
      </c>
      <c r="CE13" s="17"/>
      <c r="CF13" s="17">
        <v>2.8969325630743802E-2</v>
      </c>
      <c r="CG13" s="17">
        <v>4.2893478773709602E-2</v>
      </c>
      <c r="CH13" s="17">
        <v>3.8844421606911601E-2</v>
      </c>
      <c r="CI13" s="17">
        <v>3.60864159861932E-2</v>
      </c>
      <c r="CJ13" s="17">
        <v>9.1926131044288997E-2</v>
      </c>
      <c r="CK13" s="17"/>
      <c r="CL13" s="17">
        <v>9.2455577049011996E-3</v>
      </c>
      <c r="CM13" s="17"/>
      <c r="CN13" s="17">
        <v>4.5979617677645697E-2</v>
      </c>
      <c r="CO13" s="17">
        <v>2.5924170232708099E-2</v>
      </c>
      <c r="CP13" s="17">
        <v>4.1432288768329502E-2</v>
      </c>
    </row>
    <row r="14" spans="2:94" x14ac:dyDescent="0.35">
      <c r="B14" s="18" t="s">
        <v>133</v>
      </c>
      <c r="C14" s="17">
        <v>2.41983653046519E-2</v>
      </c>
      <c r="D14" s="17">
        <v>2.41762504519407E-2</v>
      </c>
      <c r="E14" s="17">
        <v>2.4450679449742298E-2</v>
      </c>
      <c r="F14" s="17"/>
      <c r="G14" s="17">
        <v>9.1041945016735494E-3</v>
      </c>
      <c r="H14" s="17">
        <v>1.21481327906213E-2</v>
      </c>
      <c r="I14" s="17">
        <v>2.2554304797555401E-2</v>
      </c>
      <c r="J14" s="17">
        <v>3.0776395864917701E-2</v>
      </c>
      <c r="K14" s="17">
        <v>3.6782021619974202E-2</v>
      </c>
      <c r="L14" s="17">
        <v>3.0609749886341901E-2</v>
      </c>
      <c r="M14" s="17"/>
      <c r="N14" s="17">
        <v>7.5392637391228697E-3</v>
      </c>
      <c r="O14" s="17">
        <v>1.9508601673361499E-2</v>
      </c>
      <c r="P14" s="17">
        <v>3.0544928291691101E-2</v>
      </c>
      <c r="Q14" s="17">
        <v>3.8618180771965799E-2</v>
      </c>
      <c r="R14" s="17"/>
      <c r="S14" s="17">
        <v>3.0224305312757299E-2</v>
      </c>
      <c r="T14" s="17">
        <v>2.36918886687046E-2</v>
      </c>
      <c r="U14" s="17">
        <v>1.36111646251117E-2</v>
      </c>
      <c r="V14" s="17">
        <v>2.93920734912065E-2</v>
      </c>
      <c r="W14" s="17">
        <v>0</v>
      </c>
      <c r="X14" s="17">
        <v>6.2724696094060006E-2</v>
      </c>
      <c r="Y14" s="17">
        <v>0</v>
      </c>
      <c r="Z14" s="17">
        <v>2.42810692220733E-2</v>
      </c>
      <c r="AA14" s="17">
        <v>0</v>
      </c>
      <c r="AB14" s="17">
        <v>4.9458543854428397E-2</v>
      </c>
      <c r="AC14" s="17">
        <v>3.6123068452222101E-2</v>
      </c>
      <c r="AD14" s="17"/>
      <c r="AE14" s="17">
        <v>2.8101793521619099E-2</v>
      </c>
      <c r="AF14" s="17">
        <v>1.77838910911844E-2</v>
      </c>
      <c r="AG14" s="17">
        <v>3.1541303303630697E-2</v>
      </c>
      <c r="AH14" s="17"/>
      <c r="AI14" s="17">
        <v>6.4009633168884304E-3</v>
      </c>
      <c r="AJ14" s="17">
        <v>1.8286069491228098E-2</v>
      </c>
      <c r="AK14" s="17">
        <v>0</v>
      </c>
      <c r="AL14" s="17">
        <v>0.135256053038742</v>
      </c>
      <c r="AM14" s="17">
        <v>6.0232193156203401E-2</v>
      </c>
      <c r="AN14" s="17"/>
      <c r="AO14" s="17">
        <v>1.8927609464184401E-2</v>
      </c>
      <c r="AP14" s="17">
        <v>2.1217072498493798E-2</v>
      </c>
      <c r="AQ14" s="17">
        <v>0</v>
      </c>
      <c r="AR14" s="17"/>
      <c r="AS14" s="17">
        <v>3.1541433070277597E-2</v>
      </c>
      <c r="AT14" s="17">
        <v>1.56235686083907E-2</v>
      </c>
      <c r="AU14" s="17">
        <v>2.7191782051294199E-2</v>
      </c>
      <c r="AV14" s="17">
        <v>0</v>
      </c>
      <c r="AW14" s="17">
        <v>0</v>
      </c>
      <c r="AX14" s="17"/>
      <c r="AY14" s="17">
        <v>9.72874988758506E-2</v>
      </c>
      <c r="AZ14" s="17">
        <v>4.1427217000054799E-2</v>
      </c>
      <c r="BA14" s="17">
        <v>4.5940701500591603E-2</v>
      </c>
      <c r="BB14" s="17">
        <v>4.3745407128587897E-2</v>
      </c>
      <c r="BC14" s="17">
        <v>1.0526300818401601E-2</v>
      </c>
      <c r="BD14" s="17">
        <v>3.1343355719382897E-2</v>
      </c>
      <c r="BE14" s="17">
        <v>0</v>
      </c>
      <c r="BF14" s="17">
        <v>4.8287101877197397E-2</v>
      </c>
      <c r="BG14" s="17">
        <v>0</v>
      </c>
      <c r="BH14" s="17">
        <v>3.30544020259326E-2</v>
      </c>
      <c r="BI14" s="17">
        <v>1.29465684977209E-2</v>
      </c>
      <c r="BJ14" s="17">
        <v>0</v>
      </c>
      <c r="BK14" s="17">
        <v>5.0823507568257202E-2</v>
      </c>
      <c r="BL14" s="17">
        <v>0</v>
      </c>
      <c r="BM14" s="17">
        <v>4.3756113377738701E-2</v>
      </c>
      <c r="BN14" s="17">
        <v>0</v>
      </c>
      <c r="BO14" s="17"/>
      <c r="BP14" s="17">
        <v>1.40190786674996E-2</v>
      </c>
      <c r="BQ14" s="17">
        <v>3.4150089045806797E-2</v>
      </c>
      <c r="BR14" s="17">
        <v>0</v>
      </c>
      <c r="BS14" s="17">
        <v>3.3208451884418101E-2</v>
      </c>
      <c r="BT14" s="17">
        <v>2.8698649273038099E-2</v>
      </c>
      <c r="BU14" s="17">
        <v>2.0171702087464199E-2</v>
      </c>
      <c r="BV14" s="17"/>
      <c r="BW14" s="17">
        <v>0</v>
      </c>
      <c r="BX14" s="17">
        <v>3.4395761703831802E-2</v>
      </c>
      <c r="BY14" s="17">
        <v>1.3636169981566E-2</v>
      </c>
      <c r="BZ14" s="17">
        <v>2.6532740608428199E-2</v>
      </c>
      <c r="CA14" s="17">
        <v>1.9890680569019499E-2</v>
      </c>
      <c r="CB14" s="17">
        <v>2.22131762079497E-2</v>
      </c>
      <c r="CC14" s="17">
        <v>0</v>
      </c>
      <c r="CD14" s="17">
        <v>8.0676933886599494E-2</v>
      </c>
      <c r="CE14" s="17"/>
      <c r="CF14" s="17">
        <v>2.9769925485661101E-2</v>
      </c>
      <c r="CG14" s="17">
        <v>2.8269468561913098E-2</v>
      </c>
      <c r="CH14" s="17">
        <v>2.3136402600371801E-2</v>
      </c>
      <c r="CI14" s="17">
        <v>1.8921322977672302E-2</v>
      </c>
      <c r="CJ14" s="17">
        <v>0</v>
      </c>
      <c r="CK14" s="17"/>
      <c r="CL14" s="17">
        <v>0</v>
      </c>
      <c r="CM14" s="17"/>
      <c r="CN14" s="17">
        <v>2.75282432032961E-2</v>
      </c>
      <c r="CO14" s="17">
        <v>2.1403633222635599E-2</v>
      </c>
      <c r="CP14" s="17">
        <v>1.82842634338613E-2</v>
      </c>
    </row>
    <row r="15" spans="2:94" x14ac:dyDescent="0.35">
      <c r="B15" s="18" t="s">
        <v>145</v>
      </c>
      <c r="C15" s="20">
        <v>0.72715749465440604</v>
      </c>
      <c r="D15" s="20">
        <v>0.74159804717810895</v>
      </c>
      <c r="E15" s="20">
        <v>0.712529584696034</v>
      </c>
      <c r="F15" s="20"/>
      <c r="G15" s="20">
        <v>0.72851139948496502</v>
      </c>
      <c r="H15" s="20">
        <v>0.77073794488757497</v>
      </c>
      <c r="I15" s="20">
        <v>0.73793747065968796</v>
      </c>
      <c r="J15" s="20">
        <v>0.75343904689792496</v>
      </c>
      <c r="K15" s="20">
        <v>0.730103228589848</v>
      </c>
      <c r="L15" s="20">
        <v>0.65427975186182896</v>
      </c>
      <c r="M15" s="20"/>
      <c r="N15" s="20">
        <v>0.75673834864960399</v>
      </c>
      <c r="O15" s="20">
        <v>0.73764578328618402</v>
      </c>
      <c r="P15" s="20">
        <v>0.69707480476509698</v>
      </c>
      <c r="Q15" s="20">
        <v>0.71211335390583996</v>
      </c>
      <c r="R15" s="20"/>
      <c r="S15" s="20">
        <v>0.73999340503794198</v>
      </c>
      <c r="T15" s="20">
        <v>0.70910369381747496</v>
      </c>
      <c r="U15" s="20">
        <v>0.74781947348974198</v>
      </c>
      <c r="V15" s="20">
        <v>0.71260675126628403</v>
      </c>
      <c r="W15" s="20">
        <v>0.731876121009012</v>
      </c>
      <c r="X15" s="20">
        <v>0.640659713433122</v>
      </c>
      <c r="Y15" s="20">
        <v>0.73534186793123602</v>
      </c>
      <c r="Z15" s="20">
        <v>0.75623484308823696</v>
      </c>
      <c r="AA15" s="20">
        <v>0.74570743277680596</v>
      </c>
      <c r="AB15" s="20">
        <v>0.71960985342272599</v>
      </c>
      <c r="AC15" s="20">
        <v>0.80597829825919898</v>
      </c>
      <c r="AD15" s="20"/>
      <c r="AE15" s="20">
        <v>0.69476088337532105</v>
      </c>
      <c r="AF15" s="20">
        <v>0.778326152367119</v>
      </c>
      <c r="AG15" s="20">
        <v>0.66440126136384303</v>
      </c>
      <c r="AH15" s="20"/>
      <c r="AI15" s="20">
        <v>0.70298826728267805</v>
      </c>
      <c r="AJ15" s="20">
        <v>0.77156373114828702</v>
      </c>
      <c r="AK15" s="20">
        <v>0.80772960625111501</v>
      </c>
      <c r="AL15" s="20">
        <v>0.39228201277886399</v>
      </c>
      <c r="AM15" s="20">
        <v>0.668276071366108</v>
      </c>
      <c r="AN15" s="20"/>
      <c r="AO15" s="20">
        <v>0.70121615172239504</v>
      </c>
      <c r="AP15" s="20">
        <v>0.77437790066672396</v>
      </c>
      <c r="AQ15" s="20">
        <v>0.84176246725695603</v>
      </c>
      <c r="AR15" s="20"/>
      <c r="AS15" s="20">
        <v>0.67451997806173303</v>
      </c>
      <c r="AT15" s="20">
        <v>0.73270149450037403</v>
      </c>
      <c r="AU15" s="20">
        <v>0.75891504791906195</v>
      </c>
      <c r="AV15" s="20">
        <v>0.82572196762563899</v>
      </c>
      <c r="AW15" s="20">
        <v>0.57168273992875096</v>
      </c>
      <c r="AX15" s="20"/>
      <c r="AY15" s="20">
        <v>0.69196186860944298</v>
      </c>
      <c r="AZ15" s="20">
        <v>0.61674667082344703</v>
      </c>
      <c r="BA15" s="20">
        <v>0.73738421621088401</v>
      </c>
      <c r="BB15" s="20">
        <v>0.64526743432770794</v>
      </c>
      <c r="BC15" s="20">
        <v>0.80960113039242498</v>
      </c>
      <c r="BD15" s="20">
        <v>0.71887085940536799</v>
      </c>
      <c r="BE15" s="20">
        <v>0.70902210567604795</v>
      </c>
      <c r="BF15" s="20">
        <v>0.72201445543963305</v>
      </c>
      <c r="BG15" s="20">
        <v>0.77528933918971399</v>
      </c>
      <c r="BH15" s="20">
        <v>0.74322643688687595</v>
      </c>
      <c r="BI15" s="20">
        <v>0.75007041716744205</v>
      </c>
      <c r="BJ15" s="20">
        <v>0.78289725010308797</v>
      </c>
      <c r="BK15" s="20">
        <v>0.56282947707360398</v>
      </c>
      <c r="BL15" s="20">
        <v>0.71562359505501005</v>
      </c>
      <c r="BM15" s="20">
        <v>0.78821928502457395</v>
      </c>
      <c r="BN15" s="20">
        <v>0.768199829768346</v>
      </c>
      <c r="BO15" s="20"/>
      <c r="BP15" s="20">
        <v>0.73904727202870701</v>
      </c>
      <c r="BQ15" s="20">
        <v>0.74087577490367396</v>
      </c>
      <c r="BR15" s="20">
        <v>0.72791153229837902</v>
      </c>
      <c r="BS15" s="20">
        <v>0.69742722179851402</v>
      </c>
      <c r="BT15" s="20">
        <v>0.69102198852973495</v>
      </c>
      <c r="BU15" s="20">
        <v>0.79596223569564595</v>
      </c>
      <c r="BV15" s="20"/>
      <c r="BW15" s="20">
        <v>0.699422925413968</v>
      </c>
      <c r="BX15" s="20">
        <v>0.69071366906276499</v>
      </c>
      <c r="BY15" s="20">
        <v>0.76240216165223595</v>
      </c>
      <c r="BZ15" s="20">
        <v>0.75111950744370903</v>
      </c>
      <c r="CA15" s="20">
        <v>0.65444066063827999</v>
      </c>
      <c r="CB15" s="20">
        <v>0.66267841427416796</v>
      </c>
      <c r="CC15" s="20">
        <v>0.86403732536823497</v>
      </c>
      <c r="CD15" s="20">
        <v>0.65369691638410199</v>
      </c>
      <c r="CE15" s="20"/>
      <c r="CF15" s="20">
        <v>0.59868293207722101</v>
      </c>
      <c r="CG15" s="20">
        <v>0.75440285264364004</v>
      </c>
      <c r="CH15" s="20">
        <v>0.70580126183533898</v>
      </c>
      <c r="CI15" s="20">
        <v>0.76158956529546495</v>
      </c>
      <c r="CJ15" s="20">
        <v>0.76540436909842102</v>
      </c>
      <c r="CK15" s="20"/>
      <c r="CL15" s="20">
        <v>0.77526754125735897</v>
      </c>
      <c r="CM15" s="20"/>
      <c r="CN15" s="20">
        <v>0.749630916074845</v>
      </c>
      <c r="CO15" s="20">
        <v>0.69140748753765502</v>
      </c>
      <c r="CP15" s="20">
        <v>0.701182465559685</v>
      </c>
    </row>
    <row r="16" spans="2:94" x14ac:dyDescent="0.35">
      <c r="B16" s="18" t="s">
        <v>146</v>
      </c>
      <c r="C16" s="20">
        <v>9.6176883013582307E-2</v>
      </c>
      <c r="D16" s="20">
        <v>9.2153224150335597E-2</v>
      </c>
      <c r="E16" s="20">
        <v>9.9064715101280204E-2</v>
      </c>
      <c r="F16" s="20"/>
      <c r="G16" s="20">
        <v>6.5161050682478003E-2</v>
      </c>
      <c r="H16" s="20">
        <v>0.10284393521995699</v>
      </c>
      <c r="I16" s="20">
        <v>7.31940306176945E-2</v>
      </c>
      <c r="J16" s="20">
        <v>9.2847162765498994E-2</v>
      </c>
      <c r="K16" s="20">
        <v>9.3155324696870795E-2</v>
      </c>
      <c r="L16" s="20">
        <v>0.13673590711234701</v>
      </c>
      <c r="M16" s="20"/>
      <c r="N16" s="20">
        <v>0.101743792903022</v>
      </c>
      <c r="O16" s="20">
        <v>8.6333886329556506E-2</v>
      </c>
      <c r="P16" s="20">
        <v>0.129611193564551</v>
      </c>
      <c r="Q16" s="20">
        <v>6.8487717443666996E-2</v>
      </c>
      <c r="R16" s="20"/>
      <c r="S16" s="20">
        <v>8.1381724760615406E-2</v>
      </c>
      <c r="T16" s="20">
        <v>0.111806997256564</v>
      </c>
      <c r="U16" s="20">
        <v>0.11253770751302</v>
      </c>
      <c r="V16" s="20">
        <v>9.7844842209465502E-2</v>
      </c>
      <c r="W16" s="20">
        <v>0.12717972381109599</v>
      </c>
      <c r="X16" s="20">
        <v>0.123333415816626</v>
      </c>
      <c r="Y16" s="20">
        <v>6.4641762527065397E-2</v>
      </c>
      <c r="Z16" s="20">
        <v>7.6067716452677306E-2</v>
      </c>
      <c r="AA16" s="20">
        <v>7.6577033458788593E-2</v>
      </c>
      <c r="AB16" s="20">
        <v>8.6286736398012001E-2</v>
      </c>
      <c r="AC16" s="20">
        <v>0.117326903340356</v>
      </c>
      <c r="AD16" s="20"/>
      <c r="AE16" s="20">
        <v>0.13285700932966399</v>
      </c>
      <c r="AF16" s="20">
        <v>6.5958959329365893E-2</v>
      </c>
      <c r="AG16" s="20">
        <v>0.129549263867694</v>
      </c>
      <c r="AH16" s="20"/>
      <c r="AI16" s="20">
        <v>0.12556491026334601</v>
      </c>
      <c r="AJ16" s="20">
        <v>6.5242200178593404E-2</v>
      </c>
      <c r="AK16" s="20">
        <v>5.3680485691743003E-2</v>
      </c>
      <c r="AL16" s="20">
        <v>0.33547310597329</v>
      </c>
      <c r="AM16" s="20">
        <v>0.10794311540055</v>
      </c>
      <c r="AN16" s="20"/>
      <c r="AO16" s="20">
        <v>0.127185868380602</v>
      </c>
      <c r="AP16" s="20">
        <v>5.3450696091044199E-2</v>
      </c>
      <c r="AQ16" s="20">
        <v>4.8028527119732503E-2</v>
      </c>
      <c r="AR16" s="20"/>
      <c r="AS16" s="20">
        <v>9.1349810261398795E-2</v>
      </c>
      <c r="AT16" s="20">
        <v>7.6616602889874694E-2</v>
      </c>
      <c r="AU16" s="20">
        <v>0.10536796027996501</v>
      </c>
      <c r="AV16" s="20">
        <v>7.5993184737791403E-2</v>
      </c>
      <c r="AW16" s="20">
        <v>0.295139434679552</v>
      </c>
      <c r="AX16" s="20"/>
      <c r="AY16" s="20">
        <v>0.10904041445108099</v>
      </c>
      <c r="AZ16" s="20">
        <v>0.105184126457068</v>
      </c>
      <c r="BA16" s="20">
        <v>1.9985532508343399E-2</v>
      </c>
      <c r="BB16" s="20">
        <v>0.15450724252742101</v>
      </c>
      <c r="BC16" s="20">
        <v>7.9999675544726201E-2</v>
      </c>
      <c r="BD16" s="20">
        <v>0.104938676392376</v>
      </c>
      <c r="BE16" s="20">
        <v>8.4682651630620498E-2</v>
      </c>
      <c r="BF16" s="20">
        <v>9.3420705312370497E-2</v>
      </c>
      <c r="BG16" s="20">
        <v>9.3334938715298799E-2</v>
      </c>
      <c r="BH16" s="20">
        <v>9.9174035581960404E-2</v>
      </c>
      <c r="BI16" s="20">
        <v>0.100951724731669</v>
      </c>
      <c r="BJ16" s="20">
        <v>3.2034123295022102E-2</v>
      </c>
      <c r="BK16" s="20">
        <v>0.18289735815519101</v>
      </c>
      <c r="BL16" s="20">
        <v>0.17508615138643199</v>
      </c>
      <c r="BM16" s="20">
        <v>4.5739972026958099E-2</v>
      </c>
      <c r="BN16" s="20">
        <v>5.7955334477095798E-2</v>
      </c>
      <c r="BO16" s="20"/>
      <c r="BP16" s="20">
        <v>8.2640982136012606E-2</v>
      </c>
      <c r="BQ16" s="20">
        <v>9.8691344818594998E-2</v>
      </c>
      <c r="BR16" s="20">
        <v>0.119299672608829</v>
      </c>
      <c r="BS16" s="20">
        <v>7.9923873886388899E-2</v>
      </c>
      <c r="BT16" s="20">
        <v>0.14338006726500199</v>
      </c>
      <c r="BU16" s="20">
        <v>5.3838242421760302E-2</v>
      </c>
      <c r="BV16" s="20"/>
      <c r="BW16" s="20">
        <v>0.16366318968223501</v>
      </c>
      <c r="BX16" s="20">
        <v>8.9837054385515203E-2</v>
      </c>
      <c r="BY16" s="20">
        <v>8.42129534357592E-2</v>
      </c>
      <c r="BZ16" s="20">
        <v>7.6485613947276196E-2</v>
      </c>
      <c r="CA16" s="20">
        <v>0.19791819284202</v>
      </c>
      <c r="CB16" s="20">
        <v>4.2871945217322398E-2</v>
      </c>
      <c r="CC16" s="20">
        <v>4.2479808951242599E-2</v>
      </c>
      <c r="CD16" s="20">
        <v>0.13324606300091399</v>
      </c>
      <c r="CE16" s="20"/>
      <c r="CF16" s="20">
        <v>0.12802333828396201</v>
      </c>
      <c r="CG16" s="20">
        <v>8.3248918067390001E-2</v>
      </c>
      <c r="CH16" s="20">
        <v>0.110010010969412</v>
      </c>
      <c r="CI16" s="20">
        <v>6.8533469018151702E-2</v>
      </c>
      <c r="CJ16" s="20">
        <v>0.15097479065909</v>
      </c>
      <c r="CK16" s="20"/>
      <c r="CL16" s="20">
        <v>5.5244828430622797E-2</v>
      </c>
      <c r="CM16" s="20"/>
      <c r="CN16" s="20">
        <v>8.45584322348642E-2</v>
      </c>
      <c r="CO16" s="20">
        <v>9.3433607824972995E-2</v>
      </c>
      <c r="CP16" s="20">
        <v>0.12712489787988601</v>
      </c>
    </row>
    <row r="17" spans="2:94" x14ac:dyDescent="0.35">
      <c r="B17" s="18" t="s">
        <v>147</v>
      </c>
      <c r="C17" s="21">
        <v>0.63098061164082397</v>
      </c>
      <c r="D17" s="21">
        <v>0.64944482302777296</v>
      </c>
      <c r="E17" s="21">
        <v>0.61346486959475399</v>
      </c>
      <c r="F17" s="21"/>
      <c r="G17" s="21">
        <v>0.663350348802487</v>
      </c>
      <c r="H17" s="21">
        <v>0.66789400966761803</v>
      </c>
      <c r="I17" s="21">
        <v>0.66474344004199404</v>
      </c>
      <c r="J17" s="21">
        <v>0.66059188413242598</v>
      </c>
      <c r="K17" s="21">
        <v>0.63694790389297695</v>
      </c>
      <c r="L17" s="21">
        <v>0.51754384474948101</v>
      </c>
      <c r="M17" s="21"/>
      <c r="N17" s="21">
        <v>0.65499455574658205</v>
      </c>
      <c r="O17" s="21">
        <v>0.65131189695662794</v>
      </c>
      <c r="P17" s="21">
        <v>0.567463611200545</v>
      </c>
      <c r="Q17" s="21">
        <v>0.64362563646217297</v>
      </c>
      <c r="R17" s="21"/>
      <c r="S17" s="21">
        <v>0.65861168027732597</v>
      </c>
      <c r="T17" s="21">
        <v>0.59729669656091</v>
      </c>
      <c r="U17" s="21">
        <v>0.63528176597672203</v>
      </c>
      <c r="V17" s="21">
        <v>0.61476190905681904</v>
      </c>
      <c r="W17" s="21">
        <v>0.60469639719791601</v>
      </c>
      <c r="X17" s="21">
        <v>0.51732629761649696</v>
      </c>
      <c r="Y17" s="21">
        <v>0.67070010540417002</v>
      </c>
      <c r="Z17" s="21">
        <v>0.68016712663556</v>
      </c>
      <c r="AA17" s="21">
        <v>0.66913039931801699</v>
      </c>
      <c r="AB17" s="21">
        <v>0.633323117024714</v>
      </c>
      <c r="AC17" s="21">
        <v>0.68865139491884297</v>
      </c>
      <c r="AD17" s="21"/>
      <c r="AE17" s="21">
        <v>0.561903874045656</v>
      </c>
      <c r="AF17" s="21">
        <v>0.71236719303775298</v>
      </c>
      <c r="AG17" s="21">
        <v>0.53485199749614898</v>
      </c>
      <c r="AH17" s="21"/>
      <c r="AI17" s="21">
        <v>0.57742335701933201</v>
      </c>
      <c r="AJ17" s="21">
        <v>0.70632153096969297</v>
      </c>
      <c r="AK17" s="21">
        <v>0.75404912055937201</v>
      </c>
      <c r="AL17" s="21">
        <v>5.6808906805573697E-2</v>
      </c>
      <c r="AM17" s="21">
        <v>0.56033295596555799</v>
      </c>
      <c r="AN17" s="21"/>
      <c r="AO17" s="21">
        <v>0.57403028334179296</v>
      </c>
      <c r="AP17" s="21">
        <v>0.72092720457568005</v>
      </c>
      <c r="AQ17" s="21">
        <v>0.79373394013722298</v>
      </c>
      <c r="AR17" s="21"/>
      <c r="AS17" s="21">
        <v>0.58317016780033404</v>
      </c>
      <c r="AT17" s="21">
        <v>0.65608489161049899</v>
      </c>
      <c r="AU17" s="21">
        <v>0.65354708763909697</v>
      </c>
      <c r="AV17" s="21">
        <v>0.74972878288784806</v>
      </c>
      <c r="AW17" s="21">
        <v>0.27654330524919901</v>
      </c>
      <c r="AX17" s="21"/>
      <c r="AY17" s="21">
        <v>0.58292145415836205</v>
      </c>
      <c r="AZ17" s="21">
        <v>0.51156254436637905</v>
      </c>
      <c r="BA17" s="21">
        <v>0.71739868370254001</v>
      </c>
      <c r="BB17" s="21">
        <v>0.49076019180028702</v>
      </c>
      <c r="BC17" s="21">
        <v>0.72960145484769801</v>
      </c>
      <c r="BD17" s="21">
        <v>0.61393218301299202</v>
      </c>
      <c r="BE17" s="21">
        <v>0.62433945404542801</v>
      </c>
      <c r="BF17" s="21">
        <v>0.62859375012726204</v>
      </c>
      <c r="BG17" s="21">
        <v>0.68195440047441502</v>
      </c>
      <c r="BH17" s="21">
        <v>0.64405240130491503</v>
      </c>
      <c r="BI17" s="21">
        <v>0.64911869243577303</v>
      </c>
      <c r="BJ17" s="21">
        <v>0.75086312680806599</v>
      </c>
      <c r="BK17" s="21">
        <v>0.379932118918412</v>
      </c>
      <c r="BL17" s="21">
        <v>0.54053744366857803</v>
      </c>
      <c r="BM17" s="21">
        <v>0.74247931299761605</v>
      </c>
      <c r="BN17" s="21">
        <v>0.710244495291251</v>
      </c>
      <c r="BO17" s="21"/>
      <c r="BP17" s="21">
        <v>0.65640628989269401</v>
      </c>
      <c r="BQ17" s="21">
        <v>0.64218443008507897</v>
      </c>
      <c r="BR17" s="21">
        <v>0.60861185968955001</v>
      </c>
      <c r="BS17" s="21">
        <v>0.61750334791212502</v>
      </c>
      <c r="BT17" s="21">
        <v>0.54764192126473299</v>
      </c>
      <c r="BU17" s="21">
        <v>0.74212399327388501</v>
      </c>
      <c r="BV17" s="21"/>
      <c r="BW17" s="21">
        <v>0.53575973573173297</v>
      </c>
      <c r="BX17" s="21">
        <v>0.60087661467724995</v>
      </c>
      <c r="BY17" s="21">
        <v>0.67818920821647699</v>
      </c>
      <c r="BZ17" s="21">
        <v>0.67463389349643299</v>
      </c>
      <c r="CA17" s="21">
        <v>0.45652246779625999</v>
      </c>
      <c r="CB17" s="21">
        <v>0.619806469056846</v>
      </c>
      <c r="CC17" s="21">
        <v>0.82155751641699204</v>
      </c>
      <c r="CD17" s="21">
        <v>0.52045085338318797</v>
      </c>
      <c r="CE17" s="21"/>
      <c r="CF17" s="21">
        <v>0.470659593793259</v>
      </c>
      <c r="CG17" s="21">
        <v>0.67115393457625006</v>
      </c>
      <c r="CH17" s="21">
        <v>0.59579125086592699</v>
      </c>
      <c r="CI17" s="21">
        <v>0.69305609627731302</v>
      </c>
      <c r="CJ17" s="21">
        <v>0.61442957843933099</v>
      </c>
      <c r="CK17" s="21"/>
      <c r="CL17" s="21">
        <v>0.72002271282673602</v>
      </c>
      <c r="CM17" s="21"/>
      <c r="CN17" s="21">
        <v>0.66507248383997997</v>
      </c>
      <c r="CO17" s="21">
        <v>0.59797387971268201</v>
      </c>
      <c r="CP17" s="21">
        <v>0.57405756767979899</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CP22"/>
  <sheetViews>
    <sheetView showGridLines="0" topLeftCell="A4" workbookViewId="0">
      <pane xSplit="2" topLeftCell="AP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990</v>
      </c>
      <c r="D7" s="10">
        <v>489</v>
      </c>
      <c r="E7" s="10">
        <v>496</v>
      </c>
      <c r="F7" s="10"/>
      <c r="G7" s="10">
        <v>126</v>
      </c>
      <c r="H7" s="10">
        <v>176</v>
      </c>
      <c r="I7" s="10">
        <v>190</v>
      </c>
      <c r="J7" s="10">
        <v>164</v>
      </c>
      <c r="K7" s="10">
        <v>161</v>
      </c>
      <c r="L7" s="10">
        <v>173</v>
      </c>
      <c r="M7" s="10"/>
      <c r="N7" s="10">
        <v>278</v>
      </c>
      <c r="O7" s="10">
        <v>266</v>
      </c>
      <c r="P7" s="10">
        <v>224</v>
      </c>
      <c r="Q7" s="10">
        <v>220</v>
      </c>
      <c r="R7" s="10"/>
      <c r="S7" s="10">
        <v>135</v>
      </c>
      <c r="T7" s="10">
        <v>131</v>
      </c>
      <c r="U7" s="10">
        <v>78</v>
      </c>
      <c r="V7" s="10">
        <v>104</v>
      </c>
      <c r="W7" s="10">
        <v>65</v>
      </c>
      <c r="X7" s="10">
        <v>85</v>
      </c>
      <c r="Y7" s="10">
        <v>91</v>
      </c>
      <c r="Z7" s="10">
        <v>40</v>
      </c>
      <c r="AA7" s="10">
        <v>130</v>
      </c>
      <c r="AB7" s="10">
        <v>78</v>
      </c>
      <c r="AC7" s="10">
        <v>53</v>
      </c>
      <c r="AD7" s="10"/>
      <c r="AE7" s="10">
        <v>339</v>
      </c>
      <c r="AF7" s="10">
        <v>403</v>
      </c>
      <c r="AG7" s="10">
        <v>165</v>
      </c>
      <c r="AH7" s="10"/>
      <c r="AI7" s="10">
        <v>327</v>
      </c>
      <c r="AJ7" s="10">
        <v>294</v>
      </c>
      <c r="AK7" s="10">
        <v>75</v>
      </c>
      <c r="AL7" s="10">
        <v>23</v>
      </c>
      <c r="AM7" s="10">
        <v>139</v>
      </c>
      <c r="AN7" s="10"/>
      <c r="AO7" s="10">
        <v>168</v>
      </c>
      <c r="AP7" s="10">
        <v>352</v>
      </c>
      <c r="AQ7" s="10">
        <v>82</v>
      </c>
      <c r="AR7" s="10"/>
      <c r="AS7" s="10">
        <v>239</v>
      </c>
      <c r="AT7" s="10">
        <v>199</v>
      </c>
      <c r="AU7" s="10">
        <v>276</v>
      </c>
      <c r="AV7" s="10">
        <v>121</v>
      </c>
      <c r="AW7" s="10">
        <v>14</v>
      </c>
      <c r="AX7" s="10"/>
      <c r="AY7" s="10">
        <v>10</v>
      </c>
      <c r="AZ7" s="10">
        <v>47</v>
      </c>
      <c r="BA7" s="10">
        <v>47</v>
      </c>
      <c r="BB7" s="10">
        <v>60</v>
      </c>
      <c r="BC7" s="10">
        <v>102</v>
      </c>
      <c r="BD7" s="10">
        <v>111</v>
      </c>
      <c r="BE7" s="10">
        <v>84</v>
      </c>
      <c r="BF7" s="10">
        <v>83</v>
      </c>
      <c r="BG7" s="10">
        <v>68</v>
      </c>
      <c r="BH7" s="10">
        <v>69</v>
      </c>
      <c r="BI7" s="10">
        <v>80</v>
      </c>
      <c r="BJ7" s="10">
        <v>60</v>
      </c>
      <c r="BK7" s="10">
        <v>44</v>
      </c>
      <c r="BL7" s="10">
        <v>19</v>
      </c>
      <c r="BM7" s="10">
        <v>24</v>
      </c>
      <c r="BN7" s="10">
        <v>34</v>
      </c>
      <c r="BO7" s="10"/>
      <c r="BP7" s="10">
        <v>207</v>
      </c>
      <c r="BQ7" s="10">
        <v>287</v>
      </c>
      <c r="BR7" s="10">
        <v>123</v>
      </c>
      <c r="BS7" s="10">
        <v>214</v>
      </c>
      <c r="BT7" s="10">
        <v>105</v>
      </c>
      <c r="BU7" s="10">
        <v>54</v>
      </c>
      <c r="BV7" s="10"/>
      <c r="BW7" s="10">
        <v>35</v>
      </c>
      <c r="BX7" s="10">
        <v>218</v>
      </c>
      <c r="BY7" s="10">
        <v>313</v>
      </c>
      <c r="BZ7" s="10">
        <v>185</v>
      </c>
      <c r="CA7" s="10">
        <v>101</v>
      </c>
      <c r="CB7" s="10">
        <v>45</v>
      </c>
      <c r="CC7" s="10">
        <v>21</v>
      </c>
      <c r="CD7" s="10">
        <v>30</v>
      </c>
      <c r="CE7" s="10"/>
      <c r="CF7" s="10">
        <v>71</v>
      </c>
      <c r="CG7" s="10">
        <v>379</v>
      </c>
      <c r="CH7" s="10">
        <v>356</v>
      </c>
      <c r="CI7" s="10">
        <v>150</v>
      </c>
      <c r="CJ7" s="10">
        <v>34</v>
      </c>
      <c r="CK7" s="10"/>
      <c r="CL7" s="10">
        <v>119</v>
      </c>
      <c r="CM7" s="10"/>
      <c r="CN7" s="10">
        <v>570</v>
      </c>
      <c r="CO7" s="10">
        <v>193</v>
      </c>
      <c r="CP7" s="10">
        <v>227</v>
      </c>
    </row>
    <row r="8" spans="2:94" ht="30" customHeight="1" x14ac:dyDescent="0.35">
      <c r="B8" s="11" t="s">
        <v>20</v>
      </c>
      <c r="C8" s="11">
        <v>983</v>
      </c>
      <c r="D8" s="11">
        <v>480</v>
      </c>
      <c r="E8" s="11">
        <v>498</v>
      </c>
      <c r="F8" s="11"/>
      <c r="G8" s="11">
        <v>123</v>
      </c>
      <c r="H8" s="11">
        <v>170</v>
      </c>
      <c r="I8" s="11">
        <v>184</v>
      </c>
      <c r="J8" s="11">
        <v>160</v>
      </c>
      <c r="K8" s="11">
        <v>151</v>
      </c>
      <c r="L8" s="11">
        <v>195</v>
      </c>
      <c r="M8" s="11"/>
      <c r="N8" s="11">
        <v>269</v>
      </c>
      <c r="O8" s="11">
        <v>259</v>
      </c>
      <c r="P8" s="11">
        <v>225</v>
      </c>
      <c r="Q8" s="11">
        <v>227</v>
      </c>
      <c r="R8" s="11"/>
      <c r="S8" s="11">
        <v>140</v>
      </c>
      <c r="T8" s="11">
        <v>127</v>
      </c>
      <c r="U8" s="11">
        <v>78</v>
      </c>
      <c r="V8" s="11">
        <v>98</v>
      </c>
      <c r="W8" s="11">
        <v>64</v>
      </c>
      <c r="X8" s="11">
        <v>87</v>
      </c>
      <c r="Y8" s="11">
        <v>86</v>
      </c>
      <c r="Z8" s="11">
        <v>39</v>
      </c>
      <c r="AA8" s="11">
        <v>124</v>
      </c>
      <c r="AB8" s="11">
        <v>87</v>
      </c>
      <c r="AC8" s="11">
        <v>51</v>
      </c>
      <c r="AD8" s="11"/>
      <c r="AE8" s="11">
        <v>341</v>
      </c>
      <c r="AF8" s="11">
        <v>401</v>
      </c>
      <c r="AG8" s="11">
        <v>161</v>
      </c>
      <c r="AH8" s="11"/>
      <c r="AI8" s="11">
        <v>329</v>
      </c>
      <c r="AJ8" s="11">
        <v>289</v>
      </c>
      <c r="AK8" s="11">
        <v>74</v>
      </c>
      <c r="AL8" s="11">
        <v>23</v>
      </c>
      <c r="AM8" s="11">
        <v>137</v>
      </c>
      <c r="AN8" s="11"/>
      <c r="AO8" s="11">
        <v>170</v>
      </c>
      <c r="AP8" s="11">
        <v>347</v>
      </c>
      <c r="AQ8" s="11">
        <v>81</v>
      </c>
      <c r="AR8" s="11"/>
      <c r="AS8" s="11">
        <v>243</v>
      </c>
      <c r="AT8" s="11">
        <v>196</v>
      </c>
      <c r="AU8" s="11">
        <v>269</v>
      </c>
      <c r="AV8" s="11">
        <v>118</v>
      </c>
      <c r="AW8" s="11">
        <v>14</v>
      </c>
      <c r="AX8" s="11"/>
      <c r="AY8" s="11">
        <v>9</v>
      </c>
      <c r="AZ8" s="11">
        <v>46</v>
      </c>
      <c r="BA8" s="11">
        <v>47</v>
      </c>
      <c r="BB8" s="11">
        <v>61</v>
      </c>
      <c r="BC8" s="11">
        <v>101</v>
      </c>
      <c r="BD8" s="11">
        <v>112</v>
      </c>
      <c r="BE8" s="11">
        <v>87</v>
      </c>
      <c r="BF8" s="11">
        <v>83</v>
      </c>
      <c r="BG8" s="11">
        <v>66</v>
      </c>
      <c r="BH8" s="11">
        <v>67</v>
      </c>
      <c r="BI8" s="11">
        <v>78</v>
      </c>
      <c r="BJ8" s="11">
        <v>59</v>
      </c>
      <c r="BK8" s="11">
        <v>43</v>
      </c>
      <c r="BL8" s="11">
        <v>19</v>
      </c>
      <c r="BM8" s="11">
        <v>23</v>
      </c>
      <c r="BN8" s="11">
        <v>33</v>
      </c>
      <c r="BO8" s="11"/>
      <c r="BP8" s="11">
        <v>204</v>
      </c>
      <c r="BQ8" s="11">
        <v>286</v>
      </c>
      <c r="BR8" s="11">
        <v>122</v>
      </c>
      <c r="BS8" s="11">
        <v>213</v>
      </c>
      <c r="BT8" s="11">
        <v>105</v>
      </c>
      <c r="BU8" s="11">
        <v>54</v>
      </c>
      <c r="BV8" s="11"/>
      <c r="BW8" s="11">
        <v>34</v>
      </c>
      <c r="BX8" s="11">
        <v>216</v>
      </c>
      <c r="BY8" s="11">
        <v>314</v>
      </c>
      <c r="BZ8" s="11">
        <v>184</v>
      </c>
      <c r="CA8" s="11">
        <v>99</v>
      </c>
      <c r="CB8" s="11">
        <v>45</v>
      </c>
      <c r="CC8" s="11">
        <v>21</v>
      </c>
      <c r="CD8" s="11">
        <v>29</v>
      </c>
      <c r="CE8" s="11"/>
      <c r="CF8" s="11">
        <v>71</v>
      </c>
      <c r="CG8" s="11">
        <v>380</v>
      </c>
      <c r="CH8" s="11">
        <v>354</v>
      </c>
      <c r="CI8" s="11">
        <v>146</v>
      </c>
      <c r="CJ8" s="11">
        <v>33</v>
      </c>
      <c r="CK8" s="11"/>
      <c r="CL8" s="11">
        <v>117</v>
      </c>
      <c r="CM8" s="11"/>
      <c r="CN8" s="11">
        <v>565</v>
      </c>
      <c r="CO8" s="11">
        <v>189</v>
      </c>
      <c r="CP8" s="11">
        <v>229</v>
      </c>
    </row>
    <row r="9" spans="2:94" x14ac:dyDescent="0.35">
      <c r="B9" s="18" t="s">
        <v>205</v>
      </c>
      <c r="C9" s="17">
        <v>0.28771512672188798</v>
      </c>
      <c r="D9" s="17">
        <v>0.35273312263717699</v>
      </c>
      <c r="E9" s="17">
        <v>0.22397488346462999</v>
      </c>
      <c r="F9" s="17"/>
      <c r="G9" s="17">
        <v>0.381307325525649</v>
      </c>
      <c r="H9" s="17">
        <v>0.33625702532472401</v>
      </c>
      <c r="I9" s="17">
        <v>0.248492812942714</v>
      </c>
      <c r="J9" s="17">
        <v>0.28303327938398998</v>
      </c>
      <c r="K9" s="17">
        <v>0.29786154169398898</v>
      </c>
      <c r="L9" s="17">
        <v>0.21941534821425501</v>
      </c>
      <c r="M9" s="17"/>
      <c r="N9" s="17">
        <v>0.30978320063686499</v>
      </c>
      <c r="O9" s="17">
        <v>0.29609469202215399</v>
      </c>
      <c r="P9" s="17">
        <v>0.27234795284418101</v>
      </c>
      <c r="Q9" s="17">
        <v>0.26550656459282002</v>
      </c>
      <c r="R9" s="17"/>
      <c r="S9" s="17">
        <v>0.33126456586450898</v>
      </c>
      <c r="T9" s="17">
        <v>0.220515870465395</v>
      </c>
      <c r="U9" s="17">
        <v>0.22983520642583599</v>
      </c>
      <c r="V9" s="17">
        <v>0.25584868045616299</v>
      </c>
      <c r="W9" s="17">
        <v>0.22391647079451599</v>
      </c>
      <c r="X9" s="17">
        <v>0.232753807458081</v>
      </c>
      <c r="Y9" s="17">
        <v>0.36007403309714697</v>
      </c>
      <c r="Z9" s="17">
        <v>0.29512766839911098</v>
      </c>
      <c r="AA9" s="17">
        <v>0.33845598759017198</v>
      </c>
      <c r="AB9" s="17">
        <v>0.35456668779292899</v>
      </c>
      <c r="AC9" s="17">
        <v>0.29409423256635098</v>
      </c>
      <c r="AD9" s="17"/>
      <c r="AE9" s="17">
        <v>0.25364506847330198</v>
      </c>
      <c r="AF9" s="17">
        <v>0.32439520118808002</v>
      </c>
      <c r="AG9" s="17">
        <v>0.213810566862951</v>
      </c>
      <c r="AH9" s="17"/>
      <c r="AI9" s="17">
        <v>0.25989575087093297</v>
      </c>
      <c r="AJ9" s="17">
        <v>0.33903960168344299</v>
      </c>
      <c r="AK9" s="17">
        <v>0.23711121436015001</v>
      </c>
      <c r="AL9" s="17">
        <v>0.170269381159046</v>
      </c>
      <c r="AM9" s="17">
        <v>0.197335048666333</v>
      </c>
      <c r="AN9" s="17"/>
      <c r="AO9" s="17">
        <v>0.244605684222612</v>
      </c>
      <c r="AP9" s="17">
        <v>0.34713892101614702</v>
      </c>
      <c r="AQ9" s="17">
        <v>0.31245301147680199</v>
      </c>
      <c r="AR9" s="17"/>
      <c r="AS9" s="17">
        <v>0.25026836968956101</v>
      </c>
      <c r="AT9" s="17">
        <v>0.27415482838621802</v>
      </c>
      <c r="AU9" s="17">
        <v>0.323357134143821</v>
      </c>
      <c r="AV9" s="17">
        <v>0.32857029689200101</v>
      </c>
      <c r="AW9" s="17">
        <v>0.28531191045228199</v>
      </c>
      <c r="AX9" s="17"/>
      <c r="AY9" s="17">
        <v>0.30126981917773599</v>
      </c>
      <c r="AZ9" s="17">
        <v>0.25037827752329</v>
      </c>
      <c r="BA9" s="17">
        <v>0.35216736705357199</v>
      </c>
      <c r="BB9" s="17">
        <v>0.29203282063545699</v>
      </c>
      <c r="BC9" s="17">
        <v>0.32985544389132299</v>
      </c>
      <c r="BD9" s="17">
        <v>0.27109079967835098</v>
      </c>
      <c r="BE9" s="17">
        <v>0.24860450633207901</v>
      </c>
      <c r="BF9" s="17">
        <v>0.219330585204699</v>
      </c>
      <c r="BG9" s="17">
        <v>0.32455643008217799</v>
      </c>
      <c r="BH9" s="17">
        <v>0.344375864433007</v>
      </c>
      <c r="BI9" s="17">
        <v>0.26312893305371599</v>
      </c>
      <c r="BJ9" s="17">
        <v>0.27004862529628798</v>
      </c>
      <c r="BK9" s="17">
        <v>0.24550022739081601</v>
      </c>
      <c r="BL9" s="17">
        <v>0.26539855695491799</v>
      </c>
      <c r="BM9" s="17">
        <v>0.37873197864230801</v>
      </c>
      <c r="BN9" s="17">
        <v>0.43501840768275102</v>
      </c>
      <c r="BO9" s="17"/>
      <c r="BP9" s="17">
        <v>0.302652591043438</v>
      </c>
      <c r="BQ9" s="17">
        <v>0.31176827928537998</v>
      </c>
      <c r="BR9" s="17">
        <v>0.25959319076701298</v>
      </c>
      <c r="BS9" s="17">
        <v>0.28390553472165098</v>
      </c>
      <c r="BT9" s="17">
        <v>0.26015418090107201</v>
      </c>
      <c r="BU9" s="17">
        <v>0.23534546488987201</v>
      </c>
      <c r="BV9" s="17"/>
      <c r="BW9" s="17">
        <v>0.47498648438399299</v>
      </c>
      <c r="BX9" s="17">
        <v>0.25753273209668998</v>
      </c>
      <c r="BY9" s="17">
        <v>0.30611293613242002</v>
      </c>
      <c r="BZ9" s="17">
        <v>0.269218921218912</v>
      </c>
      <c r="CA9" s="17">
        <v>0.31216562251251401</v>
      </c>
      <c r="CB9" s="17">
        <v>0.19256960509624499</v>
      </c>
      <c r="CC9" s="17">
        <v>0.28556777520343002</v>
      </c>
      <c r="CD9" s="17">
        <v>0.29352258107566098</v>
      </c>
      <c r="CE9" s="17"/>
      <c r="CF9" s="17">
        <v>0.313785253371825</v>
      </c>
      <c r="CG9" s="17">
        <v>0.31770142015624903</v>
      </c>
      <c r="CH9" s="17">
        <v>0.23118574430958</v>
      </c>
      <c r="CI9" s="17">
        <v>0.32467083958602899</v>
      </c>
      <c r="CJ9" s="17">
        <v>0.32917319569557302</v>
      </c>
      <c r="CK9" s="17"/>
      <c r="CL9" s="17">
        <v>0.34222433787477502</v>
      </c>
      <c r="CM9" s="17"/>
      <c r="CN9" s="17">
        <v>0.32308501073435097</v>
      </c>
      <c r="CO9" s="17">
        <v>0.211792814773959</v>
      </c>
      <c r="CP9" s="17">
        <v>0.26305887007993101</v>
      </c>
    </row>
    <row r="10" spans="2:94" x14ac:dyDescent="0.35">
      <c r="B10" s="18" t="s">
        <v>206</v>
      </c>
      <c r="C10" s="17">
        <v>0.37312675210273299</v>
      </c>
      <c r="D10" s="17">
        <v>0.36667974703891698</v>
      </c>
      <c r="E10" s="17">
        <v>0.37901377249265</v>
      </c>
      <c r="F10" s="17"/>
      <c r="G10" s="17">
        <v>0.348061905082032</v>
      </c>
      <c r="H10" s="17">
        <v>0.38866788102159999</v>
      </c>
      <c r="I10" s="17">
        <v>0.40003937627685598</v>
      </c>
      <c r="J10" s="17">
        <v>0.38253756547665502</v>
      </c>
      <c r="K10" s="17">
        <v>0.32679115463823699</v>
      </c>
      <c r="L10" s="17">
        <v>0.37817143257765401</v>
      </c>
      <c r="M10" s="17"/>
      <c r="N10" s="17">
        <v>0.39869663805455602</v>
      </c>
      <c r="O10" s="17">
        <v>0.38312548813670799</v>
      </c>
      <c r="P10" s="17">
        <v>0.36257282947693298</v>
      </c>
      <c r="Q10" s="17">
        <v>0.34509898287579699</v>
      </c>
      <c r="R10" s="17"/>
      <c r="S10" s="17">
        <v>0.37526904560762497</v>
      </c>
      <c r="T10" s="17">
        <v>0.36260194269908802</v>
      </c>
      <c r="U10" s="17">
        <v>0.4255493206873</v>
      </c>
      <c r="V10" s="17">
        <v>0.40006464667611102</v>
      </c>
      <c r="W10" s="17">
        <v>0.45664396909918198</v>
      </c>
      <c r="X10" s="17">
        <v>0.42093331725618799</v>
      </c>
      <c r="Y10" s="17">
        <v>0.328732843805915</v>
      </c>
      <c r="Z10" s="17">
        <v>0.39430537602714499</v>
      </c>
      <c r="AA10" s="17">
        <v>0.31954191242124902</v>
      </c>
      <c r="AB10" s="17">
        <v>0.27103841320775601</v>
      </c>
      <c r="AC10" s="17">
        <v>0.43741465956132902</v>
      </c>
      <c r="AD10" s="17"/>
      <c r="AE10" s="17">
        <v>0.36604471629184099</v>
      </c>
      <c r="AF10" s="17">
        <v>0.38609159104875701</v>
      </c>
      <c r="AG10" s="17">
        <v>0.408066025690284</v>
      </c>
      <c r="AH10" s="17"/>
      <c r="AI10" s="17">
        <v>0.37429545344417903</v>
      </c>
      <c r="AJ10" s="17">
        <v>0.38386136721018799</v>
      </c>
      <c r="AK10" s="17">
        <v>0.45487375648581801</v>
      </c>
      <c r="AL10" s="17">
        <v>0.228107978788925</v>
      </c>
      <c r="AM10" s="17">
        <v>0.41792813578892402</v>
      </c>
      <c r="AN10" s="17"/>
      <c r="AO10" s="17">
        <v>0.393234074704499</v>
      </c>
      <c r="AP10" s="17">
        <v>0.39232547518097999</v>
      </c>
      <c r="AQ10" s="17">
        <v>0.42168000847201498</v>
      </c>
      <c r="AR10" s="17"/>
      <c r="AS10" s="17">
        <v>0.34643136378261302</v>
      </c>
      <c r="AT10" s="17">
        <v>0.36589062800462901</v>
      </c>
      <c r="AU10" s="17">
        <v>0.38498778462268302</v>
      </c>
      <c r="AV10" s="17">
        <v>0.42939939604761301</v>
      </c>
      <c r="AW10" s="17">
        <v>0.287092151786906</v>
      </c>
      <c r="AX10" s="17"/>
      <c r="AY10" s="17">
        <v>0.39677963602976202</v>
      </c>
      <c r="AZ10" s="17">
        <v>0.27529216352216401</v>
      </c>
      <c r="BA10" s="17">
        <v>0.35161642978395502</v>
      </c>
      <c r="BB10" s="17">
        <v>0.25124570600268897</v>
      </c>
      <c r="BC10" s="17">
        <v>0.42167539789166503</v>
      </c>
      <c r="BD10" s="17">
        <v>0.37920881140576601</v>
      </c>
      <c r="BE10" s="17">
        <v>0.36272117989024</v>
      </c>
      <c r="BF10" s="17">
        <v>0.41917360942258303</v>
      </c>
      <c r="BG10" s="17">
        <v>0.36029140812218802</v>
      </c>
      <c r="BH10" s="17">
        <v>0.41203281574221001</v>
      </c>
      <c r="BI10" s="17">
        <v>0.45158257858352702</v>
      </c>
      <c r="BJ10" s="17">
        <v>0.44620529531707998</v>
      </c>
      <c r="BK10" s="17">
        <v>0.27739708255106699</v>
      </c>
      <c r="BL10" s="17">
        <v>0.40088903650269098</v>
      </c>
      <c r="BM10" s="17">
        <v>0.326503245693821</v>
      </c>
      <c r="BN10" s="17">
        <v>0.30792748500330003</v>
      </c>
      <c r="BO10" s="17"/>
      <c r="BP10" s="17">
        <v>0.40962740718874802</v>
      </c>
      <c r="BQ10" s="17">
        <v>0.37970094388498099</v>
      </c>
      <c r="BR10" s="17">
        <v>0.32314031405010701</v>
      </c>
      <c r="BS10" s="17">
        <v>0.34879983852593999</v>
      </c>
      <c r="BT10" s="17">
        <v>0.38616961613309297</v>
      </c>
      <c r="BU10" s="17">
        <v>0.38328937588267498</v>
      </c>
      <c r="BV10" s="17"/>
      <c r="BW10" s="17">
        <v>0.115466729516844</v>
      </c>
      <c r="BX10" s="17">
        <v>0.38946937213758898</v>
      </c>
      <c r="BY10" s="17">
        <v>0.362960518074531</v>
      </c>
      <c r="BZ10" s="17">
        <v>0.42147763976309899</v>
      </c>
      <c r="CA10" s="17">
        <v>0.31398583093551502</v>
      </c>
      <c r="CB10" s="17">
        <v>0.477551690211512</v>
      </c>
      <c r="CC10" s="17">
        <v>0.534098158640263</v>
      </c>
      <c r="CD10" s="17">
        <v>0.26400371050733801</v>
      </c>
      <c r="CE10" s="17"/>
      <c r="CF10" s="17">
        <v>0.29021110207102102</v>
      </c>
      <c r="CG10" s="17">
        <v>0.37454296531338499</v>
      </c>
      <c r="CH10" s="17">
        <v>0.40280705235325798</v>
      </c>
      <c r="CI10" s="17">
        <v>0.33777975745182398</v>
      </c>
      <c r="CJ10" s="17">
        <v>0.37257048059179099</v>
      </c>
      <c r="CK10" s="17"/>
      <c r="CL10" s="17">
        <v>0.40986765131522002</v>
      </c>
      <c r="CM10" s="17"/>
      <c r="CN10" s="17">
        <v>0.352614225075426</v>
      </c>
      <c r="CO10" s="17">
        <v>0.400596092429156</v>
      </c>
      <c r="CP10" s="17">
        <v>0.40109545843487399</v>
      </c>
    </row>
    <row r="11" spans="2:94" x14ac:dyDescent="0.35">
      <c r="B11" s="18" t="s">
        <v>207</v>
      </c>
      <c r="C11" s="17">
        <v>0.189766364170599</v>
      </c>
      <c r="D11" s="17">
        <v>0.14874187659112501</v>
      </c>
      <c r="E11" s="17">
        <v>0.23117229991847499</v>
      </c>
      <c r="F11" s="17"/>
      <c r="G11" s="17">
        <v>0.21535340044117901</v>
      </c>
      <c r="H11" s="17">
        <v>0.147593948552529</v>
      </c>
      <c r="I11" s="17">
        <v>0.205210157760155</v>
      </c>
      <c r="J11" s="17">
        <v>0.18538243272548199</v>
      </c>
      <c r="K11" s="17">
        <v>0.14676529995490101</v>
      </c>
      <c r="L11" s="17">
        <v>0.23269961867094799</v>
      </c>
      <c r="M11" s="17"/>
      <c r="N11" s="17">
        <v>0.16678905967584101</v>
      </c>
      <c r="O11" s="17">
        <v>0.17819097546747201</v>
      </c>
      <c r="P11" s="17">
        <v>0.17306979108354301</v>
      </c>
      <c r="Q11" s="17">
        <v>0.248554400046503</v>
      </c>
      <c r="R11" s="17"/>
      <c r="S11" s="17">
        <v>0.16533162676369201</v>
      </c>
      <c r="T11" s="17">
        <v>0.245016681740793</v>
      </c>
      <c r="U11" s="17">
        <v>0.22173823203425</v>
      </c>
      <c r="V11" s="17">
        <v>0.237838260970439</v>
      </c>
      <c r="W11" s="17">
        <v>0.17859637866054101</v>
      </c>
      <c r="X11" s="17">
        <v>0.125412879041647</v>
      </c>
      <c r="Y11" s="17">
        <v>0.214186145321207</v>
      </c>
      <c r="Z11" s="17">
        <v>0.211611993466711</v>
      </c>
      <c r="AA11" s="17">
        <v>0.152053496558503</v>
      </c>
      <c r="AB11" s="17">
        <v>0.20193067855559699</v>
      </c>
      <c r="AC11" s="17">
        <v>0.11504113607974201</v>
      </c>
      <c r="AD11" s="17"/>
      <c r="AE11" s="17">
        <v>0.17089169967892501</v>
      </c>
      <c r="AF11" s="17">
        <v>0.172000455238279</v>
      </c>
      <c r="AG11" s="17">
        <v>0.23804227756579499</v>
      </c>
      <c r="AH11" s="17"/>
      <c r="AI11" s="17">
        <v>0.19836241508626101</v>
      </c>
      <c r="AJ11" s="17">
        <v>0.18100518355919901</v>
      </c>
      <c r="AK11" s="17">
        <v>0.17737314717116801</v>
      </c>
      <c r="AL11" s="17">
        <v>0.139282715829248</v>
      </c>
      <c r="AM11" s="17">
        <v>0.21827134678818699</v>
      </c>
      <c r="AN11" s="17"/>
      <c r="AO11" s="17">
        <v>0.18613702793095999</v>
      </c>
      <c r="AP11" s="17">
        <v>0.171259732093622</v>
      </c>
      <c r="AQ11" s="17">
        <v>0.123776972575739</v>
      </c>
      <c r="AR11" s="17"/>
      <c r="AS11" s="17">
        <v>0.238240799951624</v>
      </c>
      <c r="AT11" s="17">
        <v>0.22740740927372399</v>
      </c>
      <c r="AU11" s="17">
        <v>0.14825674304408601</v>
      </c>
      <c r="AV11" s="17">
        <v>0.14915230336135901</v>
      </c>
      <c r="AW11" s="17">
        <v>0.213155336283471</v>
      </c>
      <c r="AX11" s="17"/>
      <c r="AY11" s="17">
        <v>0.101710218063626</v>
      </c>
      <c r="AZ11" s="17">
        <v>0.30187850239615099</v>
      </c>
      <c r="BA11" s="17">
        <v>0.148904552575152</v>
      </c>
      <c r="BB11" s="17">
        <v>0.30992991691060401</v>
      </c>
      <c r="BC11" s="17">
        <v>0.118415630343607</v>
      </c>
      <c r="BD11" s="17">
        <v>0.16832403506014701</v>
      </c>
      <c r="BE11" s="17">
        <v>0.28849663495326799</v>
      </c>
      <c r="BF11" s="17">
        <v>0.160378483586334</v>
      </c>
      <c r="BG11" s="17">
        <v>0.206735506768432</v>
      </c>
      <c r="BH11" s="17">
        <v>0.144930905201162</v>
      </c>
      <c r="BI11" s="17">
        <v>8.7194745085303699E-2</v>
      </c>
      <c r="BJ11" s="17">
        <v>0.21268418860613</v>
      </c>
      <c r="BK11" s="17">
        <v>0.20700327583142999</v>
      </c>
      <c r="BL11" s="17">
        <v>0.17260886472519599</v>
      </c>
      <c r="BM11" s="17">
        <v>0.29476477566387099</v>
      </c>
      <c r="BN11" s="17">
        <v>0.112859376391083</v>
      </c>
      <c r="BO11" s="17"/>
      <c r="BP11" s="17">
        <v>0.17615626520443101</v>
      </c>
      <c r="BQ11" s="17">
        <v>0.14622703571548901</v>
      </c>
      <c r="BR11" s="17">
        <v>0.25986324756755702</v>
      </c>
      <c r="BS11" s="17">
        <v>0.205598135078505</v>
      </c>
      <c r="BT11" s="17">
        <v>0.18125636178748</v>
      </c>
      <c r="BU11" s="17">
        <v>0.26889182153859698</v>
      </c>
      <c r="BV11" s="17"/>
      <c r="BW11" s="17">
        <v>0.24498556805823701</v>
      </c>
      <c r="BX11" s="17">
        <v>0.21127280434502199</v>
      </c>
      <c r="BY11" s="17">
        <v>0.19956226818768599</v>
      </c>
      <c r="BZ11" s="17">
        <v>0.14668032234869</v>
      </c>
      <c r="CA11" s="17">
        <v>0.20289712039988</v>
      </c>
      <c r="CB11" s="17">
        <v>0.13882041052300001</v>
      </c>
      <c r="CC11" s="17">
        <v>0.137854257205065</v>
      </c>
      <c r="CD11" s="17">
        <v>0.226739521585957</v>
      </c>
      <c r="CE11" s="17"/>
      <c r="CF11" s="17">
        <v>0.257305389840779</v>
      </c>
      <c r="CG11" s="17">
        <v>0.15096587096632</v>
      </c>
      <c r="CH11" s="17">
        <v>0.21903668294487999</v>
      </c>
      <c r="CI11" s="17">
        <v>0.20374782448644099</v>
      </c>
      <c r="CJ11" s="17">
        <v>0.116181402289595</v>
      </c>
      <c r="CK11" s="17"/>
      <c r="CL11" s="17">
        <v>0.15062780075569801</v>
      </c>
      <c r="CM11" s="17"/>
      <c r="CN11" s="17">
        <v>0.18745421729130399</v>
      </c>
      <c r="CO11" s="17">
        <v>0.22264304324119899</v>
      </c>
      <c r="CP11" s="17">
        <v>0.16833863720447001</v>
      </c>
    </row>
    <row r="12" spans="2:94" x14ac:dyDescent="0.35">
      <c r="B12" s="18" t="s">
        <v>208</v>
      </c>
      <c r="C12" s="17">
        <v>7.1689706602374906E-2</v>
      </c>
      <c r="D12" s="17">
        <v>6.42371345378768E-2</v>
      </c>
      <c r="E12" s="17">
        <v>7.9566799076828607E-2</v>
      </c>
      <c r="F12" s="17"/>
      <c r="G12" s="17">
        <v>3.1018676117438901E-2</v>
      </c>
      <c r="H12" s="17">
        <v>7.9585633405829095E-2</v>
      </c>
      <c r="I12" s="17">
        <v>6.7527931997563406E-2</v>
      </c>
      <c r="J12" s="17">
        <v>6.2306003092950001E-2</v>
      </c>
      <c r="K12" s="17">
        <v>0.11956402594266299</v>
      </c>
      <c r="L12" s="17">
        <v>6.5004956073890896E-2</v>
      </c>
      <c r="M12" s="17"/>
      <c r="N12" s="17">
        <v>7.2186335267683893E-2</v>
      </c>
      <c r="O12" s="17">
        <v>7.45595931332486E-2</v>
      </c>
      <c r="P12" s="17">
        <v>8.3513904689410098E-2</v>
      </c>
      <c r="Q12" s="17">
        <v>5.6715865435491897E-2</v>
      </c>
      <c r="R12" s="17"/>
      <c r="S12" s="17">
        <v>5.7908834751495802E-2</v>
      </c>
      <c r="T12" s="17">
        <v>8.3631214165380593E-2</v>
      </c>
      <c r="U12" s="17">
        <v>7.3081956470644194E-2</v>
      </c>
      <c r="V12" s="17">
        <v>5.6779217383537799E-2</v>
      </c>
      <c r="W12" s="17">
        <v>8.1003497417969195E-2</v>
      </c>
      <c r="X12" s="17">
        <v>0.13399945127045301</v>
      </c>
      <c r="Y12" s="17">
        <v>4.3397384138406103E-2</v>
      </c>
      <c r="Z12" s="17">
        <v>4.7742255861744999E-2</v>
      </c>
      <c r="AA12" s="17">
        <v>8.5353509640023598E-2</v>
      </c>
      <c r="AB12" s="17">
        <v>6.2211606292890999E-2</v>
      </c>
      <c r="AC12" s="17">
        <v>3.7654205783203602E-2</v>
      </c>
      <c r="AD12" s="17"/>
      <c r="AE12" s="17">
        <v>9.5777605290251006E-2</v>
      </c>
      <c r="AF12" s="17">
        <v>6.8349652012623802E-2</v>
      </c>
      <c r="AG12" s="17">
        <v>5.27823979437992E-2</v>
      </c>
      <c r="AH12" s="17"/>
      <c r="AI12" s="17">
        <v>9.1453251912973599E-2</v>
      </c>
      <c r="AJ12" s="17">
        <v>6.5067606867056801E-2</v>
      </c>
      <c r="AK12" s="17">
        <v>5.3855448661082002E-2</v>
      </c>
      <c r="AL12" s="17">
        <v>0.12324502829160899</v>
      </c>
      <c r="AM12" s="17">
        <v>4.9678576812394099E-2</v>
      </c>
      <c r="AN12" s="17"/>
      <c r="AO12" s="17">
        <v>0.10048400521386</v>
      </c>
      <c r="AP12" s="17">
        <v>5.4711007591127798E-2</v>
      </c>
      <c r="AQ12" s="17">
        <v>5.84340395710643E-2</v>
      </c>
      <c r="AR12" s="17"/>
      <c r="AS12" s="17">
        <v>8.2845252559231294E-2</v>
      </c>
      <c r="AT12" s="17">
        <v>6.5679631303302705E-2</v>
      </c>
      <c r="AU12" s="17">
        <v>6.6523240002888201E-2</v>
      </c>
      <c r="AV12" s="17">
        <v>5.8475385644504899E-2</v>
      </c>
      <c r="AW12" s="17">
        <v>0</v>
      </c>
      <c r="AX12" s="17"/>
      <c r="AY12" s="17">
        <v>0</v>
      </c>
      <c r="AZ12" s="17">
        <v>2.1297552832942501E-2</v>
      </c>
      <c r="BA12" s="17">
        <v>4.0976476109582403E-2</v>
      </c>
      <c r="BB12" s="17">
        <v>5.1192459322446301E-2</v>
      </c>
      <c r="BC12" s="17">
        <v>6.1405910252975003E-2</v>
      </c>
      <c r="BD12" s="17">
        <v>8.5944435489458695E-2</v>
      </c>
      <c r="BE12" s="17">
        <v>2.53832107818243E-2</v>
      </c>
      <c r="BF12" s="17">
        <v>0.143597700894077</v>
      </c>
      <c r="BG12" s="17">
        <v>6.2435403555814999E-2</v>
      </c>
      <c r="BH12" s="17">
        <v>5.4765824187382101E-2</v>
      </c>
      <c r="BI12" s="17">
        <v>0.101091009814121</v>
      </c>
      <c r="BJ12" s="17">
        <v>5.3683205927184299E-2</v>
      </c>
      <c r="BK12" s="17">
        <v>0.15469991277168099</v>
      </c>
      <c r="BL12" s="17">
        <v>0.104081901115414</v>
      </c>
      <c r="BM12" s="17">
        <v>0</v>
      </c>
      <c r="BN12" s="17">
        <v>0.116257484996916</v>
      </c>
      <c r="BO12" s="17"/>
      <c r="BP12" s="17">
        <v>4.7378738019622502E-2</v>
      </c>
      <c r="BQ12" s="17">
        <v>6.9909428719329703E-2</v>
      </c>
      <c r="BR12" s="17">
        <v>9.9307186440565701E-2</v>
      </c>
      <c r="BS12" s="17">
        <v>8.1680695383963706E-2</v>
      </c>
      <c r="BT12" s="17">
        <v>7.9022608437748595E-2</v>
      </c>
      <c r="BU12" s="17">
        <v>5.71648315194229E-2</v>
      </c>
      <c r="BV12" s="17"/>
      <c r="BW12" s="17">
        <v>8.2446070625376094E-2</v>
      </c>
      <c r="BX12" s="17">
        <v>6.17627618053175E-2</v>
      </c>
      <c r="BY12" s="17">
        <v>6.02115605973889E-2</v>
      </c>
      <c r="BZ12" s="17">
        <v>8.0430566023003996E-2</v>
      </c>
      <c r="CA12" s="17">
        <v>9.9987831083034995E-2</v>
      </c>
      <c r="CB12" s="17">
        <v>0.15077645601172701</v>
      </c>
      <c r="CC12" s="17">
        <v>4.2479808951242599E-2</v>
      </c>
      <c r="CD12" s="17">
        <v>3.3373865071967899E-2</v>
      </c>
      <c r="CE12" s="17"/>
      <c r="CF12" s="17">
        <v>5.4598137351488898E-2</v>
      </c>
      <c r="CG12" s="17">
        <v>7.9402213809127903E-2</v>
      </c>
      <c r="CH12" s="17">
        <v>7.0556709438562404E-2</v>
      </c>
      <c r="CI12" s="17">
        <v>7.2478237008070906E-2</v>
      </c>
      <c r="CJ12" s="17">
        <v>2.7981589533455101E-2</v>
      </c>
      <c r="CK12" s="17"/>
      <c r="CL12" s="17">
        <v>7.1071442313182201E-2</v>
      </c>
      <c r="CM12" s="17"/>
      <c r="CN12" s="17">
        <v>5.2556644795551402E-2</v>
      </c>
      <c r="CO12" s="17">
        <v>9.1808941617662704E-2</v>
      </c>
      <c r="CP12" s="17">
        <v>0.102319455308885</v>
      </c>
    </row>
    <row r="13" spans="2:94" x14ac:dyDescent="0.35">
      <c r="B13" s="18" t="s">
        <v>209</v>
      </c>
      <c r="C13" s="17">
        <v>4.2448878518929499E-2</v>
      </c>
      <c r="D13" s="17">
        <v>3.9678880480141503E-2</v>
      </c>
      <c r="E13" s="17">
        <v>4.3613917790633401E-2</v>
      </c>
      <c r="F13" s="17"/>
      <c r="G13" s="17">
        <v>1.51544983320266E-2</v>
      </c>
      <c r="H13" s="17">
        <v>3.6103115953686503E-2</v>
      </c>
      <c r="I13" s="17">
        <v>3.6641320462623701E-2</v>
      </c>
      <c r="J13" s="17">
        <v>4.3107360968651899E-2</v>
      </c>
      <c r="K13" s="17">
        <v>5.3634941399758801E-2</v>
      </c>
      <c r="L13" s="17">
        <v>6.1472936109954801E-2</v>
      </c>
      <c r="M13" s="17"/>
      <c r="N13" s="17">
        <v>3.85411681652248E-2</v>
      </c>
      <c r="O13" s="17">
        <v>4.5107445323797797E-2</v>
      </c>
      <c r="P13" s="17">
        <v>6.07906948292617E-2</v>
      </c>
      <c r="Q13" s="17">
        <v>2.6220027950128299E-2</v>
      </c>
      <c r="R13" s="17"/>
      <c r="S13" s="17">
        <v>2.3043021922660101E-2</v>
      </c>
      <c r="T13" s="17">
        <v>4.7369467684181203E-2</v>
      </c>
      <c r="U13" s="17">
        <v>3.6184119756857799E-2</v>
      </c>
      <c r="V13" s="17">
        <v>3.1434531526955002E-2</v>
      </c>
      <c r="W13" s="17">
        <v>3.02732057353747E-2</v>
      </c>
      <c r="X13" s="17">
        <v>3.5575745782552598E-2</v>
      </c>
      <c r="Y13" s="17">
        <v>4.17371739359493E-2</v>
      </c>
      <c r="Z13" s="17">
        <v>2.6931637023214602E-2</v>
      </c>
      <c r="AA13" s="17">
        <v>5.9997459261974702E-2</v>
      </c>
      <c r="AB13" s="17">
        <v>6.1070410504714998E-2</v>
      </c>
      <c r="AC13" s="17">
        <v>7.9672697557152394E-2</v>
      </c>
      <c r="AD13" s="17"/>
      <c r="AE13" s="17">
        <v>7.0361606309554806E-2</v>
      </c>
      <c r="AF13" s="17">
        <v>2.19912327621067E-2</v>
      </c>
      <c r="AG13" s="17">
        <v>4.3781693445853399E-2</v>
      </c>
      <c r="AH13" s="17"/>
      <c r="AI13" s="17">
        <v>5.5924777350979601E-2</v>
      </c>
      <c r="AJ13" s="17">
        <v>1.67017953764734E-2</v>
      </c>
      <c r="AK13" s="17">
        <v>2.4766477918965999E-2</v>
      </c>
      <c r="AL13" s="17">
        <v>0.12400978043791</v>
      </c>
      <c r="AM13" s="17">
        <v>5.07419154269413E-2</v>
      </c>
      <c r="AN13" s="17"/>
      <c r="AO13" s="17">
        <v>4.8356110743029E-2</v>
      </c>
      <c r="AP13" s="17">
        <v>1.7332265991831099E-2</v>
      </c>
      <c r="AQ13" s="17">
        <v>4.8594240475395699E-2</v>
      </c>
      <c r="AR13" s="17"/>
      <c r="AS13" s="17">
        <v>3.7674369265977899E-2</v>
      </c>
      <c r="AT13" s="17">
        <v>4.6101871761558298E-2</v>
      </c>
      <c r="AU13" s="17">
        <v>5.0817371586023702E-2</v>
      </c>
      <c r="AV13" s="17">
        <v>7.9285817639919397E-3</v>
      </c>
      <c r="AW13" s="17">
        <v>0.14345496290680701</v>
      </c>
      <c r="AX13" s="17"/>
      <c r="AY13" s="17">
        <v>0</v>
      </c>
      <c r="AZ13" s="17">
        <v>8.7242299333013099E-2</v>
      </c>
      <c r="BA13" s="17">
        <v>4.0408940468803299E-2</v>
      </c>
      <c r="BB13" s="17">
        <v>5.1853690000216002E-2</v>
      </c>
      <c r="BC13" s="17">
        <v>2.9750511671499599E-2</v>
      </c>
      <c r="BD13" s="17">
        <v>6.4088562646893804E-2</v>
      </c>
      <c r="BE13" s="17">
        <v>4.61507343374725E-2</v>
      </c>
      <c r="BF13" s="17">
        <v>2.35809806660639E-2</v>
      </c>
      <c r="BG13" s="17">
        <v>3.1500181001319703E-2</v>
      </c>
      <c r="BH13" s="17">
        <v>1.3784651195197501E-2</v>
      </c>
      <c r="BI13" s="17">
        <v>7.2422905322875306E-2</v>
      </c>
      <c r="BJ13" s="17">
        <v>1.7378684853317301E-2</v>
      </c>
      <c r="BK13" s="17">
        <v>4.3064701546696997E-2</v>
      </c>
      <c r="BL13" s="17">
        <v>5.7021640701780701E-2</v>
      </c>
      <c r="BM13" s="17">
        <v>0</v>
      </c>
      <c r="BN13" s="17">
        <v>2.79372459259499E-2</v>
      </c>
      <c r="BO13" s="17"/>
      <c r="BP13" s="17">
        <v>3.8561358679457897E-2</v>
      </c>
      <c r="BQ13" s="17">
        <v>5.1852885917799102E-2</v>
      </c>
      <c r="BR13" s="17">
        <v>4.2922498770291397E-2</v>
      </c>
      <c r="BS13" s="17">
        <v>3.4302927378337802E-2</v>
      </c>
      <c r="BT13" s="17">
        <v>4.40956185262169E-2</v>
      </c>
      <c r="BU13" s="17">
        <v>3.5136804081968599E-2</v>
      </c>
      <c r="BV13" s="17"/>
      <c r="BW13" s="17">
        <v>5.4711859860923903E-2</v>
      </c>
      <c r="BX13" s="17">
        <v>4.1239951283141299E-2</v>
      </c>
      <c r="BY13" s="17">
        <v>5.5266895334590602E-2</v>
      </c>
      <c r="BZ13" s="17">
        <v>2.0280958473744299E-2</v>
      </c>
      <c r="CA13" s="17">
        <v>4.23259874282318E-2</v>
      </c>
      <c r="CB13" s="17">
        <v>4.0281838157516403E-2</v>
      </c>
      <c r="CC13" s="17">
        <v>0</v>
      </c>
      <c r="CD13" s="17">
        <v>0.10168338787247699</v>
      </c>
      <c r="CE13" s="17"/>
      <c r="CF13" s="17">
        <v>4.1300704389060597E-2</v>
      </c>
      <c r="CG13" s="17">
        <v>4.4850970599270901E-2</v>
      </c>
      <c r="CH13" s="17">
        <v>4.7132917911002201E-2</v>
      </c>
      <c r="CI13" s="17">
        <v>1.42358674671886E-2</v>
      </c>
      <c r="CJ13" s="17">
        <v>9.1926131044288997E-2</v>
      </c>
      <c r="CK13" s="17"/>
      <c r="CL13" s="17">
        <v>1.8337382789397699E-2</v>
      </c>
      <c r="CM13" s="17"/>
      <c r="CN13" s="17">
        <v>4.3326767555816999E-2</v>
      </c>
      <c r="CO13" s="17">
        <v>4.18675432579848E-2</v>
      </c>
      <c r="CP13" s="17">
        <v>4.0761363466286997E-2</v>
      </c>
    </row>
    <row r="14" spans="2:94" x14ac:dyDescent="0.35">
      <c r="B14" s="18" t="s">
        <v>133</v>
      </c>
      <c r="C14" s="17">
        <v>3.52531718834743E-2</v>
      </c>
      <c r="D14" s="17">
        <v>2.7929238714763299E-2</v>
      </c>
      <c r="E14" s="17">
        <v>4.2658327256783701E-2</v>
      </c>
      <c r="F14" s="17"/>
      <c r="G14" s="17">
        <v>9.1041945016735494E-3</v>
      </c>
      <c r="H14" s="17">
        <v>1.17923957416313E-2</v>
      </c>
      <c r="I14" s="17">
        <v>4.2088400560087801E-2</v>
      </c>
      <c r="J14" s="17">
        <v>4.3633358352271001E-2</v>
      </c>
      <c r="K14" s="17">
        <v>5.5383036370450597E-2</v>
      </c>
      <c r="L14" s="17">
        <v>4.3235708353298201E-2</v>
      </c>
      <c r="M14" s="17"/>
      <c r="N14" s="17">
        <v>1.40035981998297E-2</v>
      </c>
      <c r="O14" s="17">
        <v>2.29218059166203E-2</v>
      </c>
      <c r="P14" s="17">
        <v>4.7704827076671501E-2</v>
      </c>
      <c r="Q14" s="17">
        <v>5.7904159099260499E-2</v>
      </c>
      <c r="R14" s="17"/>
      <c r="S14" s="17">
        <v>4.7182905090018899E-2</v>
      </c>
      <c r="T14" s="17">
        <v>4.08648232451626E-2</v>
      </c>
      <c r="U14" s="17">
        <v>1.36111646251117E-2</v>
      </c>
      <c r="V14" s="17">
        <v>1.8034662986793501E-2</v>
      </c>
      <c r="W14" s="17">
        <v>2.9566478292417601E-2</v>
      </c>
      <c r="X14" s="17">
        <v>5.1324799191078102E-2</v>
      </c>
      <c r="Y14" s="17">
        <v>1.1872419701376299E-2</v>
      </c>
      <c r="Z14" s="17">
        <v>2.42810692220733E-2</v>
      </c>
      <c r="AA14" s="17">
        <v>4.4597634528078099E-2</v>
      </c>
      <c r="AB14" s="17">
        <v>4.9182203646111901E-2</v>
      </c>
      <c r="AC14" s="17">
        <v>3.6123068452222101E-2</v>
      </c>
      <c r="AD14" s="17"/>
      <c r="AE14" s="17">
        <v>4.3279303956126197E-2</v>
      </c>
      <c r="AF14" s="17">
        <v>2.71718677501523E-2</v>
      </c>
      <c r="AG14" s="17">
        <v>4.3517038491316398E-2</v>
      </c>
      <c r="AH14" s="17"/>
      <c r="AI14" s="17">
        <v>2.00683513346726E-2</v>
      </c>
      <c r="AJ14" s="17">
        <v>1.4324445303639501E-2</v>
      </c>
      <c r="AK14" s="17">
        <v>5.20199554028156E-2</v>
      </c>
      <c r="AL14" s="17">
        <v>0.21508511549326301</v>
      </c>
      <c r="AM14" s="17">
        <v>6.6044976517220702E-2</v>
      </c>
      <c r="AN14" s="17"/>
      <c r="AO14" s="17">
        <v>2.7183097185038502E-2</v>
      </c>
      <c r="AP14" s="17">
        <v>1.72325981262933E-2</v>
      </c>
      <c r="AQ14" s="17">
        <v>3.50617274289843E-2</v>
      </c>
      <c r="AR14" s="17"/>
      <c r="AS14" s="17">
        <v>4.4539844750992499E-2</v>
      </c>
      <c r="AT14" s="17">
        <v>2.0765631270568401E-2</v>
      </c>
      <c r="AU14" s="17">
        <v>2.60577266004977E-2</v>
      </c>
      <c r="AV14" s="17">
        <v>2.64740362905308E-2</v>
      </c>
      <c r="AW14" s="17">
        <v>7.0985638570533902E-2</v>
      </c>
      <c r="AX14" s="17"/>
      <c r="AY14" s="17">
        <v>0.20024032672887501</v>
      </c>
      <c r="AZ14" s="17">
        <v>6.3911204392439802E-2</v>
      </c>
      <c r="BA14" s="17">
        <v>6.5926234008935006E-2</v>
      </c>
      <c r="BB14" s="17">
        <v>4.3745407128587897E-2</v>
      </c>
      <c r="BC14" s="17">
        <v>3.8897105948930602E-2</v>
      </c>
      <c r="BD14" s="17">
        <v>3.1343355719382897E-2</v>
      </c>
      <c r="BE14" s="17">
        <v>2.86437337051158E-2</v>
      </c>
      <c r="BF14" s="17">
        <v>3.39386402262443E-2</v>
      </c>
      <c r="BG14" s="17">
        <v>1.44810704700667E-2</v>
      </c>
      <c r="BH14" s="17">
        <v>3.0109939241040998E-2</v>
      </c>
      <c r="BI14" s="17">
        <v>2.4579828140457199E-2</v>
      </c>
      <c r="BJ14" s="17">
        <v>0</v>
      </c>
      <c r="BK14" s="17">
        <v>7.23347999083091E-2</v>
      </c>
      <c r="BL14" s="17">
        <v>0</v>
      </c>
      <c r="BM14" s="17">
        <v>0</v>
      </c>
      <c r="BN14" s="17">
        <v>0</v>
      </c>
      <c r="BO14" s="17"/>
      <c r="BP14" s="17">
        <v>2.5623639864303299E-2</v>
      </c>
      <c r="BQ14" s="17">
        <v>4.05414264770202E-2</v>
      </c>
      <c r="BR14" s="17">
        <v>1.51735624044653E-2</v>
      </c>
      <c r="BS14" s="17">
        <v>4.5712868911602603E-2</v>
      </c>
      <c r="BT14" s="17">
        <v>4.9301614214389403E-2</v>
      </c>
      <c r="BU14" s="17">
        <v>2.0171702087464199E-2</v>
      </c>
      <c r="BV14" s="17"/>
      <c r="BW14" s="17">
        <v>2.7403287554626302E-2</v>
      </c>
      <c r="BX14" s="17">
        <v>3.8722378332241202E-2</v>
      </c>
      <c r="BY14" s="17">
        <v>1.5885821673383899E-2</v>
      </c>
      <c r="BZ14" s="17">
        <v>6.1911592172550003E-2</v>
      </c>
      <c r="CA14" s="17">
        <v>2.8637607640825301E-2</v>
      </c>
      <c r="CB14" s="17">
        <v>0</v>
      </c>
      <c r="CC14" s="17">
        <v>0</v>
      </c>
      <c r="CD14" s="17">
        <v>8.0676933886599494E-2</v>
      </c>
      <c r="CE14" s="17"/>
      <c r="CF14" s="17">
        <v>4.2799412975826102E-2</v>
      </c>
      <c r="CG14" s="17">
        <v>3.2536559155647501E-2</v>
      </c>
      <c r="CH14" s="17">
        <v>2.92808930427178E-2</v>
      </c>
      <c r="CI14" s="17">
        <v>4.7087474000447202E-2</v>
      </c>
      <c r="CJ14" s="17">
        <v>6.2167200845296498E-2</v>
      </c>
      <c r="CK14" s="17"/>
      <c r="CL14" s="17">
        <v>7.8713849517274906E-3</v>
      </c>
      <c r="CM14" s="17"/>
      <c r="CN14" s="17">
        <v>4.0963134547551398E-2</v>
      </c>
      <c r="CO14" s="17">
        <v>3.1291564680038499E-2</v>
      </c>
      <c r="CP14" s="17">
        <v>2.4426215505553101E-2</v>
      </c>
    </row>
    <row r="15" spans="2:94" x14ac:dyDescent="0.35">
      <c r="B15" s="18" t="s">
        <v>145</v>
      </c>
      <c r="C15" s="20">
        <v>0.66084187882462198</v>
      </c>
      <c r="D15" s="20">
        <v>0.71941286967609397</v>
      </c>
      <c r="E15" s="20">
        <v>0.60298865595727902</v>
      </c>
      <c r="F15" s="20"/>
      <c r="G15" s="20">
        <v>0.729369230607682</v>
      </c>
      <c r="H15" s="20">
        <v>0.72492490634632401</v>
      </c>
      <c r="I15" s="20">
        <v>0.64853218921957001</v>
      </c>
      <c r="J15" s="20">
        <v>0.66557084486064499</v>
      </c>
      <c r="K15" s="20">
        <v>0.62465269633222698</v>
      </c>
      <c r="L15" s="20">
        <v>0.59758678079190797</v>
      </c>
      <c r="M15" s="20"/>
      <c r="N15" s="20">
        <v>0.70847983869142095</v>
      </c>
      <c r="O15" s="20">
        <v>0.67922018015886199</v>
      </c>
      <c r="P15" s="20">
        <v>0.63492078232111404</v>
      </c>
      <c r="Q15" s="20">
        <v>0.61060554746861695</v>
      </c>
      <c r="R15" s="20"/>
      <c r="S15" s="20">
        <v>0.706533611472134</v>
      </c>
      <c r="T15" s="20">
        <v>0.58311781316448197</v>
      </c>
      <c r="U15" s="20">
        <v>0.655384527113136</v>
      </c>
      <c r="V15" s="20">
        <v>0.65591332713227501</v>
      </c>
      <c r="W15" s="20">
        <v>0.68056043989369797</v>
      </c>
      <c r="X15" s="20">
        <v>0.65368712471427004</v>
      </c>
      <c r="Y15" s="20">
        <v>0.68880687690306197</v>
      </c>
      <c r="Z15" s="20">
        <v>0.68943304442625597</v>
      </c>
      <c r="AA15" s="20">
        <v>0.657997900011421</v>
      </c>
      <c r="AB15" s="20">
        <v>0.625605101000685</v>
      </c>
      <c r="AC15" s="20">
        <v>0.73150889212768</v>
      </c>
      <c r="AD15" s="20"/>
      <c r="AE15" s="20">
        <v>0.61968978476514303</v>
      </c>
      <c r="AF15" s="20">
        <v>0.71048679223683797</v>
      </c>
      <c r="AG15" s="20">
        <v>0.62187659255323502</v>
      </c>
      <c r="AH15" s="20"/>
      <c r="AI15" s="20">
        <v>0.634191204315113</v>
      </c>
      <c r="AJ15" s="20">
        <v>0.72290096889363098</v>
      </c>
      <c r="AK15" s="20">
        <v>0.69198497084596799</v>
      </c>
      <c r="AL15" s="20">
        <v>0.39837735994797102</v>
      </c>
      <c r="AM15" s="20">
        <v>0.61526318445525696</v>
      </c>
      <c r="AN15" s="20"/>
      <c r="AO15" s="20">
        <v>0.63783975892711198</v>
      </c>
      <c r="AP15" s="20">
        <v>0.73946439619712601</v>
      </c>
      <c r="AQ15" s="20">
        <v>0.73413301994881697</v>
      </c>
      <c r="AR15" s="20"/>
      <c r="AS15" s="20">
        <v>0.59669973347217398</v>
      </c>
      <c r="AT15" s="20">
        <v>0.64004545639084698</v>
      </c>
      <c r="AU15" s="20">
        <v>0.70834491876650396</v>
      </c>
      <c r="AV15" s="20">
        <v>0.75796969293961403</v>
      </c>
      <c r="AW15" s="20">
        <v>0.57240406223918805</v>
      </c>
      <c r="AX15" s="20"/>
      <c r="AY15" s="20">
        <v>0.69804945520749895</v>
      </c>
      <c r="AZ15" s="20">
        <v>0.52567044104545402</v>
      </c>
      <c r="BA15" s="20">
        <v>0.70378379683752701</v>
      </c>
      <c r="BB15" s="20">
        <v>0.54327852663814602</v>
      </c>
      <c r="BC15" s="20">
        <v>0.75153084178298801</v>
      </c>
      <c r="BD15" s="20">
        <v>0.65029961108411705</v>
      </c>
      <c r="BE15" s="20">
        <v>0.61132568622231898</v>
      </c>
      <c r="BF15" s="20">
        <v>0.63850419462728103</v>
      </c>
      <c r="BG15" s="20">
        <v>0.68484783820436601</v>
      </c>
      <c r="BH15" s="20">
        <v>0.75640868017521701</v>
      </c>
      <c r="BI15" s="20">
        <v>0.714711511637243</v>
      </c>
      <c r="BJ15" s="20">
        <v>0.71625392061336801</v>
      </c>
      <c r="BK15" s="20">
        <v>0.52289730994188199</v>
      </c>
      <c r="BL15" s="20">
        <v>0.66628759345760902</v>
      </c>
      <c r="BM15" s="20">
        <v>0.70523522433612895</v>
      </c>
      <c r="BN15" s="20">
        <v>0.74294589268605105</v>
      </c>
      <c r="BO15" s="20"/>
      <c r="BP15" s="20">
        <v>0.71227999823218602</v>
      </c>
      <c r="BQ15" s="20">
        <v>0.69146922317036197</v>
      </c>
      <c r="BR15" s="20">
        <v>0.58273350481712005</v>
      </c>
      <c r="BS15" s="20">
        <v>0.63270537324759102</v>
      </c>
      <c r="BT15" s="20">
        <v>0.64632379703416498</v>
      </c>
      <c r="BU15" s="20">
        <v>0.61863484077254705</v>
      </c>
      <c r="BV15" s="20"/>
      <c r="BW15" s="20">
        <v>0.59045321390083605</v>
      </c>
      <c r="BX15" s="20">
        <v>0.64700210423427795</v>
      </c>
      <c r="BY15" s="20">
        <v>0.66907345420695097</v>
      </c>
      <c r="BZ15" s="20">
        <v>0.69069656098201204</v>
      </c>
      <c r="CA15" s="20">
        <v>0.62615145344802803</v>
      </c>
      <c r="CB15" s="20">
        <v>0.67012129530775599</v>
      </c>
      <c r="CC15" s="20">
        <v>0.81966593384369202</v>
      </c>
      <c r="CD15" s="20">
        <v>0.55752629158299905</v>
      </c>
      <c r="CE15" s="20"/>
      <c r="CF15" s="20">
        <v>0.60399635544284502</v>
      </c>
      <c r="CG15" s="20">
        <v>0.69224438546963396</v>
      </c>
      <c r="CH15" s="20">
        <v>0.63399279666283803</v>
      </c>
      <c r="CI15" s="20">
        <v>0.66245059703785203</v>
      </c>
      <c r="CJ15" s="20">
        <v>0.701743676287364</v>
      </c>
      <c r="CK15" s="20"/>
      <c r="CL15" s="20">
        <v>0.75209198918999498</v>
      </c>
      <c r="CM15" s="20"/>
      <c r="CN15" s="20">
        <v>0.67569923580977698</v>
      </c>
      <c r="CO15" s="20">
        <v>0.61238890720311501</v>
      </c>
      <c r="CP15" s="20">
        <v>0.66415432851480505</v>
      </c>
    </row>
    <row r="16" spans="2:94" x14ac:dyDescent="0.35">
      <c r="B16" s="18" t="s">
        <v>146</v>
      </c>
      <c r="C16" s="20">
        <v>0.114138585121304</v>
      </c>
      <c r="D16" s="20">
        <v>0.103916015018018</v>
      </c>
      <c r="E16" s="20">
        <v>0.123180716867462</v>
      </c>
      <c r="F16" s="20"/>
      <c r="G16" s="20">
        <v>4.6173174449465497E-2</v>
      </c>
      <c r="H16" s="20">
        <v>0.11568874935951599</v>
      </c>
      <c r="I16" s="20">
        <v>0.104169252460187</v>
      </c>
      <c r="J16" s="20">
        <v>0.105413364061602</v>
      </c>
      <c r="K16" s="20">
        <v>0.17319896734242199</v>
      </c>
      <c r="L16" s="20">
        <v>0.126477892183846</v>
      </c>
      <c r="M16" s="20"/>
      <c r="N16" s="20">
        <v>0.11072750343290901</v>
      </c>
      <c r="O16" s="20">
        <v>0.119667038457046</v>
      </c>
      <c r="P16" s="20">
        <v>0.144304599518672</v>
      </c>
      <c r="Q16" s="20">
        <v>8.2935893385620199E-2</v>
      </c>
      <c r="R16" s="20"/>
      <c r="S16" s="20">
        <v>8.09518566741559E-2</v>
      </c>
      <c r="T16" s="20">
        <v>0.13100068184956201</v>
      </c>
      <c r="U16" s="20">
        <v>0.10926607622750199</v>
      </c>
      <c r="V16" s="20">
        <v>8.8213748910492704E-2</v>
      </c>
      <c r="W16" s="20">
        <v>0.11127670315334399</v>
      </c>
      <c r="X16" s="20">
        <v>0.169575197053005</v>
      </c>
      <c r="Y16" s="20">
        <v>8.5134558074355396E-2</v>
      </c>
      <c r="Z16" s="20">
        <v>7.4673892884959694E-2</v>
      </c>
      <c r="AA16" s="20">
        <v>0.145350968901998</v>
      </c>
      <c r="AB16" s="20">
        <v>0.123282016797606</v>
      </c>
      <c r="AC16" s="20">
        <v>0.117326903340356</v>
      </c>
      <c r="AD16" s="20"/>
      <c r="AE16" s="20">
        <v>0.16613921159980599</v>
      </c>
      <c r="AF16" s="20">
        <v>9.0340884774730498E-2</v>
      </c>
      <c r="AG16" s="20">
        <v>9.6564091389652704E-2</v>
      </c>
      <c r="AH16" s="20"/>
      <c r="AI16" s="20">
        <v>0.14737802926395299</v>
      </c>
      <c r="AJ16" s="20">
        <v>8.1769402243530104E-2</v>
      </c>
      <c r="AK16" s="20">
        <v>7.8621926580048004E-2</v>
      </c>
      <c r="AL16" s="20">
        <v>0.24725480872951899</v>
      </c>
      <c r="AM16" s="20">
        <v>0.100420492239335</v>
      </c>
      <c r="AN16" s="20"/>
      <c r="AO16" s="20">
        <v>0.14884011595689001</v>
      </c>
      <c r="AP16" s="20">
        <v>7.2043273582958797E-2</v>
      </c>
      <c r="AQ16" s="20">
        <v>0.10702828004646001</v>
      </c>
      <c r="AR16" s="20"/>
      <c r="AS16" s="20">
        <v>0.12051962182520901</v>
      </c>
      <c r="AT16" s="20">
        <v>0.111781503064861</v>
      </c>
      <c r="AU16" s="20">
        <v>0.117340611588912</v>
      </c>
      <c r="AV16" s="20">
        <v>6.6403967408496897E-2</v>
      </c>
      <c r="AW16" s="20">
        <v>0.14345496290680701</v>
      </c>
      <c r="AX16" s="20"/>
      <c r="AY16" s="20">
        <v>0</v>
      </c>
      <c r="AZ16" s="20">
        <v>0.10853985216595601</v>
      </c>
      <c r="BA16" s="20">
        <v>8.1385416578385703E-2</v>
      </c>
      <c r="BB16" s="20">
        <v>0.103046149322662</v>
      </c>
      <c r="BC16" s="20">
        <v>9.1156421924474595E-2</v>
      </c>
      <c r="BD16" s="20">
        <v>0.15003299813635201</v>
      </c>
      <c r="BE16" s="20">
        <v>7.1533945119296796E-2</v>
      </c>
      <c r="BF16" s="20">
        <v>0.16717868156014101</v>
      </c>
      <c r="BG16" s="20">
        <v>9.3935584557134605E-2</v>
      </c>
      <c r="BH16" s="20">
        <v>6.8550475382579704E-2</v>
      </c>
      <c r="BI16" s="20">
        <v>0.17351391513699599</v>
      </c>
      <c r="BJ16" s="20">
        <v>7.1061890780501596E-2</v>
      </c>
      <c r="BK16" s="20">
        <v>0.197764614318378</v>
      </c>
      <c r="BL16" s="20">
        <v>0.161103541817195</v>
      </c>
      <c r="BM16" s="20">
        <v>0</v>
      </c>
      <c r="BN16" s="20">
        <v>0.144194730922866</v>
      </c>
      <c r="BO16" s="20"/>
      <c r="BP16" s="20">
        <v>8.5940096699080495E-2</v>
      </c>
      <c r="BQ16" s="20">
        <v>0.121762314637129</v>
      </c>
      <c r="BR16" s="20">
        <v>0.14222968521085699</v>
      </c>
      <c r="BS16" s="20">
        <v>0.11598362276230099</v>
      </c>
      <c r="BT16" s="20">
        <v>0.123118226963966</v>
      </c>
      <c r="BU16" s="20">
        <v>9.2301635601391499E-2</v>
      </c>
      <c r="BV16" s="20"/>
      <c r="BW16" s="20">
        <v>0.13715793048630001</v>
      </c>
      <c r="BX16" s="20">
        <v>0.103002713088459</v>
      </c>
      <c r="BY16" s="20">
        <v>0.11547845593198</v>
      </c>
      <c r="BZ16" s="20">
        <v>0.100711524496748</v>
      </c>
      <c r="CA16" s="20">
        <v>0.14231381851126701</v>
      </c>
      <c r="CB16" s="20">
        <v>0.191058294169243</v>
      </c>
      <c r="CC16" s="20">
        <v>4.2479808951242599E-2</v>
      </c>
      <c r="CD16" s="20">
        <v>0.13505725294444501</v>
      </c>
      <c r="CE16" s="20"/>
      <c r="CF16" s="20">
        <v>9.5898841740549495E-2</v>
      </c>
      <c r="CG16" s="20">
        <v>0.124253184408399</v>
      </c>
      <c r="CH16" s="20">
        <v>0.11768962734956501</v>
      </c>
      <c r="CI16" s="20">
        <v>8.6714104475259596E-2</v>
      </c>
      <c r="CJ16" s="20">
        <v>0.119907720577744</v>
      </c>
      <c r="CK16" s="20"/>
      <c r="CL16" s="20">
        <v>8.94088251025799E-2</v>
      </c>
      <c r="CM16" s="20"/>
      <c r="CN16" s="20">
        <v>9.5883412351368394E-2</v>
      </c>
      <c r="CO16" s="20">
        <v>0.13367648487564701</v>
      </c>
      <c r="CP16" s="20">
        <v>0.14308081877517201</v>
      </c>
    </row>
    <row r="17" spans="2:94" x14ac:dyDescent="0.35">
      <c r="B17" s="18" t="s">
        <v>147</v>
      </c>
      <c r="C17" s="21">
        <v>0.54670329370331705</v>
      </c>
      <c r="D17" s="21">
        <v>0.61549685465807602</v>
      </c>
      <c r="E17" s="21">
        <v>0.479807939089817</v>
      </c>
      <c r="F17" s="21"/>
      <c r="G17" s="21">
        <v>0.68319605615821599</v>
      </c>
      <c r="H17" s="21">
        <v>0.609236156986808</v>
      </c>
      <c r="I17" s="21">
        <v>0.54436293675938296</v>
      </c>
      <c r="J17" s="21">
        <v>0.56015748079904304</v>
      </c>
      <c r="K17" s="21">
        <v>0.45145372898980501</v>
      </c>
      <c r="L17" s="21">
        <v>0.47110888860806199</v>
      </c>
      <c r="M17" s="21"/>
      <c r="N17" s="21">
        <v>0.59775233525851201</v>
      </c>
      <c r="O17" s="21">
        <v>0.55955314170181503</v>
      </c>
      <c r="P17" s="21">
        <v>0.49061618280244201</v>
      </c>
      <c r="Q17" s="21">
        <v>0.52766965408299604</v>
      </c>
      <c r="R17" s="21"/>
      <c r="S17" s="21">
        <v>0.62558175479797795</v>
      </c>
      <c r="T17" s="21">
        <v>0.45211713131492098</v>
      </c>
      <c r="U17" s="21">
        <v>0.54611845088563404</v>
      </c>
      <c r="V17" s="21">
        <v>0.56769957822178196</v>
      </c>
      <c r="W17" s="21">
        <v>0.56928373674035404</v>
      </c>
      <c r="X17" s="21">
        <v>0.48411192766126498</v>
      </c>
      <c r="Y17" s="21">
        <v>0.60367231882870598</v>
      </c>
      <c r="Z17" s="21">
        <v>0.61475915154129701</v>
      </c>
      <c r="AA17" s="21">
        <v>0.51264693110942205</v>
      </c>
      <c r="AB17" s="21">
        <v>0.50232308420307903</v>
      </c>
      <c r="AC17" s="21">
        <v>0.614181988787324</v>
      </c>
      <c r="AD17" s="21"/>
      <c r="AE17" s="21">
        <v>0.45355057316533798</v>
      </c>
      <c r="AF17" s="21">
        <v>0.62014590746210696</v>
      </c>
      <c r="AG17" s="21">
        <v>0.52531250116358297</v>
      </c>
      <c r="AH17" s="21"/>
      <c r="AI17" s="21">
        <v>0.48681317505116001</v>
      </c>
      <c r="AJ17" s="21">
        <v>0.64113156665010096</v>
      </c>
      <c r="AK17" s="21">
        <v>0.61336304426592003</v>
      </c>
      <c r="AL17" s="21">
        <v>0.151122551218452</v>
      </c>
      <c r="AM17" s="21">
        <v>0.51484269221592205</v>
      </c>
      <c r="AN17" s="21"/>
      <c r="AO17" s="21">
        <v>0.48899964297022203</v>
      </c>
      <c r="AP17" s="21">
        <v>0.66742112261416797</v>
      </c>
      <c r="AQ17" s="21">
        <v>0.62710473990235704</v>
      </c>
      <c r="AR17" s="21"/>
      <c r="AS17" s="21">
        <v>0.476180111646965</v>
      </c>
      <c r="AT17" s="21">
        <v>0.52826395332598597</v>
      </c>
      <c r="AU17" s="21">
        <v>0.591004307177592</v>
      </c>
      <c r="AV17" s="21">
        <v>0.69156572553111695</v>
      </c>
      <c r="AW17" s="21">
        <v>0.42894909933238101</v>
      </c>
      <c r="AX17" s="21"/>
      <c r="AY17" s="21">
        <v>0.69804945520749895</v>
      </c>
      <c r="AZ17" s="21">
        <v>0.417130588879498</v>
      </c>
      <c r="BA17" s="21">
        <v>0.62239838025914196</v>
      </c>
      <c r="BB17" s="21">
        <v>0.44023237731548398</v>
      </c>
      <c r="BC17" s="21">
        <v>0.66037441985851297</v>
      </c>
      <c r="BD17" s="21">
        <v>0.50026661294776498</v>
      </c>
      <c r="BE17" s="21">
        <v>0.53979174110302297</v>
      </c>
      <c r="BF17" s="21">
        <v>0.47132551306713999</v>
      </c>
      <c r="BG17" s="21">
        <v>0.59091225364723199</v>
      </c>
      <c r="BH17" s="21">
        <v>0.68785820479263704</v>
      </c>
      <c r="BI17" s="21">
        <v>0.54119759650024701</v>
      </c>
      <c r="BJ17" s="21">
        <v>0.64519202983286705</v>
      </c>
      <c r="BK17" s="21">
        <v>0.325132695623504</v>
      </c>
      <c r="BL17" s="21">
        <v>0.50518405164041402</v>
      </c>
      <c r="BM17" s="21">
        <v>0.70523522433612895</v>
      </c>
      <c r="BN17" s="21">
        <v>0.59875116176318599</v>
      </c>
      <c r="BO17" s="21"/>
      <c r="BP17" s="21">
        <v>0.62633990153310504</v>
      </c>
      <c r="BQ17" s="21">
        <v>0.56970690853323303</v>
      </c>
      <c r="BR17" s="21">
        <v>0.440503819606263</v>
      </c>
      <c r="BS17" s="21">
        <v>0.51672175048528901</v>
      </c>
      <c r="BT17" s="21">
        <v>0.52320557007019897</v>
      </c>
      <c r="BU17" s="21">
        <v>0.526333205171156</v>
      </c>
      <c r="BV17" s="21"/>
      <c r="BW17" s="21">
        <v>0.45329528341453601</v>
      </c>
      <c r="BX17" s="21">
        <v>0.54399939114581897</v>
      </c>
      <c r="BY17" s="21">
        <v>0.55359499827497105</v>
      </c>
      <c r="BZ17" s="21">
        <v>0.58998503648526301</v>
      </c>
      <c r="CA17" s="21">
        <v>0.48383763493676102</v>
      </c>
      <c r="CB17" s="21">
        <v>0.47906300113851302</v>
      </c>
      <c r="CC17" s="21">
        <v>0.77718612489244998</v>
      </c>
      <c r="CD17" s="21">
        <v>0.42246903863855401</v>
      </c>
      <c r="CE17" s="21"/>
      <c r="CF17" s="21">
        <v>0.50809751370229606</v>
      </c>
      <c r="CG17" s="21">
        <v>0.56799120106123502</v>
      </c>
      <c r="CH17" s="21">
        <v>0.51630316931327302</v>
      </c>
      <c r="CI17" s="21">
        <v>0.57573649256259296</v>
      </c>
      <c r="CJ17" s="21">
        <v>0.58183595570961999</v>
      </c>
      <c r="CK17" s="21"/>
      <c r="CL17" s="21">
        <v>0.66268316408741501</v>
      </c>
      <c r="CM17" s="21"/>
      <c r="CN17" s="21">
        <v>0.57981582345840799</v>
      </c>
      <c r="CO17" s="21">
        <v>0.47871242232746702</v>
      </c>
      <c r="CP17" s="21">
        <v>0.52107350973963196</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CP22"/>
  <sheetViews>
    <sheetView showGridLines="0" topLeftCell="A5" workbookViewId="0">
      <pane xSplit="2" topLeftCell="B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990</v>
      </c>
      <c r="D7" s="10">
        <v>489</v>
      </c>
      <c r="E7" s="10">
        <v>496</v>
      </c>
      <c r="F7" s="10"/>
      <c r="G7" s="10">
        <v>126</v>
      </c>
      <c r="H7" s="10">
        <v>176</v>
      </c>
      <c r="I7" s="10">
        <v>190</v>
      </c>
      <c r="J7" s="10">
        <v>164</v>
      </c>
      <c r="K7" s="10">
        <v>161</v>
      </c>
      <c r="L7" s="10">
        <v>173</v>
      </c>
      <c r="M7" s="10"/>
      <c r="N7" s="10">
        <v>278</v>
      </c>
      <c r="O7" s="10">
        <v>266</v>
      </c>
      <c r="P7" s="10">
        <v>224</v>
      </c>
      <c r="Q7" s="10">
        <v>220</v>
      </c>
      <c r="R7" s="10"/>
      <c r="S7" s="10">
        <v>135</v>
      </c>
      <c r="T7" s="10">
        <v>131</v>
      </c>
      <c r="U7" s="10">
        <v>78</v>
      </c>
      <c r="V7" s="10">
        <v>104</v>
      </c>
      <c r="W7" s="10">
        <v>65</v>
      </c>
      <c r="X7" s="10">
        <v>85</v>
      </c>
      <c r="Y7" s="10">
        <v>91</v>
      </c>
      <c r="Z7" s="10">
        <v>40</v>
      </c>
      <c r="AA7" s="10">
        <v>130</v>
      </c>
      <c r="AB7" s="10">
        <v>78</v>
      </c>
      <c r="AC7" s="10">
        <v>53</v>
      </c>
      <c r="AD7" s="10"/>
      <c r="AE7" s="10">
        <v>339</v>
      </c>
      <c r="AF7" s="10">
        <v>403</v>
      </c>
      <c r="AG7" s="10">
        <v>165</v>
      </c>
      <c r="AH7" s="10"/>
      <c r="AI7" s="10">
        <v>327</v>
      </c>
      <c r="AJ7" s="10">
        <v>294</v>
      </c>
      <c r="AK7" s="10">
        <v>75</v>
      </c>
      <c r="AL7" s="10">
        <v>23</v>
      </c>
      <c r="AM7" s="10">
        <v>139</v>
      </c>
      <c r="AN7" s="10"/>
      <c r="AO7" s="10">
        <v>168</v>
      </c>
      <c r="AP7" s="10">
        <v>352</v>
      </c>
      <c r="AQ7" s="10">
        <v>82</v>
      </c>
      <c r="AR7" s="10"/>
      <c r="AS7" s="10">
        <v>239</v>
      </c>
      <c r="AT7" s="10">
        <v>199</v>
      </c>
      <c r="AU7" s="10">
        <v>276</v>
      </c>
      <c r="AV7" s="10">
        <v>121</v>
      </c>
      <c r="AW7" s="10">
        <v>14</v>
      </c>
      <c r="AX7" s="10"/>
      <c r="AY7" s="10">
        <v>10</v>
      </c>
      <c r="AZ7" s="10">
        <v>47</v>
      </c>
      <c r="BA7" s="10">
        <v>47</v>
      </c>
      <c r="BB7" s="10">
        <v>60</v>
      </c>
      <c r="BC7" s="10">
        <v>102</v>
      </c>
      <c r="BD7" s="10">
        <v>111</v>
      </c>
      <c r="BE7" s="10">
        <v>84</v>
      </c>
      <c r="BF7" s="10">
        <v>83</v>
      </c>
      <c r="BG7" s="10">
        <v>68</v>
      </c>
      <c r="BH7" s="10">
        <v>69</v>
      </c>
      <c r="BI7" s="10">
        <v>80</v>
      </c>
      <c r="BJ7" s="10">
        <v>60</v>
      </c>
      <c r="BK7" s="10">
        <v>44</v>
      </c>
      <c r="BL7" s="10">
        <v>19</v>
      </c>
      <c r="BM7" s="10">
        <v>24</v>
      </c>
      <c r="BN7" s="10">
        <v>34</v>
      </c>
      <c r="BO7" s="10"/>
      <c r="BP7" s="10">
        <v>207</v>
      </c>
      <c r="BQ7" s="10">
        <v>287</v>
      </c>
      <c r="BR7" s="10">
        <v>123</v>
      </c>
      <c r="BS7" s="10">
        <v>214</v>
      </c>
      <c r="BT7" s="10">
        <v>105</v>
      </c>
      <c r="BU7" s="10">
        <v>54</v>
      </c>
      <c r="BV7" s="10"/>
      <c r="BW7" s="10">
        <v>35</v>
      </c>
      <c r="BX7" s="10">
        <v>218</v>
      </c>
      <c r="BY7" s="10">
        <v>313</v>
      </c>
      <c r="BZ7" s="10">
        <v>185</v>
      </c>
      <c r="CA7" s="10">
        <v>101</v>
      </c>
      <c r="CB7" s="10">
        <v>45</v>
      </c>
      <c r="CC7" s="10">
        <v>21</v>
      </c>
      <c r="CD7" s="10">
        <v>30</v>
      </c>
      <c r="CE7" s="10"/>
      <c r="CF7" s="10">
        <v>71</v>
      </c>
      <c r="CG7" s="10">
        <v>379</v>
      </c>
      <c r="CH7" s="10">
        <v>356</v>
      </c>
      <c r="CI7" s="10">
        <v>150</v>
      </c>
      <c r="CJ7" s="10">
        <v>34</v>
      </c>
      <c r="CK7" s="10"/>
      <c r="CL7" s="10">
        <v>119</v>
      </c>
      <c r="CM7" s="10"/>
      <c r="CN7" s="10">
        <v>570</v>
      </c>
      <c r="CO7" s="10">
        <v>193</v>
      </c>
      <c r="CP7" s="10">
        <v>227</v>
      </c>
    </row>
    <row r="8" spans="2:94" ht="30" customHeight="1" x14ac:dyDescent="0.35">
      <c r="B8" s="11" t="s">
        <v>20</v>
      </c>
      <c r="C8" s="11">
        <v>983</v>
      </c>
      <c r="D8" s="11">
        <v>480</v>
      </c>
      <c r="E8" s="11">
        <v>498</v>
      </c>
      <c r="F8" s="11"/>
      <c r="G8" s="11">
        <v>123</v>
      </c>
      <c r="H8" s="11">
        <v>170</v>
      </c>
      <c r="I8" s="11">
        <v>184</v>
      </c>
      <c r="J8" s="11">
        <v>160</v>
      </c>
      <c r="K8" s="11">
        <v>151</v>
      </c>
      <c r="L8" s="11">
        <v>195</v>
      </c>
      <c r="M8" s="11"/>
      <c r="N8" s="11">
        <v>269</v>
      </c>
      <c r="O8" s="11">
        <v>259</v>
      </c>
      <c r="P8" s="11">
        <v>225</v>
      </c>
      <c r="Q8" s="11">
        <v>227</v>
      </c>
      <c r="R8" s="11"/>
      <c r="S8" s="11">
        <v>140</v>
      </c>
      <c r="T8" s="11">
        <v>127</v>
      </c>
      <c r="U8" s="11">
        <v>78</v>
      </c>
      <c r="V8" s="11">
        <v>98</v>
      </c>
      <c r="W8" s="11">
        <v>64</v>
      </c>
      <c r="X8" s="11">
        <v>87</v>
      </c>
      <c r="Y8" s="11">
        <v>86</v>
      </c>
      <c r="Z8" s="11">
        <v>39</v>
      </c>
      <c r="AA8" s="11">
        <v>124</v>
      </c>
      <c r="AB8" s="11">
        <v>87</v>
      </c>
      <c r="AC8" s="11">
        <v>51</v>
      </c>
      <c r="AD8" s="11"/>
      <c r="AE8" s="11">
        <v>341</v>
      </c>
      <c r="AF8" s="11">
        <v>401</v>
      </c>
      <c r="AG8" s="11">
        <v>161</v>
      </c>
      <c r="AH8" s="11"/>
      <c r="AI8" s="11">
        <v>329</v>
      </c>
      <c r="AJ8" s="11">
        <v>289</v>
      </c>
      <c r="AK8" s="11">
        <v>74</v>
      </c>
      <c r="AL8" s="11">
        <v>23</v>
      </c>
      <c r="AM8" s="11">
        <v>137</v>
      </c>
      <c r="AN8" s="11"/>
      <c r="AO8" s="11">
        <v>170</v>
      </c>
      <c r="AP8" s="11">
        <v>347</v>
      </c>
      <c r="AQ8" s="11">
        <v>81</v>
      </c>
      <c r="AR8" s="11"/>
      <c r="AS8" s="11">
        <v>243</v>
      </c>
      <c r="AT8" s="11">
        <v>196</v>
      </c>
      <c r="AU8" s="11">
        <v>269</v>
      </c>
      <c r="AV8" s="11">
        <v>118</v>
      </c>
      <c r="AW8" s="11">
        <v>14</v>
      </c>
      <c r="AX8" s="11"/>
      <c r="AY8" s="11">
        <v>9</v>
      </c>
      <c r="AZ8" s="11">
        <v>46</v>
      </c>
      <c r="BA8" s="11">
        <v>47</v>
      </c>
      <c r="BB8" s="11">
        <v>61</v>
      </c>
      <c r="BC8" s="11">
        <v>101</v>
      </c>
      <c r="BD8" s="11">
        <v>112</v>
      </c>
      <c r="BE8" s="11">
        <v>87</v>
      </c>
      <c r="BF8" s="11">
        <v>83</v>
      </c>
      <c r="BG8" s="11">
        <v>66</v>
      </c>
      <c r="BH8" s="11">
        <v>67</v>
      </c>
      <c r="BI8" s="11">
        <v>78</v>
      </c>
      <c r="BJ8" s="11">
        <v>59</v>
      </c>
      <c r="BK8" s="11">
        <v>43</v>
      </c>
      <c r="BL8" s="11">
        <v>19</v>
      </c>
      <c r="BM8" s="11">
        <v>23</v>
      </c>
      <c r="BN8" s="11">
        <v>33</v>
      </c>
      <c r="BO8" s="11"/>
      <c r="BP8" s="11">
        <v>204</v>
      </c>
      <c r="BQ8" s="11">
        <v>286</v>
      </c>
      <c r="BR8" s="11">
        <v>122</v>
      </c>
      <c r="BS8" s="11">
        <v>213</v>
      </c>
      <c r="BT8" s="11">
        <v>105</v>
      </c>
      <c r="BU8" s="11">
        <v>54</v>
      </c>
      <c r="BV8" s="11"/>
      <c r="BW8" s="11">
        <v>34</v>
      </c>
      <c r="BX8" s="11">
        <v>216</v>
      </c>
      <c r="BY8" s="11">
        <v>314</v>
      </c>
      <c r="BZ8" s="11">
        <v>184</v>
      </c>
      <c r="CA8" s="11">
        <v>99</v>
      </c>
      <c r="CB8" s="11">
        <v>45</v>
      </c>
      <c r="CC8" s="11">
        <v>21</v>
      </c>
      <c r="CD8" s="11">
        <v>29</v>
      </c>
      <c r="CE8" s="11"/>
      <c r="CF8" s="11">
        <v>71</v>
      </c>
      <c r="CG8" s="11">
        <v>380</v>
      </c>
      <c r="CH8" s="11">
        <v>354</v>
      </c>
      <c r="CI8" s="11">
        <v>146</v>
      </c>
      <c r="CJ8" s="11">
        <v>33</v>
      </c>
      <c r="CK8" s="11"/>
      <c r="CL8" s="11">
        <v>117</v>
      </c>
      <c r="CM8" s="11"/>
      <c r="CN8" s="11">
        <v>565</v>
      </c>
      <c r="CO8" s="11">
        <v>189</v>
      </c>
      <c r="CP8" s="11">
        <v>229</v>
      </c>
    </row>
    <row r="9" spans="2:94" x14ac:dyDescent="0.35">
      <c r="B9" s="18" t="s">
        <v>205</v>
      </c>
      <c r="C9" s="17">
        <v>0.20517075848340299</v>
      </c>
      <c r="D9" s="17">
        <v>0.25559459372615401</v>
      </c>
      <c r="E9" s="17">
        <v>0.15472814412136501</v>
      </c>
      <c r="F9" s="17"/>
      <c r="G9" s="17">
        <v>0.31896424448076299</v>
      </c>
      <c r="H9" s="17">
        <v>0.29867819367339798</v>
      </c>
      <c r="I9" s="17">
        <v>0.17350490459135601</v>
      </c>
      <c r="J9" s="17">
        <v>0.23204724478965999</v>
      </c>
      <c r="K9" s="17">
        <v>0.14348226278871201</v>
      </c>
      <c r="L9" s="17">
        <v>0.107579742838499</v>
      </c>
      <c r="M9" s="17"/>
      <c r="N9" s="17">
        <v>0.221306505850524</v>
      </c>
      <c r="O9" s="17">
        <v>0.20458780832201101</v>
      </c>
      <c r="P9" s="17">
        <v>0.180783066070478</v>
      </c>
      <c r="Q9" s="17">
        <v>0.208482383194457</v>
      </c>
      <c r="R9" s="17"/>
      <c r="S9" s="17">
        <v>0.20883992069906701</v>
      </c>
      <c r="T9" s="17">
        <v>0.12864176910324801</v>
      </c>
      <c r="U9" s="17">
        <v>0.213863836837691</v>
      </c>
      <c r="V9" s="17">
        <v>0.18076250381970399</v>
      </c>
      <c r="W9" s="17">
        <v>0.19496209028433301</v>
      </c>
      <c r="X9" s="17">
        <v>0.211069032184758</v>
      </c>
      <c r="Y9" s="17">
        <v>0.22173931673031899</v>
      </c>
      <c r="Z9" s="17">
        <v>0.223918711323987</v>
      </c>
      <c r="AA9" s="17">
        <v>0.27513604753718701</v>
      </c>
      <c r="AB9" s="17">
        <v>0.24291027832075299</v>
      </c>
      <c r="AC9" s="17">
        <v>0.144908951323234</v>
      </c>
      <c r="AD9" s="17"/>
      <c r="AE9" s="17">
        <v>0.17024829704507199</v>
      </c>
      <c r="AF9" s="17">
        <v>0.220703895657958</v>
      </c>
      <c r="AG9" s="17">
        <v>0.16159548818941699</v>
      </c>
      <c r="AH9" s="17"/>
      <c r="AI9" s="17">
        <v>0.17561967599561601</v>
      </c>
      <c r="AJ9" s="17">
        <v>0.24226753916118501</v>
      </c>
      <c r="AK9" s="17">
        <v>0.11919111462880901</v>
      </c>
      <c r="AL9" s="17">
        <v>0.126137371863381</v>
      </c>
      <c r="AM9" s="17">
        <v>0.13440375343303301</v>
      </c>
      <c r="AN9" s="17"/>
      <c r="AO9" s="17">
        <v>0.17182481462142701</v>
      </c>
      <c r="AP9" s="17">
        <v>0.24128114494625499</v>
      </c>
      <c r="AQ9" s="17">
        <v>0.16428887624257499</v>
      </c>
      <c r="AR9" s="17"/>
      <c r="AS9" s="17">
        <v>0.175862365230464</v>
      </c>
      <c r="AT9" s="17">
        <v>0.185714499235657</v>
      </c>
      <c r="AU9" s="17">
        <v>0.23256682484206401</v>
      </c>
      <c r="AV9" s="17">
        <v>0.27971038092804001</v>
      </c>
      <c r="AW9" s="17">
        <v>0.14332697954557599</v>
      </c>
      <c r="AX9" s="17"/>
      <c r="AY9" s="17">
        <v>0.28663937428719799</v>
      </c>
      <c r="AZ9" s="17">
        <v>0.19358665262261199</v>
      </c>
      <c r="BA9" s="17">
        <v>0.27721600410754899</v>
      </c>
      <c r="BB9" s="17">
        <v>0.19975359001353299</v>
      </c>
      <c r="BC9" s="17">
        <v>0.21273389963721501</v>
      </c>
      <c r="BD9" s="17">
        <v>0.22671296096149701</v>
      </c>
      <c r="BE9" s="17">
        <v>0.17200887186236299</v>
      </c>
      <c r="BF9" s="17">
        <v>0.12380536010035099</v>
      </c>
      <c r="BG9" s="17">
        <v>0.215925537472754</v>
      </c>
      <c r="BH9" s="17">
        <v>0.25687413349317001</v>
      </c>
      <c r="BI9" s="17">
        <v>0.150763522557991</v>
      </c>
      <c r="BJ9" s="17">
        <v>0.21385245910492101</v>
      </c>
      <c r="BK9" s="17">
        <v>0.13401963306957099</v>
      </c>
      <c r="BL9" s="17">
        <v>0.45421566249867301</v>
      </c>
      <c r="BM9" s="17">
        <v>0.29401477494317702</v>
      </c>
      <c r="BN9" s="17">
        <v>0.26073419327366198</v>
      </c>
      <c r="BO9" s="17"/>
      <c r="BP9" s="17">
        <v>0.26764120820137199</v>
      </c>
      <c r="BQ9" s="17">
        <v>0.18077692807273699</v>
      </c>
      <c r="BR9" s="17">
        <v>0.24002591220382799</v>
      </c>
      <c r="BS9" s="17">
        <v>0.18193246273095601</v>
      </c>
      <c r="BT9" s="17">
        <v>0.180558655559275</v>
      </c>
      <c r="BU9" s="17">
        <v>0.15862497986615201</v>
      </c>
      <c r="BV9" s="17"/>
      <c r="BW9" s="17">
        <v>0.26003078736242602</v>
      </c>
      <c r="BX9" s="17">
        <v>0.199003121222871</v>
      </c>
      <c r="BY9" s="17">
        <v>0.206702697542608</v>
      </c>
      <c r="BZ9" s="17">
        <v>0.211781873308931</v>
      </c>
      <c r="CA9" s="17">
        <v>0.21322673474415499</v>
      </c>
      <c r="CB9" s="17">
        <v>0.108361288876144</v>
      </c>
      <c r="CC9" s="17">
        <v>0.22950282953770701</v>
      </c>
      <c r="CD9" s="17">
        <v>0.23062602854511799</v>
      </c>
      <c r="CE9" s="17"/>
      <c r="CF9" s="17">
        <v>0.201424438562433</v>
      </c>
      <c r="CG9" s="17">
        <v>0.212506444617893</v>
      </c>
      <c r="CH9" s="17">
        <v>0.18988761055607201</v>
      </c>
      <c r="CI9" s="17">
        <v>0.21821655693821099</v>
      </c>
      <c r="CJ9" s="17">
        <v>0.23494897992729399</v>
      </c>
      <c r="CK9" s="17"/>
      <c r="CL9" s="17">
        <v>0.20619619395821701</v>
      </c>
      <c r="CM9" s="17"/>
      <c r="CN9" s="17">
        <v>0.239260138408075</v>
      </c>
      <c r="CO9" s="17">
        <v>0.12748586407513099</v>
      </c>
      <c r="CP9" s="17">
        <v>0.185130636002697</v>
      </c>
    </row>
    <row r="10" spans="2:94" x14ac:dyDescent="0.35">
      <c r="B10" s="18" t="s">
        <v>206</v>
      </c>
      <c r="C10" s="17">
        <v>0.34491465188329801</v>
      </c>
      <c r="D10" s="17">
        <v>0.35617008743293399</v>
      </c>
      <c r="E10" s="17">
        <v>0.33344694250303403</v>
      </c>
      <c r="F10" s="17"/>
      <c r="G10" s="17">
        <v>0.36886807276608002</v>
      </c>
      <c r="H10" s="17">
        <v>0.35161827512675797</v>
      </c>
      <c r="I10" s="17">
        <v>0.40810256512708898</v>
      </c>
      <c r="J10" s="17">
        <v>0.33812847831571002</v>
      </c>
      <c r="K10" s="17">
        <v>0.31645338750187701</v>
      </c>
      <c r="L10" s="17">
        <v>0.291903701560978</v>
      </c>
      <c r="M10" s="17"/>
      <c r="N10" s="17">
        <v>0.34146189511373498</v>
      </c>
      <c r="O10" s="17">
        <v>0.37917022845771597</v>
      </c>
      <c r="P10" s="17">
        <v>0.30534138247089898</v>
      </c>
      <c r="Q10" s="17">
        <v>0.35217210826151601</v>
      </c>
      <c r="R10" s="17"/>
      <c r="S10" s="17">
        <v>0.32790020724999303</v>
      </c>
      <c r="T10" s="17">
        <v>0.400785370452234</v>
      </c>
      <c r="U10" s="17">
        <v>0.33366197535538</v>
      </c>
      <c r="V10" s="17">
        <v>0.355833987036347</v>
      </c>
      <c r="W10" s="17">
        <v>0.394833982611765</v>
      </c>
      <c r="X10" s="17">
        <v>0.31226454200710402</v>
      </c>
      <c r="Y10" s="17">
        <v>0.36578551542331</v>
      </c>
      <c r="Z10" s="17">
        <v>0.32577468128611597</v>
      </c>
      <c r="AA10" s="17">
        <v>0.28356986933185202</v>
      </c>
      <c r="AB10" s="17">
        <v>0.33029880412039703</v>
      </c>
      <c r="AC10" s="17">
        <v>0.39529181478633701</v>
      </c>
      <c r="AD10" s="17"/>
      <c r="AE10" s="17">
        <v>0.32356671507753099</v>
      </c>
      <c r="AF10" s="17">
        <v>0.36303884468290898</v>
      </c>
      <c r="AG10" s="17">
        <v>0.33765899753861101</v>
      </c>
      <c r="AH10" s="17"/>
      <c r="AI10" s="17">
        <v>0.31562276581440801</v>
      </c>
      <c r="AJ10" s="17">
        <v>0.394340949814736</v>
      </c>
      <c r="AK10" s="17">
        <v>0.40950417053209398</v>
      </c>
      <c r="AL10" s="17">
        <v>0.31114176278064198</v>
      </c>
      <c r="AM10" s="17">
        <v>0.36605971114567598</v>
      </c>
      <c r="AN10" s="17"/>
      <c r="AO10" s="17">
        <v>0.32329950810946001</v>
      </c>
      <c r="AP10" s="17">
        <v>0.398780516559266</v>
      </c>
      <c r="AQ10" s="17">
        <v>0.35038484880947501</v>
      </c>
      <c r="AR10" s="17"/>
      <c r="AS10" s="17">
        <v>0.33452971330408598</v>
      </c>
      <c r="AT10" s="17">
        <v>0.361572000794806</v>
      </c>
      <c r="AU10" s="17">
        <v>0.332691701973508</v>
      </c>
      <c r="AV10" s="17">
        <v>0.368817245027107</v>
      </c>
      <c r="AW10" s="17">
        <v>0.34631880279697402</v>
      </c>
      <c r="AX10" s="17"/>
      <c r="AY10" s="17">
        <v>0.10904041445108099</v>
      </c>
      <c r="AZ10" s="17">
        <v>0.22548728159301801</v>
      </c>
      <c r="BA10" s="17">
        <v>0.33106570818917302</v>
      </c>
      <c r="BB10" s="17">
        <v>0.28400345629844898</v>
      </c>
      <c r="BC10" s="17">
        <v>0.42559470541459099</v>
      </c>
      <c r="BD10" s="17">
        <v>0.33946248857982497</v>
      </c>
      <c r="BE10" s="17">
        <v>0.382415342596438</v>
      </c>
      <c r="BF10" s="17">
        <v>0.37998956958326202</v>
      </c>
      <c r="BG10" s="17">
        <v>0.35490339451474401</v>
      </c>
      <c r="BH10" s="17">
        <v>0.38283154509631001</v>
      </c>
      <c r="BI10" s="17">
        <v>0.43502858889310903</v>
      </c>
      <c r="BJ10" s="17">
        <v>0.31717575111867302</v>
      </c>
      <c r="BK10" s="17">
        <v>0.22366685843516801</v>
      </c>
      <c r="BL10" s="17">
        <v>0.22160384984055201</v>
      </c>
      <c r="BM10" s="17">
        <v>0.208558159324713</v>
      </c>
      <c r="BN10" s="17">
        <v>0.45156887702718601</v>
      </c>
      <c r="BO10" s="17"/>
      <c r="BP10" s="17">
        <v>0.35386367192483897</v>
      </c>
      <c r="BQ10" s="17">
        <v>0.392538125268316</v>
      </c>
      <c r="BR10" s="17">
        <v>0.31308642864918401</v>
      </c>
      <c r="BS10" s="17">
        <v>0.33417142287509399</v>
      </c>
      <c r="BT10" s="17">
        <v>0.26970821028803199</v>
      </c>
      <c r="BU10" s="17">
        <v>0.31905666652318199</v>
      </c>
      <c r="BV10" s="17"/>
      <c r="BW10" s="17">
        <v>0.25200754127139402</v>
      </c>
      <c r="BX10" s="17">
        <v>0.33653760033003499</v>
      </c>
      <c r="BY10" s="17">
        <v>0.333906813449517</v>
      </c>
      <c r="BZ10" s="17">
        <v>0.38384063061296098</v>
      </c>
      <c r="CA10" s="17">
        <v>0.26620472661181199</v>
      </c>
      <c r="CB10" s="17">
        <v>0.48958832205672798</v>
      </c>
      <c r="CC10" s="17">
        <v>0.43726670033165599</v>
      </c>
      <c r="CD10" s="17">
        <v>0.29495742915633999</v>
      </c>
      <c r="CE10" s="17"/>
      <c r="CF10" s="17">
        <v>0.29553126315842898</v>
      </c>
      <c r="CG10" s="17">
        <v>0.32827048357336802</v>
      </c>
      <c r="CH10" s="17">
        <v>0.35375176566646699</v>
      </c>
      <c r="CI10" s="17">
        <v>0.375911928192532</v>
      </c>
      <c r="CJ10" s="17">
        <v>0.41088900073095802</v>
      </c>
      <c r="CK10" s="17"/>
      <c r="CL10" s="17">
        <v>0.37571951061769299</v>
      </c>
      <c r="CM10" s="17"/>
      <c r="CN10" s="17">
        <v>0.32627844539024498</v>
      </c>
      <c r="CO10" s="17">
        <v>0.40100747199354603</v>
      </c>
      <c r="CP10" s="17">
        <v>0.344625634372075</v>
      </c>
    </row>
    <row r="11" spans="2:94" x14ac:dyDescent="0.35">
      <c r="B11" s="18" t="s">
        <v>207</v>
      </c>
      <c r="C11" s="17">
        <v>0.23084415262532901</v>
      </c>
      <c r="D11" s="17">
        <v>0.21238697274431101</v>
      </c>
      <c r="E11" s="17">
        <v>0.248947828038694</v>
      </c>
      <c r="F11" s="17"/>
      <c r="G11" s="17">
        <v>0.21373717732693301</v>
      </c>
      <c r="H11" s="17">
        <v>0.21680778414162599</v>
      </c>
      <c r="I11" s="17">
        <v>0.24494020209980699</v>
      </c>
      <c r="J11" s="17">
        <v>0.185998687417499</v>
      </c>
      <c r="K11" s="17">
        <v>0.223227012283781</v>
      </c>
      <c r="L11" s="17">
        <v>0.283306838064185</v>
      </c>
      <c r="M11" s="17"/>
      <c r="N11" s="17">
        <v>0.22673237802856699</v>
      </c>
      <c r="O11" s="17">
        <v>0.196353267012598</v>
      </c>
      <c r="P11" s="17">
        <v>0.26055953698061401</v>
      </c>
      <c r="Q11" s="17">
        <v>0.247728203619444</v>
      </c>
      <c r="R11" s="17"/>
      <c r="S11" s="17">
        <v>0.23296055377515501</v>
      </c>
      <c r="T11" s="17">
        <v>0.18983374548703</v>
      </c>
      <c r="U11" s="17">
        <v>0.209363203546367</v>
      </c>
      <c r="V11" s="17">
        <v>0.26369835343183501</v>
      </c>
      <c r="W11" s="17">
        <v>0.225079443762156</v>
      </c>
      <c r="X11" s="17">
        <v>0.175847586991734</v>
      </c>
      <c r="Y11" s="17">
        <v>0.26960901389757702</v>
      </c>
      <c r="Z11" s="17">
        <v>0.347860855536403</v>
      </c>
      <c r="AA11" s="17">
        <v>0.25780199813800603</v>
      </c>
      <c r="AB11" s="17">
        <v>0.21216291782004701</v>
      </c>
      <c r="AC11" s="17">
        <v>0.20868933898355599</v>
      </c>
      <c r="AD11" s="17"/>
      <c r="AE11" s="17">
        <v>0.227014317147643</v>
      </c>
      <c r="AF11" s="17">
        <v>0.215002924654979</v>
      </c>
      <c r="AG11" s="17">
        <v>0.29221567968704698</v>
      </c>
      <c r="AH11" s="17"/>
      <c r="AI11" s="17">
        <v>0.242421250913811</v>
      </c>
      <c r="AJ11" s="17">
        <v>0.195690502200839</v>
      </c>
      <c r="AK11" s="17">
        <v>0.27609070245412098</v>
      </c>
      <c r="AL11" s="17">
        <v>0.26328181444896398</v>
      </c>
      <c r="AM11" s="17">
        <v>0.27302553814196601</v>
      </c>
      <c r="AN11" s="17"/>
      <c r="AO11" s="17">
        <v>0.235292391852536</v>
      </c>
      <c r="AP11" s="17">
        <v>0.20525538597342899</v>
      </c>
      <c r="AQ11" s="17">
        <v>0.28026512206607201</v>
      </c>
      <c r="AR11" s="17"/>
      <c r="AS11" s="17">
        <v>0.25172724480691</v>
      </c>
      <c r="AT11" s="17">
        <v>0.221197631957219</v>
      </c>
      <c r="AU11" s="17">
        <v>0.229136457739681</v>
      </c>
      <c r="AV11" s="17">
        <v>0.20824610800861301</v>
      </c>
      <c r="AW11" s="17">
        <v>0.36105052029804502</v>
      </c>
      <c r="AX11" s="17"/>
      <c r="AY11" s="17">
        <v>0.194021489626128</v>
      </c>
      <c r="AZ11" s="17">
        <v>0.32581794117509899</v>
      </c>
      <c r="BA11" s="17">
        <v>0.15072668561696001</v>
      </c>
      <c r="BB11" s="17">
        <v>0.30359467557632502</v>
      </c>
      <c r="BC11" s="17">
        <v>0.20752952306910799</v>
      </c>
      <c r="BD11" s="17">
        <v>0.21881829700741601</v>
      </c>
      <c r="BE11" s="17">
        <v>0.30166864023088502</v>
      </c>
      <c r="BF11" s="17">
        <v>0.240982500166571</v>
      </c>
      <c r="BG11" s="17">
        <v>0.21370202846370701</v>
      </c>
      <c r="BH11" s="17">
        <v>0.25184462014223602</v>
      </c>
      <c r="BI11" s="17">
        <v>0.16164576052254101</v>
      </c>
      <c r="BJ11" s="17">
        <v>0.266768738909411</v>
      </c>
      <c r="BK11" s="17">
        <v>0.24527871616022201</v>
      </c>
      <c r="BL11" s="17">
        <v>5.0905668504534499E-2</v>
      </c>
      <c r="BM11" s="17">
        <v>0.29385175499135502</v>
      </c>
      <c r="BN11" s="17">
        <v>0.203615926631248</v>
      </c>
      <c r="BO11" s="17"/>
      <c r="BP11" s="17">
        <v>0.21725345538381299</v>
      </c>
      <c r="BQ11" s="17">
        <v>0.22311383678275001</v>
      </c>
      <c r="BR11" s="17">
        <v>0.239088535179655</v>
      </c>
      <c r="BS11" s="17">
        <v>0.23646182409758801</v>
      </c>
      <c r="BT11" s="17">
        <v>0.24071088362741899</v>
      </c>
      <c r="BU11" s="17">
        <v>0.26357680250369397</v>
      </c>
      <c r="BV11" s="17"/>
      <c r="BW11" s="17">
        <v>0.169890917185267</v>
      </c>
      <c r="BX11" s="17">
        <v>0.27188675155272302</v>
      </c>
      <c r="BY11" s="17">
        <v>0.253131296640563</v>
      </c>
      <c r="BZ11" s="17">
        <v>0.195637131230494</v>
      </c>
      <c r="CA11" s="17">
        <v>0.20645510271180001</v>
      </c>
      <c r="CB11" s="17">
        <v>0.222649053610917</v>
      </c>
      <c r="CC11" s="17">
        <v>0.17716951190194899</v>
      </c>
      <c r="CD11" s="17">
        <v>0.223399758038554</v>
      </c>
      <c r="CE11" s="17"/>
      <c r="CF11" s="17">
        <v>0.335310965011274</v>
      </c>
      <c r="CG11" s="17">
        <v>0.20191006740187301</v>
      </c>
      <c r="CH11" s="17">
        <v>0.25137784294885301</v>
      </c>
      <c r="CI11" s="17">
        <v>0.224764791638591</v>
      </c>
      <c r="CJ11" s="17">
        <v>0.14680020718561099</v>
      </c>
      <c r="CK11" s="17"/>
      <c r="CL11" s="17">
        <v>0.23348780703480601</v>
      </c>
      <c r="CM11" s="17"/>
      <c r="CN11" s="17">
        <v>0.23104327826396501</v>
      </c>
      <c r="CO11" s="17">
        <v>0.25807265368972399</v>
      </c>
      <c r="CP11" s="17">
        <v>0.20787850201625599</v>
      </c>
    </row>
    <row r="12" spans="2:94" x14ac:dyDescent="0.35">
      <c r="B12" s="18" t="s">
        <v>208</v>
      </c>
      <c r="C12" s="17">
        <v>0.124368059727261</v>
      </c>
      <c r="D12" s="17">
        <v>9.1172752206687496E-2</v>
      </c>
      <c r="E12" s="17">
        <v>0.157593471670397</v>
      </c>
      <c r="F12" s="17"/>
      <c r="G12" s="17">
        <v>7.3044487608287301E-2</v>
      </c>
      <c r="H12" s="17">
        <v>8.0129832316921806E-2</v>
      </c>
      <c r="I12" s="17">
        <v>7.8211131854449695E-2</v>
      </c>
      <c r="J12" s="17">
        <v>0.13777990811896801</v>
      </c>
      <c r="K12" s="17">
        <v>0.16906171721216401</v>
      </c>
      <c r="L12" s="17">
        <v>0.193220285975234</v>
      </c>
      <c r="M12" s="17"/>
      <c r="N12" s="17">
        <v>0.14270851255875699</v>
      </c>
      <c r="O12" s="17">
        <v>0.110460862943685</v>
      </c>
      <c r="P12" s="17">
        <v>0.15051982965320701</v>
      </c>
      <c r="Q12" s="17">
        <v>9.3632594892294196E-2</v>
      </c>
      <c r="R12" s="17"/>
      <c r="S12" s="17">
        <v>0.118287403075216</v>
      </c>
      <c r="T12" s="17">
        <v>0.19204001119617201</v>
      </c>
      <c r="U12" s="17">
        <v>0.16349152890379501</v>
      </c>
      <c r="V12" s="17">
        <v>0.125572951414991</v>
      </c>
      <c r="W12" s="17">
        <v>0.12572359996486299</v>
      </c>
      <c r="X12" s="17">
        <v>0.13356678271976499</v>
      </c>
      <c r="Y12" s="17">
        <v>6.6535827883762499E-2</v>
      </c>
      <c r="Z12" s="17">
        <v>5.1233045608205803E-2</v>
      </c>
      <c r="AA12" s="17">
        <v>0.11460568787310001</v>
      </c>
      <c r="AB12" s="17">
        <v>8.6166626309509303E-2</v>
      </c>
      <c r="AC12" s="17">
        <v>0.13627747776325899</v>
      </c>
      <c r="AD12" s="17"/>
      <c r="AE12" s="17">
        <v>0.15329310563125401</v>
      </c>
      <c r="AF12" s="17">
        <v>0.128228462426597</v>
      </c>
      <c r="AG12" s="17">
        <v>9.7444421241312904E-2</v>
      </c>
      <c r="AH12" s="17"/>
      <c r="AI12" s="17">
        <v>0.14928814377743399</v>
      </c>
      <c r="AJ12" s="17">
        <v>0.115674891885062</v>
      </c>
      <c r="AK12" s="17">
        <v>0.18253409123643</v>
      </c>
      <c r="AL12" s="17">
        <v>8.7989888472941993E-2</v>
      </c>
      <c r="AM12" s="17">
        <v>7.4670705681639402E-2</v>
      </c>
      <c r="AN12" s="17"/>
      <c r="AO12" s="17">
        <v>0.141567727325074</v>
      </c>
      <c r="AP12" s="17">
        <v>0.10740724388308499</v>
      </c>
      <c r="AQ12" s="17">
        <v>0.18072923499183699</v>
      </c>
      <c r="AR12" s="17"/>
      <c r="AS12" s="17">
        <v>0.13280835502778399</v>
      </c>
      <c r="AT12" s="17">
        <v>0.13832970354812199</v>
      </c>
      <c r="AU12" s="17">
        <v>0.121271723857189</v>
      </c>
      <c r="AV12" s="17">
        <v>8.1846088885018001E-2</v>
      </c>
      <c r="AW12" s="17">
        <v>7.0985638570533902E-2</v>
      </c>
      <c r="AX12" s="17"/>
      <c r="AY12" s="17">
        <v>0.10979203528994801</v>
      </c>
      <c r="AZ12" s="17">
        <v>8.3943152461400397E-2</v>
      </c>
      <c r="BA12" s="17">
        <v>6.6370899473966502E-2</v>
      </c>
      <c r="BB12" s="17">
        <v>8.1466028743274493E-2</v>
      </c>
      <c r="BC12" s="17">
        <v>9.0015662754334105E-2</v>
      </c>
      <c r="BD12" s="17">
        <v>0.14798191348940501</v>
      </c>
      <c r="BE12" s="17">
        <v>8.7710719736195E-2</v>
      </c>
      <c r="BF12" s="17">
        <v>0.18205783716843901</v>
      </c>
      <c r="BG12" s="17">
        <v>0.141688754470535</v>
      </c>
      <c r="BH12" s="17">
        <v>5.8573230274046102E-2</v>
      </c>
      <c r="BI12" s="17">
        <v>0.14233217006858701</v>
      </c>
      <c r="BJ12" s="17">
        <v>0.167697204289914</v>
      </c>
      <c r="BK12" s="17">
        <v>0.18713557656448601</v>
      </c>
      <c r="BL12" s="17">
        <v>0.16150727893644601</v>
      </c>
      <c r="BM12" s="17">
        <v>0.16223434336742201</v>
      </c>
      <c r="BN12" s="17">
        <v>2.8649705541732001E-2</v>
      </c>
      <c r="BO12" s="17"/>
      <c r="BP12" s="17">
        <v>8.3890469768438197E-2</v>
      </c>
      <c r="BQ12" s="17">
        <v>0.113563516855419</v>
      </c>
      <c r="BR12" s="17">
        <v>0.120567146790171</v>
      </c>
      <c r="BS12" s="17">
        <v>0.158838283112747</v>
      </c>
      <c r="BT12" s="17">
        <v>0.146541024543895</v>
      </c>
      <c r="BU12" s="17">
        <v>0.16460449238295699</v>
      </c>
      <c r="BV12" s="17"/>
      <c r="BW12" s="17">
        <v>0.178145192049604</v>
      </c>
      <c r="BX12" s="17">
        <v>8.5455285072559506E-2</v>
      </c>
      <c r="BY12" s="17">
        <v>0.14678903401476101</v>
      </c>
      <c r="BZ12" s="17">
        <v>0.116545917449495</v>
      </c>
      <c r="CA12" s="17">
        <v>0.15594039825784001</v>
      </c>
      <c r="CB12" s="17">
        <v>8.9341462204643798E-2</v>
      </c>
      <c r="CC12" s="17">
        <v>4.4899813977789201E-2</v>
      </c>
      <c r="CD12" s="17">
        <v>0.13405482067701099</v>
      </c>
      <c r="CE12" s="17"/>
      <c r="CF12" s="17">
        <v>6.8641449076541794E-2</v>
      </c>
      <c r="CG12" s="17">
        <v>0.155294721059791</v>
      </c>
      <c r="CH12" s="17">
        <v>0.123991976525817</v>
      </c>
      <c r="CI12" s="17">
        <v>7.9710175209665904E-2</v>
      </c>
      <c r="CJ12" s="17">
        <v>8.88696361578966E-2</v>
      </c>
      <c r="CK12" s="17"/>
      <c r="CL12" s="17">
        <v>0.115392586152744</v>
      </c>
      <c r="CM12" s="17"/>
      <c r="CN12" s="17">
        <v>0.11231760313488599</v>
      </c>
      <c r="CO12" s="17">
        <v>0.14585735796060501</v>
      </c>
      <c r="CP12" s="17">
        <v>0.13638136717611701</v>
      </c>
    </row>
    <row r="13" spans="2:94" x14ac:dyDescent="0.35">
      <c r="B13" s="18" t="s">
        <v>209</v>
      </c>
      <c r="C13" s="17">
        <v>6.4323889372363802E-2</v>
      </c>
      <c r="D13" s="17">
        <v>5.6429144898852798E-2</v>
      </c>
      <c r="E13" s="17">
        <v>7.2557437300212801E-2</v>
      </c>
      <c r="F13" s="17"/>
      <c r="G13" s="17">
        <v>8.1380395114194898E-3</v>
      </c>
      <c r="H13" s="17">
        <v>4.0512404322335098E-2</v>
      </c>
      <c r="I13" s="17">
        <v>6.7942359350810194E-2</v>
      </c>
      <c r="J13" s="17">
        <v>7.5254044460572697E-2</v>
      </c>
      <c r="K13" s="17">
        <v>9.8498009428219194E-2</v>
      </c>
      <c r="L13" s="17">
        <v>8.1621596424158199E-2</v>
      </c>
      <c r="M13" s="17"/>
      <c r="N13" s="17">
        <v>5.2066195452748397E-2</v>
      </c>
      <c r="O13" s="17">
        <v>8.2982647371133006E-2</v>
      </c>
      <c r="P13" s="17">
        <v>7.2367785413812696E-2</v>
      </c>
      <c r="Q13" s="17">
        <v>5.0128646853712801E-2</v>
      </c>
      <c r="R13" s="17"/>
      <c r="S13" s="17">
        <v>6.0399865237073899E-2</v>
      </c>
      <c r="T13" s="17">
        <v>7.2385216612608994E-2</v>
      </c>
      <c r="U13" s="17">
        <v>3.68249708477211E-2</v>
      </c>
      <c r="V13" s="17">
        <v>6.5062461618768497E-2</v>
      </c>
      <c r="W13" s="17">
        <v>4.5056648708795097E-2</v>
      </c>
      <c r="X13" s="17">
        <v>9.3197782434753296E-2</v>
      </c>
      <c r="Y13" s="17">
        <v>6.3371902991391796E-2</v>
      </c>
      <c r="Z13" s="17">
        <v>2.6931637023214602E-2</v>
      </c>
      <c r="AA13" s="17">
        <v>5.4338129543914197E-2</v>
      </c>
      <c r="AB13" s="17">
        <v>9.1635560680623299E-2</v>
      </c>
      <c r="AC13" s="17">
        <v>7.8709348691391998E-2</v>
      </c>
      <c r="AD13" s="17"/>
      <c r="AE13" s="17">
        <v>9.2545360026210097E-2</v>
      </c>
      <c r="AF13" s="17">
        <v>4.7387707018862503E-2</v>
      </c>
      <c r="AG13" s="17">
        <v>7.3262903333695201E-2</v>
      </c>
      <c r="AH13" s="17"/>
      <c r="AI13" s="17">
        <v>9.4402340955943395E-2</v>
      </c>
      <c r="AJ13" s="17">
        <v>3.3974844538458199E-2</v>
      </c>
      <c r="AK13" s="17">
        <v>1.2679921148546901E-2</v>
      </c>
      <c r="AL13" s="17">
        <v>3.8765843698094798E-2</v>
      </c>
      <c r="AM13" s="17">
        <v>8.5217443080543603E-2</v>
      </c>
      <c r="AN13" s="17"/>
      <c r="AO13" s="17">
        <v>9.6497887946314295E-2</v>
      </c>
      <c r="AP13" s="17">
        <v>2.6938731052366799E-2</v>
      </c>
      <c r="AQ13" s="17">
        <v>2.4331917890040699E-2</v>
      </c>
      <c r="AR13" s="17"/>
      <c r="AS13" s="17">
        <v>6.5601742992114298E-2</v>
      </c>
      <c r="AT13" s="17">
        <v>7.2317833271555804E-2</v>
      </c>
      <c r="AU13" s="17">
        <v>5.4510532128347798E-2</v>
      </c>
      <c r="AV13" s="17">
        <v>3.3455997345491303E-2</v>
      </c>
      <c r="AW13" s="17">
        <v>7.8318058788870701E-2</v>
      </c>
      <c r="AX13" s="17"/>
      <c r="AY13" s="17">
        <v>0.10026635961677</v>
      </c>
      <c r="AZ13" s="17">
        <v>0.12973775514781699</v>
      </c>
      <c r="BA13" s="17">
        <v>0.108694468603417</v>
      </c>
      <c r="BB13" s="17">
        <v>8.3309624023274506E-2</v>
      </c>
      <c r="BC13" s="17">
        <v>4.25869940788118E-2</v>
      </c>
      <c r="BD13" s="17">
        <v>3.5680984242473401E-2</v>
      </c>
      <c r="BE13" s="17">
        <v>4.45235612016616E-2</v>
      </c>
      <c r="BF13" s="17">
        <v>2.70888369905871E-2</v>
      </c>
      <c r="BG13" s="17">
        <v>7.3780285078260802E-2</v>
      </c>
      <c r="BH13" s="17">
        <v>3.3230384962302302E-2</v>
      </c>
      <c r="BI13" s="17">
        <v>9.7283389460051398E-2</v>
      </c>
      <c r="BJ13" s="17">
        <v>1.7378684853317301E-2</v>
      </c>
      <c r="BK13" s="17">
        <v>0.110515603605364</v>
      </c>
      <c r="BL13" s="17">
        <v>0.111767540219794</v>
      </c>
      <c r="BM13" s="17">
        <v>4.1340967373333898E-2</v>
      </c>
      <c r="BN13" s="17">
        <v>5.5431297526172603E-2</v>
      </c>
      <c r="BO13" s="17"/>
      <c r="BP13" s="17">
        <v>4.8748688989034998E-2</v>
      </c>
      <c r="BQ13" s="17">
        <v>6.0256472040358403E-2</v>
      </c>
      <c r="BR13" s="17">
        <v>6.3108379009349097E-2</v>
      </c>
      <c r="BS13" s="17">
        <v>6.47098893208648E-2</v>
      </c>
      <c r="BT13" s="17">
        <v>0.112136069913035</v>
      </c>
      <c r="BU13" s="17">
        <v>5.2826409998362599E-2</v>
      </c>
      <c r="BV13" s="17"/>
      <c r="BW13" s="17">
        <v>7.9885536393926398E-2</v>
      </c>
      <c r="BX13" s="17">
        <v>6.3488026825386096E-2</v>
      </c>
      <c r="BY13" s="17">
        <v>4.6739501855546303E-2</v>
      </c>
      <c r="BZ13" s="17">
        <v>5.3459465974252503E-2</v>
      </c>
      <c r="CA13" s="17">
        <v>0.12953543003356699</v>
      </c>
      <c r="CB13" s="17">
        <v>6.4785540857955307E-2</v>
      </c>
      <c r="CC13" s="17">
        <v>0.111161144250899</v>
      </c>
      <c r="CD13" s="17">
        <v>3.6285029696378202E-2</v>
      </c>
      <c r="CE13" s="17"/>
      <c r="CF13" s="17">
        <v>5.6292471215496902E-2</v>
      </c>
      <c r="CG13" s="17">
        <v>6.3151662475875101E-2</v>
      </c>
      <c r="CH13" s="17">
        <v>5.7393404339698001E-2</v>
      </c>
      <c r="CI13" s="17">
        <v>8.2475225043326897E-2</v>
      </c>
      <c r="CJ13" s="17">
        <v>8.91595406255309E-2</v>
      </c>
      <c r="CK13" s="17"/>
      <c r="CL13" s="17">
        <v>5.2680831857148197E-2</v>
      </c>
      <c r="CM13" s="17"/>
      <c r="CN13" s="17">
        <v>6.03584834470723E-2</v>
      </c>
      <c r="CO13" s="17">
        <v>4.0338205415452098E-2</v>
      </c>
      <c r="CP13" s="17">
        <v>9.3911193090243303E-2</v>
      </c>
    </row>
    <row r="14" spans="2:94" x14ac:dyDescent="0.35">
      <c r="B14" s="18" t="s">
        <v>133</v>
      </c>
      <c r="C14" s="17">
        <v>3.0378487908345301E-2</v>
      </c>
      <c r="D14" s="17">
        <v>2.8246448991060699E-2</v>
      </c>
      <c r="E14" s="17">
        <v>3.27261763662978E-2</v>
      </c>
      <c r="F14" s="17"/>
      <c r="G14" s="17">
        <v>1.7247978306517399E-2</v>
      </c>
      <c r="H14" s="17">
        <v>1.22535104189613E-2</v>
      </c>
      <c r="I14" s="17">
        <v>2.7298836976487599E-2</v>
      </c>
      <c r="J14" s="17">
        <v>3.0791636897589798E-2</v>
      </c>
      <c r="K14" s="17">
        <v>4.9277610785246902E-2</v>
      </c>
      <c r="L14" s="17">
        <v>4.2367835136945198E-2</v>
      </c>
      <c r="M14" s="17"/>
      <c r="N14" s="17">
        <v>1.5724512995668599E-2</v>
      </c>
      <c r="O14" s="17">
        <v>2.6445185892856E-2</v>
      </c>
      <c r="P14" s="17">
        <v>3.0428399410989501E-2</v>
      </c>
      <c r="Q14" s="17">
        <v>4.78560631785762E-2</v>
      </c>
      <c r="R14" s="17"/>
      <c r="S14" s="17">
        <v>5.1612049963494999E-2</v>
      </c>
      <c r="T14" s="17">
        <v>1.6313887148707702E-2</v>
      </c>
      <c r="U14" s="17">
        <v>4.2794484509045903E-2</v>
      </c>
      <c r="V14" s="17">
        <v>9.0697426783549803E-3</v>
      </c>
      <c r="W14" s="17">
        <v>1.43442346680879E-2</v>
      </c>
      <c r="X14" s="17">
        <v>7.4054273661885606E-2</v>
      </c>
      <c r="Y14" s="17">
        <v>1.29584230736397E-2</v>
      </c>
      <c r="Z14" s="17">
        <v>2.42810692220733E-2</v>
      </c>
      <c r="AA14" s="17">
        <v>1.45482675759404E-2</v>
      </c>
      <c r="AB14" s="17">
        <v>3.6825812748670597E-2</v>
      </c>
      <c r="AC14" s="17">
        <v>3.6123068452222101E-2</v>
      </c>
      <c r="AD14" s="17"/>
      <c r="AE14" s="17">
        <v>3.3332205072289303E-2</v>
      </c>
      <c r="AF14" s="17">
        <v>2.5638165558694199E-2</v>
      </c>
      <c r="AG14" s="17">
        <v>3.7822510009916203E-2</v>
      </c>
      <c r="AH14" s="17"/>
      <c r="AI14" s="17">
        <v>2.2645822542788002E-2</v>
      </c>
      <c r="AJ14" s="17">
        <v>1.8051272399720798E-2</v>
      </c>
      <c r="AK14" s="17">
        <v>0</v>
      </c>
      <c r="AL14" s="17">
        <v>0.172683318735976</v>
      </c>
      <c r="AM14" s="17">
        <v>6.6622848517141495E-2</v>
      </c>
      <c r="AN14" s="17"/>
      <c r="AO14" s="17">
        <v>3.1517670145188997E-2</v>
      </c>
      <c r="AP14" s="17">
        <v>2.0336977585598E-2</v>
      </c>
      <c r="AQ14" s="17">
        <v>0</v>
      </c>
      <c r="AR14" s="17"/>
      <c r="AS14" s="17">
        <v>3.9470578638641403E-2</v>
      </c>
      <c r="AT14" s="17">
        <v>2.0868331192640002E-2</v>
      </c>
      <c r="AU14" s="17">
        <v>2.9822759459209602E-2</v>
      </c>
      <c r="AV14" s="17">
        <v>2.7924179805731E-2</v>
      </c>
      <c r="AW14" s="17">
        <v>0</v>
      </c>
      <c r="AX14" s="17"/>
      <c r="AY14" s="17">
        <v>0.20024032672887501</v>
      </c>
      <c r="AZ14" s="17">
        <v>4.1427217000054799E-2</v>
      </c>
      <c r="BA14" s="17">
        <v>6.5926234008935006E-2</v>
      </c>
      <c r="BB14" s="17">
        <v>4.7872625345143902E-2</v>
      </c>
      <c r="BC14" s="17">
        <v>2.15392150459413E-2</v>
      </c>
      <c r="BD14" s="17">
        <v>3.1343355719382897E-2</v>
      </c>
      <c r="BE14" s="17">
        <v>1.1672864372457599E-2</v>
      </c>
      <c r="BF14" s="17">
        <v>4.60758959907887E-2</v>
      </c>
      <c r="BG14" s="17">
        <v>0</v>
      </c>
      <c r="BH14" s="17">
        <v>1.6646086031936E-2</v>
      </c>
      <c r="BI14" s="17">
        <v>1.29465684977209E-2</v>
      </c>
      <c r="BJ14" s="17">
        <v>1.7127161723763901E-2</v>
      </c>
      <c r="BK14" s="17">
        <v>9.9383612165188998E-2</v>
      </c>
      <c r="BL14" s="17">
        <v>0</v>
      </c>
      <c r="BM14" s="17">
        <v>0</v>
      </c>
      <c r="BN14" s="17">
        <v>0</v>
      </c>
      <c r="BO14" s="17"/>
      <c r="BP14" s="17">
        <v>2.8602505732503201E-2</v>
      </c>
      <c r="BQ14" s="17">
        <v>2.97511209804209E-2</v>
      </c>
      <c r="BR14" s="17">
        <v>2.4123598167812E-2</v>
      </c>
      <c r="BS14" s="17">
        <v>2.3886117862751102E-2</v>
      </c>
      <c r="BT14" s="17">
        <v>5.0345156068343298E-2</v>
      </c>
      <c r="BU14" s="17">
        <v>4.1310648725652599E-2</v>
      </c>
      <c r="BV14" s="17"/>
      <c r="BW14" s="17">
        <v>6.0040025737382402E-2</v>
      </c>
      <c r="BX14" s="17">
        <v>4.3629214996425102E-2</v>
      </c>
      <c r="BY14" s="17">
        <v>1.27306564970045E-2</v>
      </c>
      <c r="BZ14" s="17">
        <v>3.8734981423867797E-2</v>
      </c>
      <c r="CA14" s="17">
        <v>2.8637607640825301E-2</v>
      </c>
      <c r="CB14" s="17">
        <v>2.5274332393612001E-2</v>
      </c>
      <c r="CC14" s="17">
        <v>0</v>
      </c>
      <c r="CD14" s="17">
        <v>8.0676933886599494E-2</v>
      </c>
      <c r="CE14" s="17"/>
      <c r="CF14" s="17">
        <v>4.2799412975826102E-2</v>
      </c>
      <c r="CG14" s="17">
        <v>3.8866620871199499E-2</v>
      </c>
      <c r="CH14" s="17">
        <v>2.3597399963092101E-2</v>
      </c>
      <c r="CI14" s="17">
        <v>1.8921322977672302E-2</v>
      </c>
      <c r="CJ14" s="17">
        <v>2.9332635372709501E-2</v>
      </c>
      <c r="CK14" s="17"/>
      <c r="CL14" s="17">
        <v>1.65230703793924E-2</v>
      </c>
      <c r="CM14" s="17"/>
      <c r="CN14" s="17">
        <v>3.07420513557554E-2</v>
      </c>
      <c r="CO14" s="17">
        <v>2.72384468655422E-2</v>
      </c>
      <c r="CP14" s="17">
        <v>3.2072667342612597E-2</v>
      </c>
    </row>
    <row r="15" spans="2:94" x14ac:dyDescent="0.35">
      <c r="B15" s="18" t="s">
        <v>145</v>
      </c>
      <c r="C15" s="20">
        <v>0.550085410366701</v>
      </c>
      <c r="D15" s="20">
        <v>0.611764681159088</v>
      </c>
      <c r="E15" s="20">
        <v>0.48817508662439901</v>
      </c>
      <c r="F15" s="20"/>
      <c r="G15" s="20">
        <v>0.68783231724684202</v>
      </c>
      <c r="H15" s="20">
        <v>0.65029646880015601</v>
      </c>
      <c r="I15" s="20">
        <v>0.58160746971844501</v>
      </c>
      <c r="J15" s="20">
        <v>0.57017572310537001</v>
      </c>
      <c r="K15" s="20">
        <v>0.45993565029058803</v>
      </c>
      <c r="L15" s="20">
        <v>0.39948344439947697</v>
      </c>
      <c r="M15" s="20"/>
      <c r="N15" s="20">
        <v>0.56276840096425895</v>
      </c>
      <c r="O15" s="20">
        <v>0.58375803677972704</v>
      </c>
      <c r="P15" s="20">
        <v>0.48612444854137699</v>
      </c>
      <c r="Q15" s="20">
        <v>0.56065449145597301</v>
      </c>
      <c r="R15" s="20"/>
      <c r="S15" s="20">
        <v>0.53674012794906001</v>
      </c>
      <c r="T15" s="20">
        <v>0.52942713955548204</v>
      </c>
      <c r="U15" s="20">
        <v>0.54752581219307095</v>
      </c>
      <c r="V15" s="20">
        <v>0.53659649085605099</v>
      </c>
      <c r="W15" s="20">
        <v>0.58979607289609803</v>
      </c>
      <c r="X15" s="20">
        <v>0.52333357419186199</v>
      </c>
      <c r="Y15" s="20">
        <v>0.58752483215362905</v>
      </c>
      <c r="Z15" s="20">
        <v>0.54969339261010297</v>
      </c>
      <c r="AA15" s="20">
        <v>0.55870591686903903</v>
      </c>
      <c r="AB15" s="20">
        <v>0.57320908244114999</v>
      </c>
      <c r="AC15" s="20">
        <v>0.54020076610957102</v>
      </c>
      <c r="AD15" s="20"/>
      <c r="AE15" s="20">
        <v>0.49381501212260398</v>
      </c>
      <c r="AF15" s="20">
        <v>0.58374274034086704</v>
      </c>
      <c r="AG15" s="20">
        <v>0.499254485728029</v>
      </c>
      <c r="AH15" s="20"/>
      <c r="AI15" s="20">
        <v>0.49124244181002402</v>
      </c>
      <c r="AJ15" s="20">
        <v>0.63660848897592004</v>
      </c>
      <c r="AK15" s="20">
        <v>0.52869528516090303</v>
      </c>
      <c r="AL15" s="20">
        <v>0.43727913464402401</v>
      </c>
      <c r="AM15" s="20">
        <v>0.50046346457870905</v>
      </c>
      <c r="AN15" s="20"/>
      <c r="AO15" s="20">
        <v>0.49512432273088702</v>
      </c>
      <c r="AP15" s="20">
        <v>0.64006166150552102</v>
      </c>
      <c r="AQ15" s="20">
        <v>0.51467372505205</v>
      </c>
      <c r="AR15" s="20"/>
      <c r="AS15" s="20">
        <v>0.51039207853455004</v>
      </c>
      <c r="AT15" s="20">
        <v>0.54728650003046297</v>
      </c>
      <c r="AU15" s="20">
        <v>0.56525852681557298</v>
      </c>
      <c r="AV15" s="20">
        <v>0.64852762595514701</v>
      </c>
      <c r="AW15" s="20">
        <v>0.48964578234255002</v>
      </c>
      <c r="AX15" s="20"/>
      <c r="AY15" s="20">
        <v>0.39567978873827903</v>
      </c>
      <c r="AZ15" s="20">
        <v>0.419073934215629</v>
      </c>
      <c r="BA15" s="20">
        <v>0.60828171229672201</v>
      </c>
      <c r="BB15" s="20">
        <v>0.48375704631198202</v>
      </c>
      <c r="BC15" s="20">
        <v>0.638328605051805</v>
      </c>
      <c r="BD15" s="20">
        <v>0.56617544954132304</v>
      </c>
      <c r="BE15" s="20">
        <v>0.55442421445880097</v>
      </c>
      <c r="BF15" s="20">
        <v>0.50379492968361395</v>
      </c>
      <c r="BG15" s="20">
        <v>0.57082893198749796</v>
      </c>
      <c r="BH15" s="20">
        <v>0.63970567858948002</v>
      </c>
      <c r="BI15" s="20">
        <v>0.58579211145109999</v>
      </c>
      <c r="BJ15" s="20">
        <v>0.53102821022359403</v>
      </c>
      <c r="BK15" s="20">
        <v>0.35768649150473902</v>
      </c>
      <c r="BL15" s="20">
        <v>0.67581951233922599</v>
      </c>
      <c r="BM15" s="20">
        <v>0.50257293426788896</v>
      </c>
      <c r="BN15" s="20">
        <v>0.71230307030084805</v>
      </c>
      <c r="BO15" s="20"/>
      <c r="BP15" s="20">
        <v>0.62150488012620997</v>
      </c>
      <c r="BQ15" s="20">
        <v>0.57331505334105204</v>
      </c>
      <c r="BR15" s="20">
        <v>0.55311234085301197</v>
      </c>
      <c r="BS15" s="20">
        <v>0.51610388560605003</v>
      </c>
      <c r="BT15" s="20">
        <v>0.45026686584730802</v>
      </c>
      <c r="BU15" s="20">
        <v>0.47768164638933402</v>
      </c>
      <c r="BV15" s="20"/>
      <c r="BW15" s="20">
        <v>0.51203832863382004</v>
      </c>
      <c r="BX15" s="20">
        <v>0.535540721552906</v>
      </c>
      <c r="BY15" s="20">
        <v>0.54060951099212495</v>
      </c>
      <c r="BZ15" s="20">
        <v>0.59562250392189098</v>
      </c>
      <c r="CA15" s="20">
        <v>0.47943146135596698</v>
      </c>
      <c r="CB15" s="20">
        <v>0.59794961093287202</v>
      </c>
      <c r="CC15" s="20">
        <v>0.666769529869363</v>
      </c>
      <c r="CD15" s="20">
        <v>0.52558345770145798</v>
      </c>
      <c r="CE15" s="20"/>
      <c r="CF15" s="20">
        <v>0.49695570172086101</v>
      </c>
      <c r="CG15" s="20">
        <v>0.540776928191261</v>
      </c>
      <c r="CH15" s="20">
        <v>0.54363937622253999</v>
      </c>
      <c r="CI15" s="20">
        <v>0.59412848513074401</v>
      </c>
      <c r="CJ15" s="20">
        <v>0.64583798065825204</v>
      </c>
      <c r="CK15" s="20"/>
      <c r="CL15" s="20">
        <v>0.58191570457591002</v>
      </c>
      <c r="CM15" s="20"/>
      <c r="CN15" s="20">
        <v>0.565538583798321</v>
      </c>
      <c r="CO15" s="20">
        <v>0.52849333606867699</v>
      </c>
      <c r="CP15" s="20">
        <v>0.52975627037477102</v>
      </c>
    </row>
    <row r="16" spans="2:94" x14ac:dyDescent="0.35">
      <c r="B16" s="18" t="s">
        <v>146</v>
      </c>
      <c r="C16" s="20">
        <v>0.188691949099625</v>
      </c>
      <c r="D16" s="20">
        <v>0.14760189710554</v>
      </c>
      <c r="E16" s="20">
        <v>0.23015090897061</v>
      </c>
      <c r="F16" s="20"/>
      <c r="G16" s="20">
        <v>8.1182527119706804E-2</v>
      </c>
      <c r="H16" s="20">
        <v>0.12064223663925699</v>
      </c>
      <c r="I16" s="20">
        <v>0.14615349120526</v>
      </c>
      <c r="J16" s="20">
        <v>0.213033952579541</v>
      </c>
      <c r="K16" s="20">
        <v>0.26755972664038302</v>
      </c>
      <c r="L16" s="20">
        <v>0.274841882399393</v>
      </c>
      <c r="M16" s="20"/>
      <c r="N16" s="20">
        <v>0.19477470801150501</v>
      </c>
      <c r="O16" s="20">
        <v>0.19344351031481799</v>
      </c>
      <c r="P16" s="20">
        <v>0.22288761506701901</v>
      </c>
      <c r="Q16" s="20">
        <v>0.14376124174600699</v>
      </c>
      <c r="R16" s="20"/>
      <c r="S16" s="20">
        <v>0.17868726831229001</v>
      </c>
      <c r="T16" s="20">
        <v>0.26442522780878103</v>
      </c>
      <c r="U16" s="20">
        <v>0.200316499751516</v>
      </c>
      <c r="V16" s="20">
        <v>0.190635413033759</v>
      </c>
      <c r="W16" s="20">
        <v>0.17078024867365801</v>
      </c>
      <c r="X16" s="20">
        <v>0.22676456515451801</v>
      </c>
      <c r="Y16" s="20">
        <v>0.129907730875154</v>
      </c>
      <c r="Z16" s="20">
        <v>7.8164682631420401E-2</v>
      </c>
      <c r="AA16" s="20">
        <v>0.168943817417014</v>
      </c>
      <c r="AB16" s="20">
        <v>0.177802186990133</v>
      </c>
      <c r="AC16" s="20">
        <v>0.214986826454651</v>
      </c>
      <c r="AD16" s="20"/>
      <c r="AE16" s="20">
        <v>0.24583846565746401</v>
      </c>
      <c r="AF16" s="20">
        <v>0.17561616944545899</v>
      </c>
      <c r="AG16" s="20">
        <v>0.17070732457500801</v>
      </c>
      <c r="AH16" s="20"/>
      <c r="AI16" s="20">
        <v>0.24369048473337701</v>
      </c>
      <c r="AJ16" s="20">
        <v>0.14964973642352</v>
      </c>
      <c r="AK16" s="20">
        <v>0.19521401238497699</v>
      </c>
      <c r="AL16" s="20">
        <v>0.126755732171037</v>
      </c>
      <c r="AM16" s="20">
        <v>0.15988814876218299</v>
      </c>
      <c r="AN16" s="20"/>
      <c r="AO16" s="20">
        <v>0.238065615271389</v>
      </c>
      <c r="AP16" s="20">
        <v>0.134345974935452</v>
      </c>
      <c r="AQ16" s="20">
        <v>0.20506115288187801</v>
      </c>
      <c r="AR16" s="20"/>
      <c r="AS16" s="20">
        <v>0.19841009801989901</v>
      </c>
      <c r="AT16" s="20">
        <v>0.21064753681967699</v>
      </c>
      <c r="AU16" s="20">
        <v>0.17578225598553701</v>
      </c>
      <c r="AV16" s="20">
        <v>0.115302086230509</v>
      </c>
      <c r="AW16" s="20">
        <v>0.14930369735940499</v>
      </c>
      <c r="AX16" s="20"/>
      <c r="AY16" s="20">
        <v>0.21005839490671799</v>
      </c>
      <c r="AZ16" s="20">
        <v>0.21368090760921701</v>
      </c>
      <c r="BA16" s="20">
        <v>0.17506536807738299</v>
      </c>
      <c r="BB16" s="20">
        <v>0.16477565276654901</v>
      </c>
      <c r="BC16" s="20">
        <v>0.13260265683314601</v>
      </c>
      <c r="BD16" s="20">
        <v>0.18366289773187899</v>
      </c>
      <c r="BE16" s="20">
        <v>0.132234280937857</v>
      </c>
      <c r="BF16" s="20">
        <v>0.20914667415902699</v>
      </c>
      <c r="BG16" s="20">
        <v>0.21546903954879601</v>
      </c>
      <c r="BH16" s="20">
        <v>9.1803615236348404E-2</v>
      </c>
      <c r="BI16" s="20">
        <v>0.239615559528638</v>
      </c>
      <c r="BJ16" s="20">
        <v>0.185075889143231</v>
      </c>
      <c r="BK16" s="20">
        <v>0.29765118016984998</v>
      </c>
      <c r="BL16" s="20">
        <v>0.27327481915624002</v>
      </c>
      <c r="BM16" s="20">
        <v>0.20357531074075599</v>
      </c>
      <c r="BN16" s="20">
        <v>8.40810030679046E-2</v>
      </c>
      <c r="BO16" s="20"/>
      <c r="BP16" s="20">
        <v>0.13263915875747301</v>
      </c>
      <c r="BQ16" s="20">
        <v>0.17381998889577699</v>
      </c>
      <c r="BR16" s="20">
        <v>0.18367552579952001</v>
      </c>
      <c r="BS16" s="20">
        <v>0.223548172433611</v>
      </c>
      <c r="BT16" s="20">
        <v>0.25867709445692999</v>
      </c>
      <c r="BU16" s="20">
        <v>0.21743090238132001</v>
      </c>
      <c r="BV16" s="20"/>
      <c r="BW16" s="20">
        <v>0.25803072844352998</v>
      </c>
      <c r="BX16" s="20">
        <v>0.14894331189794599</v>
      </c>
      <c r="BY16" s="20">
        <v>0.19352853587030699</v>
      </c>
      <c r="BZ16" s="20">
        <v>0.17000538342374699</v>
      </c>
      <c r="CA16" s="20">
        <v>0.285475828291408</v>
      </c>
      <c r="CB16" s="20">
        <v>0.15412700306259899</v>
      </c>
      <c r="CC16" s="20">
        <v>0.15606095822868801</v>
      </c>
      <c r="CD16" s="20">
        <v>0.170339850373389</v>
      </c>
      <c r="CE16" s="20"/>
      <c r="CF16" s="20">
        <v>0.12493392029203899</v>
      </c>
      <c r="CG16" s="20">
        <v>0.218446383535667</v>
      </c>
      <c r="CH16" s="20">
        <v>0.18138538086551501</v>
      </c>
      <c r="CI16" s="20">
        <v>0.162185400252993</v>
      </c>
      <c r="CJ16" s="20">
        <v>0.178029176783428</v>
      </c>
      <c r="CK16" s="20"/>
      <c r="CL16" s="20">
        <v>0.16807341800989201</v>
      </c>
      <c r="CM16" s="20"/>
      <c r="CN16" s="20">
        <v>0.17267608658195899</v>
      </c>
      <c r="CO16" s="20">
        <v>0.186195563376057</v>
      </c>
      <c r="CP16" s="20">
        <v>0.23029256026636</v>
      </c>
    </row>
    <row r="17" spans="2:94" x14ac:dyDescent="0.35">
      <c r="B17" s="18" t="s">
        <v>147</v>
      </c>
      <c r="C17" s="21">
        <v>0.361393461267076</v>
      </c>
      <c r="D17" s="21">
        <v>0.46416278405354799</v>
      </c>
      <c r="E17" s="21">
        <v>0.25802417765378899</v>
      </c>
      <c r="F17" s="21"/>
      <c r="G17" s="21">
        <v>0.60664979012713605</v>
      </c>
      <c r="H17" s="21">
        <v>0.52965423216089902</v>
      </c>
      <c r="I17" s="21">
        <v>0.43545397851318501</v>
      </c>
      <c r="J17" s="21">
        <v>0.35714177052582902</v>
      </c>
      <c r="K17" s="21">
        <v>0.19237592365020501</v>
      </c>
      <c r="L17" s="21">
        <v>0.124641562000085</v>
      </c>
      <c r="M17" s="21"/>
      <c r="N17" s="21">
        <v>0.36799369295275403</v>
      </c>
      <c r="O17" s="21">
        <v>0.390314526464909</v>
      </c>
      <c r="P17" s="21">
        <v>0.263236833474358</v>
      </c>
      <c r="Q17" s="21">
        <v>0.416893249709966</v>
      </c>
      <c r="R17" s="21"/>
      <c r="S17" s="21">
        <v>0.35805285963677003</v>
      </c>
      <c r="T17" s="21">
        <v>0.26500191174670101</v>
      </c>
      <c r="U17" s="21">
        <v>0.34720931244155601</v>
      </c>
      <c r="V17" s="21">
        <v>0.34596107782229202</v>
      </c>
      <c r="W17" s="21">
        <v>0.41901582422244099</v>
      </c>
      <c r="X17" s="21">
        <v>0.29656900903734401</v>
      </c>
      <c r="Y17" s="21">
        <v>0.45761710127847499</v>
      </c>
      <c r="Z17" s="21">
        <v>0.47152870997868301</v>
      </c>
      <c r="AA17" s="21">
        <v>0.389762099452025</v>
      </c>
      <c r="AB17" s="21">
        <v>0.39540689545101698</v>
      </c>
      <c r="AC17" s="21">
        <v>0.32521393965492101</v>
      </c>
      <c r="AD17" s="21"/>
      <c r="AE17" s="21">
        <v>0.247976546465139</v>
      </c>
      <c r="AF17" s="21">
        <v>0.40812657089540799</v>
      </c>
      <c r="AG17" s="21">
        <v>0.32854716115302102</v>
      </c>
      <c r="AH17" s="21"/>
      <c r="AI17" s="21">
        <v>0.24755195707664701</v>
      </c>
      <c r="AJ17" s="21">
        <v>0.48695875255240001</v>
      </c>
      <c r="AK17" s="21">
        <v>0.33348127277592599</v>
      </c>
      <c r="AL17" s="21">
        <v>0.31052340247298699</v>
      </c>
      <c r="AM17" s="21">
        <v>0.340575315816526</v>
      </c>
      <c r="AN17" s="21"/>
      <c r="AO17" s="21">
        <v>0.25705870745949799</v>
      </c>
      <c r="AP17" s="21">
        <v>0.50571568657006905</v>
      </c>
      <c r="AQ17" s="21">
        <v>0.30961257217017302</v>
      </c>
      <c r="AR17" s="21"/>
      <c r="AS17" s="21">
        <v>0.31198198051465098</v>
      </c>
      <c r="AT17" s="21">
        <v>0.33663896321078601</v>
      </c>
      <c r="AU17" s="21">
        <v>0.389476270830036</v>
      </c>
      <c r="AV17" s="21">
        <v>0.53322553972463704</v>
      </c>
      <c r="AW17" s="21">
        <v>0.340342084983145</v>
      </c>
      <c r="AX17" s="21"/>
      <c r="AY17" s="21">
        <v>0.18562139383156001</v>
      </c>
      <c r="AZ17" s="21">
        <v>0.20539302660641201</v>
      </c>
      <c r="BA17" s="21">
        <v>0.43321634421933802</v>
      </c>
      <c r="BB17" s="21">
        <v>0.31898139354543298</v>
      </c>
      <c r="BC17" s="21">
        <v>0.50572594821865902</v>
      </c>
      <c r="BD17" s="21">
        <v>0.38251255180944399</v>
      </c>
      <c r="BE17" s="21">
        <v>0.42218993352094503</v>
      </c>
      <c r="BF17" s="21">
        <v>0.29464825552458701</v>
      </c>
      <c r="BG17" s="21">
        <v>0.35535989243870197</v>
      </c>
      <c r="BH17" s="21">
        <v>0.54790206335313196</v>
      </c>
      <c r="BI17" s="21">
        <v>0.34617655192246199</v>
      </c>
      <c r="BJ17" s="21">
        <v>0.345952321080362</v>
      </c>
      <c r="BK17" s="21">
        <v>6.0035311334888597E-2</v>
      </c>
      <c r="BL17" s="21">
        <v>0.40254469318298602</v>
      </c>
      <c r="BM17" s="21">
        <v>0.29899762352713399</v>
      </c>
      <c r="BN17" s="21">
        <v>0.62822206723294305</v>
      </c>
      <c r="BO17" s="21"/>
      <c r="BP17" s="21">
        <v>0.48886572136873702</v>
      </c>
      <c r="BQ17" s="21">
        <v>0.39949506444527499</v>
      </c>
      <c r="BR17" s="21">
        <v>0.36943681505349202</v>
      </c>
      <c r="BS17" s="21">
        <v>0.292555713172438</v>
      </c>
      <c r="BT17" s="21">
        <v>0.191589771390377</v>
      </c>
      <c r="BU17" s="21">
        <v>0.26025074400801501</v>
      </c>
      <c r="BV17" s="21"/>
      <c r="BW17" s="21">
        <v>0.25400760019029001</v>
      </c>
      <c r="BX17" s="21">
        <v>0.38659740965495998</v>
      </c>
      <c r="BY17" s="21">
        <v>0.34708097512181701</v>
      </c>
      <c r="BZ17" s="21">
        <v>0.42561712049814399</v>
      </c>
      <c r="CA17" s="21">
        <v>0.19395563306455901</v>
      </c>
      <c r="CB17" s="21">
        <v>0.443822607870273</v>
      </c>
      <c r="CC17" s="21">
        <v>0.51070857164067596</v>
      </c>
      <c r="CD17" s="21">
        <v>0.35524360732806798</v>
      </c>
      <c r="CE17" s="21"/>
      <c r="CF17" s="21">
        <v>0.37202178142882297</v>
      </c>
      <c r="CG17" s="21">
        <v>0.32233054465559502</v>
      </c>
      <c r="CH17" s="21">
        <v>0.36225399535702402</v>
      </c>
      <c r="CI17" s="21">
        <v>0.43194308487775102</v>
      </c>
      <c r="CJ17" s="21">
        <v>0.46780880387482399</v>
      </c>
      <c r="CK17" s="21"/>
      <c r="CL17" s="21">
        <v>0.41384228656601801</v>
      </c>
      <c r="CM17" s="21"/>
      <c r="CN17" s="21">
        <v>0.39286249721636202</v>
      </c>
      <c r="CO17" s="21">
        <v>0.34229777269262002</v>
      </c>
      <c r="CP17" s="21">
        <v>0.299463710108411</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CP22"/>
  <sheetViews>
    <sheetView showGridLines="0" topLeftCell="A5" workbookViewId="0">
      <pane xSplit="2" topLeftCell="CN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990</v>
      </c>
      <c r="D7" s="10">
        <v>489</v>
      </c>
      <c r="E7" s="10">
        <v>496</v>
      </c>
      <c r="F7" s="10"/>
      <c r="G7" s="10">
        <v>126</v>
      </c>
      <c r="H7" s="10">
        <v>176</v>
      </c>
      <c r="I7" s="10">
        <v>190</v>
      </c>
      <c r="J7" s="10">
        <v>164</v>
      </c>
      <c r="K7" s="10">
        <v>161</v>
      </c>
      <c r="L7" s="10">
        <v>173</v>
      </c>
      <c r="M7" s="10"/>
      <c r="N7" s="10">
        <v>278</v>
      </c>
      <c r="O7" s="10">
        <v>266</v>
      </c>
      <c r="P7" s="10">
        <v>224</v>
      </c>
      <c r="Q7" s="10">
        <v>220</v>
      </c>
      <c r="R7" s="10"/>
      <c r="S7" s="10">
        <v>135</v>
      </c>
      <c r="T7" s="10">
        <v>131</v>
      </c>
      <c r="U7" s="10">
        <v>78</v>
      </c>
      <c r="V7" s="10">
        <v>104</v>
      </c>
      <c r="W7" s="10">
        <v>65</v>
      </c>
      <c r="X7" s="10">
        <v>85</v>
      </c>
      <c r="Y7" s="10">
        <v>91</v>
      </c>
      <c r="Z7" s="10">
        <v>40</v>
      </c>
      <c r="AA7" s="10">
        <v>130</v>
      </c>
      <c r="AB7" s="10">
        <v>78</v>
      </c>
      <c r="AC7" s="10">
        <v>53</v>
      </c>
      <c r="AD7" s="10"/>
      <c r="AE7" s="10">
        <v>339</v>
      </c>
      <c r="AF7" s="10">
        <v>403</v>
      </c>
      <c r="AG7" s="10">
        <v>165</v>
      </c>
      <c r="AH7" s="10"/>
      <c r="AI7" s="10">
        <v>327</v>
      </c>
      <c r="AJ7" s="10">
        <v>294</v>
      </c>
      <c r="AK7" s="10">
        <v>75</v>
      </c>
      <c r="AL7" s="10">
        <v>23</v>
      </c>
      <c r="AM7" s="10">
        <v>139</v>
      </c>
      <c r="AN7" s="10"/>
      <c r="AO7" s="10">
        <v>168</v>
      </c>
      <c r="AP7" s="10">
        <v>352</v>
      </c>
      <c r="AQ7" s="10">
        <v>82</v>
      </c>
      <c r="AR7" s="10"/>
      <c r="AS7" s="10">
        <v>239</v>
      </c>
      <c r="AT7" s="10">
        <v>199</v>
      </c>
      <c r="AU7" s="10">
        <v>276</v>
      </c>
      <c r="AV7" s="10">
        <v>121</v>
      </c>
      <c r="AW7" s="10">
        <v>14</v>
      </c>
      <c r="AX7" s="10"/>
      <c r="AY7" s="10">
        <v>10</v>
      </c>
      <c r="AZ7" s="10">
        <v>47</v>
      </c>
      <c r="BA7" s="10">
        <v>47</v>
      </c>
      <c r="BB7" s="10">
        <v>60</v>
      </c>
      <c r="BC7" s="10">
        <v>102</v>
      </c>
      <c r="BD7" s="10">
        <v>111</v>
      </c>
      <c r="BE7" s="10">
        <v>84</v>
      </c>
      <c r="BF7" s="10">
        <v>83</v>
      </c>
      <c r="BG7" s="10">
        <v>68</v>
      </c>
      <c r="BH7" s="10">
        <v>69</v>
      </c>
      <c r="BI7" s="10">
        <v>80</v>
      </c>
      <c r="BJ7" s="10">
        <v>60</v>
      </c>
      <c r="BK7" s="10">
        <v>44</v>
      </c>
      <c r="BL7" s="10">
        <v>19</v>
      </c>
      <c r="BM7" s="10">
        <v>24</v>
      </c>
      <c r="BN7" s="10">
        <v>34</v>
      </c>
      <c r="BO7" s="10"/>
      <c r="BP7" s="10">
        <v>207</v>
      </c>
      <c r="BQ7" s="10">
        <v>287</v>
      </c>
      <c r="BR7" s="10">
        <v>123</v>
      </c>
      <c r="BS7" s="10">
        <v>214</v>
      </c>
      <c r="BT7" s="10">
        <v>105</v>
      </c>
      <c r="BU7" s="10">
        <v>54</v>
      </c>
      <c r="BV7" s="10"/>
      <c r="BW7" s="10">
        <v>35</v>
      </c>
      <c r="BX7" s="10">
        <v>218</v>
      </c>
      <c r="BY7" s="10">
        <v>313</v>
      </c>
      <c r="BZ7" s="10">
        <v>185</v>
      </c>
      <c r="CA7" s="10">
        <v>101</v>
      </c>
      <c r="CB7" s="10">
        <v>45</v>
      </c>
      <c r="CC7" s="10">
        <v>21</v>
      </c>
      <c r="CD7" s="10">
        <v>30</v>
      </c>
      <c r="CE7" s="10"/>
      <c r="CF7" s="10">
        <v>71</v>
      </c>
      <c r="CG7" s="10">
        <v>379</v>
      </c>
      <c r="CH7" s="10">
        <v>356</v>
      </c>
      <c r="CI7" s="10">
        <v>150</v>
      </c>
      <c r="CJ7" s="10">
        <v>34</v>
      </c>
      <c r="CK7" s="10"/>
      <c r="CL7" s="10">
        <v>119</v>
      </c>
      <c r="CM7" s="10"/>
      <c r="CN7" s="10">
        <v>570</v>
      </c>
      <c r="CO7" s="10">
        <v>193</v>
      </c>
      <c r="CP7" s="10">
        <v>227</v>
      </c>
    </row>
    <row r="8" spans="2:94" ht="30" customHeight="1" x14ac:dyDescent="0.35">
      <c r="B8" s="11" t="s">
        <v>20</v>
      </c>
      <c r="C8" s="11">
        <v>983</v>
      </c>
      <c r="D8" s="11">
        <v>480</v>
      </c>
      <c r="E8" s="11">
        <v>498</v>
      </c>
      <c r="F8" s="11"/>
      <c r="G8" s="11">
        <v>123</v>
      </c>
      <c r="H8" s="11">
        <v>170</v>
      </c>
      <c r="I8" s="11">
        <v>184</v>
      </c>
      <c r="J8" s="11">
        <v>160</v>
      </c>
      <c r="K8" s="11">
        <v>151</v>
      </c>
      <c r="L8" s="11">
        <v>195</v>
      </c>
      <c r="M8" s="11"/>
      <c r="N8" s="11">
        <v>269</v>
      </c>
      <c r="O8" s="11">
        <v>259</v>
      </c>
      <c r="P8" s="11">
        <v>225</v>
      </c>
      <c r="Q8" s="11">
        <v>227</v>
      </c>
      <c r="R8" s="11"/>
      <c r="S8" s="11">
        <v>140</v>
      </c>
      <c r="T8" s="11">
        <v>127</v>
      </c>
      <c r="U8" s="11">
        <v>78</v>
      </c>
      <c r="V8" s="11">
        <v>98</v>
      </c>
      <c r="W8" s="11">
        <v>64</v>
      </c>
      <c r="X8" s="11">
        <v>87</v>
      </c>
      <c r="Y8" s="11">
        <v>86</v>
      </c>
      <c r="Z8" s="11">
        <v>39</v>
      </c>
      <c r="AA8" s="11">
        <v>124</v>
      </c>
      <c r="AB8" s="11">
        <v>87</v>
      </c>
      <c r="AC8" s="11">
        <v>51</v>
      </c>
      <c r="AD8" s="11"/>
      <c r="AE8" s="11">
        <v>341</v>
      </c>
      <c r="AF8" s="11">
        <v>401</v>
      </c>
      <c r="AG8" s="11">
        <v>161</v>
      </c>
      <c r="AH8" s="11"/>
      <c r="AI8" s="11">
        <v>329</v>
      </c>
      <c r="AJ8" s="11">
        <v>289</v>
      </c>
      <c r="AK8" s="11">
        <v>74</v>
      </c>
      <c r="AL8" s="11">
        <v>23</v>
      </c>
      <c r="AM8" s="11">
        <v>137</v>
      </c>
      <c r="AN8" s="11"/>
      <c r="AO8" s="11">
        <v>170</v>
      </c>
      <c r="AP8" s="11">
        <v>347</v>
      </c>
      <c r="AQ8" s="11">
        <v>81</v>
      </c>
      <c r="AR8" s="11"/>
      <c r="AS8" s="11">
        <v>243</v>
      </c>
      <c r="AT8" s="11">
        <v>196</v>
      </c>
      <c r="AU8" s="11">
        <v>269</v>
      </c>
      <c r="AV8" s="11">
        <v>118</v>
      </c>
      <c r="AW8" s="11">
        <v>14</v>
      </c>
      <c r="AX8" s="11"/>
      <c r="AY8" s="11">
        <v>9</v>
      </c>
      <c r="AZ8" s="11">
        <v>46</v>
      </c>
      <c r="BA8" s="11">
        <v>47</v>
      </c>
      <c r="BB8" s="11">
        <v>61</v>
      </c>
      <c r="BC8" s="11">
        <v>101</v>
      </c>
      <c r="BD8" s="11">
        <v>112</v>
      </c>
      <c r="BE8" s="11">
        <v>87</v>
      </c>
      <c r="BF8" s="11">
        <v>83</v>
      </c>
      <c r="BG8" s="11">
        <v>66</v>
      </c>
      <c r="BH8" s="11">
        <v>67</v>
      </c>
      <c r="BI8" s="11">
        <v>78</v>
      </c>
      <c r="BJ8" s="11">
        <v>59</v>
      </c>
      <c r="BK8" s="11">
        <v>43</v>
      </c>
      <c r="BL8" s="11">
        <v>19</v>
      </c>
      <c r="BM8" s="11">
        <v>23</v>
      </c>
      <c r="BN8" s="11">
        <v>33</v>
      </c>
      <c r="BO8" s="11"/>
      <c r="BP8" s="11">
        <v>204</v>
      </c>
      <c r="BQ8" s="11">
        <v>286</v>
      </c>
      <c r="BR8" s="11">
        <v>122</v>
      </c>
      <c r="BS8" s="11">
        <v>213</v>
      </c>
      <c r="BT8" s="11">
        <v>105</v>
      </c>
      <c r="BU8" s="11">
        <v>54</v>
      </c>
      <c r="BV8" s="11"/>
      <c r="BW8" s="11">
        <v>34</v>
      </c>
      <c r="BX8" s="11">
        <v>216</v>
      </c>
      <c r="BY8" s="11">
        <v>314</v>
      </c>
      <c r="BZ8" s="11">
        <v>184</v>
      </c>
      <c r="CA8" s="11">
        <v>99</v>
      </c>
      <c r="CB8" s="11">
        <v>45</v>
      </c>
      <c r="CC8" s="11">
        <v>21</v>
      </c>
      <c r="CD8" s="11">
        <v>29</v>
      </c>
      <c r="CE8" s="11"/>
      <c r="CF8" s="11">
        <v>71</v>
      </c>
      <c r="CG8" s="11">
        <v>380</v>
      </c>
      <c r="CH8" s="11">
        <v>354</v>
      </c>
      <c r="CI8" s="11">
        <v>146</v>
      </c>
      <c r="CJ8" s="11">
        <v>33</v>
      </c>
      <c r="CK8" s="11"/>
      <c r="CL8" s="11">
        <v>117</v>
      </c>
      <c r="CM8" s="11"/>
      <c r="CN8" s="11">
        <v>565</v>
      </c>
      <c r="CO8" s="11">
        <v>189</v>
      </c>
      <c r="CP8" s="11">
        <v>229</v>
      </c>
    </row>
    <row r="9" spans="2:94" x14ac:dyDescent="0.35">
      <c r="B9" s="18" t="s">
        <v>205</v>
      </c>
      <c r="C9" s="17">
        <v>0.27584196838332498</v>
      </c>
      <c r="D9" s="17">
        <v>0.30820980666717701</v>
      </c>
      <c r="E9" s="17">
        <v>0.241587000400246</v>
      </c>
      <c r="F9" s="17"/>
      <c r="G9" s="17">
        <v>0.41499996962704599</v>
      </c>
      <c r="H9" s="17">
        <v>0.369103625698812</v>
      </c>
      <c r="I9" s="17">
        <v>0.243135564907346</v>
      </c>
      <c r="J9" s="17">
        <v>0.27322128181247002</v>
      </c>
      <c r="K9" s="17">
        <v>0.19533002561429</v>
      </c>
      <c r="L9" s="17">
        <v>0.20227712255725699</v>
      </c>
      <c r="M9" s="17"/>
      <c r="N9" s="17">
        <v>0.27161900998671501</v>
      </c>
      <c r="O9" s="17">
        <v>0.30004116258860097</v>
      </c>
      <c r="P9" s="17">
        <v>0.25575812531398201</v>
      </c>
      <c r="Q9" s="17">
        <v>0.271346107140083</v>
      </c>
      <c r="R9" s="17"/>
      <c r="S9" s="17">
        <v>0.38945884690996901</v>
      </c>
      <c r="T9" s="17">
        <v>0.18306475929711899</v>
      </c>
      <c r="U9" s="17">
        <v>0.21575593708424401</v>
      </c>
      <c r="V9" s="17">
        <v>0.25371859596937901</v>
      </c>
      <c r="W9" s="17">
        <v>0.21185189811260599</v>
      </c>
      <c r="X9" s="17">
        <v>0.27051336124577102</v>
      </c>
      <c r="Y9" s="17">
        <v>0.21456489104085999</v>
      </c>
      <c r="Z9" s="17">
        <v>0.26685960222223298</v>
      </c>
      <c r="AA9" s="17">
        <v>0.32270592125860897</v>
      </c>
      <c r="AB9" s="17">
        <v>0.34572498326657702</v>
      </c>
      <c r="AC9" s="17">
        <v>0.29647446351610901</v>
      </c>
      <c r="AD9" s="17"/>
      <c r="AE9" s="17">
        <v>0.22061745566391899</v>
      </c>
      <c r="AF9" s="17">
        <v>0.28380397229221199</v>
      </c>
      <c r="AG9" s="17">
        <v>0.28018671144484703</v>
      </c>
      <c r="AH9" s="17"/>
      <c r="AI9" s="17">
        <v>0.239048718475011</v>
      </c>
      <c r="AJ9" s="17">
        <v>0.32945800610703502</v>
      </c>
      <c r="AK9" s="17">
        <v>0.17977452546522599</v>
      </c>
      <c r="AL9" s="17">
        <v>0.17588423341617701</v>
      </c>
      <c r="AM9" s="17">
        <v>0.24796956177801299</v>
      </c>
      <c r="AN9" s="17"/>
      <c r="AO9" s="17">
        <v>0.249249998343018</v>
      </c>
      <c r="AP9" s="17">
        <v>0.32763129787108902</v>
      </c>
      <c r="AQ9" s="17">
        <v>0.29538153139777401</v>
      </c>
      <c r="AR9" s="17"/>
      <c r="AS9" s="17">
        <v>0.25058653066374997</v>
      </c>
      <c r="AT9" s="17">
        <v>0.28043601202659102</v>
      </c>
      <c r="AU9" s="17">
        <v>0.324013453845031</v>
      </c>
      <c r="AV9" s="17">
        <v>0.27810960319995898</v>
      </c>
      <c r="AW9" s="17">
        <v>0.14684915732888601</v>
      </c>
      <c r="AX9" s="17"/>
      <c r="AY9" s="17">
        <v>0.40412713070407302</v>
      </c>
      <c r="AZ9" s="17">
        <v>0.23266509453741499</v>
      </c>
      <c r="BA9" s="17">
        <v>0.39603191386269698</v>
      </c>
      <c r="BB9" s="17">
        <v>0.27978719632718102</v>
      </c>
      <c r="BC9" s="17">
        <v>0.30070045447399202</v>
      </c>
      <c r="BD9" s="17">
        <v>0.227070553737935</v>
      </c>
      <c r="BE9" s="17">
        <v>0.27185460878503098</v>
      </c>
      <c r="BF9" s="17">
        <v>0.175166872041154</v>
      </c>
      <c r="BG9" s="17">
        <v>0.29110743868070599</v>
      </c>
      <c r="BH9" s="17">
        <v>0.38025857260568802</v>
      </c>
      <c r="BI9" s="17">
        <v>0.279494202035457</v>
      </c>
      <c r="BJ9" s="17">
        <v>0.29992599428545402</v>
      </c>
      <c r="BK9" s="17">
        <v>0.313416975993077</v>
      </c>
      <c r="BL9" s="17">
        <v>0.146475314423233</v>
      </c>
      <c r="BM9" s="17">
        <v>0.24256918903559299</v>
      </c>
      <c r="BN9" s="17">
        <v>0.29394877633183802</v>
      </c>
      <c r="BO9" s="17"/>
      <c r="BP9" s="17">
        <v>0.37961477427431101</v>
      </c>
      <c r="BQ9" s="17">
        <v>0.254658072636821</v>
      </c>
      <c r="BR9" s="17">
        <v>0.28359291646263501</v>
      </c>
      <c r="BS9" s="17">
        <v>0.23637176765246801</v>
      </c>
      <c r="BT9" s="17">
        <v>0.22337021765505699</v>
      </c>
      <c r="BU9" s="17">
        <v>0.23529175700045399</v>
      </c>
      <c r="BV9" s="17"/>
      <c r="BW9" s="17">
        <v>0.31774098258893402</v>
      </c>
      <c r="BX9" s="17">
        <v>0.24600226915098</v>
      </c>
      <c r="BY9" s="17">
        <v>0.242612420553171</v>
      </c>
      <c r="BZ9" s="17">
        <v>0.32736962977931</v>
      </c>
      <c r="CA9" s="17">
        <v>0.27049353455258401</v>
      </c>
      <c r="CB9" s="17">
        <v>0.243548874424977</v>
      </c>
      <c r="CC9" s="17">
        <v>0.27958950075064298</v>
      </c>
      <c r="CD9" s="17">
        <v>0.46749057257548698</v>
      </c>
      <c r="CE9" s="17"/>
      <c r="CF9" s="17">
        <v>0.29482273418638799</v>
      </c>
      <c r="CG9" s="17">
        <v>0.23517740201381299</v>
      </c>
      <c r="CH9" s="17">
        <v>0.290041890076849</v>
      </c>
      <c r="CI9" s="17">
        <v>0.32603459482487301</v>
      </c>
      <c r="CJ9" s="17">
        <v>0.32964418111543498</v>
      </c>
      <c r="CK9" s="17"/>
      <c r="CL9" s="17">
        <v>0.25771361147488903</v>
      </c>
      <c r="CM9" s="17"/>
      <c r="CN9" s="17">
        <v>0.30414465187599599</v>
      </c>
      <c r="CO9" s="17">
        <v>0.21606336292612099</v>
      </c>
      <c r="CP9" s="17">
        <v>0.2553084862301</v>
      </c>
    </row>
    <row r="10" spans="2:94" x14ac:dyDescent="0.35">
      <c r="B10" s="18" t="s">
        <v>206</v>
      </c>
      <c r="C10" s="17">
        <v>0.34801775878015101</v>
      </c>
      <c r="D10" s="17">
        <v>0.36187149119859102</v>
      </c>
      <c r="E10" s="17">
        <v>0.33608231596157001</v>
      </c>
      <c r="F10" s="17"/>
      <c r="G10" s="17">
        <v>0.28299841409478499</v>
      </c>
      <c r="H10" s="17">
        <v>0.35908275748688501</v>
      </c>
      <c r="I10" s="17">
        <v>0.35984176235048998</v>
      </c>
      <c r="J10" s="17">
        <v>0.32000605644806501</v>
      </c>
      <c r="K10" s="17">
        <v>0.37775248649008097</v>
      </c>
      <c r="L10" s="17">
        <v>0.36820701166367598</v>
      </c>
      <c r="M10" s="17"/>
      <c r="N10" s="17">
        <v>0.36222834813697002</v>
      </c>
      <c r="O10" s="17">
        <v>0.37547269092134</v>
      </c>
      <c r="P10" s="17">
        <v>0.30732841739467898</v>
      </c>
      <c r="Q10" s="17">
        <v>0.34320723235737199</v>
      </c>
      <c r="R10" s="17"/>
      <c r="S10" s="17">
        <v>0.37054918047617103</v>
      </c>
      <c r="T10" s="17">
        <v>0.35237559138966601</v>
      </c>
      <c r="U10" s="17">
        <v>0.36185253663179201</v>
      </c>
      <c r="V10" s="17">
        <v>0.413023154050424</v>
      </c>
      <c r="W10" s="17">
        <v>0.31004568453852399</v>
      </c>
      <c r="X10" s="17">
        <v>0.28424616494044003</v>
      </c>
      <c r="Y10" s="17">
        <v>0.37482789117633802</v>
      </c>
      <c r="Z10" s="17">
        <v>0.40619642005115197</v>
      </c>
      <c r="AA10" s="17">
        <v>0.300687876452437</v>
      </c>
      <c r="AB10" s="17">
        <v>0.31952426196209099</v>
      </c>
      <c r="AC10" s="17">
        <v>0.35939456785880802</v>
      </c>
      <c r="AD10" s="17"/>
      <c r="AE10" s="17">
        <v>0.33879063601234499</v>
      </c>
      <c r="AF10" s="17">
        <v>0.35763247296482298</v>
      </c>
      <c r="AG10" s="17">
        <v>0.392422247368095</v>
      </c>
      <c r="AH10" s="17"/>
      <c r="AI10" s="17">
        <v>0.34848202392516903</v>
      </c>
      <c r="AJ10" s="17">
        <v>0.328704231365122</v>
      </c>
      <c r="AK10" s="17">
        <v>0.50161403710866503</v>
      </c>
      <c r="AL10" s="17">
        <v>0.39334230350961402</v>
      </c>
      <c r="AM10" s="17">
        <v>0.37787457642546102</v>
      </c>
      <c r="AN10" s="17"/>
      <c r="AO10" s="17">
        <v>0.38839772872289502</v>
      </c>
      <c r="AP10" s="17">
        <v>0.34104335865470398</v>
      </c>
      <c r="AQ10" s="17">
        <v>0.391630570546325</v>
      </c>
      <c r="AR10" s="17"/>
      <c r="AS10" s="17">
        <v>0.34984134791043497</v>
      </c>
      <c r="AT10" s="17">
        <v>0.32528491992471098</v>
      </c>
      <c r="AU10" s="17">
        <v>0.33518109072734198</v>
      </c>
      <c r="AV10" s="17">
        <v>0.39066417387207403</v>
      </c>
      <c r="AW10" s="17">
        <v>0.570442275646042</v>
      </c>
      <c r="AX10" s="17"/>
      <c r="AY10" s="17">
        <v>0.204297521177178</v>
      </c>
      <c r="AZ10" s="17">
        <v>0.29610044269056102</v>
      </c>
      <c r="BA10" s="17">
        <v>0.28678777425150498</v>
      </c>
      <c r="BB10" s="17">
        <v>0.27033595603309601</v>
      </c>
      <c r="BC10" s="17">
        <v>0.34763410911651199</v>
      </c>
      <c r="BD10" s="17">
        <v>0.386850723817665</v>
      </c>
      <c r="BE10" s="17">
        <v>0.29792267716724402</v>
      </c>
      <c r="BF10" s="17">
        <v>0.41534671839053999</v>
      </c>
      <c r="BG10" s="17">
        <v>0.35918540517808101</v>
      </c>
      <c r="BH10" s="17">
        <v>0.33092220107814302</v>
      </c>
      <c r="BI10" s="17">
        <v>0.41842116662314299</v>
      </c>
      <c r="BJ10" s="17">
        <v>0.384452715254405</v>
      </c>
      <c r="BK10" s="17">
        <v>0.34553718444960801</v>
      </c>
      <c r="BL10" s="17">
        <v>0.375503573785406</v>
      </c>
      <c r="BM10" s="17">
        <v>0.47354215144527301</v>
      </c>
      <c r="BN10" s="17">
        <v>0.35770738389144902</v>
      </c>
      <c r="BO10" s="17"/>
      <c r="BP10" s="17">
        <v>0.36910472484707701</v>
      </c>
      <c r="BQ10" s="17">
        <v>0.38684977955762401</v>
      </c>
      <c r="BR10" s="17">
        <v>0.27950214775001397</v>
      </c>
      <c r="BS10" s="17">
        <v>0.34647041530328698</v>
      </c>
      <c r="BT10" s="17">
        <v>0.32388606652299701</v>
      </c>
      <c r="BU10" s="17">
        <v>0.26921557708788901</v>
      </c>
      <c r="BV10" s="17"/>
      <c r="BW10" s="17">
        <v>0.26642959376089498</v>
      </c>
      <c r="BX10" s="17">
        <v>0.321708169992872</v>
      </c>
      <c r="BY10" s="17">
        <v>0.38651233385866401</v>
      </c>
      <c r="BZ10" s="17">
        <v>0.34705291054257098</v>
      </c>
      <c r="CA10" s="17">
        <v>0.34725040246546202</v>
      </c>
      <c r="CB10" s="17">
        <v>0.364497097965088</v>
      </c>
      <c r="CC10" s="17">
        <v>0.47736936146375197</v>
      </c>
      <c r="CD10" s="17">
        <v>0.25651806593183502</v>
      </c>
      <c r="CE10" s="17"/>
      <c r="CF10" s="17">
        <v>0.28565456618503499</v>
      </c>
      <c r="CG10" s="17">
        <v>0.37876606572249599</v>
      </c>
      <c r="CH10" s="17">
        <v>0.343974848391014</v>
      </c>
      <c r="CI10" s="17">
        <v>0.33345116642275702</v>
      </c>
      <c r="CJ10" s="17">
        <v>0.234803413179896</v>
      </c>
      <c r="CK10" s="17"/>
      <c r="CL10" s="17">
        <v>0.38891505442065699</v>
      </c>
      <c r="CM10" s="17"/>
      <c r="CN10" s="17">
        <v>0.31749804122295</v>
      </c>
      <c r="CO10" s="17">
        <v>0.367599668236958</v>
      </c>
      <c r="CP10" s="17">
        <v>0.40720250253478502</v>
      </c>
    </row>
    <row r="11" spans="2:94" x14ac:dyDescent="0.35">
      <c r="B11" s="18" t="s">
        <v>207</v>
      </c>
      <c r="C11" s="17">
        <v>0.19203279255046901</v>
      </c>
      <c r="D11" s="17">
        <v>0.167051015752749</v>
      </c>
      <c r="E11" s="17">
        <v>0.21596640934272901</v>
      </c>
      <c r="F11" s="17"/>
      <c r="G11" s="17">
        <v>0.15993568509548101</v>
      </c>
      <c r="H11" s="17">
        <v>0.152281027235938</v>
      </c>
      <c r="I11" s="17">
        <v>0.21164306017694401</v>
      </c>
      <c r="J11" s="17">
        <v>0.21846950153495201</v>
      </c>
      <c r="K11" s="17">
        <v>0.14867113142973801</v>
      </c>
      <c r="L11" s="17">
        <v>0.240273240228535</v>
      </c>
      <c r="M11" s="17"/>
      <c r="N11" s="17">
        <v>0.193677496810199</v>
      </c>
      <c r="O11" s="17">
        <v>0.15589786107772999</v>
      </c>
      <c r="P11" s="17">
        <v>0.22226119796773</v>
      </c>
      <c r="Q11" s="17">
        <v>0.20310620400930701</v>
      </c>
      <c r="R11" s="17"/>
      <c r="S11" s="17">
        <v>0.14958188104269399</v>
      </c>
      <c r="T11" s="17">
        <v>0.215548527436562</v>
      </c>
      <c r="U11" s="17">
        <v>0.18584023473460101</v>
      </c>
      <c r="V11" s="17">
        <v>0.117465073368982</v>
      </c>
      <c r="W11" s="17">
        <v>0.31303482244445802</v>
      </c>
      <c r="X11" s="17">
        <v>0.20730288906598099</v>
      </c>
      <c r="Y11" s="17">
        <v>0.22521330019369901</v>
      </c>
      <c r="Z11" s="17">
        <v>0.225828101182388</v>
      </c>
      <c r="AA11" s="17">
        <v>0.190387423261555</v>
      </c>
      <c r="AB11" s="17">
        <v>0.185658608022332</v>
      </c>
      <c r="AC11" s="17">
        <v>0.15746835540999099</v>
      </c>
      <c r="AD11" s="17"/>
      <c r="AE11" s="17">
        <v>0.199826972631409</v>
      </c>
      <c r="AF11" s="17">
        <v>0.20014667593958099</v>
      </c>
      <c r="AG11" s="17">
        <v>0.172002198033256</v>
      </c>
      <c r="AH11" s="17"/>
      <c r="AI11" s="17">
        <v>0.20304724805101201</v>
      </c>
      <c r="AJ11" s="17">
        <v>0.19654961292133</v>
      </c>
      <c r="AK11" s="17">
        <v>0.16416517819058399</v>
      </c>
      <c r="AL11" s="17">
        <v>0.17639424878222201</v>
      </c>
      <c r="AM11" s="17">
        <v>0.20415701492063201</v>
      </c>
      <c r="AN11" s="17"/>
      <c r="AO11" s="17">
        <v>0.17452022552402399</v>
      </c>
      <c r="AP11" s="17">
        <v>0.192964811467016</v>
      </c>
      <c r="AQ11" s="17">
        <v>0.195586290835115</v>
      </c>
      <c r="AR11" s="17"/>
      <c r="AS11" s="17">
        <v>0.206430015109482</v>
      </c>
      <c r="AT11" s="17">
        <v>0.206201662962331</v>
      </c>
      <c r="AU11" s="17">
        <v>0.178964586028907</v>
      </c>
      <c r="AV11" s="17">
        <v>0.13527372488852701</v>
      </c>
      <c r="AW11" s="17">
        <v>0.2043905082362</v>
      </c>
      <c r="AX11" s="17"/>
      <c r="AY11" s="17">
        <v>0.20197657768039601</v>
      </c>
      <c r="AZ11" s="17">
        <v>0.21946424342988</v>
      </c>
      <c r="BA11" s="17">
        <v>0.1066413481962</v>
      </c>
      <c r="BB11" s="17">
        <v>0.260381402490727</v>
      </c>
      <c r="BC11" s="17">
        <v>0.179004448942959</v>
      </c>
      <c r="BD11" s="17">
        <v>0.16229189409029299</v>
      </c>
      <c r="BE11" s="17">
        <v>0.25045658026966</v>
      </c>
      <c r="BF11" s="17">
        <v>0.208728509555765</v>
      </c>
      <c r="BG11" s="17">
        <v>0.21852496929884399</v>
      </c>
      <c r="BH11" s="17">
        <v>0.13509016699439499</v>
      </c>
      <c r="BI11" s="17">
        <v>0.10857626828377499</v>
      </c>
      <c r="BJ11" s="17">
        <v>0.186940262855182</v>
      </c>
      <c r="BK11" s="17">
        <v>0.18096488933573401</v>
      </c>
      <c r="BL11" s="17">
        <v>0.26645558234250899</v>
      </c>
      <c r="BM11" s="17">
        <v>0.16538940443293701</v>
      </c>
      <c r="BN11" s="17">
        <v>0.20182191313020401</v>
      </c>
      <c r="BO11" s="17"/>
      <c r="BP11" s="17">
        <v>0.127919716300782</v>
      </c>
      <c r="BQ11" s="17">
        <v>0.17423486591109399</v>
      </c>
      <c r="BR11" s="17">
        <v>0.261905924811625</v>
      </c>
      <c r="BS11" s="17">
        <v>0.23202194228032799</v>
      </c>
      <c r="BT11" s="17">
        <v>0.17593420318380101</v>
      </c>
      <c r="BU11" s="17">
        <v>0.24578891789000601</v>
      </c>
      <c r="BV11" s="17"/>
      <c r="BW11" s="17">
        <v>0.17577305195646101</v>
      </c>
      <c r="BX11" s="17">
        <v>0.23845167764826999</v>
      </c>
      <c r="BY11" s="17">
        <v>0.19502432144845899</v>
      </c>
      <c r="BZ11" s="17">
        <v>0.158927515729124</v>
      </c>
      <c r="CA11" s="17">
        <v>0.18056938413417301</v>
      </c>
      <c r="CB11" s="17">
        <v>0.20066347785001701</v>
      </c>
      <c r="CC11" s="17">
        <v>0.15624433979522701</v>
      </c>
      <c r="CD11" s="17">
        <v>0.100646462716332</v>
      </c>
      <c r="CE11" s="17"/>
      <c r="CF11" s="17">
        <v>0.25186326438642898</v>
      </c>
      <c r="CG11" s="17">
        <v>0.18025378827267499</v>
      </c>
      <c r="CH11" s="17">
        <v>0.20432036173861101</v>
      </c>
      <c r="CI11" s="17">
        <v>0.16702636976458199</v>
      </c>
      <c r="CJ11" s="17">
        <v>0.17832126349421401</v>
      </c>
      <c r="CK11" s="17"/>
      <c r="CL11" s="17">
        <v>0.18671861702964801</v>
      </c>
      <c r="CM11" s="17"/>
      <c r="CN11" s="17">
        <v>0.19867912598321699</v>
      </c>
      <c r="CO11" s="17">
        <v>0.23147839000104201</v>
      </c>
      <c r="CP11" s="17">
        <v>0.14306637769590599</v>
      </c>
    </row>
    <row r="12" spans="2:94" x14ac:dyDescent="0.35">
      <c r="B12" s="18" t="s">
        <v>208</v>
      </c>
      <c r="C12" s="17">
        <v>9.5509436000614997E-2</v>
      </c>
      <c r="D12" s="17">
        <v>7.3294580474267498E-2</v>
      </c>
      <c r="E12" s="17">
        <v>0.11786165119353501</v>
      </c>
      <c r="F12" s="17"/>
      <c r="G12" s="17">
        <v>8.6081730403326104E-2</v>
      </c>
      <c r="H12" s="17">
        <v>6.6453725047905796E-2</v>
      </c>
      <c r="I12" s="17">
        <v>0.107722088711025</v>
      </c>
      <c r="J12" s="17">
        <v>9.1347283215505101E-2</v>
      </c>
      <c r="K12" s="17">
        <v>0.13732064661677501</v>
      </c>
      <c r="L12" s="17">
        <v>8.6230357412756906E-2</v>
      </c>
      <c r="M12" s="17"/>
      <c r="N12" s="17">
        <v>0.10519191370893299</v>
      </c>
      <c r="O12" s="17">
        <v>9.0568821517950204E-2</v>
      </c>
      <c r="P12" s="17">
        <v>8.6319735981111895E-2</v>
      </c>
      <c r="Q12" s="17">
        <v>9.9626873387757497E-2</v>
      </c>
      <c r="R12" s="17"/>
      <c r="S12" s="17">
        <v>6.0947573001918498E-2</v>
      </c>
      <c r="T12" s="17">
        <v>0.131743908956517</v>
      </c>
      <c r="U12" s="17">
        <v>0.124339323283828</v>
      </c>
      <c r="V12" s="17">
        <v>0.12604021975152799</v>
      </c>
      <c r="W12" s="17">
        <v>7.3254142430010397E-2</v>
      </c>
      <c r="X12" s="17">
        <v>0.13026383206287301</v>
      </c>
      <c r="Y12" s="17">
        <v>9.6148104299149606E-2</v>
      </c>
      <c r="Z12" s="17">
        <v>0</v>
      </c>
      <c r="AA12" s="17">
        <v>7.2341059976962205E-2</v>
      </c>
      <c r="AB12" s="17">
        <v>8.7993577160210404E-2</v>
      </c>
      <c r="AC12" s="17">
        <v>0.107553907587668</v>
      </c>
      <c r="AD12" s="17"/>
      <c r="AE12" s="17">
        <v>0.104735410540735</v>
      </c>
      <c r="AF12" s="17">
        <v>9.3029701781643798E-2</v>
      </c>
      <c r="AG12" s="17">
        <v>0.101078510452033</v>
      </c>
      <c r="AH12" s="17"/>
      <c r="AI12" s="17">
        <v>0.120208375318787</v>
      </c>
      <c r="AJ12" s="17">
        <v>6.6938834093583199E-2</v>
      </c>
      <c r="AK12" s="17">
        <v>0.10519993589346301</v>
      </c>
      <c r="AL12" s="17">
        <v>8.3793221919016406E-2</v>
      </c>
      <c r="AM12" s="17">
        <v>8.4929912466938096E-2</v>
      </c>
      <c r="AN12" s="17"/>
      <c r="AO12" s="17">
        <v>9.24304082821681E-2</v>
      </c>
      <c r="AP12" s="17">
        <v>7.5926225968311403E-2</v>
      </c>
      <c r="AQ12" s="17">
        <v>5.7139906363954301E-2</v>
      </c>
      <c r="AR12" s="17"/>
      <c r="AS12" s="17">
        <v>0.10065116294876</v>
      </c>
      <c r="AT12" s="17">
        <v>0.11627837353057301</v>
      </c>
      <c r="AU12" s="17">
        <v>7.6480621777745103E-2</v>
      </c>
      <c r="AV12" s="17">
        <v>0.110313832821816</v>
      </c>
      <c r="AW12" s="17">
        <v>0</v>
      </c>
      <c r="AX12" s="17"/>
      <c r="AY12" s="17">
        <v>9.2311271562501795E-2</v>
      </c>
      <c r="AZ12" s="17">
        <v>0.16602447582541099</v>
      </c>
      <c r="BA12" s="17">
        <v>8.4183594892046396E-2</v>
      </c>
      <c r="BB12" s="17">
        <v>3.04122787825645E-2</v>
      </c>
      <c r="BC12" s="17">
        <v>0.10226047622522</v>
      </c>
      <c r="BD12" s="17">
        <v>0.124643328648397</v>
      </c>
      <c r="BE12" s="17">
        <v>8.3691029450871396E-2</v>
      </c>
      <c r="BF12" s="17">
        <v>0.10579530964511701</v>
      </c>
      <c r="BG12" s="17">
        <v>5.9568156620715997E-2</v>
      </c>
      <c r="BH12" s="17">
        <v>9.5530049906241504E-2</v>
      </c>
      <c r="BI12" s="17">
        <v>9.5786274829600906E-2</v>
      </c>
      <c r="BJ12" s="17">
        <v>0.112865394866902</v>
      </c>
      <c r="BK12" s="17">
        <v>6.4958643759816803E-2</v>
      </c>
      <c r="BL12" s="17">
        <v>0.106082369468703</v>
      </c>
      <c r="BM12" s="17">
        <v>0.11849925508619701</v>
      </c>
      <c r="BN12" s="17">
        <v>9.1319543902587896E-2</v>
      </c>
      <c r="BO12" s="17"/>
      <c r="BP12" s="17">
        <v>6.1241857462264203E-2</v>
      </c>
      <c r="BQ12" s="17">
        <v>0.10248804217376301</v>
      </c>
      <c r="BR12" s="17">
        <v>7.7206271215096794E-2</v>
      </c>
      <c r="BS12" s="17">
        <v>0.10624164062144099</v>
      </c>
      <c r="BT12" s="17">
        <v>0.119090009852425</v>
      </c>
      <c r="BU12" s="17">
        <v>0.141601248643347</v>
      </c>
      <c r="BV12" s="17"/>
      <c r="BW12" s="17">
        <v>0.15835355159863501</v>
      </c>
      <c r="BX12" s="17">
        <v>0.11963787807069901</v>
      </c>
      <c r="BY12" s="17">
        <v>8.9281511002702194E-2</v>
      </c>
      <c r="BZ12" s="17">
        <v>7.7453330908086204E-2</v>
      </c>
      <c r="CA12" s="17">
        <v>0.100122681282325</v>
      </c>
      <c r="CB12" s="17">
        <v>8.2777549430169503E-2</v>
      </c>
      <c r="CC12" s="17">
        <v>4.2479808951242599E-2</v>
      </c>
      <c r="CD12" s="17">
        <v>3.3373865071967899E-2</v>
      </c>
      <c r="CE12" s="17"/>
      <c r="CF12" s="17">
        <v>8.3852367767601396E-2</v>
      </c>
      <c r="CG12" s="17">
        <v>9.4472685081318106E-2</v>
      </c>
      <c r="CH12" s="17">
        <v>9.0356413430110402E-2</v>
      </c>
      <c r="CI12" s="17">
        <v>8.5878916640838104E-2</v>
      </c>
      <c r="CJ12" s="17">
        <v>0.23069336575785299</v>
      </c>
      <c r="CK12" s="17"/>
      <c r="CL12" s="17">
        <v>0.133616757145923</v>
      </c>
      <c r="CM12" s="17"/>
      <c r="CN12" s="17">
        <v>9.4987842837231301E-2</v>
      </c>
      <c r="CO12" s="17">
        <v>9.2981048798063098E-2</v>
      </c>
      <c r="CP12" s="17">
        <v>9.8884048192048699E-2</v>
      </c>
    </row>
    <row r="13" spans="2:94" x14ac:dyDescent="0.35">
      <c r="B13" s="18" t="s">
        <v>209</v>
      </c>
      <c r="C13" s="17">
        <v>6.9308867943497304E-2</v>
      </c>
      <c r="D13" s="17">
        <v>7.1540474726526804E-2</v>
      </c>
      <c r="E13" s="17">
        <v>6.7816584018773704E-2</v>
      </c>
      <c r="F13" s="17"/>
      <c r="G13" s="17">
        <v>3.8478698756166198E-2</v>
      </c>
      <c r="H13" s="17">
        <v>4.7682160414743401E-2</v>
      </c>
      <c r="I13" s="17">
        <v>5.6178836495294301E-2</v>
      </c>
      <c r="J13" s="17">
        <v>7.9177194855712604E-2</v>
      </c>
      <c r="K13" s="17">
        <v>0.104539162076833</v>
      </c>
      <c r="L13" s="17">
        <v>8.4580885233042302E-2</v>
      </c>
      <c r="M13" s="17"/>
      <c r="N13" s="17">
        <v>5.3330361754244097E-2</v>
      </c>
      <c r="O13" s="17">
        <v>6.2571928838168298E-2</v>
      </c>
      <c r="P13" s="17">
        <v>0.107104410464205</v>
      </c>
      <c r="Q13" s="17">
        <v>5.9093107343680798E-2</v>
      </c>
      <c r="R13" s="17"/>
      <c r="S13" s="17">
        <v>2.1451957955385698E-2</v>
      </c>
      <c r="T13" s="17">
        <v>9.3968136559900897E-2</v>
      </c>
      <c r="U13" s="17">
        <v>0.10057094437860201</v>
      </c>
      <c r="V13" s="17">
        <v>6.0541412730801998E-2</v>
      </c>
      <c r="W13" s="17">
        <v>9.1813452474401397E-2</v>
      </c>
      <c r="X13" s="17">
        <v>6.9833933070308093E-2</v>
      </c>
      <c r="Y13" s="17">
        <v>7.8619584402290194E-2</v>
      </c>
      <c r="Z13" s="17">
        <v>7.6834807322153698E-2</v>
      </c>
      <c r="AA13" s="17">
        <v>0.106575090276428</v>
      </c>
      <c r="AB13" s="17">
        <v>3.66291477375595E-2</v>
      </c>
      <c r="AC13" s="17">
        <v>2.2876552641223499E-2</v>
      </c>
      <c r="AD13" s="17"/>
      <c r="AE13" s="17">
        <v>0.10926153004870599</v>
      </c>
      <c r="AF13" s="17">
        <v>4.8066501536345702E-2</v>
      </c>
      <c r="AG13" s="17">
        <v>4.8800991378969302E-2</v>
      </c>
      <c r="AH13" s="17"/>
      <c r="AI13" s="17">
        <v>8.6559038302126995E-2</v>
      </c>
      <c r="AJ13" s="17">
        <v>5.0259809774229003E-2</v>
      </c>
      <c r="AK13" s="17">
        <v>4.92463233420622E-2</v>
      </c>
      <c r="AL13" s="17">
        <v>7.7667618394147694E-2</v>
      </c>
      <c r="AM13" s="17">
        <v>4.9512454655776E-2</v>
      </c>
      <c r="AN13" s="17"/>
      <c r="AO13" s="17">
        <v>8.2760466298049201E-2</v>
      </c>
      <c r="AP13" s="17">
        <v>3.9337198401029401E-2</v>
      </c>
      <c r="AQ13" s="17">
        <v>6.02617008568316E-2</v>
      </c>
      <c r="AR13" s="17"/>
      <c r="AS13" s="17">
        <v>7.4793785558730494E-2</v>
      </c>
      <c r="AT13" s="17">
        <v>5.2354228800972701E-2</v>
      </c>
      <c r="AU13" s="17">
        <v>6.6233021097795997E-2</v>
      </c>
      <c r="AV13" s="17">
        <v>7.7947168608214906E-2</v>
      </c>
      <c r="AW13" s="17">
        <v>7.8318058788870701E-2</v>
      </c>
      <c r="AX13" s="17"/>
      <c r="AY13" s="17">
        <v>0</v>
      </c>
      <c r="AZ13" s="17">
        <v>6.4699626694939602E-2</v>
      </c>
      <c r="BA13" s="17">
        <v>0.12635536879755199</v>
      </c>
      <c r="BB13" s="17">
        <v>0.11496124829184599</v>
      </c>
      <c r="BC13" s="17">
        <v>6.0214106662079998E-2</v>
      </c>
      <c r="BD13" s="17">
        <v>5.1869658606139998E-2</v>
      </c>
      <c r="BE13" s="17">
        <v>9.6075104327193406E-2</v>
      </c>
      <c r="BF13" s="17">
        <v>5.8012188161398602E-2</v>
      </c>
      <c r="BG13" s="17">
        <v>7.1614030221652594E-2</v>
      </c>
      <c r="BH13" s="17">
        <v>4.15529233835965E-2</v>
      </c>
      <c r="BI13" s="17">
        <v>7.3142260087567704E-2</v>
      </c>
      <c r="BJ13" s="17">
        <v>1.58156327380564E-2</v>
      </c>
      <c r="BK13" s="17">
        <v>6.9516243172337705E-2</v>
      </c>
      <c r="BL13" s="17">
        <v>0.105483159980149</v>
      </c>
      <c r="BM13" s="17">
        <v>0</v>
      </c>
      <c r="BN13" s="17">
        <v>5.52023827439211E-2</v>
      </c>
      <c r="BO13" s="17"/>
      <c r="BP13" s="17">
        <v>5.2897075516219597E-2</v>
      </c>
      <c r="BQ13" s="17">
        <v>5.8599827496182803E-2</v>
      </c>
      <c r="BR13" s="17">
        <v>8.1772849251422003E-2</v>
      </c>
      <c r="BS13" s="17">
        <v>6.1345636698899003E-2</v>
      </c>
      <c r="BT13" s="17">
        <v>0.12071895910668801</v>
      </c>
      <c r="BU13" s="17">
        <v>9.1552935145638004E-2</v>
      </c>
      <c r="BV13" s="17"/>
      <c r="BW13" s="17">
        <v>8.1702820095074305E-2</v>
      </c>
      <c r="BX13" s="17">
        <v>5.0510251419947499E-2</v>
      </c>
      <c r="BY13" s="17">
        <v>7.3626634242545494E-2</v>
      </c>
      <c r="BZ13" s="17">
        <v>5.8439380700030498E-2</v>
      </c>
      <c r="CA13" s="17">
        <v>7.1240269755176402E-2</v>
      </c>
      <c r="CB13" s="17">
        <v>0.10851300032974801</v>
      </c>
      <c r="CC13" s="17">
        <v>4.4316989039135599E-2</v>
      </c>
      <c r="CD13" s="17">
        <v>0.102983998664694</v>
      </c>
      <c r="CE13" s="17"/>
      <c r="CF13" s="17">
        <v>5.4037141988885998E-2</v>
      </c>
      <c r="CG13" s="17">
        <v>8.6566321415332104E-2</v>
      </c>
      <c r="CH13" s="17">
        <v>5.7999617370982103E-2</v>
      </c>
      <c r="CI13" s="17">
        <v>7.4791629144809801E-2</v>
      </c>
      <c r="CJ13" s="17">
        <v>0</v>
      </c>
      <c r="CK13" s="17"/>
      <c r="CL13" s="17">
        <v>2.5578018337639501E-2</v>
      </c>
      <c r="CM13" s="17"/>
      <c r="CN13" s="17">
        <v>6.5374595966229604E-2</v>
      </c>
      <c r="CO13" s="17">
        <v>6.0315394386525098E-2</v>
      </c>
      <c r="CP13" s="17">
        <v>8.6444934285355601E-2</v>
      </c>
    </row>
    <row r="14" spans="2:94" x14ac:dyDescent="0.35">
      <c r="B14" s="18" t="s">
        <v>133</v>
      </c>
      <c r="C14" s="17">
        <v>1.9289176341942601E-2</v>
      </c>
      <c r="D14" s="17">
        <v>1.8032631180689498E-2</v>
      </c>
      <c r="E14" s="17">
        <v>2.0686039083146E-2</v>
      </c>
      <c r="F14" s="17"/>
      <c r="G14" s="17">
        <v>1.75055020231949E-2</v>
      </c>
      <c r="H14" s="17">
        <v>5.3967041157154602E-3</v>
      </c>
      <c r="I14" s="17">
        <v>2.14786873589018E-2</v>
      </c>
      <c r="J14" s="17">
        <v>1.77786821332954E-2</v>
      </c>
      <c r="K14" s="17">
        <v>3.63865477722825E-2</v>
      </c>
      <c r="L14" s="17">
        <v>1.8431382904732299E-2</v>
      </c>
      <c r="M14" s="17"/>
      <c r="N14" s="17">
        <v>1.39528696029386E-2</v>
      </c>
      <c r="O14" s="17">
        <v>1.54475350562102E-2</v>
      </c>
      <c r="P14" s="17">
        <v>2.1228112878291801E-2</v>
      </c>
      <c r="Q14" s="17">
        <v>2.3620475761799601E-2</v>
      </c>
      <c r="R14" s="17"/>
      <c r="S14" s="17">
        <v>8.0105606138622092E-3</v>
      </c>
      <c r="T14" s="17">
        <v>2.3299076360235101E-2</v>
      </c>
      <c r="U14" s="17">
        <v>1.16410238869325E-2</v>
      </c>
      <c r="V14" s="17">
        <v>2.9211544128884801E-2</v>
      </c>
      <c r="W14" s="17">
        <v>0</v>
      </c>
      <c r="X14" s="17">
        <v>3.78398196146267E-2</v>
      </c>
      <c r="Y14" s="17">
        <v>1.0626228887663101E-2</v>
      </c>
      <c r="Z14" s="17">
        <v>2.42810692220733E-2</v>
      </c>
      <c r="AA14" s="17">
        <v>7.30262877400793E-3</v>
      </c>
      <c r="AB14" s="17">
        <v>2.44694218512293E-2</v>
      </c>
      <c r="AC14" s="17">
        <v>5.6232152986200497E-2</v>
      </c>
      <c r="AD14" s="17"/>
      <c r="AE14" s="17">
        <v>2.6767995102884998E-2</v>
      </c>
      <c r="AF14" s="17">
        <v>1.73206754853945E-2</v>
      </c>
      <c r="AG14" s="17">
        <v>5.5093413228000203E-3</v>
      </c>
      <c r="AH14" s="17"/>
      <c r="AI14" s="17">
        <v>2.6545959278940902E-3</v>
      </c>
      <c r="AJ14" s="17">
        <v>2.8089505738700199E-2</v>
      </c>
      <c r="AK14" s="17">
        <v>0</v>
      </c>
      <c r="AL14" s="17">
        <v>9.2918373978822799E-2</v>
      </c>
      <c r="AM14" s="17">
        <v>3.5556479753179999E-2</v>
      </c>
      <c r="AN14" s="17"/>
      <c r="AO14" s="17">
        <v>1.2641172829846E-2</v>
      </c>
      <c r="AP14" s="17">
        <v>2.30971076378499E-2</v>
      </c>
      <c r="AQ14" s="17">
        <v>0</v>
      </c>
      <c r="AR14" s="17"/>
      <c r="AS14" s="17">
        <v>1.7697157808843102E-2</v>
      </c>
      <c r="AT14" s="17">
        <v>1.9444802754822299E-2</v>
      </c>
      <c r="AU14" s="17">
        <v>1.9127226523178099E-2</v>
      </c>
      <c r="AV14" s="17">
        <v>7.6914966094090501E-3</v>
      </c>
      <c r="AW14" s="17">
        <v>0</v>
      </c>
      <c r="AX14" s="17"/>
      <c r="AY14" s="17">
        <v>9.72874988758506E-2</v>
      </c>
      <c r="AZ14" s="17">
        <v>2.1046116821794001E-2</v>
      </c>
      <c r="BA14" s="17">
        <v>0</v>
      </c>
      <c r="BB14" s="17">
        <v>4.4121918074585598E-2</v>
      </c>
      <c r="BC14" s="17">
        <v>1.01864045792375E-2</v>
      </c>
      <c r="BD14" s="17">
        <v>4.7273841099570002E-2</v>
      </c>
      <c r="BE14" s="17">
        <v>0</v>
      </c>
      <c r="BF14" s="17">
        <v>3.6950402206025197E-2</v>
      </c>
      <c r="BG14" s="17">
        <v>0</v>
      </c>
      <c r="BH14" s="17">
        <v>1.6646086031936E-2</v>
      </c>
      <c r="BI14" s="17">
        <v>2.4579828140457199E-2</v>
      </c>
      <c r="BJ14" s="17">
        <v>0</v>
      </c>
      <c r="BK14" s="17">
        <v>2.5606063289425801E-2</v>
      </c>
      <c r="BL14" s="17">
        <v>0</v>
      </c>
      <c r="BM14" s="17">
        <v>0</v>
      </c>
      <c r="BN14" s="17">
        <v>0</v>
      </c>
      <c r="BO14" s="17"/>
      <c r="BP14" s="17">
        <v>9.2218515993461193E-3</v>
      </c>
      <c r="BQ14" s="17">
        <v>2.3169412224515001E-2</v>
      </c>
      <c r="BR14" s="17">
        <v>1.6019890509207099E-2</v>
      </c>
      <c r="BS14" s="17">
        <v>1.7548597443577299E-2</v>
      </c>
      <c r="BT14" s="17">
        <v>3.7000543679031599E-2</v>
      </c>
      <c r="BU14" s="17">
        <v>1.6549564232664401E-2</v>
      </c>
      <c r="BV14" s="17"/>
      <c r="BW14" s="17">
        <v>0</v>
      </c>
      <c r="BX14" s="17">
        <v>2.36897537172319E-2</v>
      </c>
      <c r="BY14" s="17">
        <v>1.29427788944582E-2</v>
      </c>
      <c r="BZ14" s="17">
        <v>3.0757232340879001E-2</v>
      </c>
      <c r="CA14" s="17">
        <v>3.0323727810280199E-2</v>
      </c>
      <c r="CB14" s="17">
        <v>0</v>
      </c>
      <c r="CC14" s="17">
        <v>0</v>
      </c>
      <c r="CD14" s="17">
        <v>3.8987035039684197E-2</v>
      </c>
      <c r="CE14" s="17"/>
      <c r="CF14" s="17">
        <v>2.9769925485661101E-2</v>
      </c>
      <c r="CG14" s="17">
        <v>2.4763737494365199E-2</v>
      </c>
      <c r="CH14" s="17">
        <v>1.3306868992433499E-2</v>
      </c>
      <c r="CI14" s="17">
        <v>1.2817323202139699E-2</v>
      </c>
      <c r="CJ14" s="17">
        <v>2.6537776452601899E-2</v>
      </c>
      <c r="CK14" s="17"/>
      <c r="CL14" s="17">
        <v>7.4579415912437797E-3</v>
      </c>
      <c r="CM14" s="17"/>
      <c r="CN14" s="17">
        <v>1.9315742114375999E-2</v>
      </c>
      <c r="CO14" s="17">
        <v>3.15621356512907E-2</v>
      </c>
      <c r="CP14" s="17">
        <v>9.0936510618042296E-3</v>
      </c>
    </row>
    <row r="15" spans="2:94" x14ac:dyDescent="0.35">
      <c r="B15" s="18" t="s">
        <v>145</v>
      </c>
      <c r="C15" s="20">
        <v>0.62385972716347604</v>
      </c>
      <c r="D15" s="20">
        <v>0.67008129786576698</v>
      </c>
      <c r="E15" s="20">
        <v>0.57766931636181595</v>
      </c>
      <c r="F15" s="20"/>
      <c r="G15" s="20">
        <v>0.69799838372183198</v>
      </c>
      <c r="H15" s="20">
        <v>0.72818638318569695</v>
      </c>
      <c r="I15" s="20">
        <v>0.60297732725783604</v>
      </c>
      <c r="J15" s="20">
        <v>0.59322733826053498</v>
      </c>
      <c r="K15" s="20">
        <v>0.573082512104371</v>
      </c>
      <c r="L15" s="20">
        <v>0.57048413422093303</v>
      </c>
      <c r="M15" s="20"/>
      <c r="N15" s="20">
        <v>0.63384735812368498</v>
      </c>
      <c r="O15" s="20">
        <v>0.67551385350994098</v>
      </c>
      <c r="P15" s="20">
        <v>0.56308654270866099</v>
      </c>
      <c r="Q15" s="20">
        <v>0.61455333949745505</v>
      </c>
      <c r="R15" s="20"/>
      <c r="S15" s="20">
        <v>0.76000802738614004</v>
      </c>
      <c r="T15" s="20">
        <v>0.53544035068678497</v>
      </c>
      <c r="U15" s="20">
        <v>0.57760847371603596</v>
      </c>
      <c r="V15" s="20">
        <v>0.66674175001980396</v>
      </c>
      <c r="W15" s="20">
        <v>0.52189758265112995</v>
      </c>
      <c r="X15" s="20">
        <v>0.55475952618621105</v>
      </c>
      <c r="Y15" s="20">
        <v>0.58939278221719804</v>
      </c>
      <c r="Z15" s="20">
        <v>0.67305602227338501</v>
      </c>
      <c r="AA15" s="20">
        <v>0.62339379771104597</v>
      </c>
      <c r="AB15" s="20">
        <v>0.66524924522866802</v>
      </c>
      <c r="AC15" s="20">
        <v>0.65586903137491703</v>
      </c>
      <c r="AD15" s="20"/>
      <c r="AE15" s="20">
        <v>0.55940809167626404</v>
      </c>
      <c r="AF15" s="20">
        <v>0.64143644525703503</v>
      </c>
      <c r="AG15" s="20">
        <v>0.67260895881294203</v>
      </c>
      <c r="AH15" s="20"/>
      <c r="AI15" s="20">
        <v>0.58753074240017999</v>
      </c>
      <c r="AJ15" s="20">
        <v>0.65816223747215696</v>
      </c>
      <c r="AK15" s="20">
        <v>0.68138856257389102</v>
      </c>
      <c r="AL15" s="20">
        <v>0.56922653692579095</v>
      </c>
      <c r="AM15" s="20">
        <v>0.62584413820347395</v>
      </c>
      <c r="AN15" s="20"/>
      <c r="AO15" s="20">
        <v>0.637647727065912</v>
      </c>
      <c r="AP15" s="20">
        <v>0.66867465652579305</v>
      </c>
      <c r="AQ15" s="20">
        <v>0.68701210194409901</v>
      </c>
      <c r="AR15" s="20"/>
      <c r="AS15" s="20">
        <v>0.600427878574185</v>
      </c>
      <c r="AT15" s="20">
        <v>0.60572093195130094</v>
      </c>
      <c r="AU15" s="20">
        <v>0.65919454457237303</v>
      </c>
      <c r="AV15" s="20">
        <v>0.668773777072033</v>
      </c>
      <c r="AW15" s="20">
        <v>0.71729143297492903</v>
      </c>
      <c r="AX15" s="20"/>
      <c r="AY15" s="20">
        <v>0.60842465188125205</v>
      </c>
      <c r="AZ15" s="20">
        <v>0.52876553722797603</v>
      </c>
      <c r="BA15" s="20">
        <v>0.68281968811420102</v>
      </c>
      <c r="BB15" s="20">
        <v>0.55012315236027698</v>
      </c>
      <c r="BC15" s="20">
        <v>0.64833456359050401</v>
      </c>
      <c r="BD15" s="20">
        <v>0.6139212775556</v>
      </c>
      <c r="BE15" s="20">
        <v>0.56977728595227495</v>
      </c>
      <c r="BF15" s="20">
        <v>0.59051359043169405</v>
      </c>
      <c r="BG15" s="20">
        <v>0.65029284385878805</v>
      </c>
      <c r="BH15" s="20">
        <v>0.71118077368383104</v>
      </c>
      <c r="BI15" s="20">
        <v>0.69791536865860004</v>
      </c>
      <c r="BJ15" s="20">
        <v>0.68437870953985902</v>
      </c>
      <c r="BK15" s="20">
        <v>0.65895416044268496</v>
      </c>
      <c r="BL15" s="20">
        <v>0.52197888820863803</v>
      </c>
      <c r="BM15" s="20">
        <v>0.716111340480866</v>
      </c>
      <c r="BN15" s="20">
        <v>0.65165616022328698</v>
      </c>
      <c r="BO15" s="20"/>
      <c r="BP15" s="20">
        <v>0.74871949912138902</v>
      </c>
      <c r="BQ15" s="20">
        <v>0.64150785219444595</v>
      </c>
      <c r="BR15" s="20">
        <v>0.56309506421264899</v>
      </c>
      <c r="BS15" s="20">
        <v>0.58284218295575496</v>
      </c>
      <c r="BT15" s="20">
        <v>0.54725628417805405</v>
      </c>
      <c r="BU15" s="20">
        <v>0.50450733408834403</v>
      </c>
      <c r="BV15" s="20"/>
      <c r="BW15" s="20">
        <v>0.58417057634982905</v>
      </c>
      <c r="BX15" s="20">
        <v>0.567710439143852</v>
      </c>
      <c r="BY15" s="20">
        <v>0.62912475441183502</v>
      </c>
      <c r="BZ15" s="20">
        <v>0.67442254032187998</v>
      </c>
      <c r="CA15" s="20">
        <v>0.61774393701804498</v>
      </c>
      <c r="CB15" s="20">
        <v>0.60804597239006497</v>
      </c>
      <c r="CC15" s="20">
        <v>0.75695886221439501</v>
      </c>
      <c r="CD15" s="20">
        <v>0.724008638507322</v>
      </c>
      <c r="CE15" s="20"/>
      <c r="CF15" s="20">
        <v>0.58047730037142298</v>
      </c>
      <c r="CG15" s="20">
        <v>0.61394346773630903</v>
      </c>
      <c r="CH15" s="20">
        <v>0.63401673846786299</v>
      </c>
      <c r="CI15" s="20">
        <v>0.65948576124763103</v>
      </c>
      <c r="CJ15" s="20">
        <v>0.56444759429533098</v>
      </c>
      <c r="CK15" s="20"/>
      <c r="CL15" s="20">
        <v>0.64662866589554502</v>
      </c>
      <c r="CM15" s="20"/>
      <c r="CN15" s="20">
        <v>0.62164269309894604</v>
      </c>
      <c r="CO15" s="20">
        <v>0.58366303116307905</v>
      </c>
      <c r="CP15" s="20">
        <v>0.66251098876488501</v>
      </c>
    </row>
    <row r="16" spans="2:94" x14ac:dyDescent="0.35">
      <c r="B16" s="18" t="s">
        <v>146</v>
      </c>
      <c r="C16" s="20">
        <v>0.16481830394411201</v>
      </c>
      <c r="D16" s="20">
        <v>0.14483505520079401</v>
      </c>
      <c r="E16" s="20">
        <v>0.185678235212309</v>
      </c>
      <c r="F16" s="20"/>
      <c r="G16" s="20">
        <v>0.124560429159492</v>
      </c>
      <c r="H16" s="20">
        <v>0.11413588546264899</v>
      </c>
      <c r="I16" s="20">
        <v>0.16390092520631899</v>
      </c>
      <c r="J16" s="20">
        <v>0.17052447807121801</v>
      </c>
      <c r="K16" s="20">
        <v>0.24185980869360801</v>
      </c>
      <c r="L16" s="20">
        <v>0.170811242645799</v>
      </c>
      <c r="M16" s="20"/>
      <c r="N16" s="20">
        <v>0.15852227546317699</v>
      </c>
      <c r="O16" s="20">
        <v>0.15314075035611899</v>
      </c>
      <c r="P16" s="20">
        <v>0.193424146445317</v>
      </c>
      <c r="Q16" s="20">
        <v>0.158719980731438</v>
      </c>
      <c r="R16" s="20"/>
      <c r="S16" s="20">
        <v>8.2399530957304207E-2</v>
      </c>
      <c r="T16" s="20">
        <v>0.22571204551641799</v>
      </c>
      <c r="U16" s="20">
        <v>0.22491026766243</v>
      </c>
      <c r="V16" s="20">
        <v>0.18658163248233001</v>
      </c>
      <c r="W16" s="20">
        <v>0.165067594904412</v>
      </c>
      <c r="X16" s="20">
        <v>0.200097765133181</v>
      </c>
      <c r="Y16" s="20">
        <v>0.17476768870143999</v>
      </c>
      <c r="Z16" s="20">
        <v>7.6834807322153698E-2</v>
      </c>
      <c r="AA16" s="20">
        <v>0.17891615025339</v>
      </c>
      <c r="AB16" s="20">
        <v>0.12462272489777</v>
      </c>
      <c r="AC16" s="20">
        <v>0.13043046022889199</v>
      </c>
      <c r="AD16" s="20"/>
      <c r="AE16" s="20">
        <v>0.21399694058944199</v>
      </c>
      <c r="AF16" s="20">
        <v>0.141096203317989</v>
      </c>
      <c r="AG16" s="20">
        <v>0.14987950183100199</v>
      </c>
      <c r="AH16" s="20"/>
      <c r="AI16" s="20">
        <v>0.206767413620914</v>
      </c>
      <c r="AJ16" s="20">
        <v>0.11719864386781199</v>
      </c>
      <c r="AK16" s="20">
        <v>0.15444625923552499</v>
      </c>
      <c r="AL16" s="20">
        <v>0.16146084031316399</v>
      </c>
      <c r="AM16" s="20">
        <v>0.13444236712271401</v>
      </c>
      <c r="AN16" s="20"/>
      <c r="AO16" s="20">
        <v>0.17519087458021701</v>
      </c>
      <c r="AP16" s="20">
        <v>0.11526342436934101</v>
      </c>
      <c r="AQ16" s="20">
        <v>0.11740160722078601</v>
      </c>
      <c r="AR16" s="20"/>
      <c r="AS16" s="20">
        <v>0.17544494850749001</v>
      </c>
      <c r="AT16" s="20">
        <v>0.16863260233154501</v>
      </c>
      <c r="AU16" s="20">
        <v>0.142713642875541</v>
      </c>
      <c r="AV16" s="20">
        <v>0.18826100143003099</v>
      </c>
      <c r="AW16" s="20">
        <v>7.8318058788870701E-2</v>
      </c>
      <c r="AX16" s="20"/>
      <c r="AY16" s="20">
        <v>9.2311271562501795E-2</v>
      </c>
      <c r="AZ16" s="20">
        <v>0.23072410252035</v>
      </c>
      <c r="BA16" s="20">
        <v>0.21053896368959901</v>
      </c>
      <c r="BB16" s="20">
        <v>0.14537352707441001</v>
      </c>
      <c r="BC16" s="20">
        <v>0.16247458288729999</v>
      </c>
      <c r="BD16" s="20">
        <v>0.17651298725453701</v>
      </c>
      <c r="BE16" s="20">
        <v>0.179766133778065</v>
      </c>
      <c r="BF16" s="20">
        <v>0.16380749780651499</v>
      </c>
      <c r="BG16" s="20">
        <v>0.13118218684236899</v>
      </c>
      <c r="BH16" s="20">
        <v>0.13708297328983801</v>
      </c>
      <c r="BI16" s="20">
        <v>0.168928534917169</v>
      </c>
      <c r="BJ16" s="20">
        <v>0.128681027604958</v>
      </c>
      <c r="BK16" s="20">
        <v>0.13447488693215501</v>
      </c>
      <c r="BL16" s="20">
        <v>0.21156552944885201</v>
      </c>
      <c r="BM16" s="20">
        <v>0.11849925508619701</v>
      </c>
      <c r="BN16" s="20">
        <v>0.14652192664650901</v>
      </c>
      <c r="BO16" s="20"/>
      <c r="BP16" s="20">
        <v>0.114138932978484</v>
      </c>
      <c r="BQ16" s="20">
        <v>0.16108786966994501</v>
      </c>
      <c r="BR16" s="20">
        <v>0.15897912046651899</v>
      </c>
      <c r="BS16" s="20">
        <v>0.16758727732034001</v>
      </c>
      <c r="BT16" s="20">
        <v>0.23980896895911299</v>
      </c>
      <c r="BU16" s="20">
        <v>0.233154183788985</v>
      </c>
      <c r="BV16" s="20"/>
      <c r="BW16" s="20">
        <v>0.240056371693709</v>
      </c>
      <c r="BX16" s="20">
        <v>0.17014812949064601</v>
      </c>
      <c r="BY16" s="20">
        <v>0.16290814524524799</v>
      </c>
      <c r="BZ16" s="20">
        <v>0.135892711608117</v>
      </c>
      <c r="CA16" s="20">
        <v>0.17136295103750099</v>
      </c>
      <c r="CB16" s="20">
        <v>0.19129054975991699</v>
      </c>
      <c r="CC16" s="20">
        <v>8.6796797990378302E-2</v>
      </c>
      <c r="CD16" s="20">
        <v>0.136357863736662</v>
      </c>
      <c r="CE16" s="20"/>
      <c r="CF16" s="20">
        <v>0.13788950975648701</v>
      </c>
      <c r="CG16" s="20">
        <v>0.18103900649665</v>
      </c>
      <c r="CH16" s="20">
        <v>0.148356030801092</v>
      </c>
      <c r="CI16" s="20">
        <v>0.16067054578564799</v>
      </c>
      <c r="CJ16" s="20">
        <v>0.23069336575785299</v>
      </c>
      <c r="CK16" s="20"/>
      <c r="CL16" s="20">
        <v>0.15919477548356301</v>
      </c>
      <c r="CM16" s="20"/>
      <c r="CN16" s="20">
        <v>0.16036243880346099</v>
      </c>
      <c r="CO16" s="20">
        <v>0.15329644318458799</v>
      </c>
      <c r="CP16" s="20">
        <v>0.18532898247740401</v>
      </c>
    </row>
    <row r="17" spans="2:94" x14ac:dyDescent="0.35">
      <c r="B17" s="18" t="s">
        <v>147</v>
      </c>
      <c r="C17" s="21">
        <v>0.45904142321936398</v>
      </c>
      <c r="D17" s="21">
        <v>0.525246242664973</v>
      </c>
      <c r="E17" s="21">
        <v>0.39199108114950798</v>
      </c>
      <c r="F17" s="21"/>
      <c r="G17" s="21">
        <v>0.57343795456233904</v>
      </c>
      <c r="H17" s="21">
        <v>0.61405049772304798</v>
      </c>
      <c r="I17" s="21">
        <v>0.43907640205151699</v>
      </c>
      <c r="J17" s="21">
        <v>0.42270286018931702</v>
      </c>
      <c r="K17" s="21">
        <v>0.33122270341076299</v>
      </c>
      <c r="L17" s="21">
        <v>0.39967289157513403</v>
      </c>
      <c r="M17" s="21"/>
      <c r="N17" s="21">
        <v>0.47532508266050699</v>
      </c>
      <c r="O17" s="21">
        <v>0.52237310315382302</v>
      </c>
      <c r="P17" s="21">
        <v>0.36966239626334402</v>
      </c>
      <c r="Q17" s="21">
        <v>0.45583335876601699</v>
      </c>
      <c r="R17" s="21"/>
      <c r="S17" s="21">
        <v>0.67760849642883603</v>
      </c>
      <c r="T17" s="21">
        <v>0.30972830517036798</v>
      </c>
      <c r="U17" s="21">
        <v>0.35269820605360502</v>
      </c>
      <c r="V17" s="21">
        <v>0.48016011753747401</v>
      </c>
      <c r="W17" s="21">
        <v>0.35682998774671798</v>
      </c>
      <c r="X17" s="21">
        <v>0.35466176105303099</v>
      </c>
      <c r="Y17" s="21">
        <v>0.41462509351575899</v>
      </c>
      <c r="Z17" s="21">
        <v>0.59622121495123104</v>
      </c>
      <c r="AA17" s="21">
        <v>0.444477647457656</v>
      </c>
      <c r="AB17" s="21">
        <v>0.54062652033089797</v>
      </c>
      <c r="AC17" s="21">
        <v>0.52543857114602499</v>
      </c>
      <c r="AD17" s="21"/>
      <c r="AE17" s="21">
        <v>0.34541115108682302</v>
      </c>
      <c r="AF17" s="21">
        <v>0.50034024193904503</v>
      </c>
      <c r="AG17" s="21">
        <v>0.52272945698193896</v>
      </c>
      <c r="AH17" s="21"/>
      <c r="AI17" s="21">
        <v>0.380763328779266</v>
      </c>
      <c r="AJ17" s="21">
        <v>0.54096359360434498</v>
      </c>
      <c r="AK17" s="21">
        <v>0.526942303338366</v>
      </c>
      <c r="AL17" s="21">
        <v>0.40776569661262702</v>
      </c>
      <c r="AM17" s="21">
        <v>0.49140177108076</v>
      </c>
      <c r="AN17" s="21"/>
      <c r="AO17" s="21">
        <v>0.46245685248569501</v>
      </c>
      <c r="AP17" s="21">
        <v>0.55341123215645205</v>
      </c>
      <c r="AQ17" s="21">
        <v>0.56961049472331304</v>
      </c>
      <c r="AR17" s="21"/>
      <c r="AS17" s="21">
        <v>0.42498293006669502</v>
      </c>
      <c r="AT17" s="21">
        <v>0.43708832961975602</v>
      </c>
      <c r="AU17" s="21">
        <v>0.51648090169683203</v>
      </c>
      <c r="AV17" s="21">
        <v>0.48051277564200201</v>
      </c>
      <c r="AW17" s="21">
        <v>0.63897337418605804</v>
      </c>
      <c r="AX17" s="21"/>
      <c r="AY17" s="21">
        <v>0.51611338031874998</v>
      </c>
      <c r="AZ17" s="21">
        <v>0.29804143470762601</v>
      </c>
      <c r="BA17" s="21">
        <v>0.472280724424603</v>
      </c>
      <c r="BB17" s="21">
        <v>0.404749625285867</v>
      </c>
      <c r="BC17" s="21">
        <v>0.48585998070320402</v>
      </c>
      <c r="BD17" s="21">
        <v>0.43740829030106299</v>
      </c>
      <c r="BE17" s="21">
        <v>0.39001115217421001</v>
      </c>
      <c r="BF17" s="21">
        <v>0.426706092625179</v>
      </c>
      <c r="BG17" s="21">
        <v>0.51911065701641901</v>
      </c>
      <c r="BH17" s="21">
        <v>0.57409780039399305</v>
      </c>
      <c r="BI17" s="21">
        <v>0.52898683374143096</v>
      </c>
      <c r="BJ17" s="21">
        <v>0.55569768193490099</v>
      </c>
      <c r="BK17" s="21">
        <v>0.52447927351053103</v>
      </c>
      <c r="BL17" s="21">
        <v>0.31041335875978598</v>
      </c>
      <c r="BM17" s="21">
        <v>0.59761208539466903</v>
      </c>
      <c r="BN17" s="21">
        <v>0.505134233576777</v>
      </c>
      <c r="BO17" s="21"/>
      <c r="BP17" s="21">
        <v>0.63458056614290503</v>
      </c>
      <c r="BQ17" s="21">
        <v>0.48041998252450002</v>
      </c>
      <c r="BR17" s="21">
        <v>0.40411594374613002</v>
      </c>
      <c r="BS17" s="21">
        <v>0.41525490563541501</v>
      </c>
      <c r="BT17" s="21">
        <v>0.30744731521893998</v>
      </c>
      <c r="BU17" s="21">
        <v>0.27135315029935902</v>
      </c>
      <c r="BV17" s="21"/>
      <c r="BW17" s="21">
        <v>0.34411420465612003</v>
      </c>
      <c r="BX17" s="21">
        <v>0.39756230965320499</v>
      </c>
      <c r="BY17" s="21">
        <v>0.46621660916658703</v>
      </c>
      <c r="BZ17" s="21">
        <v>0.53852982871376398</v>
      </c>
      <c r="CA17" s="21">
        <v>0.44638098598054399</v>
      </c>
      <c r="CB17" s="21">
        <v>0.41675542263014798</v>
      </c>
      <c r="CC17" s="21">
        <v>0.67016206422401703</v>
      </c>
      <c r="CD17" s="21">
        <v>0.58765077477065997</v>
      </c>
      <c r="CE17" s="21"/>
      <c r="CF17" s="21">
        <v>0.44258779061493497</v>
      </c>
      <c r="CG17" s="21">
        <v>0.43290446123965898</v>
      </c>
      <c r="CH17" s="21">
        <v>0.48566070766677</v>
      </c>
      <c r="CI17" s="21">
        <v>0.49881521546198299</v>
      </c>
      <c r="CJ17" s="21">
        <v>0.33375422853747799</v>
      </c>
      <c r="CK17" s="21"/>
      <c r="CL17" s="21">
        <v>0.48743389041198298</v>
      </c>
      <c r="CM17" s="21"/>
      <c r="CN17" s="21">
        <v>0.46128025429548503</v>
      </c>
      <c r="CO17" s="21">
        <v>0.43036658797849098</v>
      </c>
      <c r="CP17" s="21">
        <v>0.47718200628748098</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CP22"/>
  <sheetViews>
    <sheetView showGridLines="0" topLeftCell="A8" workbookViewId="0">
      <pane xSplit="2" topLeftCell="A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231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990</v>
      </c>
      <c r="D7" s="10">
        <v>489</v>
      </c>
      <c r="E7" s="10">
        <v>496</v>
      </c>
      <c r="F7" s="10"/>
      <c r="G7" s="10">
        <v>126</v>
      </c>
      <c r="H7" s="10">
        <v>176</v>
      </c>
      <c r="I7" s="10">
        <v>190</v>
      </c>
      <c r="J7" s="10">
        <v>164</v>
      </c>
      <c r="K7" s="10">
        <v>161</v>
      </c>
      <c r="L7" s="10">
        <v>173</v>
      </c>
      <c r="M7" s="10"/>
      <c r="N7" s="10">
        <v>278</v>
      </c>
      <c r="O7" s="10">
        <v>266</v>
      </c>
      <c r="P7" s="10">
        <v>224</v>
      </c>
      <c r="Q7" s="10">
        <v>220</v>
      </c>
      <c r="R7" s="10"/>
      <c r="S7" s="10">
        <v>135</v>
      </c>
      <c r="T7" s="10">
        <v>131</v>
      </c>
      <c r="U7" s="10">
        <v>78</v>
      </c>
      <c r="V7" s="10">
        <v>104</v>
      </c>
      <c r="W7" s="10">
        <v>65</v>
      </c>
      <c r="X7" s="10">
        <v>85</v>
      </c>
      <c r="Y7" s="10">
        <v>91</v>
      </c>
      <c r="Z7" s="10">
        <v>40</v>
      </c>
      <c r="AA7" s="10">
        <v>130</v>
      </c>
      <c r="AB7" s="10">
        <v>78</v>
      </c>
      <c r="AC7" s="10">
        <v>53</v>
      </c>
      <c r="AD7" s="10"/>
      <c r="AE7" s="10">
        <v>339</v>
      </c>
      <c r="AF7" s="10">
        <v>403</v>
      </c>
      <c r="AG7" s="10">
        <v>165</v>
      </c>
      <c r="AH7" s="10"/>
      <c r="AI7" s="10">
        <v>327</v>
      </c>
      <c r="AJ7" s="10">
        <v>294</v>
      </c>
      <c r="AK7" s="10">
        <v>75</v>
      </c>
      <c r="AL7" s="10">
        <v>23</v>
      </c>
      <c r="AM7" s="10">
        <v>139</v>
      </c>
      <c r="AN7" s="10"/>
      <c r="AO7" s="10">
        <v>168</v>
      </c>
      <c r="AP7" s="10">
        <v>352</v>
      </c>
      <c r="AQ7" s="10">
        <v>82</v>
      </c>
      <c r="AR7" s="10"/>
      <c r="AS7" s="10">
        <v>239</v>
      </c>
      <c r="AT7" s="10">
        <v>199</v>
      </c>
      <c r="AU7" s="10">
        <v>276</v>
      </c>
      <c r="AV7" s="10">
        <v>121</v>
      </c>
      <c r="AW7" s="10">
        <v>14</v>
      </c>
      <c r="AX7" s="10"/>
      <c r="AY7" s="10">
        <v>10</v>
      </c>
      <c r="AZ7" s="10">
        <v>47</v>
      </c>
      <c r="BA7" s="10">
        <v>47</v>
      </c>
      <c r="BB7" s="10">
        <v>60</v>
      </c>
      <c r="BC7" s="10">
        <v>102</v>
      </c>
      <c r="BD7" s="10">
        <v>111</v>
      </c>
      <c r="BE7" s="10">
        <v>84</v>
      </c>
      <c r="BF7" s="10">
        <v>83</v>
      </c>
      <c r="BG7" s="10">
        <v>68</v>
      </c>
      <c r="BH7" s="10">
        <v>69</v>
      </c>
      <c r="BI7" s="10">
        <v>80</v>
      </c>
      <c r="BJ7" s="10">
        <v>60</v>
      </c>
      <c r="BK7" s="10">
        <v>44</v>
      </c>
      <c r="BL7" s="10">
        <v>19</v>
      </c>
      <c r="BM7" s="10">
        <v>24</v>
      </c>
      <c r="BN7" s="10">
        <v>34</v>
      </c>
      <c r="BO7" s="10"/>
      <c r="BP7" s="10">
        <v>207</v>
      </c>
      <c r="BQ7" s="10">
        <v>287</v>
      </c>
      <c r="BR7" s="10">
        <v>123</v>
      </c>
      <c r="BS7" s="10">
        <v>214</v>
      </c>
      <c r="BT7" s="10">
        <v>105</v>
      </c>
      <c r="BU7" s="10">
        <v>54</v>
      </c>
      <c r="BV7" s="10"/>
      <c r="BW7" s="10">
        <v>35</v>
      </c>
      <c r="BX7" s="10">
        <v>218</v>
      </c>
      <c r="BY7" s="10">
        <v>313</v>
      </c>
      <c r="BZ7" s="10">
        <v>185</v>
      </c>
      <c r="CA7" s="10">
        <v>101</v>
      </c>
      <c r="CB7" s="10">
        <v>45</v>
      </c>
      <c r="CC7" s="10">
        <v>21</v>
      </c>
      <c r="CD7" s="10">
        <v>30</v>
      </c>
      <c r="CE7" s="10"/>
      <c r="CF7" s="10">
        <v>71</v>
      </c>
      <c r="CG7" s="10">
        <v>379</v>
      </c>
      <c r="CH7" s="10">
        <v>356</v>
      </c>
      <c r="CI7" s="10">
        <v>150</v>
      </c>
      <c r="CJ7" s="10">
        <v>34</v>
      </c>
      <c r="CK7" s="10"/>
      <c r="CL7" s="10">
        <v>119</v>
      </c>
      <c r="CM7" s="10"/>
      <c r="CN7" s="10">
        <v>570</v>
      </c>
      <c r="CO7" s="10">
        <v>193</v>
      </c>
      <c r="CP7" s="10">
        <v>227</v>
      </c>
    </row>
    <row r="8" spans="2:94" ht="30" customHeight="1" x14ac:dyDescent="0.35">
      <c r="B8" s="11" t="s">
        <v>20</v>
      </c>
      <c r="C8" s="11">
        <v>983</v>
      </c>
      <c r="D8" s="11">
        <v>480</v>
      </c>
      <c r="E8" s="11">
        <v>498</v>
      </c>
      <c r="F8" s="11"/>
      <c r="G8" s="11">
        <v>123</v>
      </c>
      <c r="H8" s="11">
        <v>170</v>
      </c>
      <c r="I8" s="11">
        <v>184</v>
      </c>
      <c r="J8" s="11">
        <v>160</v>
      </c>
      <c r="K8" s="11">
        <v>151</v>
      </c>
      <c r="L8" s="11">
        <v>195</v>
      </c>
      <c r="M8" s="11"/>
      <c r="N8" s="11">
        <v>269</v>
      </c>
      <c r="O8" s="11">
        <v>259</v>
      </c>
      <c r="P8" s="11">
        <v>225</v>
      </c>
      <c r="Q8" s="11">
        <v>227</v>
      </c>
      <c r="R8" s="11"/>
      <c r="S8" s="11">
        <v>140</v>
      </c>
      <c r="T8" s="11">
        <v>127</v>
      </c>
      <c r="U8" s="11">
        <v>78</v>
      </c>
      <c r="V8" s="11">
        <v>98</v>
      </c>
      <c r="W8" s="11">
        <v>64</v>
      </c>
      <c r="X8" s="11">
        <v>87</v>
      </c>
      <c r="Y8" s="11">
        <v>86</v>
      </c>
      <c r="Z8" s="11">
        <v>39</v>
      </c>
      <c r="AA8" s="11">
        <v>124</v>
      </c>
      <c r="AB8" s="11">
        <v>87</v>
      </c>
      <c r="AC8" s="11">
        <v>51</v>
      </c>
      <c r="AD8" s="11"/>
      <c r="AE8" s="11">
        <v>341</v>
      </c>
      <c r="AF8" s="11">
        <v>401</v>
      </c>
      <c r="AG8" s="11">
        <v>161</v>
      </c>
      <c r="AH8" s="11"/>
      <c r="AI8" s="11">
        <v>329</v>
      </c>
      <c r="AJ8" s="11">
        <v>289</v>
      </c>
      <c r="AK8" s="11">
        <v>74</v>
      </c>
      <c r="AL8" s="11">
        <v>23</v>
      </c>
      <c r="AM8" s="11">
        <v>137</v>
      </c>
      <c r="AN8" s="11"/>
      <c r="AO8" s="11">
        <v>170</v>
      </c>
      <c r="AP8" s="11">
        <v>347</v>
      </c>
      <c r="AQ8" s="11">
        <v>81</v>
      </c>
      <c r="AR8" s="11"/>
      <c r="AS8" s="11">
        <v>243</v>
      </c>
      <c r="AT8" s="11">
        <v>196</v>
      </c>
      <c r="AU8" s="11">
        <v>269</v>
      </c>
      <c r="AV8" s="11">
        <v>118</v>
      </c>
      <c r="AW8" s="11">
        <v>14</v>
      </c>
      <c r="AX8" s="11"/>
      <c r="AY8" s="11">
        <v>9</v>
      </c>
      <c r="AZ8" s="11">
        <v>46</v>
      </c>
      <c r="BA8" s="11">
        <v>47</v>
      </c>
      <c r="BB8" s="11">
        <v>61</v>
      </c>
      <c r="BC8" s="11">
        <v>101</v>
      </c>
      <c r="BD8" s="11">
        <v>112</v>
      </c>
      <c r="BE8" s="11">
        <v>87</v>
      </c>
      <c r="BF8" s="11">
        <v>83</v>
      </c>
      <c r="BG8" s="11">
        <v>66</v>
      </c>
      <c r="BH8" s="11">
        <v>67</v>
      </c>
      <c r="BI8" s="11">
        <v>78</v>
      </c>
      <c r="BJ8" s="11">
        <v>59</v>
      </c>
      <c r="BK8" s="11">
        <v>43</v>
      </c>
      <c r="BL8" s="11">
        <v>19</v>
      </c>
      <c r="BM8" s="11">
        <v>23</v>
      </c>
      <c r="BN8" s="11">
        <v>33</v>
      </c>
      <c r="BO8" s="11"/>
      <c r="BP8" s="11">
        <v>204</v>
      </c>
      <c r="BQ8" s="11">
        <v>286</v>
      </c>
      <c r="BR8" s="11">
        <v>122</v>
      </c>
      <c r="BS8" s="11">
        <v>213</v>
      </c>
      <c r="BT8" s="11">
        <v>105</v>
      </c>
      <c r="BU8" s="11">
        <v>54</v>
      </c>
      <c r="BV8" s="11"/>
      <c r="BW8" s="11">
        <v>34</v>
      </c>
      <c r="BX8" s="11">
        <v>216</v>
      </c>
      <c r="BY8" s="11">
        <v>314</v>
      </c>
      <c r="BZ8" s="11">
        <v>184</v>
      </c>
      <c r="CA8" s="11">
        <v>99</v>
      </c>
      <c r="CB8" s="11">
        <v>45</v>
      </c>
      <c r="CC8" s="11">
        <v>21</v>
      </c>
      <c r="CD8" s="11">
        <v>29</v>
      </c>
      <c r="CE8" s="11"/>
      <c r="CF8" s="11">
        <v>71</v>
      </c>
      <c r="CG8" s="11">
        <v>380</v>
      </c>
      <c r="CH8" s="11">
        <v>354</v>
      </c>
      <c r="CI8" s="11">
        <v>146</v>
      </c>
      <c r="CJ8" s="11">
        <v>33</v>
      </c>
      <c r="CK8" s="11"/>
      <c r="CL8" s="11">
        <v>117</v>
      </c>
      <c r="CM8" s="11"/>
      <c r="CN8" s="11">
        <v>565</v>
      </c>
      <c r="CO8" s="11">
        <v>189</v>
      </c>
      <c r="CP8" s="11">
        <v>229</v>
      </c>
    </row>
    <row r="9" spans="2:94" x14ac:dyDescent="0.35">
      <c r="B9" s="18" t="s">
        <v>205</v>
      </c>
      <c r="C9" s="17">
        <v>0.28586078536662002</v>
      </c>
      <c r="D9" s="17">
        <v>0.32569678055673501</v>
      </c>
      <c r="E9" s="17">
        <v>0.24640716332222201</v>
      </c>
      <c r="F9" s="17"/>
      <c r="G9" s="17">
        <v>0.36020642137412801</v>
      </c>
      <c r="H9" s="17">
        <v>0.27410060400608299</v>
      </c>
      <c r="I9" s="17">
        <v>0.23638824383637899</v>
      </c>
      <c r="J9" s="17">
        <v>0.32054955685165898</v>
      </c>
      <c r="K9" s="17">
        <v>0.34633428749538903</v>
      </c>
      <c r="L9" s="17">
        <v>0.22053617881832899</v>
      </c>
      <c r="M9" s="17"/>
      <c r="N9" s="17">
        <v>0.279322003745826</v>
      </c>
      <c r="O9" s="17">
        <v>0.31417697378006498</v>
      </c>
      <c r="P9" s="17">
        <v>0.28679411274729499</v>
      </c>
      <c r="Q9" s="17">
        <v>0.26284732460577698</v>
      </c>
      <c r="R9" s="17"/>
      <c r="S9" s="17">
        <v>0.23897697892887401</v>
      </c>
      <c r="T9" s="17">
        <v>0.25194309880968302</v>
      </c>
      <c r="U9" s="17">
        <v>0.28027393473779999</v>
      </c>
      <c r="V9" s="17">
        <v>0.29590116239939102</v>
      </c>
      <c r="W9" s="17">
        <v>0.225321324793614</v>
      </c>
      <c r="X9" s="17">
        <v>0.20692456828757</v>
      </c>
      <c r="Y9" s="17">
        <v>0.34445089925539202</v>
      </c>
      <c r="Z9" s="17">
        <v>0.29901785643518902</v>
      </c>
      <c r="AA9" s="17">
        <v>0.35421060318330799</v>
      </c>
      <c r="AB9" s="17">
        <v>0.36530727759111598</v>
      </c>
      <c r="AC9" s="17">
        <v>0.28762589281866702</v>
      </c>
      <c r="AD9" s="17"/>
      <c r="AE9" s="17">
        <v>0.25404153335949903</v>
      </c>
      <c r="AF9" s="17">
        <v>0.322216240562333</v>
      </c>
      <c r="AG9" s="17">
        <v>0.22398455619624699</v>
      </c>
      <c r="AH9" s="17"/>
      <c r="AI9" s="17">
        <v>0.22963674313652299</v>
      </c>
      <c r="AJ9" s="17">
        <v>0.38313577282306999</v>
      </c>
      <c r="AK9" s="17">
        <v>0.26430920581017697</v>
      </c>
      <c r="AL9" s="17">
        <v>0.25770923795544798</v>
      </c>
      <c r="AM9" s="17">
        <v>0.185127554173663</v>
      </c>
      <c r="AN9" s="17"/>
      <c r="AO9" s="17">
        <v>0.23985375117622701</v>
      </c>
      <c r="AP9" s="17">
        <v>0.366079352614676</v>
      </c>
      <c r="AQ9" s="17">
        <v>0.30663073489843501</v>
      </c>
      <c r="AR9" s="17"/>
      <c r="AS9" s="17">
        <v>0.25565101745728902</v>
      </c>
      <c r="AT9" s="17">
        <v>0.29318958811311902</v>
      </c>
      <c r="AU9" s="17">
        <v>0.30961447858270302</v>
      </c>
      <c r="AV9" s="17">
        <v>0.35140103682496199</v>
      </c>
      <c r="AW9" s="17">
        <v>0.20205947630681501</v>
      </c>
      <c r="AX9" s="17"/>
      <c r="AY9" s="17">
        <v>0.50066300874105596</v>
      </c>
      <c r="AZ9" s="17">
        <v>0.26885255847165002</v>
      </c>
      <c r="BA9" s="17">
        <v>0.40079739590119001</v>
      </c>
      <c r="BB9" s="17">
        <v>0.36596736801823798</v>
      </c>
      <c r="BC9" s="17">
        <v>0.324064522574872</v>
      </c>
      <c r="BD9" s="17">
        <v>0.26429245530583501</v>
      </c>
      <c r="BE9" s="17">
        <v>0.18298762319554601</v>
      </c>
      <c r="BF9" s="17">
        <v>0.238823601803029</v>
      </c>
      <c r="BG9" s="17">
        <v>0.29269853635444099</v>
      </c>
      <c r="BH9" s="17">
        <v>0.32642985345159897</v>
      </c>
      <c r="BI9" s="17">
        <v>0.27606586867779997</v>
      </c>
      <c r="BJ9" s="17">
        <v>0.35282907245897499</v>
      </c>
      <c r="BK9" s="17">
        <v>0.275236231071946</v>
      </c>
      <c r="BL9" s="17">
        <v>0.19575155696987601</v>
      </c>
      <c r="BM9" s="17">
        <v>0.290419682932611</v>
      </c>
      <c r="BN9" s="17">
        <v>0.26353808167464299</v>
      </c>
      <c r="BO9" s="17"/>
      <c r="BP9" s="17">
        <v>0.31040346804659802</v>
      </c>
      <c r="BQ9" s="17">
        <v>0.30612931496842999</v>
      </c>
      <c r="BR9" s="17">
        <v>0.301655080201365</v>
      </c>
      <c r="BS9" s="17">
        <v>0.24518909076255199</v>
      </c>
      <c r="BT9" s="17">
        <v>0.23858829938215001</v>
      </c>
      <c r="BU9" s="17">
        <v>0.30261438811515401</v>
      </c>
      <c r="BV9" s="17"/>
      <c r="BW9" s="17">
        <v>0.28388775895649498</v>
      </c>
      <c r="BX9" s="17">
        <v>0.26549261934410701</v>
      </c>
      <c r="BY9" s="17">
        <v>0.29775033151966301</v>
      </c>
      <c r="BZ9" s="17">
        <v>0.30803400869777497</v>
      </c>
      <c r="CA9" s="17">
        <v>0.302957741621669</v>
      </c>
      <c r="CB9" s="17">
        <v>0.201892047919698</v>
      </c>
      <c r="CC9" s="17">
        <v>0.229250100045021</v>
      </c>
      <c r="CD9" s="17">
        <v>0.362846832715923</v>
      </c>
      <c r="CE9" s="17"/>
      <c r="CF9" s="17">
        <v>0.240000321327864</v>
      </c>
      <c r="CG9" s="17">
        <v>0.28755868585521999</v>
      </c>
      <c r="CH9" s="17">
        <v>0.25453841050971499</v>
      </c>
      <c r="CI9" s="17">
        <v>0.35577849030094799</v>
      </c>
      <c r="CJ9" s="17">
        <v>0.391559379277508</v>
      </c>
      <c r="CK9" s="17"/>
      <c r="CL9" s="17">
        <v>0.22120743139728799</v>
      </c>
      <c r="CM9" s="17"/>
      <c r="CN9" s="17">
        <v>0.33425614957226002</v>
      </c>
      <c r="CO9" s="17">
        <v>0.19816069502886</v>
      </c>
      <c r="CP9" s="17">
        <v>0.238768311984978</v>
      </c>
    </row>
    <row r="10" spans="2:94" x14ac:dyDescent="0.35">
      <c r="B10" s="18" t="s">
        <v>206</v>
      </c>
      <c r="C10" s="17">
        <v>0.33118128639718603</v>
      </c>
      <c r="D10" s="17">
        <v>0.33633209666260899</v>
      </c>
      <c r="E10" s="17">
        <v>0.32748473688972402</v>
      </c>
      <c r="F10" s="17"/>
      <c r="G10" s="17">
        <v>0.29749970821831001</v>
      </c>
      <c r="H10" s="17">
        <v>0.36359917021489402</v>
      </c>
      <c r="I10" s="17">
        <v>0.37190042169353299</v>
      </c>
      <c r="J10" s="17">
        <v>0.34649504217598798</v>
      </c>
      <c r="K10" s="17">
        <v>0.28560366954570399</v>
      </c>
      <c r="L10" s="17">
        <v>0.30848171246875</v>
      </c>
      <c r="M10" s="17"/>
      <c r="N10" s="17">
        <v>0.35972883935392602</v>
      </c>
      <c r="O10" s="17">
        <v>0.334569094893931</v>
      </c>
      <c r="P10" s="17">
        <v>0.28805085240497702</v>
      </c>
      <c r="Q10" s="17">
        <v>0.33492828944498398</v>
      </c>
      <c r="R10" s="17"/>
      <c r="S10" s="17">
        <v>0.34901503945914197</v>
      </c>
      <c r="T10" s="17">
        <v>0.30248426144700202</v>
      </c>
      <c r="U10" s="17">
        <v>0.40964679104301199</v>
      </c>
      <c r="V10" s="17">
        <v>0.36202582947256001</v>
      </c>
      <c r="W10" s="17">
        <v>0.36700014061950498</v>
      </c>
      <c r="X10" s="17">
        <v>0.35857115670450501</v>
      </c>
      <c r="Y10" s="17">
        <v>0.30658625471221601</v>
      </c>
      <c r="Z10" s="17">
        <v>0.39911466760801001</v>
      </c>
      <c r="AA10" s="17">
        <v>0.27387029348736702</v>
      </c>
      <c r="AB10" s="17">
        <v>0.206041672560237</v>
      </c>
      <c r="AC10" s="17">
        <v>0.42372866648921997</v>
      </c>
      <c r="AD10" s="17"/>
      <c r="AE10" s="17">
        <v>0.32145014671135003</v>
      </c>
      <c r="AF10" s="17">
        <v>0.344247713477905</v>
      </c>
      <c r="AG10" s="17">
        <v>0.32271970366557601</v>
      </c>
      <c r="AH10" s="17"/>
      <c r="AI10" s="17">
        <v>0.35695925690983898</v>
      </c>
      <c r="AJ10" s="17">
        <v>0.30586341214048102</v>
      </c>
      <c r="AK10" s="17">
        <v>0.40389494326791803</v>
      </c>
      <c r="AL10" s="17">
        <v>0.35571469950423501</v>
      </c>
      <c r="AM10" s="17">
        <v>0.36674322377546198</v>
      </c>
      <c r="AN10" s="17"/>
      <c r="AO10" s="17">
        <v>0.36987414640883098</v>
      </c>
      <c r="AP10" s="17">
        <v>0.32894779232414401</v>
      </c>
      <c r="AQ10" s="17">
        <v>0.33940723894128699</v>
      </c>
      <c r="AR10" s="17"/>
      <c r="AS10" s="17">
        <v>0.333434540974474</v>
      </c>
      <c r="AT10" s="17">
        <v>0.26430595746178098</v>
      </c>
      <c r="AU10" s="17">
        <v>0.35922441299058999</v>
      </c>
      <c r="AV10" s="17">
        <v>0.359390243803273</v>
      </c>
      <c r="AW10" s="17">
        <v>0.21730586437632099</v>
      </c>
      <c r="AX10" s="17"/>
      <c r="AY10" s="17">
        <v>9.5257106726097801E-2</v>
      </c>
      <c r="AZ10" s="17">
        <v>0.27968890923248502</v>
      </c>
      <c r="BA10" s="17">
        <v>0.19020450531500299</v>
      </c>
      <c r="BB10" s="17">
        <v>0.317745638240502</v>
      </c>
      <c r="BC10" s="17">
        <v>0.29248321222684998</v>
      </c>
      <c r="BD10" s="17">
        <v>0.32073247520293602</v>
      </c>
      <c r="BE10" s="17">
        <v>0.391888094959777</v>
      </c>
      <c r="BF10" s="17">
        <v>0.42491879522489601</v>
      </c>
      <c r="BG10" s="17">
        <v>0.379215581582725</v>
      </c>
      <c r="BH10" s="17">
        <v>0.36405386761597802</v>
      </c>
      <c r="BI10" s="17">
        <v>0.37491942585621302</v>
      </c>
      <c r="BJ10" s="17">
        <v>0.35718328911889302</v>
      </c>
      <c r="BK10" s="17">
        <v>0.31337770323304098</v>
      </c>
      <c r="BL10" s="17">
        <v>0.20603988306339399</v>
      </c>
      <c r="BM10" s="17">
        <v>0.32936291767419901</v>
      </c>
      <c r="BN10" s="17">
        <v>0.36639124713149401</v>
      </c>
      <c r="BO10" s="17"/>
      <c r="BP10" s="17">
        <v>0.34266351698727499</v>
      </c>
      <c r="BQ10" s="17">
        <v>0.35748121223551699</v>
      </c>
      <c r="BR10" s="17">
        <v>0.34593964421650097</v>
      </c>
      <c r="BS10" s="17">
        <v>0.31765261705300202</v>
      </c>
      <c r="BT10" s="17">
        <v>0.29178344868851402</v>
      </c>
      <c r="BU10" s="17">
        <v>0.244537416905383</v>
      </c>
      <c r="BV10" s="17"/>
      <c r="BW10" s="17">
        <v>0.22244664896952199</v>
      </c>
      <c r="BX10" s="17">
        <v>0.30768662473212099</v>
      </c>
      <c r="BY10" s="17">
        <v>0.34028952725726302</v>
      </c>
      <c r="BZ10" s="17">
        <v>0.34750991013106802</v>
      </c>
      <c r="CA10" s="17">
        <v>0.29236105344226698</v>
      </c>
      <c r="CB10" s="17">
        <v>0.39187921549683802</v>
      </c>
      <c r="CC10" s="17">
        <v>0.49561675960273099</v>
      </c>
      <c r="CD10" s="17">
        <v>0.30026610201310999</v>
      </c>
      <c r="CE10" s="17"/>
      <c r="CF10" s="17">
        <v>0.28055301160182999</v>
      </c>
      <c r="CG10" s="17">
        <v>0.34034087887983899</v>
      </c>
      <c r="CH10" s="17">
        <v>0.35723223199704401</v>
      </c>
      <c r="CI10" s="17">
        <v>0.27930243089405299</v>
      </c>
      <c r="CJ10" s="17">
        <v>0.28409315840326199</v>
      </c>
      <c r="CK10" s="17"/>
      <c r="CL10" s="17">
        <v>0.39683978638040002</v>
      </c>
      <c r="CM10" s="17"/>
      <c r="CN10" s="17">
        <v>0.29428646167575501</v>
      </c>
      <c r="CO10" s="17">
        <v>0.389111065899923</v>
      </c>
      <c r="CP10" s="17">
        <v>0.37445313242141298</v>
      </c>
    </row>
    <row r="11" spans="2:94" x14ac:dyDescent="0.35">
      <c r="B11" s="18" t="s">
        <v>207</v>
      </c>
      <c r="C11" s="17">
        <v>0.214326781145071</v>
      </c>
      <c r="D11" s="17">
        <v>0.21252499163423699</v>
      </c>
      <c r="E11" s="17">
        <v>0.21610110667393301</v>
      </c>
      <c r="F11" s="17"/>
      <c r="G11" s="17">
        <v>0.18291488148760299</v>
      </c>
      <c r="H11" s="17">
        <v>0.18907810317950599</v>
      </c>
      <c r="I11" s="17">
        <v>0.19390642695207799</v>
      </c>
      <c r="J11" s="17">
        <v>0.179822713152965</v>
      </c>
      <c r="K11" s="17">
        <v>0.187767743368038</v>
      </c>
      <c r="L11" s="17">
        <v>0.32437967437405202</v>
      </c>
      <c r="M11" s="17"/>
      <c r="N11" s="17">
        <v>0.210623798938853</v>
      </c>
      <c r="O11" s="17">
        <v>0.185417314301421</v>
      </c>
      <c r="P11" s="17">
        <v>0.22499159633635099</v>
      </c>
      <c r="Q11" s="17">
        <v>0.243104548913503</v>
      </c>
      <c r="R11" s="17"/>
      <c r="S11" s="17">
        <v>0.19917508164244599</v>
      </c>
      <c r="T11" s="17">
        <v>0.24724502684503299</v>
      </c>
      <c r="U11" s="17">
        <v>0.171975576940222</v>
      </c>
      <c r="V11" s="17">
        <v>0.20297233154304001</v>
      </c>
      <c r="W11" s="17">
        <v>0.253848244913225</v>
      </c>
      <c r="X11" s="17">
        <v>0.16217543385380401</v>
      </c>
      <c r="Y11" s="17">
        <v>0.23985198947136699</v>
      </c>
      <c r="Z11" s="17">
        <v>0.22910599884445301</v>
      </c>
      <c r="AA11" s="17">
        <v>0.239861862232291</v>
      </c>
      <c r="AB11" s="17">
        <v>0.25397986467436401</v>
      </c>
      <c r="AC11" s="17">
        <v>0.11657518731095499</v>
      </c>
      <c r="AD11" s="17"/>
      <c r="AE11" s="17">
        <v>0.22889965145139601</v>
      </c>
      <c r="AF11" s="17">
        <v>0.19528672291579199</v>
      </c>
      <c r="AG11" s="17">
        <v>0.24731649139394199</v>
      </c>
      <c r="AH11" s="17"/>
      <c r="AI11" s="17">
        <v>0.24279590075780699</v>
      </c>
      <c r="AJ11" s="17">
        <v>0.19811749450765001</v>
      </c>
      <c r="AK11" s="17">
        <v>0.189774348332923</v>
      </c>
      <c r="AL11" s="17">
        <v>0.13095686394105099</v>
      </c>
      <c r="AM11" s="17">
        <v>0.20948679888555799</v>
      </c>
      <c r="AN11" s="17"/>
      <c r="AO11" s="17">
        <v>0.18466151776286399</v>
      </c>
      <c r="AP11" s="17">
        <v>0.19179621437310401</v>
      </c>
      <c r="AQ11" s="17">
        <v>0.20646428211458701</v>
      </c>
      <c r="AR11" s="17"/>
      <c r="AS11" s="17">
        <v>0.26874453248012897</v>
      </c>
      <c r="AT11" s="17">
        <v>0.22828085635662901</v>
      </c>
      <c r="AU11" s="17">
        <v>0.15534821306602101</v>
      </c>
      <c r="AV11" s="17">
        <v>0.17020712494298201</v>
      </c>
      <c r="AW11" s="17">
        <v>0.42729172662142401</v>
      </c>
      <c r="AX11" s="17"/>
      <c r="AY11" s="17">
        <v>9.2311271562501795E-2</v>
      </c>
      <c r="AZ11" s="17">
        <v>0.26379029583221603</v>
      </c>
      <c r="BA11" s="17">
        <v>0.19900797271552001</v>
      </c>
      <c r="BB11" s="17">
        <v>0.20795305851357701</v>
      </c>
      <c r="BC11" s="17">
        <v>0.252161781397784</v>
      </c>
      <c r="BD11" s="17">
        <v>0.21132722771950099</v>
      </c>
      <c r="BE11" s="17">
        <v>0.324082163745606</v>
      </c>
      <c r="BF11" s="17">
        <v>0.16529897428327001</v>
      </c>
      <c r="BG11" s="17">
        <v>0.194640336976865</v>
      </c>
      <c r="BH11" s="17">
        <v>0.19127208191293099</v>
      </c>
      <c r="BI11" s="17">
        <v>0.16045205871597401</v>
      </c>
      <c r="BJ11" s="17">
        <v>0.15710247175775099</v>
      </c>
      <c r="BK11" s="17">
        <v>0.201284669720492</v>
      </c>
      <c r="BL11" s="17">
        <v>0.21350069995569301</v>
      </c>
      <c r="BM11" s="17">
        <v>0.21587469471568699</v>
      </c>
      <c r="BN11" s="17">
        <v>0.197191827982204</v>
      </c>
      <c r="BO11" s="17"/>
      <c r="BP11" s="17">
        <v>0.19201536965694599</v>
      </c>
      <c r="BQ11" s="17">
        <v>0.176126894553638</v>
      </c>
      <c r="BR11" s="17">
        <v>0.22733285732762601</v>
      </c>
      <c r="BS11" s="17">
        <v>0.24131026242530099</v>
      </c>
      <c r="BT11" s="17">
        <v>0.29508943270597199</v>
      </c>
      <c r="BU11" s="17">
        <v>0.20810241253235301</v>
      </c>
      <c r="BV11" s="17"/>
      <c r="BW11" s="17">
        <v>0.35380250640944599</v>
      </c>
      <c r="BX11" s="17">
        <v>0.218015164735749</v>
      </c>
      <c r="BY11" s="17">
        <v>0.22787359371962501</v>
      </c>
      <c r="BZ11" s="17">
        <v>0.17804463671838999</v>
      </c>
      <c r="CA11" s="17">
        <v>0.17724745107807399</v>
      </c>
      <c r="CB11" s="17">
        <v>0.29291653334245199</v>
      </c>
      <c r="CC11" s="17">
        <v>0.13279812037740699</v>
      </c>
      <c r="CD11" s="17">
        <v>9.7339160272315803E-2</v>
      </c>
      <c r="CE11" s="17"/>
      <c r="CF11" s="17">
        <v>0.28042670717922202</v>
      </c>
      <c r="CG11" s="17">
        <v>0.201779456261276</v>
      </c>
      <c r="CH11" s="17">
        <v>0.23571827163780601</v>
      </c>
      <c r="CI11" s="17">
        <v>0.172311614093695</v>
      </c>
      <c r="CJ11" s="17">
        <v>0.173550404218485</v>
      </c>
      <c r="CK11" s="17"/>
      <c r="CL11" s="17">
        <v>0.26659359666361598</v>
      </c>
      <c r="CM11" s="17"/>
      <c r="CN11" s="17">
        <v>0.21927658900834399</v>
      </c>
      <c r="CO11" s="17">
        <v>0.21840712047097599</v>
      </c>
      <c r="CP11" s="17">
        <v>0.19873878576251999</v>
      </c>
    </row>
    <row r="12" spans="2:94" x14ac:dyDescent="0.35">
      <c r="B12" s="18" t="s">
        <v>208</v>
      </c>
      <c r="C12" s="17">
        <v>8.3649103509343806E-2</v>
      </c>
      <c r="D12" s="17">
        <v>4.8785084343694503E-2</v>
      </c>
      <c r="E12" s="17">
        <v>0.11809640986628001</v>
      </c>
      <c r="F12" s="17"/>
      <c r="G12" s="17">
        <v>0.12633734386906201</v>
      </c>
      <c r="H12" s="17">
        <v>9.13984733171537E-2</v>
      </c>
      <c r="I12" s="17">
        <v>9.0329053357627295E-2</v>
      </c>
      <c r="J12" s="17">
        <v>8.5726428003130697E-2</v>
      </c>
      <c r="K12" s="17">
        <v>7.55881871744217E-2</v>
      </c>
      <c r="L12" s="17">
        <v>4.8192849413643199E-2</v>
      </c>
      <c r="M12" s="17"/>
      <c r="N12" s="17">
        <v>7.6513484652769401E-2</v>
      </c>
      <c r="O12" s="17">
        <v>7.9003252028307297E-2</v>
      </c>
      <c r="P12" s="17">
        <v>8.2632205630742694E-2</v>
      </c>
      <c r="Q12" s="17">
        <v>9.9189637437933895E-2</v>
      </c>
      <c r="R12" s="17"/>
      <c r="S12" s="17">
        <v>0.119592708150249</v>
      </c>
      <c r="T12" s="17">
        <v>8.95947317904916E-2</v>
      </c>
      <c r="U12" s="17">
        <v>8.8424974230437395E-2</v>
      </c>
      <c r="V12" s="17">
        <v>6.6289307950928203E-2</v>
      </c>
      <c r="W12" s="17">
        <v>0.10915032027534601</v>
      </c>
      <c r="X12" s="17">
        <v>0.12841532909060599</v>
      </c>
      <c r="Y12" s="17">
        <v>7.7056496838613403E-2</v>
      </c>
      <c r="Z12" s="17">
        <v>4.8480407890274302E-2</v>
      </c>
      <c r="AA12" s="17">
        <v>4.6848640490009398E-2</v>
      </c>
      <c r="AB12" s="17">
        <v>4.9325968137677201E-2</v>
      </c>
      <c r="AC12" s="17">
        <v>7.4465877325557206E-2</v>
      </c>
      <c r="AD12" s="17"/>
      <c r="AE12" s="17">
        <v>8.0796451429182403E-2</v>
      </c>
      <c r="AF12" s="17">
        <v>7.6091999703760599E-2</v>
      </c>
      <c r="AG12" s="17">
        <v>0.10925614746180499</v>
      </c>
      <c r="AH12" s="17"/>
      <c r="AI12" s="17">
        <v>8.3462721199765902E-2</v>
      </c>
      <c r="AJ12" s="17">
        <v>6.4703771141987207E-2</v>
      </c>
      <c r="AK12" s="17">
        <v>8.7238985478625505E-2</v>
      </c>
      <c r="AL12" s="17">
        <v>4.0439653070721497E-2</v>
      </c>
      <c r="AM12" s="17">
        <v>9.4579726098488401E-2</v>
      </c>
      <c r="AN12" s="17"/>
      <c r="AO12" s="17">
        <v>0.12477818573937</v>
      </c>
      <c r="AP12" s="17">
        <v>6.5972628290607599E-2</v>
      </c>
      <c r="AQ12" s="17">
        <v>7.6321079159421004E-2</v>
      </c>
      <c r="AR12" s="17"/>
      <c r="AS12" s="17">
        <v>7.0545353280627096E-2</v>
      </c>
      <c r="AT12" s="17">
        <v>0.10570694188037399</v>
      </c>
      <c r="AU12" s="17">
        <v>6.8458400610377598E-2</v>
      </c>
      <c r="AV12" s="17">
        <v>9.2636650453969696E-2</v>
      </c>
      <c r="AW12" s="17">
        <v>7.5024873906569103E-2</v>
      </c>
      <c r="AX12" s="17"/>
      <c r="AY12" s="17">
        <v>0.211502253353574</v>
      </c>
      <c r="AZ12" s="17">
        <v>6.11880112737095E-2</v>
      </c>
      <c r="BA12" s="17">
        <v>0.104382172632503</v>
      </c>
      <c r="BB12" s="17">
        <v>6.3549928505459E-2</v>
      </c>
      <c r="BC12" s="17">
        <v>5.77575218624704E-2</v>
      </c>
      <c r="BD12" s="17">
        <v>9.5818512522187094E-2</v>
      </c>
      <c r="BE12" s="17">
        <v>5.2806851515528601E-2</v>
      </c>
      <c r="BF12" s="17">
        <v>8.4326992930587999E-2</v>
      </c>
      <c r="BG12" s="17">
        <v>0.102996167729779</v>
      </c>
      <c r="BH12" s="17">
        <v>5.7200583998633703E-2</v>
      </c>
      <c r="BI12" s="17">
        <v>7.4036089619220702E-2</v>
      </c>
      <c r="BJ12" s="17">
        <v>8.1000635233983001E-2</v>
      </c>
      <c r="BK12" s="17">
        <v>9.3300510665773106E-2</v>
      </c>
      <c r="BL12" s="17">
        <v>0.22160384984055201</v>
      </c>
      <c r="BM12" s="17">
        <v>0.120586591299765</v>
      </c>
      <c r="BN12" s="17">
        <v>5.8075382815019297E-2</v>
      </c>
      <c r="BO12" s="17"/>
      <c r="BP12" s="17">
        <v>8.2864389076313799E-2</v>
      </c>
      <c r="BQ12" s="17">
        <v>7.4078619450080499E-2</v>
      </c>
      <c r="BR12" s="17">
        <v>0.101349474396419</v>
      </c>
      <c r="BS12" s="17">
        <v>0.100279374711116</v>
      </c>
      <c r="BT12" s="17">
        <v>5.1539779964096699E-2</v>
      </c>
      <c r="BU12" s="17">
        <v>9.4512992488621606E-2</v>
      </c>
      <c r="BV12" s="17"/>
      <c r="BW12" s="17">
        <v>0.112459798109911</v>
      </c>
      <c r="BX12" s="17">
        <v>0.113405950463494</v>
      </c>
      <c r="BY12" s="17">
        <v>5.7324186890253398E-2</v>
      </c>
      <c r="BZ12" s="17">
        <v>9.1838673031402904E-2</v>
      </c>
      <c r="CA12" s="17">
        <v>9.3423130836519194E-2</v>
      </c>
      <c r="CB12" s="17">
        <v>6.9185431392430094E-2</v>
      </c>
      <c r="CC12" s="17">
        <v>9.536439880783E-2</v>
      </c>
      <c r="CD12" s="17">
        <v>9.7576871294271506E-2</v>
      </c>
      <c r="CE12" s="17"/>
      <c r="CF12" s="17">
        <v>0.11004349467795201</v>
      </c>
      <c r="CG12" s="17">
        <v>7.9362046017292603E-2</v>
      </c>
      <c r="CH12" s="17">
        <v>8.7869314106570201E-2</v>
      </c>
      <c r="CI12" s="17">
        <v>7.7179015226652395E-2</v>
      </c>
      <c r="CJ12" s="17">
        <v>5.9768263951271702E-2</v>
      </c>
      <c r="CK12" s="17"/>
      <c r="CL12" s="17">
        <v>6.4349361743524597E-2</v>
      </c>
      <c r="CM12" s="17"/>
      <c r="CN12" s="17">
        <v>7.0366768397046295E-2</v>
      </c>
      <c r="CO12" s="17">
        <v>0.110832412678613</v>
      </c>
      <c r="CP12" s="17">
        <v>9.4003923556555694E-2</v>
      </c>
    </row>
    <row r="13" spans="2:94" x14ac:dyDescent="0.35">
      <c r="B13" s="18" t="s">
        <v>209</v>
      </c>
      <c r="C13" s="17">
        <v>5.3015347345536999E-2</v>
      </c>
      <c r="D13" s="17">
        <v>4.98774367559843E-2</v>
      </c>
      <c r="E13" s="17">
        <v>5.4636331632363401E-2</v>
      </c>
      <c r="F13" s="17"/>
      <c r="G13" s="17">
        <v>1.5277202381704999E-2</v>
      </c>
      <c r="H13" s="17">
        <v>5.8315656388501703E-2</v>
      </c>
      <c r="I13" s="17">
        <v>6.85697786793764E-2</v>
      </c>
      <c r="J13" s="17">
        <v>3.6726738606353497E-2</v>
      </c>
      <c r="K13" s="17">
        <v>4.9264388836016401E-2</v>
      </c>
      <c r="L13" s="17">
        <v>7.3812252940317694E-2</v>
      </c>
      <c r="M13" s="17"/>
      <c r="N13" s="17">
        <v>6.2825822085369604E-2</v>
      </c>
      <c r="O13" s="17">
        <v>4.7872013342576097E-2</v>
      </c>
      <c r="P13" s="17">
        <v>6.9198391710937099E-2</v>
      </c>
      <c r="Q13" s="17">
        <v>3.1651156062540597E-2</v>
      </c>
      <c r="R13" s="17"/>
      <c r="S13" s="17">
        <v>5.73387985866151E-2</v>
      </c>
      <c r="T13" s="17">
        <v>7.0392315316844395E-2</v>
      </c>
      <c r="U13" s="17">
        <v>3.6067558423417502E-2</v>
      </c>
      <c r="V13" s="17">
        <v>4.3419295142874001E-2</v>
      </c>
      <c r="W13" s="17">
        <v>4.4679969398310197E-2</v>
      </c>
      <c r="X13" s="17">
        <v>9.4353861182621998E-2</v>
      </c>
      <c r="Y13" s="17">
        <v>0</v>
      </c>
      <c r="Z13" s="17">
        <v>0</v>
      </c>
      <c r="AA13" s="17">
        <v>8.5208600607025203E-2</v>
      </c>
      <c r="AB13" s="17">
        <v>3.73086589355913E-2</v>
      </c>
      <c r="AC13" s="17">
        <v>6.1481307603379103E-2</v>
      </c>
      <c r="AD13" s="17"/>
      <c r="AE13" s="17">
        <v>8.1228489095730202E-2</v>
      </c>
      <c r="AF13" s="17">
        <v>2.9411222629954901E-2</v>
      </c>
      <c r="AG13" s="17">
        <v>7.2490151734726102E-2</v>
      </c>
      <c r="AH13" s="17"/>
      <c r="AI13" s="17">
        <v>6.9222077969146395E-2</v>
      </c>
      <c r="AJ13" s="17">
        <v>1.9617755393711599E-2</v>
      </c>
      <c r="AK13" s="17">
        <v>4.1791720915405901E-2</v>
      </c>
      <c r="AL13" s="17">
        <v>7.9923492489802295E-2</v>
      </c>
      <c r="AM13" s="17">
        <v>8.4432437501478302E-2</v>
      </c>
      <c r="AN13" s="17"/>
      <c r="AO13" s="17">
        <v>5.09087390179815E-2</v>
      </c>
      <c r="AP13" s="17">
        <v>2.8683934684907701E-2</v>
      </c>
      <c r="AQ13" s="17">
        <v>5.9254860975075298E-2</v>
      </c>
      <c r="AR13" s="17"/>
      <c r="AS13" s="17">
        <v>3.7152822234039699E-2</v>
      </c>
      <c r="AT13" s="17">
        <v>7.81910621443032E-2</v>
      </c>
      <c r="AU13" s="17">
        <v>6.5483395199144798E-2</v>
      </c>
      <c r="AV13" s="17">
        <v>2.6364943974813301E-2</v>
      </c>
      <c r="AW13" s="17">
        <v>7.8318058788870701E-2</v>
      </c>
      <c r="AX13" s="17"/>
      <c r="AY13" s="17">
        <v>0</v>
      </c>
      <c r="AZ13" s="17">
        <v>8.5053008189884302E-2</v>
      </c>
      <c r="BA13" s="17">
        <v>8.4728374019855002E-2</v>
      </c>
      <c r="BB13" s="17">
        <v>1.56557991717831E-2</v>
      </c>
      <c r="BC13" s="17">
        <v>4.3017858927974197E-2</v>
      </c>
      <c r="BD13" s="17">
        <v>5.1717689175254197E-2</v>
      </c>
      <c r="BE13" s="17">
        <v>3.7976030722951602E-2</v>
      </c>
      <c r="BF13" s="17">
        <v>4.9681233552191902E-2</v>
      </c>
      <c r="BG13" s="17">
        <v>3.0449377356191E-2</v>
      </c>
      <c r="BH13" s="17">
        <v>2.7989210994925701E-2</v>
      </c>
      <c r="BI13" s="17">
        <v>6.0055931809760897E-2</v>
      </c>
      <c r="BJ13" s="17">
        <v>3.4757369706634698E-2</v>
      </c>
      <c r="BK13" s="17">
        <v>6.5977377740491394E-2</v>
      </c>
      <c r="BL13" s="17">
        <v>0.16310401017048401</v>
      </c>
      <c r="BM13" s="17">
        <v>0</v>
      </c>
      <c r="BN13" s="17">
        <v>0.11480346039663999</v>
      </c>
      <c r="BO13" s="17"/>
      <c r="BP13" s="17">
        <v>5.31653833143792E-2</v>
      </c>
      <c r="BQ13" s="17">
        <v>4.5925253037543599E-2</v>
      </c>
      <c r="BR13" s="17">
        <v>7.6163356923986299E-3</v>
      </c>
      <c r="BS13" s="17">
        <v>5.8359066470730303E-2</v>
      </c>
      <c r="BT13" s="17">
        <v>9.4300389986228902E-2</v>
      </c>
      <c r="BU13" s="17">
        <v>9.1057538664188795E-2</v>
      </c>
      <c r="BV13" s="17"/>
      <c r="BW13" s="17">
        <v>2.7403287554626302E-2</v>
      </c>
      <c r="BX13" s="17">
        <v>4.2493673805574901E-2</v>
      </c>
      <c r="BY13" s="17">
        <v>5.73596790872372E-2</v>
      </c>
      <c r="BZ13" s="17">
        <v>4.18981634026298E-2</v>
      </c>
      <c r="CA13" s="17">
        <v>0.105130826591846</v>
      </c>
      <c r="CB13" s="17">
        <v>2.1913595640632898E-2</v>
      </c>
      <c r="CC13" s="17">
        <v>0</v>
      </c>
      <c r="CD13" s="17">
        <v>0.102983998664694</v>
      </c>
      <c r="CE13" s="17"/>
      <c r="CF13" s="17">
        <v>5.9206539727470801E-2</v>
      </c>
      <c r="CG13" s="17">
        <v>5.27745162602863E-2</v>
      </c>
      <c r="CH13" s="17">
        <v>4.2204722517971201E-2</v>
      </c>
      <c r="CI13" s="17">
        <v>7.5587686804613197E-2</v>
      </c>
      <c r="CJ13" s="17">
        <v>5.8634104763982897E-2</v>
      </c>
      <c r="CK13" s="17"/>
      <c r="CL13" s="17">
        <v>2.6466160611555399E-2</v>
      </c>
      <c r="CM13" s="17"/>
      <c r="CN13" s="17">
        <v>5.2705700580763501E-2</v>
      </c>
      <c r="CO13" s="17">
        <v>4.15064986461363E-2</v>
      </c>
      <c r="CP13" s="17">
        <v>6.3279059048018796E-2</v>
      </c>
    </row>
    <row r="14" spans="2:94" x14ac:dyDescent="0.35">
      <c r="B14" s="18" t="s">
        <v>133</v>
      </c>
      <c r="C14" s="17">
        <v>3.1966696236242001E-2</v>
      </c>
      <c r="D14" s="17">
        <v>2.67836100467406E-2</v>
      </c>
      <c r="E14" s="17">
        <v>3.72742516154769E-2</v>
      </c>
      <c r="F14" s="17"/>
      <c r="G14" s="17">
        <v>1.7764442669193199E-2</v>
      </c>
      <c r="H14" s="17">
        <v>2.35079928938625E-2</v>
      </c>
      <c r="I14" s="17">
        <v>3.8906075481006899E-2</v>
      </c>
      <c r="J14" s="17">
        <v>3.06795212099037E-2</v>
      </c>
      <c r="K14" s="17">
        <v>5.5441723580430903E-2</v>
      </c>
      <c r="L14" s="17">
        <v>2.4597331984907898E-2</v>
      </c>
      <c r="M14" s="17"/>
      <c r="N14" s="17">
        <v>1.09860512232554E-2</v>
      </c>
      <c r="O14" s="17">
        <v>3.8961351653698899E-2</v>
      </c>
      <c r="P14" s="17">
        <v>4.8332841169697903E-2</v>
      </c>
      <c r="Q14" s="17">
        <v>2.8279043535261499E-2</v>
      </c>
      <c r="R14" s="17"/>
      <c r="S14" s="17">
        <v>3.5901393232673003E-2</v>
      </c>
      <c r="T14" s="17">
        <v>3.8340565790945601E-2</v>
      </c>
      <c r="U14" s="17">
        <v>1.36111646251117E-2</v>
      </c>
      <c r="V14" s="17">
        <v>2.93920734912065E-2</v>
      </c>
      <c r="W14" s="17">
        <v>0</v>
      </c>
      <c r="X14" s="17">
        <v>4.9559650880893001E-2</v>
      </c>
      <c r="Y14" s="17">
        <v>3.20543597224116E-2</v>
      </c>
      <c r="Z14" s="17">
        <v>2.42810692220733E-2</v>
      </c>
      <c r="AA14" s="17">
        <v>0</v>
      </c>
      <c r="AB14" s="17">
        <v>8.8036558101014906E-2</v>
      </c>
      <c r="AC14" s="17">
        <v>3.6123068452222101E-2</v>
      </c>
      <c r="AD14" s="17"/>
      <c r="AE14" s="17">
        <v>3.3583727952842798E-2</v>
      </c>
      <c r="AF14" s="17">
        <v>3.2746100710255001E-2</v>
      </c>
      <c r="AG14" s="17">
        <v>2.42329495477051E-2</v>
      </c>
      <c r="AH14" s="17"/>
      <c r="AI14" s="17">
        <v>1.7923300026917902E-2</v>
      </c>
      <c r="AJ14" s="17">
        <v>2.8561793993099799E-2</v>
      </c>
      <c r="AK14" s="17">
        <v>1.2990796194950501E-2</v>
      </c>
      <c r="AL14" s="17">
        <v>0.135256053038742</v>
      </c>
      <c r="AM14" s="17">
        <v>5.96302595653498E-2</v>
      </c>
      <c r="AN14" s="17"/>
      <c r="AO14" s="17">
        <v>2.9923659894725299E-2</v>
      </c>
      <c r="AP14" s="17">
        <v>1.8520077712560101E-2</v>
      </c>
      <c r="AQ14" s="17">
        <v>1.19218039111957E-2</v>
      </c>
      <c r="AR14" s="17"/>
      <c r="AS14" s="17">
        <v>3.4471733573440702E-2</v>
      </c>
      <c r="AT14" s="17">
        <v>3.0325594043794299E-2</v>
      </c>
      <c r="AU14" s="17">
        <v>4.1871099551163901E-2</v>
      </c>
      <c r="AV14" s="17">
        <v>0</v>
      </c>
      <c r="AW14" s="17">
        <v>0</v>
      </c>
      <c r="AX14" s="17"/>
      <c r="AY14" s="17">
        <v>0.10026635961677</v>
      </c>
      <c r="AZ14" s="17">
        <v>4.1427217000054799E-2</v>
      </c>
      <c r="BA14" s="17">
        <v>2.0879579415928901E-2</v>
      </c>
      <c r="BB14" s="17">
        <v>2.9128207550440301E-2</v>
      </c>
      <c r="BC14" s="17">
        <v>3.0515103010049501E-2</v>
      </c>
      <c r="BD14" s="17">
        <v>5.6111640074286498E-2</v>
      </c>
      <c r="BE14" s="17">
        <v>1.0259235860591799E-2</v>
      </c>
      <c r="BF14" s="17">
        <v>3.6950402206025197E-2</v>
      </c>
      <c r="BG14" s="17">
        <v>0</v>
      </c>
      <c r="BH14" s="17">
        <v>3.30544020259326E-2</v>
      </c>
      <c r="BI14" s="17">
        <v>5.4470625321030697E-2</v>
      </c>
      <c r="BJ14" s="17">
        <v>1.7127161723763901E-2</v>
      </c>
      <c r="BK14" s="17">
        <v>5.0823507568257202E-2</v>
      </c>
      <c r="BL14" s="17">
        <v>0</v>
      </c>
      <c r="BM14" s="17">
        <v>4.3756113377738701E-2</v>
      </c>
      <c r="BN14" s="17">
        <v>0</v>
      </c>
      <c r="BO14" s="17"/>
      <c r="BP14" s="17">
        <v>1.8887872918489E-2</v>
      </c>
      <c r="BQ14" s="17">
        <v>4.0258705754790403E-2</v>
      </c>
      <c r="BR14" s="17">
        <v>1.6106608165690199E-2</v>
      </c>
      <c r="BS14" s="17">
        <v>3.7209588577299502E-2</v>
      </c>
      <c r="BT14" s="17">
        <v>2.8698649273038099E-2</v>
      </c>
      <c r="BU14" s="17">
        <v>5.9175251294299999E-2</v>
      </c>
      <c r="BV14" s="17"/>
      <c r="BW14" s="17">
        <v>0</v>
      </c>
      <c r="BX14" s="17">
        <v>5.2905966918954002E-2</v>
      </c>
      <c r="BY14" s="17">
        <v>1.9402681525957598E-2</v>
      </c>
      <c r="BZ14" s="17">
        <v>3.2674608018734501E-2</v>
      </c>
      <c r="CA14" s="17">
        <v>2.88797964296242E-2</v>
      </c>
      <c r="CB14" s="17">
        <v>2.22131762079497E-2</v>
      </c>
      <c r="CC14" s="17">
        <v>4.6970621167011603E-2</v>
      </c>
      <c r="CD14" s="17">
        <v>3.8987035039684197E-2</v>
      </c>
      <c r="CE14" s="17"/>
      <c r="CF14" s="17">
        <v>2.9769925485661101E-2</v>
      </c>
      <c r="CG14" s="17">
        <v>3.81844167260856E-2</v>
      </c>
      <c r="CH14" s="17">
        <v>2.2437049230892899E-2</v>
      </c>
      <c r="CI14" s="17">
        <v>3.9840762680039103E-2</v>
      </c>
      <c r="CJ14" s="17">
        <v>3.23946893854914E-2</v>
      </c>
      <c r="CK14" s="17"/>
      <c r="CL14" s="17">
        <v>2.4543663203616499E-2</v>
      </c>
      <c r="CM14" s="17"/>
      <c r="CN14" s="17">
        <v>2.91083307658303E-2</v>
      </c>
      <c r="CO14" s="17">
        <v>4.1982207275491103E-2</v>
      </c>
      <c r="CP14" s="17">
        <v>3.07567872265142E-2</v>
      </c>
    </row>
    <row r="15" spans="2:94" x14ac:dyDescent="0.35">
      <c r="B15" s="18" t="s">
        <v>145</v>
      </c>
      <c r="C15" s="20">
        <v>0.61704207176380599</v>
      </c>
      <c r="D15" s="20">
        <v>0.662028877219344</v>
      </c>
      <c r="E15" s="20">
        <v>0.57389190021194703</v>
      </c>
      <c r="F15" s="20"/>
      <c r="G15" s="20">
        <v>0.65770612959243702</v>
      </c>
      <c r="H15" s="20">
        <v>0.63769977422097701</v>
      </c>
      <c r="I15" s="20">
        <v>0.60828866552991101</v>
      </c>
      <c r="J15" s="20">
        <v>0.66704459902764701</v>
      </c>
      <c r="K15" s="20">
        <v>0.63193795704109301</v>
      </c>
      <c r="L15" s="20">
        <v>0.52901789128707899</v>
      </c>
      <c r="M15" s="20"/>
      <c r="N15" s="20">
        <v>0.63905084309975202</v>
      </c>
      <c r="O15" s="20">
        <v>0.64874606867399598</v>
      </c>
      <c r="P15" s="20">
        <v>0.57484496515227101</v>
      </c>
      <c r="Q15" s="20">
        <v>0.59777561405076196</v>
      </c>
      <c r="R15" s="20"/>
      <c r="S15" s="20">
        <v>0.58799201838801596</v>
      </c>
      <c r="T15" s="20">
        <v>0.55442736025668504</v>
      </c>
      <c r="U15" s="20">
        <v>0.68992072578081098</v>
      </c>
      <c r="V15" s="20">
        <v>0.65792699187195103</v>
      </c>
      <c r="W15" s="20">
        <v>0.59232146541311903</v>
      </c>
      <c r="X15" s="20">
        <v>0.56549572499207501</v>
      </c>
      <c r="Y15" s="20">
        <v>0.65103715396760797</v>
      </c>
      <c r="Z15" s="20">
        <v>0.69813252404319903</v>
      </c>
      <c r="AA15" s="20">
        <v>0.62808089667067502</v>
      </c>
      <c r="AB15" s="20">
        <v>0.57134895015135301</v>
      </c>
      <c r="AC15" s="20">
        <v>0.71135455930788705</v>
      </c>
      <c r="AD15" s="20"/>
      <c r="AE15" s="20">
        <v>0.57549168007084905</v>
      </c>
      <c r="AF15" s="20">
        <v>0.66646395404023795</v>
      </c>
      <c r="AG15" s="20">
        <v>0.54670425986182303</v>
      </c>
      <c r="AH15" s="20"/>
      <c r="AI15" s="20">
        <v>0.58659600004636203</v>
      </c>
      <c r="AJ15" s="20">
        <v>0.68899918496355195</v>
      </c>
      <c r="AK15" s="20">
        <v>0.668204149078095</v>
      </c>
      <c r="AL15" s="20">
        <v>0.61342393745968304</v>
      </c>
      <c r="AM15" s="20">
        <v>0.55187077794912498</v>
      </c>
      <c r="AN15" s="20"/>
      <c r="AO15" s="20">
        <v>0.60972789758505896</v>
      </c>
      <c r="AP15" s="20">
        <v>0.69502714493882001</v>
      </c>
      <c r="AQ15" s="20">
        <v>0.64603797383972095</v>
      </c>
      <c r="AR15" s="20"/>
      <c r="AS15" s="20">
        <v>0.58908555843176302</v>
      </c>
      <c r="AT15" s="20">
        <v>0.5574955455749</v>
      </c>
      <c r="AU15" s="20">
        <v>0.66883889157329302</v>
      </c>
      <c r="AV15" s="20">
        <v>0.71079128062823504</v>
      </c>
      <c r="AW15" s="20">
        <v>0.41936534068313602</v>
      </c>
      <c r="AX15" s="20"/>
      <c r="AY15" s="20">
        <v>0.59592011546715395</v>
      </c>
      <c r="AZ15" s="20">
        <v>0.54854146770413503</v>
      </c>
      <c r="BA15" s="20">
        <v>0.591001901216193</v>
      </c>
      <c r="BB15" s="20">
        <v>0.68371300625874099</v>
      </c>
      <c r="BC15" s="20">
        <v>0.61654773480172198</v>
      </c>
      <c r="BD15" s="20">
        <v>0.58502493050877102</v>
      </c>
      <c r="BE15" s="20">
        <v>0.57487571815532301</v>
      </c>
      <c r="BF15" s="20">
        <v>0.66374239702792504</v>
      </c>
      <c r="BG15" s="20">
        <v>0.67191411793716604</v>
      </c>
      <c r="BH15" s="20">
        <v>0.69048372106757705</v>
      </c>
      <c r="BI15" s="20">
        <v>0.65098529453401299</v>
      </c>
      <c r="BJ15" s="20">
        <v>0.71001236157786796</v>
      </c>
      <c r="BK15" s="20">
        <v>0.58861393430498699</v>
      </c>
      <c r="BL15" s="20">
        <v>0.401791440033271</v>
      </c>
      <c r="BM15" s="20">
        <v>0.61978260060680901</v>
      </c>
      <c r="BN15" s="20">
        <v>0.62992932880613695</v>
      </c>
      <c r="BO15" s="20"/>
      <c r="BP15" s="20">
        <v>0.65306698503387195</v>
      </c>
      <c r="BQ15" s="20">
        <v>0.66361052720394698</v>
      </c>
      <c r="BR15" s="20">
        <v>0.64759472441786603</v>
      </c>
      <c r="BS15" s="20">
        <v>0.56284170781555398</v>
      </c>
      <c r="BT15" s="20">
        <v>0.53037174807066401</v>
      </c>
      <c r="BU15" s="20">
        <v>0.54715180502053695</v>
      </c>
      <c r="BV15" s="20"/>
      <c r="BW15" s="20">
        <v>0.50633440792601703</v>
      </c>
      <c r="BX15" s="20">
        <v>0.573179244076228</v>
      </c>
      <c r="BY15" s="20">
        <v>0.63803985877692704</v>
      </c>
      <c r="BZ15" s="20">
        <v>0.655543918828843</v>
      </c>
      <c r="CA15" s="20">
        <v>0.59531879506393603</v>
      </c>
      <c r="CB15" s="20">
        <v>0.59377126341653497</v>
      </c>
      <c r="CC15" s="20">
        <v>0.72486685964775199</v>
      </c>
      <c r="CD15" s="20">
        <v>0.66311293472903399</v>
      </c>
      <c r="CE15" s="20"/>
      <c r="CF15" s="20">
        <v>0.52055333292969397</v>
      </c>
      <c r="CG15" s="20">
        <v>0.62789956473505903</v>
      </c>
      <c r="CH15" s="20">
        <v>0.61177064250675905</v>
      </c>
      <c r="CI15" s="20">
        <v>0.63508092119500104</v>
      </c>
      <c r="CJ15" s="20">
        <v>0.67565253768076905</v>
      </c>
      <c r="CK15" s="20"/>
      <c r="CL15" s="20">
        <v>0.61804721777768701</v>
      </c>
      <c r="CM15" s="20"/>
      <c r="CN15" s="20">
        <v>0.62854261124801503</v>
      </c>
      <c r="CO15" s="20">
        <v>0.58727176092878297</v>
      </c>
      <c r="CP15" s="20">
        <v>0.61322144440639104</v>
      </c>
    </row>
    <row r="16" spans="2:94" x14ac:dyDescent="0.35">
      <c r="B16" s="18" t="s">
        <v>146</v>
      </c>
      <c r="C16" s="20">
        <v>0.13666445085488099</v>
      </c>
      <c r="D16" s="20">
        <v>9.8662521099678796E-2</v>
      </c>
      <c r="E16" s="20">
        <v>0.17273274149864301</v>
      </c>
      <c r="F16" s="20"/>
      <c r="G16" s="20">
        <v>0.141614546250767</v>
      </c>
      <c r="H16" s="20">
        <v>0.14971412970565501</v>
      </c>
      <c r="I16" s="20">
        <v>0.158898832037004</v>
      </c>
      <c r="J16" s="20">
        <v>0.12245316660948399</v>
      </c>
      <c r="K16" s="20">
        <v>0.124852576010438</v>
      </c>
      <c r="L16" s="20">
        <v>0.122005102353961</v>
      </c>
      <c r="M16" s="20"/>
      <c r="N16" s="20">
        <v>0.13933930673813899</v>
      </c>
      <c r="O16" s="20">
        <v>0.12687526537088301</v>
      </c>
      <c r="P16" s="20">
        <v>0.15183059734168</v>
      </c>
      <c r="Q16" s="20">
        <v>0.13084079350047401</v>
      </c>
      <c r="R16" s="20"/>
      <c r="S16" s="20">
        <v>0.176931506736864</v>
      </c>
      <c r="T16" s="20">
        <v>0.15998704710733599</v>
      </c>
      <c r="U16" s="20">
        <v>0.124492532653855</v>
      </c>
      <c r="V16" s="20">
        <v>0.109708603093802</v>
      </c>
      <c r="W16" s="20">
        <v>0.153830289673656</v>
      </c>
      <c r="X16" s="20">
        <v>0.222769190273228</v>
      </c>
      <c r="Y16" s="20">
        <v>7.7056496838613403E-2</v>
      </c>
      <c r="Z16" s="20">
        <v>4.8480407890274302E-2</v>
      </c>
      <c r="AA16" s="20">
        <v>0.13205724109703501</v>
      </c>
      <c r="AB16" s="20">
        <v>8.6634627073268494E-2</v>
      </c>
      <c r="AC16" s="20">
        <v>0.13594718492893601</v>
      </c>
      <c r="AD16" s="20"/>
      <c r="AE16" s="20">
        <v>0.16202494052491301</v>
      </c>
      <c r="AF16" s="20">
        <v>0.10550322233371499</v>
      </c>
      <c r="AG16" s="20">
        <v>0.18174629919653101</v>
      </c>
      <c r="AH16" s="20"/>
      <c r="AI16" s="20">
        <v>0.15268479916891201</v>
      </c>
      <c r="AJ16" s="20">
        <v>8.4321526535698799E-2</v>
      </c>
      <c r="AK16" s="20">
        <v>0.129030706394031</v>
      </c>
      <c r="AL16" s="20">
        <v>0.12036314556052401</v>
      </c>
      <c r="AM16" s="20">
        <v>0.17901216359996699</v>
      </c>
      <c r="AN16" s="20"/>
      <c r="AO16" s="20">
        <v>0.17568692475735201</v>
      </c>
      <c r="AP16" s="20">
        <v>9.4656562975515293E-2</v>
      </c>
      <c r="AQ16" s="20">
        <v>0.135575940134496</v>
      </c>
      <c r="AR16" s="20"/>
      <c r="AS16" s="20">
        <v>0.107698175514667</v>
      </c>
      <c r="AT16" s="20">
        <v>0.18389800402467699</v>
      </c>
      <c r="AU16" s="20">
        <v>0.13394179580952201</v>
      </c>
      <c r="AV16" s="20">
        <v>0.119001594428783</v>
      </c>
      <c r="AW16" s="20">
        <v>0.15334293269544</v>
      </c>
      <c r="AX16" s="20"/>
      <c r="AY16" s="20">
        <v>0.211502253353574</v>
      </c>
      <c r="AZ16" s="20">
        <v>0.146241019463594</v>
      </c>
      <c r="BA16" s="20">
        <v>0.18911054665235799</v>
      </c>
      <c r="BB16" s="20">
        <v>7.9205727677242099E-2</v>
      </c>
      <c r="BC16" s="20">
        <v>0.100775380790445</v>
      </c>
      <c r="BD16" s="20">
        <v>0.147536201697441</v>
      </c>
      <c r="BE16" s="20">
        <v>9.0782882238480203E-2</v>
      </c>
      <c r="BF16" s="20">
        <v>0.13400822648277999</v>
      </c>
      <c r="BG16" s="20">
        <v>0.13344554508597001</v>
      </c>
      <c r="BH16" s="20">
        <v>8.5189794993559401E-2</v>
      </c>
      <c r="BI16" s="20">
        <v>0.13409202142898199</v>
      </c>
      <c r="BJ16" s="20">
        <v>0.115758004940618</v>
      </c>
      <c r="BK16" s="20">
        <v>0.159277888406264</v>
      </c>
      <c r="BL16" s="20">
        <v>0.38470786001103602</v>
      </c>
      <c r="BM16" s="20">
        <v>0.120586591299765</v>
      </c>
      <c r="BN16" s="20">
        <v>0.17287884321166</v>
      </c>
      <c r="BO16" s="20"/>
      <c r="BP16" s="20">
        <v>0.136029772390693</v>
      </c>
      <c r="BQ16" s="20">
        <v>0.12000387248762399</v>
      </c>
      <c r="BR16" s="20">
        <v>0.108965810088818</v>
      </c>
      <c r="BS16" s="20">
        <v>0.158638441181846</v>
      </c>
      <c r="BT16" s="20">
        <v>0.145840169950326</v>
      </c>
      <c r="BU16" s="20">
        <v>0.18557053115281</v>
      </c>
      <c r="BV16" s="20"/>
      <c r="BW16" s="20">
        <v>0.13986308566453701</v>
      </c>
      <c r="BX16" s="20">
        <v>0.155899624269069</v>
      </c>
      <c r="BY16" s="20">
        <v>0.114683865977491</v>
      </c>
      <c r="BZ16" s="20">
        <v>0.133736836434033</v>
      </c>
      <c r="CA16" s="20">
        <v>0.19855395742836601</v>
      </c>
      <c r="CB16" s="20">
        <v>9.1099027033062996E-2</v>
      </c>
      <c r="CC16" s="20">
        <v>9.536439880783E-2</v>
      </c>
      <c r="CD16" s="20">
        <v>0.20056086995896599</v>
      </c>
      <c r="CE16" s="20"/>
      <c r="CF16" s="20">
        <v>0.16925003440542299</v>
      </c>
      <c r="CG16" s="20">
        <v>0.132136562277579</v>
      </c>
      <c r="CH16" s="20">
        <v>0.13007403662454101</v>
      </c>
      <c r="CI16" s="20">
        <v>0.15276670203126599</v>
      </c>
      <c r="CJ16" s="20">
        <v>0.118402368715255</v>
      </c>
      <c r="CK16" s="20"/>
      <c r="CL16" s="20">
        <v>9.0815522355080003E-2</v>
      </c>
      <c r="CM16" s="20"/>
      <c r="CN16" s="20">
        <v>0.12307246897781</v>
      </c>
      <c r="CO16" s="20">
        <v>0.15233891132475</v>
      </c>
      <c r="CP16" s="20">
        <v>0.15728298260457499</v>
      </c>
    </row>
    <row r="17" spans="2:94" x14ac:dyDescent="0.35">
      <c r="B17" s="18" t="s">
        <v>147</v>
      </c>
      <c r="C17" s="21">
        <v>0.480377620908926</v>
      </c>
      <c r="D17" s="21">
        <v>0.56336635611966501</v>
      </c>
      <c r="E17" s="21">
        <v>0.40115915871330399</v>
      </c>
      <c r="F17" s="21"/>
      <c r="G17" s="21">
        <v>0.51609158334167005</v>
      </c>
      <c r="H17" s="21">
        <v>0.487985644515321</v>
      </c>
      <c r="I17" s="21">
        <v>0.44938983349290801</v>
      </c>
      <c r="J17" s="21">
        <v>0.54459143241816299</v>
      </c>
      <c r="K17" s="21">
        <v>0.50708538103065504</v>
      </c>
      <c r="L17" s="21">
        <v>0.40701278893311799</v>
      </c>
      <c r="M17" s="21"/>
      <c r="N17" s="21">
        <v>0.49971153636161297</v>
      </c>
      <c r="O17" s="21">
        <v>0.52187080330311297</v>
      </c>
      <c r="P17" s="21">
        <v>0.42301436781059099</v>
      </c>
      <c r="Q17" s="21">
        <v>0.46693482055028701</v>
      </c>
      <c r="R17" s="21"/>
      <c r="S17" s="21">
        <v>0.41106051165115198</v>
      </c>
      <c r="T17" s="21">
        <v>0.39444031314934902</v>
      </c>
      <c r="U17" s="21">
        <v>0.56542819312695602</v>
      </c>
      <c r="V17" s="21">
        <v>0.54821838877814899</v>
      </c>
      <c r="W17" s="21">
        <v>0.438491175739463</v>
      </c>
      <c r="X17" s="21">
        <v>0.34272653471884701</v>
      </c>
      <c r="Y17" s="21">
        <v>0.57398065712899504</v>
      </c>
      <c r="Z17" s="21">
        <v>0.64965211615292495</v>
      </c>
      <c r="AA17" s="21">
        <v>0.49602365557363998</v>
      </c>
      <c r="AB17" s="21">
        <v>0.48471432307808399</v>
      </c>
      <c r="AC17" s="21">
        <v>0.57540737437895095</v>
      </c>
      <c r="AD17" s="21"/>
      <c r="AE17" s="21">
        <v>0.41346673954593599</v>
      </c>
      <c r="AF17" s="21">
        <v>0.56096073170652205</v>
      </c>
      <c r="AG17" s="21">
        <v>0.36495796066529201</v>
      </c>
      <c r="AH17" s="21"/>
      <c r="AI17" s="21">
        <v>0.43391120087745</v>
      </c>
      <c r="AJ17" s="21">
        <v>0.60467765842785304</v>
      </c>
      <c r="AK17" s="21">
        <v>0.53917344268406397</v>
      </c>
      <c r="AL17" s="21">
        <v>0.49306079189915902</v>
      </c>
      <c r="AM17" s="21">
        <v>0.37285861434915901</v>
      </c>
      <c r="AN17" s="21"/>
      <c r="AO17" s="21">
        <v>0.43404097282770698</v>
      </c>
      <c r="AP17" s="21">
        <v>0.60037058196330495</v>
      </c>
      <c r="AQ17" s="21">
        <v>0.51046203370522503</v>
      </c>
      <c r="AR17" s="21"/>
      <c r="AS17" s="21">
        <v>0.48138738291709599</v>
      </c>
      <c r="AT17" s="21">
        <v>0.37359754155022301</v>
      </c>
      <c r="AU17" s="21">
        <v>0.53489709576376998</v>
      </c>
      <c r="AV17" s="21">
        <v>0.59178968619945205</v>
      </c>
      <c r="AW17" s="21">
        <v>0.266022407987696</v>
      </c>
      <c r="AX17" s="21"/>
      <c r="AY17" s="21">
        <v>0.38441786211357998</v>
      </c>
      <c r="AZ17" s="21">
        <v>0.40230044824054101</v>
      </c>
      <c r="BA17" s="21">
        <v>0.40189135456383501</v>
      </c>
      <c r="BB17" s="21">
        <v>0.604507278581499</v>
      </c>
      <c r="BC17" s="21">
        <v>0.51577235401127697</v>
      </c>
      <c r="BD17" s="21">
        <v>0.43748872881133</v>
      </c>
      <c r="BE17" s="21">
        <v>0.48409283591684199</v>
      </c>
      <c r="BF17" s="21">
        <v>0.52973417054514504</v>
      </c>
      <c r="BG17" s="21">
        <v>0.53846857285119598</v>
      </c>
      <c r="BH17" s="21">
        <v>0.605293926074018</v>
      </c>
      <c r="BI17" s="21">
        <v>0.51689327310503197</v>
      </c>
      <c r="BJ17" s="21">
        <v>0.59425435663725001</v>
      </c>
      <c r="BK17" s="21">
        <v>0.42933604589872199</v>
      </c>
      <c r="BL17" s="21">
        <v>1.7083580022234399E-2</v>
      </c>
      <c r="BM17" s="21">
        <v>0.499196009307044</v>
      </c>
      <c r="BN17" s="21">
        <v>0.45705048559447697</v>
      </c>
      <c r="BO17" s="21"/>
      <c r="BP17" s="21">
        <v>0.51703721264317903</v>
      </c>
      <c r="BQ17" s="21">
        <v>0.54360665471632297</v>
      </c>
      <c r="BR17" s="21">
        <v>0.53862891432904803</v>
      </c>
      <c r="BS17" s="21">
        <v>0.40420326663370798</v>
      </c>
      <c r="BT17" s="21">
        <v>0.384531578120339</v>
      </c>
      <c r="BU17" s="21">
        <v>0.36158127386772598</v>
      </c>
      <c r="BV17" s="21"/>
      <c r="BW17" s="21">
        <v>0.36647132226147999</v>
      </c>
      <c r="BX17" s="21">
        <v>0.417279619807159</v>
      </c>
      <c r="BY17" s="21">
        <v>0.52335599279943601</v>
      </c>
      <c r="BZ17" s="21">
        <v>0.52180708239481</v>
      </c>
      <c r="CA17" s="21">
        <v>0.39676483763557102</v>
      </c>
      <c r="CB17" s="21">
        <v>0.50267223638347203</v>
      </c>
      <c r="CC17" s="21">
        <v>0.62950246083992201</v>
      </c>
      <c r="CD17" s="21">
        <v>0.46255206477006799</v>
      </c>
      <c r="CE17" s="21"/>
      <c r="CF17" s="21">
        <v>0.351303298524271</v>
      </c>
      <c r="CG17" s="21">
        <v>0.49576300245748001</v>
      </c>
      <c r="CH17" s="21">
        <v>0.48169660588221802</v>
      </c>
      <c r="CI17" s="21">
        <v>0.48231421916373501</v>
      </c>
      <c r="CJ17" s="21">
        <v>0.55725016896551405</v>
      </c>
      <c r="CK17" s="21"/>
      <c r="CL17" s="21">
        <v>0.52723169542260695</v>
      </c>
      <c r="CM17" s="21"/>
      <c r="CN17" s="21">
        <v>0.50547014227020504</v>
      </c>
      <c r="CO17" s="21">
        <v>0.434932849604034</v>
      </c>
      <c r="CP17" s="21">
        <v>0.45593846180181702</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I22"/>
  <sheetViews>
    <sheetView showGridLines="0" workbookViewId="0">
      <pane xSplit="2" topLeftCell="M1" activePane="topRight" state="frozen"/>
      <selection pane="topRight" activeCell="D2" sqref="D2:I2"/>
    </sheetView>
  </sheetViews>
  <sheetFormatPr defaultColWidth="10.90625" defaultRowHeight="14.5" x14ac:dyDescent="0.35"/>
  <cols>
    <col min="2" max="2" width="25.7265625" customWidth="1"/>
    <col min="3" max="9" width="20.7265625" customWidth="1"/>
  </cols>
  <sheetData>
    <row r="2" spans="2:9" ht="40" customHeight="1" x14ac:dyDescent="0.35">
      <c r="D2" s="30" t="s">
        <v>232</v>
      </c>
      <c r="E2" s="26"/>
      <c r="F2" s="26"/>
      <c r="G2" s="26"/>
      <c r="H2" s="26"/>
      <c r="I2" s="26"/>
    </row>
    <row r="6" spans="2:9" ht="50" customHeight="1" x14ac:dyDescent="0.35">
      <c r="B6" s="23" t="s">
        <v>15</v>
      </c>
      <c r="C6" s="23" t="s">
        <v>211</v>
      </c>
      <c r="D6" s="23" t="s">
        <v>213</v>
      </c>
      <c r="E6" s="23" t="s">
        <v>212</v>
      </c>
      <c r="F6" s="23" t="s">
        <v>214</v>
      </c>
      <c r="G6" s="23" t="s">
        <v>215</v>
      </c>
      <c r="H6" s="23" t="s">
        <v>216</v>
      </c>
    </row>
    <row r="7" spans="2:9" x14ac:dyDescent="0.35">
      <c r="B7" s="18" t="s">
        <v>205</v>
      </c>
      <c r="C7" s="17">
        <v>0.32708966926578098</v>
      </c>
      <c r="D7" s="17">
        <v>0.300070724709041</v>
      </c>
      <c r="E7" s="17">
        <v>0.28199214266063999</v>
      </c>
      <c r="F7" s="17">
        <v>0.28585374665886099</v>
      </c>
      <c r="G7" s="17">
        <v>0.27515876962837199</v>
      </c>
      <c r="H7" s="17">
        <v>0.22513182673282001</v>
      </c>
    </row>
    <row r="8" spans="2:9" x14ac:dyDescent="0.35">
      <c r="B8" s="18" t="s">
        <v>206</v>
      </c>
      <c r="C8" s="17">
        <v>0.37854283999537502</v>
      </c>
      <c r="D8" s="17">
        <v>0.382688847120704</v>
      </c>
      <c r="E8" s="17">
        <v>0.35445832982242098</v>
      </c>
      <c r="F8" s="17">
        <v>0.31425631527896097</v>
      </c>
      <c r="G8" s="17">
        <v>0.32324114508259699</v>
      </c>
      <c r="H8" s="17">
        <v>0.31245359725330901</v>
      </c>
    </row>
    <row r="9" spans="2:9" x14ac:dyDescent="0.35">
      <c r="B9" s="18" t="s">
        <v>207</v>
      </c>
      <c r="C9" s="17">
        <v>0.16959324335709799</v>
      </c>
      <c r="D9" s="17">
        <v>0.17827578473314801</v>
      </c>
      <c r="E9" s="17">
        <v>0.21026608640818401</v>
      </c>
      <c r="F9" s="17">
        <v>0.22084247525634701</v>
      </c>
      <c r="G9" s="17">
        <v>0.21392193573201801</v>
      </c>
      <c r="H9" s="17">
        <v>0.24339958867887301</v>
      </c>
    </row>
    <row r="10" spans="2:9" x14ac:dyDescent="0.35">
      <c r="B10" s="18" t="s">
        <v>208</v>
      </c>
      <c r="C10" s="17">
        <v>4.4454244998525697E-2</v>
      </c>
      <c r="D10" s="17">
        <v>5.3811117640699201E-2</v>
      </c>
      <c r="E10" s="17">
        <v>6.4571139735249999E-2</v>
      </c>
      <c r="F10" s="17">
        <v>7.55873197484008E-2</v>
      </c>
      <c r="G10" s="17">
        <v>8.0759482521532797E-2</v>
      </c>
      <c r="H10" s="17">
        <v>9.2631418576367794E-2</v>
      </c>
    </row>
    <row r="11" spans="2:9" x14ac:dyDescent="0.35">
      <c r="B11" s="18" t="s">
        <v>209</v>
      </c>
      <c r="C11" s="17">
        <v>4.3754100170006201E-2</v>
      </c>
      <c r="D11" s="17">
        <v>4.9884206231982198E-2</v>
      </c>
      <c r="E11" s="17">
        <v>5.0225343629987901E-2</v>
      </c>
      <c r="F11" s="17">
        <v>6.99973077590164E-2</v>
      </c>
      <c r="G11" s="17">
        <v>7.6788147626426495E-2</v>
      </c>
      <c r="H11" s="17">
        <v>8.4429427904071694E-2</v>
      </c>
    </row>
    <row r="12" spans="2:9" x14ac:dyDescent="0.35">
      <c r="B12" s="18" t="s">
        <v>133</v>
      </c>
      <c r="C12" s="17">
        <v>3.6565902213213597E-2</v>
      </c>
      <c r="D12" s="17">
        <v>3.5269319564426103E-2</v>
      </c>
      <c r="E12" s="17">
        <v>3.8486957743516299E-2</v>
      </c>
      <c r="F12" s="17">
        <v>3.3462835298414803E-2</v>
      </c>
      <c r="G12" s="17">
        <v>3.0130519409054101E-2</v>
      </c>
      <c r="H12" s="17">
        <v>4.1954140854558203E-2</v>
      </c>
    </row>
    <row r="13" spans="2:9" x14ac:dyDescent="0.35">
      <c r="B13" s="22" t="s">
        <v>145</v>
      </c>
      <c r="C13" s="20">
        <v>0.70563250926115595</v>
      </c>
      <c r="D13" s="20">
        <v>0.682759571829745</v>
      </c>
      <c r="E13" s="20">
        <v>0.63645047248306197</v>
      </c>
      <c r="F13" s="20">
        <v>0.60011006193782102</v>
      </c>
      <c r="G13" s="20">
        <v>0.59839991471096898</v>
      </c>
      <c r="H13" s="20">
        <v>0.53758542398612896</v>
      </c>
    </row>
    <row r="14" spans="2:9" x14ac:dyDescent="0.35">
      <c r="B14" s="22" t="s">
        <v>146</v>
      </c>
      <c r="C14" s="20">
        <v>8.8208345168531904E-2</v>
      </c>
      <c r="D14" s="20">
        <v>0.103695323872681</v>
      </c>
      <c r="E14" s="20">
        <v>0.114796483365238</v>
      </c>
      <c r="F14" s="20">
        <v>0.14558462750741699</v>
      </c>
      <c r="G14" s="20">
        <v>0.157547630147959</v>
      </c>
      <c r="H14" s="20">
        <v>0.17706084648043999</v>
      </c>
    </row>
    <row r="15" spans="2:9" x14ac:dyDescent="0.35">
      <c r="B15" s="22" t="s">
        <v>147</v>
      </c>
      <c r="C15" s="21">
        <v>0.61742416409262402</v>
      </c>
      <c r="D15" s="21">
        <v>0.57906424795706302</v>
      </c>
      <c r="E15" s="21">
        <v>0.52165398911782401</v>
      </c>
      <c r="F15" s="21">
        <v>0.454525434430404</v>
      </c>
      <c r="G15" s="21">
        <v>0.44085228456301001</v>
      </c>
      <c r="H15" s="21">
        <v>0.36052457750569</v>
      </c>
    </row>
    <row r="16" spans="2:9" x14ac:dyDescent="0.35">
      <c r="B16" s="16" t="s">
        <v>225</v>
      </c>
      <c r="C16" s="16"/>
      <c r="D16" s="16"/>
      <c r="E16" s="16"/>
      <c r="F16" s="16"/>
      <c r="G16" s="16"/>
      <c r="H16" s="16"/>
    </row>
    <row r="17" spans="2:2" x14ac:dyDescent="0.35">
      <c r="B17" t="s">
        <v>126</v>
      </c>
    </row>
    <row r="18" spans="2:2" x14ac:dyDescent="0.35">
      <c r="B18" t="s">
        <v>127</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CP22"/>
  <sheetViews>
    <sheetView showGridLines="0" topLeftCell="A6" workbookViewId="0">
      <pane xSplit="2" topLeftCell="Z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1019</v>
      </c>
      <c r="D7" s="10">
        <v>492</v>
      </c>
      <c r="E7" s="10">
        <v>525</v>
      </c>
      <c r="F7" s="10"/>
      <c r="G7" s="10">
        <v>142</v>
      </c>
      <c r="H7" s="10">
        <v>209</v>
      </c>
      <c r="I7" s="10">
        <v>153</v>
      </c>
      <c r="J7" s="10">
        <v>180</v>
      </c>
      <c r="K7" s="10">
        <v>142</v>
      </c>
      <c r="L7" s="10">
        <v>193</v>
      </c>
      <c r="M7" s="10"/>
      <c r="N7" s="10">
        <v>252</v>
      </c>
      <c r="O7" s="10">
        <v>271</v>
      </c>
      <c r="P7" s="10">
        <v>207</v>
      </c>
      <c r="Q7" s="10">
        <v>287</v>
      </c>
      <c r="R7" s="10"/>
      <c r="S7" s="10">
        <v>133</v>
      </c>
      <c r="T7" s="10">
        <v>161</v>
      </c>
      <c r="U7" s="10">
        <v>78</v>
      </c>
      <c r="V7" s="10">
        <v>104</v>
      </c>
      <c r="W7" s="10">
        <v>84</v>
      </c>
      <c r="X7" s="10">
        <v>86</v>
      </c>
      <c r="Y7" s="10">
        <v>81</v>
      </c>
      <c r="Z7" s="10">
        <v>37</v>
      </c>
      <c r="AA7" s="10">
        <v>112</v>
      </c>
      <c r="AB7" s="10">
        <v>90</v>
      </c>
      <c r="AC7" s="10">
        <v>53</v>
      </c>
      <c r="AD7" s="10"/>
      <c r="AE7" s="10">
        <v>372</v>
      </c>
      <c r="AF7" s="10">
        <v>383</v>
      </c>
      <c r="AG7" s="10">
        <v>151</v>
      </c>
      <c r="AH7" s="10"/>
      <c r="AI7" s="10">
        <v>353</v>
      </c>
      <c r="AJ7" s="10">
        <v>273</v>
      </c>
      <c r="AK7" s="10">
        <v>71</v>
      </c>
      <c r="AL7" s="10">
        <v>20</v>
      </c>
      <c r="AM7" s="10">
        <v>157</v>
      </c>
      <c r="AN7" s="10"/>
      <c r="AO7" s="10">
        <v>173</v>
      </c>
      <c r="AP7" s="10">
        <v>385</v>
      </c>
      <c r="AQ7" s="10">
        <v>68</v>
      </c>
      <c r="AR7" s="10"/>
      <c r="AS7" s="10">
        <v>227</v>
      </c>
      <c r="AT7" s="10">
        <v>250</v>
      </c>
      <c r="AU7" s="10">
        <v>254</v>
      </c>
      <c r="AV7" s="10">
        <v>129</v>
      </c>
      <c r="AW7" s="10">
        <v>15</v>
      </c>
      <c r="AX7" s="10"/>
      <c r="AY7" s="10">
        <v>9</v>
      </c>
      <c r="AZ7" s="10">
        <v>53</v>
      </c>
      <c r="BA7" s="10">
        <v>81</v>
      </c>
      <c r="BB7" s="10">
        <v>72</v>
      </c>
      <c r="BC7" s="10">
        <v>109</v>
      </c>
      <c r="BD7" s="10">
        <v>95</v>
      </c>
      <c r="BE7" s="10">
        <v>112</v>
      </c>
      <c r="BF7" s="10">
        <v>61</v>
      </c>
      <c r="BG7" s="10">
        <v>66</v>
      </c>
      <c r="BH7" s="10">
        <v>57</v>
      </c>
      <c r="BI7" s="10">
        <v>79</v>
      </c>
      <c r="BJ7" s="10">
        <v>62</v>
      </c>
      <c r="BK7" s="10">
        <v>38</v>
      </c>
      <c r="BL7" s="10">
        <v>22</v>
      </c>
      <c r="BM7" s="10">
        <v>17</v>
      </c>
      <c r="BN7" s="10">
        <v>40</v>
      </c>
      <c r="BO7" s="10"/>
      <c r="BP7" s="10">
        <v>248</v>
      </c>
      <c r="BQ7" s="10">
        <v>273</v>
      </c>
      <c r="BR7" s="10">
        <v>134</v>
      </c>
      <c r="BS7" s="10">
        <v>209</v>
      </c>
      <c r="BT7" s="10">
        <v>95</v>
      </c>
      <c r="BU7" s="10">
        <v>59</v>
      </c>
      <c r="BV7" s="10"/>
      <c r="BW7" s="10">
        <v>42</v>
      </c>
      <c r="BX7" s="10">
        <v>243</v>
      </c>
      <c r="BY7" s="10">
        <v>293</v>
      </c>
      <c r="BZ7" s="10">
        <v>183</v>
      </c>
      <c r="CA7" s="10">
        <v>108</v>
      </c>
      <c r="CB7" s="10">
        <v>31</v>
      </c>
      <c r="CC7" s="10">
        <v>26</v>
      </c>
      <c r="CD7" s="10">
        <v>44</v>
      </c>
      <c r="CE7" s="10"/>
      <c r="CF7" s="10">
        <v>87</v>
      </c>
      <c r="CG7" s="10">
        <v>342</v>
      </c>
      <c r="CH7" s="10">
        <v>396</v>
      </c>
      <c r="CI7" s="10">
        <v>164</v>
      </c>
      <c r="CJ7" s="10">
        <v>30</v>
      </c>
      <c r="CK7" s="10"/>
      <c r="CL7" s="10">
        <v>122</v>
      </c>
      <c r="CM7" s="10"/>
      <c r="CN7" s="10">
        <v>591</v>
      </c>
      <c r="CO7" s="10">
        <v>184</v>
      </c>
      <c r="CP7" s="10">
        <v>244</v>
      </c>
    </row>
    <row r="8" spans="2:94" ht="30" customHeight="1" x14ac:dyDescent="0.35">
      <c r="B8" s="11" t="s">
        <v>20</v>
      </c>
      <c r="C8" s="11">
        <v>1023</v>
      </c>
      <c r="D8" s="11">
        <v>487</v>
      </c>
      <c r="E8" s="11">
        <v>534</v>
      </c>
      <c r="F8" s="11"/>
      <c r="G8" s="11">
        <v>140</v>
      </c>
      <c r="H8" s="11">
        <v>202</v>
      </c>
      <c r="I8" s="11">
        <v>150</v>
      </c>
      <c r="J8" s="11">
        <v>176</v>
      </c>
      <c r="K8" s="11">
        <v>135</v>
      </c>
      <c r="L8" s="11">
        <v>221</v>
      </c>
      <c r="M8" s="11"/>
      <c r="N8" s="11">
        <v>245</v>
      </c>
      <c r="O8" s="11">
        <v>264</v>
      </c>
      <c r="P8" s="11">
        <v>210</v>
      </c>
      <c r="Q8" s="11">
        <v>302</v>
      </c>
      <c r="R8" s="11"/>
      <c r="S8" s="11">
        <v>137</v>
      </c>
      <c r="T8" s="11">
        <v>155</v>
      </c>
      <c r="U8" s="11">
        <v>79</v>
      </c>
      <c r="V8" s="11">
        <v>99</v>
      </c>
      <c r="W8" s="11">
        <v>84</v>
      </c>
      <c r="X8" s="11">
        <v>91</v>
      </c>
      <c r="Y8" s="11">
        <v>77</v>
      </c>
      <c r="Z8" s="11">
        <v>36</v>
      </c>
      <c r="AA8" s="11">
        <v>107</v>
      </c>
      <c r="AB8" s="11">
        <v>103</v>
      </c>
      <c r="AC8" s="11">
        <v>54</v>
      </c>
      <c r="AD8" s="11"/>
      <c r="AE8" s="11">
        <v>378</v>
      </c>
      <c r="AF8" s="11">
        <v>386</v>
      </c>
      <c r="AG8" s="11">
        <v>149</v>
      </c>
      <c r="AH8" s="11"/>
      <c r="AI8" s="11">
        <v>357</v>
      </c>
      <c r="AJ8" s="11">
        <v>270</v>
      </c>
      <c r="AK8" s="11">
        <v>73</v>
      </c>
      <c r="AL8" s="11">
        <v>20</v>
      </c>
      <c r="AM8" s="11">
        <v>156</v>
      </c>
      <c r="AN8" s="11"/>
      <c r="AO8" s="11">
        <v>173</v>
      </c>
      <c r="AP8" s="11">
        <v>382</v>
      </c>
      <c r="AQ8" s="11">
        <v>69</v>
      </c>
      <c r="AR8" s="11"/>
      <c r="AS8" s="11">
        <v>231</v>
      </c>
      <c r="AT8" s="11">
        <v>250</v>
      </c>
      <c r="AU8" s="11">
        <v>251</v>
      </c>
      <c r="AV8" s="11">
        <v>127</v>
      </c>
      <c r="AW8" s="11">
        <v>15</v>
      </c>
      <c r="AX8" s="11"/>
      <c r="AY8" s="11">
        <v>8</v>
      </c>
      <c r="AZ8" s="11">
        <v>53</v>
      </c>
      <c r="BA8" s="11">
        <v>83</v>
      </c>
      <c r="BB8" s="11">
        <v>73</v>
      </c>
      <c r="BC8" s="11">
        <v>111</v>
      </c>
      <c r="BD8" s="11">
        <v>96</v>
      </c>
      <c r="BE8" s="11">
        <v>113</v>
      </c>
      <c r="BF8" s="11">
        <v>62</v>
      </c>
      <c r="BG8" s="11">
        <v>67</v>
      </c>
      <c r="BH8" s="11">
        <v>56</v>
      </c>
      <c r="BI8" s="11">
        <v>79</v>
      </c>
      <c r="BJ8" s="11">
        <v>61</v>
      </c>
      <c r="BK8" s="11">
        <v>36</v>
      </c>
      <c r="BL8" s="11">
        <v>21</v>
      </c>
      <c r="BM8" s="11">
        <v>17</v>
      </c>
      <c r="BN8" s="11">
        <v>39</v>
      </c>
      <c r="BO8" s="11"/>
      <c r="BP8" s="11">
        <v>247</v>
      </c>
      <c r="BQ8" s="11">
        <v>276</v>
      </c>
      <c r="BR8" s="11">
        <v>133</v>
      </c>
      <c r="BS8" s="11">
        <v>209</v>
      </c>
      <c r="BT8" s="11">
        <v>97</v>
      </c>
      <c r="BU8" s="11">
        <v>61</v>
      </c>
      <c r="BV8" s="11"/>
      <c r="BW8" s="11">
        <v>42</v>
      </c>
      <c r="BX8" s="11">
        <v>243</v>
      </c>
      <c r="BY8" s="11">
        <v>297</v>
      </c>
      <c r="BZ8" s="11">
        <v>184</v>
      </c>
      <c r="CA8" s="11">
        <v>108</v>
      </c>
      <c r="CB8" s="11">
        <v>31</v>
      </c>
      <c r="CC8" s="11">
        <v>26</v>
      </c>
      <c r="CD8" s="11">
        <v>44</v>
      </c>
      <c r="CE8" s="11"/>
      <c r="CF8" s="11">
        <v>88</v>
      </c>
      <c r="CG8" s="11">
        <v>346</v>
      </c>
      <c r="CH8" s="11">
        <v>396</v>
      </c>
      <c r="CI8" s="11">
        <v>163</v>
      </c>
      <c r="CJ8" s="11">
        <v>30</v>
      </c>
      <c r="CK8" s="11"/>
      <c r="CL8" s="11">
        <v>123</v>
      </c>
      <c r="CM8" s="11"/>
      <c r="CN8" s="11">
        <v>592</v>
      </c>
      <c r="CO8" s="11">
        <v>186</v>
      </c>
      <c r="CP8" s="11">
        <v>245</v>
      </c>
    </row>
    <row r="9" spans="2:94" x14ac:dyDescent="0.35">
      <c r="B9" s="18" t="s">
        <v>205</v>
      </c>
      <c r="C9" s="17">
        <v>0.27515876962837199</v>
      </c>
      <c r="D9" s="17">
        <v>0.32999091205047998</v>
      </c>
      <c r="E9" s="17">
        <v>0.22436117044836601</v>
      </c>
      <c r="F9" s="17"/>
      <c r="G9" s="17">
        <v>0.362964832905046</v>
      </c>
      <c r="H9" s="17">
        <v>0.29250579509268099</v>
      </c>
      <c r="I9" s="17">
        <v>0.28992631495535298</v>
      </c>
      <c r="J9" s="17">
        <v>0.25826478419344601</v>
      </c>
      <c r="K9" s="17">
        <v>0.27576013209671002</v>
      </c>
      <c r="L9" s="17">
        <v>0.20701876486669499</v>
      </c>
      <c r="M9" s="17"/>
      <c r="N9" s="17">
        <v>0.28181855209411599</v>
      </c>
      <c r="O9" s="17">
        <v>0.28435281255008299</v>
      </c>
      <c r="P9" s="17">
        <v>0.29311470146264501</v>
      </c>
      <c r="Q9" s="17">
        <v>0.24781846039976099</v>
      </c>
      <c r="R9" s="17"/>
      <c r="S9" s="17">
        <v>0.320370398424276</v>
      </c>
      <c r="T9" s="17">
        <v>0.23579275936708399</v>
      </c>
      <c r="U9" s="17">
        <v>0.19698020857898399</v>
      </c>
      <c r="V9" s="17">
        <v>0.24027494585508199</v>
      </c>
      <c r="W9" s="17">
        <v>0.28624279968331401</v>
      </c>
      <c r="X9" s="17">
        <v>0.26716879335083299</v>
      </c>
      <c r="Y9" s="17">
        <v>0.32985699300711602</v>
      </c>
      <c r="Z9" s="17">
        <v>0.197140230908914</v>
      </c>
      <c r="AA9" s="17">
        <v>0.31173087609554401</v>
      </c>
      <c r="AB9" s="17">
        <v>0.32339418865966402</v>
      </c>
      <c r="AC9" s="17">
        <v>0.25765814963070699</v>
      </c>
      <c r="AD9" s="17"/>
      <c r="AE9" s="17">
        <v>0.22750219371725</v>
      </c>
      <c r="AF9" s="17">
        <v>0.296732343730776</v>
      </c>
      <c r="AG9" s="17">
        <v>0.276502000913534</v>
      </c>
      <c r="AH9" s="17"/>
      <c r="AI9" s="17">
        <v>0.27201328961548699</v>
      </c>
      <c r="AJ9" s="17">
        <v>0.31347221521464302</v>
      </c>
      <c r="AK9" s="17">
        <v>0.18386384331366401</v>
      </c>
      <c r="AL9" s="17">
        <v>0.19630746561628001</v>
      </c>
      <c r="AM9" s="17">
        <v>0.23098617400188101</v>
      </c>
      <c r="AN9" s="17"/>
      <c r="AO9" s="17">
        <v>0.30888904267129902</v>
      </c>
      <c r="AP9" s="17">
        <v>0.33608600074563399</v>
      </c>
      <c r="AQ9" s="17">
        <v>0.186103152232304</v>
      </c>
      <c r="AR9" s="17"/>
      <c r="AS9" s="17">
        <v>0.238841012463683</v>
      </c>
      <c r="AT9" s="17">
        <v>0.27394340043918203</v>
      </c>
      <c r="AU9" s="17">
        <v>0.27302064526115</v>
      </c>
      <c r="AV9" s="17">
        <v>0.33696762879841802</v>
      </c>
      <c r="AW9" s="17">
        <v>0.32690040572087398</v>
      </c>
      <c r="AX9" s="17"/>
      <c r="AY9" s="17">
        <v>0.11307791895969201</v>
      </c>
      <c r="AZ9" s="17">
        <v>0.23520573983846399</v>
      </c>
      <c r="BA9" s="17">
        <v>0.304001953622762</v>
      </c>
      <c r="BB9" s="17">
        <v>0.25219098593985101</v>
      </c>
      <c r="BC9" s="17">
        <v>0.247747762495241</v>
      </c>
      <c r="BD9" s="17">
        <v>0.27592735428452803</v>
      </c>
      <c r="BE9" s="17">
        <v>0.30675259478942901</v>
      </c>
      <c r="BF9" s="17">
        <v>0.20610035353611</v>
      </c>
      <c r="BG9" s="17">
        <v>0.22453900651311101</v>
      </c>
      <c r="BH9" s="17">
        <v>0.241970464371208</v>
      </c>
      <c r="BI9" s="17">
        <v>0.26296584376097598</v>
      </c>
      <c r="BJ9" s="17">
        <v>0.37157213244256998</v>
      </c>
      <c r="BK9" s="17">
        <v>0.32141533009634299</v>
      </c>
      <c r="BL9" s="17">
        <v>0.55236010571213001</v>
      </c>
      <c r="BM9" s="17">
        <v>0.23876870813051099</v>
      </c>
      <c r="BN9" s="17">
        <v>0.396759269593216</v>
      </c>
      <c r="BO9" s="17"/>
      <c r="BP9" s="17">
        <v>0.36540295792743599</v>
      </c>
      <c r="BQ9" s="17">
        <v>0.255513249856614</v>
      </c>
      <c r="BR9" s="17">
        <v>0.261144628792775</v>
      </c>
      <c r="BS9" s="17">
        <v>0.27782254286258401</v>
      </c>
      <c r="BT9" s="17">
        <v>0.153437077102202</v>
      </c>
      <c r="BU9" s="17">
        <v>0.20299873090141099</v>
      </c>
      <c r="BV9" s="17"/>
      <c r="BW9" s="17">
        <v>0.35421883296155898</v>
      </c>
      <c r="BX9" s="17">
        <v>0.30403090529600701</v>
      </c>
      <c r="BY9" s="17">
        <v>0.23645796829743901</v>
      </c>
      <c r="BZ9" s="17">
        <v>0.27239780697174498</v>
      </c>
      <c r="CA9" s="17">
        <v>0.32499870247019902</v>
      </c>
      <c r="CB9" s="17">
        <v>0.220304367477309</v>
      </c>
      <c r="CC9" s="17">
        <v>0.34316845473352497</v>
      </c>
      <c r="CD9" s="17">
        <v>0.34204010962195203</v>
      </c>
      <c r="CE9" s="17"/>
      <c r="CF9" s="17">
        <v>0.31725516307955498</v>
      </c>
      <c r="CG9" s="17">
        <v>0.27122497334208201</v>
      </c>
      <c r="CH9" s="17">
        <v>0.281483463091529</v>
      </c>
      <c r="CI9" s="17">
        <v>0.23465186517803599</v>
      </c>
      <c r="CJ9" s="17">
        <v>0.33370223538993599</v>
      </c>
      <c r="CK9" s="17"/>
      <c r="CL9" s="17">
        <v>0.29277934661772398</v>
      </c>
      <c r="CM9" s="17"/>
      <c r="CN9" s="17">
        <v>0.27827990061169</v>
      </c>
      <c r="CO9" s="17">
        <v>0.23221544224142901</v>
      </c>
      <c r="CP9" s="17">
        <v>0.30015042190390701</v>
      </c>
    </row>
    <row r="10" spans="2:94" x14ac:dyDescent="0.35">
      <c r="B10" s="18" t="s">
        <v>206</v>
      </c>
      <c r="C10" s="17">
        <v>0.32324114508259699</v>
      </c>
      <c r="D10" s="17">
        <v>0.31990262472657699</v>
      </c>
      <c r="E10" s="17">
        <v>0.32744588182614898</v>
      </c>
      <c r="F10" s="17"/>
      <c r="G10" s="17">
        <v>0.371292655737475</v>
      </c>
      <c r="H10" s="17">
        <v>0.31771166634960202</v>
      </c>
      <c r="I10" s="17">
        <v>0.32118853583831197</v>
      </c>
      <c r="J10" s="17">
        <v>0.252108052109422</v>
      </c>
      <c r="K10" s="17">
        <v>0.286087848324456</v>
      </c>
      <c r="L10" s="17">
        <v>0.378674590454747</v>
      </c>
      <c r="M10" s="17"/>
      <c r="N10" s="17">
        <v>0.35348419598986802</v>
      </c>
      <c r="O10" s="17">
        <v>0.34902991860530302</v>
      </c>
      <c r="P10" s="17">
        <v>0.31668568263056002</v>
      </c>
      <c r="Q10" s="17">
        <v>0.27951116904457501</v>
      </c>
      <c r="R10" s="17"/>
      <c r="S10" s="17">
        <v>0.32455072983873701</v>
      </c>
      <c r="T10" s="17">
        <v>0.27892626087474898</v>
      </c>
      <c r="U10" s="17">
        <v>0.41029625531685399</v>
      </c>
      <c r="V10" s="17">
        <v>0.34030965183290202</v>
      </c>
      <c r="W10" s="17">
        <v>0.32254432059427801</v>
      </c>
      <c r="X10" s="17">
        <v>0.25806220481530301</v>
      </c>
      <c r="Y10" s="17">
        <v>0.29603293702887201</v>
      </c>
      <c r="Z10" s="17">
        <v>0.40362826783116301</v>
      </c>
      <c r="AA10" s="17">
        <v>0.28374075166802798</v>
      </c>
      <c r="AB10" s="17">
        <v>0.356559015866586</v>
      </c>
      <c r="AC10" s="17">
        <v>0.39890962597176499</v>
      </c>
      <c r="AD10" s="17"/>
      <c r="AE10" s="17">
        <v>0.31670549285720301</v>
      </c>
      <c r="AF10" s="17">
        <v>0.319202150928864</v>
      </c>
      <c r="AG10" s="17">
        <v>0.34029093657514398</v>
      </c>
      <c r="AH10" s="17"/>
      <c r="AI10" s="17">
        <v>0.318775483836989</v>
      </c>
      <c r="AJ10" s="17">
        <v>0.35060606478616102</v>
      </c>
      <c r="AK10" s="17">
        <v>0.32073388575960599</v>
      </c>
      <c r="AL10" s="17">
        <v>0.36197278254674597</v>
      </c>
      <c r="AM10" s="17">
        <v>0.287547343634173</v>
      </c>
      <c r="AN10" s="17"/>
      <c r="AO10" s="17">
        <v>0.332274745503507</v>
      </c>
      <c r="AP10" s="17">
        <v>0.34005436177277099</v>
      </c>
      <c r="AQ10" s="17">
        <v>0.34979570787131098</v>
      </c>
      <c r="AR10" s="17"/>
      <c r="AS10" s="17">
        <v>0.35467881271420298</v>
      </c>
      <c r="AT10" s="17">
        <v>0.30549114578550002</v>
      </c>
      <c r="AU10" s="17">
        <v>0.31794793324887199</v>
      </c>
      <c r="AV10" s="17">
        <v>0.33120249456071599</v>
      </c>
      <c r="AW10" s="17">
        <v>0.32735542532289402</v>
      </c>
      <c r="AX10" s="17"/>
      <c r="AY10" s="17">
        <v>0.43270449012934598</v>
      </c>
      <c r="AZ10" s="17">
        <v>0.35055791617751803</v>
      </c>
      <c r="BA10" s="17">
        <v>0.27843261926198198</v>
      </c>
      <c r="BB10" s="17">
        <v>0.38280507592096802</v>
      </c>
      <c r="BC10" s="17">
        <v>0.34063557918551002</v>
      </c>
      <c r="BD10" s="17">
        <v>0.39492720861707797</v>
      </c>
      <c r="BE10" s="17">
        <v>0.217770908465514</v>
      </c>
      <c r="BF10" s="17">
        <v>0.42290512318755802</v>
      </c>
      <c r="BG10" s="17">
        <v>0.35033651990109899</v>
      </c>
      <c r="BH10" s="17">
        <v>0.35214869433247797</v>
      </c>
      <c r="BI10" s="17">
        <v>0.328000438778908</v>
      </c>
      <c r="BJ10" s="17">
        <v>0.19090824620711599</v>
      </c>
      <c r="BK10" s="17">
        <v>0.37368496711412502</v>
      </c>
      <c r="BL10" s="17">
        <v>0.18024565795157199</v>
      </c>
      <c r="BM10" s="17">
        <v>0.297174462942908</v>
      </c>
      <c r="BN10" s="17">
        <v>0.32899032091809699</v>
      </c>
      <c r="BO10" s="17"/>
      <c r="BP10" s="17">
        <v>0.34411470801668698</v>
      </c>
      <c r="BQ10" s="17">
        <v>0.31937394361528998</v>
      </c>
      <c r="BR10" s="17">
        <v>0.37584877677619699</v>
      </c>
      <c r="BS10" s="17">
        <v>0.28355341704305198</v>
      </c>
      <c r="BT10" s="17">
        <v>0.28486095637755998</v>
      </c>
      <c r="BU10" s="17">
        <v>0.34320571926383597</v>
      </c>
      <c r="BV10" s="17"/>
      <c r="BW10" s="17">
        <v>0.35687112604385501</v>
      </c>
      <c r="BX10" s="17">
        <v>0.28496105157353901</v>
      </c>
      <c r="BY10" s="17">
        <v>0.37008959259970597</v>
      </c>
      <c r="BZ10" s="17">
        <v>0.27506359781849299</v>
      </c>
      <c r="CA10" s="17">
        <v>0.35717928043992803</v>
      </c>
      <c r="CB10" s="17">
        <v>0.34519484778151599</v>
      </c>
      <c r="CC10" s="17">
        <v>0.30599546736556898</v>
      </c>
      <c r="CD10" s="17">
        <v>0.31566324350449798</v>
      </c>
      <c r="CE10" s="17"/>
      <c r="CF10" s="17">
        <v>0.36452135448428502</v>
      </c>
      <c r="CG10" s="17">
        <v>0.33162658174071302</v>
      </c>
      <c r="CH10" s="17">
        <v>0.31810702515717598</v>
      </c>
      <c r="CI10" s="17">
        <v>0.31221397317754901</v>
      </c>
      <c r="CJ10" s="17">
        <v>0.23385341541624799</v>
      </c>
      <c r="CK10" s="17"/>
      <c r="CL10" s="17">
        <v>0.35868572244035302</v>
      </c>
      <c r="CM10" s="17"/>
      <c r="CN10" s="17">
        <v>0.31172997067091002</v>
      </c>
      <c r="CO10" s="17">
        <v>0.31967369920409799</v>
      </c>
      <c r="CP10" s="17">
        <v>0.353761812166621</v>
      </c>
    </row>
    <row r="11" spans="2:94" x14ac:dyDescent="0.35">
      <c r="B11" s="18" t="s">
        <v>207</v>
      </c>
      <c r="C11" s="17">
        <v>0.21392193573201801</v>
      </c>
      <c r="D11" s="17">
        <v>0.197660266707015</v>
      </c>
      <c r="E11" s="17">
        <v>0.22952889824882999</v>
      </c>
      <c r="F11" s="17"/>
      <c r="G11" s="17">
        <v>0.172924912584865</v>
      </c>
      <c r="H11" s="17">
        <v>0.216441484651067</v>
      </c>
      <c r="I11" s="17">
        <v>0.18438351456483801</v>
      </c>
      <c r="J11" s="17">
        <v>0.25420075621545102</v>
      </c>
      <c r="K11" s="17">
        <v>0.22882267067231299</v>
      </c>
      <c r="L11" s="17">
        <v>0.216341540456057</v>
      </c>
      <c r="M11" s="17"/>
      <c r="N11" s="17">
        <v>0.197365389567042</v>
      </c>
      <c r="O11" s="17">
        <v>0.191741537900983</v>
      </c>
      <c r="P11" s="17">
        <v>0.19779038224984899</v>
      </c>
      <c r="Q11" s="17">
        <v>0.25936405502656001</v>
      </c>
      <c r="R11" s="17"/>
      <c r="S11" s="17">
        <v>0.235241807250721</v>
      </c>
      <c r="T11" s="17">
        <v>0.23746036283620101</v>
      </c>
      <c r="U11" s="17">
        <v>0.135320599858028</v>
      </c>
      <c r="V11" s="17">
        <v>0.17039771805603801</v>
      </c>
      <c r="W11" s="17">
        <v>0.27245902213552597</v>
      </c>
      <c r="X11" s="17">
        <v>0.30890485549253899</v>
      </c>
      <c r="Y11" s="17">
        <v>0.18689715979715699</v>
      </c>
      <c r="Z11" s="17">
        <v>0.15976995598356999</v>
      </c>
      <c r="AA11" s="17">
        <v>0.217383204617421</v>
      </c>
      <c r="AB11" s="17">
        <v>0.15493773816685999</v>
      </c>
      <c r="AC11" s="17">
        <v>0.21796588123378599</v>
      </c>
      <c r="AD11" s="17"/>
      <c r="AE11" s="17">
        <v>0.21707309629367799</v>
      </c>
      <c r="AF11" s="17">
        <v>0.215204970832505</v>
      </c>
      <c r="AG11" s="17">
        <v>0.22329149838686299</v>
      </c>
      <c r="AH11" s="17"/>
      <c r="AI11" s="17">
        <v>0.21120058942414499</v>
      </c>
      <c r="AJ11" s="17">
        <v>0.19891013175762601</v>
      </c>
      <c r="AK11" s="17">
        <v>0.27753375823322601</v>
      </c>
      <c r="AL11" s="17">
        <v>0.152662433347722</v>
      </c>
      <c r="AM11" s="17">
        <v>0.25290067125291499</v>
      </c>
      <c r="AN11" s="17"/>
      <c r="AO11" s="17">
        <v>0.177058844347322</v>
      </c>
      <c r="AP11" s="17">
        <v>0.191994804204733</v>
      </c>
      <c r="AQ11" s="17">
        <v>0.29363402423659302</v>
      </c>
      <c r="AR11" s="17"/>
      <c r="AS11" s="17">
        <v>0.214973266865186</v>
      </c>
      <c r="AT11" s="17">
        <v>0.23542646003265799</v>
      </c>
      <c r="AU11" s="17">
        <v>0.21042010663692301</v>
      </c>
      <c r="AV11" s="17">
        <v>0.16796194671548501</v>
      </c>
      <c r="AW11" s="17">
        <v>0.19929796474309799</v>
      </c>
      <c r="AX11" s="17"/>
      <c r="AY11" s="17">
        <v>0.353637806745631</v>
      </c>
      <c r="AZ11" s="17">
        <v>0.26973396508992398</v>
      </c>
      <c r="BA11" s="17">
        <v>0.219940178496872</v>
      </c>
      <c r="BB11" s="17">
        <v>0.17496733817844201</v>
      </c>
      <c r="BC11" s="17">
        <v>0.17635559208277701</v>
      </c>
      <c r="BD11" s="17">
        <v>0.164947078731045</v>
      </c>
      <c r="BE11" s="17">
        <v>0.29195367812120498</v>
      </c>
      <c r="BF11" s="17">
        <v>0.27253124228624798</v>
      </c>
      <c r="BG11" s="17">
        <v>0.211507793734656</v>
      </c>
      <c r="BH11" s="17">
        <v>0.20041207938189601</v>
      </c>
      <c r="BI11" s="17">
        <v>0.200122072954425</v>
      </c>
      <c r="BJ11" s="17">
        <v>0.18065642388101499</v>
      </c>
      <c r="BK11" s="17">
        <v>0.148209550915092</v>
      </c>
      <c r="BL11" s="17">
        <v>9.1730842090844894E-2</v>
      </c>
      <c r="BM11" s="17">
        <v>0.29246937311365501</v>
      </c>
      <c r="BN11" s="17">
        <v>0.21970173010930599</v>
      </c>
      <c r="BO11" s="17"/>
      <c r="BP11" s="17">
        <v>0.16374803513220501</v>
      </c>
      <c r="BQ11" s="17">
        <v>0.26136330606925601</v>
      </c>
      <c r="BR11" s="17">
        <v>0.18608404911460999</v>
      </c>
      <c r="BS11" s="17">
        <v>0.197046236567576</v>
      </c>
      <c r="BT11" s="17">
        <v>0.25616939366506403</v>
      </c>
      <c r="BU11" s="17">
        <v>0.257247156041784</v>
      </c>
      <c r="BV11" s="17"/>
      <c r="BW11" s="17">
        <v>0.117085780481126</v>
      </c>
      <c r="BX11" s="17">
        <v>0.21911474349298299</v>
      </c>
      <c r="BY11" s="17">
        <v>0.21604676076694199</v>
      </c>
      <c r="BZ11" s="17">
        <v>0.24775578842951901</v>
      </c>
      <c r="CA11" s="17">
        <v>0.16198183384765899</v>
      </c>
      <c r="CB11" s="17">
        <v>0.19635377278583699</v>
      </c>
      <c r="CC11" s="17">
        <v>0.122032262108557</v>
      </c>
      <c r="CD11" s="17">
        <v>0.209818045608479</v>
      </c>
      <c r="CE11" s="17"/>
      <c r="CF11" s="17">
        <v>0.19268346631108199</v>
      </c>
      <c r="CG11" s="17">
        <v>0.219926576538785</v>
      </c>
      <c r="CH11" s="17">
        <v>0.20965946279390099</v>
      </c>
      <c r="CI11" s="17">
        <v>0.213380949368664</v>
      </c>
      <c r="CJ11" s="17">
        <v>0.26564918744296401</v>
      </c>
      <c r="CK11" s="17"/>
      <c r="CL11" s="17">
        <v>0.22968769911058101</v>
      </c>
      <c r="CM11" s="17"/>
      <c r="CN11" s="17">
        <v>0.21708580092530999</v>
      </c>
      <c r="CO11" s="17">
        <v>0.24671217812046101</v>
      </c>
      <c r="CP11" s="17">
        <v>0.18143399392676299</v>
      </c>
    </row>
    <row r="12" spans="2:94" x14ac:dyDescent="0.35">
      <c r="B12" s="18" t="s">
        <v>208</v>
      </c>
      <c r="C12" s="17">
        <v>8.0759482521532797E-2</v>
      </c>
      <c r="D12" s="17">
        <v>5.5388696247929997E-2</v>
      </c>
      <c r="E12" s="17">
        <v>0.102362927670002</v>
      </c>
      <c r="F12" s="17"/>
      <c r="G12" s="17">
        <v>5.8580714374584203E-2</v>
      </c>
      <c r="H12" s="17">
        <v>8.3609223004159502E-2</v>
      </c>
      <c r="I12" s="17">
        <v>8.6833183561026206E-2</v>
      </c>
      <c r="J12" s="17">
        <v>9.3730078467166106E-2</v>
      </c>
      <c r="K12" s="17">
        <v>7.6428915885647597E-2</v>
      </c>
      <c r="L12" s="17">
        <v>8.0326801327290101E-2</v>
      </c>
      <c r="M12" s="17"/>
      <c r="N12" s="17">
        <v>5.3738309147644103E-2</v>
      </c>
      <c r="O12" s="17">
        <v>9.1730304878169605E-2</v>
      </c>
      <c r="P12" s="17">
        <v>8.0350703297945705E-2</v>
      </c>
      <c r="Q12" s="17">
        <v>9.3886115924890906E-2</v>
      </c>
      <c r="R12" s="17"/>
      <c r="S12" s="17">
        <v>4.4797883911036798E-2</v>
      </c>
      <c r="T12" s="17">
        <v>9.3607715292520696E-2</v>
      </c>
      <c r="U12" s="17">
        <v>9.9793968954790799E-2</v>
      </c>
      <c r="V12" s="17">
        <v>0.106702766617833</v>
      </c>
      <c r="W12" s="17">
        <v>6.2854249565864204E-2</v>
      </c>
      <c r="X12" s="17">
        <v>8.8612436243348094E-2</v>
      </c>
      <c r="Y12" s="17">
        <v>6.2504798185492996E-2</v>
      </c>
      <c r="Z12" s="17">
        <v>0.132061633205795</v>
      </c>
      <c r="AA12" s="17">
        <v>9.6081046723518804E-2</v>
      </c>
      <c r="AB12" s="17">
        <v>6.5244135999071001E-2</v>
      </c>
      <c r="AC12" s="17">
        <v>6.5001489825114597E-2</v>
      </c>
      <c r="AD12" s="17"/>
      <c r="AE12" s="17">
        <v>8.6927371904062703E-2</v>
      </c>
      <c r="AF12" s="17">
        <v>9.4825853996722595E-2</v>
      </c>
      <c r="AG12" s="17">
        <v>6.05712303794156E-2</v>
      </c>
      <c r="AH12" s="17"/>
      <c r="AI12" s="17">
        <v>8.5070336400559499E-2</v>
      </c>
      <c r="AJ12" s="17">
        <v>6.8341609203081397E-2</v>
      </c>
      <c r="AK12" s="17">
        <v>0.14407806925021499</v>
      </c>
      <c r="AL12" s="17">
        <v>6.0911945428832798E-2</v>
      </c>
      <c r="AM12" s="17">
        <v>8.4043284313337005E-2</v>
      </c>
      <c r="AN12" s="17"/>
      <c r="AO12" s="17">
        <v>7.1175098333009904E-2</v>
      </c>
      <c r="AP12" s="17">
        <v>6.1833630737341799E-2</v>
      </c>
      <c r="AQ12" s="17">
        <v>9.96370635782928E-2</v>
      </c>
      <c r="AR12" s="17"/>
      <c r="AS12" s="17">
        <v>5.1869990951969099E-2</v>
      </c>
      <c r="AT12" s="17">
        <v>9.4726574422155804E-2</v>
      </c>
      <c r="AU12" s="17">
        <v>9.8943893568004607E-2</v>
      </c>
      <c r="AV12" s="17">
        <v>5.1627346229973302E-2</v>
      </c>
      <c r="AW12" s="17">
        <v>6.8375990300310996E-2</v>
      </c>
      <c r="AX12" s="17"/>
      <c r="AY12" s="17">
        <v>0</v>
      </c>
      <c r="AZ12" s="17">
        <v>7.54824600789539E-2</v>
      </c>
      <c r="BA12" s="17">
        <v>6.1814652684615501E-2</v>
      </c>
      <c r="BB12" s="17">
        <v>9.9496634364725806E-2</v>
      </c>
      <c r="BC12" s="17">
        <v>0.121560212255457</v>
      </c>
      <c r="BD12" s="17">
        <v>6.0610195289058498E-2</v>
      </c>
      <c r="BE12" s="17">
        <v>5.6179296505163498E-2</v>
      </c>
      <c r="BF12" s="17">
        <v>3.48915586267214E-2</v>
      </c>
      <c r="BG12" s="17">
        <v>0.122319815542045</v>
      </c>
      <c r="BH12" s="17">
        <v>6.6872566688243401E-2</v>
      </c>
      <c r="BI12" s="17">
        <v>9.9932059442265103E-2</v>
      </c>
      <c r="BJ12" s="17">
        <v>0.142572938636532</v>
      </c>
      <c r="BK12" s="17">
        <v>5.3647980626301099E-2</v>
      </c>
      <c r="BL12" s="17">
        <v>8.7504031635356597E-2</v>
      </c>
      <c r="BM12" s="17">
        <v>0.171587455812926</v>
      </c>
      <c r="BN12" s="17">
        <v>2.5530279258412499E-2</v>
      </c>
      <c r="BO12" s="17"/>
      <c r="BP12" s="17">
        <v>5.5656090786047399E-2</v>
      </c>
      <c r="BQ12" s="17">
        <v>7.3116255676186806E-2</v>
      </c>
      <c r="BR12" s="17">
        <v>9.1590202721688302E-2</v>
      </c>
      <c r="BS12" s="17">
        <v>0.103514018898685</v>
      </c>
      <c r="BT12" s="17">
        <v>0.103205144552682</v>
      </c>
      <c r="BU12" s="17">
        <v>8.0849814419620997E-2</v>
      </c>
      <c r="BV12" s="17"/>
      <c r="BW12" s="17">
        <v>9.66461194688885E-2</v>
      </c>
      <c r="BX12" s="17">
        <v>8.9590610079554198E-2</v>
      </c>
      <c r="BY12" s="17">
        <v>9.0549016380903596E-2</v>
      </c>
      <c r="BZ12" s="17">
        <v>9.8751472649541497E-2</v>
      </c>
      <c r="CA12" s="17">
        <v>6.4350641942919104E-2</v>
      </c>
      <c r="CB12" s="17">
        <v>0</v>
      </c>
      <c r="CC12" s="17">
        <v>7.3677399576578595E-2</v>
      </c>
      <c r="CD12" s="17">
        <v>4.53810419408682E-2</v>
      </c>
      <c r="CE12" s="17"/>
      <c r="CF12" s="17">
        <v>3.6759454427607301E-2</v>
      </c>
      <c r="CG12" s="17">
        <v>7.6891646107922706E-2</v>
      </c>
      <c r="CH12" s="17">
        <v>8.1331609681647099E-2</v>
      </c>
      <c r="CI12" s="17">
        <v>0.108717774532663</v>
      </c>
      <c r="CJ12" s="17">
        <v>9.4590188753714194E-2</v>
      </c>
      <c r="CK12" s="17"/>
      <c r="CL12" s="17">
        <v>7.1336267931637901E-2</v>
      </c>
      <c r="CM12" s="17"/>
      <c r="CN12" s="17">
        <v>7.8593647295571403E-2</v>
      </c>
      <c r="CO12" s="17">
        <v>9.6207956145307097E-2</v>
      </c>
      <c r="CP12" s="17">
        <v>7.4289567410644103E-2</v>
      </c>
    </row>
    <row r="13" spans="2:94" x14ac:dyDescent="0.35">
      <c r="B13" s="18" t="s">
        <v>209</v>
      </c>
      <c r="C13" s="17">
        <v>7.6788147626426495E-2</v>
      </c>
      <c r="D13" s="17">
        <v>8.4517932566544607E-2</v>
      </c>
      <c r="E13" s="17">
        <v>7.0008920060167998E-2</v>
      </c>
      <c r="F13" s="17"/>
      <c r="G13" s="17">
        <v>1.38805261982367E-2</v>
      </c>
      <c r="H13" s="17">
        <v>5.1601456020560703E-2</v>
      </c>
      <c r="I13" s="17">
        <v>8.5313862708904994E-2</v>
      </c>
      <c r="J13" s="17">
        <v>9.7083933173813503E-2</v>
      </c>
      <c r="K13" s="17">
        <v>0.110588498412918</v>
      </c>
      <c r="L13" s="17">
        <v>9.6938788808520804E-2</v>
      </c>
      <c r="M13" s="17"/>
      <c r="N13" s="17">
        <v>9.0658267551569693E-2</v>
      </c>
      <c r="O13" s="17">
        <v>6.8546916198750099E-2</v>
      </c>
      <c r="P13" s="17">
        <v>8.3001905001933093E-2</v>
      </c>
      <c r="Q13" s="17">
        <v>6.8899839199033197E-2</v>
      </c>
      <c r="R13" s="17"/>
      <c r="S13" s="17">
        <v>5.3594440198740101E-2</v>
      </c>
      <c r="T13" s="17">
        <v>0.111697546484243</v>
      </c>
      <c r="U13" s="17">
        <v>0.11606282075627</v>
      </c>
      <c r="V13" s="17">
        <v>0.105210462160995</v>
      </c>
      <c r="W13" s="17">
        <v>4.4211544939959303E-2</v>
      </c>
      <c r="X13" s="17">
        <v>4.2913453549702399E-2</v>
      </c>
      <c r="Y13" s="17">
        <v>8.4664550791520701E-2</v>
      </c>
      <c r="Z13" s="17">
        <v>0.107399912070559</v>
      </c>
      <c r="AA13" s="17">
        <v>6.3846963218055205E-2</v>
      </c>
      <c r="AB13" s="17">
        <v>6.7974990409831501E-2</v>
      </c>
      <c r="AC13" s="17">
        <v>4.3618039935807602E-2</v>
      </c>
      <c r="AD13" s="17"/>
      <c r="AE13" s="17">
        <v>0.122587569620019</v>
      </c>
      <c r="AF13" s="17">
        <v>5.0691300209709397E-2</v>
      </c>
      <c r="AG13" s="17">
        <v>4.5968168392502298E-2</v>
      </c>
      <c r="AH13" s="17"/>
      <c r="AI13" s="17">
        <v>9.9173998245567496E-2</v>
      </c>
      <c r="AJ13" s="17">
        <v>5.1091414182320299E-2</v>
      </c>
      <c r="AK13" s="17">
        <v>4.1964683563233199E-2</v>
      </c>
      <c r="AL13" s="17">
        <v>0.22814537306041899</v>
      </c>
      <c r="AM13" s="17">
        <v>7.4980658788065604E-2</v>
      </c>
      <c r="AN13" s="17"/>
      <c r="AO13" s="17">
        <v>8.2877099878042398E-2</v>
      </c>
      <c r="AP13" s="17">
        <v>4.7160987311760903E-2</v>
      </c>
      <c r="AQ13" s="17">
        <v>5.6230127764890898E-2</v>
      </c>
      <c r="AR13" s="17"/>
      <c r="AS13" s="17">
        <v>8.6389408084210306E-2</v>
      </c>
      <c r="AT13" s="17">
        <v>6.36304673429781E-2</v>
      </c>
      <c r="AU13" s="17">
        <v>7.2755698184223394E-2</v>
      </c>
      <c r="AV13" s="17">
        <v>9.0043919741993897E-2</v>
      </c>
      <c r="AW13" s="17">
        <v>7.8070213912822997E-2</v>
      </c>
      <c r="AX13" s="17"/>
      <c r="AY13" s="17">
        <v>0.100579784165331</v>
      </c>
      <c r="AZ13" s="17">
        <v>3.5091130570263002E-2</v>
      </c>
      <c r="BA13" s="17">
        <v>7.4616338937379303E-2</v>
      </c>
      <c r="BB13" s="17">
        <v>6.4161957020667806E-2</v>
      </c>
      <c r="BC13" s="17">
        <v>7.7375528438962504E-2</v>
      </c>
      <c r="BD13" s="17">
        <v>9.3876935622014102E-2</v>
      </c>
      <c r="BE13" s="17">
        <v>0.10884990647743201</v>
      </c>
      <c r="BF13" s="17">
        <v>4.7514684847712201E-2</v>
      </c>
      <c r="BG13" s="17">
        <v>7.6095631509286193E-2</v>
      </c>
      <c r="BH13" s="17">
        <v>0.104277320919023</v>
      </c>
      <c r="BI13" s="17">
        <v>7.3116799735650703E-2</v>
      </c>
      <c r="BJ13" s="17">
        <v>6.4228130127850294E-2</v>
      </c>
      <c r="BK13" s="17">
        <v>7.7463805859157006E-2</v>
      </c>
      <c r="BL13" s="17">
        <v>8.8159362610096298E-2</v>
      </c>
      <c r="BM13" s="17">
        <v>0</v>
      </c>
      <c r="BN13" s="17">
        <v>2.90184001209682E-2</v>
      </c>
      <c r="BO13" s="17"/>
      <c r="BP13" s="17">
        <v>4.27328444063498E-2</v>
      </c>
      <c r="BQ13" s="17">
        <v>6.5730339618364497E-2</v>
      </c>
      <c r="BR13" s="17">
        <v>6.8597329993131798E-2</v>
      </c>
      <c r="BS13" s="17">
        <v>9.6395576780566802E-2</v>
      </c>
      <c r="BT13" s="17">
        <v>0.161537506726982</v>
      </c>
      <c r="BU13" s="17">
        <v>8.1425095725096902E-2</v>
      </c>
      <c r="BV13" s="17"/>
      <c r="BW13" s="17">
        <v>0</v>
      </c>
      <c r="BX13" s="17">
        <v>8.5739613145924001E-2</v>
      </c>
      <c r="BY13" s="17">
        <v>6.6210066981246596E-2</v>
      </c>
      <c r="BZ13" s="17">
        <v>6.9466799703013601E-2</v>
      </c>
      <c r="CA13" s="17">
        <v>7.2560624051903902E-2</v>
      </c>
      <c r="CB13" s="17">
        <v>0.20783259559551701</v>
      </c>
      <c r="CC13" s="17">
        <v>0.155126416215771</v>
      </c>
      <c r="CD13" s="17">
        <v>2.1541908576441102E-2</v>
      </c>
      <c r="CE13" s="17"/>
      <c r="CF13" s="17">
        <v>7.3626555712630604E-2</v>
      </c>
      <c r="CG13" s="17">
        <v>7.4541344706629598E-2</v>
      </c>
      <c r="CH13" s="17">
        <v>8.4762236573847793E-2</v>
      </c>
      <c r="CI13" s="17">
        <v>7.0919885832527299E-2</v>
      </c>
      <c r="CJ13" s="17">
        <v>3.86870948749009E-2</v>
      </c>
      <c r="CK13" s="17"/>
      <c r="CL13" s="17">
        <v>4.7510963899703697E-2</v>
      </c>
      <c r="CM13" s="17"/>
      <c r="CN13" s="17">
        <v>8.0851281980488396E-2</v>
      </c>
      <c r="CO13" s="17">
        <v>7.7234450733194293E-2</v>
      </c>
      <c r="CP13" s="17">
        <v>6.6631040733437494E-2</v>
      </c>
    </row>
    <row r="14" spans="2:94" x14ac:dyDescent="0.35">
      <c r="B14" s="18" t="s">
        <v>133</v>
      </c>
      <c r="C14" s="17">
        <v>3.0130519409054101E-2</v>
      </c>
      <c r="D14" s="17">
        <v>1.25395677014533E-2</v>
      </c>
      <c r="E14" s="17">
        <v>4.6292201746485698E-2</v>
      </c>
      <c r="F14" s="17"/>
      <c r="G14" s="17">
        <v>2.0356358199792899E-2</v>
      </c>
      <c r="H14" s="17">
        <v>3.8130374881929198E-2</v>
      </c>
      <c r="I14" s="17">
        <v>3.2354588371566101E-2</v>
      </c>
      <c r="J14" s="17">
        <v>4.4612395840700703E-2</v>
      </c>
      <c r="K14" s="17">
        <v>2.23119346079549E-2</v>
      </c>
      <c r="L14" s="17">
        <v>2.06995140866904E-2</v>
      </c>
      <c r="M14" s="17"/>
      <c r="N14" s="17">
        <v>2.2935285649760599E-2</v>
      </c>
      <c r="O14" s="17">
        <v>1.45985098667114E-2</v>
      </c>
      <c r="P14" s="17">
        <v>2.9056625357067701E-2</v>
      </c>
      <c r="Q14" s="17">
        <v>5.0520360405180799E-2</v>
      </c>
      <c r="R14" s="17"/>
      <c r="S14" s="17">
        <v>2.1444740376488899E-2</v>
      </c>
      <c r="T14" s="17">
        <v>4.25153551452013E-2</v>
      </c>
      <c r="U14" s="17">
        <v>4.1546146535073901E-2</v>
      </c>
      <c r="V14" s="17">
        <v>3.7104455477150598E-2</v>
      </c>
      <c r="W14" s="17">
        <v>1.16880630810582E-2</v>
      </c>
      <c r="X14" s="17">
        <v>3.4338256548274299E-2</v>
      </c>
      <c r="Y14" s="17">
        <v>4.00435611898418E-2</v>
      </c>
      <c r="Z14" s="17">
        <v>0</v>
      </c>
      <c r="AA14" s="17">
        <v>2.7217157677432401E-2</v>
      </c>
      <c r="AB14" s="17">
        <v>3.1889930897987799E-2</v>
      </c>
      <c r="AC14" s="17">
        <v>1.6846813402819402E-2</v>
      </c>
      <c r="AD14" s="17"/>
      <c r="AE14" s="17">
        <v>2.9204275607786899E-2</v>
      </c>
      <c r="AF14" s="17">
        <v>2.3343380301422901E-2</v>
      </c>
      <c r="AG14" s="17">
        <v>5.3376165352541097E-2</v>
      </c>
      <c r="AH14" s="17"/>
      <c r="AI14" s="17">
        <v>1.3766302477251901E-2</v>
      </c>
      <c r="AJ14" s="17">
        <v>1.7578564856167499E-2</v>
      </c>
      <c r="AK14" s="17">
        <v>3.1825759880055197E-2</v>
      </c>
      <c r="AL14" s="17">
        <v>0</v>
      </c>
      <c r="AM14" s="17">
        <v>6.9541868009628596E-2</v>
      </c>
      <c r="AN14" s="17"/>
      <c r="AO14" s="17">
        <v>2.7725169266819501E-2</v>
      </c>
      <c r="AP14" s="17">
        <v>2.28702152277592E-2</v>
      </c>
      <c r="AQ14" s="17">
        <v>1.45999243166085E-2</v>
      </c>
      <c r="AR14" s="17"/>
      <c r="AS14" s="17">
        <v>5.3247508920749198E-2</v>
      </c>
      <c r="AT14" s="17">
        <v>2.6781951977526499E-2</v>
      </c>
      <c r="AU14" s="17">
        <v>2.6911723100828001E-2</v>
      </c>
      <c r="AV14" s="17">
        <v>2.2196663953413499E-2</v>
      </c>
      <c r="AW14" s="17">
        <v>0</v>
      </c>
      <c r="AX14" s="17"/>
      <c r="AY14" s="17">
        <v>0</v>
      </c>
      <c r="AZ14" s="17">
        <v>3.39287882448773E-2</v>
      </c>
      <c r="BA14" s="17">
        <v>6.1194256996389099E-2</v>
      </c>
      <c r="BB14" s="17">
        <v>2.63780085753457E-2</v>
      </c>
      <c r="BC14" s="17">
        <v>3.6325325542051798E-2</v>
      </c>
      <c r="BD14" s="17">
        <v>9.7112274562759608E-3</v>
      </c>
      <c r="BE14" s="17">
        <v>1.84936156412564E-2</v>
      </c>
      <c r="BF14" s="17">
        <v>1.6057037515649901E-2</v>
      </c>
      <c r="BG14" s="17">
        <v>1.5201232799802501E-2</v>
      </c>
      <c r="BH14" s="17">
        <v>3.4318874307151401E-2</v>
      </c>
      <c r="BI14" s="17">
        <v>3.5862785327774101E-2</v>
      </c>
      <c r="BJ14" s="17">
        <v>5.0062128704915401E-2</v>
      </c>
      <c r="BK14" s="17">
        <v>2.5578365388982099E-2</v>
      </c>
      <c r="BL14" s="17">
        <v>0</v>
      </c>
      <c r="BM14" s="17">
        <v>0</v>
      </c>
      <c r="BN14" s="17">
        <v>0</v>
      </c>
      <c r="BO14" s="17"/>
      <c r="BP14" s="17">
        <v>2.8345363731275001E-2</v>
      </c>
      <c r="BQ14" s="17">
        <v>2.4902905164288499E-2</v>
      </c>
      <c r="BR14" s="17">
        <v>1.67350126015978E-2</v>
      </c>
      <c r="BS14" s="17">
        <v>4.16682078475357E-2</v>
      </c>
      <c r="BT14" s="17">
        <v>4.0789921575509598E-2</v>
      </c>
      <c r="BU14" s="17">
        <v>3.4273483648250898E-2</v>
      </c>
      <c r="BV14" s="17"/>
      <c r="BW14" s="17">
        <v>7.5178141044571295E-2</v>
      </c>
      <c r="BX14" s="17">
        <v>1.65630764119927E-2</v>
      </c>
      <c r="BY14" s="17">
        <v>2.0646594973763002E-2</v>
      </c>
      <c r="BZ14" s="17">
        <v>3.6564534427687999E-2</v>
      </c>
      <c r="CA14" s="17">
        <v>1.8928917247390702E-2</v>
      </c>
      <c r="CB14" s="17">
        <v>3.0314416359821E-2</v>
      </c>
      <c r="CC14" s="17">
        <v>0</v>
      </c>
      <c r="CD14" s="17">
        <v>6.5555650747761193E-2</v>
      </c>
      <c r="CE14" s="17"/>
      <c r="CF14" s="17">
        <v>1.51540059848401E-2</v>
      </c>
      <c r="CG14" s="17">
        <v>2.5788877563866799E-2</v>
      </c>
      <c r="CH14" s="17">
        <v>2.46562027018996E-2</v>
      </c>
      <c r="CI14" s="17">
        <v>6.0115551910560297E-2</v>
      </c>
      <c r="CJ14" s="17">
        <v>3.35178781222372E-2</v>
      </c>
      <c r="CK14" s="17"/>
      <c r="CL14" s="17">
        <v>0</v>
      </c>
      <c r="CM14" s="17"/>
      <c r="CN14" s="17">
        <v>3.3459398516030102E-2</v>
      </c>
      <c r="CO14" s="17">
        <v>2.7956273555510999E-2</v>
      </c>
      <c r="CP14" s="17">
        <v>2.3733163858627799E-2</v>
      </c>
    </row>
    <row r="15" spans="2:94" x14ac:dyDescent="0.35">
      <c r="B15" s="18" t="s">
        <v>145</v>
      </c>
      <c r="C15" s="20">
        <v>0.59839991471096898</v>
      </c>
      <c r="D15" s="20">
        <v>0.64989353677705697</v>
      </c>
      <c r="E15" s="20">
        <v>0.55180705227451499</v>
      </c>
      <c r="F15" s="20"/>
      <c r="G15" s="20">
        <v>0.73425748864252105</v>
      </c>
      <c r="H15" s="20">
        <v>0.61021746144228395</v>
      </c>
      <c r="I15" s="20">
        <v>0.61111485079366501</v>
      </c>
      <c r="J15" s="20">
        <v>0.510372836302868</v>
      </c>
      <c r="K15" s="20">
        <v>0.56184798042116602</v>
      </c>
      <c r="L15" s="20">
        <v>0.58569335532144196</v>
      </c>
      <c r="M15" s="20"/>
      <c r="N15" s="20">
        <v>0.63530274808398302</v>
      </c>
      <c r="O15" s="20">
        <v>0.63338273115538601</v>
      </c>
      <c r="P15" s="20">
        <v>0.60980038409320403</v>
      </c>
      <c r="Q15" s="20">
        <v>0.52732962944433504</v>
      </c>
      <c r="R15" s="20"/>
      <c r="S15" s="20">
        <v>0.64492112826301295</v>
      </c>
      <c r="T15" s="20">
        <v>0.51471902024183303</v>
      </c>
      <c r="U15" s="20">
        <v>0.607276463895838</v>
      </c>
      <c r="V15" s="20">
        <v>0.58058459768798398</v>
      </c>
      <c r="W15" s="20">
        <v>0.60878712027759196</v>
      </c>
      <c r="X15" s="20">
        <v>0.52523099816613605</v>
      </c>
      <c r="Y15" s="20">
        <v>0.62588993003598803</v>
      </c>
      <c r="Z15" s="20">
        <v>0.60076849874007698</v>
      </c>
      <c r="AA15" s="20">
        <v>0.59547162776357199</v>
      </c>
      <c r="AB15" s="20">
        <v>0.67995320452624997</v>
      </c>
      <c r="AC15" s="20">
        <v>0.65656777560247204</v>
      </c>
      <c r="AD15" s="20"/>
      <c r="AE15" s="20">
        <v>0.54420768657445295</v>
      </c>
      <c r="AF15" s="20">
        <v>0.61593449465964001</v>
      </c>
      <c r="AG15" s="20">
        <v>0.61679293748867803</v>
      </c>
      <c r="AH15" s="20"/>
      <c r="AI15" s="20">
        <v>0.59078877345247605</v>
      </c>
      <c r="AJ15" s="20">
        <v>0.66407828000080404</v>
      </c>
      <c r="AK15" s="20">
        <v>0.50459772907327005</v>
      </c>
      <c r="AL15" s="20">
        <v>0.55828024816302602</v>
      </c>
      <c r="AM15" s="20">
        <v>0.51853351763605304</v>
      </c>
      <c r="AN15" s="20"/>
      <c r="AO15" s="20">
        <v>0.64116378817480602</v>
      </c>
      <c r="AP15" s="20">
        <v>0.67614036251840504</v>
      </c>
      <c r="AQ15" s="20">
        <v>0.53589886010361498</v>
      </c>
      <c r="AR15" s="20"/>
      <c r="AS15" s="20">
        <v>0.59351982517788604</v>
      </c>
      <c r="AT15" s="20">
        <v>0.57943454622468205</v>
      </c>
      <c r="AU15" s="20">
        <v>0.59096857851002105</v>
      </c>
      <c r="AV15" s="20">
        <v>0.66817012335913395</v>
      </c>
      <c r="AW15" s="20">
        <v>0.65425583104376805</v>
      </c>
      <c r="AX15" s="20"/>
      <c r="AY15" s="20">
        <v>0.54578240908903797</v>
      </c>
      <c r="AZ15" s="20">
        <v>0.58576365601598201</v>
      </c>
      <c r="BA15" s="20">
        <v>0.58243457288474398</v>
      </c>
      <c r="BB15" s="20">
        <v>0.63499606186081803</v>
      </c>
      <c r="BC15" s="20">
        <v>0.58838334168075201</v>
      </c>
      <c r="BD15" s="20">
        <v>0.67085456290160606</v>
      </c>
      <c r="BE15" s="20">
        <v>0.52452350325494301</v>
      </c>
      <c r="BF15" s="20">
        <v>0.62900547672366802</v>
      </c>
      <c r="BG15" s="20">
        <v>0.57487552641421003</v>
      </c>
      <c r="BH15" s="20">
        <v>0.59411915870368603</v>
      </c>
      <c r="BI15" s="20">
        <v>0.59096628253988404</v>
      </c>
      <c r="BJ15" s="20">
        <v>0.56248037864968703</v>
      </c>
      <c r="BK15" s="20">
        <v>0.69510029721046795</v>
      </c>
      <c r="BL15" s="20">
        <v>0.732605763663702</v>
      </c>
      <c r="BM15" s="20">
        <v>0.53594317107341904</v>
      </c>
      <c r="BN15" s="20">
        <v>0.72574959051131305</v>
      </c>
      <c r="BO15" s="20"/>
      <c r="BP15" s="20">
        <v>0.70951766594412302</v>
      </c>
      <c r="BQ15" s="20">
        <v>0.57488719347190398</v>
      </c>
      <c r="BR15" s="20">
        <v>0.63699340556897199</v>
      </c>
      <c r="BS15" s="20">
        <v>0.56137595990563505</v>
      </c>
      <c r="BT15" s="20">
        <v>0.43829803347976198</v>
      </c>
      <c r="BU15" s="20">
        <v>0.54620445016524699</v>
      </c>
      <c r="BV15" s="20"/>
      <c r="BW15" s="20">
        <v>0.71108995900541405</v>
      </c>
      <c r="BX15" s="20">
        <v>0.58899195686954597</v>
      </c>
      <c r="BY15" s="20">
        <v>0.60654756089714401</v>
      </c>
      <c r="BZ15" s="20">
        <v>0.54746140479023797</v>
      </c>
      <c r="CA15" s="20">
        <v>0.68217798291012699</v>
      </c>
      <c r="CB15" s="20">
        <v>0.56549921525882496</v>
      </c>
      <c r="CC15" s="20">
        <v>0.64916392209909302</v>
      </c>
      <c r="CD15" s="20">
        <v>0.65770335312645001</v>
      </c>
      <c r="CE15" s="20"/>
      <c r="CF15" s="20">
        <v>0.68177651756384094</v>
      </c>
      <c r="CG15" s="20">
        <v>0.60285155508279598</v>
      </c>
      <c r="CH15" s="20">
        <v>0.59959048824870398</v>
      </c>
      <c r="CI15" s="20">
        <v>0.546865838355585</v>
      </c>
      <c r="CJ15" s="20">
        <v>0.56755565080618398</v>
      </c>
      <c r="CK15" s="20"/>
      <c r="CL15" s="20">
        <v>0.651465069058077</v>
      </c>
      <c r="CM15" s="20"/>
      <c r="CN15" s="20">
        <v>0.59000987128259996</v>
      </c>
      <c r="CO15" s="20">
        <v>0.55188914144552603</v>
      </c>
      <c r="CP15" s="20">
        <v>0.65391223407052701</v>
      </c>
    </row>
    <row r="16" spans="2:94" x14ac:dyDescent="0.35">
      <c r="B16" s="18" t="s">
        <v>146</v>
      </c>
      <c r="C16" s="20">
        <v>0.157547630147959</v>
      </c>
      <c r="D16" s="20">
        <v>0.13990662881447499</v>
      </c>
      <c r="E16" s="20">
        <v>0.17237184773017</v>
      </c>
      <c r="F16" s="20"/>
      <c r="G16" s="20">
        <v>7.2461240572820898E-2</v>
      </c>
      <c r="H16" s="20">
        <v>0.13521067902472</v>
      </c>
      <c r="I16" s="20">
        <v>0.17214704626993099</v>
      </c>
      <c r="J16" s="20">
        <v>0.19081401164098</v>
      </c>
      <c r="K16" s="20">
        <v>0.187017414298565</v>
      </c>
      <c r="L16" s="20">
        <v>0.177265590135811</v>
      </c>
      <c r="M16" s="20"/>
      <c r="N16" s="20">
        <v>0.14439657669921399</v>
      </c>
      <c r="O16" s="20">
        <v>0.16027722107692</v>
      </c>
      <c r="P16" s="20">
        <v>0.16335260829987899</v>
      </c>
      <c r="Q16" s="20">
        <v>0.16278595512392399</v>
      </c>
      <c r="R16" s="20"/>
      <c r="S16" s="20">
        <v>9.8392324109776996E-2</v>
      </c>
      <c r="T16" s="20">
        <v>0.205305261776764</v>
      </c>
      <c r="U16" s="20">
        <v>0.21585678971106101</v>
      </c>
      <c r="V16" s="20">
        <v>0.21191322877882801</v>
      </c>
      <c r="W16" s="20">
        <v>0.107065794505823</v>
      </c>
      <c r="X16" s="20">
        <v>0.13152588979305099</v>
      </c>
      <c r="Y16" s="20">
        <v>0.147169348977014</v>
      </c>
      <c r="Z16" s="20">
        <v>0.23946154527635299</v>
      </c>
      <c r="AA16" s="20">
        <v>0.159928009941574</v>
      </c>
      <c r="AB16" s="20">
        <v>0.13321912640890299</v>
      </c>
      <c r="AC16" s="20">
        <v>0.108619529760922</v>
      </c>
      <c r="AD16" s="20"/>
      <c r="AE16" s="20">
        <v>0.20951494152408201</v>
      </c>
      <c r="AF16" s="20">
        <v>0.14551715420643199</v>
      </c>
      <c r="AG16" s="20">
        <v>0.106539398771918</v>
      </c>
      <c r="AH16" s="20"/>
      <c r="AI16" s="20">
        <v>0.18424433464612699</v>
      </c>
      <c r="AJ16" s="20">
        <v>0.119433023385402</v>
      </c>
      <c r="AK16" s="20">
        <v>0.18604275281344801</v>
      </c>
      <c r="AL16" s="20">
        <v>0.28905731848925198</v>
      </c>
      <c r="AM16" s="20">
        <v>0.159023943101403</v>
      </c>
      <c r="AN16" s="20"/>
      <c r="AO16" s="20">
        <v>0.15405219821105201</v>
      </c>
      <c r="AP16" s="20">
        <v>0.108994618049103</v>
      </c>
      <c r="AQ16" s="20">
        <v>0.155867191343184</v>
      </c>
      <c r="AR16" s="20"/>
      <c r="AS16" s="20">
        <v>0.13825939903617901</v>
      </c>
      <c r="AT16" s="20">
        <v>0.15835704176513399</v>
      </c>
      <c r="AU16" s="20">
        <v>0.17169959175222799</v>
      </c>
      <c r="AV16" s="20">
        <v>0.141671265971967</v>
      </c>
      <c r="AW16" s="20">
        <v>0.14644620421313401</v>
      </c>
      <c r="AX16" s="20"/>
      <c r="AY16" s="20">
        <v>0.100579784165331</v>
      </c>
      <c r="AZ16" s="20">
        <v>0.110573590649217</v>
      </c>
      <c r="BA16" s="20">
        <v>0.13643099162199501</v>
      </c>
      <c r="BB16" s="20">
        <v>0.16365859138539399</v>
      </c>
      <c r="BC16" s="20">
        <v>0.19893574069441999</v>
      </c>
      <c r="BD16" s="20">
        <v>0.154487130911073</v>
      </c>
      <c r="BE16" s="20">
        <v>0.16502920298259499</v>
      </c>
      <c r="BF16" s="20">
        <v>8.2406243474433594E-2</v>
      </c>
      <c r="BG16" s="20">
        <v>0.19841544705133099</v>
      </c>
      <c r="BH16" s="20">
        <v>0.17114988760726599</v>
      </c>
      <c r="BI16" s="20">
        <v>0.17304885917791599</v>
      </c>
      <c r="BJ16" s="20">
        <v>0.20680106876438301</v>
      </c>
      <c r="BK16" s="20">
        <v>0.13111178648545799</v>
      </c>
      <c r="BL16" s="20">
        <v>0.17566339424545299</v>
      </c>
      <c r="BM16" s="20">
        <v>0.171587455812926</v>
      </c>
      <c r="BN16" s="20">
        <v>5.4548679379380703E-2</v>
      </c>
      <c r="BO16" s="20"/>
      <c r="BP16" s="20">
        <v>9.8388935192397206E-2</v>
      </c>
      <c r="BQ16" s="20">
        <v>0.13884659529455101</v>
      </c>
      <c r="BR16" s="20">
        <v>0.16018753271482</v>
      </c>
      <c r="BS16" s="20">
        <v>0.19990959567925201</v>
      </c>
      <c r="BT16" s="20">
        <v>0.26474265127966401</v>
      </c>
      <c r="BU16" s="20">
        <v>0.16227491014471801</v>
      </c>
      <c r="BV16" s="20"/>
      <c r="BW16" s="20">
        <v>9.66461194688885E-2</v>
      </c>
      <c r="BX16" s="20">
        <v>0.175330223225478</v>
      </c>
      <c r="BY16" s="20">
        <v>0.15675908336215</v>
      </c>
      <c r="BZ16" s="20">
        <v>0.16821827235255499</v>
      </c>
      <c r="CA16" s="20">
        <v>0.13691126599482301</v>
      </c>
      <c r="CB16" s="20">
        <v>0.20783259559551701</v>
      </c>
      <c r="CC16" s="20">
        <v>0.22880381579234901</v>
      </c>
      <c r="CD16" s="20">
        <v>6.6922950517309301E-2</v>
      </c>
      <c r="CE16" s="20"/>
      <c r="CF16" s="20">
        <v>0.11038601014023799</v>
      </c>
      <c r="CG16" s="20">
        <v>0.151432990814552</v>
      </c>
      <c r="CH16" s="20">
        <v>0.166093846255495</v>
      </c>
      <c r="CI16" s="20">
        <v>0.17963766036518999</v>
      </c>
      <c r="CJ16" s="20">
        <v>0.13327728362861499</v>
      </c>
      <c r="CK16" s="20"/>
      <c r="CL16" s="20">
        <v>0.11884723183134201</v>
      </c>
      <c r="CM16" s="20"/>
      <c r="CN16" s="20">
        <v>0.15944492927605999</v>
      </c>
      <c r="CO16" s="20">
        <v>0.17344240687850099</v>
      </c>
      <c r="CP16" s="20">
        <v>0.140920608144082</v>
      </c>
    </row>
    <row r="17" spans="2:94" x14ac:dyDescent="0.35">
      <c r="B17" s="18" t="s">
        <v>147</v>
      </c>
      <c r="C17" s="21">
        <v>0.44085228456301001</v>
      </c>
      <c r="D17" s="21">
        <v>0.50998690796258295</v>
      </c>
      <c r="E17" s="21">
        <v>0.37943520454434498</v>
      </c>
      <c r="F17" s="21"/>
      <c r="G17" s="21">
        <v>0.66179624806970005</v>
      </c>
      <c r="H17" s="21">
        <v>0.475006782417564</v>
      </c>
      <c r="I17" s="21">
        <v>0.43896780452373302</v>
      </c>
      <c r="J17" s="21">
        <v>0.31955882466188901</v>
      </c>
      <c r="K17" s="21">
        <v>0.37483056612260102</v>
      </c>
      <c r="L17" s="21">
        <v>0.40842776518563101</v>
      </c>
      <c r="M17" s="21"/>
      <c r="N17" s="21">
        <v>0.49090617138477</v>
      </c>
      <c r="O17" s="21">
        <v>0.47310551007846602</v>
      </c>
      <c r="P17" s="21">
        <v>0.44644777579332601</v>
      </c>
      <c r="Q17" s="21">
        <v>0.36454367432041102</v>
      </c>
      <c r="R17" s="21"/>
      <c r="S17" s="21">
        <v>0.54652880415323601</v>
      </c>
      <c r="T17" s="21">
        <v>0.30941375846506902</v>
      </c>
      <c r="U17" s="21">
        <v>0.39141967418477702</v>
      </c>
      <c r="V17" s="21">
        <v>0.36867136890915497</v>
      </c>
      <c r="W17" s="21">
        <v>0.50172132577176898</v>
      </c>
      <c r="X17" s="21">
        <v>0.39370510837308498</v>
      </c>
      <c r="Y17" s="21">
        <v>0.47872058105897403</v>
      </c>
      <c r="Z17" s="21">
        <v>0.36130695346372399</v>
      </c>
      <c r="AA17" s="21">
        <v>0.43554361782199802</v>
      </c>
      <c r="AB17" s="21">
        <v>0.54673407811734698</v>
      </c>
      <c r="AC17" s="21">
        <v>0.54794824584155</v>
      </c>
      <c r="AD17" s="21"/>
      <c r="AE17" s="21">
        <v>0.334692745050371</v>
      </c>
      <c r="AF17" s="21">
        <v>0.47041734045320799</v>
      </c>
      <c r="AG17" s="21">
        <v>0.51025353871676005</v>
      </c>
      <c r="AH17" s="21"/>
      <c r="AI17" s="21">
        <v>0.406544438806349</v>
      </c>
      <c r="AJ17" s="21">
        <v>0.54464525661540297</v>
      </c>
      <c r="AK17" s="21">
        <v>0.31855497625982199</v>
      </c>
      <c r="AL17" s="21">
        <v>0.26922292967377398</v>
      </c>
      <c r="AM17" s="21">
        <v>0.35950957453465099</v>
      </c>
      <c r="AN17" s="21"/>
      <c r="AO17" s="21">
        <v>0.48711158996375398</v>
      </c>
      <c r="AP17" s="21">
        <v>0.56714574446930199</v>
      </c>
      <c r="AQ17" s="21">
        <v>0.38003166876043099</v>
      </c>
      <c r="AR17" s="21"/>
      <c r="AS17" s="21">
        <v>0.45526042614170598</v>
      </c>
      <c r="AT17" s="21">
        <v>0.421077504459548</v>
      </c>
      <c r="AU17" s="21">
        <v>0.41926898675779301</v>
      </c>
      <c r="AV17" s="21">
        <v>0.52649885738716695</v>
      </c>
      <c r="AW17" s="21">
        <v>0.50780962683063402</v>
      </c>
      <c r="AX17" s="21"/>
      <c r="AY17" s="21">
        <v>0.44520262492370699</v>
      </c>
      <c r="AZ17" s="21">
        <v>0.475190065366765</v>
      </c>
      <c r="BA17" s="21">
        <v>0.44600358126274903</v>
      </c>
      <c r="BB17" s="21">
        <v>0.47133747047542501</v>
      </c>
      <c r="BC17" s="21">
        <v>0.38944760098633202</v>
      </c>
      <c r="BD17" s="21">
        <v>0.51636743199053403</v>
      </c>
      <c r="BE17" s="21">
        <v>0.35949430027234802</v>
      </c>
      <c r="BF17" s="21">
        <v>0.54659923324923498</v>
      </c>
      <c r="BG17" s="21">
        <v>0.37646007936287901</v>
      </c>
      <c r="BH17" s="21">
        <v>0.42296927109642002</v>
      </c>
      <c r="BI17" s="21">
        <v>0.41791742336196902</v>
      </c>
      <c r="BJ17" s="21">
        <v>0.355679309885304</v>
      </c>
      <c r="BK17" s="21">
        <v>0.56398851072500999</v>
      </c>
      <c r="BL17" s="21">
        <v>0.55694236941824904</v>
      </c>
      <c r="BM17" s="21">
        <v>0.36435571526049298</v>
      </c>
      <c r="BN17" s="21">
        <v>0.67120091113193203</v>
      </c>
      <c r="BO17" s="21"/>
      <c r="BP17" s="21">
        <v>0.61112873075172602</v>
      </c>
      <c r="BQ17" s="21">
        <v>0.43604059817735302</v>
      </c>
      <c r="BR17" s="21">
        <v>0.47680587285415199</v>
      </c>
      <c r="BS17" s="21">
        <v>0.36146636422638301</v>
      </c>
      <c r="BT17" s="21">
        <v>0.173555382200098</v>
      </c>
      <c r="BU17" s="21">
        <v>0.38392954002052998</v>
      </c>
      <c r="BV17" s="21"/>
      <c r="BW17" s="21">
        <v>0.61444383953652604</v>
      </c>
      <c r="BX17" s="21">
        <v>0.413661733644067</v>
      </c>
      <c r="BY17" s="21">
        <v>0.44978847753499401</v>
      </c>
      <c r="BZ17" s="21">
        <v>0.37924313243768198</v>
      </c>
      <c r="CA17" s="21">
        <v>0.54526671691530404</v>
      </c>
      <c r="CB17" s="21">
        <v>0.35766661966330798</v>
      </c>
      <c r="CC17" s="21">
        <v>0.42036010630674397</v>
      </c>
      <c r="CD17" s="21">
        <v>0.590780402609141</v>
      </c>
      <c r="CE17" s="21"/>
      <c r="CF17" s="21">
        <v>0.57139050742360298</v>
      </c>
      <c r="CG17" s="21">
        <v>0.45141856426824301</v>
      </c>
      <c r="CH17" s="21">
        <v>0.43349664199320898</v>
      </c>
      <c r="CI17" s="21">
        <v>0.36722817799039398</v>
      </c>
      <c r="CJ17" s="21">
        <v>0.43427836717756901</v>
      </c>
      <c r="CK17" s="21"/>
      <c r="CL17" s="21">
        <v>0.53261783722673595</v>
      </c>
      <c r="CM17" s="21"/>
      <c r="CN17" s="21">
        <v>0.43056494200654</v>
      </c>
      <c r="CO17" s="21">
        <v>0.37844673456702499</v>
      </c>
      <c r="CP17" s="21">
        <v>0.51299162592644598</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CP22"/>
  <sheetViews>
    <sheetView showGridLines="0" topLeftCell="A7" workbookViewId="0">
      <pane xSplit="2" topLeftCell="AL1" activePane="topRight" state="frozen"/>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1019</v>
      </c>
      <c r="D7" s="10">
        <v>492</v>
      </c>
      <c r="E7" s="10">
        <v>525</v>
      </c>
      <c r="F7" s="10"/>
      <c r="G7" s="10">
        <v>142</v>
      </c>
      <c r="H7" s="10">
        <v>209</v>
      </c>
      <c r="I7" s="10">
        <v>153</v>
      </c>
      <c r="J7" s="10">
        <v>180</v>
      </c>
      <c r="K7" s="10">
        <v>142</v>
      </c>
      <c r="L7" s="10">
        <v>193</v>
      </c>
      <c r="M7" s="10"/>
      <c r="N7" s="10">
        <v>252</v>
      </c>
      <c r="O7" s="10">
        <v>271</v>
      </c>
      <c r="P7" s="10">
        <v>207</v>
      </c>
      <c r="Q7" s="10">
        <v>287</v>
      </c>
      <c r="R7" s="10"/>
      <c r="S7" s="10">
        <v>133</v>
      </c>
      <c r="T7" s="10">
        <v>161</v>
      </c>
      <c r="U7" s="10">
        <v>78</v>
      </c>
      <c r="V7" s="10">
        <v>104</v>
      </c>
      <c r="W7" s="10">
        <v>84</v>
      </c>
      <c r="X7" s="10">
        <v>86</v>
      </c>
      <c r="Y7" s="10">
        <v>81</v>
      </c>
      <c r="Z7" s="10">
        <v>37</v>
      </c>
      <c r="AA7" s="10">
        <v>112</v>
      </c>
      <c r="AB7" s="10">
        <v>90</v>
      </c>
      <c r="AC7" s="10">
        <v>53</v>
      </c>
      <c r="AD7" s="10"/>
      <c r="AE7" s="10">
        <v>372</v>
      </c>
      <c r="AF7" s="10">
        <v>383</v>
      </c>
      <c r="AG7" s="10">
        <v>151</v>
      </c>
      <c r="AH7" s="10"/>
      <c r="AI7" s="10">
        <v>353</v>
      </c>
      <c r="AJ7" s="10">
        <v>273</v>
      </c>
      <c r="AK7" s="10">
        <v>71</v>
      </c>
      <c r="AL7" s="10">
        <v>20</v>
      </c>
      <c r="AM7" s="10">
        <v>157</v>
      </c>
      <c r="AN7" s="10"/>
      <c r="AO7" s="10">
        <v>173</v>
      </c>
      <c r="AP7" s="10">
        <v>385</v>
      </c>
      <c r="AQ7" s="10">
        <v>68</v>
      </c>
      <c r="AR7" s="10"/>
      <c r="AS7" s="10">
        <v>227</v>
      </c>
      <c r="AT7" s="10">
        <v>250</v>
      </c>
      <c r="AU7" s="10">
        <v>254</v>
      </c>
      <c r="AV7" s="10">
        <v>129</v>
      </c>
      <c r="AW7" s="10">
        <v>15</v>
      </c>
      <c r="AX7" s="10"/>
      <c r="AY7" s="10">
        <v>9</v>
      </c>
      <c r="AZ7" s="10">
        <v>53</v>
      </c>
      <c r="BA7" s="10">
        <v>81</v>
      </c>
      <c r="BB7" s="10">
        <v>72</v>
      </c>
      <c r="BC7" s="10">
        <v>109</v>
      </c>
      <c r="BD7" s="10">
        <v>95</v>
      </c>
      <c r="BE7" s="10">
        <v>112</v>
      </c>
      <c r="BF7" s="10">
        <v>61</v>
      </c>
      <c r="BG7" s="10">
        <v>66</v>
      </c>
      <c r="BH7" s="10">
        <v>57</v>
      </c>
      <c r="BI7" s="10">
        <v>79</v>
      </c>
      <c r="BJ7" s="10">
        <v>62</v>
      </c>
      <c r="BK7" s="10">
        <v>38</v>
      </c>
      <c r="BL7" s="10">
        <v>22</v>
      </c>
      <c r="BM7" s="10">
        <v>17</v>
      </c>
      <c r="BN7" s="10">
        <v>40</v>
      </c>
      <c r="BO7" s="10"/>
      <c r="BP7" s="10">
        <v>248</v>
      </c>
      <c r="BQ7" s="10">
        <v>273</v>
      </c>
      <c r="BR7" s="10">
        <v>134</v>
      </c>
      <c r="BS7" s="10">
        <v>209</v>
      </c>
      <c r="BT7" s="10">
        <v>95</v>
      </c>
      <c r="BU7" s="10">
        <v>59</v>
      </c>
      <c r="BV7" s="10"/>
      <c r="BW7" s="10">
        <v>42</v>
      </c>
      <c r="BX7" s="10">
        <v>243</v>
      </c>
      <c r="BY7" s="10">
        <v>293</v>
      </c>
      <c r="BZ7" s="10">
        <v>183</v>
      </c>
      <c r="CA7" s="10">
        <v>108</v>
      </c>
      <c r="CB7" s="10">
        <v>31</v>
      </c>
      <c r="CC7" s="10">
        <v>26</v>
      </c>
      <c r="CD7" s="10">
        <v>44</v>
      </c>
      <c r="CE7" s="10"/>
      <c r="CF7" s="10">
        <v>87</v>
      </c>
      <c r="CG7" s="10">
        <v>342</v>
      </c>
      <c r="CH7" s="10">
        <v>396</v>
      </c>
      <c r="CI7" s="10">
        <v>164</v>
      </c>
      <c r="CJ7" s="10">
        <v>30</v>
      </c>
      <c r="CK7" s="10"/>
      <c r="CL7" s="10">
        <v>122</v>
      </c>
      <c r="CM7" s="10"/>
      <c r="CN7" s="10">
        <v>591</v>
      </c>
      <c r="CO7" s="10">
        <v>184</v>
      </c>
      <c r="CP7" s="10">
        <v>244</v>
      </c>
    </row>
    <row r="8" spans="2:94" ht="30" customHeight="1" x14ac:dyDescent="0.35">
      <c r="B8" s="11" t="s">
        <v>20</v>
      </c>
      <c r="C8" s="11">
        <v>1023</v>
      </c>
      <c r="D8" s="11">
        <v>487</v>
      </c>
      <c r="E8" s="11">
        <v>534</v>
      </c>
      <c r="F8" s="11"/>
      <c r="G8" s="11">
        <v>140</v>
      </c>
      <c r="H8" s="11">
        <v>202</v>
      </c>
      <c r="I8" s="11">
        <v>150</v>
      </c>
      <c r="J8" s="11">
        <v>176</v>
      </c>
      <c r="K8" s="11">
        <v>135</v>
      </c>
      <c r="L8" s="11">
        <v>221</v>
      </c>
      <c r="M8" s="11"/>
      <c r="N8" s="11">
        <v>245</v>
      </c>
      <c r="O8" s="11">
        <v>264</v>
      </c>
      <c r="P8" s="11">
        <v>210</v>
      </c>
      <c r="Q8" s="11">
        <v>302</v>
      </c>
      <c r="R8" s="11"/>
      <c r="S8" s="11">
        <v>137</v>
      </c>
      <c r="T8" s="11">
        <v>155</v>
      </c>
      <c r="U8" s="11">
        <v>79</v>
      </c>
      <c r="V8" s="11">
        <v>99</v>
      </c>
      <c r="W8" s="11">
        <v>84</v>
      </c>
      <c r="X8" s="11">
        <v>91</v>
      </c>
      <c r="Y8" s="11">
        <v>77</v>
      </c>
      <c r="Z8" s="11">
        <v>36</v>
      </c>
      <c r="AA8" s="11">
        <v>107</v>
      </c>
      <c r="AB8" s="11">
        <v>103</v>
      </c>
      <c r="AC8" s="11">
        <v>54</v>
      </c>
      <c r="AD8" s="11"/>
      <c r="AE8" s="11">
        <v>378</v>
      </c>
      <c r="AF8" s="11">
        <v>386</v>
      </c>
      <c r="AG8" s="11">
        <v>149</v>
      </c>
      <c r="AH8" s="11"/>
      <c r="AI8" s="11">
        <v>357</v>
      </c>
      <c r="AJ8" s="11">
        <v>270</v>
      </c>
      <c r="AK8" s="11">
        <v>73</v>
      </c>
      <c r="AL8" s="11">
        <v>20</v>
      </c>
      <c r="AM8" s="11">
        <v>156</v>
      </c>
      <c r="AN8" s="11"/>
      <c r="AO8" s="11">
        <v>173</v>
      </c>
      <c r="AP8" s="11">
        <v>382</v>
      </c>
      <c r="AQ8" s="11">
        <v>69</v>
      </c>
      <c r="AR8" s="11"/>
      <c r="AS8" s="11">
        <v>231</v>
      </c>
      <c r="AT8" s="11">
        <v>250</v>
      </c>
      <c r="AU8" s="11">
        <v>251</v>
      </c>
      <c r="AV8" s="11">
        <v>127</v>
      </c>
      <c r="AW8" s="11">
        <v>15</v>
      </c>
      <c r="AX8" s="11"/>
      <c r="AY8" s="11">
        <v>8</v>
      </c>
      <c r="AZ8" s="11">
        <v>53</v>
      </c>
      <c r="BA8" s="11">
        <v>83</v>
      </c>
      <c r="BB8" s="11">
        <v>73</v>
      </c>
      <c r="BC8" s="11">
        <v>111</v>
      </c>
      <c r="BD8" s="11">
        <v>96</v>
      </c>
      <c r="BE8" s="11">
        <v>113</v>
      </c>
      <c r="BF8" s="11">
        <v>62</v>
      </c>
      <c r="BG8" s="11">
        <v>67</v>
      </c>
      <c r="BH8" s="11">
        <v>56</v>
      </c>
      <c r="BI8" s="11">
        <v>79</v>
      </c>
      <c r="BJ8" s="11">
        <v>61</v>
      </c>
      <c r="BK8" s="11">
        <v>36</v>
      </c>
      <c r="BL8" s="11">
        <v>21</v>
      </c>
      <c r="BM8" s="11">
        <v>17</v>
      </c>
      <c r="BN8" s="11">
        <v>39</v>
      </c>
      <c r="BO8" s="11"/>
      <c r="BP8" s="11">
        <v>247</v>
      </c>
      <c r="BQ8" s="11">
        <v>276</v>
      </c>
      <c r="BR8" s="11">
        <v>133</v>
      </c>
      <c r="BS8" s="11">
        <v>209</v>
      </c>
      <c r="BT8" s="11">
        <v>97</v>
      </c>
      <c r="BU8" s="11">
        <v>61</v>
      </c>
      <c r="BV8" s="11"/>
      <c r="BW8" s="11">
        <v>42</v>
      </c>
      <c r="BX8" s="11">
        <v>243</v>
      </c>
      <c r="BY8" s="11">
        <v>297</v>
      </c>
      <c r="BZ8" s="11">
        <v>184</v>
      </c>
      <c r="CA8" s="11">
        <v>108</v>
      </c>
      <c r="CB8" s="11">
        <v>31</v>
      </c>
      <c r="CC8" s="11">
        <v>26</v>
      </c>
      <c r="CD8" s="11">
        <v>44</v>
      </c>
      <c r="CE8" s="11"/>
      <c r="CF8" s="11">
        <v>88</v>
      </c>
      <c r="CG8" s="11">
        <v>346</v>
      </c>
      <c r="CH8" s="11">
        <v>396</v>
      </c>
      <c r="CI8" s="11">
        <v>163</v>
      </c>
      <c r="CJ8" s="11">
        <v>30</v>
      </c>
      <c r="CK8" s="11"/>
      <c r="CL8" s="11">
        <v>123</v>
      </c>
      <c r="CM8" s="11"/>
      <c r="CN8" s="11">
        <v>592</v>
      </c>
      <c r="CO8" s="11">
        <v>186</v>
      </c>
      <c r="CP8" s="11">
        <v>245</v>
      </c>
    </row>
    <row r="9" spans="2:94" x14ac:dyDescent="0.35">
      <c r="B9" s="18" t="s">
        <v>205</v>
      </c>
      <c r="C9" s="17">
        <v>0.28585374665886099</v>
      </c>
      <c r="D9" s="17">
        <v>0.35463845203007099</v>
      </c>
      <c r="E9" s="17">
        <v>0.22236115931584</v>
      </c>
      <c r="F9" s="17"/>
      <c r="G9" s="17">
        <v>0.39100527916057398</v>
      </c>
      <c r="H9" s="17">
        <v>0.25471958506459902</v>
      </c>
      <c r="I9" s="17">
        <v>0.30452153943570198</v>
      </c>
      <c r="J9" s="17">
        <v>0.29024806255846902</v>
      </c>
      <c r="K9" s="17">
        <v>0.26446361747450797</v>
      </c>
      <c r="L9" s="17">
        <v>0.24480038613524999</v>
      </c>
      <c r="M9" s="17"/>
      <c r="N9" s="17">
        <v>0.27838735004575998</v>
      </c>
      <c r="O9" s="17">
        <v>0.29748891038564701</v>
      </c>
      <c r="P9" s="17">
        <v>0.29492254664640999</v>
      </c>
      <c r="Q9" s="17">
        <v>0.27720252445941201</v>
      </c>
      <c r="R9" s="17"/>
      <c r="S9" s="17">
        <v>0.26753508259304098</v>
      </c>
      <c r="T9" s="17">
        <v>0.23161065321875601</v>
      </c>
      <c r="U9" s="17">
        <v>0.30372367027791197</v>
      </c>
      <c r="V9" s="17">
        <v>0.28187463179844702</v>
      </c>
      <c r="W9" s="17">
        <v>0.30787574864034201</v>
      </c>
      <c r="X9" s="17">
        <v>0.28964461743709002</v>
      </c>
      <c r="Y9" s="17">
        <v>0.31711256362522899</v>
      </c>
      <c r="Z9" s="17">
        <v>0.134618185204532</v>
      </c>
      <c r="AA9" s="17">
        <v>0.338860336584558</v>
      </c>
      <c r="AB9" s="17">
        <v>0.29455316941919801</v>
      </c>
      <c r="AC9" s="17">
        <v>0.36355151021424698</v>
      </c>
      <c r="AD9" s="17"/>
      <c r="AE9" s="17">
        <v>0.25441229443950902</v>
      </c>
      <c r="AF9" s="17">
        <v>0.297244976902106</v>
      </c>
      <c r="AG9" s="17">
        <v>0.22970361715179</v>
      </c>
      <c r="AH9" s="17"/>
      <c r="AI9" s="17">
        <v>0.27252160158188199</v>
      </c>
      <c r="AJ9" s="17">
        <v>0.33500425528872102</v>
      </c>
      <c r="AK9" s="17">
        <v>0.30034386240320099</v>
      </c>
      <c r="AL9" s="17">
        <v>0.23199524706601901</v>
      </c>
      <c r="AM9" s="17">
        <v>0.203126145836135</v>
      </c>
      <c r="AN9" s="17"/>
      <c r="AO9" s="17">
        <v>0.294225775109064</v>
      </c>
      <c r="AP9" s="17">
        <v>0.31755985498053602</v>
      </c>
      <c r="AQ9" s="17">
        <v>0.30037029200265702</v>
      </c>
      <c r="AR9" s="17"/>
      <c r="AS9" s="17">
        <v>0.22647075548304699</v>
      </c>
      <c r="AT9" s="17">
        <v>0.27469121667886698</v>
      </c>
      <c r="AU9" s="17">
        <v>0.31786890293640702</v>
      </c>
      <c r="AV9" s="17">
        <v>0.32616373676822402</v>
      </c>
      <c r="AW9" s="17">
        <v>0.44729545266189402</v>
      </c>
      <c r="AX9" s="17"/>
      <c r="AY9" s="17">
        <v>0.11307791895969201</v>
      </c>
      <c r="AZ9" s="17">
        <v>0.23399204577354599</v>
      </c>
      <c r="BA9" s="17">
        <v>0.26706598712602497</v>
      </c>
      <c r="BB9" s="17">
        <v>0.25292614059854102</v>
      </c>
      <c r="BC9" s="17">
        <v>0.27924885991462101</v>
      </c>
      <c r="BD9" s="17">
        <v>0.28958267677499999</v>
      </c>
      <c r="BE9" s="17">
        <v>0.31099996612902497</v>
      </c>
      <c r="BF9" s="17">
        <v>0.26429054785284301</v>
      </c>
      <c r="BG9" s="17">
        <v>0.235209411581702</v>
      </c>
      <c r="BH9" s="17">
        <v>0.25975591491768402</v>
      </c>
      <c r="BI9" s="17">
        <v>0.280649963509152</v>
      </c>
      <c r="BJ9" s="17">
        <v>0.22974140537099499</v>
      </c>
      <c r="BK9" s="17">
        <v>0.44100761162604002</v>
      </c>
      <c r="BL9" s="17">
        <v>0.46023298976585197</v>
      </c>
      <c r="BM9" s="17">
        <v>0.416907173646407</v>
      </c>
      <c r="BN9" s="17">
        <v>0.47221331265841399</v>
      </c>
      <c r="BO9" s="17"/>
      <c r="BP9" s="17">
        <v>0.32072757188906098</v>
      </c>
      <c r="BQ9" s="17">
        <v>0.24589710646186799</v>
      </c>
      <c r="BR9" s="17">
        <v>0.29771531786759903</v>
      </c>
      <c r="BS9" s="17">
        <v>0.30832502883205498</v>
      </c>
      <c r="BT9" s="17">
        <v>0.225552069839555</v>
      </c>
      <c r="BU9" s="17">
        <v>0.30788751334653203</v>
      </c>
      <c r="BV9" s="17"/>
      <c r="BW9" s="17">
        <v>0.39473155645750801</v>
      </c>
      <c r="BX9" s="17">
        <v>0.29698216194382399</v>
      </c>
      <c r="BY9" s="17">
        <v>0.27642011776805198</v>
      </c>
      <c r="BZ9" s="17">
        <v>0.267400397574729</v>
      </c>
      <c r="CA9" s="17">
        <v>0.27601168439441998</v>
      </c>
      <c r="CB9" s="17">
        <v>0.226834298779442</v>
      </c>
      <c r="CC9" s="17">
        <v>0.34290241181576298</v>
      </c>
      <c r="CD9" s="17">
        <v>0.36809788575741897</v>
      </c>
      <c r="CE9" s="17"/>
      <c r="CF9" s="17">
        <v>0.31389894791595202</v>
      </c>
      <c r="CG9" s="17">
        <v>0.27590259571928899</v>
      </c>
      <c r="CH9" s="17">
        <v>0.29864322914967001</v>
      </c>
      <c r="CI9" s="17">
        <v>0.26467797280670202</v>
      </c>
      <c r="CJ9" s="17">
        <v>0.264960755417809</v>
      </c>
      <c r="CK9" s="17"/>
      <c r="CL9" s="17">
        <v>0.261897228776101</v>
      </c>
      <c r="CM9" s="17"/>
      <c r="CN9" s="17">
        <v>0.28990032098650298</v>
      </c>
      <c r="CO9" s="17">
        <v>0.24748589289582101</v>
      </c>
      <c r="CP9" s="17">
        <v>0.30514255614755598</v>
      </c>
    </row>
    <row r="10" spans="2:94" x14ac:dyDescent="0.35">
      <c r="B10" s="18" t="s">
        <v>206</v>
      </c>
      <c r="C10" s="17">
        <v>0.31425631527896097</v>
      </c>
      <c r="D10" s="17">
        <v>0.304782173493654</v>
      </c>
      <c r="E10" s="17">
        <v>0.32402831800406101</v>
      </c>
      <c r="F10" s="17"/>
      <c r="G10" s="17">
        <v>0.31328105759784503</v>
      </c>
      <c r="H10" s="17">
        <v>0.27599274793091999</v>
      </c>
      <c r="I10" s="17">
        <v>0.29723031355610802</v>
      </c>
      <c r="J10" s="17">
        <v>0.33395394182091998</v>
      </c>
      <c r="K10" s="17">
        <v>0.30449530165733701</v>
      </c>
      <c r="L10" s="17">
        <v>0.35158777950624898</v>
      </c>
      <c r="M10" s="17"/>
      <c r="N10" s="17">
        <v>0.34590732158639997</v>
      </c>
      <c r="O10" s="17">
        <v>0.31948150686173699</v>
      </c>
      <c r="P10" s="17">
        <v>0.28487062444932199</v>
      </c>
      <c r="Q10" s="17">
        <v>0.30012034402691601</v>
      </c>
      <c r="R10" s="17"/>
      <c r="S10" s="17">
        <v>0.341903163964973</v>
      </c>
      <c r="T10" s="17">
        <v>0.31094750515567798</v>
      </c>
      <c r="U10" s="17">
        <v>0.350528710876994</v>
      </c>
      <c r="V10" s="17">
        <v>0.347332506660056</v>
      </c>
      <c r="W10" s="17">
        <v>0.28950943286437503</v>
      </c>
      <c r="X10" s="17">
        <v>0.27624010145858902</v>
      </c>
      <c r="Y10" s="17">
        <v>0.28558075561687801</v>
      </c>
      <c r="Z10" s="17">
        <v>0.37416771182575098</v>
      </c>
      <c r="AA10" s="17">
        <v>0.27525813003345401</v>
      </c>
      <c r="AB10" s="17">
        <v>0.34735106875982502</v>
      </c>
      <c r="AC10" s="17">
        <v>0.25652108050489197</v>
      </c>
      <c r="AD10" s="17"/>
      <c r="AE10" s="17">
        <v>0.31176196858571797</v>
      </c>
      <c r="AF10" s="17">
        <v>0.35665960625291399</v>
      </c>
      <c r="AG10" s="17">
        <v>0.263684291887401</v>
      </c>
      <c r="AH10" s="17"/>
      <c r="AI10" s="17">
        <v>0.32742821118971699</v>
      </c>
      <c r="AJ10" s="17">
        <v>0.35784183091088501</v>
      </c>
      <c r="AK10" s="17">
        <v>0.32867774832722801</v>
      </c>
      <c r="AL10" s="17">
        <v>0.26886215185503498</v>
      </c>
      <c r="AM10" s="17">
        <v>0.26425083703277202</v>
      </c>
      <c r="AN10" s="17"/>
      <c r="AO10" s="17">
        <v>0.34033288564015202</v>
      </c>
      <c r="AP10" s="17">
        <v>0.33405401878013302</v>
      </c>
      <c r="AQ10" s="17">
        <v>0.28051931688348097</v>
      </c>
      <c r="AR10" s="17"/>
      <c r="AS10" s="17">
        <v>0.365398641496337</v>
      </c>
      <c r="AT10" s="17">
        <v>0.30247215632788699</v>
      </c>
      <c r="AU10" s="17">
        <v>0.347534070554196</v>
      </c>
      <c r="AV10" s="17">
        <v>0.22772781419518101</v>
      </c>
      <c r="AW10" s="17">
        <v>0.26565615469526099</v>
      </c>
      <c r="AX10" s="17"/>
      <c r="AY10" s="17">
        <v>0.43270449012934598</v>
      </c>
      <c r="AZ10" s="17">
        <v>0.399768001844722</v>
      </c>
      <c r="BA10" s="17">
        <v>0.29431201376712801</v>
      </c>
      <c r="BB10" s="17">
        <v>0.31518429586142399</v>
      </c>
      <c r="BC10" s="17">
        <v>0.28707588360025299</v>
      </c>
      <c r="BD10" s="17">
        <v>0.33344399139127001</v>
      </c>
      <c r="BE10" s="17">
        <v>0.25374746961920303</v>
      </c>
      <c r="BF10" s="17">
        <v>0.36206751685292299</v>
      </c>
      <c r="BG10" s="17">
        <v>0.34349593622150099</v>
      </c>
      <c r="BH10" s="17">
        <v>0.33705779520274598</v>
      </c>
      <c r="BI10" s="17">
        <v>0.36780659998961301</v>
      </c>
      <c r="BJ10" s="17">
        <v>0.30278033229439799</v>
      </c>
      <c r="BK10" s="17">
        <v>0.29043087367390502</v>
      </c>
      <c r="BL10" s="17">
        <v>0.271414386795226</v>
      </c>
      <c r="BM10" s="17">
        <v>0.29330474004546597</v>
      </c>
      <c r="BN10" s="17">
        <v>0.299963802938991</v>
      </c>
      <c r="BO10" s="17"/>
      <c r="BP10" s="17">
        <v>0.31808698184946299</v>
      </c>
      <c r="BQ10" s="17">
        <v>0.32545825561069203</v>
      </c>
      <c r="BR10" s="17">
        <v>0.39942142129321101</v>
      </c>
      <c r="BS10" s="17">
        <v>0.28767813974220602</v>
      </c>
      <c r="BT10" s="17">
        <v>0.25543644059001303</v>
      </c>
      <c r="BU10" s="17">
        <v>0.25124681430478102</v>
      </c>
      <c r="BV10" s="17"/>
      <c r="BW10" s="17">
        <v>0.18480062733767</v>
      </c>
      <c r="BX10" s="17">
        <v>0.34545165942899397</v>
      </c>
      <c r="BY10" s="17">
        <v>0.329263125043112</v>
      </c>
      <c r="BZ10" s="17">
        <v>0.29808509092281499</v>
      </c>
      <c r="CA10" s="17">
        <v>0.34609328970807701</v>
      </c>
      <c r="CB10" s="17">
        <v>0.24684482372748801</v>
      </c>
      <c r="CC10" s="17">
        <v>0.26909262338529</v>
      </c>
      <c r="CD10" s="17">
        <v>0.29561199909318298</v>
      </c>
      <c r="CE10" s="17"/>
      <c r="CF10" s="17">
        <v>0.32170266152766902</v>
      </c>
      <c r="CG10" s="17">
        <v>0.32381778943657802</v>
      </c>
      <c r="CH10" s="17">
        <v>0.30560837872719299</v>
      </c>
      <c r="CI10" s="17">
        <v>0.31000427679884102</v>
      </c>
      <c r="CJ10" s="17">
        <v>0.31936207087969098</v>
      </c>
      <c r="CK10" s="17"/>
      <c r="CL10" s="17">
        <v>0.34567289650026201</v>
      </c>
      <c r="CM10" s="17"/>
      <c r="CN10" s="17">
        <v>0.30848910444139199</v>
      </c>
      <c r="CO10" s="17">
        <v>0.29473662874900902</v>
      </c>
      <c r="CP10" s="17">
        <v>0.34298163802867399</v>
      </c>
    </row>
    <row r="11" spans="2:94" x14ac:dyDescent="0.35">
      <c r="B11" s="18" t="s">
        <v>207</v>
      </c>
      <c r="C11" s="17">
        <v>0.22084247525634701</v>
      </c>
      <c r="D11" s="17">
        <v>0.20339018513530299</v>
      </c>
      <c r="E11" s="17">
        <v>0.23756080665415899</v>
      </c>
      <c r="F11" s="17"/>
      <c r="G11" s="17">
        <v>0.15740624265882</v>
      </c>
      <c r="H11" s="17">
        <v>0.26540346211052301</v>
      </c>
      <c r="I11" s="17">
        <v>0.220000135332341</v>
      </c>
      <c r="J11" s="17">
        <v>0.21417976433963101</v>
      </c>
      <c r="K11" s="17">
        <v>0.22536281710574599</v>
      </c>
      <c r="L11" s="17">
        <v>0.223309508565321</v>
      </c>
      <c r="M11" s="17"/>
      <c r="N11" s="17">
        <v>0.19864044048711299</v>
      </c>
      <c r="O11" s="17">
        <v>0.216921759876883</v>
      </c>
      <c r="P11" s="17">
        <v>0.24254098121966</v>
      </c>
      <c r="Q11" s="17">
        <v>0.228601109456992</v>
      </c>
      <c r="R11" s="17"/>
      <c r="S11" s="17">
        <v>0.22787658753349699</v>
      </c>
      <c r="T11" s="17">
        <v>0.249305071600151</v>
      </c>
      <c r="U11" s="17">
        <v>0.19098331301502899</v>
      </c>
      <c r="V11" s="17">
        <v>0.20039228486226199</v>
      </c>
      <c r="W11" s="17">
        <v>0.23485695078497901</v>
      </c>
      <c r="X11" s="17">
        <v>0.237757919712796</v>
      </c>
      <c r="Y11" s="17">
        <v>0.18709950134363301</v>
      </c>
      <c r="Z11" s="17">
        <v>0.188197434259298</v>
      </c>
      <c r="AA11" s="17">
        <v>0.209926347321608</v>
      </c>
      <c r="AB11" s="17">
        <v>0.237306756124714</v>
      </c>
      <c r="AC11" s="17">
        <v>0.21256723322885901</v>
      </c>
      <c r="AD11" s="17"/>
      <c r="AE11" s="17">
        <v>0.229479520946475</v>
      </c>
      <c r="AF11" s="17">
        <v>0.20412248644689801</v>
      </c>
      <c r="AG11" s="17">
        <v>0.28142679931631098</v>
      </c>
      <c r="AH11" s="17"/>
      <c r="AI11" s="17">
        <v>0.22245370590626901</v>
      </c>
      <c r="AJ11" s="17">
        <v>0.160941962208212</v>
      </c>
      <c r="AK11" s="17">
        <v>0.25753686419451399</v>
      </c>
      <c r="AL11" s="17">
        <v>0.235522676102286</v>
      </c>
      <c r="AM11" s="17">
        <v>0.27239435632196601</v>
      </c>
      <c r="AN11" s="17"/>
      <c r="AO11" s="17">
        <v>0.21636810741211401</v>
      </c>
      <c r="AP11" s="17">
        <v>0.17886890830063101</v>
      </c>
      <c r="AQ11" s="17">
        <v>0.28460808866576698</v>
      </c>
      <c r="AR11" s="17"/>
      <c r="AS11" s="17">
        <v>0.22282444048139699</v>
      </c>
      <c r="AT11" s="17">
        <v>0.219954756085009</v>
      </c>
      <c r="AU11" s="17">
        <v>0.215525522827965</v>
      </c>
      <c r="AV11" s="17">
        <v>0.22291041725443</v>
      </c>
      <c r="AW11" s="17">
        <v>0.14060218842971101</v>
      </c>
      <c r="AX11" s="17"/>
      <c r="AY11" s="17">
        <v>0.353637806745631</v>
      </c>
      <c r="AZ11" s="17">
        <v>0.27842634299448898</v>
      </c>
      <c r="BA11" s="17">
        <v>0.25347627623820101</v>
      </c>
      <c r="BB11" s="17">
        <v>0.19896323435024299</v>
      </c>
      <c r="BC11" s="17">
        <v>0.19296149048884301</v>
      </c>
      <c r="BD11" s="17">
        <v>0.17301619998574699</v>
      </c>
      <c r="BE11" s="17">
        <v>0.22634611599836299</v>
      </c>
      <c r="BF11" s="17">
        <v>0.244138355048792</v>
      </c>
      <c r="BG11" s="17">
        <v>0.240413734292171</v>
      </c>
      <c r="BH11" s="17">
        <v>0.23288852331909499</v>
      </c>
      <c r="BI11" s="17">
        <v>0.173305540553993</v>
      </c>
      <c r="BJ11" s="17">
        <v>0.22444612866197999</v>
      </c>
      <c r="BK11" s="17">
        <v>0.26856151470005502</v>
      </c>
      <c r="BL11" s="17">
        <v>0.13769117927107999</v>
      </c>
      <c r="BM11" s="17">
        <v>0.23317568350099299</v>
      </c>
      <c r="BN11" s="17">
        <v>0.148978229808994</v>
      </c>
      <c r="BO11" s="17"/>
      <c r="BP11" s="17">
        <v>0.207511457725886</v>
      </c>
      <c r="BQ11" s="17">
        <v>0.23770401615248299</v>
      </c>
      <c r="BR11" s="17">
        <v>0.14365351394563899</v>
      </c>
      <c r="BS11" s="17">
        <v>0.207980205879222</v>
      </c>
      <c r="BT11" s="17">
        <v>0.31739319642541902</v>
      </c>
      <c r="BU11" s="17">
        <v>0.26079193879686202</v>
      </c>
      <c r="BV11" s="17"/>
      <c r="BW11" s="17">
        <v>0.280098941727569</v>
      </c>
      <c r="BX11" s="17">
        <v>0.183435708422229</v>
      </c>
      <c r="BY11" s="17">
        <v>0.20649312157290201</v>
      </c>
      <c r="BZ11" s="17">
        <v>0.26969150392345298</v>
      </c>
      <c r="CA11" s="17">
        <v>0.178253128179824</v>
      </c>
      <c r="CB11" s="17">
        <v>0.32311914272132303</v>
      </c>
      <c r="CC11" s="17">
        <v>0.23041981047867299</v>
      </c>
      <c r="CD11" s="17">
        <v>0.18261461188724801</v>
      </c>
      <c r="CE11" s="17"/>
      <c r="CF11" s="17">
        <v>0.18378734380415701</v>
      </c>
      <c r="CG11" s="17">
        <v>0.25114274497011002</v>
      </c>
      <c r="CH11" s="17">
        <v>0.20570500663013699</v>
      </c>
      <c r="CI11" s="17">
        <v>0.202348831452203</v>
      </c>
      <c r="CJ11" s="17">
        <v>0.279302534180842</v>
      </c>
      <c r="CK11" s="17"/>
      <c r="CL11" s="17">
        <v>0.25898584761747001</v>
      </c>
      <c r="CM11" s="17"/>
      <c r="CN11" s="17">
        <v>0.22514573865443499</v>
      </c>
      <c r="CO11" s="17">
        <v>0.23137458094742999</v>
      </c>
      <c r="CP11" s="17">
        <v>0.202463991753707</v>
      </c>
    </row>
    <row r="12" spans="2:94" x14ac:dyDescent="0.35">
      <c r="B12" s="18" t="s">
        <v>208</v>
      </c>
      <c r="C12" s="17">
        <v>7.55873197484008E-2</v>
      </c>
      <c r="D12" s="17">
        <v>6.2343402893643998E-2</v>
      </c>
      <c r="E12" s="17">
        <v>8.7944679554394806E-2</v>
      </c>
      <c r="F12" s="17"/>
      <c r="G12" s="17">
        <v>6.2265582444143701E-2</v>
      </c>
      <c r="H12" s="17">
        <v>9.8781032143334599E-2</v>
      </c>
      <c r="I12" s="17">
        <v>4.6547939065059898E-2</v>
      </c>
      <c r="J12" s="17">
        <v>6.4611232733727098E-2</v>
      </c>
      <c r="K12" s="17">
        <v>9.29116358583853E-2</v>
      </c>
      <c r="L12" s="17">
        <v>8.0715239409402798E-2</v>
      </c>
      <c r="M12" s="17"/>
      <c r="N12" s="17">
        <v>9.0222104360634006E-2</v>
      </c>
      <c r="O12" s="17">
        <v>7.6719168068191707E-2</v>
      </c>
      <c r="P12" s="17">
        <v>7.6100909637907194E-2</v>
      </c>
      <c r="Q12" s="17">
        <v>6.2822217271316094E-2</v>
      </c>
      <c r="R12" s="17"/>
      <c r="S12" s="17">
        <v>5.1539304270907499E-2</v>
      </c>
      <c r="T12" s="17">
        <v>8.4814309851721406E-2</v>
      </c>
      <c r="U12" s="17">
        <v>8.9854315659844405E-2</v>
      </c>
      <c r="V12" s="17">
        <v>7.5642235010843106E-2</v>
      </c>
      <c r="W12" s="17">
        <v>7.3173488705350606E-2</v>
      </c>
      <c r="X12" s="17">
        <v>7.1851970097425902E-2</v>
      </c>
      <c r="Y12" s="17">
        <v>8.37298541771819E-2</v>
      </c>
      <c r="Z12" s="17">
        <v>0.18669388852084301</v>
      </c>
      <c r="AA12" s="17">
        <v>9.2569481527602498E-2</v>
      </c>
      <c r="AB12" s="17">
        <v>1.0664909562932701E-2</v>
      </c>
      <c r="AC12" s="17">
        <v>0.10405485053175</v>
      </c>
      <c r="AD12" s="17"/>
      <c r="AE12" s="17">
        <v>7.5560559714011197E-2</v>
      </c>
      <c r="AF12" s="17">
        <v>7.3673780692344301E-2</v>
      </c>
      <c r="AG12" s="17">
        <v>7.7412663253032601E-2</v>
      </c>
      <c r="AH12" s="17"/>
      <c r="AI12" s="17">
        <v>8.17243960570809E-2</v>
      </c>
      <c r="AJ12" s="17">
        <v>6.7737883804030799E-2</v>
      </c>
      <c r="AK12" s="17">
        <v>8.2641891402649006E-2</v>
      </c>
      <c r="AL12" s="17">
        <v>0.16742858514224099</v>
      </c>
      <c r="AM12" s="17">
        <v>7.4574906804290103E-2</v>
      </c>
      <c r="AN12" s="17"/>
      <c r="AO12" s="17">
        <v>7.9145989459348698E-2</v>
      </c>
      <c r="AP12" s="17">
        <v>7.3592500908634603E-2</v>
      </c>
      <c r="AQ12" s="17">
        <v>8.9093842970290604E-2</v>
      </c>
      <c r="AR12" s="17"/>
      <c r="AS12" s="17">
        <v>6.5059464147394205E-2</v>
      </c>
      <c r="AT12" s="17">
        <v>8.3561405081022694E-2</v>
      </c>
      <c r="AU12" s="17">
        <v>5.8072163911425098E-2</v>
      </c>
      <c r="AV12" s="17">
        <v>0.113228704445217</v>
      </c>
      <c r="AW12" s="17">
        <v>6.8375990300310996E-2</v>
      </c>
      <c r="AX12" s="17"/>
      <c r="AY12" s="17">
        <v>0</v>
      </c>
      <c r="AZ12" s="17">
        <v>1.8048936144562398E-2</v>
      </c>
      <c r="BA12" s="17">
        <v>6.1544829869152502E-2</v>
      </c>
      <c r="BB12" s="17">
        <v>7.9179811850988505E-2</v>
      </c>
      <c r="BC12" s="17">
        <v>0.13754023025097301</v>
      </c>
      <c r="BD12" s="17">
        <v>8.1046746959706401E-2</v>
      </c>
      <c r="BE12" s="17">
        <v>8.8903200894716899E-2</v>
      </c>
      <c r="BF12" s="17">
        <v>4.8593584752445997E-2</v>
      </c>
      <c r="BG12" s="17">
        <v>0.10731717378255499</v>
      </c>
      <c r="BH12" s="17">
        <v>8.1219836394110706E-2</v>
      </c>
      <c r="BI12" s="17">
        <v>3.7750471800621202E-2</v>
      </c>
      <c r="BJ12" s="17">
        <v>0.127365299633484</v>
      </c>
      <c r="BK12" s="17">
        <v>0</v>
      </c>
      <c r="BL12" s="17">
        <v>4.4384618881381802E-2</v>
      </c>
      <c r="BM12" s="17">
        <v>5.66124028071327E-2</v>
      </c>
      <c r="BN12" s="17">
        <v>2.5530279258412499E-2</v>
      </c>
      <c r="BO12" s="17"/>
      <c r="BP12" s="17">
        <v>5.9759180593879503E-2</v>
      </c>
      <c r="BQ12" s="17">
        <v>6.8167941424003994E-2</v>
      </c>
      <c r="BR12" s="17">
        <v>8.0859374823309502E-2</v>
      </c>
      <c r="BS12" s="17">
        <v>0.10609369290087201</v>
      </c>
      <c r="BT12" s="17">
        <v>7.2273979617524506E-2</v>
      </c>
      <c r="BU12" s="17">
        <v>6.3734878013553695E-2</v>
      </c>
      <c r="BV12" s="17"/>
      <c r="BW12" s="17">
        <v>6.9846409601375198E-2</v>
      </c>
      <c r="BX12" s="17">
        <v>7.7531501998058597E-2</v>
      </c>
      <c r="BY12" s="17">
        <v>9.2855610543160993E-2</v>
      </c>
      <c r="BZ12" s="17">
        <v>5.6857292608202999E-2</v>
      </c>
      <c r="CA12" s="17">
        <v>8.9188234746235898E-2</v>
      </c>
      <c r="CB12" s="17">
        <v>7.1724350970120199E-2</v>
      </c>
      <c r="CC12" s="17">
        <v>7.3973124851936203E-2</v>
      </c>
      <c r="CD12" s="17">
        <v>4.4941724279474397E-2</v>
      </c>
      <c r="CE12" s="17"/>
      <c r="CF12" s="17">
        <v>7.5043205609810204E-2</v>
      </c>
      <c r="CG12" s="17">
        <v>7.0158488029320704E-2</v>
      </c>
      <c r="CH12" s="17">
        <v>8.0327067818142098E-2</v>
      </c>
      <c r="CI12" s="17">
        <v>8.4228101474076195E-2</v>
      </c>
      <c r="CJ12" s="17">
        <v>3.0555216314657199E-2</v>
      </c>
      <c r="CK12" s="17"/>
      <c r="CL12" s="17">
        <v>5.6831628319740597E-2</v>
      </c>
      <c r="CM12" s="17"/>
      <c r="CN12" s="17">
        <v>6.1667473115773003E-2</v>
      </c>
      <c r="CO12" s="17">
        <v>0.108364579880372</v>
      </c>
      <c r="CP12" s="17">
        <v>8.4393769505367006E-2</v>
      </c>
    </row>
    <row r="13" spans="2:94" x14ac:dyDescent="0.35">
      <c r="B13" s="18" t="s">
        <v>209</v>
      </c>
      <c r="C13" s="17">
        <v>6.99973077590164E-2</v>
      </c>
      <c r="D13" s="17">
        <v>5.6331742281619801E-2</v>
      </c>
      <c r="E13" s="17">
        <v>8.0879853506070798E-2</v>
      </c>
      <c r="F13" s="17"/>
      <c r="G13" s="17">
        <v>3.4563330945925799E-2</v>
      </c>
      <c r="H13" s="17">
        <v>6.7098787815756206E-2</v>
      </c>
      <c r="I13" s="17">
        <v>9.2989016574554398E-2</v>
      </c>
      <c r="J13" s="17">
        <v>6.2995014195495802E-2</v>
      </c>
      <c r="K13" s="17">
        <v>9.0660319202509707E-2</v>
      </c>
      <c r="L13" s="17">
        <v>7.2412791881272601E-2</v>
      </c>
      <c r="M13" s="17"/>
      <c r="N13" s="17">
        <v>7.1585739392031195E-2</v>
      </c>
      <c r="O13" s="17">
        <v>7.10581986177517E-2</v>
      </c>
      <c r="P13" s="17">
        <v>6.4304261028024695E-2</v>
      </c>
      <c r="Q13" s="17">
        <v>7.21746960010861E-2</v>
      </c>
      <c r="R13" s="17"/>
      <c r="S13" s="17">
        <v>7.3862908355793205E-2</v>
      </c>
      <c r="T13" s="17">
        <v>8.0931567488182907E-2</v>
      </c>
      <c r="U13" s="17">
        <v>2.3363843635146601E-2</v>
      </c>
      <c r="V13" s="17">
        <v>5.6329517514900701E-2</v>
      </c>
      <c r="W13" s="17">
        <v>7.1641694947199006E-2</v>
      </c>
      <c r="X13" s="17">
        <v>9.1457637901979097E-2</v>
      </c>
      <c r="Y13" s="17">
        <v>9.98414910479795E-2</v>
      </c>
      <c r="Z13" s="17">
        <v>0.11632278018957599</v>
      </c>
      <c r="AA13" s="17">
        <v>5.6906194801594603E-2</v>
      </c>
      <c r="AB13" s="17">
        <v>7.9631661327097994E-2</v>
      </c>
      <c r="AC13" s="17">
        <v>1.7414167482209902E-2</v>
      </c>
      <c r="AD13" s="17"/>
      <c r="AE13" s="17">
        <v>9.4037261658177093E-2</v>
      </c>
      <c r="AF13" s="17">
        <v>4.9312747371317502E-2</v>
      </c>
      <c r="AG13" s="17">
        <v>9.5064329417705498E-2</v>
      </c>
      <c r="AH13" s="17"/>
      <c r="AI13" s="17">
        <v>7.3034184252945097E-2</v>
      </c>
      <c r="AJ13" s="17">
        <v>6.4806261309630006E-2</v>
      </c>
      <c r="AK13" s="17">
        <v>1.27139248254973E-2</v>
      </c>
      <c r="AL13" s="17">
        <v>9.6191339834418896E-2</v>
      </c>
      <c r="AM13" s="17">
        <v>0.123505253638972</v>
      </c>
      <c r="AN13" s="17"/>
      <c r="AO13" s="17">
        <v>5.3366194381223198E-2</v>
      </c>
      <c r="AP13" s="17">
        <v>6.5092298085898698E-2</v>
      </c>
      <c r="AQ13" s="17">
        <v>4.5408459477804697E-2</v>
      </c>
      <c r="AR13" s="17"/>
      <c r="AS13" s="17">
        <v>8.0212411436461503E-2</v>
      </c>
      <c r="AT13" s="17">
        <v>7.6091500319138194E-2</v>
      </c>
      <c r="AU13" s="17">
        <v>3.0499738328642501E-2</v>
      </c>
      <c r="AV13" s="17">
        <v>9.5736530700330794E-2</v>
      </c>
      <c r="AW13" s="17">
        <v>0</v>
      </c>
      <c r="AX13" s="17"/>
      <c r="AY13" s="17">
        <v>0.100579784165331</v>
      </c>
      <c r="AZ13" s="17">
        <v>3.36726501503515E-2</v>
      </c>
      <c r="BA13" s="17">
        <v>6.27299260350834E-2</v>
      </c>
      <c r="BB13" s="17">
        <v>0.12235936048561299</v>
      </c>
      <c r="BC13" s="17">
        <v>6.6801447524726901E-2</v>
      </c>
      <c r="BD13" s="17">
        <v>9.2642504009955703E-2</v>
      </c>
      <c r="BE13" s="17">
        <v>0.101092659935896</v>
      </c>
      <c r="BF13" s="17">
        <v>6.4852957977345901E-2</v>
      </c>
      <c r="BG13" s="17">
        <v>4.4628903903325599E-2</v>
      </c>
      <c r="BH13" s="17">
        <v>7.2724900719633001E-2</v>
      </c>
      <c r="BI13" s="17">
        <v>0.104051920256058</v>
      </c>
      <c r="BJ13" s="17">
        <v>6.5604705334227298E-2</v>
      </c>
      <c r="BK13" s="17">
        <v>0</v>
      </c>
      <c r="BL13" s="17">
        <v>8.6276825286460995E-2</v>
      </c>
      <c r="BM13" s="17">
        <v>0</v>
      </c>
      <c r="BN13" s="17">
        <v>5.3314375335189498E-2</v>
      </c>
      <c r="BO13" s="17"/>
      <c r="BP13" s="17">
        <v>6.1049535338224901E-2</v>
      </c>
      <c r="BQ13" s="17">
        <v>9.0160249539757403E-2</v>
      </c>
      <c r="BR13" s="17">
        <v>4.5928782456402598E-2</v>
      </c>
      <c r="BS13" s="17">
        <v>6.2018435484039798E-2</v>
      </c>
      <c r="BT13" s="17">
        <v>6.8175912055794499E-2</v>
      </c>
      <c r="BU13" s="17">
        <v>9.9100823218328096E-2</v>
      </c>
      <c r="BV13" s="17"/>
      <c r="BW13" s="17">
        <v>4.63308175591177E-2</v>
      </c>
      <c r="BX13" s="17">
        <v>7.0986036834042393E-2</v>
      </c>
      <c r="BY13" s="17">
        <v>6.4131741816667504E-2</v>
      </c>
      <c r="BZ13" s="17">
        <v>7.1262613840908498E-2</v>
      </c>
      <c r="CA13" s="17">
        <v>0.10059135866730599</v>
      </c>
      <c r="CB13" s="17">
        <v>9.3533413268732796E-2</v>
      </c>
      <c r="CC13" s="17">
        <v>8.3612029468338095E-2</v>
      </c>
      <c r="CD13" s="17">
        <v>4.3178128234914098E-2</v>
      </c>
      <c r="CE13" s="17"/>
      <c r="CF13" s="17">
        <v>9.0413835157571398E-2</v>
      </c>
      <c r="CG13" s="17">
        <v>4.74171526818098E-2</v>
      </c>
      <c r="CH13" s="17">
        <v>7.9551306365443497E-2</v>
      </c>
      <c r="CI13" s="17">
        <v>9.0524316537537799E-2</v>
      </c>
      <c r="CJ13" s="17">
        <v>3.36144502098632E-2</v>
      </c>
      <c r="CK13" s="17"/>
      <c r="CL13" s="17">
        <v>4.22660506114012E-2</v>
      </c>
      <c r="CM13" s="17"/>
      <c r="CN13" s="17">
        <v>7.7080808961072098E-2</v>
      </c>
      <c r="CO13" s="17">
        <v>6.45754056533593E-2</v>
      </c>
      <c r="CP13" s="17">
        <v>5.6986968501589901E-2</v>
      </c>
    </row>
    <row r="14" spans="2:94" x14ac:dyDescent="0.35">
      <c r="B14" s="18" t="s">
        <v>133</v>
      </c>
      <c r="C14" s="17">
        <v>3.3462835298414803E-2</v>
      </c>
      <c r="D14" s="17">
        <v>1.85140441657081E-2</v>
      </c>
      <c r="E14" s="17">
        <v>4.7225182965473698E-2</v>
      </c>
      <c r="F14" s="17"/>
      <c r="G14" s="17">
        <v>4.1478507192692401E-2</v>
      </c>
      <c r="H14" s="17">
        <v>3.8004384934867103E-2</v>
      </c>
      <c r="I14" s="17">
        <v>3.8711056036233503E-2</v>
      </c>
      <c r="J14" s="17">
        <v>3.4011984351757799E-2</v>
      </c>
      <c r="K14" s="17">
        <v>2.2106308701515101E-2</v>
      </c>
      <c r="L14" s="17">
        <v>2.71742945025048E-2</v>
      </c>
      <c r="M14" s="17"/>
      <c r="N14" s="17">
        <v>1.52570441280618E-2</v>
      </c>
      <c r="O14" s="17">
        <v>1.8330456189789499E-2</v>
      </c>
      <c r="P14" s="17">
        <v>3.7260677018675699E-2</v>
      </c>
      <c r="Q14" s="17">
        <v>5.9079108784278099E-2</v>
      </c>
      <c r="R14" s="17"/>
      <c r="S14" s="17">
        <v>3.7282953281787302E-2</v>
      </c>
      <c r="T14" s="17">
        <v>4.23908926855108E-2</v>
      </c>
      <c r="U14" s="17">
        <v>4.1546146535073901E-2</v>
      </c>
      <c r="V14" s="17">
        <v>3.84288241534919E-2</v>
      </c>
      <c r="W14" s="17">
        <v>2.2942684057755201E-2</v>
      </c>
      <c r="X14" s="17">
        <v>3.3047753392120301E-2</v>
      </c>
      <c r="Y14" s="17">
        <v>2.6635834189099501E-2</v>
      </c>
      <c r="Z14" s="17">
        <v>0</v>
      </c>
      <c r="AA14" s="17">
        <v>2.6479509731182901E-2</v>
      </c>
      <c r="AB14" s="17">
        <v>3.0492434806232899E-2</v>
      </c>
      <c r="AC14" s="17">
        <v>4.5891158038041002E-2</v>
      </c>
      <c r="AD14" s="17"/>
      <c r="AE14" s="17">
        <v>3.4748394656109002E-2</v>
      </c>
      <c r="AF14" s="17">
        <v>1.8986402334420401E-2</v>
      </c>
      <c r="AG14" s="17">
        <v>5.2708298973759601E-2</v>
      </c>
      <c r="AH14" s="17"/>
      <c r="AI14" s="17">
        <v>2.28379010121064E-2</v>
      </c>
      <c r="AJ14" s="17">
        <v>1.36678064785199E-2</v>
      </c>
      <c r="AK14" s="17">
        <v>1.8085708846911099E-2</v>
      </c>
      <c r="AL14" s="17">
        <v>0</v>
      </c>
      <c r="AM14" s="17">
        <v>6.2148500365864598E-2</v>
      </c>
      <c r="AN14" s="17"/>
      <c r="AO14" s="17">
        <v>1.65610479980981E-2</v>
      </c>
      <c r="AP14" s="17">
        <v>3.0832418944166998E-2</v>
      </c>
      <c r="AQ14" s="17">
        <v>0</v>
      </c>
      <c r="AR14" s="17"/>
      <c r="AS14" s="17">
        <v>4.0034286955362298E-2</v>
      </c>
      <c r="AT14" s="17">
        <v>4.3228965508075798E-2</v>
      </c>
      <c r="AU14" s="17">
        <v>3.0499601441365098E-2</v>
      </c>
      <c r="AV14" s="17">
        <v>1.42327966366162E-2</v>
      </c>
      <c r="AW14" s="17">
        <v>7.8070213912822997E-2</v>
      </c>
      <c r="AX14" s="17"/>
      <c r="AY14" s="17">
        <v>0</v>
      </c>
      <c r="AZ14" s="17">
        <v>3.6092023092329201E-2</v>
      </c>
      <c r="BA14" s="17">
        <v>6.0870966964409801E-2</v>
      </c>
      <c r="BB14" s="17">
        <v>3.1387156853191302E-2</v>
      </c>
      <c r="BC14" s="17">
        <v>3.6372088220583201E-2</v>
      </c>
      <c r="BD14" s="17">
        <v>3.0267880878321701E-2</v>
      </c>
      <c r="BE14" s="17">
        <v>1.8910587422796402E-2</v>
      </c>
      <c r="BF14" s="17">
        <v>1.6057037515649901E-2</v>
      </c>
      <c r="BG14" s="17">
        <v>2.8934840218744502E-2</v>
      </c>
      <c r="BH14" s="17">
        <v>1.6353029446730599E-2</v>
      </c>
      <c r="BI14" s="17">
        <v>3.6435503890563499E-2</v>
      </c>
      <c r="BJ14" s="17">
        <v>5.0062128704915401E-2</v>
      </c>
      <c r="BK14" s="17">
        <v>0</v>
      </c>
      <c r="BL14" s="17">
        <v>0</v>
      </c>
      <c r="BM14" s="17">
        <v>0</v>
      </c>
      <c r="BN14" s="17">
        <v>0</v>
      </c>
      <c r="BO14" s="17"/>
      <c r="BP14" s="17">
        <v>3.2865272603485998E-2</v>
      </c>
      <c r="BQ14" s="17">
        <v>3.2612430811195803E-2</v>
      </c>
      <c r="BR14" s="17">
        <v>3.2421589613839501E-2</v>
      </c>
      <c r="BS14" s="17">
        <v>2.7904497161605799E-2</v>
      </c>
      <c r="BT14" s="17">
        <v>6.1168401471693903E-2</v>
      </c>
      <c r="BU14" s="17">
        <v>1.7238032319943201E-2</v>
      </c>
      <c r="BV14" s="17"/>
      <c r="BW14" s="17">
        <v>2.4191647316760601E-2</v>
      </c>
      <c r="BX14" s="17">
        <v>2.5612931372852001E-2</v>
      </c>
      <c r="BY14" s="17">
        <v>3.0836283256104699E-2</v>
      </c>
      <c r="BZ14" s="17">
        <v>3.67031011298911E-2</v>
      </c>
      <c r="CA14" s="17">
        <v>9.8623043041379307E-3</v>
      </c>
      <c r="CB14" s="17">
        <v>3.7943970532893501E-2</v>
      </c>
      <c r="CC14" s="17">
        <v>0</v>
      </c>
      <c r="CD14" s="17">
        <v>6.5555650747761193E-2</v>
      </c>
      <c r="CE14" s="17"/>
      <c r="CF14" s="17">
        <v>1.51540059848401E-2</v>
      </c>
      <c r="CG14" s="17">
        <v>3.1561229162891703E-2</v>
      </c>
      <c r="CH14" s="17">
        <v>3.0165011309413899E-2</v>
      </c>
      <c r="CI14" s="17">
        <v>4.8216500930640102E-2</v>
      </c>
      <c r="CJ14" s="17">
        <v>7.2204972997138003E-2</v>
      </c>
      <c r="CK14" s="17"/>
      <c r="CL14" s="17">
        <v>3.4346348175024903E-2</v>
      </c>
      <c r="CM14" s="17"/>
      <c r="CN14" s="17">
        <v>3.7716553840825E-2</v>
      </c>
      <c r="CO14" s="17">
        <v>5.34629118740097E-2</v>
      </c>
      <c r="CP14" s="17">
        <v>8.0310760631060896E-3</v>
      </c>
    </row>
    <row r="15" spans="2:94" x14ac:dyDescent="0.35">
      <c r="B15" s="18" t="s">
        <v>145</v>
      </c>
      <c r="C15" s="20">
        <v>0.60011006193782102</v>
      </c>
      <c r="D15" s="20">
        <v>0.65942062552372505</v>
      </c>
      <c r="E15" s="20">
        <v>0.54638947731990195</v>
      </c>
      <c r="F15" s="20"/>
      <c r="G15" s="20">
        <v>0.70428633675841801</v>
      </c>
      <c r="H15" s="20">
        <v>0.53071233299551901</v>
      </c>
      <c r="I15" s="20">
        <v>0.601751852991811</v>
      </c>
      <c r="J15" s="20">
        <v>0.624202004379389</v>
      </c>
      <c r="K15" s="20">
        <v>0.56895891913184404</v>
      </c>
      <c r="L15" s="20">
        <v>0.59638816564149899</v>
      </c>
      <c r="M15" s="20"/>
      <c r="N15" s="20">
        <v>0.62429467163216001</v>
      </c>
      <c r="O15" s="20">
        <v>0.616970417247384</v>
      </c>
      <c r="P15" s="20">
        <v>0.57979317109573303</v>
      </c>
      <c r="Q15" s="20">
        <v>0.57732286848632797</v>
      </c>
      <c r="R15" s="20"/>
      <c r="S15" s="20">
        <v>0.60943824655801404</v>
      </c>
      <c r="T15" s="20">
        <v>0.542558158374434</v>
      </c>
      <c r="U15" s="20">
        <v>0.65425238115490603</v>
      </c>
      <c r="V15" s="20">
        <v>0.62920713845850196</v>
      </c>
      <c r="W15" s="20">
        <v>0.59738518150471698</v>
      </c>
      <c r="X15" s="20">
        <v>0.56588471889567904</v>
      </c>
      <c r="Y15" s="20">
        <v>0.60269331924210701</v>
      </c>
      <c r="Z15" s="20">
        <v>0.50878589703028299</v>
      </c>
      <c r="AA15" s="20">
        <v>0.61411846661801195</v>
      </c>
      <c r="AB15" s="20">
        <v>0.64190423817902298</v>
      </c>
      <c r="AC15" s="20">
        <v>0.62007259071914</v>
      </c>
      <c r="AD15" s="20"/>
      <c r="AE15" s="20">
        <v>0.566174263025228</v>
      </c>
      <c r="AF15" s="20">
        <v>0.65390458315501998</v>
      </c>
      <c r="AG15" s="20">
        <v>0.493387909039191</v>
      </c>
      <c r="AH15" s="20"/>
      <c r="AI15" s="20">
        <v>0.59994981277159898</v>
      </c>
      <c r="AJ15" s="20">
        <v>0.69284608619960697</v>
      </c>
      <c r="AK15" s="20">
        <v>0.62902161073042795</v>
      </c>
      <c r="AL15" s="20">
        <v>0.50085739892105396</v>
      </c>
      <c r="AM15" s="20">
        <v>0.467376982868907</v>
      </c>
      <c r="AN15" s="20"/>
      <c r="AO15" s="20">
        <v>0.63455866074921596</v>
      </c>
      <c r="AP15" s="20">
        <v>0.65161387376066904</v>
      </c>
      <c r="AQ15" s="20">
        <v>0.58088960888613805</v>
      </c>
      <c r="AR15" s="20"/>
      <c r="AS15" s="20">
        <v>0.59186939697938501</v>
      </c>
      <c r="AT15" s="20">
        <v>0.57716337300675402</v>
      </c>
      <c r="AU15" s="20">
        <v>0.66540297349060296</v>
      </c>
      <c r="AV15" s="20">
        <v>0.55389155096340603</v>
      </c>
      <c r="AW15" s="20">
        <v>0.71295160735715501</v>
      </c>
      <c r="AX15" s="20"/>
      <c r="AY15" s="20">
        <v>0.54578240908903797</v>
      </c>
      <c r="AZ15" s="20">
        <v>0.63376004761826799</v>
      </c>
      <c r="BA15" s="20">
        <v>0.56137800089315304</v>
      </c>
      <c r="BB15" s="20">
        <v>0.56811043645996495</v>
      </c>
      <c r="BC15" s="20">
        <v>0.56632474351487405</v>
      </c>
      <c r="BD15" s="20">
        <v>0.62302666816626895</v>
      </c>
      <c r="BE15" s="20">
        <v>0.56474743574822805</v>
      </c>
      <c r="BF15" s="20">
        <v>0.62635806470576605</v>
      </c>
      <c r="BG15" s="20">
        <v>0.57870534780320304</v>
      </c>
      <c r="BH15" s="20">
        <v>0.59681371012043005</v>
      </c>
      <c r="BI15" s="20">
        <v>0.64845656349876402</v>
      </c>
      <c r="BJ15" s="20">
        <v>0.53252173766539201</v>
      </c>
      <c r="BK15" s="20">
        <v>0.73143848529994504</v>
      </c>
      <c r="BL15" s="20">
        <v>0.73164737656107803</v>
      </c>
      <c r="BM15" s="20">
        <v>0.71021191369187398</v>
      </c>
      <c r="BN15" s="20">
        <v>0.77217711559740398</v>
      </c>
      <c r="BO15" s="20"/>
      <c r="BP15" s="20">
        <v>0.63881455373852403</v>
      </c>
      <c r="BQ15" s="20">
        <v>0.57135536207255999</v>
      </c>
      <c r="BR15" s="20">
        <v>0.69713673916080898</v>
      </c>
      <c r="BS15" s="20">
        <v>0.59600316857426106</v>
      </c>
      <c r="BT15" s="20">
        <v>0.48098851042956797</v>
      </c>
      <c r="BU15" s="20">
        <v>0.55913432765131299</v>
      </c>
      <c r="BV15" s="20"/>
      <c r="BW15" s="20">
        <v>0.57953218379517801</v>
      </c>
      <c r="BX15" s="20">
        <v>0.64243382137281801</v>
      </c>
      <c r="BY15" s="20">
        <v>0.60568324281116404</v>
      </c>
      <c r="BZ15" s="20">
        <v>0.56548548849754399</v>
      </c>
      <c r="CA15" s="20">
        <v>0.62210497410249699</v>
      </c>
      <c r="CB15" s="20">
        <v>0.47367912250693001</v>
      </c>
      <c r="CC15" s="20">
        <v>0.61199503520105303</v>
      </c>
      <c r="CD15" s="20">
        <v>0.66370988485060201</v>
      </c>
      <c r="CE15" s="20"/>
      <c r="CF15" s="20">
        <v>0.63560160944362099</v>
      </c>
      <c r="CG15" s="20">
        <v>0.59972038515586801</v>
      </c>
      <c r="CH15" s="20">
        <v>0.60425160787686305</v>
      </c>
      <c r="CI15" s="20">
        <v>0.57468224960554304</v>
      </c>
      <c r="CJ15" s="20">
        <v>0.58432282629749999</v>
      </c>
      <c r="CK15" s="20"/>
      <c r="CL15" s="20">
        <v>0.607570125276363</v>
      </c>
      <c r="CM15" s="20"/>
      <c r="CN15" s="20">
        <v>0.59838942542789497</v>
      </c>
      <c r="CO15" s="20">
        <v>0.54222252164482898</v>
      </c>
      <c r="CP15" s="20">
        <v>0.64812419417623002</v>
      </c>
    </row>
    <row r="16" spans="2:94" x14ac:dyDescent="0.35">
      <c r="B16" s="18" t="s">
        <v>146</v>
      </c>
      <c r="C16" s="20">
        <v>0.14558462750741699</v>
      </c>
      <c r="D16" s="20">
        <v>0.11867514517526399</v>
      </c>
      <c r="E16" s="20">
        <v>0.16882453306046599</v>
      </c>
      <c r="F16" s="20"/>
      <c r="G16" s="20">
        <v>9.6828913390069493E-2</v>
      </c>
      <c r="H16" s="20">
        <v>0.16587981995909101</v>
      </c>
      <c r="I16" s="20">
        <v>0.13953695563961399</v>
      </c>
      <c r="J16" s="20">
        <v>0.12760624692922301</v>
      </c>
      <c r="K16" s="20">
        <v>0.18357195506089499</v>
      </c>
      <c r="L16" s="20">
        <v>0.15312803129067501</v>
      </c>
      <c r="M16" s="20"/>
      <c r="N16" s="20">
        <v>0.16180784375266499</v>
      </c>
      <c r="O16" s="20">
        <v>0.14777736668594299</v>
      </c>
      <c r="P16" s="20">
        <v>0.140405170665932</v>
      </c>
      <c r="Q16" s="20">
        <v>0.13499691327240201</v>
      </c>
      <c r="R16" s="20"/>
      <c r="S16" s="20">
        <v>0.12540221262670101</v>
      </c>
      <c r="T16" s="20">
        <v>0.16574587733990401</v>
      </c>
      <c r="U16" s="20">
        <v>0.113218159294991</v>
      </c>
      <c r="V16" s="20">
        <v>0.131971752525744</v>
      </c>
      <c r="W16" s="20">
        <v>0.14481518365255</v>
      </c>
      <c r="X16" s="20">
        <v>0.163309607999405</v>
      </c>
      <c r="Y16" s="20">
        <v>0.183571345225161</v>
      </c>
      <c r="Z16" s="20">
        <v>0.30301666871041899</v>
      </c>
      <c r="AA16" s="20">
        <v>0.149475676329197</v>
      </c>
      <c r="AB16" s="20">
        <v>9.0296570890030597E-2</v>
      </c>
      <c r="AC16" s="20">
        <v>0.12146901801396</v>
      </c>
      <c r="AD16" s="20"/>
      <c r="AE16" s="20">
        <v>0.16959782137218801</v>
      </c>
      <c r="AF16" s="20">
        <v>0.122986528063662</v>
      </c>
      <c r="AG16" s="20">
        <v>0.17247699267073799</v>
      </c>
      <c r="AH16" s="20"/>
      <c r="AI16" s="20">
        <v>0.15475858031002601</v>
      </c>
      <c r="AJ16" s="20">
        <v>0.132544145113661</v>
      </c>
      <c r="AK16" s="20">
        <v>9.5355816228146401E-2</v>
      </c>
      <c r="AL16" s="20">
        <v>0.26361992497665998</v>
      </c>
      <c r="AM16" s="20">
        <v>0.19808016044326199</v>
      </c>
      <c r="AN16" s="20"/>
      <c r="AO16" s="20">
        <v>0.13251218384057201</v>
      </c>
      <c r="AP16" s="20">
        <v>0.13868479899453301</v>
      </c>
      <c r="AQ16" s="20">
        <v>0.134502302448095</v>
      </c>
      <c r="AR16" s="20"/>
      <c r="AS16" s="20">
        <v>0.14527187558385601</v>
      </c>
      <c r="AT16" s="20">
        <v>0.159652905400161</v>
      </c>
      <c r="AU16" s="20">
        <v>8.8571902240067599E-2</v>
      </c>
      <c r="AV16" s="20">
        <v>0.20896523514554799</v>
      </c>
      <c r="AW16" s="20">
        <v>6.8375990300310996E-2</v>
      </c>
      <c r="AX16" s="20"/>
      <c r="AY16" s="20">
        <v>0.100579784165331</v>
      </c>
      <c r="AZ16" s="20">
        <v>5.1721586294914003E-2</v>
      </c>
      <c r="BA16" s="20">
        <v>0.12427475590423601</v>
      </c>
      <c r="BB16" s="20">
        <v>0.20153917233660101</v>
      </c>
      <c r="BC16" s="20">
        <v>0.2043416777757</v>
      </c>
      <c r="BD16" s="20">
        <v>0.17368925096966201</v>
      </c>
      <c r="BE16" s="20">
        <v>0.18999586083061301</v>
      </c>
      <c r="BF16" s="20">
        <v>0.113446542729792</v>
      </c>
      <c r="BG16" s="20">
        <v>0.151946077685881</v>
      </c>
      <c r="BH16" s="20">
        <v>0.15394473711374401</v>
      </c>
      <c r="BI16" s="20">
        <v>0.14180239205667899</v>
      </c>
      <c r="BJ16" s="20">
        <v>0.19297000496771199</v>
      </c>
      <c r="BK16" s="20">
        <v>0</v>
      </c>
      <c r="BL16" s="20">
        <v>0.130661444167843</v>
      </c>
      <c r="BM16" s="20">
        <v>5.66124028071327E-2</v>
      </c>
      <c r="BN16" s="20">
        <v>7.8844654593602001E-2</v>
      </c>
      <c r="BO16" s="20"/>
      <c r="BP16" s="20">
        <v>0.120808715932104</v>
      </c>
      <c r="BQ16" s="20">
        <v>0.158328190963761</v>
      </c>
      <c r="BR16" s="20">
        <v>0.12678815727971199</v>
      </c>
      <c r="BS16" s="20">
        <v>0.16811212838491099</v>
      </c>
      <c r="BT16" s="20">
        <v>0.14044989167331901</v>
      </c>
      <c r="BU16" s="20">
        <v>0.16283570123188201</v>
      </c>
      <c r="BV16" s="20"/>
      <c r="BW16" s="20">
        <v>0.116177227160493</v>
      </c>
      <c r="BX16" s="20">
        <v>0.148517538832101</v>
      </c>
      <c r="BY16" s="20">
        <v>0.156987352359829</v>
      </c>
      <c r="BZ16" s="20">
        <v>0.128119906449112</v>
      </c>
      <c r="CA16" s="20">
        <v>0.189779593413542</v>
      </c>
      <c r="CB16" s="20">
        <v>0.16525776423885299</v>
      </c>
      <c r="CC16" s="20">
        <v>0.15758515432027401</v>
      </c>
      <c r="CD16" s="20">
        <v>8.81198525143886E-2</v>
      </c>
      <c r="CE16" s="20"/>
      <c r="CF16" s="20">
        <v>0.16545704076738199</v>
      </c>
      <c r="CG16" s="20">
        <v>0.117575640711131</v>
      </c>
      <c r="CH16" s="20">
        <v>0.159878374183586</v>
      </c>
      <c r="CI16" s="20">
        <v>0.17475241801161401</v>
      </c>
      <c r="CJ16" s="20">
        <v>6.41696665245204E-2</v>
      </c>
      <c r="CK16" s="20"/>
      <c r="CL16" s="20">
        <v>9.90976789311417E-2</v>
      </c>
      <c r="CM16" s="20"/>
      <c r="CN16" s="20">
        <v>0.138748282076845</v>
      </c>
      <c r="CO16" s="20">
        <v>0.17293998553373099</v>
      </c>
      <c r="CP16" s="20">
        <v>0.141380738006957</v>
      </c>
    </row>
    <row r="17" spans="2:94" x14ac:dyDescent="0.35">
      <c r="B17" s="18" t="s">
        <v>147</v>
      </c>
      <c r="C17" s="21">
        <v>0.454525434430404</v>
      </c>
      <c r="D17" s="21">
        <v>0.54074548034846104</v>
      </c>
      <c r="E17" s="21">
        <v>0.37756494425943599</v>
      </c>
      <c r="F17" s="21"/>
      <c r="G17" s="21">
        <v>0.60745742336834896</v>
      </c>
      <c r="H17" s="21">
        <v>0.364832513036428</v>
      </c>
      <c r="I17" s="21">
        <v>0.46221489735219701</v>
      </c>
      <c r="J17" s="21">
        <v>0.49659575745016599</v>
      </c>
      <c r="K17" s="21">
        <v>0.38538696407094902</v>
      </c>
      <c r="L17" s="21">
        <v>0.44326013435082401</v>
      </c>
      <c r="M17" s="21"/>
      <c r="N17" s="21">
        <v>0.46248682787949502</v>
      </c>
      <c r="O17" s="21">
        <v>0.46919305056144001</v>
      </c>
      <c r="P17" s="21">
        <v>0.43938800042980097</v>
      </c>
      <c r="Q17" s="21">
        <v>0.44232595521392498</v>
      </c>
      <c r="R17" s="21"/>
      <c r="S17" s="21">
        <v>0.484036033931314</v>
      </c>
      <c r="T17" s="21">
        <v>0.37681228103452902</v>
      </c>
      <c r="U17" s="21">
        <v>0.54103422185991501</v>
      </c>
      <c r="V17" s="21">
        <v>0.49723538593275801</v>
      </c>
      <c r="W17" s="21">
        <v>0.45256999785216701</v>
      </c>
      <c r="X17" s="21">
        <v>0.40257511089627401</v>
      </c>
      <c r="Y17" s="21">
        <v>0.41912197401694501</v>
      </c>
      <c r="Z17" s="21">
        <v>0.20576922831986399</v>
      </c>
      <c r="AA17" s="21">
        <v>0.464642790288814</v>
      </c>
      <c r="AB17" s="21">
        <v>0.55160766728899202</v>
      </c>
      <c r="AC17" s="21">
        <v>0.49860357270517902</v>
      </c>
      <c r="AD17" s="21"/>
      <c r="AE17" s="21">
        <v>0.39657644165304001</v>
      </c>
      <c r="AF17" s="21">
        <v>0.53091805509135803</v>
      </c>
      <c r="AG17" s="21">
        <v>0.32091091636845298</v>
      </c>
      <c r="AH17" s="21"/>
      <c r="AI17" s="21">
        <v>0.44519123246157299</v>
      </c>
      <c r="AJ17" s="21">
        <v>0.560301941085946</v>
      </c>
      <c r="AK17" s="21">
        <v>0.53366579450228202</v>
      </c>
      <c r="AL17" s="21">
        <v>0.23723747394439401</v>
      </c>
      <c r="AM17" s="21">
        <v>0.26929682242564501</v>
      </c>
      <c r="AN17" s="21"/>
      <c r="AO17" s="21">
        <v>0.50204647690864401</v>
      </c>
      <c r="AP17" s="21">
        <v>0.51292907476613603</v>
      </c>
      <c r="AQ17" s="21">
        <v>0.44638730643804198</v>
      </c>
      <c r="AR17" s="21"/>
      <c r="AS17" s="21">
        <v>0.446597521395529</v>
      </c>
      <c r="AT17" s="21">
        <v>0.41751046760659299</v>
      </c>
      <c r="AU17" s="21">
        <v>0.57683107125053501</v>
      </c>
      <c r="AV17" s="21">
        <v>0.34492631581785799</v>
      </c>
      <c r="AW17" s="21">
        <v>0.64457561705684396</v>
      </c>
      <c r="AX17" s="21"/>
      <c r="AY17" s="21">
        <v>0.44520262492370699</v>
      </c>
      <c r="AZ17" s="21">
        <v>0.58203846132335402</v>
      </c>
      <c r="BA17" s="21">
        <v>0.43710324498891701</v>
      </c>
      <c r="BB17" s="21">
        <v>0.36657126412336299</v>
      </c>
      <c r="BC17" s="21">
        <v>0.36198306573917399</v>
      </c>
      <c r="BD17" s="21">
        <v>0.44933741719660703</v>
      </c>
      <c r="BE17" s="21">
        <v>0.37475157491761502</v>
      </c>
      <c r="BF17" s="21">
        <v>0.51291152197597401</v>
      </c>
      <c r="BG17" s="21">
        <v>0.42675927011732301</v>
      </c>
      <c r="BH17" s="21">
        <v>0.44286897300668698</v>
      </c>
      <c r="BI17" s="21">
        <v>0.50665417144208502</v>
      </c>
      <c r="BJ17" s="21">
        <v>0.33955173269768102</v>
      </c>
      <c r="BK17" s="21">
        <v>0.73143848529994504</v>
      </c>
      <c r="BL17" s="21">
        <v>0.60098593239323495</v>
      </c>
      <c r="BM17" s="21">
        <v>0.653599510884741</v>
      </c>
      <c r="BN17" s="21">
        <v>0.69333246100380297</v>
      </c>
      <c r="BO17" s="21"/>
      <c r="BP17" s="21">
        <v>0.51800583780641996</v>
      </c>
      <c r="BQ17" s="21">
        <v>0.413027171108799</v>
      </c>
      <c r="BR17" s="21">
        <v>0.57034858188109705</v>
      </c>
      <c r="BS17" s="21">
        <v>0.42789104018934998</v>
      </c>
      <c r="BT17" s="21">
        <v>0.34053861875624902</v>
      </c>
      <c r="BU17" s="21">
        <v>0.39629862641943098</v>
      </c>
      <c r="BV17" s="21"/>
      <c r="BW17" s="21">
        <v>0.46335495663468501</v>
      </c>
      <c r="BX17" s="21">
        <v>0.49391628254071701</v>
      </c>
      <c r="BY17" s="21">
        <v>0.44869589045133601</v>
      </c>
      <c r="BZ17" s="21">
        <v>0.43736558204843201</v>
      </c>
      <c r="CA17" s="21">
        <v>0.43232538068895499</v>
      </c>
      <c r="CB17" s="21">
        <v>0.30842135826807698</v>
      </c>
      <c r="CC17" s="21">
        <v>0.45440988088077899</v>
      </c>
      <c r="CD17" s="21">
        <v>0.57559003233621397</v>
      </c>
      <c r="CE17" s="21"/>
      <c r="CF17" s="21">
        <v>0.47014456867623899</v>
      </c>
      <c r="CG17" s="21">
        <v>0.48214474444473698</v>
      </c>
      <c r="CH17" s="21">
        <v>0.44437323369327703</v>
      </c>
      <c r="CI17" s="21">
        <v>0.39992983159392897</v>
      </c>
      <c r="CJ17" s="21">
        <v>0.52015315977297905</v>
      </c>
      <c r="CK17" s="21"/>
      <c r="CL17" s="21">
        <v>0.50847244634522204</v>
      </c>
      <c r="CM17" s="21"/>
      <c r="CN17" s="21">
        <v>0.45964114335105</v>
      </c>
      <c r="CO17" s="21">
        <v>0.36928253611109801</v>
      </c>
      <c r="CP17" s="21">
        <v>0.50674345616927297</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CP22"/>
  <sheetViews>
    <sheetView showGridLines="0" topLeftCell="A6" workbookViewId="0">
      <pane xSplit="2" topLeftCell="BR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1019</v>
      </c>
      <c r="D7" s="10">
        <v>492</v>
      </c>
      <c r="E7" s="10">
        <v>525</v>
      </c>
      <c r="F7" s="10"/>
      <c r="G7" s="10">
        <v>142</v>
      </c>
      <c r="H7" s="10">
        <v>209</v>
      </c>
      <c r="I7" s="10">
        <v>153</v>
      </c>
      <c r="J7" s="10">
        <v>180</v>
      </c>
      <c r="K7" s="10">
        <v>142</v>
      </c>
      <c r="L7" s="10">
        <v>193</v>
      </c>
      <c r="M7" s="10"/>
      <c r="N7" s="10">
        <v>252</v>
      </c>
      <c r="O7" s="10">
        <v>271</v>
      </c>
      <c r="P7" s="10">
        <v>207</v>
      </c>
      <c r="Q7" s="10">
        <v>287</v>
      </c>
      <c r="R7" s="10"/>
      <c r="S7" s="10">
        <v>133</v>
      </c>
      <c r="T7" s="10">
        <v>161</v>
      </c>
      <c r="U7" s="10">
        <v>78</v>
      </c>
      <c r="V7" s="10">
        <v>104</v>
      </c>
      <c r="W7" s="10">
        <v>84</v>
      </c>
      <c r="X7" s="10">
        <v>86</v>
      </c>
      <c r="Y7" s="10">
        <v>81</v>
      </c>
      <c r="Z7" s="10">
        <v>37</v>
      </c>
      <c r="AA7" s="10">
        <v>112</v>
      </c>
      <c r="AB7" s="10">
        <v>90</v>
      </c>
      <c r="AC7" s="10">
        <v>53</v>
      </c>
      <c r="AD7" s="10"/>
      <c r="AE7" s="10">
        <v>372</v>
      </c>
      <c r="AF7" s="10">
        <v>383</v>
      </c>
      <c r="AG7" s="10">
        <v>151</v>
      </c>
      <c r="AH7" s="10"/>
      <c r="AI7" s="10">
        <v>353</v>
      </c>
      <c r="AJ7" s="10">
        <v>273</v>
      </c>
      <c r="AK7" s="10">
        <v>71</v>
      </c>
      <c r="AL7" s="10">
        <v>20</v>
      </c>
      <c r="AM7" s="10">
        <v>157</v>
      </c>
      <c r="AN7" s="10"/>
      <c r="AO7" s="10">
        <v>173</v>
      </c>
      <c r="AP7" s="10">
        <v>385</v>
      </c>
      <c r="AQ7" s="10">
        <v>68</v>
      </c>
      <c r="AR7" s="10"/>
      <c r="AS7" s="10">
        <v>227</v>
      </c>
      <c r="AT7" s="10">
        <v>250</v>
      </c>
      <c r="AU7" s="10">
        <v>254</v>
      </c>
      <c r="AV7" s="10">
        <v>129</v>
      </c>
      <c r="AW7" s="10">
        <v>15</v>
      </c>
      <c r="AX7" s="10"/>
      <c r="AY7" s="10">
        <v>9</v>
      </c>
      <c r="AZ7" s="10">
        <v>53</v>
      </c>
      <c r="BA7" s="10">
        <v>81</v>
      </c>
      <c r="BB7" s="10">
        <v>72</v>
      </c>
      <c r="BC7" s="10">
        <v>109</v>
      </c>
      <c r="BD7" s="10">
        <v>95</v>
      </c>
      <c r="BE7" s="10">
        <v>112</v>
      </c>
      <c r="BF7" s="10">
        <v>61</v>
      </c>
      <c r="BG7" s="10">
        <v>66</v>
      </c>
      <c r="BH7" s="10">
        <v>57</v>
      </c>
      <c r="BI7" s="10">
        <v>79</v>
      </c>
      <c r="BJ7" s="10">
        <v>62</v>
      </c>
      <c r="BK7" s="10">
        <v>38</v>
      </c>
      <c r="BL7" s="10">
        <v>22</v>
      </c>
      <c r="BM7" s="10">
        <v>17</v>
      </c>
      <c r="BN7" s="10">
        <v>40</v>
      </c>
      <c r="BO7" s="10"/>
      <c r="BP7" s="10">
        <v>248</v>
      </c>
      <c r="BQ7" s="10">
        <v>273</v>
      </c>
      <c r="BR7" s="10">
        <v>134</v>
      </c>
      <c r="BS7" s="10">
        <v>209</v>
      </c>
      <c r="BT7" s="10">
        <v>95</v>
      </c>
      <c r="BU7" s="10">
        <v>59</v>
      </c>
      <c r="BV7" s="10"/>
      <c r="BW7" s="10">
        <v>42</v>
      </c>
      <c r="BX7" s="10">
        <v>243</v>
      </c>
      <c r="BY7" s="10">
        <v>293</v>
      </c>
      <c r="BZ7" s="10">
        <v>183</v>
      </c>
      <c r="CA7" s="10">
        <v>108</v>
      </c>
      <c r="CB7" s="10">
        <v>31</v>
      </c>
      <c r="CC7" s="10">
        <v>26</v>
      </c>
      <c r="CD7" s="10">
        <v>44</v>
      </c>
      <c r="CE7" s="10"/>
      <c r="CF7" s="10">
        <v>87</v>
      </c>
      <c r="CG7" s="10">
        <v>342</v>
      </c>
      <c r="CH7" s="10">
        <v>396</v>
      </c>
      <c r="CI7" s="10">
        <v>164</v>
      </c>
      <c r="CJ7" s="10">
        <v>30</v>
      </c>
      <c r="CK7" s="10"/>
      <c r="CL7" s="10">
        <v>122</v>
      </c>
      <c r="CM7" s="10"/>
      <c r="CN7" s="10">
        <v>591</v>
      </c>
      <c r="CO7" s="10">
        <v>184</v>
      </c>
      <c r="CP7" s="10">
        <v>244</v>
      </c>
    </row>
    <row r="8" spans="2:94" ht="30" customHeight="1" x14ac:dyDescent="0.35">
      <c r="B8" s="11" t="s">
        <v>20</v>
      </c>
      <c r="C8" s="11">
        <v>1023</v>
      </c>
      <c r="D8" s="11">
        <v>487</v>
      </c>
      <c r="E8" s="11">
        <v>534</v>
      </c>
      <c r="F8" s="11"/>
      <c r="G8" s="11">
        <v>140</v>
      </c>
      <c r="H8" s="11">
        <v>202</v>
      </c>
      <c r="I8" s="11">
        <v>150</v>
      </c>
      <c r="J8" s="11">
        <v>176</v>
      </c>
      <c r="K8" s="11">
        <v>135</v>
      </c>
      <c r="L8" s="11">
        <v>221</v>
      </c>
      <c r="M8" s="11"/>
      <c r="N8" s="11">
        <v>245</v>
      </c>
      <c r="O8" s="11">
        <v>264</v>
      </c>
      <c r="P8" s="11">
        <v>210</v>
      </c>
      <c r="Q8" s="11">
        <v>302</v>
      </c>
      <c r="R8" s="11"/>
      <c r="S8" s="11">
        <v>137</v>
      </c>
      <c r="T8" s="11">
        <v>155</v>
      </c>
      <c r="U8" s="11">
        <v>79</v>
      </c>
      <c r="V8" s="11">
        <v>99</v>
      </c>
      <c r="W8" s="11">
        <v>84</v>
      </c>
      <c r="X8" s="11">
        <v>91</v>
      </c>
      <c r="Y8" s="11">
        <v>77</v>
      </c>
      <c r="Z8" s="11">
        <v>36</v>
      </c>
      <c r="AA8" s="11">
        <v>107</v>
      </c>
      <c r="AB8" s="11">
        <v>103</v>
      </c>
      <c r="AC8" s="11">
        <v>54</v>
      </c>
      <c r="AD8" s="11"/>
      <c r="AE8" s="11">
        <v>378</v>
      </c>
      <c r="AF8" s="11">
        <v>386</v>
      </c>
      <c r="AG8" s="11">
        <v>149</v>
      </c>
      <c r="AH8" s="11"/>
      <c r="AI8" s="11">
        <v>357</v>
      </c>
      <c r="AJ8" s="11">
        <v>270</v>
      </c>
      <c r="AK8" s="11">
        <v>73</v>
      </c>
      <c r="AL8" s="11">
        <v>20</v>
      </c>
      <c r="AM8" s="11">
        <v>156</v>
      </c>
      <c r="AN8" s="11"/>
      <c r="AO8" s="11">
        <v>173</v>
      </c>
      <c r="AP8" s="11">
        <v>382</v>
      </c>
      <c r="AQ8" s="11">
        <v>69</v>
      </c>
      <c r="AR8" s="11"/>
      <c r="AS8" s="11">
        <v>231</v>
      </c>
      <c r="AT8" s="11">
        <v>250</v>
      </c>
      <c r="AU8" s="11">
        <v>251</v>
      </c>
      <c r="AV8" s="11">
        <v>127</v>
      </c>
      <c r="AW8" s="11">
        <v>15</v>
      </c>
      <c r="AX8" s="11"/>
      <c r="AY8" s="11">
        <v>8</v>
      </c>
      <c r="AZ8" s="11">
        <v>53</v>
      </c>
      <c r="BA8" s="11">
        <v>83</v>
      </c>
      <c r="BB8" s="11">
        <v>73</v>
      </c>
      <c r="BC8" s="11">
        <v>111</v>
      </c>
      <c r="BD8" s="11">
        <v>96</v>
      </c>
      <c r="BE8" s="11">
        <v>113</v>
      </c>
      <c r="BF8" s="11">
        <v>62</v>
      </c>
      <c r="BG8" s="11">
        <v>67</v>
      </c>
      <c r="BH8" s="11">
        <v>56</v>
      </c>
      <c r="BI8" s="11">
        <v>79</v>
      </c>
      <c r="BJ8" s="11">
        <v>61</v>
      </c>
      <c r="BK8" s="11">
        <v>36</v>
      </c>
      <c r="BL8" s="11">
        <v>21</v>
      </c>
      <c r="BM8" s="11">
        <v>17</v>
      </c>
      <c r="BN8" s="11">
        <v>39</v>
      </c>
      <c r="BO8" s="11"/>
      <c r="BP8" s="11">
        <v>247</v>
      </c>
      <c r="BQ8" s="11">
        <v>276</v>
      </c>
      <c r="BR8" s="11">
        <v>133</v>
      </c>
      <c r="BS8" s="11">
        <v>209</v>
      </c>
      <c r="BT8" s="11">
        <v>97</v>
      </c>
      <c r="BU8" s="11">
        <v>61</v>
      </c>
      <c r="BV8" s="11"/>
      <c r="BW8" s="11">
        <v>42</v>
      </c>
      <c r="BX8" s="11">
        <v>243</v>
      </c>
      <c r="BY8" s="11">
        <v>297</v>
      </c>
      <c r="BZ8" s="11">
        <v>184</v>
      </c>
      <c r="CA8" s="11">
        <v>108</v>
      </c>
      <c r="CB8" s="11">
        <v>31</v>
      </c>
      <c r="CC8" s="11">
        <v>26</v>
      </c>
      <c r="CD8" s="11">
        <v>44</v>
      </c>
      <c r="CE8" s="11"/>
      <c r="CF8" s="11">
        <v>88</v>
      </c>
      <c r="CG8" s="11">
        <v>346</v>
      </c>
      <c r="CH8" s="11">
        <v>396</v>
      </c>
      <c r="CI8" s="11">
        <v>163</v>
      </c>
      <c r="CJ8" s="11">
        <v>30</v>
      </c>
      <c r="CK8" s="11"/>
      <c r="CL8" s="11">
        <v>123</v>
      </c>
      <c r="CM8" s="11"/>
      <c r="CN8" s="11">
        <v>592</v>
      </c>
      <c r="CO8" s="11">
        <v>186</v>
      </c>
      <c r="CP8" s="11">
        <v>245</v>
      </c>
    </row>
    <row r="9" spans="2:94" x14ac:dyDescent="0.35">
      <c r="B9" s="18" t="s">
        <v>205</v>
      </c>
      <c r="C9" s="17">
        <v>0.22513182673282001</v>
      </c>
      <c r="D9" s="17">
        <v>0.28091946373913601</v>
      </c>
      <c r="E9" s="17">
        <v>0.171443425797738</v>
      </c>
      <c r="F9" s="17"/>
      <c r="G9" s="17">
        <v>0.346151217842807</v>
      </c>
      <c r="H9" s="17">
        <v>0.24269469513377201</v>
      </c>
      <c r="I9" s="17">
        <v>0.24665469462987999</v>
      </c>
      <c r="J9" s="17">
        <v>0.236695687223967</v>
      </c>
      <c r="K9" s="17">
        <v>0.15933461519220199</v>
      </c>
      <c r="L9" s="17">
        <v>0.148983482658997</v>
      </c>
      <c r="M9" s="17"/>
      <c r="N9" s="17">
        <v>0.23900130254822299</v>
      </c>
      <c r="O9" s="17">
        <v>0.24939766960886001</v>
      </c>
      <c r="P9" s="17">
        <v>0.22963532067137499</v>
      </c>
      <c r="Q9" s="17">
        <v>0.19087714450627799</v>
      </c>
      <c r="R9" s="17"/>
      <c r="S9" s="17">
        <v>0.220181013540832</v>
      </c>
      <c r="T9" s="17">
        <v>0.17867235414258001</v>
      </c>
      <c r="U9" s="17">
        <v>0.20806838947306699</v>
      </c>
      <c r="V9" s="17">
        <v>0.19247303203178601</v>
      </c>
      <c r="W9" s="17">
        <v>0.245706444209424</v>
      </c>
      <c r="X9" s="17">
        <v>0.191710724830118</v>
      </c>
      <c r="Y9" s="17">
        <v>0.28029932761528198</v>
      </c>
      <c r="Z9" s="17">
        <v>0.19001172643438799</v>
      </c>
      <c r="AA9" s="17">
        <v>0.28229044006576198</v>
      </c>
      <c r="AB9" s="17">
        <v>0.255527598560782</v>
      </c>
      <c r="AC9" s="17">
        <v>0.25366288839656997</v>
      </c>
      <c r="AD9" s="17"/>
      <c r="AE9" s="17">
        <v>0.184570396910959</v>
      </c>
      <c r="AF9" s="17">
        <v>0.22378081548909101</v>
      </c>
      <c r="AG9" s="17">
        <v>0.233726344515645</v>
      </c>
      <c r="AH9" s="17"/>
      <c r="AI9" s="17">
        <v>0.207105969026944</v>
      </c>
      <c r="AJ9" s="17">
        <v>0.23411357585270101</v>
      </c>
      <c r="AK9" s="17">
        <v>0.240919972379428</v>
      </c>
      <c r="AL9" s="17">
        <v>0.24341506157318299</v>
      </c>
      <c r="AM9" s="17">
        <v>0.213991136269195</v>
      </c>
      <c r="AN9" s="17"/>
      <c r="AO9" s="17">
        <v>0.24919371858275399</v>
      </c>
      <c r="AP9" s="17">
        <v>0.24950386716839101</v>
      </c>
      <c r="AQ9" s="17">
        <v>0.17348699632484099</v>
      </c>
      <c r="AR9" s="17"/>
      <c r="AS9" s="17">
        <v>0.16443565388436701</v>
      </c>
      <c r="AT9" s="17">
        <v>0.22312185600716899</v>
      </c>
      <c r="AU9" s="17">
        <v>0.25579143676476102</v>
      </c>
      <c r="AV9" s="17">
        <v>0.298982603657168</v>
      </c>
      <c r="AW9" s="17">
        <v>0.25888070844392203</v>
      </c>
      <c r="AX9" s="17"/>
      <c r="AY9" s="17">
        <v>0.22017248343805301</v>
      </c>
      <c r="AZ9" s="17">
        <v>0.22112366440866399</v>
      </c>
      <c r="BA9" s="17">
        <v>0.218176683735743</v>
      </c>
      <c r="BB9" s="17">
        <v>0.22419376449706599</v>
      </c>
      <c r="BC9" s="17">
        <v>0.23675197889910399</v>
      </c>
      <c r="BD9" s="17">
        <v>0.14738881576973201</v>
      </c>
      <c r="BE9" s="17">
        <v>0.19959313756678099</v>
      </c>
      <c r="BF9" s="17">
        <v>0.23865819036508601</v>
      </c>
      <c r="BG9" s="17">
        <v>0.19196930090453401</v>
      </c>
      <c r="BH9" s="17">
        <v>0.24393132025248601</v>
      </c>
      <c r="BI9" s="17">
        <v>0.16741330619252501</v>
      </c>
      <c r="BJ9" s="17">
        <v>0.25938136812200902</v>
      </c>
      <c r="BK9" s="17">
        <v>0.28805891867606598</v>
      </c>
      <c r="BL9" s="17">
        <v>0.28066467352822799</v>
      </c>
      <c r="BM9" s="17">
        <v>0.35131322296422202</v>
      </c>
      <c r="BN9" s="17">
        <v>0.44526248349052699</v>
      </c>
      <c r="BO9" s="17"/>
      <c r="BP9" s="17">
        <v>0.29253249331193598</v>
      </c>
      <c r="BQ9" s="17">
        <v>0.19539437298558299</v>
      </c>
      <c r="BR9" s="17">
        <v>0.261725137364618</v>
      </c>
      <c r="BS9" s="17">
        <v>0.20872963090409899</v>
      </c>
      <c r="BT9" s="17">
        <v>0.12980346498202699</v>
      </c>
      <c r="BU9" s="17">
        <v>0.202963126761843</v>
      </c>
      <c r="BV9" s="17"/>
      <c r="BW9" s="17">
        <v>0.425713736662367</v>
      </c>
      <c r="BX9" s="17">
        <v>0.233925110742881</v>
      </c>
      <c r="BY9" s="17">
        <v>0.20947574741897901</v>
      </c>
      <c r="BZ9" s="17">
        <v>0.21212984588935399</v>
      </c>
      <c r="CA9" s="17">
        <v>0.22592364471852699</v>
      </c>
      <c r="CB9" s="17">
        <v>6.8155505660803195E-2</v>
      </c>
      <c r="CC9" s="17">
        <v>0.26609942177941298</v>
      </c>
      <c r="CD9" s="17">
        <v>0.32916400966075299</v>
      </c>
      <c r="CE9" s="17"/>
      <c r="CF9" s="17">
        <v>0.25940701653318299</v>
      </c>
      <c r="CG9" s="17">
        <v>0.22924553110694201</v>
      </c>
      <c r="CH9" s="17">
        <v>0.22164015887706001</v>
      </c>
      <c r="CI9" s="17">
        <v>0.18036956819605199</v>
      </c>
      <c r="CJ9" s="17">
        <v>0.36598566775282498</v>
      </c>
      <c r="CK9" s="17"/>
      <c r="CL9" s="17">
        <v>0.158055787969303</v>
      </c>
      <c r="CM9" s="17"/>
      <c r="CN9" s="17">
        <v>0.23073503754674601</v>
      </c>
      <c r="CO9" s="17">
        <v>0.15391511802761201</v>
      </c>
      <c r="CP9" s="17">
        <v>0.26554540292342999</v>
      </c>
    </row>
    <row r="10" spans="2:94" x14ac:dyDescent="0.35">
      <c r="B10" s="18" t="s">
        <v>206</v>
      </c>
      <c r="C10" s="17">
        <v>0.31245359725330901</v>
      </c>
      <c r="D10" s="17">
        <v>0.33500148852964701</v>
      </c>
      <c r="E10" s="17">
        <v>0.29299539362098898</v>
      </c>
      <c r="F10" s="17"/>
      <c r="G10" s="17">
        <v>0.309406429855134</v>
      </c>
      <c r="H10" s="17">
        <v>0.33858884112814203</v>
      </c>
      <c r="I10" s="17">
        <v>0.36548811214511001</v>
      </c>
      <c r="J10" s="17">
        <v>0.27859095342921503</v>
      </c>
      <c r="K10" s="17">
        <v>0.307166591281195</v>
      </c>
      <c r="L10" s="17">
        <v>0.28476143284365402</v>
      </c>
      <c r="M10" s="17"/>
      <c r="N10" s="17">
        <v>0.325471651628299</v>
      </c>
      <c r="O10" s="17">
        <v>0.31384926614158798</v>
      </c>
      <c r="P10" s="17">
        <v>0.26653979276058598</v>
      </c>
      <c r="Q10" s="17">
        <v>0.328294627990877</v>
      </c>
      <c r="R10" s="17"/>
      <c r="S10" s="17">
        <v>0.34874132620832599</v>
      </c>
      <c r="T10" s="17">
        <v>0.32346390552144899</v>
      </c>
      <c r="U10" s="17">
        <v>0.36580118104626103</v>
      </c>
      <c r="V10" s="17">
        <v>0.31123839812964899</v>
      </c>
      <c r="W10" s="17">
        <v>0.36842083487412702</v>
      </c>
      <c r="X10" s="17">
        <v>0.31565108646989798</v>
      </c>
      <c r="Y10" s="17">
        <v>0.28845679315182798</v>
      </c>
      <c r="Z10" s="17">
        <v>0.210804902711627</v>
      </c>
      <c r="AA10" s="17">
        <v>0.28973256311926199</v>
      </c>
      <c r="AB10" s="17">
        <v>0.29483024352647103</v>
      </c>
      <c r="AC10" s="17">
        <v>0.20064962267799599</v>
      </c>
      <c r="AD10" s="17"/>
      <c r="AE10" s="17">
        <v>0.30467865257091498</v>
      </c>
      <c r="AF10" s="17">
        <v>0.339073004615706</v>
      </c>
      <c r="AG10" s="17">
        <v>0.30938049007449298</v>
      </c>
      <c r="AH10" s="17"/>
      <c r="AI10" s="17">
        <v>0.31280684586287999</v>
      </c>
      <c r="AJ10" s="17">
        <v>0.36195476820434203</v>
      </c>
      <c r="AK10" s="17">
        <v>0.238261350605834</v>
      </c>
      <c r="AL10" s="17">
        <v>0.16699386463787999</v>
      </c>
      <c r="AM10" s="17">
        <v>0.30646670339315302</v>
      </c>
      <c r="AN10" s="17"/>
      <c r="AO10" s="17">
        <v>0.356745603875192</v>
      </c>
      <c r="AP10" s="17">
        <v>0.345176603319794</v>
      </c>
      <c r="AQ10" s="17">
        <v>0.296115814574888</v>
      </c>
      <c r="AR10" s="17"/>
      <c r="AS10" s="17">
        <v>0.33769034972485301</v>
      </c>
      <c r="AT10" s="17">
        <v>0.32034918238075799</v>
      </c>
      <c r="AU10" s="17">
        <v>0.28695087854588802</v>
      </c>
      <c r="AV10" s="17">
        <v>0.29529380828455098</v>
      </c>
      <c r="AW10" s="17">
        <v>0.392458954307912</v>
      </c>
      <c r="AX10" s="17"/>
      <c r="AY10" s="17">
        <v>0.45304992269387301</v>
      </c>
      <c r="AZ10" s="17">
        <v>0.33229296165494299</v>
      </c>
      <c r="BA10" s="17">
        <v>0.30101615336610898</v>
      </c>
      <c r="BB10" s="17">
        <v>0.290454102822016</v>
      </c>
      <c r="BC10" s="17">
        <v>0.30513406983719099</v>
      </c>
      <c r="BD10" s="17">
        <v>0.330904676771546</v>
      </c>
      <c r="BE10" s="17">
        <v>0.30109607133641703</v>
      </c>
      <c r="BF10" s="17">
        <v>0.29995358221269902</v>
      </c>
      <c r="BG10" s="17">
        <v>0.295925124368977</v>
      </c>
      <c r="BH10" s="17">
        <v>0.29547374218392303</v>
      </c>
      <c r="BI10" s="17">
        <v>0.38257041901401401</v>
      </c>
      <c r="BJ10" s="17">
        <v>0.366864283545912</v>
      </c>
      <c r="BK10" s="17">
        <v>0.46940971737925202</v>
      </c>
      <c r="BL10" s="17">
        <v>0.225281588042204</v>
      </c>
      <c r="BM10" s="17">
        <v>5.9291922831261203E-2</v>
      </c>
      <c r="BN10" s="17">
        <v>0.25175547373198598</v>
      </c>
      <c r="BO10" s="17"/>
      <c r="BP10" s="17">
        <v>0.33786239658272199</v>
      </c>
      <c r="BQ10" s="17">
        <v>0.33086453202134503</v>
      </c>
      <c r="BR10" s="17">
        <v>0.31777209998080702</v>
      </c>
      <c r="BS10" s="17">
        <v>0.30109807556075602</v>
      </c>
      <c r="BT10" s="17">
        <v>0.248764658342503</v>
      </c>
      <c r="BU10" s="17">
        <v>0.25977823177040199</v>
      </c>
      <c r="BV10" s="17"/>
      <c r="BW10" s="17">
        <v>0.28051290864633799</v>
      </c>
      <c r="BX10" s="17">
        <v>0.31448928015713301</v>
      </c>
      <c r="BY10" s="17">
        <v>0.310300256291278</v>
      </c>
      <c r="BZ10" s="17">
        <v>0.29897161233483899</v>
      </c>
      <c r="CA10" s="17">
        <v>0.31677695435073899</v>
      </c>
      <c r="CB10" s="17">
        <v>0.34902026842798001</v>
      </c>
      <c r="CC10" s="17">
        <v>0.41938145636789498</v>
      </c>
      <c r="CD10" s="17">
        <v>0.27595786696026398</v>
      </c>
      <c r="CE10" s="17"/>
      <c r="CF10" s="17">
        <v>0.356752966362746</v>
      </c>
      <c r="CG10" s="17">
        <v>0.30256144645623101</v>
      </c>
      <c r="CH10" s="17">
        <v>0.31922827788356001</v>
      </c>
      <c r="CI10" s="17">
        <v>0.31058181872320001</v>
      </c>
      <c r="CJ10" s="17">
        <v>0.218337158544675</v>
      </c>
      <c r="CK10" s="17"/>
      <c r="CL10" s="17">
        <v>0.35778327204445598</v>
      </c>
      <c r="CM10" s="17"/>
      <c r="CN10" s="17">
        <v>0.28678108458435098</v>
      </c>
      <c r="CO10" s="17">
        <v>0.34268821045079301</v>
      </c>
      <c r="CP10" s="17">
        <v>0.35158790818305402</v>
      </c>
    </row>
    <row r="11" spans="2:94" x14ac:dyDescent="0.35">
      <c r="B11" s="18" t="s">
        <v>207</v>
      </c>
      <c r="C11" s="17">
        <v>0.24339958867887301</v>
      </c>
      <c r="D11" s="17">
        <v>0.212722955520697</v>
      </c>
      <c r="E11" s="17">
        <v>0.27226744474428499</v>
      </c>
      <c r="F11" s="17"/>
      <c r="G11" s="17">
        <v>0.240363789886162</v>
      </c>
      <c r="H11" s="17">
        <v>0.24357652740507099</v>
      </c>
      <c r="I11" s="17">
        <v>0.236455866719155</v>
      </c>
      <c r="J11" s="17">
        <v>0.20529725675399399</v>
      </c>
      <c r="K11" s="17">
        <v>0.23100749746021501</v>
      </c>
      <c r="L11" s="17">
        <v>0.287772076799374</v>
      </c>
      <c r="M11" s="17"/>
      <c r="N11" s="17">
        <v>0.23800618983081501</v>
      </c>
      <c r="O11" s="17">
        <v>0.22619543688405799</v>
      </c>
      <c r="P11" s="17">
        <v>0.229861254671482</v>
      </c>
      <c r="Q11" s="17">
        <v>0.27379353130959</v>
      </c>
      <c r="R11" s="17"/>
      <c r="S11" s="17">
        <v>0.212228576472135</v>
      </c>
      <c r="T11" s="17">
        <v>0.27573511570075498</v>
      </c>
      <c r="U11" s="17">
        <v>0.207398837320387</v>
      </c>
      <c r="V11" s="17">
        <v>0.21404185258045699</v>
      </c>
      <c r="W11" s="17">
        <v>0.22098829829844499</v>
      </c>
      <c r="X11" s="17">
        <v>0.312005525154256</v>
      </c>
      <c r="Y11" s="17">
        <v>0.19169832372183199</v>
      </c>
      <c r="Z11" s="17">
        <v>0.383955785704233</v>
      </c>
      <c r="AA11" s="17">
        <v>0.237313348273997</v>
      </c>
      <c r="AB11" s="17">
        <v>0.24729851310642101</v>
      </c>
      <c r="AC11" s="17">
        <v>0.24042984480810101</v>
      </c>
      <c r="AD11" s="17"/>
      <c r="AE11" s="17">
        <v>0.23031501675487101</v>
      </c>
      <c r="AF11" s="17">
        <v>0.26059583565711802</v>
      </c>
      <c r="AG11" s="17">
        <v>0.21353320082233601</v>
      </c>
      <c r="AH11" s="17"/>
      <c r="AI11" s="17">
        <v>0.22920033519345301</v>
      </c>
      <c r="AJ11" s="17">
        <v>0.22673460486046401</v>
      </c>
      <c r="AK11" s="17">
        <v>0.26356612155113301</v>
      </c>
      <c r="AL11" s="17">
        <v>0.39976391669764699</v>
      </c>
      <c r="AM11" s="17">
        <v>0.241111787387495</v>
      </c>
      <c r="AN11" s="17"/>
      <c r="AO11" s="17">
        <v>0.20869492563203901</v>
      </c>
      <c r="AP11" s="17">
        <v>0.215948469196867</v>
      </c>
      <c r="AQ11" s="17">
        <v>0.29493700597193401</v>
      </c>
      <c r="AR11" s="17"/>
      <c r="AS11" s="17">
        <v>0.265476694043211</v>
      </c>
      <c r="AT11" s="17">
        <v>0.22386931410392599</v>
      </c>
      <c r="AU11" s="17">
        <v>0.26035137032585398</v>
      </c>
      <c r="AV11" s="17">
        <v>0.19432087568074599</v>
      </c>
      <c r="AW11" s="17">
        <v>0.34866033724816498</v>
      </c>
      <c r="AX11" s="17"/>
      <c r="AY11" s="17">
        <v>0.10445010812691199</v>
      </c>
      <c r="AZ11" s="17">
        <v>0.291042620370007</v>
      </c>
      <c r="BA11" s="17">
        <v>0.29160853595376302</v>
      </c>
      <c r="BB11" s="17">
        <v>0.24713525683139301</v>
      </c>
      <c r="BC11" s="17">
        <v>0.25150217925051599</v>
      </c>
      <c r="BD11" s="17">
        <v>0.29027628730027899</v>
      </c>
      <c r="BE11" s="17">
        <v>0.27825358661036997</v>
      </c>
      <c r="BF11" s="17">
        <v>0.19625922898512799</v>
      </c>
      <c r="BG11" s="17">
        <v>0.252780905238845</v>
      </c>
      <c r="BH11" s="17">
        <v>0.270188048557784</v>
      </c>
      <c r="BI11" s="17">
        <v>0.20318411168603501</v>
      </c>
      <c r="BJ11" s="17">
        <v>0.15062387522912701</v>
      </c>
      <c r="BK11" s="17">
        <v>0.156743020934376</v>
      </c>
      <c r="BL11" s="17">
        <v>0.22494635453856901</v>
      </c>
      <c r="BM11" s="17">
        <v>0.29084718579656199</v>
      </c>
      <c r="BN11" s="17">
        <v>0.20107494495602601</v>
      </c>
      <c r="BO11" s="17"/>
      <c r="BP11" s="17">
        <v>0.211869468498562</v>
      </c>
      <c r="BQ11" s="17">
        <v>0.26559713796977602</v>
      </c>
      <c r="BR11" s="17">
        <v>0.19746969485700799</v>
      </c>
      <c r="BS11" s="17">
        <v>0.23774593932843599</v>
      </c>
      <c r="BT11" s="17">
        <v>0.30411366684086</v>
      </c>
      <c r="BU11" s="17">
        <v>0.29752306348378799</v>
      </c>
      <c r="BV11" s="17"/>
      <c r="BW11" s="17">
        <v>0.17004547424295199</v>
      </c>
      <c r="BX11" s="17">
        <v>0.22868819634690701</v>
      </c>
      <c r="BY11" s="17">
        <v>0.27887578215481201</v>
      </c>
      <c r="BZ11" s="17">
        <v>0.227096728303844</v>
      </c>
      <c r="CA11" s="17">
        <v>0.247537243990512</v>
      </c>
      <c r="CB11" s="17">
        <v>0.292604677448074</v>
      </c>
      <c r="CC11" s="17">
        <v>0.15649367492520699</v>
      </c>
      <c r="CD11" s="17">
        <v>0.18893426855561701</v>
      </c>
      <c r="CE11" s="17"/>
      <c r="CF11" s="17">
        <v>0.19472768765037099</v>
      </c>
      <c r="CG11" s="17">
        <v>0.24932510401215899</v>
      </c>
      <c r="CH11" s="17">
        <v>0.23786175482029401</v>
      </c>
      <c r="CI11" s="17">
        <v>0.25616449317929801</v>
      </c>
      <c r="CJ11" s="17">
        <v>0.320695961709143</v>
      </c>
      <c r="CK11" s="17"/>
      <c r="CL11" s="17">
        <v>0.24879100528336701</v>
      </c>
      <c r="CM11" s="17"/>
      <c r="CN11" s="17">
        <v>0.24379584228360299</v>
      </c>
      <c r="CO11" s="17">
        <v>0.31427872506144799</v>
      </c>
      <c r="CP11" s="17">
        <v>0.18874343369982</v>
      </c>
    </row>
    <row r="12" spans="2:94" x14ac:dyDescent="0.35">
      <c r="B12" s="18" t="s">
        <v>208</v>
      </c>
      <c r="C12" s="17">
        <v>9.2631418576367794E-2</v>
      </c>
      <c r="D12" s="17">
        <v>7.5374041622120497E-2</v>
      </c>
      <c r="E12" s="17">
        <v>0.108712574967903</v>
      </c>
      <c r="F12" s="17"/>
      <c r="G12" s="17">
        <v>4.7814386054517002E-2</v>
      </c>
      <c r="H12" s="17">
        <v>8.5697547542650104E-2</v>
      </c>
      <c r="I12" s="17">
        <v>4.01220058639963E-2</v>
      </c>
      <c r="J12" s="17">
        <v>0.123351816881931</v>
      </c>
      <c r="K12" s="17">
        <v>9.8426882816585307E-2</v>
      </c>
      <c r="L12" s="17">
        <v>0.13482678207354901</v>
      </c>
      <c r="M12" s="17"/>
      <c r="N12" s="17">
        <v>8.0521844307315099E-2</v>
      </c>
      <c r="O12" s="17">
        <v>9.2629419890273901E-2</v>
      </c>
      <c r="P12" s="17">
        <v>0.117909840384699</v>
      </c>
      <c r="Q12" s="17">
        <v>8.5466488593580997E-2</v>
      </c>
      <c r="R12" s="17"/>
      <c r="S12" s="17">
        <v>9.5946605579476402E-2</v>
      </c>
      <c r="T12" s="17">
        <v>6.1769598774446398E-2</v>
      </c>
      <c r="U12" s="17">
        <v>0.11770284033868</v>
      </c>
      <c r="V12" s="17">
        <v>0.109617806594241</v>
      </c>
      <c r="W12" s="17">
        <v>8.3163206696223499E-2</v>
      </c>
      <c r="X12" s="17">
        <v>6.7472140025625502E-2</v>
      </c>
      <c r="Y12" s="17">
        <v>6.2660236876431394E-2</v>
      </c>
      <c r="Z12" s="17">
        <v>0.162998885778637</v>
      </c>
      <c r="AA12" s="17">
        <v>0.118874145733882</v>
      </c>
      <c r="AB12" s="17">
        <v>6.8985876889257905E-2</v>
      </c>
      <c r="AC12" s="17">
        <v>0.15122010236624001</v>
      </c>
      <c r="AD12" s="17"/>
      <c r="AE12" s="17">
        <v>0.109913461184066</v>
      </c>
      <c r="AF12" s="17">
        <v>7.5158759904198E-2</v>
      </c>
      <c r="AG12" s="17">
        <v>0.10949711069359599</v>
      </c>
      <c r="AH12" s="17"/>
      <c r="AI12" s="17">
        <v>0.12401816853259399</v>
      </c>
      <c r="AJ12" s="17">
        <v>7.5535636816184096E-2</v>
      </c>
      <c r="AK12" s="17">
        <v>0.106694228235737</v>
      </c>
      <c r="AL12" s="17">
        <v>9.4482947120687499E-2</v>
      </c>
      <c r="AM12" s="17">
        <v>7.0493624575375197E-2</v>
      </c>
      <c r="AN12" s="17"/>
      <c r="AO12" s="17">
        <v>0.115179272770112</v>
      </c>
      <c r="AP12" s="17">
        <v>7.4514140652118602E-2</v>
      </c>
      <c r="AQ12" s="17">
        <v>9.3095792367317798E-2</v>
      </c>
      <c r="AR12" s="17"/>
      <c r="AS12" s="17">
        <v>0.113086229944678</v>
      </c>
      <c r="AT12" s="17">
        <v>0.103147723764559</v>
      </c>
      <c r="AU12" s="17">
        <v>9.1224764625885094E-2</v>
      </c>
      <c r="AV12" s="17">
        <v>7.7371604517005199E-2</v>
      </c>
      <c r="AW12" s="17">
        <v>0</v>
      </c>
      <c r="AX12" s="17"/>
      <c r="AY12" s="17">
        <v>0</v>
      </c>
      <c r="AZ12" s="17">
        <v>6.4885316200869E-2</v>
      </c>
      <c r="BA12" s="17">
        <v>6.2400978891904199E-2</v>
      </c>
      <c r="BB12" s="17">
        <v>9.9499545030449499E-2</v>
      </c>
      <c r="BC12" s="17">
        <v>0.101178999751574</v>
      </c>
      <c r="BD12" s="17">
        <v>7.3258682578406703E-2</v>
      </c>
      <c r="BE12" s="17">
        <v>8.2475303379575995E-2</v>
      </c>
      <c r="BF12" s="17">
        <v>0.13762333085683101</v>
      </c>
      <c r="BG12" s="17">
        <v>0.106280578972337</v>
      </c>
      <c r="BH12" s="17">
        <v>8.5974447768991394E-2</v>
      </c>
      <c r="BI12" s="17">
        <v>0.11250723942730601</v>
      </c>
      <c r="BJ12" s="17">
        <v>7.7968094628388607E-2</v>
      </c>
      <c r="BK12" s="17">
        <v>3.3942301584747203E-2</v>
      </c>
      <c r="BL12" s="17">
        <v>0.18156535247713099</v>
      </c>
      <c r="BM12" s="17">
        <v>0.12613845236207499</v>
      </c>
      <c r="BN12" s="17">
        <v>0.101907097821461</v>
      </c>
      <c r="BO12" s="17"/>
      <c r="BP12" s="17">
        <v>6.2591083002095399E-2</v>
      </c>
      <c r="BQ12" s="17">
        <v>8.6661125924472004E-2</v>
      </c>
      <c r="BR12" s="17">
        <v>0.116604677122154</v>
      </c>
      <c r="BS12" s="17">
        <v>0.110959442243579</v>
      </c>
      <c r="BT12" s="17">
        <v>0.122763404720971</v>
      </c>
      <c r="BU12" s="17">
        <v>7.94158615576155E-2</v>
      </c>
      <c r="BV12" s="17"/>
      <c r="BW12" s="17">
        <v>2.29801125628665E-2</v>
      </c>
      <c r="BX12" s="17">
        <v>0.119104121144915</v>
      </c>
      <c r="BY12" s="17">
        <v>8.7037615139635094E-2</v>
      </c>
      <c r="BZ12" s="17">
        <v>9.9201367905445606E-2</v>
      </c>
      <c r="CA12" s="17">
        <v>9.1675096099562703E-2</v>
      </c>
      <c r="CB12" s="17">
        <v>9.4649371336705604E-2</v>
      </c>
      <c r="CC12" s="17">
        <v>8.6511060180052807E-2</v>
      </c>
      <c r="CD12" s="17">
        <v>4.5471613367106999E-2</v>
      </c>
      <c r="CE12" s="17"/>
      <c r="CF12" s="17">
        <v>0.12809814383936899</v>
      </c>
      <c r="CG12" s="17">
        <v>8.7236693477336799E-2</v>
      </c>
      <c r="CH12" s="17">
        <v>9.8521044969848703E-2</v>
      </c>
      <c r="CI12" s="17">
        <v>8.7826328452737398E-2</v>
      </c>
      <c r="CJ12" s="17">
        <v>0</v>
      </c>
      <c r="CK12" s="17"/>
      <c r="CL12" s="17">
        <v>0.10248411644494899</v>
      </c>
      <c r="CM12" s="17"/>
      <c r="CN12" s="17">
        <v>8.3840568042479705E-2</v>
      </c>
      <c r="CO12" s="17">
        <v>9.4486082745025804E-2</v>
      </c>
      <c r="CP12" s="17">
        <v>0.112470310345092</v>
      </c>
    </row>
    <row r="13" spans="2:94" x14ac:dyDescent="0.35">
      <c r="B13" s="18" t="s">
        <v>209</v>
      </c>
      <c r="C13" s="17">
        <v>8.4429427904071694E-2</v>
      </c>
      <c r="D13" s="17">
        <v>7.7439423007378799E-2</v>
      </c>
      <c r="E13" s="17">
        <v>9.1111056886377301E-2</v>
      </c>
      <c r="F13" s="17"/>
      <c r="G13" s="17">
        <v>2.8598949795203901E-2</v>
      </c>
      <c r="H13" s="17">
        <v>4.3200832716377098E-2</v>
      </c>
      <c r="I13" s="17">
        <v>6.57040703109293E-2</v>
      </c>
      <c r="J13" s="17">
        <v>8.8909123874519699E-2</v>
      </c>
      <c r="K13" s="17">
        <v>0.17439473088656901</v>
      </c>
      <c r="L13" s="17">
        <v>0.11166961753849899</v>
      </c>
      <c r="M13" s="17"/>
      <c r="N13" s="17">
        <v>8.2839847668069205E-2</v>
      </c>
      <c r="O13" s="17">
        <v>8.8567014769550298E-2</v>
      </c>
      <c r="P13" s="17">
        <v>0.111816285909491</v>
      </c>
      <c r="Q13" s="17">
        <v>6.3573605390637097E-2</v>
      </c>
      <c r="R13" s="17"/>
      <c r="S13" s="17">
        <v>6.4576765341116005E-2</v>
      </c>
      <c r="T13" s="17">
        <v>0.105816273901292</v>
      </c>
      <c r="U13" s="17">
        <v>5.9813648286232701E-2</v>
      </c>
      <c r="V13" s="17">
        <v>0.104345882220177</v>
      </c>
      <c r="W13" s="17">
        <v>7.0033152840723006E-2</v>
      </c>
      <c r="X13" s="17">
        <v>8.0292322093057394E-2</v>
      </c>
      <c r="Y13" s="17">
        <v>0.111872101035365</v>
      </c>
      <c r="Z13" s="17">
        <v>5.2228699371114698E-2</v>
      </c>
      <c r="AA13" s="17">
        <v>5.3938162300292497E-2</v>
      </c>
      <c r="AB13" s="17">
        <v>0.10146783701908101</v>
      </c>
      <c r="AC13" s="17">
        <v>0.112588075812036</v>
      </c>
      <c r="AD13" s="17"/>
      <c r="AE13" s="17">
        <v>0.12970090261928699</v>
      </c>
      <c r="AF13" s="17">
        <v>6.5376395117562699E-2</v>
      </c>
      <c r="AG13" s="17">
        <v>6.1562588847253602E-2</v>
      </c>
      <c r="AH13" s="17"/>
      <c r="AI13" s="17">
        <v>0.11236342305423699</v>
      </c>
      <c r="AJ13" s="17">
        <v>7.0021370989562806E-2</v>
      </c>
      <c r="AK13" s="17">
        <v>9.2977674389523896E-2</v>
      </c>
      <c r="AL13" s="17">
        <v>9.5344209970602695E-2</v>
      </c>
      <c r="AM13" s="17">
        <v>8.6134953947863399E-2</v>
      </c>
      <c r="AN13" s="17"/>
      <c r="AO13" s="17">
        <v>6.4921734752639904E-2</v>
      </c>
      <c r="AP13" s="17">
        <v>7.6377205099024403E-2</v>
      </c>
      <c r="AQ13" s="17">
        <v>9.9314601618934795E-2</v>
      </c>
      <c r="AR13" s="17"/>
      <c r="AS13" s="17">
        <v>8.4063581810017995E-2</v>
      </c>
      <c r="AT13" s="17">
        <v>8.2390869447047196E-2</v>
      </c>
      <c r="AU13" s="17">
        <v>6.3404809960339301E-2</v>
      </c>
      <c r="AV13" s="17">
        <v>9.5099302555694903E-2</v>
      </c>
      <c r="AW13" s="17">
        <v>0</v>
      </c>
      <c r="AX13" s="17"/>
      <c r="AY13" s="17">
        <v>0.100579784165331</v>
      </c>
      <c r="AZ13" s="17">
        <v>3.45416129443364E-2</v>
      </c>
      <c r="BA13" s="17">
        <v>6.5603391056091406E-2</v>
      </c>
      <c r="BB13" s="17">
        <v>9.4961888095467295E-2</v>
      </c>
      <c r="BC13" s="17">
        <v>8.7665920642637896E-2</v>
      </c>
      <c r="BD13" s="17">
        <v>0.13735252877496801</v>
      </c>
      <c r="BE13" s="17">
        <v>0.112892167179079</v>
      </c>
      <c r="BF13" s="17">
        <v>9.5497063175095001E-2</v>
      </c>
      <c r="BG13" s="17">
        <v>0.122864054387494</v>
      </c>
      <c r="BH13" s="17">
        <v>7.0113566929664306E-2</v>
      </c>
      <c r="BI13" s="17">
        <v>7.3877546611783307E-2</v>
      </c>
      <c r="BJ13" s="17">
        <v>9.5100249769647704E-2</v>
      </c>
      <c r="BK13" s="17">
        <v>2.4787499496539401E-2</v>
      </c>
      <c r="BL13" s="17">
        <v>8.7542031413867905E-2</v>
      </c>
      <c r="BM13" s="17">
        <v>5.8147489972427399E-2</v>
      </c>
      <c r="BN13" s="17">
        <v>0</v>
      </c>
      <c r="BO13" s="17"/>
      <c r="BP13" s="17">
        <v>5.90942953780473E-2</v>
      </c>
      <c r="BQ13" s="17">
        <v>7.7569544354768205E-2</v>
      </c>
      <c r="BR13" s="17">
        <v>7.5430373892534194E-2</v>
      </c>
      <c r="BS13" s="17">
        <v>9.5523697277629896E-2</v>
      </c>
      <c r="BT13" s="17">
        <v>0.14209574793691301</v>
      </c>
      <c r="BU13" s="17">
        <v>0.10909470926149099</v>
      </c>
      <c r="BV13" s="17"/>
      <c r="BW13" s="17">
        <v>4.7235124355715502E-2</v>
      </c>
      <c r="BX13" s="17">
        <v>8.2387941444168597E-2</v>
      </c>
      <c r="BY13" s="17">
        <v>7.6214478557206797E-2</v>
      </c>
      <c r="BZ13" s="17">
        <v>0.11596758965408201</v>
      </c>
      <c r="CA13" s="17">
        <v>8.1617915588442294E-2</v>
      </c>
      <c r="CB13" s="17">
        <v>0.16653453620695</v>
      </c>
      <c r="CC13" s="17">
        <v>7.1514386747432504E-2</v>
      </c>
      <c r="CD13" s="17">
        <v>5.0574958142540399E-2</v>
      </c>
      <c r="CE13" s="17"/>
      <c r="CF13" s="17">
        <v>3.4371591455784202E-2</v>
      </c>
      <c r="CG13" s="17">
        <v>9.28762207429501E-2</v>
      </c>
      <c r="CH13" s="17">
        <v>8.1783748540875306E-2</v>
      </c>
      <c r="CI13" s="17">
        <v>0.10409138405397</v>
      </c>
      <c r="CJ13" s="17">
        <v>6.1463333871120199E-2</v>
      </c>
      <c r="CK13" s="17"/>
      <c r="CL13" s="17">
        <v>0.106381494219842</v>
      </c>
      <c r="CM13" s="17"/>
      <c r="CN13" s="17">
        <v>0.103029579203316</v>
      </c>
      <c r="CO13" s="17">
        <v>4.4548864974651499E-2</v>
      </c>
      <c r="CP13" s="17">
        <v>6.9694053630012506E-2</v>
      </c>
    </row>
    <row r="14" spans="2:94" x14ac:dyDescent="0.35">
      <c r="B14" s="18" t="s">
        <v>133</v>
      </c>
      <c r="C14" s="17">
        <v>4.1954140854558203E-2</v>
      </c>
      <c r="D14" s="17">
        <v>1.8542627581021001E-2</v>
      </c>
      <c r="E14" s="17">
        <v>6.3470103982707096E-2</v>
      </c>
      <c r="F14" s="17"/>
      <c r="G14" s="17">
        <v>2.7665226566176301E-2</v>
      </c>
      <c r="H14" s="17">
        <v>4.6241556073987597E-2</v>
      </c>
      <c r="I14" s="17">
        <v>4.5575250330929303E-2</v>
      </c>
      <c r="J14" s="17">
        <v>6.71551618363736E-2</v>
      </c>
      <c r="K14" s="17">
        <v>2.9669682363234799E-2</v>
      </c>
      <c r="L14" s="17">
        <v>3.1986608085925801E-2</v>
      </c>
      <c r="M14" s="17"/>
      <c r="N14" s="17">
        <v>3.4159164017278303E-2</v>
      </c>
      <c r="O14" s="17">
        <v>2.9361192705668799E-2</v>
      </c>
      <c r="P14" s="17">
        <v>4.4237505602366702E-2</v>
      </c>
      <c r="Q14" s="17">
        <v>5.7994602209036898E-2</v>
      </c>
      <c r="R14" s="17"/>
      <c r="S14" s="17">
        <v>5.8325712858113998E-2</v>
      </c>
      <c r="T14" s="17">
        <v>5.4542751959477997E-2</v>
      </c>
      <c r="U14" s="17">
        <v>4.12151035353727E-2</v>
      </c>
      <c r="V14" s="17">
        <v>6.8283028443689095E-2</v>
      </c>
      <c r="W14" s="17">
        <v>1.16880630810582E-2</v>
      </c>
      <c r="X14" s="17">
        <v>3.28682014270461E-2</v>
      </c>
      <c r="Y14" s="17">
        <v>6.5013217599261194E-2</v>
      </c>
      <c r="Z14" s="17">
        <v>0</v>
      </c>
      <c r="AA14" s="17">
        <v>1.7851340506804501E-2</v>
      </c>
      <c r="AB14" s="17">
        <v>3.1889930897987799E-2</v>
      </c>
      <c r="AC14" s="17">
        <v>4.1449465939057899E-2</v>
      </c>
      <c r="AD14" s="17"/>
      <c r="AE14" s="17">
        <v>4.0821569959901098E-2</v>
      </c>
      <c r="AF14" s="17">
        <v>3.6015189216324003E-2</v>
      </c>
      <c r="AG14" s="17">
        <v>7.2300265046676304E-2</v>
      </c>
      <c r="AH14" s="17"/>
      <c r="AI14" s="17">
        <v>1.45052583298915E-2</v>
      </c>
      <c r="AJ14" s="17">
        <v>3.1640043276745501E-2</v>
      </c>
      <c r="AK14" s="17">
        <v>5.7580652838343897E-2</v>
      </c>
      <c r="AL14" s="17">
        <v>0</v>
      </c>
      <c r="AM14" s="17">
        <v>8.1801794426918206E-2</v>
      </c>
      <c r="AN14" s="17"/>
      <c r="AO14" s="17">
        <v>5.2647443872620003E-3</v>
      </c>
      <c r="AP14" s="17">
        <v>3.8479714563804397E-2</v>
      </c>
      <c r="AQ14" s="17">
        <v>4.3049789142084099E-2</v>
      </c>
      <c r="AR14" s="17"/>
      <c r="AS14" s="17">
        <v>3.5247490592872598E-2</v>
      </c>
      <c r="AT14" s="17">
        <v>4.71210542965406E-2</v>
      </c>
      <c r="AU14" s="17">
        <v>4.2276739777272199E-2</v>
      </c>
      <c r="AV14" s="17">
        <v>3.89318053048349E-2</v>
      </c>
      <c r="AW14" s="17">
        <v>0</v>
      </c>
      <c r="AX14" s="17"/>
      <c r="AY14" s="17">
        <v>0.12174770157582999</v>
      </c>
      <c r="AZ14" s="17">
        <v>5.6113824421180798E-2</v>
      </c>
      <c r="BA14" s="17">
        <v>6.1194256996389099E-2</v>
      </c>
      <c r="BB14" s="17">
        <v>4.3755442723608103E-2</v>
      </c>
      <c r="BC14" s="17">
        <v>1.7766851618977599E-2</v>
      </c>
      <c r="BD14" s="17">
        <v>2.0819008805068401E-2</v>
      </c>
      <c r="BE14" s="17">
        <v>2.5689733927778E-2</v>
      </c>
      <c r="BF14" s="17">
        <v>3.2008604405161303E-2</v>
      </c>
      <c r="BG14" s="17">
        <v>3.0180036127812501E-2</v>
      </c>
      <c r="BH14" s="17">
        <v>3.4318874307151401E-2</v>
      </c>
      <c r="BI14" s="17">
        <v>6.0447377068336701E-2</v>
      </c>
      <c r="BJ14" s="17">
        <v>5.0062128704915401E-2</v>
      </c>
      <c r="BK14" s="17">
        <v>2.7058541929018801E-2</v>
      </c>
      <c r="BL14" s="17">
        <v>0</v>
      </c>
      <c r="BM14" s="17">
        <v>0.114261726073452</v>
      </c>
      <c r="BN14" s="17">
        <v>0</v>
      </c>
      <c r="BO14" s="17"/>
      <c r="BP14" s="17">
        <v>3.6050263226637097E-2</v>
      </c>
      <c r="BQ14" s="17">
        <v>4.3913286744054598E-2</v>
      </c>
      <c r="BR14" s="17">
        <v>3.0998016782878699E-2</v>
      </c>
      <c r="BS14" s="17">
        <v>4.5943214685500597E-2</v>
      </c>
      <c r="BT14" s="17">
        <v>5.2459057176726602E-2</v>
      </c>
      <c r="BU14" s="17">
        <v>5.1225007164861003E-2</v>
      </c>
      <c r="BV14" s="17"/>
      <c r="BW14" s="17">
        <v>5.3512643529759901E-2</v>
      </c>
      <c r="BX14" s="17">
        <v>2.1405350163994401E-2</v>
      </c>
      <c r="BY14" s="17">
        <v>3.8096120438089402E-2</v>
      </c>
      <c r="BZ14" s="17">
        <v>4.6632855912435003E-2</v>
      </c>
      <c r="CA14" s="17">
        <v>3.6469145252217297E-2</v>
      </c>
      <c r="CB14" s="17">
        <v>2.90356409194867E-2</v>
      </c>
      <c r="CC14" s="17">
        <v>0</v>
      </c>
      <c r="CD14" s="17">
        <v>0.10989728331371899</v>
      </c>
      <c r="CE14" s="17"/>
      <c r="CF14" s="17">
        <v>2.66425941585464E-2</v>
      </c>
      <c r="CG14" s="17">
        <v>3.8755004204381299E-2</v>
      </c>
      <c r="CH14" s="17">
        <v>4.09650149083612E-2</v>
      </c>
      <c r="CI14" s="17">
        <v>6.0966407394741899E-2</v>
      </c>
      <c r="CJ14" s="17">
        <v>3.35178781222372E-2</v>
      </c>
      <c r="CK14" s="17"/>
      <c r="CL14" s="17">
        <v>2.6504324038083601E-2</v>
      </c>
      <c r="CM14" s="17"/>
      <c r="CN14" s="17">
        <v>5.1817888339503598E-2</v>
      </c>
      <c r="CO14" s="17">
        <v>5.0082998740469099E-2</v>
      </c>
      <c r="CP14" s="17">
        <v>1.19588912185912E-2</v>
      </c>
    </row>
    <row r="15" spans="2:94" x14ac:dyDescent="0.35">
      <c r="B15" s="18" t="s">
        <v>145</v>
      </c>
      <c r="C15" s="20">
        <v>0.53758542398612896</v>
      </c>
      <c r="D15" s="20">
        <v>0.61592095226878296</v>
      </c>
      <c r="E15" s="20">
        <v>0.464438819418728</v>
      </c>
      <c r="F15" s="20"/>
      <c r="G15" s="20">
        <v>0.655557647697941</v>
      </c>
      <c r="H15" s="20">
        <v>0.58128353626191398</v>
      </c>
      <c r="I15" s="20">
        <v>0.61214280677499</v>
      </c>
      <c r="J15" s="20">
        <v>0.51528664065318197</v>
      </c>
      <c r="K15" s="20">
        <v>0.46650120647339599</v>
      </c>
      <c r="L15" s="20">
        <v>0.43374491550265198</v>
      </c>
      <c r="M15" s="20"/>
      <c r="N15" s="20">
        <v>0.56447295417652199</v>
      </c>
      <c r="O15" s="20">
        <v>0.56324693575044804</v>
      </c>
      <c r="P15" s="20">
        <v>0.49617511343196102</v>
      </c>
      <c r="Q15" s="20">
        <v>0.51917177249715496</v>
      </c>
      <c r="R15" s="20"/>
      <c r="S15" s="20">
        <v>0.56892233974915796</v>
      </c>
      <c r="T15" s="20">
        <v>0.50213625966402897</v>
      </c>
      <c r="U15" s="20">
        <v>0.57386957051932797</v>
      </c>
      <c r="V15" s="20">
        <v>0.50371143016143505</v>
      </c>
      <c r="W15" s="20">
        <v>0.61412727908355103</v>
      </c>
      <c r="X15" s="20">
        <v>0.50736181130001501</v>
      </c>
      <c r="Y15" s="20">
        <v>0.56875612076711002</v>
      </c>
      <c r="Z15" s="20">
        <v>0.40081662914601501</v>
      </c>
      <c r="AA15" s="20">
        <v>0.57202300318502397</v>
      </c>
      <c r="AB15" s="20">
        <v>0.55035784208725302</v>
      </c>
      <c r="AC15" s="20">
        <v>0.45431251107456599</v>
      </c>
      <c r="AD15" s="20"/>
      <c r="AE15" s="20">
        <v>0.48924904948187398</v>
      </c>
      <c r="AF15" s="20">
        <v>0.56285382010479801</v>
      </c>
      <c r="AG15" s="20">
        <v>0.54310683459013798</v>
      </c>
      <c r="AH15" s="20"/>
      <c r="AI15" s="20">
        <v>0.51991281488982399</v>
      </c>
      <c r="AJ15" s="20">
        <v>0.59606834405704401</v>
      </c>
      <c r="AK15" s="20">
        <v>0.479181322985262</v>
      </c>
      <c r="AL15" s="20">
        <v>0.41040892621106301</v>
      </c>
      <c r="AM15" s="20">
        <v>0.52045783966234804</v>
      </c>
      <c r="AN15" s="20"/>
      <c r="AO15" s="20">
        <v>0.60593932245794602</v>
      </c>
      <c r="AP15" s="20">
        <v>0.59468047048818495</v>
      </c>
      <c r="AQ15" s="20">
        <v>0.469602810899729</v>
      </c>
      <c r="AR15" s="20"/>
      <c r="AS15" s="20">
        <v>0.50212600360922099</v>
      </c>
      <c r="AT15" s="20">
        <v>0.54347103838792699</v>
      </c>
      <c r="AU15" s="20">
        <v>0.54274231531064898</v>
      </c>
      <c r="AV15" s="20">
        <v>0.59427641194171898</v>
      </c>
      <c r="AW15" s="20">
        <v>0.65133966275183497</v>
      </c>
      <c r="AX15" s="20"/>
      <c r="AY15" s="20">
        <v>0.67322240613192597</v>
      </c>
      <c r="AZ15" s="20">
        <v>0.55341662606360698</v>
      </c>
      <c r="BA15" s="20">
        <v>0.51919283710185204</v>
      </c>
      <c r="BB15" s="20">
        <v>0.51464786731908196</v>
      </c>
      <c r="BC15" s="20">
        <v>0.54188604873629398</v>
      </c>
      <c r="BD15" s="20">
        <v>0.47829349254127801</v>
      </c>
      <c r="BE15" s="20">
        <v>0.50068920890319701</v>
      </c>
      <c r="BF15" s="20">
        <v>0.53861177257778503</v>
      </c>
      <c r="BG15" s="20">
        <v>0.48789442527351101</v>
      </c>
      <c r="BH15" s="20">
        <v>0.53940506243640796</v>
      </c>
      <c r="BI15" s="20">
        <v>0.54998372520653904</v>
      </c>
      <c r="BJ15" s="20">
        <v>0.62624565166792101</v>
      </c>
      <c r="BK15" s="20">
        <v>0.757468636055318</v>
      </c>
      <c r="BL15" s="20">
        <v>0.50594626157043199</v>
      </c>
      <c r="BM15" s="20">
        <v>0.41060514579548402</v>
      </c>
      <c r="BN15" s="20">
        <v>0.69701795722251303</v>
      </c>
      <c r="BO15" s="20"/>
      <c r="BP15" s="20">
        <v>0.63039488989465797</v>
      </c>
      <c r="BQ15" s="20">
        <v>0.52625890500692896</v>
      </c>
      <c r="BR15" s="20">
        <v>0.57949723734542502</v>
      </c>
      <c r="BS15" s="20">
        <v>0.50982770646485498</v>
      </c>
      <c r="BT15" s="20">
        <v>0.37856812332452999</v>
      </c>
      <c r="BU15" s="20">
        <v>0.46274135853224402</v>
      </c>
      <c r="BV15" s="20"/>
      <c r="BW15" s="20">
        <v>0.70622664530870605</v>
      </c>
      <c r="BX15" s="20">
        <v>0.54841439090001498</v>
      </c>
      <c r="BY15" s="20">
        <v>0.51977600371025701</v>
      </c>
      <c r="BZ15" s="20">
        <v>0.51110145822419395</v>
      </c>
      <c r="CA15" s="20">
        <v>0.54270059906926604</v>
      </c>
      <c r="CB15" s="20">
        <v>0.41717577408878298</v>
      </c>
      <c r="CC15" s="20">
        <v>0.68548087814730796</v>
      </c>
      <c r="CD15" s="20">
        <v>0.60512187662101702</v>
      </c>
      <c r="CE15" s="20"/>
      <c r="CF15" s="20">
        <v>0.61615998289592999</v>
      </c>
      <c r="CG15" s="20">
        <v>0.53180697756317297</v>
      </c>
      <c r="CH15" s="20">
        <v>0.54086843676062002</v>
      </c>
      <c r="CI15" s="20">
        <v>0.490951386919253</v>
      </c>
      <c r="CJ15" s="20">
        <v>0.58432282629749999</v>
      </c>
      <c r="CK15" s="20"/>
      <c r="CL15" s="20">
        <v>0.51583906001375901</v>
      </c>
      <c r="CM15" s="20"/>
      <c r="CN15" s="20">
        <v>0.51751612213109699</v>
      </c>
      <c r="CO15" s="20">
        <v>0.49660332847840599</v>
      </c>
      <c r="CP15" s="20">
        <v>0.61713331110648395</v>
      </c>
    </row>
    <row r="16" spans="2:94" x14ac:dyDescent="0.35">
      <c r="B16" s="18" t="s">
        <v>146</v>
      </c>
      <c r="C16" s="20">
        <v>0.17706084648043999</v>
      </c>
      <c r="D16" s="20">
        <v>0.15281346462949899</v>
      </c>
      <c r="E16" s="20">
        <v>0.19982363185428101</v>
      </c>
      <c r="F16" s="20"/>
      <c r="G16" s="20">
        <v>7.6413335849720904E-2</v>
      </c>
      <c r="H16" s="20">
        <v>0.128898380259027</v>
      </c>
      <c r="I16" s="20">
        <v>0.105826076174926</v>
      </c>
      <c r="J16" s="20">
        <v>0.21226094075645</v>
      </c>
      <c r="K16" s="20">
        <v>0.272821613703154</v>
      </c>
      <c r="L16" s="20">
        <v>0.246496399612049</v>
      </c>
      <c r="M16" s="20"/>
      <c r="N16" s="20">
        <v>0.163361691975384</v>
      </c>
      <c r="O16" s="20">
        <v>0.18119643465982399</v>
      </c>
      <c r="P16" s="20">
        <v>0.22972612629419001</v>
      </c>
      <c r="Q16" s="20">
        <v>0.149040093984218</v>
      </c>
      <c r="R16" s="20"/>
      <c r="S16" s="20">
        <v>0.16052337092059199</v>
      </c>
      <c r="T16" s="20">
        <v>0.16758587267573899</v>
      </c>
      <c r="U16" s="20">
        <v>0.17751648862491301</v>
      </c>
      <c r="V16" s="20">
        <v>0.21396368881441799</v>
      </c>
      <c r="W16" s="20">
        <v>0.15319635953694599</v>
      </c>
      <c r="X16" s="20">
        <v>0.14776446211868299</v>
      </c>
      <c r="Y16" s="20">
        <v>0.17453233791179701</v>
      </c>
      <c r="Z16" s="20">
        <v>0.21522758514975199</v>
      </c>
      <c r="AA16" s="20">
        <v>0.17281230803417399</v>
      </c>
      <c r="AB16" s="20">
        <v>0.17045371390833899</v>
      </c>
      <c r="AC16" s="20">
        <v>0.26380817817827501</v>
      </c>
      <c r="AD16" s="20"/>
      <c r="AE16" s="20">
        <v>0.23961436380335299</v>
      </c>
      <c r="AF16" s="20">
        <v>0.140535155021761</v>
      </c>
      <c r="AG16" s="20">
        <v>0.17105969954085001</v>
      </c>
      <c r="AH16" s="20"/>
      <c r="AI16" s="20">
        <v>0.236381591586831</v>
      </c>
      <c r="AJ16" s="20">
        <v>0.14555700780574701</v>
      </c>
      <c r="AK16" s="20">
        <v>0.19967190262526099</v>
      </c>
      <c r="AL16" s="20">
        <v>0.18982715709129</v>
      </c>
      <c r="AM16" s="20">
        <v>0.156628578523239</v>
      </c>
      <c r="AN16" s="20"/>
      <c r="AO16" s="20">
        <v>0.18010100752275199</v>
      </c>
      <c r="AP16" s="20">
        <v>0.15089134575114299</v>
      </c>
      <c r="AQ16" s="20">
        <v>0.19241039398625301</v>
      </c>
      <c r="AR16" s="20"/>
      <c r="AS16" s="20">
        <v>0.19714981175469601</v>
      </c>
      <c r="AT16" s="20">
        <v>0.18553859321160601</v>
      </c>
      <c r="AU16" s="20">
        <v>0.15462957458622401</v>
      </c>
      <c r="AV16" s="20">
        <v>0.17247090707269999</v>
      </c>
      <c r="AW16" s="20">
        <v>0</v>
      </c>
      <c r="AX16" s="20"/>
      <c r="AY16" s="20">
        <v>0.100579784165331</v>
      </c>
      <c r="AZ16" s="20">
        <v>9.94269291452054E-2</v>
      </c>
      <c r="BA16" s="20">
        <v>0.12800436994799599</v>
      </c>
      <c r="BB16" s="20">
        <v>0.19446143312591699</v>
      </c>
      <c r="BC16" s="20">
        <v>0.188844920394212</v>
      </c>
      <c r="BD16" s="20">
        <v>0.21061121135337499</v>
      </c>
      <c r="BE16" s="20">
        <v>0.195367470558654</v>
      </c>
      <c r="BF16" s="20">
        <v>0.233120394031926</v>
      </c>
      <c r="BG16" s="20">
        <v>0.22914463335983201</v>
      </c>
      <c r="BH16" s="20">
        <v>0.15608801469865599</v>
      </c>
      <c r="BI16" s="20">
        <v>0.18638478603908901</v>
      </c>
      <c r="BJ16" s="20">
        <v>0.17306834439803601</v>
      </c>
      <c r="BK16" s="20">
        <v>5.8729801081286601E-2</v>
      </c>
      <c r="BL16" s="20">
        <v>0.26910738389099897</v>
      </c>
      <c r="BM16" s="20">
        <v>0.18428594233450199</v>
      </c>
      <c r="BN16" s="20">
        <v>0.101907097821461</v>
      </c>
      <c r="BO16" s="20"/>
      <c r="BP16" s="20">
        <v>0.121685378380143</v>
      </c>
      <c r="BQ16" s="20">
        <v>0.16423067027923999</v>
      </c>
      <c r="BR16" s="20">
        <v>0.19203505101468801</v>
      </c>
      <c r="BS16" s="20">
        <v>0.206483139521209</v>
      </c>
      <c r="BT16" s="20">
        <v>0.26485915265788401</v>
      </c>
      <c r="BU16" s="20">
        <v>0.18851057081910599</v>
      </c>
      <c r="BV16" s="20"/>
      <c r="BW16" s="20">
        <v>7.0215236918582002E-2</v>
      </c>
      <c r="BX16" s="20">
        <v>0.201492062589084</v>
      </c>
      <c r="BY16" s="20">
        <v>0.16325209369684199</v>
      </c>
      <c r="BZ16" s="20">
        <v>0.215168957559527</v>
      </c>
      <c r="CA16" s="20">
        <v>0.17329301168800501</v>
      </c>
      <c r="CB16" s="20">
        <v>0.261183907543656</v>
      </c>
      <c r="CC16" s="20">
        <v>0.15802544692748499</v>
      </c>
      <c r="CD16" s="20">
        <v>9.6046571509647405E-2</v>
      </c>
      <c r="CE16" s="20"/>
      <c r="CF16" s="20">
        <v>0.16246973529515299</v>
      </c>
      <c r="CG16" s="20">
        <v>0.180112914220287</v>
      </c>
      <c r="CH16" s="20">
        <v>0.18030479351072401</v>
      </c>
      <c r="CI16" s="20">
        <v>0.191917712506707</v>
      </c>
      <c r="CJ16" s="20">
        <v>6.1463333871120199E-2</v>
      </c>
      <c r="CK16" s="20"/>
      <c r="CL16" s="20">
        <v>0.20886561066479001</v>
      </c>
      <c r="CM16" s="20"/>
      <c r="CN16" s="20">
        <v>0.18687014724579601</v>
      </c>
      <c r="CO16" s="20">
        <v>0.139034947719677</v>
      </c>
      <c r="CP16" s="20">
        <v>0.18216436397510399</v>
      </c>
    </row>
    <row r="17" spans="2:94" x14ac:dyDescent="0.35">
      <c r="B17" s="18" t="s">
        <v>147</v>
      </c>
      <c r="C17" s="21">
        <v>0.36052457750569</v>
      </c>
      <c r="D17" s="21">
        <v>0.463107487639283</v>
      </c>
      <c r="E17" s="21">
        <v>0.26461518756444702</v>
      </c>
      <c r="F17" s="21"/>
      <c r="G17" s="21">
        <v>0.57914431184822002</v>
      </c>
      <c r="H17" s="21">
        <v>0.45238515600288698</v>
      </c>
      <c r="I17" s="21">
        <v>0.50631673060006399</v>
      </c>
      <c r="J17" s="21">
        <v>0.303025699896732</v>
      </c>
      <c r="K17" s="21">
        <v>0.19367959277024199</v>
      </c>
      <c r="L17" s="21">
        <v>0.18724851589060301</v>
      </c>
      <c r="M17" s="21"/>
      <c r="N17" s="21">
        <v>0.40111126220113802</v>
      </c>
      <c r="O17" s="21">
        <v>0.382050501090624</v>
      </c>
      <c r="P17" s="21">
        <v>0.26644898713777099</v>
      </c>
      <c r="Q17" s="21">
        <v>0.37013167851293699</v>
      </c>
      <c r="R17" s="21"/>
      <c r="S17" s="21">
        <v>0.40839896882856602</v>
      </c>
      <c r="T17" s="21">
        <v>0.33455038698828998</v>
      </c>
      <c r="U17" s="21">
        <v>0.39635308189441498</v>
      </c>
      <c r="V17" s="21">
        <v>0.28974774134701697</v>
      </c>
      <c r="W17" s="21">
        <v>0.46093091954660398</v>
      </c>
      <c r="X17" s="21">
        <v>0.35959734918133301</v>
      </c>
      <c r="Y17" s="21">
        <v>0.39422378285531301</v>
      </c>
      <c r="Z17" s="21">
        <v>0.185589043996263</v>
      </c>
      <c r="AA17" s="21">
        <v>0.39921069515085</v>
      </c>
      <c r="AB17" s="21">
        <v>0.379904128178915</v>
      </c>
      <c r="AC17" s="21">
        <v>0.19050433289629101</v>
      </c>
      <c r="AD17" s="21"/>
      <c r="AE17" s="21">
        <v>0.24963468567852101</v>
      </c>
      <c r="AF17" s="21">
        <v>0.422318665083037</v>
      </c>
      <c r="AG17" s="21">
        <v>0.37204713504928799</v>
      </c>
      <c r="AH17" s="21"/>
      <c r="AI17" s="21">
        <v>0.28353122330299302</v>
      </c>
      <c r="AJ17" s="21">
        <v>0.45051133625129702</v>
      </c>
      <c r="AK17" s="21">
        <v>0.27950942036000098</v>
      </c>
      <c r="AL17" s="21">
        <v>0.22058176911977301</v>
      </c>
      <c r="AM17" s="21">
        <v>0.36382926113910902</v>
      </c>
      <c r="AN17" s="21"/>
      <c r="AO17" s="21">
        <v>0.42583831493519397</v>
      </c>
      <c r="AP17" s="21">
        <v>0.44378912473704202</v>
      </c>
      <c r="AQ17" s="21">
        <v>0.27719241691347601</v>
      </c>
      <c r="AR17" s="21"/>
      <c r="AS17" s="21">
        <v>0.30497619185452501</v>
      </c>
      <c r="AT17" s="21">
        <v>0.357932445176321</v>
      </c>
      <c r="AU17" s="21">
        <v>0.38811274072442398</v>
      </c>
      <c r="AV17" s="21">
        <v>0.42180550486901902</v>
      </c>
      <c r="AW17" s="21">
        <v>0.65133966275183497</v>
      </c>
      <c r="AX17" s="21"/>
      <c r="AY17" s="21">
        <v>0.57264262196659499</v>
      </c>
      <c r="AZ17" s="21">
        <v>0.45398969691840102</v>
      </c>
      <c r="BA17" s="21">
        <v>0.39118846715385702</v>
      </c>
      <c r="BB17" s="21">
        <v>0.320186434193165</v>
      </c>
      <c r="BC17" s="21">
        <v>0.35304112834208301</v>
      </c>
      <c r="BD17" s="21">
        <v>0.26768228118790299</v>
      </c>
      <c r="BE17" s="21">
        <v>0.30532173834454301</v>
      </c>
      <c r="BF17" s="21">
        <v>0.305491378545859</v>
      </c>
      <c r="BG17" s="21">
        <v>0.25874979191367897</v>
      </c>
      <c r="BH17" s="21">
        <v>0.38331704773775299</v>
      </c>
      <c r="BI17" s="21">
        <v>0.36359893916745001</v>
      </c>
      <c r="BJ17" s="21">
        <v>0.45317730726988498</v>
      </c>
      <c r="BK17" s="21">
        <v>0.698738834974032</v>
      </c>
      <c r="BL17" s="21">
        <v>0.23683887767943401</v>
      </c>
      <c r="BM17" s="21">
        <v>0.226319203460981</v>
      </c>
      <c r="BN17" s="21">
        <v>0.59511085940105202</v>
      </c>
      <c r="BO17" s="21"/>
      <c r="BP17" s="21">
        <v>0.50870951151451504</v>
      </c>
      <c r="BQ17" s="21">
        <v>0.36202823472768803</v>
      </c>
      <c r="BR17" s="21">
        <v>0.38746218633073698</v>
      </c>
      <c r="BS17" s="21">
        <v>0.30334456694364598</v>
      </c>
      <c r="BT17" s="21">
        <v>0.113708970666645</v>
      </c>
      <c r="BU17" s="21">
        <v>0.27423078771313802</v>
      </c>
      <c r="BV17" s="21"/>
      <c r="BW17" s="21">
        <v>0.63601140839012404</v>
      </c>
      <c r="BX17" s="21">
        <v>0.34692232831093101</v>
      </c>
      <c r="BY17" s="21">
        <v>0.35652391001341499</v>
      </c>
      <c r="BZ17" s="21">
        <v>0.29593250066466598</v>
      </c>
      <c r="CA17" s="21">
        <v>0.369407587381261</v>
      </c>
      <c r="CB17" s="21">
        <v>0.15599186654512701</v>
      </c>
      <c r="CC17" s="21">
        <v>0.52745543121982297</v>
      </c>
      <c r="CD17" s="21">
        <v>0.509075305111369</v>
      </c>
      <c r="CE17" s="21"/>
      <c r="CF17" s="21">
        <v>0.45369024760077598</v>
      </c>
      <c r="CG17" s="21">
        <v>0.351694063342886</v>
      </c>
      <c r="CH17" s="21">
        <v>0.36056364324989598</v>
      </c>
      <c r="CI17" s="21">
        <v>0.29903367441254602</v>
      </c>
      <c r="CJ17" s="21">
        <v>0.52285949242637897</v>
      </c>
      <c r="CK17" s="21"/>
      <c r="CL17" s="21">
        <v>0.30697344934896797</v>
      </c>
      <c r="CM17" s="21"/>
      <c r="CN17" s="21">
        <v>0.33064597488530101</v>
      </c>
      <c r="CO17" s="21">
        <v>0.35756838075872799</v>
      </c>
      <c r="CP17" s="21">
        <v>0.43496894713138001</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CP22"/>
  <sheetViews>
    <sheetView showGridLines="0" topLeftCell="A2" workbookViewId="0">
      <pane xSplit="2" topLeftCell="AU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1019</v>
      </c>
      <c r="D7" s="10">
        <v>492</v>
      </c>
      <c r="E7" s="10">
        <v>525</v>
      </c>
      <c r="F7" s="10"/>
      <c r="G7" s="10">
        <v>142</v>
      </c>
      <c r="H7" s="10">
        <v>209</v>
      </c>
      <c r="I7" s="10">
        <v>153</v>
      </c>
      <c r="J7" s="10">
        <v>180</v>
      </c>
      <c r="K7" s="10">
        <v>142</v>
      </c>
      <c r="L7" s="10">
        <v>193</v>
      </c>
      <c r="M7" s="10"/>
      <c r="N7" s="10">
        <v>252</v>
      </c>
      <c r="O7" s="10">
        <v>271</v>
      </c>
      <c r="P7" s="10">
        <v>207</v>
      </c>
      <c r="Q7" s="10">
        <v>287</v>
      </c>
      <c r="R7" s="10"/>
      <c r="S7" s="10">
        <v>133</v>
      </c>
      <c r="T7" s="10">
        <v>161</v>
      </c>
      <c r="U7" s="10">
        <v>78</v>
      </c>
      <c r="V7" s="10">
        <v>104</v>
      </c>
      <c r="W7" s="10">
        <v>84</v>
      </c>
      <c r="X7" s="10">
        <v>86</v>
      </c>
      <c r="Y7" s="10">
        <v>81</v>
      </c>
      <c r="Z7" s="10">
        <v>37</v>
      </c>
      <c r="AA7" s="10">
        <v>112</v>
      </c>
      <c r="AB7" s="10">
        <v>90</v>
      </c>
      <c r="AC7" s="10">
        <v>53</v>
      </c>
      <c r="AD7" s="10"/>
      <c r="AE7" s="10">
        <v>372</v>
      </c>
      <c r="AF7" s="10">
        <v>383</v>
      </c>
      <c r="AG7" s="10">
        <v>151</v>
      </c>
      <c r="AH7" s="10"/>
      <c r="AI7" s="10">
        <v>353</v>
      </c>
      <c r="AJ7" s="10">
        <v>273</v>
      </c>
      <c r="AK7" s="10">
        <v>71</v>
      </c>
      <c r="AL7" s="10">
        <v>20</v>
      </c>
      <c r="AM7" s="10">
        <v>157</v>
      </c>
      <c r="AN7" s="10"/>
      <c r="AO7" s="10">
        <v>173</v>
      </c>
      <c r="AP7" s="10">
        <v>385</v>
      </c>
      <c r="AQ7" s="10">
        <v>68</v>
      </c>
      <c r="AR7" s="10"/>
      <c r="AS7" s="10">
        <v>227</v>
      </c>
      <c r="AT7" s="10">
        <v>250</v>
      </c>
      <c r="AU7" s="10">
        <v>254</v>
      </c>
      <c r="AV7" s="10">
        <v>129</v>
      </c>
      <c r="AW7" s="10">
        <v>15</v>
      </c>
      <c r="AX7" s="10"/>
      <c r="AY7" s="10">
        <v>9</v>
      </c>
      <c r="AZ7" s="10">
        <v>53</v>
      </c>
      <c r="BA7" s="10">
        <v>81</v>
      </c>
      <c r="BB7" s="10">
        <v>72</v>
      </c>
      <c r="BC7" s="10">
        <v>109</v>
      </c>
      <c r="BD7" s="10">
        <v>95</v>
      </c>
      <c r="BE7" s="10">
        <v>112</v>
      </c>
      <c r="BF7" s="10">
        <v>61</v>
      </c>
      <c r="BG7" s="10">
        <v>66</v>
      </c>
      <c r="BH7" s="10">
        <v>57</v>
      </c>
      <c r="BI7" s="10">
        <v>79</v>
      </c>
      <c r="BJ7" s="10">
        <v>62</v>
      </c>
      <c r="BK7" s="10">
        <v>38</v>
      </c>
      <c r="BL7" s="10">
        <v>22</v>
      </c>
      <c r="BM7" s="10">
        <v>17</v>
      </c>
      <c r="BN7" s="10">
        <v>40</v>
      </c>
      <c r="BO7" s="10"/>
      <c r="BP7" s="10">
        <v>248</v>
      </c>
      <c r="BQ7" s="10">
        <v>273</v>
      </c>
      <c r="BR7" s="10">
        <v>134</v>
      </c>
      <c r="BS7" s="10">
        <v>209</v>
      </c>
      <c r="BT7" s="10">
        <v>95</v>
      </c>
      <c r="BU7" s="10">
        <v>59</v>
      </c>
      <c r="BV7" s="10"/>
      <c r="BW7" s="10">
        <v>42</v>
      </c>
      <c r="BX7" s="10">
        <v>243</v>
      </c>
      <c r="BY7" s="10">
        <v>293</v>
      </c>
      <c r="BZ7" s="10">
        <v>183</v>
      </c>
      <c r="CA7" s="10">
        <v>108</v>
      </c>
      <c r="CB7" s="10">
        <v>31</v>
      </c>
      <c r="CC7" s="10">
        <v>26</v>
      </c>
      <c r="CD7" s="10">
        <v>44</v>
      </c>
      <c r="CE7" s="10"/>
      <c r="CF7" s="10">
        <v>87</v>
      </c>
      <c r="CG7" s="10">
        <v>342</v>
      </c>
      <c r="CH7" s="10">
        <v>396</v>
      </c>
      <c r="CI7" s="10">
        <v>164</v>
      </c>
      <c r="CJ7" s="10">
        <v>30</v>
      </c>
      <c r="CK7" s="10"/>
      <c r="CL7" s="10">
        <v>122</v>
      </c>
      <c r="CM7" s="10"/>
      <c r="CN7" s="10">
        <v>591</v>
      </c>
      <c r="CO7" s="10">
        <v>184</v>
      </c>
      <c r="CP7" s="10">
        <v>244</v>
      </c>
    </row>
    <row r="8" spans="2:94" ht="30" customHeight="1" x14ac:dyDescent="0.35">
      <c r="B8" s="11" t="s">
        <v>20</v>
      </c>
      <c r="C8" s="11">
        <v>1023</v>
      </c>
      <c r="D8" s="11">
        <v>487</v>
      </c>
      <c r="E8" s="11">
        <v>534</v>
      </c>
      <c r="F8" s="11"/>
      <c r="G8" s="11">
        <v>140</v>
      </c>
      <c r="H8" s="11">
        <v>202</v>
      </c>
      <c r="I8" s="11">
        <v>150</v>
      </c>
      <c r="J8" s="11">
        <v>176</v>
      </c>
      <c r="K8" s="11">
        <v>135</v>
      </c>
      <c r="L8" s="11">
        <v>221</v>
      </c>
      <c r="M8" s="11"/>
      <c r="N8" s="11">
        <v>245</v>
      </c>
      <c r="O8" s="11">
        <v>264</v>
      </c>
      <c r="P8" s="11">
        <v>210</v>
      </c>
      <c r="Q8" s="11">
        <v>302</v>
      </c>
      <c r="R8" s="11"/>
      <c r="S8" s="11">
        <v>137</v>
      </c>
      <c r="T8" s="11">
        <v>155</v>
      </c>
      <c r="U8" s="11">
        <v>79</v>
      </c>
      <c r="V8" s="11">
        <v>99</v>
      </c>
      <c r="W8" s="11">
        <v>84</v>
      </c>
      <c r="X8" s="11">
        <v>91</v>
      </c>
      <c r="Y8" s="11">
        <v>77</v>
      </c>
      <c r="Z8" s="11">
        <v>36</v>
      </c>
      <c r="AA8" s="11">
        <v>107</v>
      </c>
      <c r="AB8" s="11">
        <v>103</v>
      </c>
      <c r="AC8" s="11">
        <v>54</v>
      </c>
      <c r="AD8" s="11"/>
      <c r="AE8" s="11">
        <v>378</v>
      </c>
      <c r="AF8" s="11">
        <v>386</v>
      </c>
      <c r="AG8" s="11">
        <v>149</v>
      </c>
      <c r="AH8" s="11"/>
      <c r="AI8" s="11">
        <v>357</v>
      </c>
      <c r="AJ8" s="11">
        <v>270</v>
      </c>
      <c r="AK8" s="11">
        <v>73</v>
      </c>
      <c r="AL8" s="11">
        <v>20</v>
      </c>
      <c r="AM8" s="11">
        <v>156</v>
      </c>
      <c r="AN8" s="11"/>
      <c r="AO8" s="11">
        <v>173</v>
      </c>
      <c r="AP8" s="11">
        <v>382</v>
      </c>
      <c r="AQ8" s="11">
        <v>69</v>
      </c>
      <c r="AR8" s="11"/>
      <c r="AS8" s="11">
        <v>231</v>
      </c>
      <c r="AT8" s="11">
        <v>250</v>
      </c>
      <c r="AU8" s="11">
        <v>251</v>
      </c>
      <c r="AV8" s="11">
        <v>127</v>
      </c>
      <c r="AW8" s="11">
        <v>15</v>
      </c>
      <c r="AX8" s="11"/>
      <c r="AY8" s="11">
        <v>8</v>
      </c>
      <c r="AZ8" s="11">
        <v>53</v>
      </c>
      <c r="BA8" s="11">
        <v>83</v>
      </c>
      <c r="BB8" s="11">
        <v>73</v>
      </c>
      <c r="BC8" s="11">
        <v>111</v>
      </c>
      <c r="BD8" s="11">
        <v>96</v>
      </c>
      <c r="BE8" s="11">
        <v>113</v>
      </c>
      <c r="BF8" s="11">
        <v>62</v>
      </c>
      <c r="BG8" s="11">
        <v>67</v>
      </c>
      <c r="BH8" s="11">
        <v>56</v>
      </c>
      <c r="BI8" s="11">
        <v>79</v>
      </c>
      <c r="BJ8" s="11">
        <v>61</v>
      </c>
      <c r="BK8" s="11">
        <v>36</v>
      </c>
      <c r="BL8" s="11">
        <v>21</v>
      </c>
      <c r="BM8" s="11">
        <v>17</v>
      </c>
      <c r="BN8" s="11">
        <v>39</v>
      </c>
      <c r="BO8" s="11"/>
      <c r="BP8" s="11">
        <v>247</v>
      </c>
      <c r="BQ8" s="11">
        <v>276</v>
      </c>
      <c r="BR8" s="11">
        <v>133</v>
      </c>
      <c r="BS8" s="11">
        <v>209</v>
      </c>
      <c r="BT8" s="11">
        <v>97</v>
      </c>
      <c r="BU8" s="11">
        <v>61</v>
      </c>
      <c r="BV8" s="11"/>
      <c r="BW8" s="11">
        <v>42</v>
      </c>
      <c r="BX8" s="11">
        <v>243</v>
      </c>
      <c r="BY8" s="11">
        <v>297</v>
      </c>
      <c r="BZ8" s="11">
        <v>184</v>
      </c>
      <c r="CA8" s="11">
        <v>108</v>
      </c>
      <c r="CB8" s="11">
        <v>31</v>
      </c>
      <c r="CC8" s="11">
        <v>26</v>
      </c>
      <c r="CD8" s="11">
        <v>44</v>
      </c>
      <c r="CE8" s="11"/>
      <c r="CF8" s="11">
        <v>88</v>
      </c>
      <c r="CG8" s="11">
        <v>346</v>
      </c>
      <c r="CH8" s="11">
        <v>396</v>
      </c>
      <c r="CI8" s="11">
        <v>163</v>
      </c>
      <c r="CJ8" s="11">
        <v>30</v>
      </c>
      <c r="CK8" s="11"/>
      <c r="CL8" s="11">
        <v>123</v>
      </c>
      <c r="CM8" s="11"/>
      <c r="CN8" s="11">
        <v>592</v>
      </c>
      <c r="CO8" s="11">
        <v>186</v>
      </c>
      <c r="CP8" s="11">
        <v>245</v>
      </c>
    </row>
    <row r="9" spans="2:94" x14ac:dyDescent="0.35">
      <c r="B9" s="18" t="s">
        <v>205</v>
      </c>
      <c r="C9" s="17">
        <v>0.32708966926578098</v>
      </c>
      <c r="D9" s="17">
        <v>0.41709512324185299</v>
      </c>
      <c r="E9" s="17">
        <v>0.242538864107434</v>
      </c>
      <c r="F9" s="17"/>
      <c r="G9" s="17">
        <v>0.35542930060304401</v>
      </c>
      <c r="H9" s="17">
        <v>0.31705260293579501</v>
      </c>
      <c r="I9" s="17">
        <v>0.35647794249138598</v>
      </c>
      <c r="J9" s="17">
        <v>0.34417305233673201</v>
      </c>
      <c r="K9" s="17">
        <v>0.34292349395279698</v>
      </c>
      <c r="L9" s="17">
        <v>0.275196090428871</v>
      </c>
      <c r="M9" s="17"/>
      <c r="N9" s="17">
        <v>0.35038546078378002</v>
      </c>
      <c r="O9" s="17">
        <v>0.35382623742424302</v>
      </c>
      <c r="P9" s="17">
        <v>0.33403994491340899</v>
      </c>
      <c r="Q9" s="17">
        <v>0.27569841274302798</v>
      </c>
      <c r="R9" s="17"/>
      <c r="S9" s="17">
        <v>0.270674488947451</v>
      </c>
      <c r="T9" s="17">
        <v>0.31510631441473502</v>
      </c>
      <c r="U9" s="17">
        <v>0.37891810540354698</v>
      </c>
      <c r="V9" s="17">
        <v>0.33222539904992898</v>
      </c>
      <c r="W9" s="17">
        <v>0.34107566327171601</v>
      </c>
      <c r="X9" s="17">
        <v>0.317152356815392</v>
      </c>
      <c r="Y9" s="17">
        <v>0.31862380371670201</v>
      </c>
      <c r="Z9" s="17">
        <v>0.29742355940370702</v>
      </c>
      <c r="AA9" s="17">
        <v>0.36237379528676</v>
      </c>
      <c r="AB9" s="17">
        <v>0.34890849722620398</v>
      </c>
      <c r="AC9" s="17">
        <v>0.33408740687958699</v>
      </c>
      <c r="AD9" s="17"/>
      <c r="AE9" s="17">
        <v>0.29329175111859401</v>
      </c>
      <c r="AF9" s="17">
        <v>0.37648237530008699</v>
      </c>
      <c r="AG9" s="17">
        <v>0.25435953246112802</v>
      </c>
      <c r="AH9" s="17"/>
      <c r="AI9" s="17">
        <v>0.30776340670362101</v>
      </c>
      <c r="AJ9" s="17">
        <v>0.37947355684573503</v>
      </c>
      <c r="AK9" s="17">
        <v>0.36173472637666099</v>
      </c>
      <c r="AL9" s="17">
        <v>0.28976573310679299</v>
      </c>
      <c r="AM9" s="17">
        <v>0.26524916123904502</v>
      </c>
      <c r="AN9" s="17"/>
      <c r="AO9" s="17">
        <v>0.31733777240397398</v>
      </c>
      <c r="AP9" s="17">
        <v>0.35914778659243701</v>
      </c>
      <c r="AQ9" s="17">
        <v>0.35205827137761603</v>
      </c>
      <c r="AR9" s="17"/>
      <c r="AS9" s="17">
        <v>0.25284456391188398</v>
      </c>
      <c r="AT9" s="17">
        <v>0.327437372216971</v>
      </c>
      <c r="AU9" s="17">
        <v>0.35207350489254002</v>
      </c>
      <c r="AV9" s="17">
        <v>0.42327724668769101</v>
      </c>
      <c r="AW9" s="17">
        <v>0.31941866594096902</v>
      </c>
      <c r="AX9" s="17"/>
      <c r="AY9" s="17">
        <v>0.43176886316347901</v>
      </c>
      <c r="AZ9" s="17">
        <v>0.33171023807586503</v>
      </c>
      <c r="BA9" s="17">
        <v>0.310123123452473</v>
      </c>
      <c r="BB9" s="17">
        <v>0.38468453415980802</v>
      </c>
      <c r="BC9" s="17">
        <v>0.273968044644465</v>
      </c>
      <c r="BD9" s="17">
        <v>0.30261827370660599</v>
      </c>
      <c r="BE9" s="17">
        <v>0.35688815662775097</v>
      </c>
      <c r="BF9" s="17">
        <v>0.265643089698817</v>
      </c>
      <c r="BG9" s="17">
        <v>0.25349306258158999</v>
      </c>
      <c r="BH9" s="17">
        <v>0.45420991076728401</v>
      </c>
      <c r="BI9" s="17">
        <v>0.299251047943076</v>
      </c>
      <c r="BJ9" s="17">
        <v>0.30687737981931901</v>
      </c>
      <c r="BK9" s="17">
        <v>0.476741309546729</v>
      </c>
      <c r="BL9" s="17">
        <v>0.419657041655562</v>
      </c>
      <c r="BM9" s="17">
        <v>0.47030692110293598</v>
      </c>
      <c r="BN9" s="17">
        <v>0.42269905952903403</v>
      </c>
      <c r="BO9" s="17"/>
      <c r="BP9" s="17">
        <v>0.33322399315227202</v>
      </c>
      <c r="BQ9" s="17">
        <v>0.31284551055683801</v>
      </c>
      <c r="BR9" s="17">
        <v>0.359930165966379</v>
      </c>
      <c r="BS9" s="17">
        <v>0.35959082943423298</v>
      </c>
      <c r="BT9" s="17">
        <v>0.26300695433965898</v>
      </c>
      <c r="BU9" s="17">
        <v>0.27546737415003603</v>
      </c>
      <c r="BV9" s="17"/>
      <c r="BW9" s="17">
        <v>0.560138895477165</v>
      </c>
      <c r="BX9" s="17">
        <v>0.34694315365330702</v>
      </c>
      <c r="BY9" s="17">
        <v>0.31619933290784502</v>
      </c>
      <c r="BZ9" s="17">
        <v>0.29199227522570598</v>
      </c>
      <c r="CA9" s="17">
        <v>0.34246799797152999</v>
      </c>
      <c r="CB9" s="17">
        <v>0.23061642725624301</v>
      </c>
      <c r="CC9" s="17">
        <v>0.46238987067382797</v>
      </c>
      <c r="CD9" s="17">
        <v>0.33340710227001402</v>
      </c>
      <c r="CE9" s="17"/>
      <c r="CF9" s="17">
        <v>0.352170601515432</v>
      </c>
      <c r="CG9" s="17">
        <v>0.31332889935423902</v>
      </c>
      <c r="CH9" s="17">
        <v>0.33605253180872202</v>
      </c>
      <c r="CI9" s="17">
        <v>0.31277097230062001</v>
      </c>
      <c r="CJ9" s="17">
        <v>0.37186857501333098</v>
      </c>
      <c r="CK9" s="17"/>
      <c r="CL9" s="17">
        <v>0.31945212320332</v>
      </c>
      <c r="CM9" s="17"/>
      <c r="CN9" s="17">
        <v>0.34464446897022999</v>
      </c>
      <c r="CO9" s="17">
        <v>0.276707057345629</v>
      </c>
      <c r="CP9" s="17">
        <v>0.32283692656667701</v>
      </c>
    </row>
    <row r="10" spans="2:94" x14ac:dyDescent="0.35">
      <c r="B10" s="18" t="s">
        <v>206</v>
      </c>
      <c r="C10" s="17">
        <v>0.37854283999537502</v>
      </c>
      <c r="D10" s="17">
        <v>0.33790916104896201</v>
      </c>
      <c r="E10" s="17">
        <v>0.41698176117713298</v>
      </c>
      <c r="F10" s="17"/>
      <c r="G10" s="17">
        <v>0.372442979401649</v>
      </c>
      <c r="H10" s="17">
        <v>0.39489771157889197</v>
      </c>
      <c r="I10" s="17">
        <v>0.410467821749738</v>
      </c>
      <c r="J10" s="17">
        <v>0.32545645846395699</v>
      </c>
      <c r="K10" s="17">
        <v>0.33804326127004802</v>
      </c>
      <c r="L10" s="17">
        <v>0.41276876842583099</v>
      </c>
      <c r="M10" s="17"/>
      <c r="N10" s="17">
        <v>0.38423292940973203</v>
      </c>
      <c r="O10" s="17">
        <v>0.40073390583433099</v>
      </c>
      <c r="P10" s="17">
        <v>0.34753182518103298</v>
      </c>
      <c r="Q10" s="17">
        <v>0.37841195093656699</v>
      </c>
      <c r="R10" s="17"/>
      <c r="S10" s="17">
        <v>0.37634904478473502</v>
      </c>
      <c r="T10" s="17">
        <v>0.40530602193659299</v>
      </c>
      <c r="U10" s="17">
        <v>0.32562931499975101</v>
      </c>
      <c r="V10" s="17">
        <v>0.40185547964394203</v>
      </c>
      <c r="W10" s="17">
        <v>0.46742839813577303</v>
      </c>
      <c r="X10" s="17">
        <v>0.27766060489726302</v>
      </c>
      <c r="Y10" s="17">
        <v>0.40618224585820101</v>
      </c>
      <c r="Z10" s="17">
        <v>0.25908676064520297</v>
      </c>
      <c r="AA10" s="17">
        <v>0.385172028530541</v>
      </c>
      <c r="AB10" s="17">
        <v>0.41018683539085998</v>
      </c>
      <c r="AC10" s="17">
        <v>0.33999010620626402</v>
      </c>
      <c r="AD10" s="17"/>
      <c r="AE10" s="17">
        <v>0.343515242256066</v>
      </c>
      <c r="AF10" s="17">
        <v>0.41998218221012501</v>
      </c>
      <c r="AG10" s="17">
        <v>0.40024416676923003</v>
      </c>
      <c r="AH10" s="17"/>
      <c r="AI10" s="17">
        <v>0.374280030263619</v>
      </c>
      <c r="AJ10" s="17">
        <v>0.38045764371719998</v>
      </c>
      <c r="AK10" s="17">
        <v>0.44092780791575198</v>
      </c>
      <c r="AL10" s="17">
        <v>0.33100823343069402</v>
      </c>
      <c r="AM10" s="17">
        <v>0.39675245892979599</v>
      </c>
      <c r="AN10" s="17"/>
      <c r="AO10" s="17">
        <v>0.42003690119582898</v>
      </c>
      <c r="AP10" s="17">
        <v>0.39755138574930998</v>
      </c>
      <c r="AQ10" s="17">
        <v>0.47010796979807601</v>
      </c>
      <c r="AR10" s="17"/>
      <c r="AS10" s="17">
        <v>0.39766604970471398</v>
      </c>
      <c r="AT10" s="17">
        <v>0.384720984096106</v>
      </c>
      <c r="AU10" s="17">
        <v>0.37482810530446498</v>
      </c>
      <c r="AV10" s="17">
        <v>0.381076615667372</v>
      </c>
      <c r="AW10" s="17">
        <v>0.391117898467567</v>
      </c>
      <c r="AX10" s="17"/>
      <c r="AY10" s="17">
        <v>0.21546318292699301</v>
      </c>
      <c r="AZ10" s="17">
        <v>0.32404583899699602</v>
      </c>
      <c r="BA10" s="17">
        <v>0.35617422072647198</v>
      </c>
      <c r="BB10" s="17">
        <v>0.43836703600735399</v>
      </c>
      <c r="BC10" s="17">
        <v>0.38341465725373802</v>
      </c>
      <c r="BD10" s="17">
        <v>0.420163408523341</v>
      </c>
      <c r="BE10" s="17">
        <v>0.27869289586541801</v>
      </c>
      <c r="BF10" s="17">
        <v>0.44143383890895199</v>
      </c>
      <c r="BG10" s="17">
        <v>0.37927910299942402</v>
      </c>
      <c r="BH10" s="17">
        <v>0.35145779376624298</v>
      </c>
      <c r="BI10" s="17">
        <v>0.47349955195511401</v>
      </c>
      <c r="BJ10" s="17">
        <v>0.37788131452977802</v>
      </c>
      <c r="BK10" s="17">
        <v>0.39365635771836299</v>
      </c>
      <c r="BL10" s="17">
        <v>0.40378270837680302</v>
      </c>
      <c r="BM10" s="17">
        <v>0.34796027299683502</v>
      </c>
      <c r="BN10" s="17">
        <v>0.37643931406897801</v>
      </c>
      <c r="BO10" s="17"/>
      <c r="BP10" s="17">
        <v>0.40155250848792401</v>
      </c>
      <c r="BQ10" s="17">
        <v>0.402565899524022</v>
      </c>
      <c r="BR10" s="17">
        <v>0.384759878624513</v>
      </c>
      <c r="BS10" s="17">
        <v>0.335022634339328</v>
      </c>
      <c r="BT10" s="17">
        <v>0.38713187055846898</v>
      </c>
      <c r="BU10" s="17">
        <v>0.30382299699620402</v>
      </c>
      <c r="BV10" s="17"/>
      <c r="BW10" s="17">
        <v>0.220521184798463</v>
      </c>
      <c r="BX10" s="17">
        <v>0.37294806816827097</v>
      </c>
      <c r="BY10" s="17">
        <v>0.39584727073578402</v>
      </c>
      <c r="BZ10" s="17">
        <v>0.39555626302555302</v>
      </c>
      <c r="CA10" s="17">
        <v>0.40125699911267199</v>
      </c>
      <c r="CB10" s="17">
        <v>0.381489224676622</v>
      </c>
      <c r="CC10" s="17">
        <v>0.30953267941691998</v>
      </c>
      <c r="CD10" s="17">
        <v>0.32174487736060903</v>
      </c>
      <c r="CE10" s="17"/>
      <c r="CF10" s="17">
        <v>0.40250950720706702</v>
      </c>
      <c r="CG10" s="17">
        <v>0.41084639915308202</v>
      </c>
      <c r="CH10" s="17">
        <v>0.35135938478907802</v>
      </c>
      <c r="CI10" s="17">
        <v>0.38558981384651497</v>
      </c>
      <c r="CJ10" s="17">
        <v>0.25677572176385899</v>
      </c>
      <c r="CK10" s="17"/>
      <c r="CL10" s="17">
        <v>0.45467566808530702</v>
      </c>
      <c r="CM10" s="17"/>
      <c r="CN10" s="17">
        <v>0.357095446538922</v>
      </c>
      <c r="CO10" s="17">
        <v>0.37215980113542602</v>
      </c>
      <c r="CP10" s="17">
        <v>0.43520852225331502</v>
      </c>
    </row>
    <row r="11" spans="2:94" x14ac:dyDescent="0.35">
      <c r="B11" s="18" t="s">
        <v>207</v>
      </c>
      <c r="C11" s="17">
        <v>0.16959324335709799</v>
      </c>
      <c r="D11" s="17">
        <v>0.13291512561579699</v>
      </c>
      <c r="E11" s="17">
        <v>0.203673738084161</v>
      </c>
      <c r="F11" s="17"/>
      <c r="G11" s="17">
        <v>0.156780152069109</v>
      </c>
      <c r="H11" s="17">
        <v>0.202236614028592</v>
      </c>
      <c r="I11" s="17">
        <v>0.11074251765807799</v>
      </c>
      <c r="J11" s="17">
        <v>0.179173199674482</v>
      </c>
      <c r="K11" s="17">
        <v>0.18736871255718099</v>
      </c>
      <c r="L11" s="17">
        <v>0.169329671020891</v>
      </c>
      <c r="M11" s="17"/>
      <c r="N11" s="17">
        <v>0.15732383782703399</v>
      </c>
      <c r="O11" s="17">
        <v>0.134489774689874</v>
      </c>
      <c r="P11" s="17">
        <v>0.17653703122702399</v>
      </c>
      <c r="Q11" s="17">
        <v>0.20654887469216701</v>
      </c>
      <c r="R11" s="17"/>
      <c r="S11" s="17">
        <v>0.22411193002400601</v>
      </c>
      <c r="T11" s="17">
        <v>0.147620924773471</v>
      </c>
      <c r="U11" s="17">
        <v>0.16385156073930199</v>
      </c>
      <c r="V11" s="17">
        <v>0.12888501211313499</v>
      </c>
      <c r="W11" s="17">
        <v>0.13336432013555499</v>
      </c>
      <c r="X11" s="17">
        <v>0.25253077797305901</v>
      </c>
      <c r="Y11" s="17">
        <v>0.113258875730953</v>
      </c>
      <c r="Z11" s="17">
        <v>0.27839817460973598</v>
      </c>
      <c r="AA11" s="17">
        <v>0.16397096311353801</v>
      </c>
      <c r="AB11" s="17">
        <v>0.14248601882560699</v>
      </c>
      <c r="AC11" s="17">
        <v>0.16536981569867801</v>
      </c>
      <c r="AD11" s="17"/>
      <c r="AE11" s="17">
        <v>0.181411031094528</v>
      </c>
      <c r="AF11" s="17">
        <v>0.128276035880388</v>
      </c>
      <c r="AG11" s="17">
        <v>0.21313007913090301</v>
      </c>
      <c r="AH11" s="17"/>
      <c r="AI11" s="17">
        <v>0.169660842820477</v>
      </c>
      <c r="AJ11" s="17">
        <v>0.14359492354543801</v>
      </c>
      <c r="AK11" s="17">
        <v>0.141051670054784</v>
      </c>
      <c r="AL11" s="17">
        <v>0.13267908857639901</v>
      </c>
      <c r="AM11" s="17">
        <v>0.196872571426676</v>
      </c>
      <c r="AN11" s="17"/>
      <c r="AO11" s="17">
        <v>0.150196800935992</v>
      </c>
      <c r="AP11" s="17">
        <v>0.13972822118223699</v>
      </c>
      <c r="AQ11" s="17">
        <v>0.150999832181206</v>
      </c>
      <c r="AR11" s="17"/>
      <c r="AS11" s="17">
        <v>0.21206928084259799</v>
      </c>
      <c r="AT11" s="17">
        <v>0.17624450919468199</v>
      </c>
      <c r="AU11" s="17">
        <v>0.15305689261577601</v>
      </c>
      <c r="AV11" s="17">
        <v>0.10800581543342801</v>
      </c>
      <c r="AW11" s="17">
        <v>0.139548434844391</v>
      </c>
      <c r="AX11" s="17"/>
      <c r="AY11" s="17">
        <v>0.252188169744196</v>
      </c>
      <c r="AZ11" s="17">
        <v>0.193742037479192</v>
      </c>
      <c r="BA11" s="17">
        <v>0.18992998277987</v>
      </c>
      <c r="BB11" s="17">
        <v>0.11788758400862701</v>
      </c>
      <c r="BC11" s="17">
        <v>0.19777613336869601</v>
      </c>
      <c r="BD11" s="17">
        <v>0.14601666372517699</v>
      </c>
      <c r="BE11" s="17">
        <v>0.22796397701659599</v>
      </c>
      <c r="BF11" s="17">
        <v>0.20747957447122201</v>
      </c>
      <c r="BG11" s="17">
        <v>0.23010747754238201</v>
      </c>
      <c r="BH11" s="17">
        <v>0.10359529302724101</v>
      </c>
      <c r="BI11" s="17">
        <v>0.11475960006805599</v>
      </c>
      <c r="BJ11" s="17">
        <v>0.15320044783724701</v>
      </c>
      <c r="BK11" s="17">
        <v>5.05854146990165E-2</v>
      </c>
      <c r="BL11" s="17">
        <v>8.9497701830145396E-2</v>
      </c>
      <c r="BM11" s="17">
        <v>0.123585315927801</v>
      </c>
      <c r="BN11" s="17">
        <v>9.8374952105672903E-2</v>
      </c>
      <c r="BO11" s="17"/>
      <c r="BP11" s="17">
        <v>0.16253037798525299</v>
      </c>
      <c r="BQ11" s="17">
        <v>0.16374395894458199</v>
      </c>
      <c r="BR11" s="17">
        <v>0.12847889208905999</v>
      </c>
      <c r="BS11" s="17">
        <v>0.173526099467639</v>
      </c>
      <c r="BT11" s="17">
        <v>0.20195652694881</v>
      </c>
      <c r="BU11" s="17">
        <v>0.25233684324100603</v>
      </c>
      <c r="BV11" s="17"/>
      <c r="BW11" s="17">
        <v>0.17267887726451001</v>
      </c>
      <c r="BX11" s="17">
        <v>0.180560937594024</v>
      </c>
      <c r="BY11" s="17">
        <v>0.17378929056715101</v>
      </c>
      <c r="BZ11" s="17">
        <v>0.16994297199258801</v>
      </c>
      <c r="CA11" s="17">
        <v>0.14705885738545799</v>
      </c>
      <c r="CB11" s="17">
        <v>0.16712705531880701</v>
      </c>
      <c r="CC11" s="17">
        <v>3.80156942566654E-2</v>
      </c>
      <c r="CD11" s="17">
        <v>0.156481309620078</v>
      </c>
      <c r="CE11" s="17"/>
      <c r="CF11" s="17">
        <v>0.14579861696490101</v>
      </c>
      <c r="CG11" s="17">
        <v>0.15510138943547899</v>
      </c>
      <c r="CH11" s="17">
        <v>0.17940838014169999</v>
      </c>
      <c r="CI11" s="17">
        <v>0.17669572883284401</v>
      </c>
      <c r="CJ11" s="17">
        <v>0.23797704874876199</v>
      </c>
      <c r="CK11" s="17"/>
      <c r="CL11" s="17">
        <v>0.130599172454514</v>
      </c>
      <c r="CM11" s="17"/>
      <c r="CN11" s="17">
        <v>0.16421093113067001</v>
      </c>
      <c r="CO11" s="17">
        <v>0.246059102834293</v>
      </c>
      <c r="CP11" s="17">
        <v>0.124669046757851</v>
      </c>
    </row>
    <row r="12" spans="2:94" x14ac:dyDescent="0.35">
      <c r="B12" s="18" t="s">
        <v>208</v>
      </c>
      <c r="C12" s="17">
        <v>4.4454244998525697E-2</v>
      </c>
      <c r="D12" s="17">
        <v>5.0619202696105203E-2</v>
      </c>
      <c r="E12" s="17">
        <v>3.89872695540412E-2</v>
      </c>
      <c r="F12" s="17"/>
      <c r="G12" s="17">
        <v>4.3349837861592598E-2</v>
      </c>
      <c r="H12" s="17">
        <v>3.71783749714708E-2</v>
      </c>
      <c r="I12" s="17">
        <v>4.5767677955056298E-2</v>
      </c>
      <c r="J12" s="17">
        <v>4.4501822258695999E-2</v>
      </c>
      <c r="K12" s="17">
        <v>3.4165117333464001E-2</v>
      </c>
      <c r="L12" s="17">
        <v>5.7125577539593998E-2</v>
      </c>
      <c r="M12" s="17"/>
      <c r="N12" s="17">
        <v>3.1519298598416401E-2</v>
      </c>
      <c r="O12" s="17">
        <v>5.5648772599591098E-2</v>
      </c>
      <c r="P12" s="17">
        <v>6.1515036060522499E-2</v>
      </c>
      <c r="Q12" s="17">
        <v>3.35639014976803E-2</v>
      </c>
      <c r="R12" s="17"/>
      <c r="S12" s="17">
        <v>6.0354927693216799E-2</v>
      </c>
      <c r="T12" s="17">
        <v>4.3295870591439002E-2</v>
      </c>
      <c r="U12" s="17">
        <v>5.4631937327961302E-2</v>
      </c>
      <c r="V12" s="17">
        <v>5.1844345091747498E-2</v>
      </c>
      <c r="W12" s="17">
        <v>1.1179824854450701E-2</v>
      </c>
      <c r="X12" s="17">
        <v>4.75889589777065E-2</v>
      </c>
      <c r="Y12" s="17">
        <v>6.2971656095642703E-2</v>
      </c>
      <c r="Z12" s="17">
        <v>8.0911674797527103E-2</v>
      </c>
      <c r="AA12" s="17">
        <v>3.3974130943634197E-2</v>
      </c>
      <c r="AB12" s="17">
        <v>0</v>
      </c>
      <c r="AC12" s="17">
        <v>8.0732620994347498E-2</v>
      </c>
      <c r="AD12" s="17"/>
      <c r="AE12" s="17">
        <v>6.2525496139771194E-2</v>
      </c>
      <c r="AF12" s="17">
        <v>3.5895209870583797E-2</v>
      </c>
      <c r="AG12" s="17">
        <v>4.0202902529106702E-2</v>
      </c>
      <c r="AH12" s="17"/>
      <c r="AI12" s="17">
        <v>6.9916703392370994E-2</v>
      </c>
      <c r="AJ12" s="17">
        <v>3.2355395645926502E-2</v>
      </c>
      <c r="AK12" s="17">
        <v>2.5170798035886201E-2</v>
      </c>
      <c r="AL12" s="17">
        <v>0.140630668320465</v>
      </c>
      <c r="AM12" s="17">
        <v>2.6118654934248E-2</v>
      </c>
      <c r="AN12" s="17"/>
      <c r="AO12" s="17">
        <v>4.6064329776649003E-2</v>
      </c>
      <c r="AP12" s="17">
        <v>3.5808109530729701E-2</v>
      </c>
      <c r="AQ12" s="17">
        <v>1.29892451726726E-2</v>
      </c>
      <c r="AR12" s="17"/>
      <c r="AS12" s="17">
        <v>3.75217900832122E-2</v>
      </c>
      <c r="AT12" s="17">
        <v>4.5739320455649699E-2</v>
      </c>
      <c r="AU12" s="17">
        <v>5.8395426834746599E-2</v>
      </c>
      <c r="AV12" s="17">
        <v>2.2420612122417E-2</v>
      </c>
      <c r="AW12" s="17">
        <v>0</v>
      </c>
      <c r="AX12" s="17"/>
      <c r="AY12" s="17">
        <v>0</v>
      </c>
      <c r="AZ12" s="17">
        <v>1.9688813966906402E-2</v>
      </c>
      <c r="BA12" s="17">
        <v>3.8389833614674199E-2</v>
      </c>
      <c r="BB12" s="17">
        <v>2.6958037060559499E-2</v>
      </c>
      <c r="BC12" s="17">
        <v>5.4838046945288398E-2</v>
      </c>
      <c r="BD12" s="17">
        <v>4.7386086379135002E-2</v>
      </c>
      <c r="BE12" s="17">
        <v>7.3097730642008904E-2</v>
      </c>
      <c r="BF12" s="17">
        <v>1.9036830539682598E-2</v>
      </c>
      <c r="BG12" s="17">
        <v>9.0927431801640493E-2</v>
      </c>
      <c r="BH12" s="17">
        <v>1.94488477626866E-2</v>
      </c>
      <c r="BI12" s="17">
        <v>5.2807302259562101E-2</v>
      </c>
      <c r="BJ12" s="17">
        <v>1.50283380065451E-2</v>
      </c>
      <c r="BK12" s="17">
        <v>2.865105315037E-2</v>
      </c>
      <c r="BL12" s="17">
        <v>4.3905135605002997E-2</v>
      </c>
      <c r="BM12" s="17">
        <v>0</v>
      </c>
      <c r="BN12" s="17">
        <v>4.9172298961125301E-2</v>
      </c>
      <c r="BO12" s="17"/>
      <c r="BP12" s="17">
        <v>3.5957146895414301E-2</v>
      </c>
      <c r="BQ12" s="17">
        <v>4.15364516509431E-2</v>
      </c>
      <c r="BR12" s="17">
        <v>7.9445198895942204E-2</v>
      </c>
      <c r="BS12" s="17">
        <v>4.3475365862974499E-2</v>
      </c>
      <c r="BT12" s="17">
        <v>4.7144251986482998E-2</v>
      </c>
      <c r="BU12" s="17">
        <v>1.5159960193577101E-2</v>
      </c>
      <c r="BV12" s="17"/>
      <c r="BW12" s="17">
        <v>2.4995544945050002E-2</v>
      </c>
      <c r="BX12" s="17">
        <v>4.5427861491907397E-2</v>
      </c>
      <c r="BY12" s="17">
        <v>5.5575980617884997E-2</v>
      </c>
      <c r="BZ12" s="17">
        <v>3.3638202461203803E-2</v>
      </c>
      <c r="CA12" s="17">
        <v>4.49782306889965E-2</v>
      </c>
      <c r="CB12" s="17">
        <v>6.1872271957208201E-2</v>
      </c>
      <c r="CC12" s="17">
        <v>3.6622333070031897E-2</v>
      </c>
      <c r="CD12" s="17">
        <v>2.4124497395660398E-2</v>
      </c>
      <c r="CE12" s="17"/>
      <c r="CF12" s="17">
        <v>1.47998182454718E-2</v>
      </c>
      <c r="CG12" s="17">
        <v>4.6104763776518301E-2</v>
      </c>
      <c r="CH12" s="17">
        <v>5.8825702400002802E-2</v>
      </c>
      <c r="CI12" s="17">
        <v>2.45049305651787E-2</v>
      </c>
      <c r="CJ12" s="17">
        <v>3.0618465162253399E-2</v>
      </c>
      <c r="CK12" s="17"/>
      <c r="CL12" s="17">
        <v>7.0422641347253595E-2</v>
      </c>
      <c r="CM12" s="17"/>
      <c r="CN12" s="17">
        <v>3.6609937190861898E-2</v>
      </c>
      <c r="CO12" s="17">
        <v>6.1005856082968803E-2</v>
      </c>
      <c r="CP12" s="17">
        <v>5.0871200800745899E-2</v>
      </c>
    </row>
    <row r="13" spans="2:94" x14ac:dyDescent="0.35">
      <c r="B13" s="18" t="s">
        <v>209</v>
      </c>
      <c r="C13" s="17">
        <v>4.3754100170006201E-2</v>
      </c>
      <c r="D13" s="17">
        <v>4.0477691040425902E-2</v>
      </c>
      <c r="E13" s="17">
        <v>4.6900937980132298E-2</v>
      </c>
      <c r="F13" s="17"/>
      <c r="G13" s="17">
        <v>2.2260010598417899E-2</v>
      </c>
      <c r="H13" s="17">
        <v>1.9404436766560298E-2</v>
      </c>
      <c r="I13" s="17">
        <v>5.16504992815041E-2</v>
      </c>
      <c r="J13" s="17">
        <v>6.2118856496109098E-2</v>
      </c>
      <c r="K13" s="17">
        <v>4.6124769605167398E-2</v>
      </c>
      <c r="L13" s="17">
        <v>5.8107222086875202E-2</v>
      </c>
      <c r="M13" s="17"/>
      <c r="N13" s="17">
        <v>5.7299331038090998E-2</v>
      </c>
      <c r="O13" s="17">
        <v>4.08214872038027E-2</v>
      </c>
      <c r="P13" s="17">
        <v>4.3444424883410999E-2</v>
      </c>
      <c r="Q13" s="17">
        <v>3.5809171893409E-2</v>
      </c>
      <c r="R13" s="17"/>
      <c r="S13" s="17">
        <v>1.50071722559051E-2</v>
      </c>
      <c r="T13" s="17">
        <v>5.1932480298732799E-2</v>
      </c>
      <c r="U13" s="17">
        <v>3.5422934994365399E-2</v>
      </c>
      <c r="V13" s="17">
        <v>4.7795681759102399E-2</v>
      </c>
      <c r="W13" s="17">
        <v>3.5263730521447302E-2</v>
      </c>
      <c r="X13" s="17">
        <v>7.2681245007241102E-2</v>
      </c>
      <c r="Y13" s="17">
        <v>4.7357927999982501E-2</v>
      </c>
      <c r="Z13" s="17">
        <v>8.4179830543825898E-2</v>
      </c>
      <c r="AA13" s="17">
        <v>2.8164508793775401E-2</v>
      </c>
      <c r="AB13" s="17">
        <v>6.6753020839872002E-2</v>
      </c>
      <c r="AC13" s="17">
        <v>1.70820787802634E-2</v>
      </c>
      <c r="AD13" s="17"/>
      <c r="AE13" s="17">
        <v>7.8437526024688203E-2</v>
      </c>
      <c r="AF13" s="17">
        <v>2.0935230727445599E-2</v>
      </c>
      <c r="AG13" s="17">
        <v>2.7016979189354098E-2</v>
      </c>
      <c r="AH13" s="17"/>
      <c r="AI13" s="17">
        <v>5.8685505684329599E-2</v>
      </c>
      <c r="AJ13" s="17">
        <v>3.6128586709985602E-2</v>
      </c>
      <c r="AK13" s="17">
        <v>1.3029288770005899E-2</v>
      </c>
      <c r="AL13" s="17">
        <v>0.105916276565649</v>
      </c>
      <c r="AM13" s="17">
        <v>4.4791995593445801E-2</v>
      </c>
      <c r="AN13" s="17"/>
      <c r="AO13" s="17">
        <v>3.7146968263215202E-2</v>
      </c>
      <c r="AP13" s="17">
        <v>3.4547671912433998E-2</v>
      </c>
      <c r="AQ13" s="17">
        <v>1.3844681470429301E-2</v>
      </c>
      <c r="AR13" s="17"/>
      <c r="AS13" s="17">
        <v>3.9249211862415E-2</v>
      </c>
      <c r="AT13" s="17">
        <v>3.0316239528648401E-2</v>
      </c>
      <c r="AU13" s="17">
        <v>3.1221405779352399E-2</v>
      </c>
      <c r="AV13" s="17">
        <v>5.8235854860644802E-2</v>
      </c>
      <c r="AW13" s="17">
        <v>7.1844786834249899E-2</v>
      </c>
      <c r="AX13" s="17"/>
      <c r="AY13" s="17">
        <v>0.100579784165331</v>
      </c>
      <c r="AZ13" s="17">
        <v>3.89219270010168E-2</v>
      </c>
      <c r="BA13" s="17">
        <v>4.3717774593292499E-2</v>
      </c>
      <c r="BB13" s="17">
        <v>0</v>
      </c>
      <c r="BC13" s="17">
        <v>6.2726581511592605E-2</v>
      </c>
      <c r="BD13" s="17">
        <v>7.1258428164481899E-2</v>
      </c>
      <c r="BE13" s="17">
        <v>2.74404268827463E-2</v>
      </c>
      <c r="BF13" s="17">
        <v>5.0349628865676899E-2</v>
      </c>
      <c r="BG13" s="17">
        <v>3.09916922751617E-2</v>
      </c>
      <c r="BH13" s="17">
        <v>7.1288154676545298E-2</v>
      </c>
      <c r="BI13" s="17">
        <v>2.38197124464169E-2</v>
      </c>
      <c r="BJ13" s="17">
        <v>6.5699280129916798E-2</v>
      </c>
      <c r="BK13" s="17">
        <v>2.4787499496539401E-2</v>
      </c>
      <c r="BL13" s="17">
        <v>4.3157412532486103E-2</v>
      </c>
      <c r="BM13" s="17">
        <v>5.8147489972427399E-2</v>
      </c>
      <c r="BN13" s="17">
        <v>2.90184001209682E-2</v>
      </c>
      <c r="BO13" s="17"/>
      <c r="BP13" s="17">
        <v>2.8696763249969E-2</v>
      </c>
      <c r="BQ13" s="17">
        <v>5.06593947742272E-2</v>
      </c>
      <c r="BR13" s="17">
        <v>7.9691056125175703E-3</v>
      </c>
      <c r="BS13" s="17">
        <v>5.1931679318767202E-2</v>
      </c>
      <c r="BT13" s="17">
        <v>5.7069938539569799E-2</v>
      </c>
      <c r="BU13" s="17">
        <v>0.103436064002384</v>
      </c>
      <c r="BV13" s="17"/>
      <c r="BW13" s="17">
        <v>0</v>
      </c>
      <c r="BX13" s="17">
        <v>2.85309300980865E-2</v>
      </c>
      <c r="BY13" s="17">
        <v>3.4888054898669002E-2</v>
      </c>
      <c r="BZ13" s="17">
        <v>7.0830235071372205E-2</v>
      </c>
      <c r="CA13" s="17">
        <v>4.6177804067078297E-2</v>
      </c>
      <c r="CB13" s="17">
        <v>6.1600992978917801E-2</v>
      </c>
      <c r="CC13" s="17">
        <v>0.114815431436146</v>
      </c>
      <c r="CD13" s="17">
        <v>2.1541908576441102E-2</v>
      </c>
      <c r="CE13" s="17"/>
      <c r="CF13" s="17">
        <v>5.8719530865782202E-2</v>
      </c>
      <c r="CG13" s="17">
        <v>4.14960413512062E-2</v>
      </c>
      <c r="CH13" s="17">
        <v>4.46602104697707E-2</v>
      </c>
      <c r="CI13" s="17">
        <v>4.0739532957036299E-2</v>
      </c>
      <c r="CJ13" s="17">
        <v>3.0555216314657199E-2</v>
      </c>
      <c r="CK13" s="17"/>
      <c r="CL13" s="17">
        <v>1.7131529425758699E-2</v>
      </c>
      <c r="CM13" s="17"/>
      <c r="CN13" s="17">
        <v>5.0046476268449297E-2</v>
      </c>
      <c r="CO13" s="17">
        <v>2.1058265107677301E-2</v>
      </c>
      <c r="CP13" s="17">
        <v>4.5742458142987802E-2</v>
      </c>
    </row>
    <row r="14" spans="2:94" x14ac:dyDescent="0.35">
      <c r="B14" s="18" t="s">
        <v>133</v>
      </c>
      <c r="C14" s="17">
        <v>3.6565902213213597E-2</v>
      </c>
      <c r="D14" s="17">
        <v>2.0983696356856998E-2</v>
      </c>
      <c r="E14" s="17">
        <v>5.0917429097099197E-2</v>
      </c>
      <c r="F14" s="17"/>
      <c r="G14" s="17">
        <v>4.9737719466188102E-2</v>
      </c>
      <c r="H14" s="17">
        <v>2.9230259718689599E-2</v>
      </c>
      <c r="I14" s="17">
        <v>2.4893540864238499E-2</v>
      </c>
      <c r="J14" s="17">
        <v>4.4576610770023999E-2</v>
      </c>
      <c r="K14" s="17">
        <v>5.1374645281342897E-2</v>
      </c>
      <c r="L14" s="17">
        <v>2.7472670497936901E-2</v>
      </c>
      <c r="M14" s="17"/>
      <c r="N14" s="17">
        <v>1.92391423429468E-2</v>
      </c>
      <c r="O14" s="17">
        <v>1.4479822248159E-2</v>
      </c>
      <c r="P14" s="17">
        <v>3.6931737734599901E-2</v>
      </c>
      <c r="Q14" s="17">
        <v>6.9967688237148898E-2</v>
      </c>
      <c r="R14" s="17"/>
      <c r="S14" s="17">
        <v>5.3502436294686602E-2</v>
      </c>
      <c r="T14" s="17">
        <v>3.6738387985028501E-2</v>
      </c>
      <c r="U14" s="17">
        <v>4.1546146535073901E-2</v>
      </c>
      <c r="V14" s="17">
        <v>3.7394082342143503E-2</v>
      </c>
      <c r="W14" s="17">
        <v>1.16880630810582E-2</v>
      </c>
      <c r="X14" s="17">
        <v>3.2386056329338199E-2</v>
      </c>
      <c r="Y14" s="17">
        <v>5.1605490598518801E-2</v>
      </c>
      <c r="Z14" s="17">
        <v>0</v>
      </c>
      <c r="AA14" s="17">
        <v>2.6344573331751001E-2</v>
      </c>
      <c r="AB14" s="17">
        <v>3.1665627717456901E-2</v>
      </c>
      <c r="AC14" s="17">
        <v>6.2737971440860393E-2</v>
      </c>
      <c r="AD14" s="17"/>
      <c r="AE14" s="17">
        <v>4.0818953366352197E-2</v>
      </c>
      <c r="AF14" s="17">
        <v>1.84289660113706E-2</v>
      </c>
      <c r="AG14" s="17">
        <v>6.5046339920277904E-2</v>
      </c>
      <c r="AH14" s="17"/>
      <c r="AI14" s="17">
        <v>1.9693511135582299E-2</v>
      </c>
      <c r="AJ14" s="17">
        <v>2.7989893535714998E-2</v>
      </c>
      <c r="AK14" s="17">
        <v>1.8085708846911099E-2</v>
      </c>
      <c r="AL14" s="17">
        <v>0</v>
      </c>
      <c r="AM14" s="17">
        <v>7.0215157876788795E-2</v>
      </c>
      <c r="AN14" s="17"/>
      <c r="AO14" s="17">
        <v>2.9217227424340901E-2</v>
      </c>
      <c r="AP14" s="17">
        <v>3.3216825032852601E-2</v>
      </c>
      <c r="AQ14" s="17">
        <v>0</v>
      </c>
      <c r="AR14" s="17"/>
      <c r="AS14" s="17">
        <v>6.0649103595176702E-2</v>
      </c>
      <c r="AT14" s="17">
        <v>3.5541574507942403E-2</v>
      </c>
      <c r="AU14" s="17">
        <v>3.0424664573119899E-2</v>
      </c>
      <c r="AV14" s="17">
        <v>6.98385522844741E-3</v>
      </c>
      <c r="AW14" s="17">
        <v>7.8070213912822997E-2</v>
      </c>
      <c r="AX14" s="17"/>
      <c r="AY14" s="17">
        <v>0</v>
      </c>
      <c r="AZ14" s="17">
        <v>9.1891144480023404E-2</v>
      </c>
      <c r="BA14" s="17">
        <v>6.1665064833218701E-2</v>
      </c>
      <c r="BB14" s="17">
        <v>3.2102808763650403E-2</v>
      </c>
      <c r="BC14" s="17">
        <v>2.7276536276219201E-2</v>
      </c>
      <c r="BD14" s="17">
        <v>1.2557139501258901E-2</v>
      </c>
      <c r="BE14" s="17">
        <v>3.5916812965479203E-2</v>
      </c>
      <c r="BF14" s="17">
        <v>1.6057037515649901E-2</v>
      </c>
      <c r="BG14" s="17">
        <v>1.5201232799802501E-2</v>
      </c>
      <c r="BH14" s="17">
        <v>0</v>
      </c>
      <c r="BI14" s="17">
        <v>3.5862785327774101E-2</v>
      </c>
      <c r="BJ14" s="17">
        <v>8.1313239677193894E-2</v>
      </c>
      <c r="BK14" s="17">
        <v>2.5578365388982099E-2</v>
      </c>
      <c r="BL14" s="17">
        <v>0</v>
      </c>
      <c r="BM14" s="17">
        <v>0</v>
      </c>
      <c r="BN14" s="17">
        <v>2.4295975214221301E-2</v>
      </c>
      <c r="BO14" s="17"/>
      <c r="BP14" s="17">
        <v>3.8039210229167397E-2</v>
      </c>
      <c r="BQ14" s="17">
        <v>2.8648784549386699E-2</v>
      </c>
      <c r="BR14" s="17">
        <v>3.9416758811588001E-2</v>
      </c>
      <c r="BS14" s="17">
        <v>3.6453391577058201E-2</v>
      </c>
      <c r="BT14" s="17">
        <v>4.3690457627009599E-2</v>
      </c>
      <c r="BU14" s="17">
        <v>4.9776761416793401E-2</v>
      </c>
      <c r="BV14" s="17"/>
      <c r="BW14" s="17">
        <v>2.1665497514811401E-2</v>
      </c>
      <c r="BX14" s="17">
        <v>2.5589048994403601E-2</v>
      </c>
      <c r="BY14" s="17">
        <v>2.37000702726659E-2</v>
      </c>
      <c r="BZ14" s="17">
        <v>3.8040052223575899E-2</v>
      </c>
      <c r="CA14" s="17">
        <v>1.8060110774265399E-2</v>
      </c>
      <c r="CB14" s="17">
        <v>9.72940278122012E-2</v>
      </c>
      <c r="CC14" s="17">
        <v>3.8623991146407903E-2</v>
      </c>
      <c r="CD14" s="17">
        <v>0.142700304777197</v>
      </c>
      <c r="CE14" s="17"/>
      <c r="CF14" s="17">
        <v>2.6001925201345699E-2</v>
      </c>
      <c r="CG14" s="17">
        <v>3.3122506929476297E-2</v>
      </c>
      <c r="CH14" s="17">
        <v>2.9693790390725901E-2</v>
      </c>
      <c r="CI14" s="17">
        <v>5.9699021497806301E-2</v>
      </c>
      <c r="CJ14" s="17">
        <v>7.2204972997138003E-2</v>
      </c>
      <c r="CK14" s="17"/>
      <c r="CL14" s="17">
        <v>7.71886548384694E-3</v>
      </c>
      <c r="CM14" s="17"/>
      <c r="CN14" s="17">
        <v>4.7392739900866301E-2</v>
      </c>
      <c r="CO14" s="17">
        <v>2.30099174940059E-2</v>
      </c>
      <c r="CP14" s="17">
        <v>2.0671845478424301E-2</v>
      </c>
    </row>
    <row r="15" spans="2:94" x14ac:dyDescent="0.35">
      <c r="B15" s="18" t="s">
        <v>145</v>
      </c>
      <c r="C15" s="20">
        <v>0.70563250926115595</v>
      </c>
      <c r="D15" s="20">
        <v>0.75500428429081401</v>
      </c>
      <c r="E15" s="20">
        <v>0.65952062528456601</v>
      </c>
      <c r="F15" s="20"/>
      <c r="G15" s="20">
        <v>0.72787228000469195</v>
      </c>
      <c r="H15" s="20">
        <v>0.71195031451468704</v>
      </c>
      <c r="I15" s="20">
        <v>0.76694576424112304</v>
      </c>
      <c r="J15" s="20">
        <v>0.669629510800689</v>
      </c>
      <c r="K15" s="20">
        <v>0.680966755222845</v>
      </c>
      <c r="L15" s="20">
        <v>0.68796485885470204</v>
      </c>
      <c r="M15" s="20"/>
      <c r="N15" s="20">
        <v>0.73461839019351205</v>
      </c>
      <c r="O15" s="20">
        <v>0.75456014325857301</v>
      </c>
      <c r="P15" s="20">
        <v>0.68157177009444203</v>
      </c>
      <c r="Q15" s="20">
        <v>0.65411036367959496</v>
      </c>
      <c r="R15" s="20"/>
      <c r="S15" s="20">
        <v>0.64702353373218502</v>
      </c>
      <c r="T15" s="20">
        <v>0.72041233635132895</v>
      </c>
      <c r="U15" s="20">
        <v>0.70454742040329699</v>
      </c>
      <c r="V15" s="20">
        <v>0.73408087869387195</v>
      </c>
      <c r="W15" s="20">
        <v>0.80850406140748898</v>
      </c>
      <c r="X15" s="20">
        <v>0.59481296171265496</v>
      </c>
      <c r="Y15" s="20">
        <v>0.72480604957490302</v>
      </c>
      <c r="Z15" s="20">
        <v>0.55651032004891099</v>
      </c>
      <c r="AA15" s="20">
        <v>0.74754582381730195</v>
      </c>
      <c r="AB15" s="20">
        <v>0.75909533261706397</v>
      </c>
      <c r="AC15" s="20">
        <v>0.67407751308585095</v>
      </c>
      <c r="AD15" s="20"/>
      <c r="AE15" s="20">
        <v>0.63680699337465996</v>
      </c>
      <c r="AF15" s="20">
        <v>0.79646455751021195</v>
      </c>
      <c r="AG15" s="20">
        <v>0.65460369923035799</v>
      </c>
      <c r="AH15" s="20"/>
      <c r="AI15" s="20">
        <v>0.68204343696724001</v>
      </c>
      <c r="AJ15" s="20">
        <v>0.75993120056293395</v>
      </c>
      <c r="AK15" s="20">
        <v>0.80266253429241297</v>
      </c>
      <c r="AL15" s="20">
        <v>0.62077396653748695</v>
      </c>
      <c r="AM15" s="20">
        <v>0.66200162016884201</v>
      </c>
      <c r="AN15" s="20"/>
      <c r="AO15" s="20">
        <v>0.73737467359980302</v>
      </c>
      <c r="AP15" s="20">
        <v>0.756699172341747</v>
      </c>
      <c r="AQ15" s="20">
        <v>0.82216624117569204</v>
      </c>
      <c r="AR15" s="20"/>
      <c r="AS15" s="20">
        <v>0.65051061361659901</v>
      </c>
      <c r="AT15" s="20">
        <v>0.712158356313077</v>
      </c>
      <c r="AU15" s="20">
        <v>0.72690161019700505</v>
      </c>
      <c r="AV15" s="20">
        <v>0.80435386235506301</v>
      </c>
      <c r="AW15" s="20">
        <v>0.71053656440853596</v>
      </c>
      <c r="AX15" s="20"/>
      <c r="AY15" s="20">
        <v>0.64723204609047202</v>
      </c>
      <c r="AZ15" s="20">
        <v>0.65575607707286099</v>
      </c>
      <c r="BA15" s="20">
        <v>0.66629734417894404</v>
      </c>
      <c r="BB15" s="20">
        <v>0.82305157016716302</v>
      </c>
      <c r="BC15" s="20">
        <v>0.65738270189820303</v>
      </c>
      <c r="BD15" s="20">
        <v>0.72278168222994699</v>
      </c>
      <c r="BE15" s="20">
        <v>0.63558105249316899</v>
      </c>
      <c r="BF15" s="20">
        <v>0.70707692860776905</v>
      </c>
      <c r="BG15" s="20">
        <v>0.63277216558101401</v>
      </c>
      <c r="BH15" s="20">
        <v>0.80566770453352798</v>
      </c>
      <c r="BI15" s="20">
        <v>0.77275059989819095</v>
      </c>
      <c r="BJ15" s="20">
        <v>0.68475869434909697</v>
      </c>
      <c r="BK15" s="20">
        <v>0.87039766726509205</v>
      </c>
      <c r="BL15" s="20">
        <v>0.82343975003236602</v>
      </c>
      <c r="BM15" s="20">
        <v>0.818267194099771</v>
      </c>
      <c r="BN15" s="20">
        <v>0.79913837359801199</v>
      </c>
      <c r="BO15" s="20"/>
      <c r="BP15" s="20">
        <v>0.73477650164019603</v>
      </c>
      <c r="BQ15" s="20">
        <v>0.71541141008086095</v>
      </c>
      <c r="BR15" s="20">
        <v>0.74469004459089205</v>
      </c>
      <c r="BS15" s="20">
        <v>0.69461346377356104</v>
      </c>
      <c r="BT15" s="20">
        <v>0.65013882489812802</v>
      </c>
      <c r="BU15" s="20">
        <v>0.57929037114624005</v>
      </c>
      <c r="BV15" s="20"/>
      <c r="BW15" s="20">
        <v>0.78066008027562805</v>
      </c>
      <c r="BX15" s="20">
        <v>0.71989122182157805</v>
      </c>
      <c r="BY15" s="20">
        <v>0.71204660364362904</v>
      </c>
      <c r="BZ15" s="20">
        <v>0.68754853825126006</v>
      </c>
      <c r="CA15" s="20">
        <v>0.74372499708420203</v>
      </c>
      <c r="CB15" s="20">
        <v>0.61210565193286604</v>
      </c>
      <c r="CC15" s="20">
        <v>0.77192255009074895</v>
      </c>
      <c r="CD15" s="20">
        <v>0.65515197963062399</v>
      </c>
      <c r="CE15" s="20"/>
      <c r="CF15" s="20">
        <v>0.75468010872249902</v>
      </c>
      <c r="CG15" s="20">
        <v>0.72417529850732099</v>
      </c>
      <c r="CH15" s="20">
        <v>0.68741191659779999</v>
      </c>
      <c r="CI15" s="20">
        <v>0.69836078614713504</v>
      </c>
      <c r="CJ15" s="20">
        <v>0.62864429677719003</v>
      </c>
      <c r="CK15" s="20"/>
      <c r="CL15" s="20">
        <v>0.77412779128862697</v>
      </c>
      <c r="CM15" s="20"/>
      <c r="CN15" s="20">
        <v>0.70173991550915205</v>
      </c>
      <c r="CO15" s="20">
        <v>0.64886685848105496</v>
      </c>
      <c r="CP15" s="20">
        <v>0.75804544881999103</v>
      </c>
    </row>
    <row r="16" spans="2:94" x14ac:dyDescent="0.35">
      <c r="B16" s="18" t="s">
        <v>146</v>
      </c>
      <c r="C16" s="20">
        <v>8.8208345168531904E-2</v>
      </c>
      <c r="D16" s="20">
        <v>9.1096893736531195E-2</v>
      </c>
      <c r="E16" s="20">
        <v>8.5888207534173505E-2</v>
      </c>
      <c r="F16" s="20"/>
      <c r="G16" s="20">
        <v>6.56098484600105E-2</v>
      </c>
      <c r="H16" s="20">
        <v>5.6582811738031098E-2</v>
      </c>
      <c r="I16" s="20">
        <v>9.7418177236560405E-2</v>
      </c>
      <c r="J16" s="20">
        <v>0.10662067875480501</v>
      </c>
      <c r="K16" s="20">
        <v>8.02898869386314E-2</v>
      </c>
      <c r="L16" s="20">
        <v>0.115232799626469</v>
      </c>
      <c r="M16" s="20"/>
      <c r="N16" s="20">
        <v>8.8818629636507399E-2</v>
      </c>
      <c r="O16" s="20">
        <v>9.6470259803393896E-2</v>
      </c>
      <c r="P16" s="20">
        <v>0.104959460943934</v>
      </c>
      <c r="Q16" s="20">
        <v>6.9373073391089293E-2</v>
      </c>
      <c r="R16" s="20"/>
      <c r="S16" s="20">
        <v>7.5362099949121894E-2</v>
      </c>
      <c r="T16" s="20">
        <v>9.5228350890171801E-2</v>
      </c>
      <c r="U16" s="20">
        <v>9.0054872322326701E-2</v>
      </c>
      <c r="V16" s="20">
        <v>9.9640026850849897E-2</v>
      </c>
      <c r="W16" s="20">
        <v>4.6443555375897901E-2</v>
      </c>
      <c r="X16" s="20">
        <v>0.120270203984948</v>
      </c>
      <c r="Y16" s="20">
        <v>0.110329584095625</v>
      </c>
      <c r="Z16" s="20">
        <v>0.165091505341353</v>
      </c>
      <c r="AA16" s="20">
        <v>6.2138639737409497E-2</v>
      </c>
      <c r="AB16" s="20">
        <v>6.6753020839872002E-2</v>
      </c>
      <c r="AC16" s="20">
        <v>9.7814699774610894E-2</v>
      </c>
      <c r="AD16" s="20"/>
      <c r="AE16" s="20">
        <v>0.140963022164459</v>
      </c>
      <c r="AF16" s="20">
        <v>5.6830440598029497E-2</v>
      </c>
      <c r="AG16" s="20">
        <v>6.72198817184608E-2</v>
      </c>
      <c r="AH16" s="20"/>
      <c r="AI16" s="20">
        <v>0.128602209076701</v>
      </c>
      <c r="AJ16" s="20">
        <v>6.8483982355912104E-2</v>
      </c>
      <c r="AK16" s="20">
        <v>3.8200086805892097E-2</v>
      </c>
      <c r="AL16" s="20">
        <v>0.24654694488611401</v>
      </c>
      <c r="AM16" s="20">
        <v>7.0910650527693797E-2</v>
      </c>
      <c r="AN16" s="20"/>
      <c r="AO16" s="20">
        <v>8.3211298039864101E-2</v>
      </c>
      <c r="AP16" s="20">
        <v>7.0355781443163706E-2</v>
      </c>
      <c r="AQ16" s="20">
        <v>2.6833926643102E-2</v>
      </c>
      <c r="AR16" s="20"/>
      <c r="AS16" s="20">
        <v>7.6771001945627207E-2</v>
      </c>
      <c r="AT16" s="20">
        <v>7.6055559984298193E-2</v>
      </c>
      <c r="AU16" s="20">
        <v>8.9616832614099001E-2</v>
      </c>
      <c r="AV16" s="20">
        <v>8.0656466983061795E-2</v>
      </c>
      <c r="AW16" s="20">
        <v>7.1844786834249899E-2</v>
      </c>
      <c r="AX16" s="20"/>
      <c r="AY16" s="20">
        <v>0.100579784165331</v>
      </c>
      <c r="AZ16" s="20">
        <v>5.8610740967923201E-2</v>
      </c>
      <c r="BA16" s="20">
        <v>8.2107608207966698E-2</v>
      </c>
      <c r="BB16" s="20">
        <v>2.6958037060559499E-2</v>
      </c>
      <c r="BC16" s="20">
        <v>0.117564628456881</v>
      </c>
      <c r="BD16" s="20">
        <v>0.11864451454361701</v>
      </c>
      <c r="BE16" s="20">
        <v>0.10053815752475501</v>
      </c>
      <c r="BF16" s="20">
        <v>6.9386459405359494E-2</v>
      </c>
      <c r="BG16" s="20">
        <v>0.121919124076802</v>
      </c>
      <c r="BH16" s="20">
        <v>9.0737002439231898E-2</v>
      </c>
      <c r="BI16" s="20">
        <v>7.6627014705979005E-2</v>
      </c>
      <c r="BJ16" s="20">
        <v>8.0727618136461801E-2</v>
      </c>
      <c r="BK16" s="20">
        <v>5.3438552646909401E-2</v>
      </c>
      <c r="BL16" s="20">
        <v>8.7062548137489107E-2</v>
      </c>
      <c r="BM16" s="20">
        <v>5.8147489972427399E-2</v>
      </c>
      <c r="BN16" s="20">
        <v>7.8190699082093501E-2</v>
      </c>
      <c r="BO16" s="20"/>
      <c r="BP16" s="20">
        <v>6.4653910145383395E-2</v>
      </c>
      <c r="BQ16" s="20">
        <v>9.21958464251703E-2</v>
      </c>
      <c r="BR16" s="20">
        <v>8.74143045084598E-2</v>
      </c>
      <c r="BS16" s="20">
        <v>9.5407045181741701E-2</v>
      </c>
      <c r="BT16" s="20">
        <v>0.104214190526053</v>
      </c>
      <c r="BU16" s="20">
        <v>0.11859602419596101</v>
      </c>
      <c r="BV16" s="20"/>
      <c r="BW16" s="20">
        <v>2.4995544945050002E-2</v>
      </c>
      <c r="BX16" s="20">
        <v>7.3958791589993897E-2</v>
      </c>
      <c r="BY16" s="20">
        <v>9.0464035516554006E-2</v>
      </c>
      <c r="BZ16" s="20">
        <v>0.10446843753257599</v>
      </c>
      <c r="CA16" s="20">
        <v>9.1156034756074797E-2</v>
      </c>
      <c r="CB16" s="20">
        <v>0.123473264936126</v>
      </c>
      <c r="CC16" s="20">
        <v>0.15143776450617799</v>
      </c>
      <c r="CD16" s="20">
        <v>4.5666405972101601E-2</v>
      </c>
      <c r="CE16" s="20"/>
      <c r="CF16" s="20">
        <v>7.3519349111254101E-2</v>
      </c>
      <c r="CG16" s="20">
        <v>8.7600805127724501E-2</v>
      </c>
      <c r="CH16" s="20">
        <v>0.103485912869773</v>
      </c>
      <c r="CI16" s="20">
        <v>6.5244463522214996E-2</v>
      </c>
      <c r="CJ16" s="20">
        <v>6.1173681476910602E-2</v>
      </c>
      <c r="CK16" s="20"/>
      <c r="CL16" s="20">
        <v>8.7554170773012294E-2</v>
      </c>
      <c r="CM16" s="20"/>
      <c r="CN16" s="20">
        <v>8.6656413459311202E-2</v>
      </c>
      <c r="CO16" s="20">
        <v>8.20641211906461E-2</v>
      </c>
      <c r="CP16" s="20">
        <v>9.6613658943733693E-2</v>
      </c>
    </row>
    <row r="17" spans="2:94" x14ac:dyDescent="0.35">
      <c r="B17" s="18" t="s">
        <v>147</v>
      </c>
      <c r="C17" s="21">
        <v>0.61742416409262402</v>
      </c>
      <c r="D17" s="21">
        <v>0.66390739055428305</v>
      </c>
      <c r="E17" s="21">
        <v>0.57363241775039298</v>
      </c>
      <c r="F17" s="21"/>
      <c r="G17" s="21">
        <v>0.66226243154468201</v>
      </c>
      <c r="H17" s="21">
        <v>0.65536750277665601</v>
      </c>
      <c r="I17" s="21">
        <v>0.66952758700456305</v>
      </c>
      <c r="J17" s="21">
        <v>0.56300883204588403</v>
      </c>
      <c r="K17" s="21">
        <v>0.60067686828421296</v>
      </c>
      <c r="L17" s="21">
        <v>0.572732059228233</v>
      </c>
      <c r="M17" s="21"/>
      <c r="N17" s="21">
        <v>0.64579976055700405</v>
      </c>
      <c r="O17" s="21">
        <v>0.65808988345517905</v>
      </c>
      <c r="P17" s="21">
        <v>0.57661230915050898</v>
      </c>
      <c r="Q17" s="21">
        <v>0.58473729028850596</v>
      </c>
      <c r="R17" s="21"/>
      <c r="S17" s="21">
        <v>0.571661433783064</v>
      </c>
      <c r="T17" s="21">
        <v>0.62518398546115705</v>
      </c>
      <c r="U17" s="21">
        <v>0.61449254808097098</v>
      </c>
      <c r="V17" s="21">
        <v>0.63444085184302201</v>
      </c>
      <c r="W17" s="21">
        <v>0.76206050603159103</v>
      </c>
      <c r="X17" s="21">
        <v>0.47454275772770799</v>
      </c>
      <c r="Y17" s="21">
        <v>0.61447646547927803</v>
      </c>
      <c r="Z17" s="21">
        <v>0.39141881470755802</v>
      </c>
      <c r="AA17" s="21">
        <v>0.68540718407989198</v>
      </c>
      <c r="AB17" s="21">
        <v>0.69234231177719197</v>
      </c>
      <c r="AC17" s="21">
        <v>0.57626281331123996</v>
      </c>
      <c r="AD17" s="21"/>
      <c r="AE17" s="21">
        <v>0.49584397121020102</v>
      </c>
      <c r="AF17" s="21">
        <v>0.73963411691218195</v>
      </c>
      <c r="AG17" s="21">
        <v>0.58738381751189706</v>
      </c>
      <c r="AH17" s="21"/>
      <c r="AI17" s="21">
        <v>0.55344122789053996</v>
      </c>
      <c r="AJ17" s="21">
        <v>0.69144721820702204</v>
      </c>
      <c r="AK17" s="21">
        <v>0.76446244748652104</v>
      </c>
      <c r="AL17" s="21">
        <v>0.374227021651373</v>
      </c>
      <c r="AM17" s="21">
        <v>0.59109096964114805</v>
      </c>
      <c r="AN17" s="21"/>
      <c r="AO17" s="21">
        <v>0.65416337555993898</v>
      </c>
      <c r="AP17" s="21">
        <v>0.68634339089858298</v>
      </c>
      <c r="AQ17" s="21">
        <v>0.79533231453259001</v>
      </c>
      <c r="AR17" s="21"/>
      <c r="AS17" s="21">
        <v>0.57373961167097098</v>
      </c>
      <c r="AT17" s="21">
        <v>0.63610279632877897</v>
      </c>
      <c r="AU17" s="21">
        <v>0.63728477758290603</v>
      </c>
      <c r="AV17" s="21">
        <v>0.72369739537200195</v>
      </c>
      <c r="AW17" s="21">
        <v>0.63869177757428597</v>
      </c>
      <c r="AX17" s="21"/>
      <c r="AY17" s="21">
        <v>0.54665226192514105</v>
      </c>
      <c r="AZ17" s="21">
        <v>0.59714533610493803</v>
      </c>
      <c r="BA17" s="21">
        <v>0.58418973597097801</v>
      </c>
      <c r="BB17" s="21">
        <v>0.79609353310660302</v>
      </c>
      <c r="BC17" s="21">
        <v>0.53981807344132204</v>
      </c>
      <c r="BD17" s="21">
        <v>0.60413716768632997</v>
      </c>
      <c r="BE17" s="21">
        <v>0.53504289496841395</v>
      </c>
      <c r="BF17" s="21">
        <v>0.63769046920240902</v>
      </c>
      <c r="BG17" s="21">
        <v>0.51085304150421196</v>
      </c>
      <c r="BH17" s="21">
        <v>0.71493070209429599</v>
      </c>
      <c r="BI17" s="21">
        <v>0.69612358519221196</v>
      </c>
      <c r="BJ17" s="21">
        <v>0.60403107621263497</v>
      </c>
      <c r="BK17" s="21">
        <v>0.81695911461818205</v>
      </c>
      <c r="BL17" s="21">
        <v>0.73637720189487699</v>
      </c>
      <c r="BM17" s="21">
        <v>0.76011970412734398</v>
      </c>
      <c r="BN17" s="21">
        <v>0.72094767451591901</v>
      </c>
      <c r="BO17" s="21"/>
      <c r="BP17" s="21">
        <v>0.67012259149481301</v>
      </c>
      <c r="BQ17" s="21">
        <v>0.62321556365568997</v>
      </c>
      <c r="BR17" s="21">
        <v>0.65727574008243295</v>
      </c>
      <c r="BS17" s="21">
        <v>0.599206418591819</v>
      </c>
      <c r="BT17" s="21">
        <v>0.54592463437207495</v>
      </c>
      <c r="BU17" s="21">
        <v>0.460694346950279</v>
      </c>
      <c r="BV17" s="21"/>
      <c r="BW17" s="21">
        <v>0.75566453533057798</v>
      </c>
      <c r="BX17" s="21">
        <v>0.64593243023158398</v>
      </c>
      <c r="BY17" s="21">
        <v>0.62158256812707502</v>
      </c>
      <c r="BZ17" s="21">
        <v>0.58308010071868399</v>
      </c>
      <c r="CA17" s="21">
        <v>0.652568962328127</v>
      </c>
      <c r="CB17" s="21">
        <v>0.48863238699674</v>
      </c>
      <c r="CC17" s="21">
        <v>0.62048478558457099</v>
      </c>
      <c r="CD17" s="21">
        <v>0.60948557365852196</v>
      </c>
      <c r="CE17" s="21"/>
      <c r="CF17" s="21">
        <v>0.681160759611245</v>
      </c>
      <c r="CG17" s="21">
        <v>0.63657449337959604</v>
      </c>
      <c r="CH17" s="21">
        <v>0.58392600372802705</v>
      </c>
      <c r="CI17" s="21">
        <v>0.63311632262492001</v>
      </c>
      <c r="CJ17" s="21">
        <v>0.56747061530027898</v>
      </c>
      <c r="CK17" s="21"/>
      <c r="CL17" s="21">
        <v>0.68657362051561499</v>
      </c>
      <c r="CM17" s="21"/>
      <c r="CN17" s="21">
        <v>0.61508350204984097</v>
      </c>
      <c r="CO17" s="21">
        <v>0.56680273729040898</v>
      </c>
      <c r="CP17" s="21">
        <v>0.66143178987625795</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C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1019</v>
      </c>
      <c r="D7" s="10">
        <v>492</v>
      </c>
      <c r="E7" s="10">
        <v>525</v>
      </c>
      <c r="F7" s="10"/>
      <c r="G7" s="10">
        <v>142</v>
      </c>
      <c r="H7" s="10">
        <v>209</v>
      </c>
      <c r="I7" s="10">
        <v>153</v>
      </c>
      <c r="J7" s="10">
        <v>180</v>
      </c>
      <c r="K7" s="10">
        <v>142</v>
      </c>
      <c r="L7" s="10">
        <v>193</v>
      </c>
      <c r="M7" s="10"/>
      <c r="N7" s="10">
        <v>252</v>
      </c>
      <c r="O7" s="10">
        <v>271</v>
      </c>
      <c r="P7" s="10">
        <v>207</v>
      </c>
      <c r="Q7" s="10">
        <v>287</v>
      </c>
      <c r="R7" s="10"/>
      <c r="S7" s="10">
        <v>133</v>
      </c>
      <c r="T7" s="10">
        <v>161</v>
      </c>
      <c r="U7" s="10">
        <v>78</v>
      </c>
      <c r="V7" s="10">
        <v>104</v>
      </c>
      <c r="W7" s="10">
        <v>84</v>
      </c>
      <c r="X7" s="10">
        <v>86</v>
      </c>
      <c r="Y7" s="10">
        <v>81</v>
      </c>
      <c r="Z7" s="10">
        <v>37</v>
      </c>
      <c r="AA7" s="10">
        <v>112</v>
      </c>
      <c r="AB7" s="10">
        <v>90</v>
      </c>
      <c r="AC7" s="10">
        <v>53</v>
      </c>
      <c r="AD7" s="10"/>
      <c r="AE7" s="10">
        <v>372</v>
      </c>
      <c r="AF7" s="10">
        <v>383</v>
      </c>
      <c r="AG7" s="10">
        <v>151</v>
      </c>
      <c r="AH7" s="10"/>
      <c r="AI7" s="10">
        <v>353</v>
      </c>
      <c r="AJ7" s="10">
        <v>273</v>
      </c>
      <c r="AK7" s="10">
        <v>71</v>
      </c>
      <c r="AL7" s="10">
        <v>20</v>
      </c>
      <c r="AM7" s="10">
        <v>157</v>
      </c>
      <c r="AN7" s="10"/>
      <c r="AO7" s="10">
        <v>173</v>
      </c>
      <c r="AP7" s="10">
        <v>385</v>
      </c>
      <c r="AQ7" s="10">
        <v>68</v>
      </c>
      <c r="AR7" s="10"/>
      <c r="AS7" s="10">
        <v>227</v>
      </c>
      <c r="AT7" s="10">
        <v>250</v>
      </c>
      <c r="AU7" s="10">
        <v>254</v>
      </c>
      <c r="AV7" s="10">
        <v>129</v>
      </c>
      <c r="AW7" s="10">
        <v>15</v>
      </c>
      <c r="AX7" s="10"/>
      <c r="AY7" s="10">
        <v>9</v>
      </c>
      <c r="AZ7" s="10">
        <v>53</v>
      </c>
      <c r="BA7" s="10">
        <v>81</v>
      </c>
      <c r="BB7" s="10">
        <v>72</v>
      </c>
      <c r="BC7" s="10">
        <v>109</v>
      </c>
      <c r="BD7" s="10">
        <v>95</v>
      </c>
      <c r="BE7" s="10">
        <v>112</v>
      </c>
      <c r="BF7" s="10">
        <v>61</v>
      </c>
      <c r="BG7" s="10">
        <v>66</v>
      </c>
      <c r="BH7" s="10">
        <v>57</v>
      </c>
      <c r="BI7" s="10">
        <v>79</v>
      </c>
      <c r="BJ7" s="10">
        <v>62</v>
      </c>
      <c r="BK7" s="10">
        <v>38</v>
      </c>
      <c r="BL7" s="10">
        <v>22</v>
      </c>
      <c r="BM7" s="10">
        <v>17</v>
      </c>
      <c r="BN7" s="10">
        <v>40</v>
      </c>
      <c r="BO7" s="10"/>
      <c r="BP7" s="10">
        <v>248</v>
      </c>
      <c r="BQ7" s="10">
        <v>273</v>
      </c>
      <c r="BR7" s="10">
        <v>134</v>
      </c>
      <c r="BS7" s="10">
        <v>209</v>
      </c>
      <c r="BT7" s="10">
        <v>95</v>
      </c>
      <c r="BU7" s="10">
        <v>59</v>
      </c>
      <c r="BV7" s="10"/>
      <c r="BW7" s="10">
        <v>42</v>
      </c>
      <c r="BX7" s="10">
        <v>243</v>
      </c>
      <c r="BY7" s="10">
        <v>293</v>
      </c>
      <c r="BZ7" s="10">
        <v>183</v>
      </c>
      <c r="CA7" s="10">
        <v>108</v>
      </c>
      <c r="CB7" s="10">
        <v>31</v>
      </c>
      <c r="CC7" s="10">
        <v>26</v>
      </c>
      <c r="CD7" s="10">
        <v>44</v>
      </c>
      <c r="CE7" s="10"/>
      <c r="CF7" s="10">
        <v>87</v>
      </c>
      <c r="CG7" s="10">
        <v>342</v>
      </c>
      <c r="CH7" s="10">
        <v>396</v>
      </c>
      <c r="CI7" s="10">
        <v>164</v>
      </c>
      <c r="CJ7" s="10">
        <v>30</v>
      </c>
      <c r="CK7" s="10"/>
      <c r="CL7" s="10">
        <v>122</v>
      </c>
      <c r="CM7" s="10"/>
      <c r="CN7" s="10">
        <v>591</v>
      </c>
      <c r="CO7" s="10">
        <v>184</v>
      </c>
      <c r="CP7" s="10">
        <v>244</v>
      </c>
    </row>
    <row r="8" spans="2:94" ht="30" customHeight="1" x14ac:dyDescent="0.35">
      <c r="B8" s="11" t="s">
        <v>20</v>
      </c>
      <c r="C8" s="11">
        <v>1023</v>
      </c>
      <c r="D8" s="11">
        <v>487</v>
      </c>
      <c r="E8" s="11">
        <v>534</v>
      </c>
      <c r="F8" s="11"/>
      <c r="G8" s="11">
        <v>140</v>
      </c>
      <c r="H8" s="11">
        <v>202</v>
      </c>
      <c r="I8" s="11">
        <v>150</v>
      </c>
      <c r="J8" s="11">
        <v>176</v>
      </c>
      <c r="K8" s="11">
        <v>135</v>
      </c>
      <c r="L8" s="11">
        <v>221</v>
      </c>
      <c r="M8" s="11"/>
      <c r="N8" s="11">
        <v>245</v>
      </c>
      <c r="O8" s="11">
        <v>264</v>
      </c>
      <c r="P8" s="11">
        <v>210</v>
      </c>
      <c r="Q8" s="11">
        <v>302</v>
      </c>
      <c r="R8" s="11"/>
      <c r="S8" s="11">
        <v>137</v>
      </c>
      <c r="T8" s="11">
        <v>155</v>
      </c>
      <c r="U8" s="11">
        <v>79</v>
      </c>
      <c r="V8" s="11">
        <v>99</v>
      </c>
      <c r="W8" s="11">
        <v>84</v>
      </c>
      <c r="X8" s="11">
        <v>91</v>
      </c>
      <c r="Y8" s="11">
        <v>77</v>
      </c>
      <c r="Z8" s="11">
        <v>36</v>
      </c>
      <c r="AA8" s="11">
        <v>107</v>
      </c>
      <c r="AB8" s="11">
        <v>103</v>
      </c>
      <c r="AC8" s="11">
        <v>54</v>
      </c>
      <c r="AD8" s="11"/>
      <c r="AE8" s="11">
        <v>378</v>
      </c>
      <c r="AF8" s="11">
        <v>386</v>
      </c>
      <c r="AG8" s="11">
        <v>149</v>
      </c>
      <c r="AH8" s="11"/>
      <c r="AI8" s="11">
        <v>357</v>
      </c>
      <c r="AJ8" s="11">
        <v>270</v>
      </c>
      <c r="AK8" s="11">
        <v>73</v>
      </c>
      <c r="AL8" s="11">
        <v>20</v>
      </c>
      <c r="AM8" s="11">
        <v>156</v>
      </c>
      <c r="AN8" s="11"/>
      <c r="AO8" s="11">
        <v>173</v>
      </c>
      <c r="AP8" s="11">
        <v>382</v>
      </c>
      <c r="AQ8" s="11">
        <v>69</v>
      </c>
      <c r="AR8" s="11"/>
      <c r="AS8" s="11">
        <v>231</v>
      </c>
      <c r="AT8" s="11">
        <v>250</v>
      </c>
      <c r="AU8" s="11">
        <v>251</v>
      </c>
      <c r="AV8" s="11">
        <v>127</v>
      </c>
      <c r="AW8" s="11">
        <v>15</v>
      </c>
      <c r="AX8" s="11"/>
      <c r="AY8" s="11">
        <v>8</v>
      </c>
      <c r="AZ8" s="11">
        <v>53</v>
      </c>
      <c r="BA8" s="11">
        <v>83</v>
      </c>
      <c r="BB8" s="11">
        <v>73</v>
      </c>
      <c r="BC8" s="11">
        <v>111</v>
      </c>
      <c r="BD8" s="11">
        <v>96</v>
      </c>
      <c r="BE8" s="11">
        <v>113</v>
      </c>
      <c r="BF8" s="11">
        <v>62</v>
      </c>
      <c r="BG8" s="11">
        <v>67</v>
      </c>
      <c r="BH8" s="11">
        <v>56</v>
      </c>
      <c r="BI8" s="11">
        <v>79</v>
      </c>
      <c r="BJ8" s="11">
        <v>61</v>
      </c>
      <c r="BK8" s="11">
        <v>36</v>
      </c>
      <c r="BL8" s="11">
        <v>21</v>
      </c>
      <c r="BM8" s="11">
        <v>17</v>
      </c>
      <c r="BN8" s="11">
        <v>39</v>
      </c>
      <c r="BO8" s="11"/>
      <c r="BP8" s="11">
        <v>247</v>
      </c>
      <c r="BQ8" s="11">
        <v>276</v>
      </c>
      <c r="BR8" s="11">
        <v>133</v>
      </c>
      <c r="BS8" s="11">
        <v>209</v>
      </c>
      <c r="BT8" s="11">
        <v>97</v>
      </c>
      <c r="BU8" s="11">
        <v>61</v>
      </c>
      <c r="BV8" s="11"/>
      <c r="BW8" s="11">
        <v>42</v>
      </c>
      <c r="BX8" s="11">
        <v>243</v>
      </c>
      <c r="BY8" s="11">
        <v>297</v>
      </c>
      <c r="BZ8" s="11">
        <v>184</v>
      </c>
      <c r="CA8" s="11">
        <v>108</v>
      </c>
      <c r="CB8" s="11">
        <v>31</v>
      </c>
      <c r="CC8" s="11">
        <v>26</v>
      </c>
      <c r="CD8" s="11">
        <v>44</v>
      </c>
      <c r="CE8" s="11"/>
      <c r="CF8" s="11">
        <v>88</v>
      </c>
      <c r="CG8" s="11">
        <v>346</v>
      </c>
      <c r="CH8" s="11">
        <v>396</v>
      </c>
      <c r="CI8" s="11">
        <v>163</v>
      </c>
      <c r="CJ8" s="11">
        <v>30</v>
      </c>
      <c r="CK8" s="11"/>
      <c r="CL8" s="11">
        <v>123</v>
      </c>
      <c r="CM8" s="11"/>
      <c r="CN8" s="11">
        <v>592</v>
      </c>
      <c r="CO8" s="11">
        <v>186</v>
      </c>
      <c r="CP8" s="11">
        <v>245</v>
      </c>
    </row>
    <row r="9" spans="2:94" x14ac:dyDescent="0.35">
      <c r="B9" s="18" t="s">
        <v>205</v>
      </c>
      <c r="C9" s="17">
        <v>0.28199214266063999</v>
      </c>
      <c r="D9" s="17">
        <v>0.37253724190267001</v>
      </c>
      <c r="E9" s="17">
        <v>0.19678729548908899</v>
      </c>
      <c r="F9" s="17"/>
      <c r="G9" s="17">
        <v>0.35527955918089899</v>
      </c>
      <c r="H9" s="17">
        <v>0.27138355220528998</v>
      </c>
      <c r="I9" s="17">
        <v>0.308277996762441</v>
      </c>
      <c r="J9" s="17">
        <v>0.31314747934041198</v>
      </c>
      <c r="K9" s="17">
        <v>0.28658248115341101</v>
      </c>
      <c r="L9" s="17">
        <v>0.19999584295836201</v>
      </c>
      <c r="M9" s="17"/>
      <c r="N9" s="17">
        <v>0.31787366958320801</v>
      </c>
      <c r="O9" s="17">
        <v>0.31084283394888002</v>
      </c>
      <c r="P9" s="17">
        <v>0.27348771738483402</v>
      </c>
      <c r="Q9" s="17">
        <v>0.23524188797242801</v>
      </c>
      <c r="R9" s="17"/>
      <c r="S9" s="17">
        <v>0.27923767409079098</v>
      </c>
      <c r="T9" s="17">
        <v>0.26574708901184801</v>
      </c>
      <c r="U9" s="17">
        <v>0.279565080176856</v>
      </c>
      <c r="V9" s="17">
        <v>0.27161938143561198</v>
      </c>
      <c r="W9" s="17">
        <v>0.29472876669331</v>
      </c>
      <c r="X9" s="17">
        <v>0.21183878746533899</v>
      </c>
      <c r="Y9" s="17">
        <v>0.31879592716455102</v>
      </c>
      <c r="Z9" s="17">
        <v>0.18988767923367</v>
      </c>
      <c r="AA9" s="17">
        <v>0.31926277838710998</v>
      </c>
      <c r="AB9" s="17">
        <v>0.313690615153698</v>
      </c>
      <c r="AC9" s="17">
        <v>0.33103959640865899</v>
      </c>
      <c r="AD9" s="17"/>
      <c r="AE9" s="17">
        <v>0.24268230696847001</v>
      </c>
      <c r="AF9" s="17">
        <v>0.32566655282066798</v>
      </c>
      <c r="AG9" s="17">
        <v>0.238655376385805</v>
      </c>
      <c r="AH9" s="17"/>
      <c r="AI9" s="17">
        <v>0.275926826389923</v>
      </c>
      <c r="AJ9" s="17">
        <v>0.30183554680670999</v>
      </c>
      <c r="AK9" s="17">
        <v>0.32796719145819803</v>
      </c>
      <c r="AL9" s="17">
        <v>0.28976573310679299</v>
      </c>
      <c r="AM9" s="17">
        <v>0.23256675782875</v>
      </c>
      <c r="AN9" s="17"/>
      <c r="AO9" s="17">
        <v>0.31630770939297698</v>
      </c>
      <c r="AP9" s="17">
        <v>0.28824195832055</v>
      </c>
      <c r="AQ9" s="17">
        <v>0.30726386265422601</v>
      </c>
      <c r="AR9" s="17"/>
      <c r="AS9" s="17">
        <v>0.20672232781399599</v>
      </c>
      <c r="AT9" s="17">
        <v>0.28598759010388503</v>
      </c>
      <c r="AU9" s="17">
        <v>0.297986248995398</v>
      </c>
      <c r="AV9" s="17">
        <v>0.38374094705520301</v>
      </c>
      <c r="AW9" s="17">
        <v>0.38028671382107498</v>
      </c>
      <c r="AX9" s="17"/>
      <c r="AY9" s="17">
        <v>0.32162212043948801</v>
      </c>
      <c r="AZ9" s="17">
        <v>0.237944876938742</v>
      </c>
      <c r="BA9" s="17">
        <v>0.263689464009706</v>
      </c>
      <c r="BB9" s="17">
        <v>0.33220062766533598</v>
      </c>
      <c r="BC9" s="17">
        <v>0.26337093123280603</v>
      </c>
      <c r="BD9" s="17">
        <v>0.24241378555396401</v>
      </c>
      <c r="BE9" s="17">
        <v>0.29414495588858702</v>
      </c>
      <c r="BF9" s="17">
        <v>0.24664249290870799</v>
      </c>
      <c r="BG9" s="17">
        <v>0.19297987639304701</v>
      </c>
      <c r="BH9" s="17">
        <v>0.38624869449820698</v>
      </c>
      <c r="BI9" s="17">
        <v>0.23468179197493599</v>
      </c>
      <c r="BJ9" s="17">
        <v>0.258840284456405</v>
      </c>
      <c r="BK9" s="17">
        <v>0.41295366277156098</v>
      </c>
      <c r="BL9" s="17">
        <v>0.46521175984773999</v>
      </c>
      <c r="BM9" s="17">
        <v>0.53510099859261695</v>
      </c>
      <c r="BN9" s="17">
        <v>0.444435141310282</v>
      </c>
      <c r="BO9" s="17"/>
      <c r="BP9" s="17">
        <v>0.29891982638978798</v>
      </c>
      <c r="BQ9" s="17">
        <v>0.28453759280459501</v>
      </c>
      <c r="BR9" s="17">
        <v>0.29670687643730698</v>
      </c>
      <c r="BS9" s="17">
        <v>0.27808550868422</v>
      </c>
      <c r="BT9" s="17">
        <v>0.18702572126492401</v>
      </c>
      <c r="BU9" s="17">
        <v>0.323924189392026</v>
      </c>
      <c r="BV9" s="17"/>
      <c r="BW9" s="17">
        <v>0.38756029214759702</v>
      </c>
      <c r="BX9" s="17">
        <v>0.29431181895432601</v>
      </c>
      <c r="BY9" s="17">
        <v>0.27549554711455099</v>
      </c>
      <c r="BZ9" s="17">
        <v>0.26636512493706199</v>
      </c>
      <c r="CA9" s="17">
        <v>0.31455975620351201</v>
      </c>
      <c r="CB9" s="17">
        <v>0.158856887384761</v>
      </c>
      <c r="CC9" s="17">
        <v>0.343853812174019</v>
      </c>
      <c r="CD9" s="17">
        <v>0.330736282082364</v>
      </c>
      <c r="CE9" s="17"/>
      <c r="CF9" s="17">
        <v>0.34788574150270302</v>
      </c>
      <c r="CG9" s="17">
        <v>0.27158870310521999</v>
      </c>
      <c r="CH9" s="17">
        <v>0.280122708574367</v>
      </c>
      <c r="CI9" s="17">
        <v>0.26951131041264298</v>
      </c>
      <c r="CJ9" s="17">
        <v>0.30193360392035501</v>
      </c>
      <c r="CK9" s="17"/>
      <c r="CL9" s="17">
        <v>0.24833756234350901</v>
      </c>
      <c r="CM9" s="17"/>
      <c r="CN9" s="17">
        <v>0.29328271117719201</v>
      </c>
      <c r="CO9" s="17">
        <v>0.22242402472234099</v>
      </c>
      <c r="CP9" s="17">
        <v>0.29983657084813897</v>
      </c>
    </row>
    <row r="10" spans="2:94" x14ac:dyDescent="0.35">
      <c r="B10" s="18" t="s">
        <v>206</v>
      </c>
      <c r="C10" s="17">
        <v>0.35445832982242098</v>
      </c>
      <c r="D10" s="17">
        <v>0.35180338720184301</v>
      </c>
      <c r="E10" s="17">
        <v>0.35815105442796502</v>
      </c>
      <c r="F10" s="17"/>
      <c r="G10" s="17">
        <v>0.34792198823600401</v>
      </c>
      <c r="H10" s="17">
        <v>0.34904331774189601</v>
      </c>
      <c r="I10" s="17">
        <v>0.38777003181547298</v>
      </c>
      <c r="J10" s="17">
        <v>0.333153092760888</v>
      </c>
      <c r="K10" s="17">
        <v>0.35368328395717802</v>
      </c>
      <c r="L10" s="17">
        <v>0.35838951975608302</v>
      </c>
      <c r="M10" s="17"/>
      <c r="N10" s="17">
        <v>0.37168088253419201</v>
      </c>
      <c r="O10" s="17">
        <v>0.37966369372388198</v>
      </c>
      <c r="P10" s="17">
        <v>0.34022771837126098</v>
      </c>
      <c r="Q10" s="17">
        <v>0.32424600898306299</v>
      </c>
      <c r="R10" s="17"/>
      <c r="S10" s="17">
        <v>0.30933701940527297</v>
      </c>
      <c r="T10" s="17">
        <v>0.39196628749835</v>
      </c>
      <c r="U10" s="17">
        <v>0.39161235015778201</v>
      </c>
      <c r="V10" s="17">
        <v>0.34432640885842902</v>
      </c>
      <c r="W10" s="17">
        <v>0.481038956988458</v>
      </c>
      <c r="X10" s="17">
        <v>0.34916412477483999</v>
      </c>
      <c r="Y10" s="17">
        <v>0.36917912615210502</v>
      </c>
      <c r="Z10" s="17">
        <v>0.39718828450559401</v>
      </c>
      <c r="AA10" s="17">
        <v>0.33074553815033902</v>
      </c>
      <c r="AB10" s="17">
        <v>0.31983047454611102</v>
      </c>
      <c r="AC10" s="17">
        <v>0.20034848596963101</v>
      </c>
      <c r="AD10" s="17"/>
      <c r="AE10" s="17">
        <v>0.33304576843930001</v>
      </c>
      <c r="AF10" s="17">
        <v>0.378377397465959</v>
      </c>
      <c r="AG10" s="17">
        <v>0.35113586791481999</v>
      </c>
      <c r="AH10" s="17"/>
      <c r="AI10" s="17">
        <v>0.34217301675502099</v>
      </c>
      <c r="AJ10" s="17">
        <v>0.38437826193105801</v>
      </c>
      <c r="AK10" s="17">
        <v>0.36189417056909301</v>
      </c>
      <c r="AL10" s="17">
        <v>0.21944443220037699</v>
      </c>
      <c r="AM10" s="17">
        <v>0.35174792655895398</v>
      </c>
      <c r="AN10" s="17"/>
      <c r="AO10" s="17">
        <v>0.36837699894662101</v>
      </c>
      <c r="AP10" s="17">
        <v>0.378232001184307</v>
      </c>
      <c r="AQ10" s="17">
        <v>0.41500896098339402</v>
      </c>
      <c r="AR10" s="17"/>
      <c r="AS10" s="17">
        <v>0.36977351167724798</v>
      </c>
      <c r="AT10" s="17">
        <v>0.351843818798043</v>
      </c>
      <c r="AU10" s="17">
        <v>0.39799266477122502</v>
      </c>
      <c r="AV10" s="17">
        <v>0.29659530909845899</v>
      </c>
      <c r="AW10" s="17">
        <v>0.33024985058746098</v>
      </c>
      <c r="AX10" s="17"/>
      <c r="AY10" s="17">
        <v>0.32560992565098501</v>
      </c>
      <c r="AZ10" s="17">
        <v>0.441097310437083</v>
      </c>
      <c r="BA10" s="17">
        <v>0.28313256308690399</v>
      </c>
      <c r="BB10" s="17">
        <v>0.36577197320386201</v>
      </c>
      <c r="BC10" s="17">
        <v>0.32149465599696703</v>
      </c>
      <c r="BD10" s="17">
        <v>0.32517000020766101</v>
      </c>
      <c r="BE10" s="17">
        <v>0.272851023365559</v>
      </c>
      <c r="BF10" s="17">
        <v>0.378312847278853</v>
      </c>
      <c r="BG10" s="17">
        <v>0.37308947852213897</v>
      </c>
      <c r="BH10" s="17">
        <v>0.38453792390039498</v>
      </c>
      <c r="BI10" s="17">
        <v>0.46185542703596399</v>
      </c>
      <c r="BJ10" s="17">
        <v>0.47851913308674299</v>
      </c>
      <c r="BK10" s="17">
        <v>0.50775789309315</v>
      </c>
      <c r="BL10" s="17">
        <v>0.311251613943274</v>
      </c>
      <c r="BM10" s="17">
        <v>0.116330538406671</v>
      </c>
      <c r="BN10" s="17">
        <v>0.303828203154621</v>
      </c>
      <c r="BO10" s="17"/>
      <c r="BP10" s="17">
        <v>0.36454172607315799</v>
      </c>
      <c r="BQ10" s="17">
        <v>0.36581590102564698</v>
      </c>
      <c r="BR10" s="17">
        <v>0.39450014395466998</v>
      </c>
      <c r="BS10" s="17">
        <v>0.32656784685932899</v>
      </c>
      <c r="BT10" s="17">
        <v>0.35119054871635902</v>
      </c>
      <c r="BU10" s="17">
        <v>0.28047233952123901</v>
      </c>
      <c r="BV10" s="17"/>
      <c r="BW10" s="17">
        <v>0.316330715077353</v>
      </c>
      <c r="BX10" s="17">
        <v>0.370325912223609</v>
      </c>
      <c r="BY10" s="17">
        <v>0.36094350155126997</v>
      </c>
      <c r="BZ10" s="17">
        <v>0.35348077121602101</v>
      </c>
      <c r="CA10" s="17">
        <v>0.34440107230040101</v>
      </c>
      <c r="CB10" s="17">
        <v>0.27965862844657002</v>
      </c>
      <c r="CC10" s="17">
        <v>0.42489646113398499</v>
      </c>
      <c r="CD10" s="17">
        <v>0.31779908652722599</v>
      </c>
      <c r="CE10" s="17"/>
      <c r="CF10" s="17">
        <v>0.37043425747833902</v>
      </c>
      <c r="CG10" s="17">
        <v>0.37196183251341902</v>
      </c>
      <c r="CH10" s="17">
        <v>0.34684009051188203</v>
      </c>
      <c r="CI10" s="17">
        <v>0.35079960894093998</v>
      </c>
      <c r="CJ10" s="17">
        <v>0.22669717684596599</v>
      </c>
      <c r="CK10" s="17"/>
      <c r="CL10" s="17">
        <v>0.40216474436947702</v>
      </c>
      <c r="CM10" s="17"/>
      <c r="CN10" s="17">
        <v>0.34119777993053402</v>
      </c>
      <c r="CO10" s="17">
        <v>0.37022280899971999</v>
      </c>
      <c r="CP10" s="17">
        <v>0.37456053172508802</v>
      </c>
    </row>
    <row r="11" spans="2:94" x14ac:dyDescent="0.35">
      <c r="B11" s="18" t="s">
        <v>207</v>
      </c>
      <c r="C11" s="17">
        <v>0.21026608640818401</v>
      </c>
      <c r="D11" s="17">
        <v>0.15670654827580699</v>
      </c>
      <c r="E11" s="17">
        <v>0.25989850152347699</v>
      </c>
      <c r="F11" s="17"/>
      <c r="G11" s="17">
        <v>0.19693023590904199</v>
      </c>
      <c r="H11" s="17">
        <v>0.24026060377478101</v>
      </c>
      <c r="I11" s="17">
        <v>0.181894137059748</v>
      </c>
      <c r="J11" s="17">
        <v>0.197319470214779</v>
      </c>
      <c r="K11" s="17">
        <v>0.21213917128363599</v>
      </c>
      <c r="L11" s="17">
        <v>0.21971444826133599</v>
      </c>
      <c r="M11" s="17"/>
      <c r="N11" s="17">
        <v>0.192848104864627</v>
      </c>
      <c r="O11" s="17">
        <v>0.174866294983205</v>
      </c>
      <c r="P11" s="17">
        <v>0.21963969686472201</v>
      </c>
      <c r="Q11" s="17">
        <v>0.25022787613853298</v>
      </c>
      <c r="R11" s="17"/>
      <c r="S11" s="17">
        <v>0.26645816472405198</v>
      </c>
      <c r="T11" s="17">
        <v>0.15479359804436199</v>
      </c>
      <c r="U11" s="17">
        <v>0.18693762020487401</v>
      </c>
      <c r="V11" s="17">
        <v>0.132567000577761</v>
      </c>
      <c r="W11" s="17">
        <v>0.177457224246961</v>
      </c>
      <c r="X11" s="17">
        <v>0.28783889397759799</v>
      </c>
      <c r="Y11" s="17">
        <v>0.111980557422829</v>
      </c>
      <c r="Z11" s="17">
        <v>0.25047576894363699</v>
      </c>
      <c r="AA11" s="17">
        <v>0.24732803699460501</v>
      </c>
      <c r="AB11" s="17">
        <v>0.255085554029928</v>
      </c>
      <c r="AC11" s="17">
        <v>0.279262411088957</v>
      </c>
      <c r="AD11" s="17"/>
      <c r="AE11" s="17">
        <v>0.19809802761970599</v>
      </c>
      <c r="AF11" s="17">
        <v>0.20465446069259299</v>
      </c>
      <c r="AG11" s="17">
        <v>0.248236877571862</v>
      </c>
      <c r="AH11" s="17"/>
      <c r="AI11" s="17">
        <v>0.187777854364469</v>
      </c>
      <c r="AJ11" s="17">
        <v>0.201418314552955</v>
      </c>
      <c r="AK11" s="17">
        <v>0.213962177424105</v>
      </c>
      <c r="AL11" s="17">
        <v>0.289247220943532</v>
      </c>
      <c r="AM11" s="17">
        <v>0.24175347929242899</v>
      </c>
      <c r="AN11" s="17"/>
      <c r="AO11" s="17">
        <v>0.178104542216282</v>
      </c>
      <c r="AP11" s="17">
        <v>0.194362610899869</v>
      </c>
      <c r="AQ11" s="17">
        <v>0.20753624794706799</v>
      </c>
      <c r="AR11" s="17"/>
      <c r="AS11" s="17">
        <v>0.25897191628542998</v>
      </c>
      <c r="AT11" s="17">
        <v>0.212061952103238</v>
      </c>
      <c r="AU11" s="17">
        <v>0.17415565021206</v>
      </c>
      <c r="AV11" s="17">
        <v>0.18867482564025101</v>
      </c>
      <c r="AW11" s="17">
        <v>7.1172444544080199E-2</v>
      </c>
      <c r="AX11" s="17"/>
      <c r="AY11" s="17">
        <v>0.252188169744196</v>
      </c>
      <c r="AZ11" s="17">
        <v>0.17274513488714399</v>
      </c>
      <c r="BA11" s="17">
        <v>0.26311937329957902</v>
      </c>
      <c r="BB11" s="17">
        <v>0.16098554957569</v>
      </c>
      <c r="BC11" s="17">
        <v>0.24172476193914</v>
      </c>
      <c r="BD11" s="17">
        <v>0.225108286013431</v>
      </c>
      <c r="BE11" s="17">
        <v>0.24980198075818499</v>
      </c>
      <c r="BF11" s="17">
        <v>0.24053911858889401</v>
      </c>
      <c r="BG11" s="17">
        <v>0.219810618010186</v>
      </c>
      <c r="BH11" s="17">
        <v>0.14109525531994699</v>
      </c>
      <c r="BI11" s="17">
        <v>0.167912370365462</v>
      </c>
      <c r="BJ11" s="17">
        <v>0.13305062264759801</v>
      </c>
      <c r="BK11" s="17">
        <v>5.0637390984918602E-2</v>
      </c>
      <c r="BL11" s="17">
        <v>9.1247814309770206E-2</v>
      </c>
      <c r="BM11" s="17">
        <v>0.291956060193579</v>
      </c>
      <c r="BN11" s="17">
        <v>0.226206376276685</v>
      </c>
      <c r="BO11" s="17"/>
      <c r="BP11" s="17">
        <v>0.213619130277797</v>
      </c>
      <c r="BQ11" s="17">
        <v>0.19001261782429199</v>
      </c>
      <c r="BR11" s="17">
        <v>0.15617014441430599</v>
      </c>
      <c r="BS11" s="17">
        <v>0.21376630198587401</v>
      </c>
      <c r="BT11" s="17">
        <v>0.27721988394203601</v>
      </c>
      <c r="BU11" s="17">
        <v>0.29120457326612398</v>
      </c>
      <c r="BV11" s="17"/>
      <c r="BW11" s="17">
        <v>0.17294555301626899</v>
      </c>
      <c r="BX11" s="17">
        <v>0.19767518101190201</v>
      </c>
      <c r="BY11" s="17">
        <v>0.239278660284061</v>
      </c>
      <c r="BZ11" s="17">
        <v>0.16084508467853501</v>
      </c>
      <c r="CA11" s="17">
        <v>0.190116881672351</v>
      </c>
      <c r="CB11" s="17">
        <v>0.29954321775005499</v>
      </c>
      <c r="CC11" s="17">
        <v>0.119246012368039</v>
      </c>
      <c r="CD11" s="17">
        <v>0.23533402250010799</v>
      </c>
      <c r="CE11" s="17"/>
      <c r="CF11" s="17">
        <v>0.20478495748919801</v>
      </c>
      <c r="CG11" s="17">
        <v>0.200562017175063</v>
      </c>
      <c r="CH11" s="17">
        <v>0.21307679448275199</v>
      </c>
      <c r="CI11" s="17">
        <v>0.21529246380556899</v>
      </c>
      <c r="CJ11" s="17">
        <v>0.27364884853295002</v>
      </c>
      <c r="CK11" s="17"/>
      <c r="CL11" s="17">
        <v>0.175910771883345</v>
      </c>
      <c r="CM11" s="17"/>
      <c r="CN11" s="17">
        <v>0.20885088941152899</v>
      </c>
      <c r="CO11" s="17">
        <v>0.263615313551673</v>
      </c>
      <c r="CP11" s="17">
        <v>0.17326828028605801</v>
      </c>
    </row>
    <row r="12" spans="2:94" x14ac:dyDescent="0.35">
      <c r="B12" s="18" t="s">
        <v>208</v>
      </c>
      <c r="C12" s="17">
        <v>6.4571139735249999E-2</v>
      </c>
      <c r="D12" s="17">
        <v>5.2779815909870097E-2</v>
      </c>
      <c r="E12" s="17">
        <v>7.5563379521838198E-2</v>
      </c>
      <c r="F12" s="17"/>
      <c r="G12" s="17">
        <v>5.85303143729324E-2</v>
      </c>
      <c r="H12" s="17">
        <v>7.7533324759101296E-2</v>
      </c>
      <c r="I12" s="17">
        <v>3.8549997457848997E-2</v>
      </c>
      <c r="J12" s="17">
        <v>5.6723658403208997E-2</v>
      </c>
      <c r="K12" s="17">
        <v>4.3346612928117097E-2</v>
      </c>
      <c r="L12" s="17">
        <v>9.3363341151867604E-2</v>
      </c>
      <c r="M12" s="17"/>
      <c r="N12" s="17">
        <v>5.1096959777898902E-2</v>
      </c>
      <c r="O12" s="17">
        <v>6.2811583253661707E-2</v>
      </c>
      <c r="P12" s="17">
        <v>5.5188797512665803E-2</v>
      </c>
      <c r="Q12" s="17">
        <v>8.3988147862769896E-2</v>
      </c>
      <c r="R12" s="17"/>
      <c r="S12" s="17">
        <v>8.3440068412700893E-2</v>
      </c>
      <c r="T12" s="17">
        <v>3.8338331029969197E-2</v>
      </c>
      <c r="U12" s="17">
        <v>8.9751835568072799E-2</v>
      </c>
      <c r="V12" s="17">
        <v>9.2584697006195496E-2</v>
      </c>
      <c r="W12" s="17">
        <v>1.11812843664624E-2</v>
      </c>
      <c r="X12" s="17">
        <v>7.1303438568586897E-2</v>
      </c>
      <c r="Y12" s="17">
        <v>7.5412861615501106E-2</v>
      </c>
      <c r="Z12" s="17">
        <v>0.109808114712972</v>
      </c>
      <c r="AA12" s="17">
        <v>3.6410998098490001E-2</v>
      </c>
      <c r="AB12" s="17">
        <v>4.3142741155007901E-2</v>
      </c>
      <c r="AC12" s="17">
        <v>0.12683342317339999</v>
      </c>
      <c r="AD12" s="17"/>
      <c r="AE12" s="17">
        <v>9.1103654245143398E-2</v>
      </c>
      <c r="AF12" s="17">
        <v>4.1696710154780797E-2</v>
      </c>
      <c r="AG12" s="17">
        <v>6.1920505683750397E-2</v>
      </c>
      <c r="AH12" s="17"/>
      <c r="AI12" s="17">
        <v>8.9973322975140907E-2</v>
      </c>
      <c r="AJ12" s="17">
        <v>5.5172067835753701E-2</v>
      </c>
      <c r="AK12" s="17">
        <v>2.6297171423320699E-2</v>
      </c>
      <c r="AL12" s="17">
        <v>0.15554085694831599</v>
      </c>
      <c r="AM12" s="17">
        <v>4.6848197342354597E-2</v>
      </c>
      <c r="AN12" s="17"/>
      <c r="AO12" s="17">
        <v>6.2964623228899105E-2</v>
      </c>
      <c r="AP12" s="17">
        <v>6.3019965951681994E-2</v>
      </c>
      <c r="AQ12" s="17">
        <v>2.9922048332743201E-2</v>
      </c>
      <c r="AR12" s="17"/>
      <c r="AS12" s="17">
        <v>5.5297642657063301E-2</v>
      </c>
      <c r="AT12" s="17">
        <v>6.2851444441480497E-2</v>
      </c>
      <c r="AU12" s="17">
        <v>7.0781503978468094E-2</v>
      </c>
      <c r="AV12" s="17">
        <v>4.4618405826971602E-2</v>
      </c>
      <c r="AW12" s="17">
        <v>0.218290991047384</v>
      </c>
      <c r="AX12" s="17"/>
      <c r="AY12" s="17">
        <v>0</v>
      </c>
      <c r="AZ12" s="17">
        <v>3.9567575469749101E-2</v>
      </c>
      <c r="BA12" s="17">
        <v>8.0613210990463105E-2</v>
      </c>
      <c r="BB12" s="17">
        <v>3.8848777306240402E-2</v>
      </c>
      <c r="BC12" s="17">
        <v>7.5766480578439099E-2</v>
      </c>
      <c r="BD12" s="17">
        <v>7.2125680667423198E-2</v>
      </c>
      <c r="BE12" s="17">
        <v>0.11227904777756401</v>
      </c>
      <c r="BF12" s="17">
        <v>6.7338578542820604E-2</v>
      </c>
      <c r="BG12" s="17">
        <v>0.10842828552493899</v>
      </c>
      <c r="BH12" s="17">
        <v>1.7737672566886398E-2</v>
      </c>
      <c r="BI12" s="17">
        <v>6.3722821867190096E-2</v>
      </c>
      <c r="BJ12" s="17">
        <v>3.1815753639185602E-2</v>
      </c>
      <c r="BK12" s="17">
        <v>2.865105315037E-2</v>
      </c>
      <c r="BL12" s="17">
        <v>8.9131399366729605E-2</v>
      </c>
      <c r="BM12" s="17">
        <v>0</v>
      </c>
      <c r="BN12" s="17">
        <v>2.5530279258412499E-2</v>
      </c>
      <c r="BO12" s="17"/>
      <c r="BP12" s="17">
        <v>6.0966458854572803E-2</v>
      </c>
      <c r="BQ12" s="17">
        <v>4.4060509771459699E-2</v>
      </c>
      <c r="BR12" s="17">
        <v>9.1138204610589205E-2</v>
      </c>
      <c r="BS12" s="17">
        <v>8.8456792786519897E-2</v>
      </c>
      <c r="BT12" s="17">
        <v>6.2477037028453197E-2</v>
      </c>
      <c r="BU12" s="17">
        <v>3.6301927405170097E-2</v>
      </c>
      <c r="BV12" s="17"/>
      <c r="BW12" s="17">
        <v>4.7975657507916498E-2</v>
      </c>
      <c r="BX12" s="17">
        <v>6.2372368234739198E-2</v>
      </c>
      <c r="BY12" s="17">
        <v>5.6820055371305002E-2</v>
      </c>
      <c r="BZ12" s="17">
        <v>0.106916593976771</v>
      </c>
      <c r="CA12" s="17">
        <v>5.6372069465650598E-2</v>
      </c>
      <c r="CB12" s="17">
        <v>7.2249865122963899E-2</v>
      </c>
      <c r="CC12" s="17">
        <v>3.8623991146407903E-2</v>
      </c>
      <c r="CD12" s="17">
        <v>0</v>
      </c>
      <c r="CE12" s="17"/>
      <c r="CF12" s="17">
        <v>6.1741037544919601E-2</v>
      </c>
      <c r="CG12" s="17">
        <v>6.1228224369321502E-2</v>
      </c>
      <c r="CH12" s="17">
        <v>6.8441002707778698E-2</v>
      </c>
      <c r="CI12" s="17">
        <v>5.7262012677618303E-2</v>
      </c>
      <c r="CJ12" s="17">
        <v>9.9860776351811495E-2</v>
      </c>
      <c r="CK12" s="17"/>
      <c r="CL12" s="17">
        <v>8.1397472852964003E-2</v>
      </c>
      <c r="CM12" s="17"/>
      <c r="CN12" s="17">
        <v>5.4280697981032702E-2</v>
      </c>
      <c r="CO12" s="17">
        <v>7.27108490240371E-2</v>
      </c>
      <c r="CP12" s="17">
        <v>8.3272351262560801E-2</v>
      </c>
    </row>
    <row r="13" spans="2:94" x14ac:dyDescent="0.35">
      <c r="B13" s="18" t="s">
        <v>209</v>
      </c>
      <c r="C13" s="17">
        <v>5.0225343629987901E-2</v>
      </c>
      <c r="D13" s="17">
        <v>4.55984159447251E-2</v>
      </c>
      <c r="E13" s="17">
        <v>5.46278654174586E-2</v>
      </c>
      <c r="F13" s="17"/>
      <c r="G13" s="17">
        <v>1.31924950233433E-2</v>
      </c>
      <c r="H13" s="17">
        <v>3.3682829914323302E-2</v>
      </c>
      <c r="I13" s="17">
        <v>3.8763950070318499E-2</v>
      </c>
      <c r="J13" s="17">
        <v>6.1565712908630499E-2</v>
      </c>
      <c r="K13" s="17">
        <v>5.32227586663254E-2</v>
      </c>
      <c r="L13" s="17">
        <v>8.5597246667115198E-2</v>
      </c>
      <c r="M13" s="17"/>
      <c r="N13" s="17">
        <v>3.6622795887067398E-2</v>
      </c>
      <c r="O13" s="17">
        <v>4.8664551531516997E-2</v>
      </c>
      <c r="P13" s="17">
        <v>7.7542899721183195E-2</v>
      </c>
      <c r="Q13" s="17">
        <v>4.39557153278263E-2</v>
      </c>
      <c r="R13" s="17"/>
      <c r="S13" s="17">
        <v>2.35181108001669E-2</v>
      </c>
      <c r="T13" s="17">
        <v>8.2496685150174595E-2</v>
      </c>
      <c r="U13" s="17">
        <v>2.38882154805416E-2</v>
      </c>
      <c r="V13" s="17">
        <v>0.100726855876849</v>
      </c>
      <c r="W13" s="17">
        <v>2.3905704623750301E-2</v>
      </c>
      <c r="X13" s="17">
        <v>5.78291232360751E-2</v>
      </c>
      <c r="Y13" s="17">
        <v>8.6433764047237197E-2</v>
      </c>
      <c r="Z13" s="17">
        <v>5.26401526041268E-2</v>
      </c>
      <c r="AA13" s="17">
        <v>3.7765820713421799E-2</v>
      </c>
      <c r="AB13" s="17">
        <v>3.4701680601267798E-2</v>
      </c>
      <c r="AC13" s="17">
        <v>0</v>
      </c>
      <c r="AD13" s="17"/>
      <c r="AE13" s="17">
        <v>7.7845976160559299E-2</v>
      </c>
      <c r="AF13" s="17">
        <v>3.11405977082552E-2</v>
      </c>
      <c r="AG13" s="17">
        <v>4.8266347977481999E-2</v>
      </c>
      <c r="AH13" s="17"/>
      <c r="AI13" s="17">
        <v>7.3112789739413098E-2</v>
      </c>
      <c r="AJ13" s="17">
        <v>3.2025980882644099E-2</v>
      </c>
      <c r="AK13" s="17">
        <v>3.9032996095774E-2</v>
      </c>
      <c r="AL13" s="17">
        <v>4.6001756800981099E-2</v>
      </c>
      <c r="AM13" s="17">
        <v>7.0262355583622094E-2</v>
      </c>
      <c r="AN13" s="17"/>
      <c r="AO13" s="17">
        <v>4.6058964675504799E-2</v>
      </c>
      <c r="AP13" s="17">
        <v>3.9763174547274897E-2</v>
      </c>
      <c r="AQ13" s="17">
        <v>2.6709719141154501E-2</v>
      </c>
      <c r="AR13" s="17"/>
      <c r="AS13" s="17">
        <v>6.8770188136122401E-2</v>
      </c>
      <c r="AT13" s="17">
        <v>4.7448479550668499E-2</v>
      </c>
      <c r="AU13" s="17">
        <v>2.0472752274477798E-2</v>
      </c>
      <c r="AV13" s="17">
        <v>5.7946319472022098E-2</v>
      </c>
      <c r="AW13" s="17">
        <v>0</v>
      </c>
      <c r="AX13" s="17"/>
      <c r="AY13" s="17">
        <v>0.100579784165331</v>
      </c>
      <c r="AZ13" s="17">
        <v>3.5570741244932397E-2</v>
      </c>
      <c r="BA13" s="17">
        <v>4.5434748024551302E-2</v>
      </c>
      <c r="BB13" s="17">
        <v>7.0090263485221599E-2</v>
      </c>
      <c r="BC13" s="17">
        <v>6.0386538346713502E-2</v>
      </c>
      <c r="BD13" s="17">
        <v>9.2609360532649496E-2</v>
      </c>
      <c r="BE13" s="17">
        <v>4.6314327588102097E-2</v>
      </c>
      <c r="BF13" s="17">
        <v>3.2636182067386402E-2</v>
      </c>
      <c r="BG13" s="17">
        <v>7.7345836802281104E-2</v>
      </c>
      <c r="BH13" s="17">
        <v>5.4027424267833801E-2</v>
      </c>
      <c r="BI13" s="17">
        <v>4.9111407564001397E-2</v>
      </c>
      <c r="BJ13" s="17">
        <v>3.1356687775995998E-2</v>
      </c>
      <c r="BK13" s="17">
        <v>0</v>
      </c>
      <c r="BL13" s="17">
        <v>4.3157412532486103E-2</v>
      </c>
      <c r="BM13" s="17">
        <v>0</v>
      </c>
      <c r="BN13" s="17">
        <v>0</v>
      </c>
      <c r="BO13" s="17"/>
      <c r="BP13" s="17">
        <v>2.9030407362488998E-2</v>
      </c>
      <c r="BQ13" s="17">
        <v>6.7953187803818899E-2</v>
      </c>
      <c r="BR13" s="17">
        <v>3.1194336876018899E-2</v>
      </c>
      <c r="BS13" s="17">
        <v>5.9686405175568898E-2</v>
      </c>
      <c r="BT13" s="17">
        <v>5.9670858545529198E-2</v>
      </c>
      <c r="BU13" s="17">
        <v>5.0858938095497797E-2</v>
      </c>
      <c r="BV13" s="17"/>
      <c r="BW13" s="17">
        <v>0</v>
      </c>
      <c r="BX13" s="17">
        <v>4.9321707253231803E-2</v>
      </c>
      <c r="BY13" s="17">
        <v>3.7196746866290098E-2</v>
      </c>
      <c r="BZ13" s="17">
        <v>6.9403919184254495E-2</v>
      </c>
      <c r="CA13" s="17">
        <v>5.7095284107523299E-2</v>
      </c>
      <c r="CB13" s="17">
        <v>0.13121014878033499</v>
      </c>
      <c r="CC13" s="17">
        <v>7.3379723177548498E-2</v>
      </c>
      <c r="CD13" s="17">
        <v>2.1541908576441102E-2</v>
      </c>
      <c r="CE13" s="17"/>
      <c r="CF13" s="17">
        <v>0</v>
      </c>
      <c r="CG13" s="17">
        <v>4.7610190897187397E-2</v>
      </c>
      <c r="CH13" s="17">
        <v>5.8794499041859197E-2</v>
      </c>
      <c r="CI13" s="17">
        <v>5.9363839298463603E-2</v>
      </c>
      <c r="CJ13" s="17">
        <v>6.4341716226679405E-2</v>
      </c>
      <c r="CK13" s="17"/>
      <c r="CL13" s="17">
        <v>5.0040120422183303E-2</v>
      </c>
      <c r="CM13" s="17"/>
      <c r="CN13" s="17">
        <v>5.48514377087405E-2</v>
      </c>
      <c r="CO13" s="17">
        <v>3.2063507056306402E-2</v>
      </c>
      <c r="CP13" s="17">
        <v>5.2805453020914099E-2</v>
      </c>
    </row>
    <row r="14" spans="2:94" x14ac:dyDescent="0.35">
      <c r="B14" s="18" t="s">
        <v>133</v>
      </c>
      <c r="C14" s="17">
        <v>3.8486957743516299E-2</v>
      </c>
      <c r="D14" s="17">
        <v>2.0574590765084898E-2</v>
      </c>
      <c r="E14" s="17">
        <v>5.4971903620172201E-2</v>
      </c>
      <c r="F14" s="17"/>
      <c r="G14" s="17">
        <v>2.81454072777792E-2</v>
      </c>
      <c r="H14" s="17">
        <v>2.8096371604609E-2</v>
      </c>
      <c r="I14" s="17">
        <v>4.4743886834170798E-2</v>
      </c>
      <c r="J14" s="17">
        <v>3.8090586372081403E-2</v>
      </c>
      <c r="K14" s="17">
        <v>5.10256920113328E-2</v>
      </c>
      <c r="L14" s="17">
        <v>4.29396012052356E-2</v>
      </c>
      <c r="M14" s="17"/>
      <c r="N14" s="17">
        <v>2.98775873530065E-2</v>
      </c>
      <c r="O14" s="17">
        <v>2.31510425588532E-2</v>
      </c>
      <c r="P14" s="17">
        <v>3.3913170145333897E-2</v>
      </c>
      <c r="Q14" s="17">
        <v>6.2340363715379703E-2</v>
      </c>
      <c r="R14" s="17"/>
      <c r="S14" s="17">
        <v>3.8008962567016899E-2</v>
      </c>
      <c r="T14" s="17">
        <v>6.6658009265296303E-2</v>
      </c>
      <c r="U14" s="17">
        <v>2.8244898411873699E-2</v>
      </c>
      <c r="V14" s="17">
        <v>5.8175656245153598E-2</v>
      </c>
      <c r="W14" s="17">
        <v>1.16880630810582E-2</v>
      </c>
      <c r="X14" s="17">
        <v>2.2025631977561699E-2</v>
      </c>
      <c r="Y14" s="17">
        <v>3.8197763597776498E-2</v>
      </c>
      <c r="Z14" s="17">
        <v>0</v>
      </c>
      <c r="AA14" s="17">
        <v>2.8486827656035E-2</v>
      </c>
      <c r="AB14" s="17">
        <v>3.3548934513987501E-2</v>
      </c>
      <c r="AC14" s="17">
        <v>6.2516083359353797E-2</v>
      </c>
      <c r="AD14" s="17"/>
      <c r="AE14" s="17">
        <v>5.72242665668211E-2</v>
      </c>
      <c r="AF14" s="17">
        <v>1.84642811577449E-2</v>
      </c>
      <c r="AG14" s="17">
        <v>5.1785024466280298E-2</v>
      </c>
      <c r="AH14" s="17"/>
      <c r="AI14" s="17">
        <v>3.1036189776033399E-2</v>
      </c>
      <c r="AJ14" s="17">
        <v>2.5169827990878899E-2</v>
      </c>
      <c r="AK14" s="17">
        <v>3.0846293029509E-2</v>
      </c>
      <c r="AL14" s="17">
        <v>0</v>
      </c>
      <c r="AM14" s="17">
        <v>5.6821283393890101E-2</v>
      </c>
      <c r="AN14" s="17"/>
      <c r="AO14" s="17">
        <v>2.8187161539716898E-2</v>
      </c>
      <c r="AP14" s="17">
        <v>3.6380289096317998E-2</v>
      </c>
      <c r="AQ14" s="17">
        <v>1.35591609414138E-2</v>
      </c>
      <c r="AR14" s="17"/>
      <c r="AS14" s="17">
        <v>4.0464413430140601E-2</v>
      </c>
      <c r="AT14" s="17">
        <v>3.9806715002685102E-2</v>
      </c>
      <c r="AU14" s="17">
        <v>3.8611179768372403E-2</v>
      </c>
      <c r="AV14" s="17">
        <v>2.8424192907093901E-2</v>
      </c>
      <c r="AW14" s="17">
        <v>0</v>
      </c>
      <c r="AX14" s="17"/>
      <c r="AY14" s="17">
        <v>0</v>
      </c>
      <c r="AZ14" s="17">
        <v>7.3074361022349599E-2</v>
      </c>
      <c r="BA14" s="17">
        <v>6.4010640588796103E-2</v>
      </c>
      <c r="BB14" s="17">
        <v>3.2102808763650403E-2</v>
      </c>
      <c r="BC14" s="17">
        <v>3.7256631905934597E-2</v>
      </c>
      <c r="BD14" s="17">
        <v>4.2572887024871102E-2</v>
      </c>
      <c r="BE14" s="17">
        <v>2.4608664622003801E-2</v>
      </c>
      <c r="BF14" s="17">
        <v>3.4530780613338703E-2</v>
      </c>
      <c r="BG14" s="17">
        <v>2.8345904747408401E-2</v>
      </c>
      <c r="BH14" s="17">
        <v>1.6353029446730599E-2</v>
      </c>
      <c r="BI14" s="17">
        <v>2.2716181192445801E-2</v>
      </c>
      <c r="BJ14" s="17">
        <v>6.6417518394072506E-2</v>
      </c>
      <c r="BK14" s="17">
        <v>0</v>
      </c>
      <c r="BL14" s="17">
        <v>0</v>
      </c>
      <c r="BM14" s="17">
        <v>5.66124028071327E-2</v>
      </c>
      <c r="BN14" s="17">
        <v>0</v>
      </c>
      <c r="BO14" s="17"/>
      <c r="BP14" s="17">
        <v>3.2922451042194899E-2</v>
      </c>
      <c r="BQ14" s="17">
        <v>4.7620190770187802E-2</v>
      </c>
      <c r="BR14" s="17">
        <v>3.0290293707109801E-2</v>
      </c>
      <c r="BS14" s="17">
        <v>3.3437144508487698E-2</v>
      </c>
      <c r="BT14" s="17">
        <v>6.2415950502698901E-2</v>
      </c>
      <c r="BU14" s="17">
        <v>1.7238032319943201E-2</v>
      </c>
      <c r="BV14" s="17"/>
      <c r="BW14" s="17">
        <v>7.5187782250864393E-2</v>
      </c>
      <c r="BX14" s="17">
        <v>2.5993012322192501E-2</v>
      </c>
      <c r="BY14" s="17">
        <v>3.0265488812522601E-2</v>
      </c>
      <c r="BZ14" s="17">
        <v>4.2988506007356701E-2</v>
      </c>
      <c r="CA14" s="17">
        <v>3.7454936250562801E-2</v>
      </c>
      <c r="CB14" s="17">
        <v>5.84812525153144E-2</v>
      </c>
      <c r="CC14" s="17">
        <v>0</v>
      </c>
      <c r="CD14" s="17">
        <v>9.4588700313860505E-2</v>
      </c>
      <c r="CE14" s="17"/>
      <c r="CF14" s="17">
        <v>1.51540059848401E-2</v>
      </c>
      <c r="CG14" s="17">
        <v>4.7049031939788599E-2</v>
      </c>
      <c r="CH14" s="17">
        <v>3.2724904681360502E-2</v>
      </c>
      <c r="CI14" s="17">
        <v>4.7770764864765301E-2</v>
      </c>
      <c r="CJ14" s="17">
        <v>3.35178781222372E-2</v>
      </c>
      <c r="CK14" s="17"/>
      <c r="CL14" s="17">
        <v>4.2149328128522297E-2</v>
      </c>
      <c r="CM14" s="17"/>
      <c r="CN14" s="17">
        <v>4.75364837909708E-2</v>
      </c>
      <c r="CO14" s="17">
        <v>3.8963496645924002E-2</v>
      </c>
      <c r="CP14" s="17">
        <v>1.6256812857239299E-2</v>
      </c>
    </row>
    <row r="15" spans="2:94" x14ac:dyDescent="0.35">
      <c r="B15" s="18" t="s">
        <v>145</v>
      </c>
      <c r="C15" s="20">
        <v>0.63645047248306197</v>
      </c>
      <c r="D15" s="20">
        <v>0.72434062910451302</v>
      </c>
      <c r="E15" s="20">
        <v>0.55493834991705404</v>
      </c>
      <c r="F15" s="20"/>
      <c r="G15" s="20">
        <v>0.70320154741690299</v>
      </c>
      <c r="H15" s="20">
        <v>0.62042686994718499</v>
      </c>
      <c r="I15" s="20">
        <v>0.69604802857791404</v>
      </c>
      <c r="J15" s="20">
        <v>0.64630057210129999</v>
      </c>
      <c r="K15" s="20">
        <v>0.64026576511058897</v>
      </c>
      <c r="L15" s="20">
        <v>0.55838536271444605</v>
      </c>
      <c r="M15" s="20"/>
      <c r="N15" s="20">
        <v>0.68955455211740002</v>
      </c>
      <c r="O15" s="20">
        <v>0.69050652767276199</v>
      </c>
      <c r="P15" s="20">
        <v>0.613715435756095</v>
      </c>
      <c r="Q15" s="20">
        <v>0.55948789695549095</v>
      </c>
      <c r="R15" s="20"/>
      <c r="S15" s="20">
        <v>0.58857469349606395</v>
      </c>
      <c r="T15" s="20">
        <v>0.65771337651019801</v>
      </c>
      <c r="U15" s="20">
        <v>0.67117743033463795</v>
      </c>
      <c r="V15" s="20">
        <v>0.61594579029403995</v>
      </c>
      <c r="W15" s="20">
        <v>0.77576772368176805</v>
      </c>
      <c r="X15" s="20">
        <v>0.56100291224017895</v>
      </c>
      <c r="Y15" s="20">
        <v>0.68797505331665598</v>
      </c>
      <c r="Z15" s="20">
        <v>0.58707596373926396</v>
      </c>
      <c r="AA15" s="20">
        <v>0.65000831653744795</v>
      </c>
      <c r="AB15" s="20">
        <v>0.63352108969980903</v>
      </c>
      <c r="AC15" s="20">
        <v>0.53138808237829005</v>
      </c>
      <c r="AD15" s="20"/>
      <c r="AE15" s="20">
        <v>0.57572807540777005</v>
      </c>
      <c r="AF15" s="20">
        <v>0.70404395028662603</v>
      </c>
      <c r="AG15" s="20">
        <v>0.58979124430062502</v>
      </c>
      <c r="AH15" s="20"/>
      <c r="AI15" s="20">
        <v>0.61809984314494404</v>
      </c>
      <c r="AJ15" s="20">
        <v>0.68621380873776805</v>
      </c>
      <c r="AK15" s="20">
        <v>0.68986136202729098</v>
      </c>
      <c r="AL15" s="20">
        <v>0.50921016530717</v>
      </c>
      <c r="AM15" s="20">
        <v>0.58431468438770395</v>
      </c>
      <c r="AN15" s="20"/>
      <c r="AO15" s="20">
        <v>0.68468470833959705</v>
      </c>
      <c r="AP15" s="20">
        <v>0.66647395950485699</v>
      </c>
      <c r="AQ15" s="20">
        <v>0.72227282363762002</v>
      </c>
      <c r="AR15" s="20"/>
      <c r="AS15" s="20">
        <v>0.57649583949124406</v>
      </c>
      <c r="AT15" s="20">
        <v>0.63783140890192702</v>
      </c>
      <c r="AU15" s="20">
        <v>0.69597891376662202</v>
      </c>
      <c r="AV15" s="20">
        <v>0.680336256153662</v>
      </c>
      <c r="AW15" s="20">
        <v>0.71053656440853596</v>
      </c>
      <c r="AX15" s="20"/>
      <c r="AY15" s="20">
        <v>0.64723204609047302</v>
      </c>
      <c r="AZ15" s="20">
        <v>0.679042187375825</v>
      </c>
      <c r="BA15" s="20">
        <v>0.54682202709661099</v>
      </c>
      <c r="BB15" s="20">
        <v>0.69797260086919799</v>
      </c>
      <c r="BC15" s="20">
        <v>0.584865587229773</v>
      </c>
      <c r="BD15" s="20">
        <v>0.56758378576162605</v>
      </c>
      <c r="BE15" s="20">
        <v>0.56699597925414602</v>
      </c>
      <c r="BF15" s="20">
        <v>0.62495534018756005</v>
      </c>
      <c r="BG15" s="20">
        <v>0.56606935491518595</v>
      </c>
      <c r="BH15" s="20">
        <v>0.77078661839860196</v>
      </c>
      <c r="BI15" s="20">
        <v>0.69653721901090004</v>
      </c>
      <c r="BJ15" s="20">
        <v>0.73735941754314804</v>
      </c>
      <c r="BK15" s="20">
        <v>0.92071155586471098</v>
      </c>
      <c r="BL15" s="20">
        <v>0.77646337379101404</v>
      </c>
      <c r="BM15" s="20">
        <v>0.65143153699928802</v>
      </c>
      <c r="BN15" s="20">
        <v>0.74826334446490295</v>
      </c>
      <c r="BO15" s="20"/>
      <c r="BP15" s="20">
        <v>0.66346155246294702</v>
      </c>
      <c r="BQ15" s="20">
        <v>0.65035349383024099</v>
      </c>
      <c r="BR15" s="20">
        <v>0.69120702039197701</v>
      </c>
      <c r="BS15" s="20">
        <v>0.60465335554354904</v>
      </c>
      <c r="BT15" s="20">
        <v>0.53821626998128302</v>
      </c>
      <c r="BU15" s="20">
        <v>0.60439652891326401</v>
      </c>
      <c r="BV15" s="20"/>
      <c r="BW15" s="20">
        <v>0.70389100722495002</v>
      </c>
      <c r="BX15" s="20">
        <v>0.66463773117793501</v>
      </c>
      <c r="BY15" s="20">
        <v>0.63643904866582102</v>
      </c>
      <c r="BZ15" s="20">
        <v>0.61984589615308305</v>
      </c>
      <c r="CA15" s="20">
        <v>0.65896082850391302</v>
      </c>
      <c r="CB15" s="20">
        <v>0.43851551583133103</v>
      </c>
      <c r="CC15" s="20">
        <v>0.76875027330800405</v>
      </c>
      <c r="CD15" s="20">
        <v>0.64853536860959005</v>
      </c>
      <c r="CE15" s="20"/>
      <c r="CF15" s="20">
        <v>0.71831999898104204</v>
      </c>
      <c r="CG15" s="20">
        <v>0.64355053561863895</v>
      </c>
      <c r="CH15" s="20">
        <v>0.62696279908624897</v>
      </c>
      <c r="CI15" s="20">
        <v>0.62031091935358396</v>
      </c>
      <c r="CJ15" s="20">
        <v>0.52863078076632197</v>
      </c>
      <c r="CK15" s="20"/>
      <c r="CL15" s="20">
        <v>0.65050230671298603</v>
      </c>
      <c r="CM15" s="20"/>
      <c r="CN15" s="20">
        <v>0.63448049110772697</v>
      </c>
      <c r="CO15" s="20">
        <v>0.59264683372205995</v>
      </c>
      <c r="CP15" s="20">
        <v>0.67439710257322705</v>
      </c>
    </row>
    <row r="16" spans="2:94" x14ac:dyDescent="0.35">
      <c r="B16" s="18" t="s">
        <v>146</v>
      </c>
      <c r="C16" s="20">
        <v>0.114796483365238</v>
      </c>
      <c r="D16" s="20">
        <v>9.8378231854595294E-2</v>
      </c>
      <c r="E16" s="20">
        <v>0.13019124493929701</v>
      </c>
      <c r="F16" s="20"/>
      <c r="G16" s="20">
        <v>7.1722809396275705E-2</v>
      </c>
      <c r="H16" s="20">
        <v>0.11121615467342499</v>
      </c>
      <c r="I16" s="20">
        <v>7.7313947528167601E-2</v>
      </c>
      <c r="J16" s="20">
        <v>0.118289371311839</v>
      </c>
      <c r="K16" s="20">
        <v>9.6569371594442496E-2</v>
      </c>
      <c r="L16" s="20">
        <v>0.178960587818983</v>
      </c>
      <c r="M16" s="20"/>
      <c r="N16" s="20">
        <v>8.7719755664966301E-2</v>
      </c>
      <c r="O16" s="20">
        <v>0.111476134785179</v>
      </c>
      <c r="P16" s="20">
        <v>0.13273169723384901</v>
      </c>
      <c r="Q16" s="20">
        <v>0.127943863190596</v>
      </c>
      <c r="R16" s="20"/>
      <c r="S16" s="20">
        <v>0.106958179212868</v>
      </c>
      <c r="T16" s="20">
        <v>0.120835016180144</v>
      </c>
      <c r="U16" s="20">
        <v>0.11364005104861399</v>
      </c>
      <c r="V16" s="20">
        <v>0.193311552883045</v>
      </c>
      <c r="W16" s="20">
        <v>3.5086988990212703E-2</v>
      </c>
      <c r="X16" s="20">
        <v>0.12913256180466201</v>
      </c>
      <c r="Y16" s="20">
        <v>0.161846625662738</v>
      </c>
      <c r="Z16" s="20">
        <v>0.16244826731709899</v>
      </c>
      <c r="AA16" s="20">
        <v>7.4176818811911793E-2</v>
      </c>
      <c r="AB16" s="20">
        <v>7.7844421756275706E-2</v>
      </c>
      <c r="AC16" s="20">
        <v>0.12683342317339999</v>
      </c>
      <c r="AD16" s="20"/>
      <c r="AE16" s="20">
        <v>0.16894963040570299</v>
      </c>
      <c r="AF16" s="20">
        <v>7.2837307863035994E-2</v>
      </c>
      <c r="AG16" s="20">
        <v>0.110186853661232</v>
      </c>
      <c r="AH16" s="20"/>
      <c r="AI16" s="20">
        <v>0.163086112714554</v>
      </c>
      <c r="AJ16" s="20">
        <v>8.7198048718397897E-2</v>
      </c>
      <c r="AK16" s="20">
        <v>6.5330167519094706E-2</v>
      </c>
      <c r="AL16" s="20">
        <v>0.20154261374929799</v>
      </c>
      <c r="AM16" s="20">
        <v>0.117110552925977</v>
      </c>
      <c r="AN16" s="20"/>
      <c r="AO16" s="20">
        <v>0.109023587904404</v>
      </c>
      <c r="AP16" s="20">
        <v>0.102783140498957</v>
      </c>
      <c r="AQ16" s="20">
        <v>5.6631767473897698E-2</v>
      </c>
      <c r="AR16" s="20"/>
      <c r="AS16" s="20">
        <v>0.12406783079318601</v>
      </c>
      <c r="AT16" s="20">
        <v>0.110299923992149</v>
      </c>
      <c r="AU16" s="20">
        <v>9.1254256252945906E-2</v>
      </c>
      <c r="AV16" s="20">
        <v>0.10256472529899401</v>
      </c>
      <c r="AW16" s="20">
        <v>0.218290991047384</v>
      </c>
      <c r="AX16" s="20"/>
      <c r="AY16" s="20">
        <v>0.100579784165331</v>
      </c>
      <c r="AZ16" s="20">
        <v>7.5138316714681602E-2</v>
      </c>
      <c r="BA16" s="20">
        <v>0.12604795901501401</v>
      </c>
      <c r="BB16" s="20">
        <v>0.10893904079146199</v>
      </c>
      <c r="BC16" s="20">
        <v>0.136153018925153</v>
      </c>
      <c r="BD16" s="20">
        <v>0.16473504120007301</v>
      </c>
      <c r="BE16" s="20">
        <v>0.15859337536566601</v>
      </c>
      <c r="BF16" s="20">
        <v>9.9974760610207006E-2</v>
      </c>
      <c r="BG16" s="20">
        <v>0.18577412232721999</v>
      </c>
      <c r="BH16" s="20">
        <v>7.1765096834720293E-2</v>
      </c>
      <c r="BI16" s="20">
        <v>0.11283422943119099</v>
      </c>
      <c r="BJ16" s="20">
        <v>6.3172441415181593E-2</v>
      </c>
      <c r="BK16" s="20">
        <v>2.865105315037E-2</v>
      </c>
      <c r="BL16" s="20">
        <v>0.13228881189921601</v>
      </c>
      <c r="BM16" s="20">
        <v>0</v>
      </c>
      <c r="BN16" s="20">
        <v>2.5530279258412499E-2</v>
      </c>
      <c r="BO16" s="20"/>
      <c r="BP16" s="20">
        <v>8.9996866217061794E-2</v>
      </c>
      <c r="BQ16" s="20">
        <v>0.112013697575279</v>
      </c>
      <c r="BR16" s="20">
        <v>0.12233254148660801</v>
      </c>
      <c r="BS16" s="20">
        <v>0.148143197962089</v>
      </c>
      <c r="BT16" s="20">
        <v>0.12214789557398199</v>
      </c>
      <c r="BU16" s="20">
        <v>8.71608655006679E-2</v>
      </c>
      <c r="BV16" s="20"/>
      <c r="BW16" s="20">
        <v>4.7975657507916498E-2</v>
      </c>
      <c r="BX16" s="20">
        <v>0.111694075487971</v>
      </c>
      <c r="BY16" s="20">
        <v>9.4016802237595107E-2</v>
      </c>
      <c r="BZ16" s="20">
        <v>0.17632051316102501</v>
      </c>
      <c r="CA16" s="20">
        <v>0.113467353573174</v>
      </c>
      <c r="CB16" s="20">
        <v>0.20346001390329899</v>
      </c>
      <c r="CC16" s="20">
        <v>0.11200371432395601</v>
      </c>
      <c r="CD16" s="20">
        <v>2.1541908576441102E-2</v>
      </c>
      <c r="CE16" s="20"/>
      <c r="CF16" s="20">
        <v>6.1741037544919601E-2</v>
      </c>
      <c r="CG16" s="20">
        <v>0.108838415266509</v>
      </c>
      <c r="CH16" s="20">
        <v>0.12723550174963799</v>
      </c>
      <c r="CI16" s="20">
        <v>0.116625851976082</v>
      </c>
      <c r="CJ16" s="20">
        <v>0.16420249257849101</v>
      </c>
      <c r="CK16" s="20"/>
      <c r="CL16" s="20">
        <v>0.13143759327514701</v>
      </c>
      <c r="CM16" s="20"/>
      <c r="CN16" s="20">
        <v>0.10913213568977299</v>
      </c>
      <c r="CO16" s="20">
        <v>0.104774356080343</v>
      </c>
      <c r="CP16" s="20">
        <v>0.13607780428347499</v>
      </c>
    </row>
    <row r="17" spans="2:94" x14ac:dyDescent="0.35">
      <c r="B17" s="18" t="s">
        <v>147</v>
      </c>
      <c r="C17" s="21">
        <v>0.52165398911782401</v>
      </c>
      <c r="D17" s="21">
        <v>0.62596239724991798</v>
      </c>
      <c r="E17" s="21">
        <v>0.42474710497775697</v>
      </c>
      <c r="F17" s="21"/>
      <c r="G17" s="21">
        <v>0.63147873802062704</v>
      </c>
      <c r="H17" s="21">
        <v>0.50921071527376105</v>
      </c>
      <c r="I17" s="21">
        <v>0.61873408104974603</v>
      </c>
      <c r="J17" s="21">
        <v>0.52801120078945996</v>
      </c>
      <c r="K17" s="21">
        <v>0.54369639351614696</v>
      </c>
      <c r="L17" s="21">
        <v>0.379424774895463</v>
      </c>
      <c r="M17" s="21"/>
      <c r="N17" s="21">
        <v>0.60183479645243398</v>
      </c>
      <c r="O17" s="21">
        <v>0.57903039288758396</v>
      </c>
      <c r="P17" s="21">
        <v>0.48098373852224602</v>
      </c>
      <c r="Q17" s="21">
        <v>0.43154403376489497</v>
      </c>
      <c r="R17" s="21"/>
      <c r="S17" s="21">
        <v>0.48161651428319602</v>
      </c>
      <c r="T17" s="21">
        <v>0.53687836033005398</v>
      </c>
      <c r="U17" s="21">
        <v>0.55753737928602398</v>
      </c>
      <c r="V17" s="21">
        <v>0.42263423741099598</v>
      </c>
      <c r="W17" s="21">
        <v>0.74068073469155504</v>
      </c>
      <c r="X17" s="21">
        <v>0.43187035043551703</v>
      </c>
      <c r="Y17" s="21">
        <v>0.52612842765391798</v>
      </c>
      <c r="Z17" s="21">
        <v>0.42462769642216502</v>
      </c>
      <c r="AA17" s="21">
        <v>0.57583149772553699</v>
      </c>
      <c r="AB17" s="21">
        <v>0.55567666794353299</v>
      </c>
      <c r="AC17" s="21">
        <v>0.40455465920489098</v>
      </c>
      <c r="AD17" s="21"/>
      <c r="AE17" s="21">
        <v>0.406778445002068</v>
      </c>
      <c r="AF17" s="21">
        <v>0.63120664242359004</v>
      </c>
      <c r="AG17" s="21">
        <v>0.47960439063939297</v>
      </c>
      <c r="AH17" s="21"/>
      <c r="AI17" s="21">
        <v>0.45501373043039001</v>
      </c>
      <c r="AJ17" s="21">
        <v>0.59901576001936996</v>
      </c>
      <c r="AK17" s="21">
        <v>0.62453119450819705</v>
      </c>
      <c r="AL17" s="21">
        <v>0.30766755155787301</v>
      </c>
      <c r="AM17" s="21">
        <v>0.46720413146172701</v>
      </c>
      <c r="AN17" s="21"/>
      <c r="AO17" s="21">
        <v>0.57566112043519402</v>
      </c>
      <c r="AP17" s="21">
        <v>0.56369081900590001</v>
      </c>
      <c r="AQ17" s="21">
        <v>0.66564105616372304</v>
      </c>
      <c r="AR17" s="21"/>
      <c r="AS17" s="21">
        <v>0.45242800869805799</v>
      </c>
      <c r="AT17" s="21">
        <v>0.52753148490977897</v>
      </c>
      <c r="AU17" s="21">
        <v>0.60472465751367599</v>
      </c>
      <c r="AV17" s="21">
        <v>0.57777153085466804</v>
      </c>
      <c r="AW17" s="21">
        <v>0.49224557336115199</v>
      </c>
      <c r="AX17" s="21"/>
      <c r="AY17" s="21">
        <v>0.54665226192514105</v>
      </c>
      <c r="AZ17" s="21">
        <v>0.60390387066114304</v>
      </c>
      <c r="BA17" s="21">
        <v>0.42077406808159701</v>
      </c>
      <c r="BB17" s="21">
        <v>0.589033560077736</v>
      </c>
      <c r="BC17" s="21">
        <v>0.44871256830461997</v>
      </c>
      <c r="BD17" s="21">
        <v>0.40284874456155301</v>
      </c>
      <c r="BE17" s="21">
        <v>0.40840260388847999</v>
      </c>
      <c r="BF17" s="21">
        <v>0.524980579577353</v>
      </c>
      <c r="BG17" s="21">
        <v>0.38029523258796599</v>
      </c>
      <c r="BH17" s="21">
        <v>0.69902152156388198</v>
      </c>
      <c r="BI17" s="21">
        <v>0.58370298957970901</v>
      </c>
      <c r="BJ17" s="21">
        <v>0.67418697612796596</v>
      </c>
      <c r="BK17" s="21">
        <v>0.89206050271434101</v>
      </c>
      <c r="BL17" s="21">
        <v>0.644174561891798</v>
      </c>
      <c r="BM17" s="21">
        <v>0.65143153699928802</v>
      </c>
      <c r="BN17" s="21">
        <v>0.72273306520649006</v>
      </c>
      <c r="BO17" s="21"/>
      <c r="BP17" s="21">
        <v>0.57346468624588498</v>
      </c>
      <c r="BQ17" s="21">
        <v>0.53833979625496298</v>
      </c>
      <c r="BR17" s="21">
        <v>0.56887447890536902</v>
      </c>
      <c r="BS17" s="21">
        <v>0.45651015758146102</v>
      </c>
      <c r="BT17" s="21">
        <v>0.41606837440729999</v>
      </c>
      <c r="BU17" s="21">
        <v>0.51723566341259697</v>
      </c>
      <c r="BV17" s="21"/>
      <c r="BW17" s="21">
        <v>0.65591534971703302</v>
      </c>
      <c r="BX17" s="21">
        <v>0.55294365568996395</v>
      </c>
      <c r="BY17" s="21">
        <v>0.54242224642822601</v>
      </c>
      <c r="BZ17" s="21">
        <v>0.44352538299205801</v>
      </c>
      <c r="CA17" s="21">
        <v>0.54549347493073896</v>
      </c>
      <c r="CB17" s="21">
        <v>0.23505550192803201</v>
      </c>
      <c r="CC17" s="21">
        <v>0.65674655898404799</v>
      </c>
      <c r="CD17" s="21">
        <v>0.62699346003314904</v>
      </c>
      <c r="CE17" s="21"/>
      <c r="CF17" s="21">
        <v>0.65657896143612304</v>
      </c>
      <c r="CG17" s="21">
        <v>0.53471212035213</v>
      </c>
      <c r="CH17" s="21">
        <v>0.49972729733661098</v>
      </c>
      <c r="CI17" s="21">
        <v>0.50368506737750196</v>
      </c>
      <c r="CJ17" s="21">
        <v>0.36442828818783102</v>
      </c>
      <c r="CK17" s="21"/>
      <c r="CL17" s="21">
        <v>0.519064713437839</v>
      </c>
      <c r="CM17" s="21"/>
      <c r="CN17" s="21">
        <v>0.52534835541795299</v>
      </c>
      <c r="CO17" s="21">
        <v>0.48787247764171698</v>
      </c>
      <c r="CP17" s="21">
        <v>0.538319298289752</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CP22"/>
  <sheetViews>
    <sheetView showGridLines="0" topLeftCell="A6" workbookViewId="0">
      <pane xSplit="2" topLeftCell="C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1019</v>
      </c>
      <c r="D7" s="10">
        <v>492</v>
      </c>
      <c r="E7" s="10">
        <v>525</v>
      </c>
      <c r="F7" s="10"/>
      <c r="G7" s="10">
        <v>142</v>
      </c>
      <c r="H7" s="10">
        <v>209</v>
      </c>
      <c r="I7" s="10">
        <v>153</v>
      </c>
      <c r="J7" s="10">
        <v>180</v>
      </c>
      <c r="K7" s="10">
        <v>142</v>
      </c>
      <c r="L7" s="10">
        <v>193</v>
      </c>
      <c r="M7" s="10"/>
      <c r="N7" s="10">
        <v>252</v>
      </c>
      <c r="O7" s="10">
        <v>271</v>
      </c>
      <c r="P7" s="10">
        <v>207</v>
      </c>
      <c r="Q7" s="10">
        <v>287</v>
      </c>
      <c r="R7" s="10"/>
      <c r="S7" s="10">
        <v>133</v>
      </c>
      <c r="T7" s="10">
        <v>161</v>
      </c>
      <c r="U7" s="10">
        <v>78</v>
      </c>
      <c r="V7" s="10">
        <v>104</v>
      </c>
      <c r="W7" s="10">
        <v>84</v>
      </c>
      <c r="X7" s="10">
        <v>86</v>
      </c>
      <c r="Y7" s="10">
        <v>81</v>
      </c>
      <c r="Z7" s="10">
        <v>37</v>
      </c>
      <c r="AA7" s="10">
        <v>112</v>
      </c>
      <c r="AB7" s="10">
        <v>90</v>
      </c>
      <c r="AC7" s="10">
        <v>53</v>
      </c>
      <c r="AD7" s="10"/>
      <c r="AE7" s="10">
        <v>372</v>
      </c>
      <c r="AF7" s="10">
        <v>383</v>
      </c>
      <c r="AG7" s="10">
        <v>151</v>
      </c>
      <c r="AH7" s="10"/>
      <c r="AI7" s="10">
        <v>353</v>
      </c>
      <c r="AJ7" s="10">
        <v>273</v>
      </c>
      <c r="AK7" s="10">
        <v>71</v>
      </c>
      <c r="AL7" s="10">
        <v>20</v>
      </c>
      <c r="AM7" s="10">
        <v>157</v>
      </c>
      <c r="AN7" s="10"/>
      <c r="AO7" s="10">
        <v>173</v>
      </c>
      <c r="AP7" s="10">
        <v>385</v>
      </c>
      <c r="AQ7" s="10">
        <v>68</v>
      </c>
      <c r="AR7" s="10"/>
      <c r="AS7" s="10">
        <v>227</v>
      </c>
      <c r="AT7" s="10">
        <v>250</v>
      </c>
      <c r="AU7" s="10">
        <v>254</v>
      </c>
      <c r="AV7" s="10">
        <v>129</v>
      </c>
      <c r="AW7" s="10">
        <v>15</v>
      </c>
      <c r="AX7" s="10"/>
      <c r="AY7" s="10">
        <v>9</v>
      </c>
      <c r="AZ7" s="10">
        <v>53</v>
      </c>
      <c r="BA7" s="10">
        <v>81</v>
      </c>
      <c r="BB7" s="10">
        <v>72</v>
      </c>
      <c r="BC7" s="10">
        <v>109</v>
      </c>
      <c r="BD7" s="10">
        <v>95</v>
      </c>
      <c r="BE7" s="10">
        <v>112</v>
      </c>
      <c r="BF7" s="10">
        <v>61</v>
      </c>
      <c r="BG7" s="10">
        <v>66</v>
      </c>
      <c r="BH7" s="10">
        <v>57</v>
      </c>
      <c r="BI7" s="10">
        <v>79</v>
      </c>
      <c r="BJ7" s="10">
        <v>62</v>
      </c>
      <c r="BK7" s="10">
        <v>38</v>
      </c>
      <c r="BL7" s="10">
        <v>22</v>
      </c>
      <c r="BM7" s="10">
        <v>17</v>
      </c>
      <c r="BN7" s="10">
        <v>40</v>
      </c>
      <c r="BO7" s="10"/>
      <c r="BP7" s="10">
        <v>248</v>
      </c>
      <c r="BQ7" s="10">
        <v>273</v>
      </c>
      <c r="BR7" s="10">
        <v>134</v>
      </c>
      <c r="BS7" s="10">
        <v>209</v>
      </c>
      <c r="BT7" s="10">
        <v>95</v>
      </c>
      <c r="BU7" s="10">
        <v>59</v>
      </c>
      <c r="BV7" s="10"/>
      <c r="BW7" s="10">
        <v>42</v>
      </c>
      <c r="BX7" s="10">
        <v>243</v>
      </c>
      <c r="BY7" s="10">
        <v>293</v>
      </c>
      <c r="BZ7" s="10">
        <v>183</v>
      </c>
      <c r="CA7" s="10">
        <v>108</v>
      </c>
      <c r="CB7" s="10">
        <v>31</v>
      </c>
      <c r="CC7" s="10">
        <v>26</v>
      </c>
      <c r="CD7" s="10">
        <v>44</v>
      </c>
      <c r="CE7" s="10"/>
      <c r="CF7" s="10">
        <v>87</v>
      </c>
      <c r="CG7" s="10">
        <v>342</v>
      </c>
      <c r="CH7" s="10">
        <v>396</v>
      </c>
      <c r="CI7" s="10">
        <v>164</v>
      </c>
      <c r="CJ7" s="10">
        <v>30</v>
      </c>
      <c r="CK7" s="10"/>
      <c r="CL7" s="10">
        <v>122</v>
      </c>
      <c r="CM7" s="10"/>
      <c r="CN7" s="10">
        <v>591</v>
      </c>
      <c r="CO7" s="10">
        <v>184</v>
      </c>
      <c r="CP7" s="10">
        <v>244</v>
      </c>
    </row>
    <row r="8" spans="2:94" ht="30" customHeight="1" x14ac:dyDescent="0.35">
      <c r="B8" s="11" t="s">
        <v>20</v>
      </c>
      <c r="C8" s="11">
        <v>1023</v>
      </c>
      <c r="D8" s="11">
        <v>487</v>
      </c>
      <c r="E8" s="11">
        <v>534</v>
      </c>
      <c r="F8" s="11"/>
      <c r="G8" s="11">
        <v>140</v>
      </c>
      <c r="H8" s="11">
        <v>202</v>
      </c>
      <c r="I8" s="11">
        <v>150</v>
      </c>
      <c r="J8" s="11">
        <v>176</v>
      </c>
      <c r="K8" s="11">
        <v>135</v>
      </c>
      <c r="L8" s="11">
        <v>221</v>
      </c>
      <c r="M8" s="11"/>
      <c r="N8" s="11">
        <v>245</v>
      </c>
      <c r="O8" s="11">
        <v>264</v>
      </c>
      <c r="P8" s="11">
        <v>210</v>
      </c>
      <c r="Q8" s="11">
        <v>302</v>
      </c>
      <c r="R8" s="11"/>
      <c r="S8" s="11">
        <v>137</v>
      </c>
      <c r="T8" s="11">
        <v>155</v>
      </c>
      <c r="U8" s="11">
        <v>79</v>
      </c>
      <c r="V8" s="11">
        <v>99</v>
      </c>
      <c r="W8" s="11">
        <v>84</v>
      </c>
      <c r="X8" s="11">
        <v>91</v>
      </c>
      <c r="Y8" s="11">
        <v>77</v>
      </c>
      <c r="Z8" s="11">
        <v>36</v>
      </c>
      <c r="AA8" s="11">
        <v>107</v>
      </c>
      <c r="AB8" s="11">
        <v>103</v>
      </c>
      <c r="AC8" s="11">
        <v>54</v>
      </c>
      <c r="AD8" s="11"/>
      <c r="AE8" s="11">
        <v>378</v>
      </c>
      <c r="AF8" s="11">
        <v>386</v>
      </c>
      <c r="AG8" s="11">
        <v>149</v>
      </c>
      <c r="AH8" s="11"/>
      <c r="AI8" s="11">
        <v>357</v>
      </c>
      <c r="AJ8" s="11">
        <v>270</v>
      </c>
      <c r="AK8" s="11">
        <v>73</v>
      </c>
      <c r="AL8" s="11">
        <v>20</v>
      </c>
      <c r="AM8" s="11">
        <v>156</v>
      </c>
      <c r="AN8" s="11"/>
      <c r="AO8" s="11">
        <v>173</v>
      </c>
      <c r="AP8" s="11">
        <v>382</v>
      </c>
      <c r="AQ8" s="11">
        <v>69</v>
      </c>
      <c r="AR8" s="11"/>
      <c r="AS8" s="11">
        <v>231</v>
      </c>
      <c r="AT8" s="11">
        <v>250</v>
      </c>
      <c r="AU8" s="11">
        <v>251</v>
      </c>
      <c r="AV8" s="11">
        <v>127</v>
      </c>
      <c r="AW8" s="11">
        <v>15</v>
      </c>
      <c r="AX8" s="11"/>
      <c r="AY8" s="11">
        <v>8</v>
      </c>
      <c r="AZ8" s="11">
        <v>53</v>
      </c>
      <c r="BA8" s="11">
        <v>83</v>
      </c>
      <c r="BB8" s="11">
        <v>73</v>
      </c>
      <c r="BC8" s="11">
        <v>111</v>
      </c>
      <c r="BD8" s="11">
        <v>96</v>
      </c>
      <c r="BE8" s="11">
        <v>113</v>
      </c>
      <c r="BF8" s="11">
        <v>62</v>
      </c>
      <c r="BG8" s="11">
        <v>67</v>
      </c>
      <c r="BH8" s="11">
        <v>56</v>
      </c>
      <c r="BI8" s="11">
        <v>79</v>
      </c>
      <c r="BJ8" s="11">
        <v>61</v>
      </c>
      <c r="BK8" s="11">
        <v>36</v>
      </c>
      <c r="BL8" s="11">
        <v>21</v>
      </c>
      <c r="BM8" s="11">
        <v>17</v>
      </c>
      <c r="BN8" s="11">
        <v>39</v>
      </c>
      <c r="BO8" s="11"/>
      <c r="BP8" s="11">
        <v>247</v>
      </c>
      <c r="BQ8" s="11">
        <v>276</v>
      </c>
      <c r="BR8" s="11">
        <v>133</v>
      </c>
      <c r="BS8" s="11">
        <v>209</v>
      </c>
      <c r="BT8" s="11">
        <v>97</v>
      </c>
      <c r="BU8" s="11">
        <v>61</v>
      </c>
      <c r="BV8" s="11"/>
      <c r="BW8" s="11">
        <v>42</v>
      </c>
      <c r="BX8" s="11">
        <v>243</v>
      </c>
      <c r="BY8" s="11">
        <v>297</v>
      </c>
      <c r="BZ8" s="11">
        <v>184</v>
      </c>
      <c r="CA8" s="11">
        <v>108</v>
      </c>
      <c r="CB8" s="11">
        <v>31</v>
      </c>
      <c r="CC8" s="11">
        <v>26</v>
      </c>
      <c r="CD8" s="11">
        <v>44</v>
      </c>
      <c r="CE8" s="11"/>
      <c r="CF8" s="11">
        <v>88</v>
      </c>
      <c r="CG8" s="11">
        <v>346</v>
      </c>
      <c r="CH8" s="11">
        <v>396</v>
      </c>
      <c r="CI8" s="11">
        <v>163</v>
      </c>
      <c r="CJ8" s="11">
        <v>30</v>
      </c>
      <c r="CK8" s="11"/>
      <c r="CL8" s="11">
        <v>123</v>
      </c>
      <c r="CM8" s="11"/>
      <c r="CN8" s="11">
        <v>592</v>
      </c>
      <c r="CO8" s="11">
        <v>186</v>
      </c>
      <c r="CP8" s="11">
        <v>245</v>
      </c>
    </row>
    <row r="9" spans="2:94" x14ac:dyDescent="0.35">
      <c r="B9" s="18" t="s">
        <v>205</v>
      </c>
      <c r="C9" s="17">
        <v>0.300070724709041</v>
      </c>
      <c r="D9" s="17">
        <v>0.38861265686365698</v>
      </c>
      <c r="E9" s="17">
        <v>0.21675875889402199</v>
      </c>
      <c r="F9" s="17"/>
      <c r="G9" s="17">
        <v>0.36814069521382597</v>
      </c>
      <c r="H9" s="17">
        <v>0.26221257077158999</v>
      </c>
      <c r="I9" s="17">
        <v>0.343079863361552</v>
      </c>
      <c r="J9" s="17">
        <v>0.32064342169283699</v>
      </c>
      <c r="K9" s="17">
        <v>0.286046157007108</v>
      </c>
      <c r="L9" s="17">
        <v>0.25466442794855898</v>
      </c>
      <c r="M9" s="17"/>
      <c r="N9" s="17">
        <v>0.349886782721685</v>
      </c>
      <c r="O9" s="17">
        <v>0.29658916046613998</v>
      </c>
      <c r="P9" s="17">
        <v>0.320810161009215</v>
      </c>
      <c r="Q9" s="17">
        <v>0.24699891238777399</v>
      </c>
      <c r="R9" s="17"/>
      <c r="S9" s="17">
        <v>0.25614243987369101</v>
      </c>
      <c r="T9" s="17">
        <v>0.29564632928409401</v>
      </c>
      <c r="U9" s="17">
        <v>0.33539558360970401</v>
      </c>
      <c r="V9" s="17">
        <v>0.32370843840141</v>
      </c>
      <c r="W9" s="17">
        <v>0.35512294125708899</v>
      </c>
      <c r="X9" s="17">
        <v>0.27055664431269999</v>
      </c>
      <c r="Y9" s="17">
        <v>0.30503425793949801</v>
      </c>
      <c r="Z9" s="17">
        <v>0.219200234474489</v>
      </c>
      <c r="AA9" s="17">
        <v>0.35323110591728502</v>
      </c>
      <c r="AB9" s="17">
        <v>0.31638292344575197</v>
      </c>
      <c r="AC9" s="17">
        <v>0.20245205519302001</v>
      </c>
      <c r="AD9" s="17"/>
      <c r="AE9" s="17">
        <v>0.25732049982816901</v>
      </c>
      <c r="AF9" s="17">
        <v>0.33592324472579599</v>
      </c>
      <c r="AG9" s="17">
        <v>0.26602649069843198</v>
      </c>
      <c r="AH9" s="17"/>
      <c r="AI9" s="17">
        <v>0.28304485803040003</v>
      </c>
      <c r="AJ9" s="17">
        <v>0.317290997860947</v>
      </c>
      <c r="AK9" s="17">
        <v>0.32418720924351702</v>
      </c>
      <c r="AL9" s="17">
        <v>0.23018258591546001</v>
      </c>
      <c r="AM9" s="17">
        <v>0.27634091147949402</v>
      </c>
      <c r="AN9" s="17"/>
      <c r="AO9" s="17">
        <v>0.30101415690059402</v>
      </c>
      <c r="AP9" s="17">
        <v>0.32986522980948502</v>
      </c>
      <c r="AQ9" s="17">
        <v>0.28931320897142998</v>
      </c>
      <c r="AR9" s="17"/>
      <c r="AS9" s="17">
        <v>0.23915681603127301</v>
      </c>
      <c r="AT9" s="17">
        <v>0.28757126744698902</v>
      </c>
      <c r="AU9" s="17">
        <v>0.33459502535987601</v>
      </c>
      <c r="AV9" s="17">
        <v>0.37611482717114098</v>
      </c>
      <c r="AW9" s="17">
        <v>0.38038023225009199</v>
      </c>
      <c r="AX9" s="17"/>
      <c r="AY9" s="17">
        <v>0.32162212043948801</v>
      </c>
      <c r="AZ9" s="17">
        <v>0.21713185150944</v>
      </c>
      <c r="BA9" s="17">
        <v>0.26577487119515603</v>
      </c>
      <c r="BB9" s="17">
        <v>0.37048700131616702</v>
      </c>
      <c r="BC9" s="17">
        <v>0.256781724855353</v>
      </c>
      <c r="BD9" s="17">
        <v>0.280908236246321</v>
      </c>
      <c r="BE9" s="17">
        <v>0.35702669160940798</v>
      </c>
      <c r="BF9" s="17">
        <v>0.24905135532460099</v>
      </c>
      <c r="BG9" s="17">
        <v>0.28208589198392903</v>
      </c>
      <c r="BH9" s="17">
        <v>0.34631881797321201</v>
      </c>
      <c r="BI9" s="17">
        <v>0.222412587364132</v>
      </c>
      <c r="BJ9" s="17">
        <v>0.30573596721112301</v>
      </c>
      <c r="BK9" s="17">
        <v>0.417403219821743</v>
      </c>
      <c r="BL9" s="17">
        <v>0.46404166053694401</v>
      </c>
      <c r="BM9" s="17">
        <v>0.47030692110293598</v>
      </c>
      <c r="BN9" s="17">
        <v>0.43901421892273501</v>
      </c>
      <c r="BO9" s="17"/>
      <c r="BP9" s="17">
        <v>0.28771424543936702</v>
      </c>
      <c r="BQ9" s="17">
        <v>0.27735577928572402</v>
      </c>
      <c r="BR9" s="17">
        <v>0.32520629277389002</v>
      </c>
      <c r="BS9" s="17">
        <v>0.341329313063232</v>
      </c>
      <c r="BT9" s="17">
        <v>0.26266752438497398</v>
      </c>
      <c r="BU9" s="17">
        <v>0.3057348965251</v>
      </c>
      <c r="BV9" s="17"/>
      <c r="BW9" s="17">
        <v>0.398875413263026</v>
      </c>
      <c r="BX9" s="17">
        <v>0.32911748883431502</v>
      </c>
      <c r="BY9" s="17">
        <v>0.284022922092039</v>
      </c>
      <c r="BZ9" s="17">
        <v>0.27634104642457902</v>
      </c>
      <c r="CA9" s="17">
        <v>0.32134655130956402</v>
      </c>
      <c r="CB9" s="17">
        <v>0.19637604403162601</v>
      </c>
      <c r="CC9" s="17">
        <v>0.42446059725116803</v>
      </c>
      <c r="CD9" s="17">
        <v>0.31020295528006803</v>
      </c>
      <c r="CE9" s="17"/>
      <c r="CF9" s="17">
        <v>0.32790879669317902</v>
      </c>
      <c r="CG9" s="17">
        <v>0.30692232831501298</v>
      </c>
      <c r="CH9" s="17">
        <v>0.30156900324490998</v>
      </c>
      <c r="CI9" s="17">
        <v>0.28091815225625999</v>
      </c>
      <c r="CJ9" s="17">
        <v>0.2241365907242</v>
      </c>
      <c r="CK9" s="17"/>
      <c r="CL9" s="17">
        <v>0.26501214472684498</v>
      </c>
      <c r="CM9" s="17"/>
      <c r="CN9" s="17">
        <v>0.31619755655273901</v>
      </c>
      <c r="CO9" s="17">
        <v>0.23947838910914701</v>
      </c>
      <c r="CP9" s="17">
        <v>0.30700377749893698</v>
      </c>
    </row>
    <row r="10" spans="2:94" x14ac:dyDescent="0.35">
      <c r="B10" s="18" t="s">
        <v>206</v>
      </c>
      <c r="C10" s="17">
        <v>0.382688847120704</v>
      </c>
      <c r="D10" s="17">
        <v>0.37478362922347902</v>
      </c>
      <c r="E10" s="17">
        <v>0.39127417634193801</v>
      </c>
      <c r="F10" s="17"/>
      <c r="G10" s="17">
        <v>0.32426741630115402</v>
      </c>
      <c r="H10" s="17">
        <v>0.41780667668916599</v>
      </c>
      <c r="I10" s="17">
        <v>0.40005766235045398</v>
      </c>
      <c r="J10" s="17">
        <v>0.34121526765555599</v>
      </c>
      <c r="K10" s="17">
        <v>0.36400080826526399</v>
      </c>
      <c r="L10" s="17">
        <v>0.42013299840930801</v>
      </c>
      <c r="M10" s="17"/>
      <c r="N10" s="17">
        <v>0.38102901215638002</v>
      </c>
      <c r="O10" s="17">
        <v>0.42478518829066603</v>
      </c>
      <c r="P10" s="17">
        <v>0.35914745857324198</v>
      </c>
      <c r="Q10" s="17">
        <v>0.36277220522055098</v>
      </c>
      <c r="R10" s="17"/>
      <c r="S10" s="17">
        <v>0.36430720392649701</v>
      </c>
      <c r="T10" s="17">
        <v>0.419323639905884</v>
      </c>
      <c r="U10" s="17">
        <v>0.38670081888091401</v>
      </c>
      <c r="V10" s="17">
        <v>0.39171103267941598</v>
      </c>
      <c r="W10" s="17">
        <v>0.427094960702875</v>
      </c>
      <c r="X10" s="17">
        <v>0.30070625105022403</v>
      </c>
      <c r="Y10" s="17">
        <v>0.36927278725162099</v>
      </c>
      <c r="Z10" s="17">
        <v>0.31373565742243897</v>
      </c>
      <c r="AA10" s="17">
        <v>0.35777290506810799</v>
      </c>
      <c r="AB10" s="17">
        <v>0.43148292965989699</v>
      </c>
      <c r="AC10" s="17">
        <v>0.39177099062731302</v>
      </c>
      <c r="AD10" s="17"/>
      <c r="AE10" s="17">
        <v>0.36617823967923002</v>
      </c>
      <c r="AF10" s="17">
        <v>0.44781049406694701</v>
      </c>
      <c r="AG10" s="17">
        <v>0.309959158906635</v>
      </c>
      <c r="AH10" s="17"/>
      <c r="AI10" s="17">
        <v>0.38572295452405198</v>
      </c>
      <c r="AJ10" s="17">
        <v>0.423682596973533</v>
      </c>
      <c r="AK10" s="17">
        <v>0.45982472626924698</v>
      </c>
      <c r="AL10" s="17">
        <v>0.26963401523381503</v>
      </c>
      <c r="AM10" s="17">
        <v>0.341854976150748</v>
      </c>
      <c r="AN10" s="17"/>
      <c r="AO10" s="17">
        <v>0.41825987439720702</v>
      </c>
      <c r="AP10" s="17">
        <v>0.38667362849735198</v>
      </c>
      <c r="AQ10" s="17">
        <v>0.53985877378236502</v>
      </c>
      <c r="AR10" s="17"/>
      <c r="AS10" s="17">
        <v>0.407028065548313</v>
      </c>
      <c r="AT10" s="17">
        <v>0.40478308033410298</v>
      </c>
      <c r="AU10" s="17">
        <v>0.36892245890835801</v>
      </c>
      <c r="AV10" s="17">
        <v>0.39374760278127702</v>
      </c>
      <c r="AW10" s="17">
        <v>0.263241111746642</v>
      </c>
      <c r="AX10" s="17"/>
      <c r="AY10" s="17">
        <v>0.32560992565098501</v>
      </c>
      <c r="AZ10" s="17">
        <v>0.40285698210114501</v>
      </c>
      <c r="BA10" s="17">
        <v>0.37645035575699298</v>
      </c>
      <c r="BB10" s="17">
        <v>0.39718835490830001</v>
      </c>
      <c r="BC10" s="17">
        <v>0.373652511598762</v>
      </c>
      <c r="BD10" s="17">
        <v>0.40905415131492501</v>
      </c>
      <c r="BE10" s="17">
        <v>0.28928916131364302</v>
      </c>
      <c r="BF10" s="17">
        <v>0.47836923226019201</v>
      </c>
      <c r="BG10" s="17">
        <v>0.31707344957536399</v>
      </c>
      <c r="BH10" s="17">
        <v>0.445289374341371</v>
      </c>
      <c r="BI10" s="17">
        <v>0.48414527905636301</v>
      </c>
      <c r="BJ10" s="17">
        <v>0.39732605564247298</v>
      </c>
      <c r="BK10" s="17">
        <v>0.50279701064134497</v>
      </c>
      <c r="BL10" s="17">
        <v>0.35810377429366502</v>
      </c>
      <c r="BM10" s="17">
        <v>0.34796027299683502</v>
      </c>
      <c r="BN10" s="17">
        <v>0.33177623915676502</v>
      </c>
      <c r="BO10" s="17"/>
      <c r="BP10" s="17">
        <v>0.41023157773828001</v>
      </c>
      <c r="BQ10" s="17">
        <v>0.41909086462472001</v>
      </c>
      <c r="BR10" s="17">
        <v>0.399766433506484</v>
      </c>
      <c r="BS10" s="17">
        <v>0.327099062818835</v>
      </c>
      <c r="BT10" s="17">
        <v>0.34177040731944103</v>
      </c>
      <c r="BU10" s="17">
        <v>0.33037499601640702</v>
      </c>
      <c r="BV10" s="17"/>
      <c r="BW10" s="17">
        <v>0.30780605754101398</v>
      </c>
      <c r="BX10" s="17">
        <v>0.380007978569533</v>
      </c>
      <c r="BY10" s="17">
        <v>0.41940897195770099</v>
      </c>
      <c r="BZ10" s="17">
        <v>0.38625306964745199</v>
      </c>
      <c r="CA10" s="17">
        <v>0.39372594273067602</v>
      </c>
      <c r="CB10" s="17">
        <v>0.385319429770486</v>
      </c>
      <c r="CC10" s="17">
        <v>0.34428967605683602</v>
      </c>
      <c r="CD10" s="17">
        <v>0.29776739430851701</v>
      </c>
      <c r="CE10" s="17"/>
      <c r="CF10" s="17">
        <v>0.41798133768414403</v>
      </c>
      <c r="CG10" s="17">
        <v>0.39704267109473901</v>
      </c>
      <c r="CH10" s="17">
        <v>0.36678504758937303</v>
      </c>
      <c r="CI10" s="17">
        <v>0.38241880702690201</v>
      </c>
      <c r="CJ10" s="17">
        <v>0.325567863716763</v>
      </c>
      <c r="CK10" s="17"/>
      <c r="CL10" s="17">
        <v>0.450520740885966</v>
      </c>
      <c r="CM10" s="17"/>
      <c r="CN10" s="17">
        <v>0.36296861918382101</v>
      </c>
      <c r="CO10" s="17">
        <v>0.37725915845895402</v>
      </c>
      <c r="CP10" s="17">
        <v>0.434458390024068</v>
      </c>
    </row>
    <row r="11" spans="2:94" x14ac:dyDescent="0.35">
      <c r="B11" s="18" t="s">
        <v>207</v>
      </c>
      <c r="C11" s="17">
        <v>0.17827578473314801</v>
      </c>
      <c r="D11" s="17">
        <v>0.13480597700241401</v>
      </c>
      <c r="E11" s="17">
        <v>0.21858557303439699</v>
      </c>
      <c r="F11" s="17"/>
      <c r="G11" s="17">
        <v>0.193727340526792</v>
      </c>
      <c r="H11" s="17">
        <v>0.20749700705876001</v>
      </c>
      <c r="I11" s="17">
        <v>0.114421078968884</v>
      </c>
      <c r="J11" s="17">
        <v>0.18038209405535399</v>
      </c>
      <c r="K11" s="17">
        <v>0.20920271627846901</v>
      </c>
      <c r="L11" s="17">
        <v>0.16465410130685701</v>
      </c>
      <c r="M11" s="17"/>
      <c r="N11" s="17">
        <v>0.15839744856526899</v>
      </c>
      <c r="O11" s="17">
        <v>0.13856799784822799</v>
      </c>
      <c r="P11" s="17">
        <v>0.191282181052361</v>
      </c>
      <c r="Q11" s="17">
        <v>0.22128425669606799</v>
      </c>
      <c r="R11" s="17"/>
      <c r="S11" s="17">
        <v>0.26770674793419702</v>
      </c>
      <c r="T11" s="17">
        <v>0.15213024687776699</v>
      </c>
      <c r="U11" s="17">
        <v>0.121324111314394</v>
      </c>
      <c r="V11" s="17">
        <v>9.0051714023299007E-2</v>
      </c>
      <c r="W11" s="17">
        <v>0.14624828401952999</v>
      </c>
      <c r="X11" s="17">
        <v>0.302924658921504</v>
      </c>
      <c r="Y11" s="17">
        <v>0.122472455927708</v>
      </c>
      <c r="Z11" s="17">
        <v>0.247212843295287</v>
      </c>
      <c r="AA11" s="17">
        <v>0.193275694612357</v>
      </c>
      <c r="AB11" s="17">
        <v>0.14338761702685701</v>
      </c>
      <c r="AC11" s="17">
        <v>0.183311460370678</v>
      </c>
      <c r="AD11" s="17"/>
      <c r="AE11" s="17">
        <v>0.17783196847917801</v>
      </c>
      <c r="AF11" s="17">
        <v>0.13647644692675101</v>
      </c>
      <c r="AG11" s="17">
        <v>0.261628839839738</v>
      </c>
      <c r="AH11" s="17"/>
      <c r="AI11" s="17">
        <v>0.17427263545868299</v>
      </c>
      <c r="AJ11" s="17">
        <v>0.14888476434577499</v>
      </c>
      <c r="AK11" s="17">
        <v>0.16862298845215101</v>
      </c>
      <c r="AL11" s="17">
        <v>0.31454839939344298</v>
      </c>
      <c r="AM11" s="17">
        <v>0.19836092636525701</v>
      </c>
      <c r="AN11" s="17"/>
      <c r="AO11" s="17">
        <v>0.157636103086189</v>
      </c>
      <c r="AP11" s="17">
        <v>0.15976935005860801</v>
      </c>
      <c r="AQ11" s="17">
        <v>0.13037200377556901</v>
      </c>
      <c r="AR11" s="17"/>
      <c r="AS11" s="17">
        <v>0.200186234629736</v>
      </c>
      <c r="AT11" s="17">
        <v>0.18615329780530601</v>
      </c>
      <c r="AU11" s="17">
        <v>0.17256815114756399</v>
      </c>
      <c r="AV11" s="17">
        <v>0.107332337292197</v>
      </c>
      <c r="AW11" s="17">
        <v>0.20646365525619301</v>
      </c>
      <c r="AX11" s="17"/>
      <c r="AY11" s="17">
        <v>0.252188169744196</v>
      </c>
      <c r="AZ11" s="17">
        <v>0.23332894539358101</v>
      </c>
      <c r="BA11" s="17">
        <v>0.21725862214004901</v>
      </c>
      <c r="BB11" s="17">
        <v>0.11521412069105701</v>
      </c>
      <c r="BC11" s="17">
        <v>0.19846958241805401</v>
      </c>
      <c r="BD11" s="17">
        <v>0.16869724598418401</v>
      </c>
      <c r="BE11" s="17">
        <v>0.17164722670882501</v>
      </c>
      <c r="BF11" s="17">
        <v>0.12527890368217601</v>
      </c>
      <c r="BG11" s="17">
        <v>0.24786056688817801</v>
      </c>
      <c r="BH11" s="17">
        <v>0.105377984398956</v>
      </c>
      <c r="BI11" s="17">
        <v>0.16592486795618899</v>
      </c>
      <c r="BJ11" s="17">
        <v>0.12083480829253999</v>
      </c>
      <c r="BK11" s="17">
        <v>5.11487163865426E-2</v>
      </c>
      <c r="BL11" s="17">
        <v>0.13469715263690499</v>
      </c>
      <c r="BM11" s="17">
        <v>0.123585315927801</v>
      </c>
      <c r="BN11" s="17">
        <v>0.18003724295937501</v>
      </c>
      <c r="BO11" s="17"/>
      <c r="BP11" s="17">
        <v>0.194507859528779</v>
      </c>
      <c r="BQ11" s="17">
        <v>0.17453268172276001</v>
      </c>
      <c r="BR11" s="17">
        <v>0.132948461010791</v>
      </c>
      <c r="BS11" s="17">
        <v>0.18052737673684999</v>
      </c>
      <c r="BT11" s="17">
        <v>0.17512048214810499</v>
      </c>
      <c r="BU11" s="17">
        <v>0.228831086621133</v>
      </c>
      <c r="BV11" s="17"/>
      <c r="BW11" s="17">
        <v>0.17570215145301801</v>
      </c>
      <c r="BX11" s="17">
        <v>0.147472894830046</v>
      </c>
      <c r="BY11" s="17">
        <v>0.163687974103398</v>
      </c>
      <c r="BZ11" s="17">
        <v>0.185653946469922</v>
      </c>
      <c r="CA11" s="17">
        <v>0.19559111641825799</v>
      </c>
      <c r="CB11" s="17">
        <v>0.19710185947195599</v>
      </c>
      <c r="CC11" s="17">
        <v>0.15586834543807099</v>
      </c>
      <c r="CD11" s="17">
        <v>0.23160027910176401</v>
      </c>
      <c r="CE11" s="17"/>
      <c r="CF11" s="17">
        <v>0.14646375006302301</v>
      </c>
      <c r="CG11" s="17">
        <v>0.15297745222308601</v>
      </c>
      <c r="CH11" s="17">
        <v>0.18612569252539601</v>
      </c>
      <c r="CI11" s="17">
        <v>0.20446042865657099</v>
      </c>
      <c r="CJ11" s="17">
        <v>0.31691689108498799</v>
      </c>
      <c r="CK11" s="17"/>
      <c r="CL11" s="17">
        <v>0.171479808625665</v>
      </c>
      <c r="CM11" s="17"/>
      <c r="CN11" s="17">
        <v>0.17802187754544599</v>
      </c>
      <c r="CO11" s="17">
        <v>0.25299238152166198</v>
      </c>
      <c r="CP11" s="17">
        <v>0.12228352165171801</v>
      </c>
    </row>
    <row r="12" spans="2:94" x14ac:dyDescent="0.35">
      <c r="B12" s="18" t="s">
        <v>208</v>
      </c>
      <c r="C12" s="17">
        <v>5.3811117640699201E-2</v>
      </c>
      <c r="D12" s="17">
        <v>4.7881068673238499E-2</v>
      </c>
      <c r="E12" s="17">
        <v>5.9415731291492399E-2</v>
      </c>
      <c r="F12" s="17"/>
      <c r="G12" s="17">
        <v>4.9925557623725102E-2</v>
      </c>
      <c r="H12" s="17">
        <v>4.6310558704615402E-2</v>
      </c>
      <c r="I12" s="17">
        <v>4.62460385407941E-2</v>
      </c>
      <c r="J12" s="17">
        <v>4.5090021088487198E-2</v>
      </c>
      <c r="K12" s="17">
        <v>5.0119730370659997E-2</v>
      </c>
      <c r="L12" s="17">
        <v>7.7436920887714505E-2</v>
      </c>
      <c r="M12" s="17"/>
      <c r="N12" s="17">
        <v>4.7786367099057397E-2</v>
      </c>
      <c r="O12" s="17">
        <v>5.17111321202098E-2</v>
      </c>
      <c r="P12" s="17">
        <v>6.2782812930955098E-2</v>
      </c>
      <c r="Q12" s="17">
        <v>5.4641272306704701E-2</v>
      </c>
      <c r="R12" s="17"/>
      <c r="S12" s="17">
        <v>4.5729903680786797E-2</v>
      </c>
      <c r="T12" s="17">
        <v>3.9920517940429702E-2</v>
      </c>
      <c r="U12" s="17">
        <v>8.1559892145306997E-2</v>
      </c>
      <c r="V12" s="17">
        <v>5.6815262864289201E-2</v>
      </c>
      <c r="W12" s="17">
        <v>2.2612212281559099E-2</v>
      </c>
      <c r="X12" s="17">
        <v>4.4483457167734199E-2</v>
      </c>
      <c r="Y12" s="17">
        <v>9.0735859287162907E-2</v>
      </c>
      <c r="Z12" s="17">
        <v>0.10962180467148901</v>
      </c>
      <c r="AA12" s="17">
        <v>3.3974130943634197E-2</v>
      </c>
      <c r="AB12" s="17">
        <v>2.08799345257564E-2</v>
      </c>
      <c r="AC12" s="17">
        <v>0.14511439667540699</v>
      </c>
      <c r="AD12" s="17"/>
      <c r="AE12" s="17">
        <v>7.1387793056615606E-2</v>
      </c>
      <c r="AF12" s="17">
        <v>3.6839432181780797E-2</v>
      </c>
      <c r="AG12" s="17">
        <v>6.5763650764258497E-2</v>
      </c>
      <c r="AH12" s="17"/>
      <c r="AI12" s="17">
        <v>6.4661685832078999E-2</v>
      </c>
      <c r="AJ12" s="17">
        <v>5.0339871144007703E-2</v>
      </c>
      <c r="AK12" s="17">
        <v>1.62500784181677E-2</v>
      </c>
      <c r="AL12" s="17">
        <v>0.140630668320465</v>
      </c>
      <c r="AM12" s="17">
        <v>5.12616380045086E-2</v>
      </c>
      <c r="AN12" s="17"/>
      <c r="AO12" s="17">
        <v>5.3430913280464197E-2</v>
      </c>
      <c r="AP12" s="17">
        <v>5.6880434916033597E-2</v>
      </c>
      <c r="AQ12" s="17">
        <v>2.6611332000205899E-2</v>
      </c>
      <c r="AR12" s="17"/>
      <c r="AS12" s="17">
        <v>5.7588249007599401E-2</v>
      </c>
      <c r="AT12" s="17">
        <v>4.2005144523958801E-2</v>
      </c>
      <c r="AU12" s="17">
        <v>5.9013525231871998E-2</v>
      </c>
      <c r="AV12" s="17">
        <v>3.6352264991876E-2</v>
      </c>
      <c r="AW12" s="17">
        <v>0.14991500074707301</v>
      </c>
      <c r="AX12" s="17"/>
      <c r="AY12" s="17">
        <v>0</v>
      </c>
      <c r="AZ12" s="17">
        <v>3.3141419696848903E-2</v>
      </c>
      <c r="BA12" s="17">
        <v>3.94941844745859E-2</v>
      </c>
      <c r="BB12" s="17">
        <v>2.8566917218574E-2</v>
      </c>
      <c r="BC12" s="17">
        <v>8.5365263106640707E-2</v>
      </c>
      <c r="BD12" s="17">
        <v>3.9384836270676502E-2</v>
      </c>
      <c r="BE12" s="17">
        <v>0.1012814165949</v>
      </c>
      <c r="BF12" s="17">
        <v>4.8827607598952501E-2</v>
      </c>
      <c r="BG12" s="17">
        <v>6.0735895363123203E-2</v>
      </c>
      <c r="BH12" s="17">
        <v>5.3317799910391997E-2</v>
      </c>
      <c r="BI12" s="17">
        <v>5.4462624517685597E-2</v>
      </c>
      <c r="BJ12" s="17">
        <v>4.5680713645002403E-2</v>
      </c>
      <c r="BK12" s="17">
        <v>2.865105315037E-2</v>
      </c>
      <c r="BL12" s="17">
        <v>0</v>
      </c>
      <c r="BM12" s="17">
        <v>0</v>
      </c>
      <c r="BN12" s="17">
        <v>4.9172298961125301E-2</v>
      </c>
      <c r="BO12" s="17"/>
      <c r="BP12" s="17">
        <v>4.7250482122717201E-2</v>
      </c>
      <c r="BQ12" s="17">
        <v>3.3958913135741002E-2</v>
      </c>
      <c r="BR12" s="17">
        <v>9.2408806581022795E-2</v>
      </c>
      <c r="BS12" s="17">
        <v>4.8402019769864198E-2</v>
      </c>
      <c r="BT12" s="17">
        <v>7.8783707316600907E-2</v>
      </c>
      <c r="BU12" s="17">
        <v>6.52275480933973E-2</v>
      </c>
      <c r="BV12" s="17"/>
      <c r="BW12" s="17">
        <v>7.1759232911370194E-2</v>
      </c>
      <c r="BX12" s="17">
        <v>7.0433700307357794E-2</v>
      </c>
      <c r="BY12" s="17">
        <v>6.0348509742956399E-2</v>
      </c>
      <c r="BZ12" s="17">
        <v>3.7830569800032098E-2</v>
      </c>
      <c r="CA12" s="17">
        <v>4.4877146089992798E-2</v>
      </c>
      <c r="CB12" s="17">
        <v>7.1409400408960405E-2</v>
      </c>
      <c r="CC12" s="17">
        <v>0</v>
      </c>
      <c r="CD12" s="17">
        <v>0</v>
      </c>
      <c r="CE12" s="17"/>
      <c r="CF12" s="17">
        <v>3.7309796210170998E-2</v>
      </c>
      <c r="CG12" s="17">
        <v>4.8682878478040301E-2</v>
      </c>
      <c r="CH12" s="17">
        <v>6.4894628800667806E-2</v>
      </c>
      <c r="CI12" s="17">
        <v>4.37720100533125E-2</v>
      </c>
      <c r="CJ12" s="17">
        <v>6.9305560037154296E-2</v>
      </c>
      <c r="CK12" s="17"/>
      <c r="CL12" s="17">
        <v>6.47993183636182E-2</v>
      </c>
      <c r="CM12" s="17"/>
      <c r="CN12" s="17">
        <v>5.2951467116051198E-2</v>
      </c>
      <c r="CO12" s="17">
        <v>6.5993277653541696E-2</v>
      </c>
      <c r="CP12" s="17">
        <v>4.6659255912152503E-2</v>
      </c>
    </row>
    <row r="13" spans="2:94" x14ac:dyDescent="0.35">
      <c r="B13" s="18" t="s">
        <v>209</v>
      </c>
      <c r="C13" s="17">
        <v>4.9884206231982198E-2</v>
      </c>
      <c r="D13" s="17">
        <v>4.3775199082617601E-2</v>
      </c>
      <c r="E13" s="17">
        <v>5.5638072084202697E-2</v>
      </c>
      <c r="F13" s="17"/>
      <c r="G13" s="17">
        <v>2.8617686436002002E-2</v>
      </c>
      <c r="H13" s="17">
        <v>3.7846913132762401E-2</v>
      </c>
      <c r="I13" s="17">
        <v>4.5184155030224202E-2</v>
      </c>
      <c r="J13" s="17">
        <v>6.7241034286017604E-2</v>
      </c>
      <c r="K13" s="17">
        <v>5.2916602820934001E-2</v>
      </c>
      <c r="L13" s="17">
        <v>6.1795950001092302E-2</v>
      </c>
      <c r="M13" s="17"/>
      <c r="N13" s="17">
        <v>3.9914420328656802E-2</v>
      </c>
      <c r="O13" s="17">
        <v>5.8453208817973203E-2</v>
      </c>
      <c r="P13" s="17">
        <v>4.2751804517311899E-2</v>
      </c>
      <c r="Q13" s="17">
        <v>5.5747513202310799E-2</v>
      </c>
      <c r="R13" s="17"/>
      <c r="S13" s="17">
        <v>2.1579736845424798E-2</v>
      </c>
      <c r="T13" s="17">
        <v>5.6621157164427303E-2</v>
      </c>
      <c r="U13" s="17">
        <v>3.5422934994365399E-2</v>
      </c>
      <c r="V13" s="17">
        <v>8.8539274975820897E-2</v>
      </c>
      <c r="W13" s="17">
        <v>3.7233538657888497E-2</v>
      </c>
      <c r="X13" s="17">
        <v>4.8353439467971999E-2</v>
      </c>
      <c r="Y13" s="17">
        <v>7.4286875996233695E-2</v>
      </c>
      <c r="Z13" s="17">
        <v>0.110229460136295</v>
      </c>
      <c r="AA13" s="17">
        <v>2.6853821440808601E-2</v>
      </c>
      <c r="AB13" s="17">
        <v>4.5769352295637597E-2</v>
      </c>
      <c r="AC13" s="17">
        <v>5.3178821236249001E-2</v>
      </c>
      <c r="AD13" s="17"/>
      <c r="AE13" s="17">
        <v>9.1491712772017106E-2</v>
      </c>
      <c r="AF13" s="17">
        <v>1.7142696314570299E-2</v>
      </c>
      <c r="AG13" s="17">
        <v>3.9015394412507003E-2</v>
      </c>
      <c r="AH13" s="17"/>
      <c r="AI13" s="17">
        <v>7.8304582099397599E-2</v>
      </c>
      <c r="AJ13" s="17">
        <v>2.80748566432578E-2</v>
      </c>
      <c r="AK13" s="17">
        <v>1.3029288770005899E-2</v>
      </c>
      <c r="AL13" s="17">
        <v>4.5004331136816601E-2</v>
      </c>
      <c r="AM13" s="17">
        <v>5.6783124190862497E-2</v>
      </c>
      <c r="AN13" s="17"/>
      <c r="AO13" s="17">
        <v>5.38930754946653E-2</v>
      </c>
      <c r="AP13" s="17">
        <v>3.0868617368254199E-2</v>
      </c>
      <c r="AQ13" s="17">
        <v>1.3844681470429301E-2</v>
      </c>
      <c r="AR13" s="17"/>
      <c r="AS13" s="17">
        <v>4.8164294846776701E-2</v>
      </c>
      <c r="AT13" s="17">
        <v>5.4984678263640903E-2</v>
      </c>
      <c r="AU13" s="17">
        <v>2.6873023108657398E-2</v>
      </c>
      <c r="AV13" s="17">
        <v>5.7135173285320702E-2</v>
      </c>
      <c r="AW13" s="17">
        <v>0</v>
      </c>
      <c r="AX13" s="17"/>
      <c r="AY13" s="17">
        <v>0.100579784165331</v>
      </c>
      <c r="AZ13" s="17">
        <v>7.5571277569092002E-2</v>
      </c>
      <c r="BA13" s="17">
        <v>4.3717774593292499E-2</v>
      </c>
      <c r="BB13" s="17">
        <v>4.18673085364141E-2</v>
      </c>
      <c r="BC13" s="17">
        <v>6.7537021422022905E-2</v>
      </c>
      <c r="BD13" s="17">
        <v>7.0353740436468096E-2</v>
      </c>
      <c r="BE13" s="17">
        <v>5.5197296621337502E-2</v>
      </c>
      <c r="BF13" s="17">
        <v>6.6301195755188294E-2</v>
      </c>
      <c r="BG13" s="17">
        <v>6.20641600615938E-2</v>
      </c>
      <c r="BH13" s="17">
        <v>3.33429939293386E-2</v>
      </c>
      <c r="BI13" s="17">
        <v>2.38197124464169E-2</v>
      </c>
      <c r="BJ13" s="17">
        <v>6.4004936814789401E-2</v>
      </c>
      <c r="BK13" s="17">
        <v>0</v>
      </c>
      <c r="BL13" s="17">
        <v>4.3157412532486103E-2</v>
      </c>
      <c r="BM13" s="17">
        <v>5.8147489972427399E-2</v>
      </c>
      <c r="BN13" s="17">
        <v>0</v>
      </c>
      <c r="BO13" s="17"/>
      <c r="BP13" s="17">
        <v>1.9671748332054002E-2</v>
      </c>
      <c r="BQ13" s="17">
        <v>6.6800888721703394E-2</v>
      </c>
      <c r="BR13" s="17">
        <v>1.7372304757175699E-2</v>
      </c>
      <c r="BS13" s="17">
        <v>7.0654634888873996E-2</v>
      </c>
      <c r="BT13" s="17">
        <v>7.7434881069263398E-2</v>
      </c>
      <c r="BU13" s="17">
        <v>5.2593440424019297E-2</v>
      </c>
      <c r="BV13" s="17"/>
      <c r="BW13" s="17">
        <v>2.1665497514811401E-2</v>
      </c>
      <c r="BX13" s="17">
        <v>3.9953422667153099E-2</v>
      </c>
      <c r="BY13" s="17">
        <v>5.17267687415583E-2</v>
      </c>
      <c r="BZ13" s="17">
        <v>7.0029005845276798E-2</v>
      </c>
      <c r="CA13" s="17">
        <v>3.6002782259426901E-2</v>
      </c>
      <c r="CB13" s="17">
        <v>9.1312013801657793E-2</v>
      </c>
      <c r="CC13" s="17">
        <v>3.6757390107516601E-2</v>
      </c>
      <c r="CD13" s="17">
        <v>6.9141081988519898E-2</v>
      </c>
      <c r="CE13" s="17"/>
      <c r="CF13" s="17">
        <v>3.2343800834715601E-2</v>
      </c>
      <c r="CG13" s="17">
        <v>5.6763049460098997E-2</v>
      </c>
      <c r="CH13" s="17">
        <v>5.0647105453214103E-2</v>
      </c>
      <c r="CI13" s="17">
        <v>4.6414594502717697E-2</v>
      </c>
      <c r="CJ13" s="17">
        <v>3.0555216314657199E-2</v>
      </c>
      <c r="CK13" s="17"/>
      <c r="CL13" s="17">
        <v>3.1916702712577801E-2</v>
      </c>
      <c r="CM13" s="17"/>
      <c r="CN13" s="17">
        <v>4.5880486908534697E-2</v>
      </c>
      <c r="CO13" s="17">
        <v>3.03968715296393E-2</v>
      </c>
      <c r="CP13" s="17">
        <v>7.4323359402253805E-2</v>
      </c>
    </row>
    <row r="14" spans="2:94" x14ac:dyDescent="0.35">
      <c r="B14" s="18" t="s">
        <v>133</v>
      </c>
      <c r="C14" s="17">
        <v>3.5269319564426103E-2</v>
      </c>
      <c r="D14" s="17">
        <v>1.0141469154593401E-2</v>
      </c>
      <c r="E14" s="17">
        <v>5.8327688353948803E-2</v>
      </c>
      <c r="F14" s="17"/>
      <c r="G14" s="17">
        <v>3.5321303898500397E-2</v>
      </c>
      <c r="H14" s="17">
        <v>2.83262736431058E-2</v>
      </c>
      <c r="I14" s="17">
        <v>5.1011201748090401E-2</v>
      </c>
      <c r="J14" s="17">
        <v>4.5428161221747802E-2</v>
      </c>
      <c r="K14" s="17">
        <v>3.7713985257564898E-2</v>
      </c>
      <c r="L14" s="17">
        <v>2.13156014464694E-2</v>
      </c>
      <c r="M14" s="17"/>
      <c r="N14" s="17">
        <v>2.2985969128952399E-2</v>
      </c>
      <c r="O14" s="17">
        <v>2.98933124567821E-2</v>
      </c>
      <c r="P14" s="17">
        <v>2.32255819169143E-2</v>
      </c>
      <c r="Q14" s="17">
        <v>5.8555840186590997E-2</v>
      </c>
      <c r="R14" s="17"/>
      <c r="S14" s="17">
        <v>4.4533967739403602E-2</v>
      </c>
      <c r="T14" s="17">
        <v>3.63581088273984E-2</v>
      </c>
      <c r="U14" s="17">
        <v>3.9596659055315203E-2</v>
      </c>
      <c r="V14" s="17">
        <v>4.9174277055764798E-2</v>
      </c>
      <c r="W14" s="17">
        <v>1.16880630810582E-2</v>
      </c>
      <c r="X14" s="17">
        <v>3.29755490798651E-2</v>
      </c>
      <c r="Y14" s="17">
        <v>3.8197763597776498E-2</v>
      </c>
      <c r="Z14" s="17">
        <v>0</v>
      </c>
      <c r="AA14" s="17">
        <v>3.4892342017807297E-2</v>
      </c>
      <c r="AB14" s="17">
        <v>4.2097243046100602E-2</v>
      </c>
      <c r="AC14" s="17">
        <v>2.4172275897332299E-2</v>
      </c>
      <c r="AD14" s="17"/>
      <c r="AE14" s="17">
        <v>3.5789786184790402E-2</v>
      </c>
      <c r="AF14" s="17">
        <v>2.58076857841542E-2</v>
      </c>
      <c r="AG14" s="17">
        <v>5.7606465378429499E-2</v>
      </c>
      <c r="AH14" s="17"/>
      <c r="AI14" s="17">
        <v>1.39932840553884E-2</v>
      </c>
      <c r="AJ14" s="17">
        <v>3.1726913032479397E-2</v>
      </c>
      <c r="AK14" s="17">
        <v>1.8085708846911099E-2</v>
      </c>
      <c r="AL14" s="17">
        <v>0</v>
      </c>
      <c r="AM14" s="17">
        <v>7.5398423809130005E-2</v>
      </c>
      <c r="AN14" s="17"/>
      <c r="AO14" s="17">
        <v>1.5765876840880801E-2</v>
      </c>
      <c r="AP14" s="17">
        <v>3.5942739350267101E-2</v>
      </c>
      <c r="AQ14" s="17">
        <v>0</v>
      </c>
      <c r="AR14" s="17"/>
      <c r="AS14" s="17">
        <v>4.7876339936302401E-2</v>
      </c>
      <c r="AT14" s="17">
        <v>2.4502531626003E-2</v>
      </c>
      <c r="AU14" s="17">
        <v>3.8027816243673102E-2</v>
      </c>
      <c r="AV14" s="17">
        <v>2.9317794478188799E-2</v>
      </c>
      <c r="AW14" s="17">
        <v>0</v>
      </c>
      <c r="AX14" s="17"/>
      <c r="AY14" s="17">
        <v>0</v>
      </c>
      <c r="AZ14" s="17">
        <v>3.7969523729892998E-2</v>
      </c>
      <c r="BA14" s="17">
        <v>5.7304191839924502E-2</v>
      </c>
      <c r="BB14" s="17">
        <v>4.6676297329487998E-2</v>
      </c>
      <c r="BC14" s="17">
        <v>1.81938965991684E-2</v>
      </c>
      <c r="BD14" s="17">
        <v>3.16017897474258E-2</v>
      </c>
      <c r="BE14" s="17">
        <v>2.5558207151886201E-2</v>
      </c>
      <c r="BF14" s="17">
        <v>3.2171705378890803E-2</v>
      </c>
      <c r="BG14" s="17">
        <v>3.0180036127812501E-2</v>
      </c>
      <c r="BH14" s="17">
        <v>1.6353029446730599E-2</v>
      </c>
      <c r="BI14" s="17">
        <v>4.9234928659213598E-2</v>
      </c>
      <c r="BJ14" s="17">
        <v>6.6417518394072506E-2</v>
      </c>
      <c r="BK14" s="17">
        <v>0</v>
      </c>
      <c r="BL14" s="17">
        <v>0</v>
      </c>
      <c r="BM14" s="17">
        <v>0</v>
      </c>
      <c r="BN14" s="17">
        <v>0</v>
      </c>
      <c r="BO14" s="17"/>
      <c r="BP14" s="17">
        <v>4.0624086838802302E-2</v>
      </c>
      <c r="BQ14" s="17">
        <v>2.82608725093513E-2</v>
      </c>
      <c r="BR14" s="17">
        <v>3.22977013706372E-2</v>
      </c>
      <c r="BS14" s="17">
        <v>3.1987592722344298E-2</v>
      </c>
      <c r="BT14" s="17">
        <v>6.4222997761616094E-2</v>
      </c>
      <c r="BU14" s="17">
        <v>1.7238032319943201E-2</v>
      </c>
      <c r="BV14" s="17"/>
      <c r="BW14" s="17">
        <v>2.4191647316760601E-2</v>
      </c>
      <c r="BX14" s="17">
        <v>3.3014514791595603E-2</v>
      </c>
      <c r="BY14" s="17">
        <v>2.0804853362347699E-2</v>
      </c>
      <c r="BZ14" s="17">
        <v>4.3892361812737903E-2</v>
      </c>
      <c r="CA14" s="17">
        <v>8.4564611920827006E-3</v>
      </c>
      <c r="CB14" s="17">
        <v>5.84812525153144E-2</v>
      </c>
      <c r="CC14" s="17">
        <v>3.8623991146407903E-2</v>
      </c>
      <c r="CD14" s="17">
        <v>9.1288289321130894E-2</v>
      </c>
      <c r="CE14" s="17"/>
      <c r="CF14" s="17">
        <v>3.7992518514767301E-2</v>
      </c>
      <c r="CG14" s="17">
        <v>3.7611620429022503E-2</v>
      </c>
      <c r="CH14" s="17">
        <v>2.99785223864391E-2</v>
      </c>
      <c r="CI14" s="17">
        <v>4.2016007504236799E-2</v>
      </c>
      <c r="CJ14" s="17">
        <v>3.35178781222372E-2</v>
      </c>
      <c r="CK14" s="17"/>
      <c r="CL14" s="17">
        <v>1.6271284685327899E-2</v>
      </c>
      <c r="CM14" s="17"/>
      <c r="CN14" s="17">
        <v>4.3979992693407202E-2</v>
      </c>
      <c r="CO14" s="17">
        <v>3.3879921727056103E-2</v>
      </c>
      <c r="CP14" s="17">
        <v>1.52716955108702E-2</v>
      </c>
    </row>
    <row r="15" spans="2:94" x14ac:dyDescent="0.35">
      <c r="B15" s="18" t="s">
        <v>145</v>
      </c>
      <c r="C15" s="20">
        <v>0.682759571829745</v>
      </c>
      <c r="D15" s="20">
        <v>0.76339628608713594</v>
      </c>
      <c r="E15" s="20">
        <v>0.60803293523595903</v>
      </c>
      <c r="F15" s="20"/>
      <c r="G15" s="20">
        <v>0.69240811151498005</v>
      </c>
      <c r="H15" s="20">
        <v>0.68001924746075604</v>
      </c>
      <c r="I15" s="20">
        <v>0.74313752571200697</v>
      </c>
      <c r="J15" s="20">
        <v>0.66185868934839298</v>
      </c>
      <c r="K15" s="20">
        <v>0.65004696527237205</v>
      </c>
      <c r="L15" s="20">
        <v>0.67479742635786699</v>
      </c>
      <c r="M15" s="20"/>
      <c r="N15" s="20">
        <v>0.73091579487806502</v>
      </c>
      <c r="O15" s="20">
        <v>0.72137434875680695</v>
      </c>
      <c r="P15" s="20">
        <v>0.67995761958245704</v>
      </c>
      <c r="Q15" s="20">
        <v>0.60977111760832503</v>
      </c>
      <c r="R15" s="20"/>
      <c r="S15" s="20">
        <v>0.62044964380018797</v>
      </c>
      <c r="T15" s="20">
        <v>0.71496996918997802</v>
      </c>
      <c r="U15" s="20">
        <v>0.72209640249061802</v>
      </c>
      <c r="V15" s="20">
        <v>0.71541947108082604</v>
      </c>
      <c r="W15" s="20">
        <v>0.78221790195996399</v>
      </c>
      <c r="X15" s="20">
        <v>0.57126289536292396</v>
      </c>
      <c r="Y15" s="20">
        <v>0.67430704519111895</v>
      </c>
      <c r="Z15" s="20">
        <v>0.53293589189692803</v>
      </c>
      <c r="AA15" s="20">
        <v>0.71100401098539301</v>
      </c>
      <c r="AB15" s="20">
        <v>0.74786585310564901</v>
      </c>
      <c r="AC15" s="20">
        <v>0.59422304582033403</v>
      </c>
      <c r="AD15" s="20"/>
      <c r="AE15" s="20">
        <v>0.62349873950739898</v>
      </c>
      <c r="AF15" s="20">
        <v>0.783733738792743</v>
      </c>
      <c r="AG15" s="20">
        <v>0.57598564960506704</v>
      </c>
      <c r="AH15" s="20"/>
      <c r="AI15" s="20">
        <v>0.66876781255445195</v>
      </c>
      <c r="AJ15" s="20">
        <v>0.74097359483448</v>
      </c>
      <c r="AK15" s="20">
        <v>0.78401193551276405</v>
      </c>
      <c r="AL15" s="20">
        <v>0.49981660114927501</v>
      </c>
      <c r="AM15" s="20">
        <v>0.61819588763024202</v>
      </c>
      <c r="AN15" s="20"/>
      <c r="AO15" s="20">
        <v>0.71927403129780099</v>
      </c>
      <c r="AP15" s="20">
        <v>0.71653885830683794</v>
      </c>
      <c r="AQ15" s="20">
        <v>0.829171982753795</v>
      </c>
      <c r="AR15" s="20"/>
      <c r="AS15" s="20">
        <v>0.64618488157958598</v>
      </c>
      <c r="AT15" s="20">
        <v>0.69235434778109095</v>
      </c>
      <c r="AU15" s="20">
        <v>0.70351748426823402</v>
      </c>
      <c r="AV15" s="20">
        <v>0.76986242995241805</v>
      </c>
      <c r="AW15" s="20">
        <v>0.64362134399673399</v>
      </c>
      <c r="AX15" s="20"/>
      <c r="AY15" s="20">
        <v>0.64723204609047302</v>
      </c>
      <c r="AZ15" s="20">
        <v>0.61998883361058499</v>
      </c>
      <c r="BA15" s="20">
        <v>0.64222522695214901</v>
      </c>
      <c r="BB15" s="20">
        <v>0.76767535622446703</v>
      </c>
      <c r="BC15" s="20">
        <v>0.63043423645411401</v>
      </c>
      <c r="BD15" s="20">
        <v>0.68996238756124595</v>
      </c>
      <c r="BE15" s="20">
        <v>0.64631585292305105</v>
      </c>
      <c r="BF15" s="20">
        <v>0.727420587584793</v>
      </c>
      <c r="BG15" s="20">
        <v>0.59915934155929296</v>
      </c>
      <c r="BH15" s="20">
        <v>0.79160819231458301</v>
      </c>
      <c r="BI15" s="20">
        <v>0.70655786642049501</v>
      </c>
      <c r="BJ15" s="20">
        <v>0.70306202285359598</v>
      </c>
      <c r="BK15" s="20">
        <v>0.92020023046308796</v>
      </c>
      <c r="BL15" s="20">
        <v>0.82214543483060898</v>
      </c>
      <c r="BM15" s="20">
        <v>0.818267194099771</v>
      </c>
      <c r="BN15" s="20">
        <v>0.77079045807949897</v>
      </c>
      <c r="BO15" s="20"/>
      <c r="BP15" s="20">
        <v>0.69794582317764797</v>
      </c>
      <c r="BQ15" s="20">
        <v>0.69644664391044397</v>
      </c>
      <c r="BR15" s="20">
        <v>0.72497272628037401</v>
      </c>
      <c r="BS15" s="20">
        <v>0.66842837588206705</v>
      </c>
      <c r="BT15" s="20">
        <v>0.60443793170441495</v>
      </c>
      <c r="BU15" s="20">
        <v>0.63610989254150696</v>
      </c>
      <c r="BV15" s="20"/>
      <c r="BW15" s="20">
        <v>0.70668147080403898</v>
      </c>
      <c r="BX15" s="20">
        <v>0.70912546740384697</v>
      </c>
      <c r="BY15" s="20">
        <v>0.70343189404974005</v>
      </c>
      <c r="BZ15" s="20">
        <v>0.662594116072031</v>
      </c>
      <c r="CA15" s="20">
        <v>0.71507249404023998</v>
      </c>
      <c r="CB15" s="20">
        <v>0.58169547380211195</v>
      </c>
      <c r="CC15" s="20">
        <v>0.76875027330800405</v>
      </c>
      <c r="CD15" s="20">
        <v>0.60797034958858498</v>
      </c>
      <c r="CE15" s="20"/>
      <c r="CF15" s="20">
        <v>0.74589013437732299</v>
      </c>
      <c r="CG15" s="20">
        <v>0.70396499940975199</v>
      </c>
      <c r="CH15" s="20">
        <v>0.66835405083428301</v>
      </c>
      <c r="CI15" s="20">
        <v>0.66333695928316205</v>
      </c>
      <c r="CJ15" s="20">
        <v>0.54970445444096305</v>
      </c>
      <c r="CK15" s="20"/>
      <c r="CL15" s="20">
        <v>0.71553288561281103</v>
      </c>
      <c r="CM15" s="20"/>
      <c r="CN15" s="20">
        <v>0.67916617573656102</v>
      </c>
      <c r="CO15" s="20">
        <v>0.61673754756810095</v>
      </c>
      <c r="CP15" s="20">
        <v>0.74146216752300498</v>
      </c>
    </row>
    <row r="16" spans="2:94" x14ac:dyDescent="0.35">
      <c r="B16" s="18" t="s">
        <v>146</v>
      </c>
      <c r="C16" s="20">
        <v>0.103695323872681</v>
      </c>
      <c r="D16" s="20">
        <v>9.16562677558561E-2</v>
      </c>
      <c r="E16" s="20">
        <v>0.115053803375695</v>
      </c>
      <c r="F16" s="20"/>
      <c r="G16" s="20">
        <v>7.8543244059727096E-2</v>
      </c>
      <c r="H16" s="20">
        <v>8.4157471837377804E-2</v>
      </c>
      <c r="I16" s="20">
        <v>9.1430193571018295E-2</v>
      </c>
      <c r="J16" s="20">
        <v>0.112331055374505</v>
      </c>
      <c r="K16" s="20">
        <v>0.103036333191594</v>
      </c>
      <c r="L16" s="20">
        <v>0.13923287088880701</v>
      </c>
      <c r="M16" s="20"/>
      <c r="N16" s="20">
        <v>8.77007874277142E-2</v>
      </c>
      <c r="O16" s="20">
        <v>0.110164340938183</v>
      </c>
      <c r="P16" s="20">
        <v>0.105534617448267</v>
      </c>
      <c r="Q16" s="20">
        <v>0.110388785509015</v>
      </c>
      <c r="R16" s="20"/>
      <c r="S16" s="20">
        <v>6.7309640526211606E-2</v>
      </c>
      <c r="T16" s="20">
        <v>9.6541675104857005E-2</v>
      </c>
      <c r="U16" s="20">
        <v>0.11698282713967199</v>
      </c>
      <c r="V16" s="20">
        <v>0.14535453784010999</v>
      </c>
      <c r="W16" s="20">
        <v>5.9845750939447703E-2</v>
      </c>
      <c r="X16" s="20">
        <v>9.2836896635706198E-2</v>
      </c>
      <c r="Y16" s="20">
        <v>0.165022735283397</v>
      </c>
      <c r="Z16" s="20">
        <v>0.219851264807785</v>
      </c>
      <c r="AA16" s="20">
        <v>6.0827952384442802E-2</v>
      </c>
      <c r="AB16" s="20">
        <v>6.6649286821394094E-2</v>
      </c>
      <c r="AC16" s="20">
        <v>0.19829321791165599</v>
      </c>
      <c r="AD16" s="20"/>
      <c r="AE16" s="20">
        <v>0.162879505828633</v>
      </c>
      <c r="AF16" s="20">
        <v>5.3982128496351103E-2</v>
      </c>
      <c r="AG16" s="20">
        <v>0.10477904517676501</v>
      </c>
      <c r="AH16" s="20"/>
      <c r="AI16" s="20">
        <v>0.14296626793147699</v>
      </c>
      <c r="AJ16" s="20">
        <v>7.8414727787265395E-2</v>
      </c>
      <c r="AK16" s="20">
        <v>2.9279367188173599E-2</v>
      </c>
      <c r="AL16" s="20">
        <v>0.18563499945728101</v>
      </c>
      <c r="AM16" s="20">
        <v>0.108044762195371</v>
      </c>
      <c r="AN16" s="20"/>
      <c r="AO16" s="20">
        <v>0.10732398877513</v>
      </c>
      <c r="AP16" s="20">
        <v>8.7749052284287796E-2</v>
      </c>
      <c r="AQ16" s="20">
        <v>4.0456013470635203E-2</v>
      </c>
      <c r="AR16" s="20"/>
      <c r="AS16" s="20">
        <v>0.105752543854376</v>
      </c>
      <c r="AT16" s="20">
        <v>9.6989822787599697E-2</v>
      </c>
      <c r="AU16" s="20">
        <v>8.5886548340529403E-2</v>
      </c>
      <c r="AV16" s="20">
        <v>9.3487438277196799E-2</v>
      </c>
      <c r="AW16" s="20">
        <v>0.14991500074707301</v>
      </c>
      <c r="AX16" s="20"/>
      <c r="AY16" s="20">
        <v>0.100579784165331</v>
      </c>
      <c r="AZ16" s="20">
        <v>0.108712697265941</v>
      </c>
      <c r="BA16" s="20">
        <v>8.3211959067878302E-2</v>
      </c>
      <c r="BB16" s="20">
        <v>7.0434225754988006E-2</v>
      </c>
      <c r="BC16" s="20">
        <v>0.152902284528664</v>
      </c>
      <c r="BD16" s="20">
        <v>0.109738576707145</v>
      </c>
      <c r="BE16" s="20">
        <v>0.15647871321623799</v>
      </c>
      <c r="BF16" s="20">
        <v>0.115128803354141</v>
      </c>
      <c r="BG16" s="20">
        <v>0.122800055424717</v>
      </c>
      <c r="BH16" s="20">
        <v>8.6660793839730604E-2</v>
      </c>
      <c r="BI16" s="20">
        <v>7.82823369641025E-2</v>
      </c>
      <c r="BJ16" s="20">
        <v>0.10968565045979201</v>
      </c>
      <c r="BK16" s="20">
        <v>2.865105315037E-2</v>
      </c>
      <c r="BL16" s="20">
        <v>4.3157412532486103E-2</v>
      </c>
      <c r="BM16" s="20">
        <v>5.8147489972427399E-2</v>
      </c>
      <c r="BN16" s="20">
        <v>4.9172298961125301E-2</v>
      </c>
      <c r="BO16" s="20"/>
      <c r="BP16" s="20">
        <v>6.6922230454771095E-2</v>
      </c>
      <c r="BQ16" s="20">
        <v>0.100759801857444</v>
      </c>
      <c r="BR16" s="20">
        <v>0.109781111338198</v>
      </c>
      <c r="BS16" s="20">
        <v>0.11905665465873801</v>
      </c>
      <c r="BT16" s="20">
        <v>0.156218588385864</v>
      </c>
      <c r="BU16" s="20">
        <v>0.117820988517417</v>
      </c>
      <c r="BV16" s="20"/>
      <c r="BW16" s="20">
        <v>9.3424730426181601E-2</v>
      </c>
      <c r="BX16" s="20">
        <v>0.110387122974511</v>
      </c>
      <c r="BY16" s="20">
        <v>0.112075278484515</v>
      </c>
      <c r="BZ16" s="20">
        <v>0.107859575645309</v>
      </c>
      <c r="CA16" s="20">
        <v>8.0879928349419705E-2</v>
      </c>
      <c r="CB16" s="20">
        <v>0.162721414210618</v>
      </c>
      <c r="CC16" s="20">
        <v>3.6757390107516601E-2</v>
      </c>
      <c r="CD16" s="20">
        <v>6.9141081988519898E-2</v>
      </c>
      <c r="CE16" s="20"/>
      <c r="CF16" s="20">
        <v>6.9653597044886703E-2</v>
      </c>
      <c r="CG16" s="20">
        <v>0.10544592793813901</v>
      </c>
      <c r="CH16" s="20">
        <v>0.11554173425388201</v>
      </c>
      <c r="CI16" s="20">
        <v>9.0186604556030198E-2</v>
      </c>
      <c r="CJ16" s="20">
        <v>9.9860776351811495E-2</v>
      </c>
      <c r="CK16" s="20"/>
      <c r="CL16" s="20">
        <v>9.6716021076195993E-2</v>
      </c>
      <c r="CM16" s="20"/>
      <c r="CN16" s="20">
        <v>9.8831954024586E-2</v>
      </c>
      <c r="CO16" s="20">
        <v>9.6390149183181006E-2</v>
      </c>
      <c r="CP16" s="20">
        <v>0.120982615314406</v>
      </c>
    </row>
    <row r="17" spans="2:94" x14ac:dyDescent="0.35">
      <c r="B17" s="18" t="s">
        <v>147</v>
      </c>
      <c r="C17" s="21">
        <v>0.57906424795706302</v>
      </c>
      <c r="D17" s="21">
        <v>0.67174001833128005</v>
      </c>
      <c r="E17" s="21">
        <v>0.49297913186026399</v>
      </c>
      <c r="F17" s="21"/>
      <c r="G17" s="21">
        <v>0.61386486745525304</v>
      </c>
      <c r="H17" s="21">
        <v>0.59586177562337805</v>
      </c>
      <c r="I17" s="21">
        <v>0.65170733214098797</v>
      </c>
      <c r="J17" s="21">
        <v>0.54952763397388804</v>
      </c>
      <c r="K17" s="21">
        <v>0.54701063208077805</v>
      </c>
      <c r="L17" s="21">
        <v>0.53556455546906001</v>
      </c>
      <c r="M17" s="21"/>
      <c r="N17" s="21">
        <v>0.64321500745034998</v>
      </c>
      <c r="O17" s="21">
        <v>0.611210007818624</v>
      </c>
      <c r="P17" s="21">
        <v>0.57442300213418995</v>
      </c>
      <c r="Q17" s="21">
        <v>0.49938233209930999</v>
      </c>
      <c r="R17" s="21"/>
      <c r="S17" s="21">
        <v>0.55314000327397606</v>
      </c>
      <c r="T17" s="21">
        <v>0.61842829408512101</v>
      </c>
      <c r="U17" s="21">
        <v>0.60511357535094601</v>
      </c>
      <c r="V17" s="21">
        <v>0.57006493324071605</v>
      </c>
      <c r="W17" s="21">
        <v>0.722372151020516</v>
      </c>
      <c r="X17" s="21">
        <v>0.47842599872721803</v>
      </c>
      <c r="Y17" s="21">
        <v>0.509284309907722</v>
      </c>
      <c r="Z17" s="21">
        <v>0.31308462708914298</v>
      </c>
      <c r="AA17" s="21">
        <v>0.65017605860094996</v>
      </c>
      <c r="AB17" s="21">
        <v>0.68121656628425498</v>
      </c>
      <c r="AC17" s="21">
        <v>0.39592982790867698</v>
      </c>
      <c r="AD17" s="21"/>
      <c r="AE17" s="21">
        <v>0.460619233678767</v>
      </c>
      <c r="AF17" s="21">
        <v>0.72975161029639202</v>
      </c>
      <c r="AG17" s="21">
        <v>0.47120660442830098</v>
      </c>
      <c r="AH17" s="21"/>
      <c r="AI17" s="21">
        <v>0.52580154462297601</v>
      </c>
      <c r="AJ17" s="21">
        <v>0.66255886704721501</v>
      </c>
      <c r="AK17" s="21">
        <v>0.75473256832459001</v>
      </c>
      <c r="AL17" s="21">
        <v>0.31418160169199399</v>
      </c>
      <c r="AM17" s="21">
        <v>0.51015112543487096</v>
      </c>
      <c r="AN17" s="21"/>
      <c r="AO17" s="21">
        <v>0.61195004252267104</v>
      </c>
      <c r="AP17" s="21">
        <v>0.62878980602254997</v>
      </c>
      <c r="AQ17" s="21">
        <v>0.78871596928316001</v>
      </c>
      <c r="AR17" s="21"/>
      <c r="AS17" s="21">
        <v>0.54043233772521004</v>
      </c>
      <c r="AT17" s="21">
        <v>0.59536452499349202</v>
      </c>
      <c r="AU17" s="21">
        <v>0.61763093592770402</v>
      </c>
      <c r="AV17" s="21">
        <v>0.67637499167522097</v>
      </c>
      <c r="AW17" s="21">
        <v>0.49370634324966101</v>
      </c>
      <c r="AX17" s="21"/>
      <c r="AY17" s="21">
        <v>0.54665226192514105</v>
      </c>
      <c r="AZ17" s="21">
        <v>0.51127613634464397</v>
      </c>
      <c r="BA17" s="21">
        <v>0.55901326788426997</v>
      </c>
      <c r="BB17" s="21">
        <v>0.697241130469479</v>
      </c>
      <c r="BC17" s="21">
        <v>0.477531951925451</v>
      </c>
      <c r="BD17" s="21">
        <v>0.58022381085410102</v>
      </c>
      <c r="BE17" s="21">
        <v>0.48983713970681397</v>
      </c>
      <c r="BF17" s="21">
        <v>0.612291784230652</v>
      </c>
      <c r="BG17" s="21">
        <v>0.47635928613457601</v>
      </c>
      <c r="BH17" s="21">
        <v>0.70494739847485299</v>
      </c>
      <c r="BI17" s="21">
        <v>0.62827552945639198</v>
      </c>
      <c r="BJ17" s="21">
        <v>0.59337637239380403</v>
      </c>
      <c r="BK17" s="21">
        <v>0.89154917731271799</v>
      </c>
      <c r="BL17" s="21">
        <v>0.77898802229812303</v>
      </c>
      <c r="BM17" s="21">
        <v>0.76011970412734398</v>
      </c>
      <c r="BN17" s="21">
        <v>0.72161815911837401</v>
      </c>
      <c r="BO17" s="21"/>
      <c r="BP17" s="21">
        <v>0.631023592722877</v>
      </c>
      <c r="BQ17" s="21">
        <v>0.59568684205300004</v>
      </c>
      <c r="BR17" s="21">
        <v>0.615191614942175</v>
      </c>
      <c r="BS17" s="21">
        <v>0.549371721223329</v>
      </c>
      <c r="BT17" s="21">
        <v>0.44821934331855101</v>
      </c>
      <c r="BU17" s="21">
        <v>0.518288904024091</v>
      </c>
      <c r="BV17" s="21"/>
      <c r="BW17" s="21">
        <v>0.61325674037785805</v>
      </c>
      <c r="BX17" s="21">
        <v>0.59873834442933704</v>
      </c>
      <c r="BY17" s="21">
        <v>0.59135661556522501</v>
      </c>
      <c r="BZ17" s="21">
        <v>0.55473454042672199</v>
      </c>
      <c r="CA17" s="21">
        <v>0.63419256569082005</v>
      </c>
      <c r="CB17" s="21">
        <v>0.41897405959149298</v>
      </c>
      <c r="CC17" s="21">
        <v>0.73199288320048805</v>
      </c>
      <c r="CD17" s="21">
        <v>0.538829267600065</v>
      </c>
      <c r="CE17" s="21"/>
      <c r="CF17" s="21">
        <v>0.67623653733243705</v>
      </c>
      <c r="CG17" s="21">
        <v>0.59851907147161199</v>
      </c>
      <c r="CH17" s="21">
        <v>0.55281231658040098</v>
      </c>
      <c r="CI17" s="21">
        <v>0.57315035472713105</v>
      </c>
      <c r="CJ17" s="21">
        <v>0.44984367808915199</v>
      </c>
      <c r="CK17" s="21"/>
      <c r="CL17" s="21">
        <v>0.618816864536615</v>
      </c>
      <c r="CM17" s="21"/>
      <c r="CN17" s="21">
        <v>0.58033422171197502</v>
      </c>
      <c r="CO17" s="21">
        <v>0.52034739838491995</v>
      </c>
      <c r="CP17" s="21">
        <v>0.62047955220859896</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I22"/>
  <sheetViews>
    <sheetView showGridLines="0" workbookViewId="0">
      <pane xSplit="2" topLeftCell="C1" activePane="topRight" state="frozen"/>
      <selection pane="topRight" activeCell="E6" sqref="E6"/>
    </sheetView>
  </sheetViews>
  <sheetFormatPr defaultColWidth="10.90625" defaultRowHeight="14.5" x14ac:dyDescent="0.35"/>
  <cols>
    <col min="2" max="2" width="25.7265625" customWidth="1"/>
    <col min="3" max="9" width="20.7265625" customWidth="1"/>
  </cols>
  <sheetData>
    <row r="2" spans="2:9" ht="40" customHeight="1" x14ac:dyDescent="0.35">
      <c r="D2" s="30" t="s">
        <v>239</v>
      </c>
      <c r="E2" s="30"/>
      <c r="F2" s="30"/>
      <c r="G2" s="30"/>
      <c r="H2" s="30"/>
      <c r="I2" s="30"/>
    </row>
    <row r="6" spans="2:9" ht="50" customHeight="1" x14ac:dyDescent="0.35">
      <c r="B6" s="23" t="s">
        <v>15</v>
      </c>
      <c r="C6" s="23" t="s">
        <v>211</v>
      </c>
      <c r="D6" s="23" t="s">
        <v>212</v>
      </c>
      <c r="E6" s="23" t="s">
        <v>213</v>
      </c>
      <c r="F6" s="23" t="s">
        <v>214</v>
      </c>
      <c r="G6" s="23" t="s">
        <v>215</v>
      </c>
      <c r="H6" s="23" t="s">
        <v>216</v>
      </c>
    </row>
    <row r="7" spans="2:9" x14ac:dyDescent="0.35">
      <c r="B7" s="18" t="s">
        <v>205</v>
      </c>
      <c r="C7" s="17">
        <v>0.25594551479112898</v>
      </c>
      <c r="D7" s="17">
        <v>0.21380612159606799</v>
      </c>
      <c r="E7" s="17">
        <v>0.229611053110018</v>
      </c>
      <c r="F7" s="17">
        <v>0.220813408886158</v>
      </c>
      <c r="G7" s="17">
        <v>0.23166412318046201</v>
      </c>
      <c r="H7" s="17">
        <v>0.15494833954657899</v>
      </c>
    </row>
    <row r="8" spans="2:9" x14ac:dyDescent="0.35">
      <c r="B8" s="18" t="s">
        <v>206</v>
      </c>
      <c r="C8" s="17">
        <v>0.373207417331961</v>
      </c>
      <c r="D8" s="17">
        <v>0.36706367965666498</v>
      </c>
      <c r="E8" s="17">
        <v>0.37423851052910201</v>
      </c>
      <c r="F8" s="17">
        <v>0.33394880969080298</v>
      </c>
      <c r="G8" s="17">
        <v>0.33403109662876601</v>
      </c>
      <c r="H8" s="17">
        <v>0.304597944296912</v>
      </c>
    </row>
    <row r="9" spans="2:9" x14ac:dyDescent="0.35">
      <c r="B9" s="18" t="s">
        <v>207</v>
      </c>
      <c r="C9" s="17">
        <v>0.20796836989902301</v>
      </c>
      <c r="D9" s="17">
        <v>0.231607503729165</v>
      </c>
      <c r="E9" s="17">
        <v>0.20032028952518999</v>
      </c>
      <c r="F9" s="17">
        <v>0.22524874144749199</v>
      </c>
      <c r="G9" s="17">
        <v>0.21847716998752001</v>
      </c>
      <c r="H9" s="17">
        <v>0.26558940637857498</v>
      </c>
    </row>
    <row r="10" spans="2:9" x14ac:dyDescent="0.35">
      <c r="B10" s="18" t="s">
        <v>208</v>
      </c>
      <c r="C10" s="17">
        <v>6.6439624953939805E-2</v>
      </c>
      <c r="D10" s="17">
        <v>7.7441057977891498E-2</v>
      </c>
      <c r="E10" s="17">
        <v>6.5297466118466693E-2</v>
      </c>
      <c r="F10" s="17">
        <v>0.101614340695099</v>
      </c>
      <c r="G10" s="17">
        <v>8.6614381660420306E-2</v>
      </c>
      <c r="H10" s="17">
        <v>0.13220692719433699</v>
      </c>
    </row>
    <row r="11" spans="2:9" x14ac:dyDescent="0.35">
      <c r="B11" s="18" t="s">
        <v>209</v>
      </c>
      <c r="C11" s="17">
        <v>4.7419383261629498E-2</v>
      </c>
      <c r="D11" s="17">
        <v>5.87775365809029E-2</v>
      </c>
      <c r="E11" s="17">
        <v>7.5902116477185796E-2</v>
      </c>
      <c r="F11" s="17">
        <v>6.5745289419797903E-2</v>
      </c>
      <c r="G11" s="17">
        <v>9.2296577386324199E-2</v>
      </c>
      <c r="H11" s="17">
        <v>9.3405751703633397E-2</v>
      </c>
    </row>
    <row r="12" spans="2:9" x14ac:dyDescent="0.35">
      <c r="B12" s="18" t="s">
        <v>133</v>
      </c>
      <c r="C12" s="17">
        <v>4.9019689762317901E-2</v>
      </c>
      <c r="D12" s="17">
        <v>5.1304100459308298E-2</v>
      </c>
      <c r="E12" s="17">
        <v>5.46305642400376E-2</v>
      </c>
      <c r="F12" s="17">
        <v>5.2629409860650601E-2</v>
      </c>
      <c r="G12" s="17">
        <v>3.6916651156508003E-2</v>
      </c>
      <c r="H12" s="17">
        <v>4.9251630879963898E-2</v>
      </c>
    </row>
    <row r="13" spans="2:9" x14ac:dyDescent="0.35">
      <c r="B13" s="22" t="s">
        <v>145</v>
      </c>
      <c r="C13" s="20">
        <v>0.62915293212308998</v>
      </c>
      <c r="D13" s="20">
        <v>0.58086980125273302</v>
      </c>
      <c r="E13" s="20">
        <v>0.60384956363912001</v>
      </c>
      <c r="F13" s="20">
        <v>0.55476221857696095</v>
      </c>
      <c r="G13" s="20">
        <v>0.56569521980922799</v>
      </c>
      <c r="H13" s="20">
        <v>0.459546283843491</v>
      </c>
    </row>
    <row r="14" spans="2:9" x14ac:dyDescent="0.35">
      <c r="B14" s="22" t="s">
        <v>146</v>
      </c>
      <c r="C14" s="20">
        <v>0.113859008215569</v>
      </c>
      <c r="D14" s="20">
        <v>0.13621859455879401</v>
      </c>
      <c r="E14" s="20">
        <v>0.14119958259565199</v>
      </c>
      <c r="F14" s="20">
        <v>0.16735963011489699</v>
      </c>
      <c r="G14" s="20">
        <v>0.17891095904674501</v>
      </c>
      <c r="H14" s="20">
        <v>0.22561267889797099</v>
      </c>
    </row>
    <row r="15" spans="2:9" x14ac:dyDescent="0.35">
      <c r="B15" s="22" t="s">
        <v>147</v>
      </c>
      <c r="C15" s="21">
        <v>0.51529392390752105</v>
      </c>
      <c r="D15" s="21">
        <v>0.44465120669393798</v>
      </c>
      <c r="E15" s="21">
        <v>0.46264998104346799</v>
      </c>
      <c r="F15" s="21">
        <v>0.38740258846206399</v>
      </c>
      <c r="G15" s="21">
        <v>0.38678426076248301</v>
      </c>
      <c r="H15" s="21">
        <v>0.23393360494552001</v>
      </c>
    </row>
    <row r="16" spans="2:9" x14ac:dyDescent="0.35">
      <c r="B16" s="16" t="s">
        <v>225</v>
      </c>
      <c r="C16" s="16"/>
      <c r="D16" s="16"/>
      <c r="E16" s="16"/>
      <c r="F16" s="16"/>
      <c r="G16" s="16"/>
      <c r="H16" s="16"/>
    </row>
    <row r="17" spans="2:2" x14ac:dyDescent="0.35">
      <c r="B17" t="s">
        <v>126</v>
      </c>
    </row>
    <row r="18" spans="2:2" x14ac:dyDescent="0.35">
      <c r="B18" t="s">
        <v>127</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CP22"/>
  <sheetViews>
    <sheetView showGridLines="0" topLeftCell="A6" workbookViewId="0">
      <pane xSplit="2" topLeftCell="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1001</v>
      </c>
      <c r="D7" s="10">
        <v>511</v>
      </c>
      <c r="E7" s="10">
        <v>485</v>
      </c>
      <c r="F7" s="10"/>
      <c r="G7" s="10">
        <v>164</v>
      </c>
      <c r="H7" s="10">
        <v>156</v>
      </c>
      <c r="I7" s="10">
        <v>175</v>
      </c>
      <c r="J7" s="10">
        <v>176</v>
      </c>
      <c r="K7" s="10">
        <v>146</v>
      </c>
      <c r="L7" s="10">
        <v>184</v>
      </c>
      <c r="M7" s="10"/>
      <c r="N7" s="10">
        <v>286</v>
      </c>
      <c r="O7" s="10">
        <v>263</v>
      </c>
      <c r="P7" s="10">
        <v>221</v>
      </c>
      <c r="Q7" s="10">
        <v>227</v>
      </c>
      <c r="R7" s="10"/>
      <c r="S7" s="10">
        <v>157</v>
      </c>
      <c r="T7" s="10">
        <v>125</v>
      </c>
      <c r="U7" s="10">
        <v>78</v>
      </c>
      <c r="V7" s="10">
        <v>99</v>
      </c>
      <c r="W7" s="10">
        <v>67</v>
      </c>
      <c r="X7" s="10">
        <v>84</v>
      </c>
      <c r="Y7" s="10">
        <v>85</v>
      </c>
      <c r="Z7" s="10">
        <v>44</v>
      </c>
      <c r="AA7" s="10">
        <v>126</v>
      </c>
      <c r="AB7" s="10">
        <v>88</v>
      </c>
      <c r="AC7" s="10">
        <v>48</v>
      </c>
      <c r="AD7" s="10"/>
      <c r="AE7" s="10">
        <v>356</v>
      </c>
      <c r="AF7" s="10">
        <v>394</v>
      </c>
      <c r="AG7" s="10">
        <v>147</v>
      </c>
      <c r="AH7" s="10"/>
      <c r="AI7" s="10">
        <v>335</v>
      </c>
      <c r="AJ7" s="10">
        <v>300</v>
      </c>
      <c r="AK7" s="10">
        <v>64</v>
      </c>
      <c r="AL7" s="10">
        <v>19</v>
      </c>
      <c r="AM7" s="10">
        <v>130</v>
      </c>
      <c r="AN7" s="10"/>
      <c r="AO7" s="10">
        <v>191</v>
      </c>
      <c r="AP7" s="10">
        <v>388</v>
      </c>
      <c r="AQ7" s="10">
        <v>67</v>
      </c>
      <c r="AR7" s="10"/>
      <c r="AS7" s="10">
        <v>223</v>
      </c>
      <c r="AT7" s="10">
        <v>255</v>
      </c>
      <c r="AU7" s="10">
        <v>265</v>
      </c>
      <c r="AV7" s="10">
        <v>110</v>
      </c>
      <c r="AW7" s="10">
        <v>10</v>
      </c>
      <c r="AX7" s="10"/>
      <c r="AY7" s="10">
        <v>3</v>
      </c>
      <c r="AZ7" s="10">
        <v>53</v>
      </c>
      <c r="BA7" s="10">
        <v>68</v>
      </c>
      <c r="BB7" s="10">
        <v>78</v>
      </c>
      <c r="BC7" s="10">
        <v>110</v>
      </c>
      <c r="BD7" s="10">
        <v>119</v>
      </c>
      <c r="BE7" s="10">
        <v>99</v>
      </c>
      <c r="BF7" s="10">
        <v>64</v>
      </c>
      <c r="BG7" s="10">
        <v>64</v>
      </c>
      <c r="BH7" s="10">
        <v>48</v>
      </c>
      <c r="BI7" s="10">
        <v>81</v>
      </c>
      <c r="BJ7" s="10">
        <v>37</v>
      </c>
      <c r="BK7" s="10">
        <v>47</v>
      </c>
      <c r="BL7" s="10">
        <v>18</v>
      </c>
      <c r="BM7" s="10">
        <v>15</v>
      </c>
      <c r="BN7" s="10">
        <v>42</v>
      </c>
      <c r="BO7" s="10"/>
      <c r="BP7" s="10">
        <v>221</v>
      </c>
      <c r="BQ7" s="10">
        <v>284</v>
      </c>
      <c r="BR7" s="10">
        <v>140</v>
      </c>
      <c r="BS7" s="10">
        <v>202</v>
      </c>
      <c r="BT7" s="10">
        <v>106</v>
      </c>
      <c r="BU7" s="10">
        <v>48</v>
      </c>
      <c r="BV7" s="10"/>
      <c r="BW7" s="10">
        <v>40</v>
      </c>
      <c r="BX7" s="10">
        <v>216</v>
      </c>
      <c r="BY7" s="10">
        <v>279</v>
      </c>
      <c r="BZ7" s="10">
        <v>196</v>
      </c>
      <c r="CA7" s="10">
        <v>96</v>
      </c>
      <c r="CB7" s="10">
        <v>50</v>
      </c>
      <c r="CC7" s="10">
        <v>28</v>
      </c>
      <c r="CD7" s="10">
        <v>45</v>
      </c>
      <c r="CE7" s="10"/>
      <c r="CF7" s="10">
        <v>85</v>
      </c>
      <c r="CG7" s="10">
        <v>363</v>
      </c>
      <c r="CH7" s="10">
        <v>370</v>
      </c>
      <c r="CI7" s="10">
        <v>140</v>
      </c>
      <c r="CJ7" s="10">
        <v>43</v>
      </c>
      <c r="CK7" s="10"/>
      <c r="CL7" s="10">
        <v>112</v>
      </c>
      <c r="CM7" s="10"/>
      <c r="CN7" s="10">
        <v>562</v>
      </c>
      <c r="CO7" s="10">
        <v>197</v>
      </c>
      <c r="CP7" s="10">
        <v>242</v>
      </c>
    </row>
    <row r="8" spans="2:94" ht="30" customHeight="1" x14ac:dyDescent="0.35">
      <c r="B8" s="11" t="s">
        <v>20</v>
      </c>
      <c r="C8" s="11">
        <v>1003</v>
      </c>
      <c r="D8" s="11">
        <v>506</v>
      </c>
      <c r="E8" s="11">
        <v>492</v>
      </c>
      <c r="F8" s="11"/>
      <c r="G8" s="11">
        <v>161</v>
      </c>
      <c r="H8" s="11">
        <v>151</v>
      </c>
      <c r="I8" s="11">
        <v>172</v>
      </c>
      <c r="J8" s="11">
        <v>173</v>
      </c>
      <c r="K8" s="11">
        <v>137</v>
      </c>
      <c r="L8" s="11">
        <v>210</v>
      </c>
      <c r="M8" s="11"/>
      <c r="N8" s="11">
        <v>281</v>
      </c>
      <c r="O8" s="11">
        <v>259</v>
      </c>
      <c r="P8" s="11">
        <v>222</v>
      </c>
      <c r="Q8" s="11">
        <v>237</v>
      </c>
      <c r="R8" s="11"/>
      <c r="S8" s="11">
        <v>163</v>
      </c>
      <c r="T8" s="11">
        <v>123</v>
      </c>
      <c r="U8" s="11">
        <v>79</v>
      </c>
      <c r="V8" s="11">
        <v>94</v>
      </c>
      <c r="W8" s="11">
        <v>66</v>
      </c>
      <c r="X8" s="11">
        <v>86</v>
      </c>
      <c r="Y8" s="11">
        <v>82</v>
      </c>
      <c r="Z8" s="11">
        <v>43</v>
      </c>
      <c r="AA8" s="11">
        <v>122</v>
      </c>
      <c r="AB8" s="11">
        <v>99</v>
      </c>
      <c r="AC8" s="11">
        <v>48</v>
      </c>
      <c r="AD8" s="11"/>
      <c r="AE8" s="11">
        <v>361</v>
      </c>
      <c r="AF8" s="11">
        <v>396</v>
      </c>
      <c r="AG8" s="11">
        <v>145</v>
      </c>
      <c r="AH8" s="11"/>
      <c r="AI8" s="11">
        <v>341</v>
      </c>
      <c r="AJ8" s="11">
        <v>296</v>
      </c>
      <c r="AK8" s="11">
        <v>63</v>
      </c>
      <c r="AL8" s="11">
        <v>19</v>
      </c>
      <c r="AM8" s="11">
        <v>128</v>
      </c>
      <c r="AN8" s="11"/>
      <c r="AO8" s="11">
        <v>196</v>
      </c>
      <c r="AP8" s="11">
        <v>384</v>
      </c>
      <c r="AQ8" s="11">
        <v>67</v>
      </c>
      <c r="AR8" s="11"/>
      <c r="AS8" s="11">
        <v>227</v>
      </c>
      <c r="AT8" s="11">
        <v>255</v>
      </c>
      <c r="AU8" s="11">
        <v>261</v>
      </c>
      <c r="AV8" s="11">
        <v>109</v>
      </c>
      <c r="AW8" s="11">
        <v>10</v>
      </c>
      <c r="AX8" s="11"/>
      <c r="AY8" s="11">
        <v>3</v>
      </c>
      <c r="AZ8" s="11">
        <v>52</v>
      </c>
      <c r="BA8" s="11">
        <v>69</v>
      </c>
      <c r="BB8" s="11">
        <v>79</v>
      </c>
      <c r="BC8" s="11">
        <v>113</v>
      </c>
      <c r="BD8" s="11">
        <v>121</v>
      </c>
      <c r="BE8" s="11">
        <v>100</v>
      </c>
      <c r="BF8" s="11">
        <v>64</v>
      </c>
      <c r="BG8" s="11">
        <v>63</v>
      </c>
      <c r="BH8" s="11">
        <v>47</v>
      </c>
      <c r="BI8" s="11">
        <v>79</v>
      </c>
      <c r="BJ8" s="11">
        <v>36</v>
      </c>
      <c r="BK8" s="11">
        <v>46</v>
      </c>
      <c r="BL8" s="11">
        <v>18</v>
      </c>
      <c r="BM8" s="11">
        <v>15</v>
      </c>
      <c r="BN8" s="11">
        <v>41</v>
      </c>
      <c r="BO8" s="11"/>
      <c r="BP8" s="11">
        <v>221</v>
      </c>
      <c r="BQ8" s="11">
        <v>284</v>
      </c>
      <c r="BR8" s="11">
        <v>139</v>
      </c>
      <c r="BS8" s="11">
        <v>204</v>
      </c>
      <c r="BT8" s="11">
        <v>107</v>
      </c>
      <c r="BU8" s="11">
        <v>49</v>
      </c>
      <c r="BV8" s="11"/>
      <c r="BW8" s="11">
        <v>39</v>
      </c>
      <c r="BX8" s="11">
        <v>218</v>
      </c>
      <c r="BY8" s="11">
        <v>281</v>
      </c>
      <c r="BZ8" s="11">
        <v>196</v>
      </c>
      <c r="CA8" s="11">
        <v>97</v>
      </c>
      <c r="CB8" s="11">
        <v>50</v>
      </c>
      <c r="CC8" s="11">
        <v>29</v>
      </c>
      <c r="CD8" s="11">
        <v>44</v>
      </c>
      <c r="CE8" s="11"/>
      <c r="CF8" s="11">
        <v>87</v>
      </c>
      <c r="CG8" s="11">
        <v>366</v>
      </c>
      <c r="CH8" s="11">
        <v>367</v>
      </c>
      <c r="CI8" s="11">
        <v>140</v>
      </c>
      <c r="CJ8" s="11">
        <v>43</v>
      </c>
      <c r="CK8" s="11"/>
      <c r="CL8" s="11">
        <v>112</v>
      </c>
      <c r="CM8" s="11"/>
      <c r="CN8" s="11">
        <v>558</v>
      </c>
      <c r="CO8" s="11">
        <v>199</v>
      </c>
      <c r="CP8" s="11">
        <v>246</v>
      </c>
    </row>
    <row r="9" spans="2:94" x14ac:dyDescent="0.35">
      <c r="B9" s="18" t="s">
        <v>205</v>
      </c>
      <c r="C9" s="17">
        <v>0.21380612159606799</v>
      </c>
      <c r="D9" s="17">
        <v>0.25671666700135598</v>
      </c>
      <c r="E9" s="17">
        <v>0.169819656937407</v>
      </c>
      <c r="F9" s="17"/>
      <c r="G9" s="17">
        <v>0.26857347340146798</v>
      </c>
      <c r="H9" s="17">
        <v>0.26297331821425501</v>
      </c>
      <c r="I9" s="17">
        <v>0.20336223321437499</v>
      </c>
      <c r="J9" s="17">
        <v>0.230040015103776</v>
      </c>
      <c r="K9" s="17">
        <v>0.17529494626494099</v>
      </c>
      <c r="L9" s="17">
        <v>0.15685652041217599</v>
      </c>
      <c r="M9" s="17"/>
      <c r="N9" s="17">
        <v>0.225240193284687</v>
      </c>
      <c r="O9" s="17">
        <v>0.22005459433406699</v>
      </c>
      <c r="P9" s="17">
        <v>0.211473672397574</v>
      </c>
      <c r="Q9" s="17">
        <v>0.19917391695727399</v>
      </c>
      <c r="R9" s="17"/>
      <c r="S9" s="17">
        <v>0.27032832264653101</v>
      </c>
      <c r="T9" s="17">
        <v>0.19090616458727599</v>
      </c>
      <c r="U9" s="17">
        <v>0.25949674344145002</v>
      </c>
      <c r="V9" s="17">
        <v>0.150927284083365</v>
      </c>
      <c r="W9" s="17">
        <v>0.16468500761516999</v>
      </c>
      <c r="X9" s="17">
        <v>0.17096992715672099</v>
      </c>
      <c r="Y9" s="17">
        <v>0.21893035929281099</v>
      </c>
      <c r="Z9" s="17">
        <v>0.23817901319568399</v>
      </c>
      <c r="AA9" s="17">
        <v>0.201425905175346</v>
      </c>
      <c r="AB9" s="17">
        <v>0.23940479498369599</v>
      </c>
      <c r="AC9" s="17">
        <v>0.22198335535036701</v>
      </c>
      <c r="AD9" s="17"/>
      <c r="AE9" s="17">
        <v>0.17377594322488599</v>
      </c>
      <c r="AF9" s="17">
        <v>0.25540837157472501</v>
      </c>
      <c r="AG9" s="17">
        <v>0.19511524638636199</v>
      </c>
      <c r="AH9" s="17"/>
      <c r="AI9" s="17">
        <v>0.15179799389051399</v>
      </c>
      <c r="AJ9" s="17">
        <v>0.25826412147866301</v>
      </c>
      <c r="AK9" s="17">
        <v>0.34212122044531001</v>
      </c>
      <c r="AL9" s="17">
        <v>0.114050872279117</v>
      </c>
      <c r="AM9" s="17">
        <v>0.18101391243363699</v>
      </c>
      <c r="AN9" s="17"/>
      <c r="AO9" s="17">
        <v>0.138417143033602</v>
      </c>
      <c r="AP9" s="17">
        <v>0.282261710269053</v>
      </c>
      <c r="AQ9" s="17">
        <v>0.26629690490685598</v>
      </c>
      <c r="AR9" s="17"/>
      <c r="AS9" s="17">
        <v>0.16005733636075001</v>
      </c>
      <c r="AT9" s="17">
        <v>0.21051611827022601</v>
      </c>
      <c r="AU9" s="17">
        <v>0.233326086430486</v>
      </c>
      <c r="AV9" s="17">
        <v>0.26182768372273502</v>
      </c>
      <c r="AW9" s="17">
        <v>9.6202387539748593E-2</v>
      </c>
      <c r="AX9" s="17"/>
      <c r="AY9" s="17">
        <v>0.32595087859434202</v>
      </c>
      <c r="AZ9" s="17">
        <v>0.19408887067434999</v>
      </c>
      <c r="BA9" s="17">
        <v>0.19844187055135701</v>
      </c>
      <c r="BB9" s="17">
        <v>0.19637242344522199</v>
      </c>
      <c r="BC9" s="17">
        <v>0.218352158771217</v>
      </c>
      <c r="BD9" s="17">
        <v>0.22036915919863001</v>
      </c>
      <c r="BE9" s="17">
        <v>0.15269810027405201</v>
      </c>
      <c r="BF9" s="17">
        <v>0.26846232817607701</v>
      </c>
      <c r="BG9" s="17">
        <v>0.218986887260185</v>
      </c>
      <c r="BH9" s="17">
        <v>0.21171735025336599</v>
      </c>
      <c r="BI9" s="17">
        <v>0.27295143316709802</v>
      </c>
      <c r="BJ9" s="17">
        <v>0.18575937989838101</v>
      </c>
      <c r="BK9" s="17">
        <v>0.178058986429876</v>
      </c>
      <c r="BL9" s="17">
        <v>0.39901380643685802</v>
      </c>
      <c r="BM9" s="17">
        <v>0.33362713811676697</v>
      </c>
      <c r="BN9" s="17">
        <v>0.222706686064674</v>
      </c>
      <c r="BO9" s="17"/>
      <c r="BP9" s="17">
        <v>0.25331318472907999</v>
      </c>
      <c r="BQ9" s="17">
        <v>0.22174476323023401</v>
      </c>
      <c r="BR9" s="17">
        <v>0.15462094394807699</v>
      </c>
      <c r="BS9" s="17">
        <v>0.213135522735172</v>
      </c>
      <c r="BT9" s="17">
        <v>0.205145577619786</v>
      </c>
      <c r="BU9" s="17">
        <v>0.17921551912509301</v>
      </c>
      <c r="BV9" s="17"/>
      <c r="BW9" s="17">
        <v>0.221537528888098</v>
      </c>
      <c r="BX9" s="17">
        <v>0.22231575795762101</v>
      </c>
      <c r="BY9" s="17">
        <v>0.190018715219754</v>
      </c>
      <c r="BZ9" s="17">
        <v>0.21495201894883101</v>
      </c>
      <c r="CA9" s="17">
        <v>0.20849085361942099</v>
      </c>
      <c r="CB9" s="17">
        <v>0.26418804120232298</v>
      </c>
      <c r="CC9" s="17">
        <v>0.25100534560068799</v>
      </c>
      <c r="CD9" s="17">
        <v>0.32781895710736197</v>
      </c>
      <c r="CE9" s="17"/>
      <c r="CF9" s="17">
        <v>0.28265223930129202</v>
      </c>
      <c r="CG9" s="17">
        <v>0.18323410994349401</v>
      </c>
      <c r="CH9" s="17">
        <v>0.21409247857473099</v>
      </c>
      <c r="CI9" s="17">
        <v>0.211062182804898</v>
      </c>
      <c r="CJ9" s="17">
        <v>0.34075372499965301</v>
      </c>
      <c r="CK9" s="17"/>
      <c r="CL9" s="17">
        <v>0.210723494311262</v>
      </c>
      <c r="CM9" s="17"/>
      <c r="CN9" s="17">
        <v>0.25921913358504201</v>
      </c>
      <c r="CO9" s="17">
        <v>0.154905208602657</v>
      </c>
      <c r="CP9" s="17">
        <v>0.15853951748679401</v>
      </c>
    </row>
    <row r="10" spans="2:94" x14ac:dyDescent="0.35">
      <c r="B10" s="18" t="s">
        <v>206</v>
      </c>
      <c r="C10" s="17">
        <v>0.36706367965666498</v>
      </c>
      <c r="D10" s="17">
        <v>0.37563748510129202</v>
      </c>
      <c r="E10" s="17">
        <v>0.35975911156590101</v>
      </c>
      <c r="F10" s="17"/>
      <c r="G10" s="17">
        <v>0.37530358501489802</v>
      </c>
      <c r="H10" s="17">
        <v>0.33436588363632103</v>
      </c>
      <c r="I10" s="17">
        <v>0.36328145855652999</v>
      </c>
      <c r="J10" s="17">
        <v>0.39646896973858198</v>
      </c>
      <c r="K10" s="17">
        <v>0.33084921210957702</v>
      </c>
      <c r="L10" s="17">
        <v>0.38685274680009102</v>
      </c>
      <c r="M10" s="17"/>
      <c r="N10" s="17">
        <v>0.36365661713776098</v>
      </c>
      <c r="O10" s="17">
        <v>0.36889441221966601</v>
      </c>
      <c r="P10" s="17">
        <v>0.34252113111994298</v>
      </c>
      <c r="Q10" s="17">
        <v>0.38647670411415003</v>
      </c>
      <c r="R10" s="17"/>
      <c r="S10" s="17">
        <v>0.33446204218053799</v>
      </c>
      <c r="T10" s="17">
        <v>0.379658411938819</v>
      </c>
      <c r="U10" s="17">
        <v>0.33214418888866898</v>
      </c>
      <c r="V10" s="17">
        <v>0.40873149404480003</v>
      </c>
      <c r="W10" s="17">
        <v>0.32863817067589601</v>
      </c>
      <c r="X10" s="17">
        <v>0.412242253199541</v>
      </c>
      <c r="Y10" s="17">
        <v>0.422814642153229</v>
      </c>
      <c r="Z10" s="17">
        <v>0.30940191408218098</v>
      </c>
      <c r="AA10" s="17">
        <v>0.32666079953488703</v>
      </c>
      <c r="AB10" s="17">
        <v>0.37895101924039098</v>
      </c>
      <c r="AC10" s="17">
        <v>0.42726433676928199</v>
      </c>
      <c r="AD10" s="17"/>
      <c r="AE10" s="17">
        <v>0.36946460110743101</v>
      </c>
      <c r="AF10" s="17">
        <v>0.36509610323793601</v>
      </c>
      <c r="AG10" s="17">
        <v>0.37895436486297701</v>
      </c>
      <c r="AH10" s="17"/>
      <c r="AI10" s="17">
        <v>0.359152236018146</v>
      </c>
      <c r="AJ10" s="17">
        <v>0.39034557873993903</v>
      </c>
      <c r="AK10" s="17">
        <v>0.35748842102739797</v>
      </c>
      <c r="AL10" s="17">
        <v>0.21586992699150301</v>
      </c>
      <c r="AM10" s="17">
        <v>0.34136538726138399</v>
      </c>
      <c r="AN10" s="17"/>
      <c r="AO10" s="17">
        <v>0.42291831551377101</v>
      </c>
      <c r="AP10" s="17">
        <v>0.38307513134484</v>
      </c>
      <c r="AQ10" s="17">
        <v>0.28413298675313797</v>
      </c>
      <c r="AR10" s="17"/>
      <c r="AS10" s="17">
        <v>0.38103191950524201</v>
      </c>
      <c r="AT10" s="17">
        <v>0.36816961182498598</v>
      </c>
      <c r="AU10" s="17">
        <v>0.36863641517732298</v>
      </c>
      <c r="AV10" s="17">
        <v>0.34056864911587198</v>
      </c>
      <c r="AW10" s="17">
        <v>0.58659974040697405</v>
      </c>
      <c r="AX10" s="17"/>
      <c r="AY10" s="17">
        <v>0.331814523211032</v>
      </c>
      <c r="AZ10" s="17">
        <v>0.25607518201917201</v>
      </c>
      <c r="BA10" s="17">
        <v>0.39052481294654001</v>
      </c>
      <c r="BB10" s="17">
        <v>0.373877366053678</v>
      </c>
      <c r="BC10" s="17">
        <v>0.47154119736205902</v>
      </c>
      <c r="BD10" s="17">
        <v>0.34046327595697801</v>
      </c>
      <c r="BE10" s="17">
        <v>0.34765300296780499</v>
      </c>
      <c r="BF10" s="17">
        <v>0.32415140344211102</v>
      </c>
      <c r="BG10" s="17">
        <v>0.41562394774884698</v>
      </c>
      <c r="BH10" s="17">
        <v>0.25044954426190902</v>
      </c>
      <c r="BI10" s="17">
        <v>0.321271348015362</v>
      </c>
      <c r="BJ10" s="17">
        <v>0.28717842080053002</v>
      </c>
      <c r="BK10" s="17">
        <v>0.553496211067251</v>
      </c>
      <c r="BL10" s="17">
        <v>0.33413794274713698</v>
      </c>
      <c r="BM10" s="17">
        <v>0.34323229970048003</v>
      </c>
      <c r="BN10" s="17">
        <v>0.464698079236193</v>
      </c>
      <c r="BO10" s="17"/>
      <c r="BP10" s="17">
        <v>0.34573386077254697</v>
      </c>
      <c r="BQ10" s="17">
        <v>0.38224818646731801</v>
      </c>
      <c r="BR10" s="17">
        <v>0.43002694665803598</v>
      </c>
      <c r="BS10" s="17">
        <v>0.34884916596964999</v>
      </c>
      <c r="BT10" s="17">
        <v>0.35972544656634697</v>
      </c>
      <c r="BU10" s="17">
        <v>0.28955700735040601</v>
      </c>
      <c r="BV10" s="17"/>
      <c r="BW10" s="17">
        <v>0.37266156932647199</v>
      </c>
      <c r="BX10" s="17">
        <v>0.37519384670019601</v>
      </c>
      <c r="BY10" s="17">
        <v>0.35478216659831202</v>
      </c>
      <c r="BZ10" s="17">
        <v>0.422460874173893</v>
      </c>
      <c r="CA10" s="17">
        <v>0.38992059538347001</v>
      </c>
      <c r="CB10" s="17">
        <v>0.24364949012263601</v>
      </c>
      <c r="CC10" s="17">
        <v>0.33879292287162499</v>
      </c>
      <c r="CD10" s="17">
        <v>0.35700558909014002</v>
      </c>
      <c r="CE10" s="17"/>
      <c r="CF10" s="17">
        <v>0.33365455224194501</v>
      </c>
      <c r="CG10" s="17">
        <v>0.37366280987628597</v>
      </c>
      <c r="CH10" s="17">
        <v>0.38935019904207002</v>
      </c>
      <c r="CI10" s="17">
        <v>0.368151192467842</v>
      </c>
      <c r="CJ10" s="17">
        <v>0.18499255594843</v>
      </c>
      <c r="CK10" s="17"/>
      <c r="CL10" s="17">
        <v>0.36314660703909801</v>
      </c>
      <c r="CM10" s="17"/>
      <c r="CN10" s="17">
        <v>0.34574981353328399</v>
      </c>
      <c r="CO10" s="17">
        <v>0.366502717685458</v>
      </c>
      <c r="CP10" s="17">
        <v>0.41579210858744903</v>
      </c>
    </row>
    <row r="11" spans="2:94" x14ac:dyDescent="0.35">
      <c r="B11" s="18" t="s">
        <v>207</v>
      </c>
      <c r="C11" s="17">
        <v>0.231607503729165</v>
      </c>
      <c r="D11" s="17">
        <v>0.20140984994425901</v>
      </c>
      <c r="E11" s="17">
        <v>0.26112335715875201</v>
      </c>
      <c r="F11" s="17"/>
      <c r="G11" s="17">
        <v>0.237563942559018</v>
      </c>
      <c r="H11" s="17">
        <v>0.21664884288779601</v>
      </c>
      <c r="I11" s="17">
        <v>0.25769010383897001</v>
      </c>
      <c r="J11" s="17">
        <v>0.193295882828078</v>
      </c>
      <c r="K11" s="17">
        <v>0.25497551845246802</v>
      </c>
      <c r="L11" s="17">
        <v>0.23271839915165601</v>
      </c>
      <c r="M11" s="17"/>
      <c r="N11" s="17">
        <v>0.22105154014485101</v>
      </c>
      <c r="O11" s="17">
        <v>0.25124303009423898</v>
      </c>
      <c r="P11" s="17">
        <v>0.23816358991018799</v>
      </c>
      <c r="Q11" s="17">
        <v>0.21540231180262301</v>
      </c>
      <c r="R11" s="17"/>
      <c r="S11" s="17">
        <v>0.176932786815378</v>
      </c>
      <c r="T11" s="17">
        <v>0.24172013439089801</v>
      </c>
      <c r="U11" s="17">
        <v>0.23392250870023701</v>
      </c>
      <c r="V11" s="17">
        <v>0.18919299990754199</v>
      </c>
      <c r="W11" s="17">
        <v>0.29823704681709201</v>
      </c>
      <c r="X11" s="17">
        <v>0.231834250398499</v>
      </c>
      <c r="Y11" s="17">
        <v>0.21587896638328</v>
      </c>
      <c r="Z11" s="17">
        <v>0.34160653372119898</v>
      </c>
      <c r="AA11" s="17">
        <v>0.24562505872312801</v>
      </c>
      <c r="AB11" s="17">
        <v>0.24887105152126501</v>
      </c>
      <c r="AC11" s="17">
        <v>0.23614791991727499</v>
      </c>
      <c r="AD11" s="17"/>
      <c r="AE11" s="17">
        <v>0.201605485262488</v>
      </c>
      <c r="AF11" s="17">
        <v>0.22131886718765101</v>
      </c>
      <c r="AG11" s="17">
        <v>0.26441912225613401</v>
      </c>
      <c r="AH11" s="17"/>
      <c r="AI11" s="17">
        <v>0.23473013902495199</v>
      </c>
      <c r="AJ11" s="17">
        <v>0.21178771273230401</v>
      </c>
      <c r="AK11" s="17">
        <v>0.22420652844495201</v>
      </c>
      <c r="AL11" s="17">
        <v>0.24754730934369901</v>
      </c>
      <c r="AM11" s="17">
        <v>0.24453194488647501</v>
      </c>
      <c r="AN11" s="17"/>
      <c r="AO11" s="17">
        <v>0.22237527046330199</v>
      </c>
      <c r="AP11" s="17">
        <v>0.218568765190642</v>
      </c>
      <c r="AQ11" s="17">
        <v>0.25641454246539702</v>
      </c>
      <c r="AR11" s="17"/>
      <c r="AS11" s="17">
        <v>0.26832699841677699</v>
      </c>
      <c r="AT11" s="17">
        <v>0.243136156609813</v>
      </c>
      <c r="AU11" s="17">
        <v>0.21172876755998701</v>
      </c>
      <c r="AV11" s="17">
        <v>0.22509385462791601</v>
      </c>
      <c r="AW11" s="17">
        <v>9.4205678785004701E-2</v>
      </c>
      <c r="AX11" s="17"/>
      <c r="AY11" s="17">
        <v>0</v>
      </c>
      <c r="AZ11" s="17">
        <v>0.39771382656571602</v>
      </c>
      <c r="BA11" s="17">
        <v>0.17132542556539099</v>
      </c>
      <c r="BB11" s="17">
        <v>0.25060388193616701</v>
      </c>
      <c r="BC11" s="17">
        <v>0.15911967915151001</v>
      </c>
      <c r="BD11" s="17">
        <v>0.28171657390709898</v>
      </c>
      <c r="BE11" s="17">
        <v>0.247896585402091</v>
      </c>
      <c r="BF11" s="17">
        <v>0.14120179886179601</v>
      </c>
      <c r="BG11" s="17">
        <v>0.22242941712549599</v>
      </c>
      <c r="BH11" s="17">
        <v>0.25100342022990801</v>
      </c>
      <c r="BI11" s="17">
        <v>0.25655549886988599</v>
      </c>
      <c r="BJ11" s="17">
        <v>0.37386059123435</v>
      </c>
      <c r="BK11" s="17">
        <v>0.18498334189344401</v>
      </c>
      <c r="BL11" s="17">
        <v>0.16498963158110699</v>
      </c>
      <c r="BM11" s="17">
        <v>0.193127705808809</v>
      </c>
      <c r="BN11" s="17">
        <v>0.18693806395271001</v>
      </c>
      <c r="BO11" s="17"/>
      <c r="BP11" s="17">
        <v>0.21068605563453199</v>
      </c>
      <c r="BQ11" s="17">
        <v>0.24375066032633</v>
      </c>
      <c r="BR11" s="17">
        <v>0.23338745002903799</v>
      </c>
      <c r="BS11" s="17">
        <v>0.20791175515152099</v>
      </c>
      <c r="BT11" s="17">
        <v>0.27334528385045398</v>
      </c>
      <c r="BU11" s="17">
        <v>0.258026487434251</v>
      </c>
      <c r="BV11" s="17"/>
      <c r="BW11" s="17">
        <v>0.19741778085605799</v>
      </c>
      <c r="BX11" s="17">
        <v>0.219294344371702</v>
      </c>
      <c r="BY11" s="17">
        <v>0.27459743312715801</v>
      </c>
      <c r="BZ11" s="17">
        <v>0.164660104601452</v>
      </c>
      <c r="CA11" s="17">
        <v>0.22153218072777001</v>
      </c>
      <c r="CB11" s="17">
        <v>0.193917816434866</v>
      </c>
      <c r="CC11" s="17">
        <v>0.26553489502573702</v>
      </c>
      <c r="CD11" s="17">
        <v>0.22530412852284101</v>
      </c>
      <c r="CE11" s="17"/>
      <c r="CF11" s="17">
        <v>0.22180849601425101</v>
      </c>
      <c r="CG11" s="17">
        <v>0.232918980453551</v>
      </c>
      <c r="CH11" s="17">
        <v>0.23785073536885901</v>
      </c>
      <c r="CI11" s="17">
        <v>0.21440210073181901</v>
      </c>
      <c r="CJ11" s="17">
        <v>0.242903162850379</v>
      </c>
      <c r="CK11" s="17"/>
      <c r="CL11" s="17">
        <v>0.23103739212724</v>
      </c>
      <c r="CM11" s="17"/>
      <c r="CN11" s="17">
        <v>0.21752319216302199</v>
      </c>
      <c r="CO11" s="17">
        <v>0.28182715807529202</v>
      </c>
      <c r="CP11" s="17">
        <v>0.222930196474808</v>
      </c>
    </row>
    <row r="12" spans="2:94" x14ac:dyDescent="0.35">
      <c r="B12" s="18" t="s">
        <v>208</v>
      </c>
      <c r="C12" s="17">
        <v>7.7441057977891498E-2</v>
      </c>
      <c r="D12" s="17">
        <v>6.4759528930720706E-2</v>
      </c>
      <c r="E12" s="17">
        <v>9.1307946238394597E-2</v>
      </c>
      <c r="F12" s="17"/>
      <c r="G12" s="17">
        <v>6.4039727470714E-2</v>
      </c>
      <c r="H12" s="17">
        <v>0.11518036811185001</v>
      </c>
      <c r="I12" s="17">
        <v>9.5022545348892595E-2</v>
      </c>
      <c r="J12" s="17">
        <v>4.4038229545243703E-2</v>
      </c>
      <c r="K12" s="17">
        <v>8.9711329362444303E-2</v>
      </c>
      <c r="L12" s="17">
        <v>6.5637708709133602E-2</v>
      </c>
      <c r="M12" s="17"/>
      <c r="N12" s="17">
        <v>8.0233559428387405E-2</v>
      </c>
      <c r="O12" s="17">
        <v>5.8682527642747999E-2</v>
      </c>
      <c r="P12" s="17">
        <v>0.10402145085005</v>
      </c>
      <c r="Q12" s="17">
        <v>7.1078444993362494E-2</v>
      </c>
      <c r="R12" s="17"/>
      <c r="S12" s="17">
        <v>8.5070935757126501E-2</v>
      </c>
      <c r="T12" s="17">
        <v>7.3893419956987103E-2</v>
      </c>
      <c r="U12" s="17">
        <v>3.7432955937848199E-2</v>
      </c>
      <c r="V12" s="17">
        <v>0.130596858957022</v>
      </c>
      <c r="W12" s="17">
        <v>0.14738498392989799</v>
      </c>
      <c r="X12" s="17">
        <v>8.1429361062305999E-2</v>
      </c>
      <c r="Y12" s="17">
        <v>3.47691582742242E-2</v>
      </c>
      <c r="Z12" s="17">
        <v>2.14453094904817E-2</v>
      </c>
      <c r="AA12" s="17">
        <v>0.103780761679458</v>
      </c>
      <c r="AB12" s="17">
        <v>5.57437126380134E-2</v>
      </c>
      <c r="AC12" s="17">
        <v>1.91907492780048E-2</v>
      </c>
      <c r="AD12" s="17"/>
      <c r="AE12" s="17">
        <v>0.10102169076947</v>
      </c>
      <c r="AF12" s="17">
        <v>6.9551471067524906E-2</v>
      </c>
      <c r="AG12" s="17">
        <v>8.0437707338272296E-2</v>
      </c>
      <c r="AH12" s="17"/>
      <c r="AI12" s="17">
        <v>0.10895186486951799</v>
      </c>
      <c r="AJ12" s="17">
        <v>5.9525919914485699E-2</v>
      </c>
      <c r="AK12" s="17">
        <v>3.0866528565349299E-2</v>
      </c>
      <c r="AL12" s="17">
        <v>0.218591619353909</v>
      </c>
      <c r="AM12" s="17">
        <v>7.4932358658746298E-2</v>
      </c>
      <c r="AN12" s="17"/>
      <c r="AO12" s="17">
        <v>9.1245094893121506E-2</v>
      </c>
      <c r="AP12" s="17">
        <v>5.3496061288270398E-2</v>
      </c>
      <c r="AQ12" s="17">
        <v>8.4696339165096599E-2</v>
      </c>
      <c r="AR12" s="17"/>
      <c r="AS12" s="17">
        <v>9.0211038623682099E-2</v>
      </c>
      <c r="AT12" s="17">
        <v>3.7239495766297502E-2</v>
      </c>
      <c r="AU12" s="17">
        <v>9.4861879038639504E-2</v>
      </c>
      <c r="AV12" s="17">
        <v>9.0879791454747505E-2</v>
      </c>
      <c r="AW12" s="17">
        <v>0.11079577334209199</v>
      </c>
      <c r="AX12" s="17"/>
      <c r="AY12" s="17">
        <v>0</v>
      </c>
      <c r="AZ12" s="17">
        <v>9.6324079389077402E-2</v>
      </c>
      <c r="BA12" s="17">
        <v>0.103006230555968</v>
      </c>
      <c r="BB12" s="17">
        <v>5.3196266577266199E-2</v>
      </c>
      <c r="BC12" s="17">
        <v>6.4800116518314493E-2</v>
      </c>
      <c r="BD12" s="17">
        <v>3.9379410285167497E-2</v>
      </c>
      <c r="BE12" s="17">
        <v>0.120088085141293</v>
      </c>
      <c r="BF12" s="17">
        <v>0.107750956247153</v>
      </c>
      <c r="BG12" s="17">
        <v>6.3075290745979604E-2</v>
      </c>
      <c r="BH12" s="17">
        <v>0.14483406568033799</v>
      </c>
      <c r="BI12" s="17">
        <v>6.2910237241812494E-2</v>
      </c>
      <c r="BJ12" s="17">
        <v>7.6843533256738095E-2</v>
      </c>
      <c r="BK12" s="17">
        <v>6.1847434256273398E-2</v>
      </c>
      <c r="BL12" s="17">
        <v>4.9598416382885799E-2</v>
      </c>
      <c r="BM12" s="17">
        <v>0</v>
      </c>
      <c r="BN12" s="17">
        <v>5.0164264518548697E-2</v>
      </c>
      <c r="BO12" s="17"/>
      <c r="BP12" s="17">
        <v>8.2641624276774295E-2</v>
      </c>
      <c r="BQ12" s="17">
        <v>5.0039424279109998E-2</v>
      </c>
      <c r="BR12" s="17">
        <v>9.1301829505005705E-2</v>
      </c>
      <c r="BS12" s="17">
        <v>0.10194990553974601</v>
      </c>
      <c r="BT12" s="17">
        <v>5.3170007216130702E-2</v>
      </c>
      <c r="BU12" s="17">
        <v>0.124003037935194</v>
      </c>
      <c r="BV12" s="17"/>
      <c r="BW12" s="17">
        <v>0.106914066425199</v>
      </c>
      <c r="BX12" s="17">
        <v>9.1311791629961794E-2</v>
      </c>
      <c r="BY12" s="17">
        <v>6.5956970611481605E-2</v>
      </c>
      <c r="BZ12" s="17">
        <v>9.7499609715525098E-2</v>
      </c>
      <c r="CA12" s="17">
        <v>6.0050098651801498E-2</v>
      </c>
      <c r="CB12" s="17">
        <v>0.12154026718845901</v>
      </c>
      <c r="CC12" s="17">
        <v>7.2264352478709701E-2</v>
      </c>
      <c r="CD12" s="17">
        <v>0</v>
      </c>
      <c r="CE12" s="17"/>
      <c r="CF12" s="17">
        <v>8.2454795908886894E-2</v>
      </c>
      <c r="CG12" s="17">
        <v>8.33476348563124E-2</v>
      </c>
      <c r="CH12" s="17">
        <v>5.84237520150983E-2</v>
      </c>
      <c r="CI12" s="17">
        <v>0.11051555680705</v>
      </c>
      <c r="CJ12" s="17">
        <v>7.1920326489396794E-2</v>
      </c>
      <c r="CK12" s="17"/>
      <c r="CL12" s="17">
        <v>0.12377566815796</v>
      </c>
      <c r="CM12" s="17"/>
      <c r="CN12" s="17">
        <v>6.6494632261585501E-2</v>
      </c>
      <c r="CO12" s="17">
        <v>0.104107730176419</v>
      </c>
      <c r="CP12" s="17">
        <v>8.0687500257533407E-2</v>
      </c>
    </row>
    <row r="13" spans="2:94" x14ac:dyDescent="0.35">
      <c r="B13" s="18" t="s">
        <v>209</v>
      </c>
      <c r="C13" s="17">
        <v>5.87775365809029E-2</v>
      </c>
      <c r="D13" s="17">
        <v>6.1158467883422697E-2</v>
      </c>
      <c r="E13" s="17">
        <v>5.6936553338674402E-2</v>
      </c>
      <c r="F13" s="17"/>
      <c r="G13" s="17">
        <v>4.2130653516456902E-2</v>
      </c>
      <c r="H13" s="17">
        <v>2.5152615140900302E-2</v>
      </c>
      <c r="I13" s="17">
        <v>4.1518359812440203E-2</v>
      </c>
      <c r="J13" s="17">
        <v>7.3554655357779594E-2</v>
      </c>
      <c r="K13" s="17">
        <v>6.8218656753213203E-2</v>
      </c>
      <c r="L13" s="17">
        <v>9.1505649003859602E-2</v>
      </c>
      <c r="M13" s="17"/>
      <c r="N13" s="17">
        <v>7.7749749744119495E-2</v>
      </c>
      <c r="O13" s="17">
        <v>2.97133141009575E-2</v>
      </c>
      <c r="P13" s="17">
        <v>5.1077998349442301E-2</v>
      </c>
      <c r="Q13" s="17">
        <v>7.6221027841615704E-2</v>
      </c>
      <c r="R13" s="17"/>
      <c r="S13" s="17">
        <v>6.2631735446157299E-2</v>
      </c>
      <c r="T13" s="17">
        <v>6.5013009374233904E-2</v>
      </c>
      <c r="U13" s="17">
        <v>7.5719446587257794E-2</v>
      </c>
      <c r="V13" s="17">
        <v>7.2795336187953599E-2</v>
      </c>
      <c r="W13" s="17">
        <v>3.1483761118019697E-2</v>
      </c>
      <c r="X13" s="17">
        <v>4.8913825181939499E-2</v>
      </c>
      <c r="Y13" s="17">
        <v>6.3379941885791893E-2</v>
      </c>
      <c r="Z13" s="17">
        <v>6.23563344821687E-2</v>
      </c>
      <c r="AA13" s="17">
        <v>4.1187606793801797E-2</v>
      </c>
      <c r="AB13" s="17">
        <v>4.3237550533103603E-2</v>
      </c>
      <c r="AC13" s="17">
        <v>9.5413638685071203E-2</v>
      </c>
      <c r="AD13" s="17"/>
      <c r="AE13" s="17">
        <v>9.7455422163635397E-2</v>
      </c>
      <c r="AF13" s="17">
        <v>3.5207087127679303E-2</v>
      </c>
      <c r="AG13" s="17">
        <v>3.3972796798840799E-2</v>
      </c>
      <c r="AH13" s="17"/>
      <c r="AI13" s="17">
        <v>8.7446879209254397E-2</v>
      </c>
      <c r="AJ13" s="17">
        <v>3.4797643240234599E-2</v>
      </c>
      <c r="AK13" s="17">
        <v>4.5317301516990899E-2</v>
      </c>
      <c r="AL13" s="17">
        <v>0.20394027203177301</v>
      </c>
      <c r="AM13" s="17">
        <v>4.6573283503396401E-2</v>
      </c>
      <c r="AN13" s="17"/>
      <c r="AO13" s="17">
        <v>5.4356714163591502E-2</v>
      </c>
      <c r="AP13" s="17">
        <v>3.4714585049445301E-2</v>
      </c>
      <c r="AQ13" s="17">
        <v>5.7447881657024101E-2</v>
      </c>
      <c r="AR13" s="17"/>
      <c r="AS13" s="17">
        <v>5.3270982753128998E-2</v>
      </c>
      <c r="AT13" s="17">
        <v>6.8792437786598798E-2</v>
      </c>
      <c r="AU13" s="17">
        <v>5.2928074539907499E-2</v>
      </c>
      <c r="AV13" s="17">
        <v>2.64030944267779E-2</v>
      </c>
      <c r="AW13" s="17">
        <v>0.112196419926181</v>
      </c>
      <c r="AX13" s="17"/>
      <c r="AY13" s="17">
        <v>0</v>
      </c>
      <c r="AZ13" s="17">
        <v>0</v>
      </c>
      <c r="BA13" s="17">
        <v>0.107307113802855</v>
      </c>
      <c r="BB13" s="17">
        <v>7.7331580434894007E-2</v>
      </c>
      <c r="BC13" s="17">
        <v>5.6604949230575297E-2</v>
      </c>
      <c r="BD13" s="17">
        <v>4.9259319857015899E-2</v>
      </c>
      <c r="BE13" s="17">
        <v>6.3884820756617403E-2</v>
      </c>
      <c r="BF13" s="17">
        <v>7.65007113084131E-2</v>
      </c>
      <c r="BG13" s="17">
        <v>3.0347696767520801E-2</v>
      </c>
      <c r="BH13" s="17">
        <v>4.3808697566156497E-2</v>
      </c>
      <c r="BI13" s="17">
        <v>4.9621456011666898E-2</v>
      </c>
      <c r="BJ13" s="17">
        <v>5.07503744754371E-2</v>
      </c>
      <c r="BK13" s="17">
        <v>2.16140263531556E-2</v>
      </c>
      <c r="BL13" s="17">
        <v>0</v>
      </c>
      <c r="BM13" s="17">
        <v>0.130012856373944</v>
      </c>
      <c r="BN13" s="17">
        <v>7.5492906227873996E-2</v>
      </c>
      <c r="BO13" s="17"/>
      <c r="BP13" s="17">
        <v>6.59234559945472E-2</v>
      </c>
      <c r="BQ13" s="17">
        <v>3.9619538482287601E-2</v>
      </c>
      <c r="BR13" s="17">
        <v>2.79150712429573E-2</v>
      </c>
      <c r="BS13" s="17">
        <v>9.3488257382241896E-2</v>
      </c>
      <c r="BT13" s="17">
        <v>4.8153710172416E-2</v>
      </c>
      <c r="BU13" s="17">
        <v>0.10304961388062001</v>
      </c>
      <c r="BV13" s="17"/>
      <c r="BW13" s="17">
        <v>7.4928938146350002E-2</v>
      </c>
      <c r="BX13" s="17">
        <v>3.8258665153645698E-2</v>
      </c>
      <c r="BY13" s="17">
        <v>7.8045776959268301E-2</v>
      </c>
      <c r="BZ13" s="17">
        <v>4.1813159494517402E-2</v>
      </c>
      <c r="CA13" s="17">
        <v>5.85277122885439E-2</v>
      </c>
      <c r="CB13" s="17">
        <v>0.116884704539121</v>
      </c>
      <c r="CC13" s="17">
        <v>7.2402484023240496E-2</v>
      </c>
      <c r="CD13" s="17">
        <v>4.3262429466295299E-2</v>
      </c>
      <c r="CE13" s="17"/>
      <c r="CF13" s="17">
        <v>5.7537792195242299E-2</v>
      </c>
      <c r="CG13" s="17">
        <v>7.4487987926205604E-2</v>
      </c>
      <c r="CH13" s="17">
        <v>4.7390479920540102E-2</v>
      </c>
      <c r="CI13" s="17">
        <v>5.2250580690071803E-2</v>
      </c>
      <c r="CJ13" s="17">
        <v>4.5832940631779999E-2</v>
      </c>
      <c r="CK13" s="17"/>
      <c r="CL13" s="17">
        <v>3.5815291650616497E-2</v>
      </c>
      <c r="CM13" s="17"/>
      <c r="CN13" s="17">
        <v>5.9297409969448302E-2</v>
      </c>
      <c r="CO13" s="17">
        <v>5.4429804066109602E-2</v>
      </c>
      <c r="CP13" s="17">
        <v>6.1113035579449998E-2</v>
      </c>
    </row>
    <row r="14" spans="2:94" x14ac:dyDescent="0.35">
      <c r="B14" s="18" t="s">
        <v>133</v>
      </c>
      <c r="C14" s="17">
        <v>5.1304100459308298E-2</v>
      </c>
      <c r="D14" s="17">
        <v>4.03180011389494E-2</v>
      </c>
      <c r="E14" s="17">
        <v>6.10533747608707E-2</v>
      </c>
      <c r="F14" s="17"/>
      <c r="G14" s="17">
        <v>1.23886180374455E-2</v>
      </c>
      <c r="H14" s="17">
        <v>4.5678972008878001E-2</v>
      </c>
      <c r="I14" s="17">
        <v>3.9125299228792203E-2</v>
      </c>
      <c r="J14" s="17">
        <v>6.2602247426541094E-2</v>
      </c>
      <c r="K14" s="17">
        <v>8.0950337057356506E-2</v>
      </c>
      <c r="L14" s="17">
        <v>6.6428975923083194E-2</v>
      </c>
      <c r="M14" s="17"/>
      <c r="N14" s="17">
        <v>3.2068340260194499E-2</v>
      </c>
      <c r="O14" s="17">
        <v>7.1412121608322596E-2</v>
      </c>
      <c r="P14" s="17">
        <v>5.2742157372802197E-2</v>
      </c>
      <c r="Q14" s="17">
        <v>5.1647594290974798E-2</v>
      </c>
      <c r="R14" s="17"/>
      <c r="S14" s="17">
        <v>7.0574177154268794E-2</v>
      </c>
      <c r="T14" s="17">
        <v>4.88088597517869E-2</v>
      </c>
      <c r="U14" s="17">
        <v>6.1284156444538503E-2</v>
      </c>
      <c r="V14" s="17">
        <v>4.7756026819317898E-2</v>
      </c>
      <c r="W14" s="17">
        <v>2.9571029843923499E-2</v>
      </c>
      <c r="X14" s="17">
        <v>5.4610383000993599E-2</v>
      </c>
      <c r="Y14" s="17">
        <v>4.4226932010665097E-2</v>
      </c>
      <c r="Z14" s="17">
        <v>2.7010895028284802E-2</v>
      </c>
      <c r="AA14" s="17">
        <v>8.1319868093378794E-2</v>
      </c>
      <c r="AB14" s="17">
        <v>3.37918710835306E-2</v>
      </c>
      <c r="AC14" s="17">
        <v>0</v>
      </c>
      <c r="AD14" s="17"/>
      <c r="AE14" s="17">
        <v>5.6676857472089101E-2</v>
      </c>
      <c r="AF14" s="17">
        <v>5.3418099804484302E-2</v>
      </c>
      <c r="AG14" s="17">
        <v>4.7100762357413603E-2</v>
      </c>
      <c r="AH14" s="17"/>
      <c r="AI14" s="17">
        <v>5.7920886987616597E-2</v>
      </c>
      <c r="AJ14" s="17">
        <v>4.5279023894374403E-2</v>
      </c>
      <c r="AK14" s="17">
        <v>0</v>
      </c>
      <c r="AL14" s="17">
        <v>0</v>
      </c>
      <c r="AM14" s="17">
        <v>0.111583113256361</v>
      </c>
      <c r="AN14" s="17"/>
      <c r="AO14" s="17">
        <v>7.0687461932611398E-2</v>
      </c>
      <c r="AP14" s="17">
        <v>2.7883746857748502E-2</v>
      </c>
      <c r="AQ14" s="17">
        <v>5.1011345052488402E-2</v>
      </c>
      <c r="AR14" s="17"/>
      <c r="AS14" s="17">
        <v>4.7101724340420099E-2</v>
      </c>
      <c r="AT14" s="17">
        <v>7.2146179742078806E-2</v>
      </c>
      <c r="AU14" s="17">
        <v>3.8518777253657203E-2</v>
      </c>
      <c r="AV14" s="17">
        <v>5.5226926651951697E-2</v>
      </c>
      <c r="AW14" s="17">
        <v>0</v>
      </c>
      <c r="AX14" s="17"/>
      <c r="AY14" s="17">
        <v>0.34223459819462598</v>
      </c>
      <c r="AZ14" s="17">
        <v>5.5798041351685201E-2</v>
      </c>
      <c r="BA14" s="17">
        <v>2.9394546577887801E-2</v>
      </c>
      <c r="BB14" s="17">
        <v>4.8618481552772798E-2</v>
      </c>
      <c r="BC14" s="17">
        <v>2.9581898966324599E-2</v>
      </c>
      <c r="BD14" s="17">
        <v>6.8812260795109201E-2</v>
      </c>
      <c r="BE14" s="17">
        <v>6.7779405458141803E-2</v>
      </c>
      <c r="BF14" s="17">
        <v>8.1932801964449603E-2</v>
      </c>
      <c r="BG14" s="17">
        <v>4.9536760351971902E-2</v>
      </c>
      <c r="BH14" s="17">
        <v>9.8186922008322394E-2</v>
      </c>
      <c r="BI14" s="17">
        <v>3.66900266941751E-2</v>
      </c>
      <c r="BJ14" s="17">
        <v>2.5607700334563201E-2</v>
      </c>
      <c r="BK14" s="17">
        <v>0</v>
      </c>
      <c r="BL14" s="17">
        <v>5.2260202852012098E-2</v>
      </c>
      <c r="BM14" s="17">
        <v>0</v>
      </c>
      <c r="BN14" s="17">
        <v>0</v>
      </c>
      <c r="BO14" s="17"/>
      <c r="BP14" s="17">
        <v>4.1701818592520201E-2</v>
      </c>
      <c r="BQ14" s="17">
        <v>6.25974272147206E-2</v>
      </c>
      <c r="BR14" s="17">
        <v>6.2747758616885696E-2</v>
      </c>
      <c r="BS14" s="17">
        <v>3.4665393221669102E-2</v>
      </c>
      <c r="BT14" s="17">
        <v>6.0459974574865398E-2</v>
      </c>
      <c r="BU14" s="17">
        <v>4.6148334274435897E-2</v>
      </c>
      <c r="BV14" s="17"/>
      <c r="BW14" s="17">
        <v>2.6540116357823398E-2</v>
      </c>
      <c r="BX14" s="17">
        <v>5.3625594186873397E-2</v>
      </c>
      <c r="BY14" s="17">
        <v>3.6598937484025297E-2</v>
      </c>
      <c r="BZ14" s="17">
        <v>5.8614233065781701E-2</v>
      </c>
      <c r="CA14" s="17">
        <v>6.1478559328993002E-2</v>
      </c>
      <c r="CB14" s="17">
        <v>5.9819680512595001E-2</v>
      </c>
      <c r="CC14" s="17">
        <v>0</v>
      </c>
      <c r="CD14" s="17">
        <v>4.6608895813361299E-2</v>
      </c>
      <c r="CE14" s="17"/>
      <c r="CF14" s="17">
        <v>2.1892124338383001E-2</v>
      </c>
      <c r="CG14" s="17">
        <v>5.2348476944150797E-2</v>
      </c>
      <c r="CH14" s="17">
        <v>5.2892355078701402E-2</v>
      </c>
      <c r="CI14" s="17">
        <v>4.3618386498318902E-2</v>
      </c>
      <c r="CJ14" s="17">
        <v>0.113597289080361</v>
      </c>
      <c r="CK14" s="17"/>
      <c r="CL14" s="17">
        <v>3.5501546713824099E-2</v>
      </c>
      <c r="CM14" s="17"/>
      <c r="CN14" s="17">
        <v>5.1715818487617901E-2</v>
      </c>
      <c r="CO14" s="17">
        <v>3.8227381394063897E-2</v>
      </c>
      <c r="CP14" s="17">
        <v>6.0937641613965303E-2</v>
      </c>
    </row>
    <row r="15" spans="2:94" x14ac:dyDescent="0.35">
      <c r="B15" s="18" t="s">
        <v>145</v>
      </c>
      <c r="C15" s="20">
        <v>0.58086980125273302</v>
      </c>
      <c r="D15" s="20">
        <v>0.632354152102648</v>
      </c>
      <c r="E15" s="20">
        <v>0.52957876850330898</v>
      </c>
      <c r="F15" s="20"/>
      <c r="G15" s="20">
        <v>0.643877058416366</v>
      </c>
      <c r="H15" s="20">
        <v>0.59733920185057598</v>
      </c>
      <c r="I15" s="20">
        <v>0.56664369177090501</v>
      </c>
      <c r="J15" s="20">
        <v>0.62650898484235695</v>
      </c>
      <c r="K15" s="20">
        <v>0.50614415837451798</v>
      </c>
      <c r="L15" s="20">
        <v>0.54370926721226698</v>
      </c>
      <c r="M15" s="20"/>
      <c r="N15" s="20">
        <v>0.58889681042244801</v>
      </c>
      <c r="O15" s="20">
        <v>0.58894900655373295</v>
      </c>
      <c r="P15" s="20">
        <v>0.55399480351751695</v>
      </c>
      <c r="Q15" s="20">
        <v>0.58565062107142396</v>
      </c>
      <c r="R15" s="20"/>
      <c r="S15" s="20">
        <v>0.60479036482706905</v>
      </c>
      <c r="T15" s="20">
        <v>0.57056457652609405</v>
      </c>
      <c r="U15" s="20">
        <v>0.59164093233011905</v>
      </c>
      <c r="V15" s="20">
        <v>0.559658778128165</v>
      </c>
      <c r="W15" s="20">
        <v>0.49332317829106698</v>
      </c>
      <c r="X15" s="20">
        <v>0.58321218035626199</v>
      </c>
      <c r="Y15" s="20">
        <v>0.64174500144603897</v>
      </c>
      <c r="Z15" s="20">
        <v>0.547580927277866</v>
      </c>
      <c r="AA15" s="20">
        <v>0.528086704710233</v>
      </c>
      <c r="AB15" s="20">
        <v>0.61835581422408803</v>
      </c>
      <c r="AC15" s="20">
        <v>0.64924769211964894</v>
      </c>
      <c r="AD15" s="20"/>
      <c r="AE15" s="20">
        <v>0.54324054433231805</v>
      </c>
      <c r="AF15" s="20">
        <v>0.62050447481266102</v>
      </c>
      <c r="AG15" s="20">
        <v>0.57406961124933897</v>
      </c>
      <c r="AH15" s="20"/>
      <c r="AI15" s="20">
        <v>0.51095022990866001</v>
      </c>
      <c r="AJ15" s="20">
        <v>0.64860970021860198</v>
      </c>
      <c r="AK15" s="20">
        <v>0.69960964147270799</v>
      </c>
      <c r="AL15" s="20">
        <v>0.32992079927062001</v>
      </c>
      <c r="AM15" s="20">
        <v>0.52237929969502095</v>
      </c>
      <c r="AN15" s="20"/>
      <c r="AO15" s="20">
        <v>0.56133545854737299</v>
      </c>
      <c r="AP15" s="20">
        <v>0.66533684161389295</v>
      </c>
      <c r="AQ15" s="20">
        <v>0.55042989165999401</v>
      </c>
      <c r="AR15" s="20"/>
      <c r="AS15" s="20">
        <v>0.54108925586599199</v>
      </c>
      <c r="AT15" s="20">
        <v>0.57868573009521196</v>
      </c>
      <c r="AU15" s="20">
        <v>0.60196250160780895</v>
      </c>
      <c r="AV15" s="20">
        <v>0.60239633283860705</v>
      </c>
      <c r="AW15" s="20">
        <v>0.68280212794672301</v>
      </c>
      <c r="AX15" s="20"/>
      <c r="AY15" s="20">
        <v>0.65776540180537402</v>
      </c>
      <c r="AZ15" s="20">
        <v>0.450164052693522</v>
      </c>
      <c r="BA15" s="20">
        <v>0.58896668349789705</v>
      </c>
      <c r="BB15" s="20">
        <v>0.57024978949890004</v>
      </c>
      <c r="BC15" s="20">
        <v>0.68989335613327596</v>
      </c>
      <c r="BD15" s="20">
        <v>0.56083243515560799</v>
      </c>
      <c r="BE15" s="20">
        <v>0.50035110324185805</v>
      </c>
      <c r="BF15" s="20">
        <v>0.59261373161818798</v>
      </c>
      <c r="BG15" s="20">
        <v>0.63461083500903204</v>
      </c>
      <c r="BH15" s="20">
        <v>0.46216689451527498</v>
      </c>
      <c r="BI15" s="20">
        <v>0.59422278118245997</v>
      </c>
      <c r="BJ15" s="20">
        <v>0.472937800698911</v>
      </c>
      <c r="BK15" s="20">
        <v>0.73155519749712605</v>
      </c>
      <c r="BL15" s="20">
        <v>0.73315174918399495</v>
      </c>
      <c r="BM15" s="20">
        <v>0.676859437817247</v>
      </c>
      <c r="BN15" s="20">
        <v>0.68740476530086703</v>
      </c>
      <c r="BO15" s="20"/>
      <c r="BP15" s="20">
        <v>0.59904704550162702</v>
      </c>
      <c r="BQ15" s="20">
        <v>0.60399294969755202</v>
      </c>
      <c r="BR15" s="20">
        <v>0.584647890606113</v>
      </c>
      <c r="BS15" s="20">
        <v>0.56198468870482199</v>
      </c>
      <c r="BT15" s="20">
        <v>0.564871024186133</v>
      </c>
      <c r="BU15" s="20">
        <v>0.468772526475499</v>
      </c>
      <c r="BV15" s="20"/>
      <c r="BW15" s="20">
        <v>0.59419909821456995</v>
      </c>
      <c r="BX15" s="20">
        <v>0.597509604657817</v>
      </c>
      <c r="BY15" s="20">
        <v>0.54480088181806696</v>
      </c>
      <c r="BZ15" s="20">
        <v>0.63741289312272298</v>
      </c>
      <c r="CA15" s="20">
        <v>0.598411449002891</v>
      </c>
      <c r="CB15" s="20">
        <v>0.50783753132495801</v>
      </c>
      <c r="CC15" s="20">
        <v>0.58979826847231298</v>
      </c>
      <c r="CD15" s="20">
        <v>0.68482454619750199</v>
      </c>
      <c r="CE15" s="20"/>
      <c r="CF15" s="20">
        <v>0.61630679154323698</v>
      </c>
      <c r="CG15" s="20">
        <v>0.55689691981977996</v>
      </c>
      <c r="CH15" s="20">
        <v>0.60344267761680104</v>
      </c>
      <c r="CI15" s="20">
        <v>0.57921337527273997</v>
      </c>
      <c r="CJ15" s="20">
        <v>0.52574628094808296</v>
      </c>
      <c r="CK15" s="20"/>
      <c r="CL15" s="20">
        <v>0.57387010135035998</v>
      </c>
      <c r="CM15" s="20"/>
      <c r="CN15" s="20">
        <v>0.60496894711832605</v>
      </c>
      <c r="CO15" s="20">
        <v>0.52140792628811505</v>
      </c>
      <c r="CP15" s="20">
        <v>0.57433162607424404</v>
      </c>
    </row>
    <row r="16" spans="2:94" x14ac:dyDescent="0.35">
      <c r="B16" s="18" t="s">
        <v>146</v>
      </c>
      <c r="C16" s="20">
        <v>0.13621859455879401</v>
      </c>
      <c r="D16" s="20">
        <v>0.12591799681414301</v>
      </c>
      <c r="E16" s="20">
        <v>0.14824449957706901</v>
      </c>
      <c r="F16" s="20"/>
      <c r="G16" s="20">
        <v>0.10617038098717101</v>
      </c>
      <c r="H16" s="20">
        <v>0.14033298325275001</v>
      </c>
      <c r="I16" s="20">
        <v>0.13654090516133299</v>
      </c>
      <c r="J16" s="20">
        <v>0.117592884903023</v>
      </c>
      <c r="K16" s="20">
        <v>0.15792998611565801</v>
      </c>
      <c r="L16" s="20">
        <v>0.15714335771299301</v>
      </c>
      <c r="M16" s="20"/>
      <c r="N16" s="20">
        <v>0.157983309172507</v>
      </c>
      <c r="O16" s="20">
        <v>8.8395841743705503E-2</v>
      </c>
      <c r="P16" s="20">
        <v>0.15509944919949201</v>
      </c>
      <c r="Q16" s="20">
        <v>0.14729947283497799</v>
      </c>
      <c r="R16" s="20"/>
      <c r="S16" s="20">
        <v>0.14770267120328401</v>
      </c>
      <c r="T16" s="20">
        <v>0.13890642933122099</v>
      </c>
      <c r="U16" s="20">
        <v>0.113152402525106</v>
      </c>
      <c r="V16" s="20">
        <v>0.203392195144975</v>
      </c>
      <c r="W16" s="20">
        <v>0.178868745047918</v>
      </c>
      <c r="X16" s="20">
        <v>0.13034318624424501</v>
      </c>
      <c r="Y16" s="20">
        <v>9.8149100160016003E-2</v>
      </c>
      <c r="Z16" s="20">
        <v>8.38016439726504E-2</v>
      </c>
      <c r="AA16" s="20">
        <v>0.14496836847326</v>
      </c>
      <c r="AB16" s="20">
        <v>9.8981263171116995E-2</v>
      </c>
      <c r="AC16" s="20">
        <v>0.114604387963076</v>
      </c>
      <c r="AD16" s="20"/>
      <c r="AE16" s="20">
        <v>0.19847711293310499</v>
      </c>
      <c r="AF16" s="20">
        <v>0.10475855819520399</v>
      </c>
      <c r="AG16" s="20">
        <v>0.114410504137113</v>
      </c>
      <c r="AH16" s="20"/>
      <c r="AI16" s="20">
        <v>0.196398744078772</v>
      </c>
      <c r="AJ16" s="20">
        <v>9.4323563154720402E-2</v>
      </c>
      <c r="AK16" s="20">
        <v>7.6183830082340198E-2</v>
      </c>
      <c r="AL16" s="20">
        <v>0.42253189138568098</v>
      </c>
      <c r="AM16" s="20">
        <v>0.121505642162143</v>
      </c>
      <c r="AN16" s="20"/>
      <c r="AO16" s="20">
        <v>0.14560180905671299</v>
      </c>
      <c r="AP16" s="20">
        <v>8.8210646337715706E-2</v>
      </c>
      <c r="AQ16" s="20">
        <v>0.142144220822121</v>
      </c>
      <c r="AR16" s="20"/>
      <c r="AS16" s="20">
        <v>0.14348202137681099</v>
      </c>
      <c r="AT16" s="20">
        <v>0.106031933552896</v>
      </c>
      <c r="AU16" s="20">
        <v>0.14778995357854699</v>
      </c>
      <c r="AV16" s="20">
        <v>0.117282885881525</v>
      </c>
      <c r="AW16" s="20">
        <v>0.22299219326827299</v>
      </c>
      <c r="AX16" s="20"/>
      <c r="AY16" s="20">
        <v>0</v>
      </c>
      <c r="AZ16" s="20">
        <v>9.6324079389077402E-2</v>
      </c>
      <c r="BA16" s="20">
        <v>0.21031334435882401</v>
      </c>
      <c r="BB16" s="20">
        <v>0.13052784701216</v>
      </c>
      <c r="BC16" s="20">
        <v>0.12140506574889</v>
      </c>
      <c r="BD16" s="20">
        <v>8.8638730142183403E-2</v>
      </c>
      <c r="BE16" s="20">
        <v>0.18397290589790999</v>
      </c>
      <c r="BF16" s="20">
        <v>0.18425166755556599</v>
      </c>
      <c r="BG16" s="20">
        <v>9.3422987513500394E-2</v>
      </c>
      <c r="BH16" s="20">
        <v>0.18864276324649401</v>
      </c>
      <c r="BI16" s="20">
        <v>0.112531693253479</v>
      </c>
      <c r="BJ16" s="20">
        <v>0.12759390773217499</v>
      </c>
      <c r="BK16" s="20">
        <v>8.3461460609428995E-2</v>
      </c>
      <c r="BL16" s="20">
        <v>4.9598416382885799E-2</v>
      </c>
      <c r="BM16" s="20">
        <v>0.130012856373944</v>
      </c>
      <c r="BN16" s="20">
        <v>0.12565717074642299</v>
      </c>
      <c r="BO16" s="20"/>
      <c r="BP16" s="20">
        <v>0.14856508027132201</v>
      </c>
      <c r="BQ16" s="20">
        <v>8.9658962761397606E-2</v>
      </c>
      <c r="BR16" s="20">
        <v>0.119216900747963</v>
      </c>
      <c r="BS16" s="20">
        <v>0.19543816292198801</v>
      </c>
      <c r="BT16" s="20">
        <v>0.10132371738854699</v>
      </c>
      <c r="BU16" s="20">
        <v>0.22705265181581399</v>
      </c>
      <c r="BV16" s="20"/>
      <c r="BW16" s="20">
        <v>0.18184300457154901</v>
      </c>
      <c r="BX16" s="20">
        <v>0.12957045678360801</v>
      </c>
      <c r="BY16" s="20">
        <v>0.14400274757074999</v>
      </c>
      <c r="BZ16" s="20">
        <v>0.13931276921004301</v>
      </c>
      <c r="CA16" s="20">
        <v>0.118577810940345</v>
      </c>
      <c r="CB16" s="20">
        <v>0.23842497172758001</v>
      </c>
      <c r="CC16" s="20">
        <v>0.14466683650195</v>
      </c>
      <c r="CD16" s="20">
        <v>4.3262429466295299E-2</v>
      </c>
      <c r="CE16" s="20"/>
      <c r="CF16" s="20">
        <v>0.13999258810412901</v>
      </c>
      <c r="CG16" s="20">
        <v>0.157835622782518</v>
      </c>
      <c r="CH16" s="20">
        <v>0.10581423193563801</v>
      </c>
      <c r="CI16" s="20">
        <v>0.16276613749712199</v>
      </c>
      <c r="CJ16" s="20">
        <v>0.11775326712117699</v>
      </c>
      <c r="CK16" s="20"/>
      <c r="CL16" s="20">
        <v>0.15959095980857699</v>
      </c>
      <c r="CM16" s="20"/>
      <c r="CN16" s="20">
        <v>0.12579204223103399</v>
      </c>
      <c r="CO16" s="20">
        <v>0.158537534242529</v>
      </c>
      <c r="CP16" s="20">
        <v>0.14180053583698299</v>
      </c>
    </row>
    <row r="17" spans="2:94" x14ac:dyDescent="0.35">
      <c r="B17" s="18" t="s">
        <v>147</v>
      </c>
      <c r="C17" s="21">
        <v>0.44465120669393798</v>
      </c>
      <c r="D17" s="21">
        <v>0.50643615528850505</v>
      </c>
      <c r="E17" s="21">
        <v>0.38133426892624001</v>
      </c>
      <c r="F17" s="21"/>
      <c r="G17" s="21">
        <v>0.53770667742919498</v>
      </c>
      <c r="H17" s="21">
        <v>0.45700621859782598</v>
      </c>
      <c r="I17" s="21">
        <v>0.43010278660957202</v>
      </c>
      <c r="J17" s="21">
        <v>0.50891609993933395</v>
      </c>
      <c r="K17" s="21">
        <v>0.34821417225885998</v>
      </c>
      <c r="L17" s="21">
        <v>0.386565909499274</v>
      </c>
      <c r="M17" s="21"/>
      <c r="N17" s="21">
        <v>0.43091350124994099</v>
      </c>
      <c r="O17" s="21">
        <v>0.50055316481002698</v>
      </c>
      <c r="P17" s="21">
        <v>0.39889535431802498</v>
      </c>
      <c r="Q17" s="21">
        <v>0.438351148236446</v>
      </c>
      <c r="R17" s="21"/>
      <c r="S17" s="21">
        <v>0.45708769362378499</v>
      </c>
      <c r="T17" s="21">
        <v>0.431658147194873</v>
      </c>
      <c r="U17" s="21">
        <v>0.478488529805013</v>
      </c>
      <c r="V17" s="21">
        <v>0.35626658298319003</v>
      </c>
      <c r="W17" s="21">
        <v>0.31445443324314898</v>
      </c>
      <c r="X17" s="21">
        <v>0.45286899411201698</v>
      </c>
      <c r="Y17" s="21">
        <v>0.54359590128602298</v>
      </c>
      <c r="Z17" s="21">
        <v>0.46377928330521501</v>
      </c>
      <c r="AA17" s="21">
        <v>0.383118336236972</v>
      </c>
      <c r="AB17" s="21">
        <v>0.51937455105297103</v>
      </c>
      <c r="AC17" s="21">
        <v>0.53464330415657302</v>
      </c>
      <c r="AD17" s="21"/>
      <c r="AE17" s="21">
        <v>0.34476343139921201</v>
      </c>
      <c r="AF17" s="21">
        <v>0.51574591661745695</v>
      </c>
      <c r="AG17" s="21">
        <v>0.45965910711222602</v>
      </c>
      <c r="AH17" s="21"/>
      <c r="AI17" s="21">
        <v>0.31455148582988801</v>
      </c>
      <c r="AJ17" s="21">
        <v>0.55428613706388097</v>
      </c>
      <c r="AK17" s="21">
        <v>0.62342581139036801</v>
      </c>
      <c r="AL17" s="21">
        <v>-9.2611092115061702E-2</v>
      </c>
      <c r="AM17" s="21">
        <v>0.40087365753287901</v>
      </c>
      <c r="AN17" s="21"/>
      <c r="AO17" s="21">
        <v>0.41573364949066</v>
      </c>
      <c r="AP17" s="21">
        <v>0.57712619527617803</v>
      </c>
      <c r="AQ17" s="21">
        <v>0.40828567083787298</v>
      </c>
      <c r="AR17" s="21"/>
      <c r="AS17" s="21">
        <v>0.39760723448918101</v>
      </c>
      <c r="AT17" s="21">
        <v>0.47265379654231598</v>
      </c>
      <c r="AU17" s="21">
        <v>0.45417254802926199</v>
      </c>
      <c r="AV17" s="21">
        <v>0.48511344695708197</v>
      </c>
      <c r="AW17" s="21">
        <v>0.45980993467844999</v>
      </c>
      <c r="AX17" s="21"/>
      <c r="AY17" s="21">
        <v>0.65776540180537402</v>
      </c>
      <c r="AZ17" s="21">
        <v>0.353839973304444</v>
      </c>
      <c r="BA17" s="21">
        <v>0.37865333913907401</v>
      </c>
      <c r="BB17" s="21">
        <v>0.43972194248673901</v>
      </c>
      <c r="BC17" s="21">
        <v>0.56848829038438597</v>
      </c>
      <c r="BD17" s="21">
        <v>0.472193705013425</v>
      </c>
      <c r="BE17" s="21">
        <v>0.31637819734394801</v>
      </c>
      <c r="BF17" s="21">
        <v>0.40836206406262199</v>
      </c>
      <c r="BG17" s="21">
        <v>0.54118784749553195</v>
      </c>
      <c r="BH17" s="21">
        <v>0.273524131268781</v>
      </c>
      <c r="BI17" s="21">
        <v>0.48169108792898002</v>
      </c>
      <c r="BJ17" s="21">
        <v>0.34534389296673601</v>
      </c>
      <c r="BK17" s="21">
        <v>0.648093736887697</v>
      </c>
      <c r="BL17" s="21">
        <v>0.68355333280110897</v>
      </c>
      <c r="BM17" s="21">
        <v>0.546846581443302</v>
      </c>
      <c r="BN17" s="21">
        <v>0.56174759455444501</v>
      </c>
      <c r="BO17" s="21"/>
      <c r="BP17" s="21">
        <v>0.45048196523030498</v>
      </c>
      <c r="BQ17" s="21">
        <v>0.51433398693615395</v>
      </c>
      <c r="BR17" s="21">
        <v>0.46543098985815001</v>
      </c>
      <c r="BS17" s="21">
        <v>0.36654652578283398</v>
      </c>
      <c r="BT17" s="21">
        <v>0.46354730679758699</v>
      </c>
      <c r="BU17" s="21">
        <v>0.241719874659685</v>
      </c>
      <c r="BV17" s="21"/>
      <c r="BW17" s="21">
        <v>0.412356093643021</v>
      </c>
      <c r="BX17" s="21">
        <v>0.46793914787420998</v>
      </c>
      <c r="BY17" s="21">
        <v>0.40079813424731697</v>
      </c>
      <c r="BZ17" s="21">
        <v>0.49810012391268099</v>
      </c>
      <c r="CA17" s="21">
        <v>0.47983363806254598</v>
      </c>
      <c r="CB17" s="21">
        <v>0.26941255959737798</v>
      </c>
      <c r="CC17" s="21">
        <v>0.44513143197036298</v>
      </c>
      <c r="CD17" s="21">
        <v>0.641562116731207</v>
      </c>
      <c r="CE17" s="21"/>
      <c r="CF17" s="21">
        <v>0.47631420343910802</v>
      </c>
      <c r="CG17" s="21">
        <v>0.39906129703726201</v>
      </c>
      <c r="CH17" s="21">
        <v>0.49762844568116299</v>
      </c>
      <c r="CI17" s="21">
        <v>0.41644723777561699</v>
      </c>
      <c r="CJ17" s="21">
        <v>0.407993013826906</v>
      </c>
      <c r="CK17" s="21"/>
      <c r="CL17" s="21">
        <v>0.41427914154178302</v>
      </c>
      <c r="CM17" s="21"/>
      <c r="CN17" s="21">
        <v>0.47917690488729198</v>
      </c>
      <c r="CO17" s="21">
        <v>0.36287039204558602</v>
      </c>
      <c r="CP17" s="21">
        <v>0.43253109023726</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CP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1001</v>
      </c>
      <c r="D7" s="10">
        <v>511</v>
      </c>
      <c r="E7" s="10">
        <v>485</v>
      </c>
      <c r="F7" s="10"/>
      <c r="G7" s="10">
        <v>164</v>
      </c>
      <c r="H7" s="10">
        <v>156</v>
      </c>
      <c r="I7" s="10">
        <v>175</v>
      </c>
      <c r="J7" s="10">
        <v>176</v>
      </c>
      <c r="K7" s="10">
        <v>146</v>
      </c>
      <c r="L7" s="10">
        <v>184</v>
      </c>
      <c r="M7" s="10"/>
      <c r="N7" s="10">
        <v>286</v>
      </c>
      <c r="O7" s="10">
        <v>263</v>
      </c>
      <c r="P7" s="10">
        <v>221</v>
      </c>
      <c r="Q7" s="10">
        <v>227</v>
      </c>
      <c r="R7" s="10"/>
      <c r="S7" s="10">
        <v>157</v>
      </c>
      <c r="T7" s="10">
        <v>125</v>
      </c>
      <c r="U7" s="10">
        <v>78</v>
      </c>
      <c r="V7" s="10">
        <v>99</v>
      </c>
      <c r="W7" s="10">
        <v>67</v>
      </c>
      <c r="X7" s="10">
        <v>84</v>
      </c>
      <c r="Y7" s="10">
        <v>85</v>
      </c>
      <c r="Z7" s="10">
        <v>44</v>
      </c>
      <c r="AA7" s="10">
        <v>126</v>
      </c>
      <c r="AB7" s="10">
        <v>88</v>
      </c>
      <c r="AC7" s="10">
        <v>48</v>
      </c>
      <c r="AD7" s="10"/>
      <c r="AE7" s="10">
        <v>356</v>
      </c>
      <c r="AF7" s="10">
        <v>394</v>
      </c>
      <c r="AG7" s="10">
        <v>147</v>
      </c>
      <c r="AH7" s="10"/>
      <c r="AI7" s="10">
        <v>335</v>
      </c>
      <c r="AJ7" s="10">
        <v>300</v>
      </c>
      <c r="AK7" s="10">
        <v>64</v>
      </c>
      <c r="AL7" s="10">
        <v>19</v>
      </c>
      <c r="AM7" s="10">
        <v>130</v>
      </c>
      <c r="AN7" s="10"/>
      <c r="AO7" s="10">
        <v>191</v>
      </c>
      <c r="AP7" s="10">
        <v>388</v>
      </c>
      <c r="AQ7" s="10">
        <v>67</v>
      </c>
      <c r="AR7" s="10"/>
      <c r="AS7" s="10">
        <v>223</v>
      </c>
      <c r="AT7" s="10">
        <v>255</v>
      </c>
      <c r="AU7" s="10">
        <v>265</v>
      </c>
      <c r="AV7" s="10">
        <v>110</v>
      </c>
      <c r="AW7" s="10">
        <v>10</v>
      </c>
      <c r="AX7" s="10"/>
      <c r="AY7" s="10">
        <v>3</v>
      </c>
      <c r="AZ7" s="10">
        <v>53</v>
      </c>
      <c r="BA7" s="10">
        <v>68</v>
      </c>
      <c r="BB7" s="10">
        <v>78</v>
      </c>
      <c r="BC7" s="10">
        <v>110</v>
      </c>
      <c r="BD7" s="10">
        <v>119</v>
      </c>
      <c r="BE7" s="10">
        <v>99</v>
      </c>
      <c r="BF7" s="10">
        <v>64</v>
      </c>
      <c r="BG7" s="10">
        <v>64</v>
      </c>
      <c r="BH7" s="10">
        <v>48</v>
      </c>
      <c r="BI7" s="10">
        <v>81</v>
      </c>
      <c r="BJ7" s="10">
        <v>37</v>
      </c>
      <c r="BK7" s="10">
        <v>47</v>
      </c>
      <c r="BL7" s="10">
        <v>18</v>
      </c>
      <c r="BM7" s="10">
        <v>15</v>
      </c>
      <c r="BN7" s="10">
        <v>42</v>
      </c>
      <c r="BO7" s="10"/>
      <c r="BP7" s="10">
        <v>221</v>
      </c>
      <c r="BQ7" s="10">
        <v>284</v>
      </c>
      <c r="BR7" s="10">
        <v>140</v>
      </c>
      <c r="BS7" s="10">
        <v>202</v>
      </c>
      <c r="BT7" s="10">
        <v>106</v>
      </c>
      <c r="BU7" s="10">
        <v>48</v>
      </c>
      <c r="BV7" s="10"/>
      <c r="BW7" s="10">
        <v>40</v>
      </c>
      <c r="BX7" s="10">
        <v>216</v>
      </c>
      <c r="BY7" s="10">
        <v>279</v>
      </c>
      <c r="BZ7" s="10">
        <v>196</v>
      </c>
      <c r="CA7" s="10">
        <v>96</v>
      </c>
      <c r="CB7" s="10">
        <v>50</v>
      </c>
      <c r="CC7" s="10">
        <v>28</v>
      </c>
      <c r="CD7" s="10">
        <v>45</v>
      </c>
      <c r="CE7" s="10"/>
      <c r="CF7" s="10">
        <v>85</v>
      </c>
      <c r="CG7" s="10">
        <v>363</v>
      </c>
      <c r="CH7" s="10">
        <v>370</v>
      </c>
      <c r="CI7" s="10">
        <v>140</v>
      </c>
      <c r="CJ7" s="10">
        <v>43</v>
      </c>
      <c r="CK7" s="10"/>
      <c r="CL7" s="10">
        <v>112</v>
      </c>
      <c r="CM7" s="10"/>
      <c r="CN7" s="10">
        <v>562</v>
      </c>
      <c r="CO7" s="10">
        <v>197</v>
      </c>
      <c r="CP7" s="10">
        <v>242</v>
      </c>
    </row>
    <row r="8" spans="2:94" ht="30" customHeight="1" x14ac:dyDescent="0.35">
      <c r="B8" s="11" t="s">
        <v>20</v>
      </c>
      <c r="C8" s="11">
        <v>1003</v>
      </c>
      <c r="D8" s="11">
        <v>506</v>
      </c>
      <c r="E8" s="11">
        <v>492</v>
      </c>
      <c r="F8" s="11"/>
      <c r="G8" s="11">
        <v>161</v>
      </c>
      <c r="H8" s="11">
        <v>151</v>
      </c>
      <c r="I8" s="11">
        <v>172</v>
      </c>
      <c r="J8" s="11">
        <v>173</v>
      </c>
      <c r="K8" s="11">
        <v>137</v>
      </c>
      <c r="L8" s="11">
        <v>210</v>
      </c>
      <c r="M8" s="11"/>
      <c r="N8" s="11">
        <v>281</v>
      </c>
      <c r="O8" s="11">
        <v>259</v>
      </c>
      <c r="P8" s="11">
        <v>222</v>
      </c>
      <c r="Q8" s="11">
        <v>237</v>
      </c>
      <c r="R8" s="11"/>
      <c r="S8" s="11">
        <v>163</v>
      </c>
      <c r="T8" s="11">
        <v>123</v>
      </c>
      <c r="U8" s="11">
        <v>79</v>
      </c>
      <c r="V8" s="11">
        <v>94</v>
      </c>
      <c r="W8" s="11">
        <v>66</v>
      </c>
      <c r="X8" s="11">
        <v>86</v>
      </c>
      <c r="Y8" s="11">
        <v>82</v>
      </c>
      <c r="Z8" s="11">
        <v>43</v>
      </c>
      <c r="AA8" s="11">
        <v>122</v>
      </c>
      <c r="AB8" s="11">
        <v>99</v>
      </c>
      <c r="AC8" s="11">
        <v>48</v>
      </c>
      <c r="AD8" s="11"/>
      <c r="AE8" s="11">
        <v>361</v>
      </c>
      <c r="AF8" s="11">
        <v>396</v>
      </c>
      <c r="AG8" s="11">
        <v>145</v>
      </c>
      <c r="AH8" s="11"/>
      <c r="AI8" s="11">
        <v>341</v>
      </c>
      <c r="AJ8" s="11">
        <v>296</v>
      </c>
      <c r="AK8" s="11">
        <v>63</v>
      </c>
      <c r="AL8" s="11">
        <v>19</v>
      </c>
      <c r="AM8" s="11">
        <v>128</v>
      </c>
      <c r="AN8" s="11"/>
      <c r="AO8" s="11">
        <v>196</v>
      </c>
      <c r="AP8" s="11">
        <v>384</v>
      </c>
      <c r="AQ8" s="11">
        <v>67</v>
      </c>
      <c r="AR8" s="11"/>
      <c r="AS8" s="11">
        <v>227</v>
      </c>
      <c r="AT8" s="11">
        <v>255</v>
      </c>
      <c r="AU8" s="11">
        <v>261</v>
      </c>
      <c r="AV8" s="11">
        <v>109</v>
      </c>
      <c r="AW8" s="11">
        <v>10</v>
      </c>
      <c r="AX8" s="11"/>
      <c r="AY8" s="11">
        <v>3</v>
      </c>
      <c r="AZ8" s="11">
        <v>52</v>
      </c>
      <c r="BA8" s="11">
        <v>69</v>
      </c>
      <c r="BB8" s="11">
        <v>79</v>
      </c>
      <c r="BC8" s="11">
        <v>113</v>
      </c>
      <c r="BD8" s="11">
        <v>121</v>
      </c>
      <c r="BE8" s="11">
        <v>100</v>
      </c>
      <c r="BF8" s="11">
        <v>64</v>
      </c>
      <c r="BG8" s="11">
        <v>63</v>
      </c>
      <c r="BH8" s="11">
        <v>47</v>
      </c>
      <c r="BI8" s="11">
        <v>79</v>
      </c>
      <c r="BJ8" s="11">
        <v>36</v>
      </c>
      <c r="BK8" s="11">
        <v>46</v>
      </c>
      <c r="BL8" s="11">
        <v>18</v>
      </c>
      <c r="BM8" s="11">
        <v>15</v>
      </c>
      <c r="BN8" s="11">
        <v>41</v>
      </c>
      <c r="BO8" s="11"/>
      <c r="BP8" s="11">
        <v>221</v>
      </c>
      <c r="BQ8" s="11">
        <v>284</v>
      </c>
      <c r="BR8" s="11">
        <v>139</v>
      </c>
      <c r="BS8" s="11">
        <v>204</v>
      </c>
      <c r="BT8" s="11">
        <v>107</v>
      </c>
      <c r="BU8" s="11">
        <v>49</v>
      </c>
      <c r="BV8" s="11"/>
      <c r="BW8" s="11">
        <v>39</v>
      </c>
      <c r="BX8" s="11">
        <v>218</v>
      </c>
      <c r="BY8" s="11">
        <v>281</v>
      </c>
      <c r="BZ8" s="11">
        <v>196</v>
      </c>
      <c r="CA8" s="11">
        <v>97</v>
      </c>
      <c r="CB8" s="11">
        <v>50</v>
      </c>
      <c r="CC8" s="11">
        <v>29</v>
      </c>
      <c r="CD8" s="11">
        <v>44</v>
      </c>
      <c r="CE8" s="11"/>
      <c r="CF8" s="11">
        <v>87</v>
      </c>
      <c r="CG8" s="11">
        <v>366</v>
      </c>
      <c r="CH8" s="11">
        <v>367</v>
      </c>
      <c r="CI8" s="11">
        <v>140</v>
      </c>
      <c r="CJ8" s="11">
        <v>43</v>
      </c>
      <c r="CK8" s="11"/>
      <c r="CL8" s="11">
        <v>112</v>
      </c>
      <c r="CM8" s="11"/>
      <c r="CN8" s="11">
        <v>558</v>
      </c>
      <c r="CO8" s="11">
        <v>199</v>
      </c>
      <c r="CP8" s="11">
        <v>246</v>
      </c>
    </row>
    <row r="9" spans="2:94" x14ac:dyDescent="0.35">
      <c r="B9" s="18" t="s">
        <v>205</v>
      </c>
      <c r="C9" s="17">
        <v>0.220813408886158</v>
      </c>
      <c r="D9" s="17">
        <v>0.25380448370301001</v>
      </c>
      <c r="E9" s="17">
        <v>0.18711650372038099</v>
      </c>
      <c r="F9" s="17"/>
      <c r="G9" s="17">
        <v>0.25162700248216402</v>
      </c>
      <c r="H9" s="17">
        <v>0.28876003921996002</v>
      </c>
      <c r="I9" s="17">
        <v>0.20472522350736</v>
      </c>
      <c r="J9" s="17">
        <v>0.22959542315493001</v>
      </c>
      <c r="K9" s="17">
        <v>0.208883126817547</v>
      </c>
      <c r="L9" s="17">
        <v>0.16206580791469399</v>
      </c>
      <c r="M9" s="17"/>
      <c r="N9" s="17">
        <v>0.22671926477742799</v>
      </c>
      <c r="O9" s="17">
        <v>0.26346720560846998</v>
      </c>
      <c r="P9" s="17">
        <v>0.193058447311068</v>
      </c>
      <c r="Q9" s="17">
        <v>0.19297465162178801</v>
      </c>
      <c r="R9" s="17"/>
      <c r="S9" s="17">
        <v>0.29302802781030202</v>
      </c>
      <c r="T9" s="17">
        <v>0.17192393684274301</v>
      </c>
      <c r="U9" s="17">
        <v>0.28363885669862099</v>
      </c>
      <c r="V9" s="17">
        <v>0.15755251322438199</v>
      </c>
      <c r="W9" s="17">
        <v>0.17753059987011099</v>
      </c>
      <c r="X9" s="17">
        <v>0.14744415395952601</v>
      </c>
      <c r="Y9" s="17">
        <v>0.216886285956259</v>
      </c>
      <c r="Z9" s="17">
        <v>0.32436076737442199</v>
      </c>
      <c r="AA9" s="17">
        <v>0.19743160673997701</v>
      </c>
      <c r="AB9" s="17">
        <v>0.25339366836667199</v>
      </c>
      <c r="AC9" s="17">
        <v>0.220041741079681</v>
      </c>
      <c r="AD9" s="17"/>
      <c r="AE9" s="17">
        <v>0.19553619485960499</v>
      </c>
      <c r="AF9" s="17">
        <v>0.25250489547704902</v>
      </c>
      <c r="AG9" s="17">
        <v>0.18940264791585601</v>
      </c>
      <c r="AH9" s="17"/>
      <c r="AI9" s="17">
        <v>0.15334584251720099</v>
      </c>
      <c r="AJ9" s="17">
        <v>0.29368196521171103</v>
      </c>
      <c r="AK9" s="17">
        <v>0.30844266235602602</v>
      </c>
      <c r="AL9" s="17">
        <v>0.109894364994031</v>
      </c>
      <c r="AM9" s="17">
        <v>0.17396430258200599</v>
      </c>
      <c r="AN9" s="17"/>
      <c r="AO9" s="17">
        <v>0.141435892648416</v>
      </c>
      <c r="AP9" s="17">
        <v>0.29615769396538599</v>
      </c>
      <c r="AQ9" s="17">
        <v>0.209630445864327</v>
      </c>
      <c r="AR9" s="17"/>
      <c r="AS9" s="17">
        <v>0.151659312839204</v>
      </c>
      <c r="AT9" s="17">
        <v>0.226155741504321</v>
      </c>
      <c r="AU9" s="17">
        <v>0.28403101184933399</v>
      </c>
      <c r="AV9" s="17">
        <v>0.26086982155390298</v>
      </c>
      <c r="AW9" s="17">
        <v>0.20240821997380401</v>
      </c>
      <c r="AX9" s="17"/>
      <c r="AY9" s="17">
        <v>0.32595087859434202</v>
      </c>
      <c r="AZ9" s="17">
        <v>0.12033962289398201</v>
      </c>
      <c r="BA9" s="17">
        <v>0.208357123841652</v>
      </c>
      <c r="BB9" s="17">
        <v>0.15814836495719001</v>
      </c>
      <c r="BC9" s="17">
        <v>0.225173808582255</v>
      </c>
      <c r="BD9" s="17">
        <v>0.24221189378421301</v>
      </c>
      <c r="BE9" s="17">
        <v>0.16364260370068601</v>
      </c>
      <c r="BF9" s="17">
        <v>0.25381146518924602</v>
      </c>
      <c r="BG9" s="17">
        <v>0.28990665537083599</v>
      </c>
      <c r="BH9" s="17">
        <v>0.27509467410517102</v>
      </c>
      <c r="BI9" s="17">
        <v>0.26131466794561098</v>
      </c>
      <c r="BJ9" s="17">
        <v>0.13136041371489299</v>
      </c>
      <c r="BK9" s="17">
        <v>0.230803786183471</v>
      </c>
      <c r="BL9" s="17">
        <v>0.34387211341794</v>
      </c>
      <c r="BM9" s="17">
        <v>0.46831763902724599</v>
      </c>
      <c r="BN9" s="17">
        <v>0.26866828269702803</v>
      </c>
      <c r="BO9" s="17"/>
      <c r="BP9" s="17">
        <v>0.264105681176316</v>
      </c>
      <c r="BQ9" s="17">
        <v>0.229108560948209</v>
      </c>
      <c r="BR9" s="17">
        <v>0.14636286833022899</v>
      </c>
      <c r="BS9" s="17">
        <v>0.236270263097943</v>
      </c>
      <c r="BT9" s="17">
        <v>0.17386153252180001</v>
      </c>
      <c r="BU9" s="17">
        <v>0.226075616326609</v>
      </c>
      <c r="BV9" s="17"/>
      <c r="BW9" s="17">
        <v>0.24761253212803599</v>
      </c>
      <c r="BX9" s="17">
        <v>0.23017765085040801</v>
      </c>
      <c r="BY9" s="17">
        <v>0.22081648293224901</v>
      </c>
      <c r="BZ9" s="17">
        <v>0.23465190695105301</v>
      </c>
      <c r="CA9" s="17">
        <v>0.179168384600214</v>
      </c>
      <c r="CB9" s="17">
        <v>0.222615686592707</v>
      </c>
      <c r="CC9" s="17">
        <v>0.311692931780502</v>
      </c>
      <c r="CD9" s="17">
        <v>0.24468290476878701</v>
      </c>
      <c r="CE9" s="17"/>
      <c r="CF9" s="17">
        <v>0.25734201001712098</v>
      </c>
      <c r="CG9" s="17">
        <v>0.206099356365333</v>
      </c>
      <c r="CH9" s="17">
        <v>0.23254953188547101</v>
      </c>
      <c r="CI9" s="17">
        <v>0.19779506246491599</v>
      </c>
      <c r="CJ9" s="17">
        <v>0.24642240710453001</v>
      </c>
      <c r="CK9" s="17"/>
      <c r="CL9" s="17">
        <v>0.17854353356245201</v>
      </c>
      <c r="CM9" s="17"/>
      <c r="CN9" s="17">
        <v>0.25624998251768699</v>
      </c>
      <c r="CO9" s="17">
        <v>0.15963798228953799</v>
      </c>
      <c r="CP9" s="17">
        <v>0.18998091275060899</v>
      </c>
    </row>
    <row r="10" spans="2:94" x14ac:dyDescent="0.35">
      <c r="B10" s="18" t="s">
        <v>206</v>
      </c>
      <c r="C10" s="17">
        <v>0.33394880969080298</v>
      </c>
      <c r="D10" s="17">
        <v>0.32528103754195098</v>
      </c>
      <c r="E10" s="17">
        <v>0.34405802659009399</v>
      </c>
      <c r="F10" s="17"/>
      <c r="G10" s="17">
        <v>0.36070641983778401</v>
      </c>
      <c r="H10" s="17">
        <v>0.31897824864551899</v>
      </c>
      <c r="I10" s="17">
        <v>0.35923941893834299</v>
      </c>
      <c r="J10" s="17">
        <v>0.35602484262866602</v>
      </c>
      <c r="K10" s="17">
        <v>0.27455002725178201</v>
      </c>
      <c r="L10" s="17">
        <v>0.32420240311328402</v>
      </c>
      <c r="M10" s="17"/>
      <c r="N10" s="17">
        <v>0.33969095393062498</v>
      </c>
      <c r="O10" s="17">
        <v>0.31136111658674398</v>
      </c>
      <c r="P10" s="17">
        <v>0.376598986619545</v>
      </c>
      <c r="Q10" s="17">
        <v>0.313620464213547</v>
      </c>
      <c r="R10" s="17"/>
      <c r="S10" s="17">
        <v>0.31599445174297602</v>
      </c>
      <c r="T10" s="17">
        <v>0.30424124931048002</v>
      </c>
      <c r="U10" s="17">
        <v>0.284091820058883</v>
      </c>
      <c r="V10" s="17">
        <v>0.42441755032058798</v>
      </c>
      <c r="W10" s="17">
        <v>0.28632751918976301</v>
      </c>
      <c r="X10" s="17">
        <v>0.32630088981757199</v>
      </c>
      <c r="Y10" s="17">
        <v>0.42022399590563903</v>
      </c>
      <c r="Z10" s="17">
        <v>0.26086673816705103</v>
      </c>
      <c r="AA10" s="17">
        <v>0.39207184121771899</v>
      </c>
      <c r="AB10" s="17">
        <v>0.252655954850526</v>
      </c>
      <c r="AC10" s="17">
        <v>0.39256540692213199</v>
      </c>
      <c r="AD10" s="17"/>
      <c r="AE10" s="17">
        <v>0.33885068294575099</v>
      </c>
      <c r="AF10" s="17">
        <v>0.32131209533855598</v>
      </c>
      <c r="AG10" s="17">
        <v>0.32595234363884501</v>
      </c>
      <c r="AH10" s="17"/>
      <c r="AI10" s="17">
        <v>0.34145170689779503</v>
      </c>
      <c r="AJ10" s="17">
        <v>0.36677644722913699</v>
      </c>
      <c r="AK10" s="17">
        <v>0.327820243489787</v>
      </c>
      <c r="AL10" s="17">
        <v>0.211846162854506</v>
      </c>
      <c r="AM10" s="17">
        <v>0.291574394329012</v>
      </c>
      <c r="AN10" s="17"/>
      <c r="AO10" s="17">
        <v>0.39085261569157198</v>
      </c>
      <c r="AP10" s="17">
        <v>0.35780719576570102</v>
      </c>
      <c r="AQ10" s="17">
        <v>0.38186201234366102</v>
      </c>
      <c r="AR10" s="17"/>
      <c r="AS10" s="17">
        <v>0.37577633254672799</v>
      </c>
      <c r="AT10" s="17">
        <v>0.30597957583871899</v>
      </c>
      <c r="AU10" s="17">
        <v>0.29396357121899602</v>
      </c>
      <c r="AV10" s="17">
        <v>0.34125308047053299</v>
      </c>
      <c r="AW10" s="17">
        <v>0.46823327690122601</v>
      </c>
      <c r="AX10" s="17"/>
      <c r="AY10" s="17">
        <v>0.331814523211032</v>
      </c>
      <c r="AZ10" s="17">
        <v>0.33058387537453499</v>
      </c>
      <c r="BA10" s="17">
        <v>0.20878869011190401</v>
      </c>
      <c r="BB10" s="17">
        <v>0.28902777916974898</v>
      </c>
      <c r="BC10" s="17">
        <v>0.36481242184531598</v>
      </c>
      <c r="BD10" s="17">
        <v>0.33473489412690799</v>
      </c>
      <c r="BE10" s="17">
        <v>0.37016421162819602</v>
      </c>
      <c r="BF10" s="17">
        <v>0.34563845840519303</v>
      </c>
      <c r="BG10" s="17">
        <v>0.36251192846272801</v>
      </c>
      <c r="BH10" s="17">
        <v>0.223117420684702</v>
      </c>
      <c r="BI10" s="17">
        <v>0.31275006515173598</v>
      </c>
      <c r="BJ10" s="17">
        <v>0.37590210251790701</v>
      </c>
      <c r="BK10" s="17">
        <v>0.35845242782070502</v>
      </c>
      <c r="BL10" s="17">
        <v>0.21643347637635901</v>
      </c>
      <c r="BM10" s="17">
        <v>0.39988013405073503</v>
      </c>
      <c r="BN10" s="17">
        <v>0.452412992014812</v>
      </c>
      <c r="BO10" s="17"/>
      <c r="BP10" s="17">
        <v>0.33444398487058002</v>
      </c>
      <c r="BQ10" s="17">
        <v>0.33383640490500999</v>
      </c>
      <c r="BR10" s="17">
        <v>0.36126516043824802</v>
      </c>
      <c r="BS10" s="17">
        <v>0.30950599809965601</v>
      </c>
      <c r="BT10" s="17">
        <v>0.35243812031662702</v>
      </c>
      <c r="BU10" s="17">
        <v>0.31688998199449597</v>
      </c>
      <c r="BV10" s="17"/>
      <c r="BW10" s="17">
        <v>0.24572022541734501</v>
      </c>
      <c r="BX10" s="17">
        <v>0.31964262102725</v>
      </c>
      <c r="BY10" s="17">
        <v>0.35398561641649701</v>
      </c>
      <c r="BZ10" s="17">
        <v>0.36676187420323297</v>
      </c>
      <c r="CA10" s="17">
        <v>0.33827211992102901</v>
      </c>
      <c r="CB10" s="17">
        <v>0.33988991360878301</v>
      </c>
      <c r="CC10" s="17">
        <v>0.27629033524096502</v>
      </c>
      <c r="CD10" s="17">
        <v>0.23927922524853501</v>
      </c>
      <c r="CE10" s="17"/>
      <c r="CF10" s="17">
        <v>0.37949129503423701</v>
      </c>
      <c r="CG10" s="17">
        <v>0.33704487805742001</v>
      </c>
      <c r="CH10" s="17">
        <v>0.340698547493477</v>
      </c>
      <c r="CI10" s="17">
        <v>0.31848133363807102</v>
      </c>
      <c r="CJ10" s="17">
        <v>0.207545228819944</v>
      </c>
      <c r="CK10" s="17"/>
      <c r="CL10" s="17">
        <v>0.36259777103339902</v>
      </c>
      <c r="CM10" s="17"/>
      <c r="CN10" s="17">
        <v>0.30252930052302501</v>
      </c>
      <c r="CO10" s="17">
        <v>0.341512111138359</v>
      </c>
      <c r="CP10" s="17">
        <v>0.399001715905207</v>
      </c>
    </row>
    <row r="11" spans="2:94" x14ac:dyDescent="0.35">
      <c r="B11" s="18" t="s">
        <v>207</v>
      </c>
      <c r="C11" s="17">
        <v>0.22524874144749199</v>
      </c>
      <c r="D11" s="17">
        <v>0.214655164626123</v>
      </c>
      <c r="E11" s="17">
        <v>0.23850231832059501</v>
      </c>
      <c r="F11" s="17"/>
      <c r="G11" s="17">
        <v>0.199500717824308</v>
      </c>
      <c r="H11" s="17">
        <v>0.183876160030435</v>
      </c>
      <c r="I11" s="17">
        <v>0.24401462270879501</v>
      </c>
      <c r="J11" s="17">
        <v>0.192181832320025</v>
      </c>
      <c r="K11" s="17">
        <v>0.23919288433677199</v>
      </c>
      <c r="L11" s="17">
        <v>0.27748455244562098</v>
      </c>
      <c r="M11" s="17"/>
      <c r="N11" s="17">
        <v>0.23558442121525799</v>
      </c>
      <c r="O11" s="17">
        <v>0.17795944583357701</v>
      </c>
      <c r="P11" s="17">
        <v>0.220107125862992</v>
      </c>
      <c r="Q11" s="17">
        <v>0.26931713831663601</v>
      </c>
      <c r="R11" s="17"/>
      <c r="S11" s="17">
        <v>0.179842162184185</v>
      </c>
      <c r="T11" s="17">
        <v>0.25893844777895902</v>
      </c>
      <c r="U11" s="17">
        <v>0.20750846437651799</v>
      </c>
      <c r="V11" s="17">
        <v>0.227423723170571</v>
      </c>
      <c r="W11" s="17">
        <v>0.222215988059901</v>
      </c>
      <c r="X11" s="17">
        <v>0.24640004036384699</v>
      </c>
      <c r="Y11" s="17">
        <v>0.206193400468933</v>
      </c>
      <c r="Z11" s="17">
        <v>0.30258868547975898</v>
      </c>
      <c r="AA11" s="17">
        <v>0.210025564994584</v>
      </c>
      <c r="AB11" s="17">
        <v>0.247012971056502</v>
      </c>
      <c r="AC11" s="17">
        <v>0.241038221960512</v>
      </c>
      <c r="AD11" s="17"/>
      <c r="AE11" s="17">
        <v>0.233221387344899</v>
      </c>
      <c r="AF11" s="17">
        <v>0.21175149701635501</v>
      </c>
      <c r="AG11" s="17">
        <v>0.25158348941258601</v>
      </c>
      <c r="AH11" s="17"/>
      <c r="AI11" s="17">
        <v>0.26780786361221498</v>
      </c>
      <c r="AJ11" s="17">
        <v>0.143062045235375</v>
      </c>
      <c r="AK11" s="17">
        <v>0.21687683505659</v>
      </c>
      <c r="AL11" s="17">
        <v>0.246961724556547</v>
      </c>
      <c r="AM11" s="17">
        <v>0.26213911424295</v>
      </c>
      <c r="AN11" s="17"/>
      <c r="AO11" s="17">
        <v>0.24660536131711699</v>
      </c>
      <c r="AP11" s="17">
        <v>0.18123498364043</v>
      </c>
      <c r="AQ11" s="17">
        <v>0.21237744695751301</v>
      </c>
      <c r="AR11" s="17"/>
      <c r="AS11" s="17">
        <v>0.251448301733597</v>
      </c>
      <c r="AT11" s="17">
        <v>0.230849534912618</v>
      </c>
      <c r="AU11" s="17">
        <v>0.19617202901807201</v>
      </c>
      <c r="AV11" s="17">
        <v>0.23156632916961001</v>
      </c>
      <c r="AW11" s="17">
        <v>0.218562729782878</v>
      </c>
      <c r="AX11" s="17"/>
      <c r="AY11" s="17">
        <v>0</v>
      </c>
      <c r="AZ11" s="17">
        <v>0.32077307467726901</v>
      </c>
      <c r="BA11" s="17">
        <v>0.32072435508098501</v>
      </c>
      <c r="BB11" s="17">
        <v>0.29237725294054101</v>
      </c>
      <c r="BC11" s="17">
        <v>0.16152217383376999</v>
      </c>
      <c r="BD11" s="17">
        <v>0.239903912898663</v>
      </c>
      <c r="BE11" s="17">
        <v>0.22187558386285899</v>
      </c>
      <c r="BF11" s="17">
        <v>0.12319544814137</v>
      </c>
      <c r="BG11" s="17">
        <v>0.17350283670344899</v>
      </c>
      <c r="BH11" s="17">
        <v>0.236114160790172</v>
      </c>
      <c r="BI11" s="17">
        <v>0.2095780271995</v>
      </c>
      <c r="BJ11" s="17">
        <v>0.306809793405797</v>
      </c>
      <c r="BK11" s="17">
        <v>0.26704825129427601</v>
      </c>
      <c r="BL11" s="17">
        <v>0.33525421171691699</v>
      </c>
      <c r="BM11" s="17">
        <v>6.3193104776508302E-2</v>
      </c>
      <c r="BN11" s="17">
        <v>9.3607625064272906E-2</v>
      </c>
      <c r="BO11" s="17"/>
      <c r="BP11" s="17">
        <v>0.201524823776633</v>
      </c>
      <c r="BQ11" s="17">
        <v>0.26116181399969202</v>
      </c>
      <c r="BR11" s="17">
        <v>0.19943874755428401</v>
      </c>
      <c r="BS11" s="17">
        <v>0.213267702209263</v>
      </c>
      <c r="BT11" s="17">
        <v>0.252946516429713</v>
      </c>
      <c r="BU11" s="17">
        <v>0.18678482129903301</v>
      </c>
      <c r="BV11" s="17"/>
      <c r="BW11" s="17">
        <v>0.19310780709542399</v>
      </c>
      <c r="BX11" s="17">
        <v>0.185681554551543</v>
      </c>
      <c r="BY11" s="17">
        <v>0.22593457185424501</v>
      </c>
      <c r="BZ11" s="17">
        <v>0.19102596576914399</v>
      </c>
      <c r="CA11" s="17">
        <v>0.28006419309048303</v>
      </c>
      <c r="CB11" s="17">
        <v>0.176766438102647</v>
      </c>
      <c r="CC11" s="17">
        <v>0.263741239432501</v>
      </c>
      <c r="CD11" s="17">
        <v>0.382624865281257</v>
      </c>
      <c r="CE11" s="17"/>
      <c r="CF11" s="17">
        <v>0.211209725216773</v>
      </c>
      <c r="CG11" s="17">
        <v>0.20105776347832299</v>
      </c>
      <c r="CH11" s="17">
        <v>0.22486954432741299</v>
      </c>
      <c r="CI11" s="17">
        <v>0.27867919358353899</v>
      </c>
      <c r="CJ11" s="17">
        <v>0.289733694836523</v>
      </c>
      <c r="CK11" s="17"/>
      <c r="CL11" s="17">
        <v>0.28898749733344298</v>
      </c>
      <c r="CM11" s="17"/>
      <c r="CN11" s="17">
        <v>0.21423033240848499</v>
      </c>
      <c r="CO11" s="17">
        <v>0.26422645946972201</v>
      </c>
      <c r="CP11" s="17">
        <v>0.218710823853418</v>
      </c>
    </row>
    <row r="12" spans="2:94" x14ac:dyDescent="0.35">
      <c r="B12" s="18" t="s">
        <v>208</v>
      </c>
      <c r="C12" s="17">
        <v>0.101614340695099</v>
      </c>
      <c r="D12" s="17">
        <v>9.3393927064654297E-2</v>
      </c>
      <c r="E12" s="17">
        <v>0.10909520250539601</v>
      </c>
      <c r="F12" s="17"/>
      <c r="G12" s="17">
        <v>9.9815561583697504E-2</v>
      </c>
      <c r="H12" s="17">
        <v>0.111054011456781</v>
      </c>
      <c r="I12" s="17">
        <v>0.10713754273668</v>
      </c>
      <c r="J12" s="17">
        <v>8.0160056762950696E-2</v>
      </c>
      <c r="K12" s="17">
        <v>0.104305244668964</v>
      </c>
      <c r="L12" s="17">
        <v>0.107585555896116</v>
      </c>
      <c r="M12" s="17"/>
      <c r="N12" s="17">
        <v>9.0146558717195596E-2</v>
      </c>
      <c r="O12" s="17">
        <v>0.126408875753596</v>
      </c>
      <c r="P12" s="17">
        <v>9.3674360346918603E-2</v>
      </c>
      <c r="Q12" s="17">
        <v>9.2230843792581604E-2</v>
      </c>
      <c r="R12" s="17"/>
      <c r="S12" s="17">
        <v>7.7181656704314594E-2</v>
      </c>
      <c r="T12" s="17">
        <v>0.128224234926753</v>
      </c>
      <c r="U12" s="17">
        <v>7.2046400028974597E-2</v>
      </c>
      <c r="V12" s="17">
        <v>0.101829884871651</v>
      </c>
      <c r="W12" s="17">
        <v>0.166411325506307</v>
      </c>
      <c r="X12" s="17">
        <v>0.14470222159256299</v>
      </c>
      <c r="Y12" s="17">
        <v>7.4706705488316594E-2</v>
      </c>
      <c r="Z12" s="17">
        <v>2.1620644634849001E-2</v>
      </c>
      <c r="AA12" s="17">
        <v>9.5338750997796803E-2</v>
      </c>
      <c r="AB12" s="17">
        <v>0.113288246685739</v>
      </c>
      <c r="AC12" s="17">
        <v>0.1075247010881</v>
      </c>
      <c r="AD12" s="17"/>
      <c r="AE12" s="17">
        <v>0.100001137122001</v>
      </c>
      <c r="AF12" s="17">
        <v>9.3083960697664905E-2</v>
      </c>
      <c r="AG12" s="17">
        <v>0.124332613973587</v>
      </c>
      <c r="AH12" s="17"/>
      <c r="AI12" s="17">
        <v>0.113990743388437</v>
      </c>
      <c r="AJ12" s="17">
        <v>9.5404033576342306E-2</v>
      </c>
      <c r="AK12" s="17">
        <v>6.1849814009107801E-2</v>
      </c>
      <c r="AL12" s="17">
        <v>0.156347659614161</v>
      </c>
      <c r="AM12" s="17">
        <v>0.101086526206029</v>
      </c>
      <c r="AN12" s="17"/>
      <c r="AO12" s="17">
        <v>0.123020652690828</v>
      </c>
      <c r="AP12" s="17">
        <v>8.2195302005042506E-2</v>
      </c>
      <c r="AQ12" s="17">
        <v>7.2412202762248898E-2</v>
      </c>
      <c r="AR12" s="17"/>
      <c r="AS12" s="17">
        <v>9.2426896357203706E-2</v>
      </c>
      <c r="AT12" s="17">
        <v>8.9836057230929398E-2</v>
      </c>
      <c r="AU12" s="17">
        <v>0.11021420153676199</v>
      </c>
      <c r="AV12" s="17">
        <v>0.109812178355967</v>
      </c>
      <c r="AW12" s="17">
        <v>0.11079577334209199</v>
      </c>
      <c r="AX12" s="17"/>
      <c r="AY12" s="17">
        <v>0</v>
      </c>
      <c r="AZ12" s="17">
        <v>7.8736812579946303E-2</v>
      </c>
      <c r="BA12" s="17">
        <v>9.7581419292851607E-2</v>
      </c>
      <c r="BB12" s="17">
        <v>0.117293092284299</v>
      </c>
      <c r="BC12" s="17">
        <v>0.11312298371641399</v>
      </c>
      <c r="BD12" s="17">
        <v>8.3753176754973194E-2</v>
      </c>
      <c r="BE12" s="17">
        <v>0.131845542043665</v>
      </c>
      <c r="BF12" s="17">
        <v>0.106245229574758</v>
      </c>
      <c r="BG12" s="17">
        <v>0.10941319127117401</v>
      </c>
      <c r="BH12" s="17">
        <v>9.9390768511625802E-2</v>
      </c>
      <c r="BI12" s="17">
        <v>0.12923975450203001</v>
      </c>
      <c r="BJ12" s="17">
        <v>0.107710644779802</v>
      </c>
      <c r="BK12" s="17">
        <v>0.102100469614641</v>
      </c>
      <c r="BL12" s="17">
        <v>4.9598416382885799E-2</v>
      </c>
      <c r="BM12" s="17">
        <v>6.8609122145510501E-2</v>
      </c>
      <c r="BN12" s="17">
        <v>0.112985289912857</v>
      </c>
      <c r="BO12" s="17"/>
      <c r="BP12" s="17">
        <v>9.1435668659780506E-2</v>
      </c>
      <c r="BQ12" s="17">
        <v>6.8778944703948505E-2</v>
      </c>
      <c r="BR12" s="17">
        <v>0.17382229259336601</v>
      </c>
      <c r="BS12" s="17">
        <v>0.11106492299093799</v>
      </c>
      <c r="BT12" s="17">
        <v>0.11242251407616401</v>
      </c>
      <c r="BU12" s="17">
        <v>7.09954090353552E-2</v>
      </c>
      <c r="BV12" s="17"/>
      <c r="BW12" s="17">
        <v>0.21088872712098</v>
      </c>
      <c r="BX12" s="17">
        <v>0.140341897126809</v>
      </c>
      <c r="BY12" s="17">
        <v>9.9945053973390305E-2</v>
      </c>
      <c r="BZ12" s="17">
        <v>7.5918606491217802E-2</v>
      </c>
      <c r="CA12" s="17">
        <v>8.1446796103248495E-2</v>
      </c>
      <c r="CB12" s="17">
        <v>0.10233684616545401</v>
      </c>
      <c r="CC12" s="17">
        <v>7.1698494575368504E-2</v>
      </c>
      <c r="CD12" s="17">
        <v>4.2807097789324101E-2</v>
      </c>
      <c r="CE12" s="17"/>
      <c r="CF12" s="17">
        <v>8.08003778696334E-2</v>
      </c>
      <c r="CG12" s="17">
        <v>0.11731558301881601</v>
      </c>
      <c r="CH12" s="17">
        <v>9.6735313681214893E-2</v>
      </c>
      <c r="CI12" s="17">
        <v>8.9161277011375606E-2</v>
      </c>
      <c r="CJ12" s="17">
        <v>9.2227098284018705E-2</v>
      </c>
      <c r="CK12" s="17"/>
      <c r="CL12" s="17">
        <v>7.2240300293155299E-2</v>
      </c>
      <c r="CM12" s="17"/>
      <c r="CN12" s="17">
        <v>8.9794398372809794E-2</v>
      </c>
      <c r="CO12" s="17">
        <v>0.13441444341091599</v>
      </c>
      <c r="CP12" s="17">
        <v>0.101883418806497</v>
      </c>
    </row>
    <row r="13" spans="2:94" x14ac:dyDescent="0.35">
      <c r="B13" s="18" t="s">
        <v>209</v>
      </c>
      <c r="C13" s="17">
        <v>6.5745289419797903E-2</v>
      </c>
      <c r="D13" s="17">
        <v>7.7785209241191103E-2</v>
      </c>
      <c r="E13" s="17">
        <v>5.2075700285618198E-2</v>
      </c>
      <c r="F13" s="17"/>
      <c r="G13" s="17">
        <v>5.5752732600075197E-2</v>
      </c>
      <c r="H13" s="17">
        <v>6.4905489964817695E-2</v>
      </c>
      <c r="I13" s="17">
        <v>4.5057463319382797E-2</v>
      </c>
      <c r="J13" s="17">
        <v>7.4903948057756201E-2</v>
      </c>
      <c r="K13" s="17">
        <v>8.9969031903372604E-2</v>
      </c>
      <c r="L13" s="17">
        <v>6.7549262333671894E-2</v>
      </c>
      <c r="M13" s="17"/>
      <c r="N13" s="17">
        <v>7.3231412289357103E-2</v>
      </c>
      <c r="O13" s="17">
        <v>4.8949980108297798E-2</v>
      </c>
      <c r="P13" s="17">
        <v>7.77240173489855E-2</v>
      </c>
      <c r="Q13" s="17">
        <v>6.5124807446775096E-2</v>
      </c>
      <c r="R13" s="17"/>
      <c r="S13" s="17">
        <v>7.6654967717982594E-2</v>
      </c>
      <c r="T13" s="17">
        <v>7.9502669499308898E-2</v>
      </c>
      <c r="U13" s="17">
        <v>7.4363528281447905E-2</v>
      </c>
      <c r="V13" s="17">
        <v>2.03043599451499E-2</v>
      </c>
      <c r="W13" s="17">
        <v>0.13195584076908201</v>
      </c>
      <c r="X13" s="17">
        <v>8.1710505897346006E-2</v>
      </c>
      <c r="Y13" s="17">
        <v>5.9719706760676797E-2</v>
      </c>
      <c r="Z13" s="17">
        <v>4.1843542722717703E-2</v>
      </c>
      <c r="AA13" s="17">
        <v>4.0513028485638598E-2</v>
      </c>
      <c r="AB13" s="17">
        <v>7.7862730921200302E-2</v>
      </c>
      <c r="AC13" s="17">
        <v>1.9458120432125199E-2</v>
      </c>
      <c r="AD13" s="17"/>
      <c r="AE13" s="17">
        <v>8.69007010051525E-2</v>
      </c>
      <c r="AF13" s="17">
        <v>6.2014941624324998E-2</v>
      </c>
      <c r="AG13" s="17">
        <v>4.1804441330514003E-2</v>
      </c>
      <c r="AH13" s="17"/>
      <c r="AI13" s="17">
        <v>7.3673634489335602E-2</v>
      </c>
      <c r="AJ13" s="17">
        <v>5.8718677993911901E-2</v>
      </c>
      <c r="AK13" s="17">
        <v>6.7746632620753894E-2</v>
      </c>
      <c r="AL13" s="17">
        <v>0.27495008798075499</v>
      </c>
      <c r="AM13" s="17">
        <v>3.8358135333684901E-2</v>
      </c>
      <c r="AN13" s="17"/>
      <c r="AO13" s="17">
        <v>4.6050044334074697E-2</v>
      </c>
      <c r="AP13" s="17">
        <v>6.0221316597893502E-2</v>
      </c>
      <c r="AQ13" s="17">
        <v>7.2706547019762105E-2</v>
      </c>
      <c r="AR13" s="17"/>
      <c r="AS13" s="17">
        <v>7.0272029096472205E-2</v>
      </c>
      <c r="AT13" s="17">
        <v>7.8798959285458395E-2</v>
      </c>
      <c r="AU13" s="17">
        <v>6.7060264996257404E-2</v>
      </c>
      <c r="AV13" s="17">
        <v>1.9028631206472101E-2</v>
      </c>
      <c r="AW13" s="17">
        <v>0</v>
      </c>
      <c r="AX13" s="17"/>
      <c r="AY13" s="17">
        <v>0</v>
      </c>
      <c r="AZ13" s="17">
        <v>7.2371360124735801E-2</v>
      </c>
      <c r="BA13" s="17">
        <v>8.8515328942118804E-2</v>
      </c>
      <c r="BB13" s="17">
        <v>7.7226701705480405E-2</v>
      </c>
      <c r="BC13" s="17">
        <v>8.8821153181419907E-2</v>
      </c>
      <c r="BD13" s="17">
        <v>5.7205027607234699E-2</v>
      </c>
      <c r="BE13" s="17">
        <v>6.4198685548564394E-2</v>
      </c>
      <c r="BF13" s="17">
        <v>8.9176596724983098E-2</v>
      </c>
      <c r="BG13" s="17">
        <v>3.3169718048665101E-2</v>
      </c>
      <c r="BH13" s="17">
        <v>8.9483988946242404E-2</v>
      </c>
      <c r="BI13" s="17">
        <v>4.99651292147325E-2</v>
      </c>
      <c r="BJ13" s="17">
        <v>2.6598543805467501E-2</v>
      </c>
      <c r="BK13" s="17">
        <v>4.15950650869076E-2</v>
      </c>
      <c r="BL13" s="17">
        <v>0</v>
      </c>
      <c r="BM13" s="17">
        <v>0</v>
      </c>
      <c r="BN13" s="17">
        <v>7.2325810311029901E-2</v>
      </c>
      <c r="BO13" s="17"/>
      <c r="BP13" s="17">
        <v>6.5728512428487207E-2</v>
      </c>
      <c r="BQ13" s="17">
        <v>5.26567325608139E-2</v>
      </c>
      <c r="BR13" s="17">
        <v>6.9489877610953099E-2</v>
      </c>
      <c r="BS13" s="17">
        <v>8.2173442913501094E-2</v>
      </c>
      <c r="BT13" s="17">
        <v>4.5964665227771102E-2</v>
      </c>
      <c r="BU13" s="17">
        <v>0.105373553920899</v>
      </c>
      <c r="BV13" s="17"/>
      <c r="BW13" s="17">
        <v>7.6130591880392104E-2</v>
      </c>
      <c r="BX13" s="17">
        <v>6.4758468419762502E-2</v>
      </c>
      <c r="BY13" s="17">
        <v>6.5618634225599395E-2</v>
      </c>
      <c r="BZ13" s="17">
        <v>7.8983952283300796E-2</v>
      </c>
      <c r="CA13" s="17">
        <v>6.2554661246308499E-2</v>
      </c>
      <c r="CB13" s="17">
        <v>9.5210575518438506E-2</v>
      </c>
      <c r="CC13" s="17">
        <v>3.8318005746429198E-2</v>
      </c>
      <c r="CD13" s="17">
        <v>2.13361682539484E-2</v>
      </c>
      <c r="CE13" s="17"/>
      <c r="CF13" s="17">
        <v>4.92644675238521E-2</v>
      </c>
      <c r="CG13" s="17">
        <v>8.18786592764877E-2</v>
      </c>
      <c r="CH13" s="17">
        <v>5.6366646241300701E-2</v>
      </c>
      <c r="CI13" s="17">
        <v>5.6835866126539902E-2</v>
      </c>
      <c r="CJ13" s="17">
        <v>7.07756286567605E-2</v>
      </c>
      <c r="CK13" s="17"/>
      <c r="CL13" s="17">
        <v>6.0709980444914401E-2</v>
      </c>
      <c r="CM13" s="17"/>
      <c r="CN13" s="17">
        <v>7.2851254210283004E-2</v>
      </c>
      <c r="CO13" s="17">
        <v>6.6702452096548598E-2</v>
      </c>
      <c r="CP13" s="17">
        <v>4.8877132144498597E-2</v>
      </c>
    </row>
    <row r="14" spans="2:94" x14ac:dyDescent="0.35">
      <c r="B14" s="18" t="s">
        <v>133</v>
      </c>
      <c r="C14" s="17">
        <v>5.2629409860650601E-2</v>
      </c>
      <c r="D14" s="17">
        <v>3.5080177823070199E-2</v>
      </c>
      <c r="E14" s="17">
        <v>6.9152248577915701E-2</v>
      </c>
      <c r="F14" s="17"/>
      <c r="G14" s="17">
        <v>3.25975656719708E-2</v>
      </c>
      <c r="H14" s="17">
        <v>3.2426050682488203E-2</v>
      </c>
      <c r="I14" s="17">
        <v>3.98257287894387E-2</v>
      </c>
      <c r="J14" s="17">
        <v>6.7133897075670898E-2</v>
      </c>
      <c r="K14" s="17">
        <v>8.30996850215618E-2</v>
      </c>
      <c r="L14" s="17">
        <v>6.1112418296614297E-2</v>
      </c>
      <c r="M14" s="17"/>
      <c r="N14" s="17">
        <v>3.4627389070135899E-2</v>
      </c>
      <c r="O14" s="17">
        <v>7.1853376109314998E-2</v>
      </c>
      <c r="P14" s="17">
        <v>3.8837062510491002E-2</v>
      </c>
      <c r="Q14" s="17">
        <v>6.6732094608673104E-2</v>
      </c>
      <c r="R14" s="17"/>
      <c r="S14" s="17">
        <v>5.7298733840240298E-2</v>
      </c>
      <c r="T14" s="17">
        <v>5.7169461641755903E-2</v>
      </c>
      <c r="U14" s="17">
        <v>7.8350930555554504E-2</v>
      </c>
      <c r="V14" s="17">
        <v>6.84719684676586E-2</v>
      </c>
      <c r="W14" s="17">
        <v>1.5558726604836899E-2</v>
      </c>
      <c r="X14" s="17">
        <v>5.3442188369146298E-2</v>
      </c>
      <c r="Y14" s="17">
        <v>2.2269905420175401E-2</v>
      </c>
      <c r="Z14" s="17">
        <v>4.8719621621201803E-2</v>
      </c>
      <c r="AA14" s="17">
        <v>6.4619207564285505E-2</v>
      </c>
      <c r="AB14" s="17">
        <v>5.5786428119361402E-2</v>
      </c>
      <c r="AC14" s="17">
        <v>1.93718085174505E-2</v>
      </c>
      <c r="AD14" s="17"/>
      <c r="AE14" s="17">
        <v>4.54898967225916E-2</v>
      </c>
      <c r="AF14" s="17">
        <v>5.9332609846050502E-2</v>
      </c>
      <c r="AG14" s="17">
        <v>6.6924463728612105E-2</v>
      </c>
      <c r="AH14" s="17"/>
      <c r="AI14" s="17">
        <v>4.9730209095016603E-2</v>
      </c>
      <c r="AJ14" s="17">
        <v>4.2356830753522999E-2</v>
      </c>
      <c r="AK14" s="17">
        <v>1.7263812467735701E-2</v>
      </c>
      <c r="AL14" s="17">
        <v>0</v>
      </c>
      <c r="AM14" s="17">
        <v>0.13287752730631699</v>
      </c>
      <c r="AN14" s="17"/>
      <c r="AO14" s="17">
        <v>5.2035433317991799E-2</v>
      </c>
      <c r="AP14" s="17">
        <v>2.23835080255473E-2</v>
      </c>
      <c r="AQ14" s="17">
        <v>5.1011345052488402E-2</v>
      </c>
      <c r="AR14" s="17"/>
      <c r="AS14" s="17">
        <v>5.8417127426795001E-2</v>
      </c>
      <c r="AT14" s="17">
        <v>6.8380131227953903E-2</v>
      </c>
      <c r="AU14" s="17">
        <v>4.8558921380577998E-2</v>
      </c>
      <c r="AV14" s="17">
        <v>3.74699592435144E-2</v>
      </c>
      <c r="AW14" s="17">
        <v>0</v>
      </c>
      <c r="AX14" s="17"/>
      <c r="AY14" s="17">
        <v>0.34223459819462598</v>
      </c>
      <c r="AZ14" s="17">
        <v>7.7195254349532005E-2</v>
      </c>
      <c r="BA14" s="17">
        <v>7.6033082730488394E-2</v>
      </c>
      <c r="BB14" s="17">
        <v>6.5926808942739903E-2</v>
      </c>
      <c r="BC14" s="17">
        <v>4.6547458840825402E-2</v>
      </c>
      <c r="BD14" s="17">
        <v>4.2191094828007598E-2</v>
      </c>
      <c r="BE14" s="17">
        <v>4.82733732160293E-2</v>
      </c>
      <c r="BF14" s="17">
        <v>8.1932801964449603E-2</v>
      </c>
      <c r="BG14" s="17">
        <v>3.1495670143147997E-2</v>
      </c>
      <c r="BH14" s="17">
        <v>7.6798986962087298E-2</v>
      </c>
      <c r="BI14" s="17">
        <v>3.7152355986391702E-2</v>
      </c>
      <c r="BJ14" s="17">
        <v>5.1618501776133398E-2</v>
      </c>
      <c r="BK14" s="17">
        <v>0</v>
      </c>
      <c r="BL14" s="17">
        <v>5.4841782105898199E-2</v>
      </c>
      <c r="BM14" s="17">
        <v>0</v>
      </c>
      <c r="BN14" s="17">
        <v>0</v>
      </c>
      <c r="BO14" s="17"/>
      <c r="BP14" s="17">
        <v>4.2761329088203702E-2</v>
      </c>
      <c r="BQ14" s="17">
        <v>5.4457542882325898E-2</v>
      </c>
      <c r="BR14" s="17">
        <v>4.96210534729195E-2</v>
      </c>
      <c r="BS14" s="17">
        <v>4.7717670688698401E-2</v>
      </c>
      <c r="BT14" s="17">
        <v>6.2366651427924601E-2</v>
      </c>
      <c r="BU14" s="17">
        <v>9.3880617423607607E-2</v>
      </c>
      <c r="BV14" s="17"/>
      <c r="BW14" s="17">
        <v>2.6540116357823398E-2</v>
      </c>
      <c r="BX14" s="17">
        <v>5.9397808024227401E-2</v>
      </c>
      <c r="BY14" s="17">
        <v>3.3699640598018298E-2</v>
      </c>
      <c r="BZ14" s="17">
        <v>5.2657694302051798E-2</v>
      </c>
      <c r="CA14" s="17">
        <v>5.8493845038716998E-2</v>
      </c>
      <c r="CB14" s="17">
        <v>6.3180540011970196E-2</v>
      </c>
      <c r="CC14" s="17">
        <v>3.8258993224234497E-2</v>
      </c>
      <c r="CD14" s="17">
        <v>6.9269738658147895E-2</v>
      </c>
      <c r="CE14" s="17"/>
      <c r="CF14" s="17">
        <v>2.1892124338383001E-2</v>
      </c>
      <c r="CG14" s="17">
        <v>5.6603759803619702E-2</v>
      </c>
      <c r="CH14" s="17">
        <v>4.8780416371124402E-2</v>
      </c>
      <c r="CI14" s="17">
        <v>5.9047267175558402E-2</v>
      </c>
      <c r="CJ14" s="17">
        <v>9.32959422982238E-2</v>
      </c>
      <c r="CK14" s="17"/>
      <c r="CL14" s="17">
        <v>3.6920917332636097E-2</v>
      </c>
      <c r="CM14" s="17"/>
      <c r="CN14" s="17">
        <v>6.4344731967709901E-2</v>
      </c>
      <c r="CO14" s="17">
        <v>3.3506551594915397E-2</v>
      </c>
      <c r="CP14" s="17">
        <v>4.1545996539769703E-2</v>
      </c>
    </row>
    <row r="15" spans="2:94" x14ac:dyDescent="0.35">
      <c r="B15" s="18" t="s">
        <v>145</v>
      </c>
      <c r="C15" s="20">
        <v>0.55476221857696095</v>
      </c>
      <c r="D15" s="20">
        <v>0.57908552124496204</v>
      </c>
      <c r="E15" s="20">
        <v>0.53117453031047501</v>
      </c>
      <c r="F15" s="20"/>
      <c r="G15" s="20">
        <v>0.61233342231994803</v>
      </c>
      <c r="H15" s="20">
        <v>0.60773828786547801</v>
      </c>
      <c r="I15" s="20">
        <v>0.56396464244570299</v>
      </c>
      <c r="J15" s="20">
        <v>0.58562026578359705</v>
      </c>
      <c r="K15" s="20">
        <v>0.48343315406932902</v>
      </c>
      <c r="L15" s="20">
        <v>0.48626821102797702</v>
      </c>
      <c r="M15" s="20"/>
      <c r="N15" s="20">
        <v>0.56641021870805397</v>
      </c>
      <c r="O15" s="20">
        <v>0.57482832219521396</v>
      </c>
      <c r="P15" s="20">
        <v>0.56965743393061297</v>
      </c>
      <c r="Q15" s="20">
        <v>0.50659511583533401</v>
      </c>
      <c r="R15" s="20"/>
      <c r="S15" s="20">
        <v>0.60902247955327804</v>
      </c>
      <c r="T15" s="20">
        <v>0.47616518615322301</v>
      </c>
      <c r="U15" s="20">
        <v>0.56773067675750499</v>
      </c>
      <c r="V15" s="20">
        <v>0.58197006354497005</v>
      </c>
      <c r="W15" s="20">
        <v>0.46385811905987401</v>
      </c>
      <c r="X15" s="20">
        <v>0.47374504377709797</v>
      </c>
      <c r="Y15" s="20">
        <v>0.637110281861898</v>
      </c>
      <c r="Z15" s="20">
        <v>0.58522750554147196</v>
      </c>
      <c r="AA15" s="20">
        <v>0.58950344795769505</v>
      </c>
      <c r="AB15" s="20">
        <v>0.50604962321719704</v>
      </c>
      <c r="AC15" s="20">
        <v>0.61260714800181204</v>
      </c>
      <c r="AD15" s="20"/>
      <c r="AE15" s="20">
        <v>0.53438687780535599</v>
      </c>
      <c r="AF15" s="20">
        <v>0.573816990815604</v>
      </c>
      <c r="AG15" s="20">
        <v>0.51535499155470099</v>
      </c>
      <c r="AH15" s="20"/>
      <c r="AI15" s="20">
        <v>0.49479754941499499</v>
      </c>
      <c r="AJ15" s="20">
        <v>0.66045841244084802</v>
      </c>
      <c r="AK15" s="20">
        <v>0.63626290584581302</v>
      </c>
      <c r="AL15" s="20">
        <v>0.32174052784853702</v>
      </c>
      <c r="AM15" s="20">
        <v>0.46553869691101801</v>
      </c>
      <c r="AN15" s="20"/>
      <c r="AO15" s="20">
        <v>0.53228850833998798</v>
      </c>
      <c r="AP15" s="20">
        <v>0.65396488973108702</v>
      </c>
      <c r="AQ15" s="20">
        <v>0.59149245820798702</v>
      </c>
      <c r="AR15" s="20"/>
      <c r="AS15" s="20">
        <v>0.52743564538593202</v>
      </c>
      <c r="AT15" s="20">
        <v>0.53213531734304098</v>
      </c>
      <c r="AU15" s="20">
        <v>0.57799458306832996</v>
      </c>
      <c r="AV15" s="20">
        <v>0.60212290202443597</v>
      </c>
      <c r="AW15" s="20">
        <v>0.67064149687503005</v>
      </c>
      <c r="AX15" s="20"/>
      <c r="AY15" s="20">
        <v>0.65776540180537402</v>
      </c>
      <c r="AZ15" s="20">
        <v>0.45092349826851702</v>
      </c>
      <c r="BA15" s="20">
        <v>0.41714581395355699</v>
      </c>
      <c r="BB15" s="20">
        <v>0.44717614412694001</v>
      </c>
      <c r="BC15" s="20">
        <v>0.58998623042757103</v>
      </c>
      <c r="BD15" s="20">
        <v>0.57694678791112097</v>
      </c>
      <c r="BE15" s="20">
        <v>0.53380681532888197</v>
      </c>
      <c r="BF15" s="20">
        <v>0.59944992359443905</v>
      </c>
      <c r="BG15" s="20">
        <v>0.65241858383356399</v>
      </c>
      <c r="BH15" s="20">
        <v>0.498212094789872</v>
      </c>
      <c r="BI15" s="20">
        <v>0.57406473309734596</v>
      </c>
      <c r="BJ15" s="20">
        <v>0.50726251623280005</v>
      </c>
      <c r="BK15" s="20">
        <v>0.58925621400417605</v>
      </c>
      <c r="BL15" s="20">
        <v>0.56030558979429901</v>
      </c>
      <c r="BM15" s="20">
        <v>0.86819777307798096</v>
      </c>
      <c r="BN15" s="20">
        <v>0.72108127471184003</v>
      </c>
      <c r="BO15" s="20"/>
      <c r="BP15" s="20">
        <v>0.59854966604689497</v>
      </c>
      <c r="BQ15" s="20">
        <v>0.56294496585321896</v>
      </c>
      <c r="BR15" s="20">
        <v>0.50762802876847701</v>
      </c>
      <c r="BS15" s="20">
        <v>0.54577626119759903</v>
      </c>
      <c r="BT15" s="20">
        <v>0.52629965283842695</v>
      </c>
      <c r="BU15" s="20">
        <v>0.54296559832110503</v>
      </c>
      <c r="BV15" s="20"/>
      <c r="BW15" s="20">
        <v>0.49333275754538097</v>
      </c>
      <c r="BX15" s="20">
        <v>0.54982027187765803</v>
      </c>
      <c r="BY15" s="20">
        <v>0.57480209934874704</v>
      </c>
      <c r="BZ15" s="20">
        <v>0.60141378115428601</v>
      </c>
      <c r="CA15" s="20">
        <v>0.51744050452124302</v>
      </c>
      <c r="CB15" s="20">
        <v>0.56250560020148999</v>
      </c>
      <c r="CC15" s="20">
        <v>0.58798326702146697</v>
      </c>
      <c r="CD15" s="20">
        <v>0.48396213001732202</v>
      </c>
      <c r="CE15" s="20"/>
      <c r="CF15" s="20">
        <v>0.63683330505135904</v>
      </c>
      <c r="CG15" s="20">
        <v>0.54314423442275295</v>
      </c>
      <c r="CH15" s="20">
        <v>0.57324807937894695</v>
      </c>
      <c r="CI15" s="20">
        <v>0.51627639610298703</v>
      </c>
      <c r="CJ15" s="20">
        <v>0.45396763592447398</v>
      </c>
      <c r="CK15" s="20"/>
      <c r="CL15" s="20">
        <v>0.54114130459585097</v>
      </c>
      <c r="CM15" s="20"/>
      <c r="CN15" s="20">
        <v>0.558779283040713</v>
      </c>
      <c r="CO15" s="20">
        <v>0.50115009342789796</v>
      </c>
      <c r="CP15" s="20">
        <v>0.58898262865581597</v>
      </c>
    </row>
    <row r="16" spans="2:94" x14ac:dyDescent="0.35">
      <c r="B16" s="18" t="s">
        <v>146</v>
      </c>
      <c r="C16" s="20">
        <v>0.16735963011489699</v>
      </c>
      <c r="D16" s="20">
        <v>0.171179136305845</v>
      </c>
      <c r="E16" s="20">
        <v>0.16117090279101401</v>
      </c>
      <c r="F16" s="20"/>
      <c r="G16" s="20">
        <v>0.15556829418377299</v>
      </c>
      <c r="H16" s="20">
        <v>0.175959501421599</v>
      </c>
      <c r="I16" s="20">
        <v>0.15219500605606301</v>
      </c>
      <c r="J16" s="20">
        <v>0.15506400482070701</v>
      </c>
      <c r="K16" s="20">
        <v>0.19427427657233701</v>
      </c>
      <c r="L16" s="20">
        <v>0.17513481822978799</v>
      </c>
      <c r="M16" s="20"/>
      <c r="N16" s="20">
        <v>0.16337797100655299</v>
      </c>
      <c r="O16" s="20">
        <v>0.17535885586189401</v>
      </c>
      <c r="P16" s="20">
        <v>0.17139837769590399</v>
      </c>
      <c r="Q16" s="20">
        <v>0.15735565123935699</v>
      </c>
      <c r="R16" s="20"/>
      <c r="S16" s="20">
        <v>0.15383662442229701</v>
      </c>
      <c r="T16" s="20">
        <v>0.20772690442606201</v>
      </c>
      <c r="U16" s="20">
        <v>0.14640992831042199</v>
      </c>
      <c r="V16" s="20">
        <v>0.12213424481680001</v>
      </c>
      <c r="W16" s="20">
        <v>0.29836716627538801</v>
      </c>
      <c r="X16" s="20">
        <v>0.22641272748990901</v>
      </c>
      <c r="Y16" s="20">
        <v>0.13442641224899299</v>
      </c>
      <c r="Z16" s="20">
        <v>6.3464187357566704E-2</v>
      </c>
      <c r="AA16" s="20">
        <v>0.13585177948343499</v>
      </c>
      <c r="AB16" s="20">
        <v>0.19115097760694</v>
      </c>
      <c r="AC16" s="20">
        <v>0.126982821520225</v>
      </c>
      <c r="AD16" s="20"/>
      <c r="AE16" s="20">
        <v>0.186901838127154</v>
      </c>
      <c r="AF16" s="20">
        <v>0.15509890232199</v>
      </c>
      <c r="AG16" s="20">
        <v>0.166137055304101</v>
      </c>
      <c r="AH16" s="20"/>
      <c r="AI16" s="20">
        <v>0.18766437787777299</v>
      </c>
      <c r="AJ16" s="20">
        <v>0.15412271157025401</v>
      </c>
      <c r="AK16" s="20">
        <v>0.129596446629862</v>
      </c>
      <c r="AL16" s="20">
        <v>0.43129774759491601</v>
      </c>
      <c r="AM16" s="20">
        <v>0.13944466153971399</v>
      </c>
      <c r="AN16" s="20"/>
      <c r="AO16" s="20">
        <v>0.16907069702490299</v>
      </c>
      <c r="AP16" s="20">
        <v>0.142416618602936</v>
      </c>
      <c r="AQ16" s="20">
        <v>0.145118749782011</v>
      </c>
      <c r="AR16" s="20"/>
      <c r="AS16" s="20">
        <v>0.16269892545367601</v>
      </c>
      <c r="AT16" s="20">
        <v>0.16863501651638799</v>
      </c>
      <c r="AU16" s="20">
        <v>0.17727446653302001</v>
      </c>
      <c r="AV16" s="20">
        <v>0.12884080956243901</v>
      </c>
      <c r="AW16" s="20">
        <v>0.11079577334209199</v>
      </c>
      <c r="AX16" s="20"/>
      <c r="AY16" s="20">
        <v>0</v>
      </c>
      <c r="AZ16" s="20">
        <v>0.15110817270468199</v>
      </c>
      <c r="BA16" s="20">
        <v>0.18609674823496999</v>
      </c>
      <c r="BB16" s="20">
        <v>0.19451979398978</v>
      </c>
      <c r="BC16" s="20">
        <v>0.201944136897834</v>
      </c>
      <c r="BD16" s="20">
        <v>0.14095820436220799</v>
      </c>
      <c r="BE16" s="20">
        <v>0.19604422759223</v>
      </c>
      <c r="BF16" s="20">
        <v>0.195421826299741</v>
      </c>
      <c r="BG16" s="20">
        <v>0.142582909319839</v>
      </c>
      <c r="BH16" s="20">
        <v>0.188874757457868</v>
      </c>
      <c r="BI16" s="20">
        <v>0.17920488371676199</v>
      </c>
      <c r="BJ16" s="20">
        <v>0.13430918858527</v>
      </c>
      <c r="BK16" s="20">
        <v>0.143695534701548</v>
      </c>
      <c r="BL16" s="20">
        <v>4.9598416382885799E-2</v>
      </c>
      <c r="BM16" s="20">
        <v>6.8609122145510501E-2</v>
      </c>
      <c r="BN16" s="20">
        <v>0.185311100223887</v>
      </c>
      <c r="BO16" s="20"/>
      <c r="BP16" s="20">
        <v>0.15716418108826799</v>
      </c>
      <c r="BQ16" s="20">
        <v>0.121435677264762</v>
      </c>
      <c r="BR16" s="20">
        <v>0.243312170204319</v>
      </c>
      <c r="BS16" s="20">
        <v>0.19323836590443899</v>
      </c>
      <c r="BT16" s="20">
        <v>0.15838717930393501</v>
      </c>
      <c r="BU16" s="20">
        <v>0.17636896295625401</v>
      </c>
      <c r="BV16" s="20"/>
      <c r="BW16" s="20">
        <v>0.28701931900137201</v>
      </c>
      <c r="BX16" s="20">
        <v>0.20510036554657199</v>
      </c>
      <c r="BY16" s="20">
        <v>0.16556368819899001</v>
      </c>
      <c r="BZ16" s="20">
        <v>0.154902558774519</v>
      </c>
      <c r="CA16" s="20">
        <v>0.14400145734955699</v>
      </c>
      <c r="CB16" s="20">
        <v>0.197547421683892</v>
      </c>
      <c r="CC16" s="20">
        <v>0.11001650032179799</v>
      </c>
      <c r="CD16" s="20">
        <v>6.4143266043272501E-2</v>
      </c>
      <c r="CE16" s="20"/>
      <c r="CF16" s="20">
        <v>0.13006484539348601</v>
      </c>
      <c r="CG16" s="20">
        <v>0.199194242295304</v>
      </c>
      <c r="CH16" s="20">
        <v>0.15310195992251599</v>
      </c>
      <c r="CI16" s="20">
        <v>0.14599714313791501</v>
      </c>
      <c r="CJ16" s="20">
        <v>0.163002726940779</v>
      </c>
      <c r="CK16" s="20"/>
      <c r="CL16" s="20">
        <v>0.13295028073807</v>
      </c>
      <c r="CM16" s="20"/>
      <c r="CN16" s="20">
        <v>0.16264565258309299</v>
      </c>
      <c r="CO16" s="20">
        <v>0.201116895507465</v>
      </c>
      <c r="CP16" s="20">
        <v>0.150760550950996</v>
      </c>
    </row>
    <row r="17" spans="2:94" x14ac:dyDescent="0.35">
      <c r="B17" s="18" t="s">
        <v>147</v>
      </c>
      <c r="C17" s="21">
        <v>0.38740258846206399</v>
      </c>
      <c r="D17" s="21">
        <v>0.40790638493911602</v>
      </c>
      <c r="E17" s="21">
        <v>0.37000362751946098</v>
      </c>
      <c r="F17" s="21"/>
      <c r="G17" s="21">
        <v>0.45676512813617598</v>
      </c>
      <c r="H17" s="21">
        <v>0.43177878644387901</v>
      </c>
      <c r="I17" s="21">
        <v>0.41176963638963998</v>
      </c>
      <c r="J17" s="21">
        <v>0.43055626096289001</v>
      </c>
      <c r="K17" s="21">
        <v>0.28915887749699198</v>
      </c>
      <c r="L17" s="21">
        <v>0.31113339279819002</v>
      </c>
      <c r="M17" s="21"/>
      <c r="N17" s="21">
        <v>0.40303224770150098</v>
      </c>
      <c r="O17" s="21">
        <v>0.39946946633332098</v>
      </c>
      <c r="P17" s="21">
        <v>0.39825905623470798</v>
      </c>
      <c r="Q17" s="21">
        <v>0.34923946459597799</v>
      </c>
      <c r="R17" s="21"/>
      <c r="S17" s="21">
        <v>0.45518585513098098</v>
      </c>
      <c r="T17" s="21">
        <v>0.268438281727162</v>
      </c>
      <c r="U17" s="21">
        <v>0.42132074844708201</v>
      </c>
      <c r="V17" s="21">
        <v>0.45983581872816898</v>
      </c>
      <c r="W17" s="21">
        <v>0.165490952784485</v>
      </c>
      <c r="X17" s="21">
        <v>0.24733231628718899</v>
      </c>
      <c r="Y17" s="21">
        <v>0.50268386961290501</v>
      </c>
      <c r="Z17" s="21">
        <v>0.52176331818390498</v>
      </c>
      <c r="AA17" s="21">
        <v>0.45365166847425997</v>
      </c>
      <c r="AB17" s="21">
        <v>0.31489864561025799</v>
      </c>
      <c r="AC17" s="21">
        <v>0.48562432648158699</v>
      </c>
      <c r="AD17" s="21"/>
      <c r="AE17" s="21">
        <v>0.34748503967820199</v>
      </c>
      <c r="AF17" s="21">
        <v>0.41871808849361403</v>
      </c>
      <c r="AG17" s="21">
        <v>0.34921793625059999</v>
      </c>
      <c r="AH17" s="21"/>
      <c r="AI17" s="21">
        <v>0.30713317153722203</v>
      </c>
      <c r="AJ17" s="21">
        <v>0.50633570087059399</v>
      </c>
      <c r="AK17" s="21">
        <v>0.50666645921595099</v>
      </c>
      <c r="AL17" s="21">
        <v>-0.109557219746379</v>
      </c>
      <c r="AM17" s="21">
        <v>0.32609403537130399</v>
      </c>
      <c r="AN17" s="21"/>
      <c r="AO17" s="21">
        <v>0.36321781131508502</v>
      </c>
      <c r="AP17" s="21">
        <v>0.51154827112815104</v>
      </c>
      <c r="AQ17" s="21">
        <v>0.44637370842597601</v>
      </c>
      <c r="AR17" s="21"/>
      <c r="AS17" s="21">
        <v>0.36473671993225598</v>
      </c>
      <c r="AT17" s="21">
        <v>0.36350030082665302</v>
      </c>
      <c r="AU17" s="21">
        <v>0.40072011653530998</v>
      </c>
      <c r="AV17" s="21">
        <v>0.47328209246199698</v>
      </c>
      <c r="AW17" s="21">
        <v>0.55984572353293804</v>
      </c>
      <c r="AX17" s="21"/>
      <c r="AY17" s="21">
        <v>0.65776540180537402</v>
      </c>
      <c r="AZ17" s="21">
        <v>0.299815325563835</v>
      </c>
      <c r="BA17" s="21">
        <v>0.23104906571858599</v>
      </c>
      <c r="BB17" s="21">
        <v>0.25265635013715998</v>
      </c>
      <c r="BC17" s="21">
        <v>0.38804209352973701</v>
      </c>
      <c r="BD17" s="21">
        <v>0.43598858354891301</v>
      </c>
      <c r="BE17" s="21">
        <v>0.33776258773665202</v>
      </c>
      <c r="BF17" s="21">
        <v>0.40402809729469802</v>
      </c>
      <c r="BG17" s="21">
        <v>0.50983567451372502</v>
      </c>
      <c r="BH17" s="21">
        <v>0.30933733733200403</v>
      </c>
      <c r="BI17" s="21">
        <v>0.39485984938058399</v>
      </c>
      <c r="BJ17" s="21">
        <v>0.37295332764753097</v>
      </c>
      <c r="BK17" s="21">
        <v>0.44556067930262799</v>
      </c>
      <c r="BL17" s="21">
        <v>0.51070717341141303</v>
      </c>
      <c r="BM17" s="21">
        <v>0.799588650932471</v>
      </c>
      <c r="BN17" s="21">
        <v>0.53577017448795305</v>
      </c>
      <c r="BO17" s="21"/>
      <c r="BP17" s="21">
        <v>0.441385484958628</v>
      </c>
      <c r="BQ17" s="21">
        <v>0.44150928858845701</v>
      </c>
      <c r="BR17" s="21">
        <v>0.26431585856415801</v>
      </c>
      <c r="BS17" s="21">
        <v>0.35253789529315999</v>
      </c>
      <c r="BT17" s="21">
        <v>0.36791247353449202</v>
      </c>
      <c r="BU17" s="21">
        <v>0.36659663536485099</v>
      </c>
      <c r="BV17" s="21"/>
      <c r="BW17" s="21">
        <v>0.20631343854400899</v>
      </c>
      <c r="BX17" s="21">
        <v>0.34471990633108701</v>
      </c>
      <c r="BY17" s="21">
        <v>0.40923841114975701</v>
      </c>
      <c r="BZ17" s="21">
        <v>0.44651122237976698</v>
      </c>
      <c r="CA17" s="21">
        <v>0.37343904717168602</v>
      </c>
      <c r="CB17" s="21">
        <v>0.36495817851759799</v>
      </c>
      <c r="CC17" s="21">
        <v>0.47796676669966898</v>
      </c>
      <c r="CD17" s="21">
        <v>0.41981886397404899</v>
      </c>
      <c r="CE17" s="21"/>
      <c r="CF17" s="21">
        <v>0.50676845965787298</v>
      </c>
      <c r="CG17" s="21">
        <v>0.34394999212744898</v>
      </c>
      <c r="CH17" s="21">
        <v>0.42014611945643199</v>
      </c>
      <c r="CI17" s="21">
        <v>0.37027925296507203</v>
      </c>
      <c r="CJ17" s="21">
        <v>0.29096490898369498</v>
      </c>
      <c r="CK17" s="21"/>
      <c r="CL17" s="21">
        <v>0.408191023857781</v>
      </c>
      <c r="CM17" s="21"/>
      <c r="CN17" s="21">
        <v>0.39613363045762001</v>
      </c>
      <c r="CO17" s="21">
        <v>0.30003319792043298</v>
      </c>
      <c r="CP17" s="21">
        <v>0.43822207770482002</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CP22"/>
  <sheetViews>
    <sheetView showGridLines="0" topLeftCell="A6" workbookViewId="0">
      <pane xSplit="2" topLeftCell="CP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1001</v>
      </c>
      <c r="D7" s="10">
        <v>511</v>
      </c>
      <c r="E7" s="10">
        <v>485</v>
      </c>
      <c r="F7" s="10"/>
      <c r="G7" s="10">
        <v>164</v>
      </c>
      <c r="H7" s="10">
        <v>156</v>
      </c>
      <c r="I7" s="10">
        <v>175</v>
      </c>
      <c r="J7" s="10">
        <v>176</v>
      </c>
      <c r="K7" s="10">
        <v>146</v>
      </c>
      <c r="L7" s="10">
        <v>184</v>
      </c>
      <c r="M7" s="10"/>
      <c r="N7" s="10">
        <v>286</v>
      </c>
      <c r="O7" s="10">
        <v>263</v>
      </c>
      <c r="P7" s="10">
        <v>221</v>
      </c>
      <c r="Q7" s="10">
        <v>227</v>
      </c>
      <c r="R7" s="10"/>
      <c r="S7" s="10">
        <v>157</v>
      </c>
      <c r="T7" s="10">
        <v>125</v>
      </c>
      <c r="U7" s="10">
        <v>78</v>
      </c>
      <c r="V7" s="10">
        <v>99</v>
      </c>
      <c r="W7" s="10">
        <v>67</v>
      </c>
      <c r="X7" s="10">
        <v>84</v>
      </c>
      <c r="Y7" s="10">
        <v>85</v>
      </c>
      <c r="Z7" s="10">
        <v>44</v>
      </c>
      <c r="AA7" s="10">
        <v>126</v>
      </c>
      <c r="AB7" s="10">
        <v>88</v>
      </c>
      <c r="AC7" s="10">
        <v>48</v>
      </c>
      <c r="AD7" s="10"/>
      <c r="AE7" s="10">
        <v>356</v>
      </c>
      <c r="AF7" s="10">
        <v>394</v>
      </c>
      <c r="AG7" s="10">
        <v>147</v>
      </c>
      <c r="AH7" s="10"/>
      <c r="AI7" s="10">
        <v>335</v>
      </c>
      <c r="AJ7" s="10">
        <v>300</v>
      </c>
      <c r="AK7" s="10">
        <v>64</v>
      </c>
      <c r="AL7" s="10">
        <v>19</v>
      </c>
      <c r="AM7" s="10">
        <v>130</v>
      </c>
      <c r="AN7" s="10"/>
      <c r="AO7" s="10">
        <v>191</v>
      </c>
      <c r="AP7" s="10">
        <v>388</v>
      </c>
      <c r="AQ7" s="10">
        <v>67</v>
      </c>
      <c r="AR7" s="10"/>
      <c r="AS7" s="10">
        <v>223</v>
      </c>
      <c r="AT7" s="10">
        <v>255</v>
      </c>
      <c r="AU7" s="10">
        <v>265</v>
      </c>
      <c r="AV7" s="10">
        <v>110</v>
      </c>
      <c r="AW7" s="10">
        <v>10</v>
      </c>
      <c r="AX7" s="10"/>
      <c r="AY7" s="10">
        <v>3</v>
      </c>
      <c r="AZ7" s="10">
        <v>53</v>
      </c>
      <c r="BA7" s="10">
        <v>68</v>
      </c>
      <c r="BB7" s="10">
        <v>78</v>
      </c>
      <c r="BC7" s="10">
        <v>110</v>
      </c>
      <c r="BD7" s="10">
        <v>119</v>
      </c>
      <c r="BE7" s="10">
        <v>99</v>
      </c>
      <c r="BF7" s="10">
        <v>64</v>
      </c>
      <c r="BG7" s="10">
        <v>64</v>
      </c>
      <c r="BH7" s="10">
        <v>48</v>
      </c>
      <c r="BI7" s="10">
        <v>81</v>
      </c>
      <c r="BJ7" s="10">
        <v>37</v>
      </c>
      <c r="BK7" s="10">
        <v>47</v>
      </c>
      <c r="BL7" s="10">
        <v>18</v>
      </c>
      <c r="BM7" s="10">
        <v>15</v>
      </c>
      <c r="BN7" s="10">
        <v>42</v>
      </c>
      <c r="BO7" s="10"/>
      <c r="BP7" s="10">
        <v>221</v>
      </c>
      <c r="BQ7" s="10">
        <v>284</v>
      </c>
      <c r="BR7" s="10">
        <v>140</v>
      </c>
      <c r="BS7" s="10">
        <v>202</v>
      </c>
      <c r="BT7" s="10">
        <v>106</v>
      </c>
      <c r="BU7" s="10">
        <v>48</v>
      </c>
      <c r="BV7" s="10"/>
      <c r="BW7" s="10">
        <v>40</v>
      </c>
      <c r="BX7" s="10">
        <v>216</v>
      </c>
      <c r="BY7" s="10">
        <v>279</v>
      </c>
      <c r="BZ7" s="10">
        <v>196</v>
      </c>
      <c r="CA7" s="10">
        <v>96</v>
      </c>
      <c r="CB7" s="10">
        <v>50</v>
      </c>
      <c r="CC7" s="10">
        <v>28</v>
      </c>
      <c r="CD7" s="10">
        <v>45</v>
      </c>
      <c r="CE7" s="10"/>
      <c r="CF7" s="10">
        <v>85</v>
      </c>
      <c r="CG7" s="10">
        <v>363</v>
      </c>
      <c r="CH7" s="10">
        <v>370</v>
      </c>
      <c r="CI7" s="10">
        <v>140</v>
      </c>
      <c r="CJ7" s="10">
        <v>43</v>
      </c>
      <c r="CK7" s="10"/>
      <c r="CL7" s="10">
        <v>112</v>
      </c>
      <c r="CM7" s="10"/>
      <c r="CN7" s="10">
        <v>562</v>
      </c>
      <c r="CO7" s="10">
        <v>197</v>
      </c>
      <c r="CP7" s="10">
        <v>242</v>
      </c>
    </row>
    <row r="8" spans="2:94" ht="30" customHeight="1" x14ac:dyDescent="0.35">
      <c r="B8" s="11" t="s">
        <v>20</v>
      </c>
      <c r="C8" s="11">
        <v>1003</v>
      </c>
      <c r="D8" s="11">
        <v>506</v>
      </c>
      <c r="E8" s="11">
        <v>492</v>
      </c>
      <c r="F8" s="11"/>
      <c r="G8" s="11">
        <v>161</v>
      </c>
      <c r="H8" s="11">
        <v>151</v>
      </c>
      <c r="I8" s="11">
        <v>172</v>
      </c>
      <c r="J8" s="11">
        <v>173</v>
      </c>
      <c r="K8" s="11">
        <v>137</v>
      </c>
      <c r="L8" s="11">
        <v>210</v>
      </c>
      <c r="M8" s="11"/>
      <c r="N8" s="11">
        <v>281</v>
      </c>
      <c r="O8" s="11">
        <v>259</v>
      </c>
      <c r="P8" s="11">
        <v>222</v>
      </c>
      <c r="Q8" s="11">
        <v>237</v>
      </c>
      <c r="R8" s="11"/>
      <c r="S8" s="11">
        <v>163</v>
      </c>
      <c r="T8" s="11">
        <v>123</v>
      </c>
      <c r="U8" s="11">
        <v>79</v>
      </c>
      <c r="V8" s="11">
        <v>94</v>
      </c>
      <c r="W8" s="11">
        <v>66</v>
      </c>
      <c r="X8" s="11">
        <v>86</v>
      </c>
      <c r="Y8" s="11">
        <v>82</v>
      </c>
      <c r="Z8" s="11">
        <v>43</v>
      </c>
      <c r="AA8" s="11">
        <v>122</v>
      </c>
      <c r="AB8" s="11">
        <v>99</v>
      </c>
      <c r="AC8" s="11">
        <v>48</v>
      </c>
      <c r="AD8" s="11"/>
      <c r="AE8" s="11">
        <v>361</v>
      </c>
      <c r="AF8" s="11">
        <v>396</v>
      </c>
      <c r="AG8" s="11">
        <v>145</v>
      </c>
      <c r="AH8" s="11"/>
      <c r="AI8" s="11">
        <v>341</v>
      </c>
      <c r="AJ8" s="11">
        <v>296</v>
      </c>
      <c r="AK8" s="11">
        <v>63</v>
      </c>
      <c r="AL8" s="11">
        <v>19</v>
      </c>
      <c r="AM8" s="11">
        <v>128</v>
      </c>
      <c r="AN8" s="11"/>
      <c r="AO8" s="11">
        <v>196</v>
      </c>
      <c r="AP8" s="11">
        <v>384</v>
      </c>
      <c r="AQ8" s="11">
        <v>67</v>
      </c>
      <c r="AR8" s="11"/>
      <c r="AS8" s="11">
        <v>227</v>
      </c>
      <c r="AT8" s="11">
        <v>255</v>
      </c>
      <c r="AU8" s="11">
        <v>261</v>
      </c>
      <c r="AV8" s="11">
        <v>109</v>
      </c>
      <c r="AW8" s="11">
        <v>10</v>
      </c>
      <c r="AX8" s="11"/>
      <c r="AY8" s="11">
        <v>3</v>
      </c>
      <c r="AZ8" s="11">
        <v>52</v>
      </c>
      <c r="BA8" s="11">
        <v>69</v>
      </c>
      <c r="BB8" s="11">
        <v>79</v>
      </c>
      <c r="BC8" s="11">
        <v>113</v>
      </c>
      <c r="BD8" s="11">
        <v>121</v>
      </c>
      <c r="BE8" s="11">
        <v>100</v>
      </c>
      <c r="BF8" s="11">
        <v>64</v>
      </c>
      <c r="BG8" s="11">
        <v>63</v>
      </c>
      <c r="BH8" s="11">
        <v>47</v>
      </c>
      <c r="BI8" s="11">
        <v>79</v>
      </c>
      <c r="BJ8" s="11">
        <v>36</v>
      </c>
      <c r="BK8" s="11">
        <v>46</v>
      </c>
      <c r="BL8" s="11">
        <v>18</v>
      </c>
      <c r="BM8" s="11">
        <v>15</v>
      </c>
      <c r="BN8" s="11">
        <v>41</v>
      </c>
      <c r="BO8" s="11"/>
      <c r="BP8" s="11">
        <v>221</v>
      </c>
      <c r="BQ8" s="11">
        <v>284</v>
      </c>
      <c r="BR8" s="11">
        <v>139</v>
      </c>
      <c r="BS8" s="11">
        <v>204</v>
      </c>
      <c r="BT8" s="11">
        <v>107</v>
      </c>
      <c r="BU8" s="11">
        <v>49</v>
      </c>
      <c r="BV8" s="11"/>
      <c r="BW8" s="11">
        <v>39</v>
      </c>
      <c r="BX8" s="11">
        <v>218</v>
      </c>
      <c r="BY8" s="11">
        <v>281</v>
      </c>
      <c r="BZ8" s="11">
        <v>196</v>
      </c>
      <c r="CA8" s="11">
        <v>97</v>
      </c>
      <c r="CB8" s="11">
        <v>50</v>
      </c>
      <c r="CC8" s="11">
        <v>29</v>
      </c>
      <c r="CD8" s="11">
        <v>44</v>
      </c>
      <c r="CE8" s="11"/>
      <c r="CF8" s="11">
        <v>87</v>
      </c>
      <c r="CG8" s="11">
        <v>366</v>
      </c>
      <c r="CH8" s="11">
        <v>367</v>
      </c>
      <c r="CI8" s="11">
        <v>140</v>
      </c>
      <c r="CJ8" s="11">
        <v>43</v>
      </c>
      <c r="CK8" s="11"/>
      <c r="CL8" s="11">
        <v>112</v>
      </c>
      <c r="CM8" s="11"/>
      <c r="CN8" s="11">
        <v>558</v>
      </c>
      <c r="CO8" s="11">
        <v>199</v>
      </c>
      <c r="CP8" s="11">
        <v>246</v>
      </c>
    </row>
    <row r="9" spans="2:94" x14ac:dyDescent="0.35">
      <c r="B9" s="18" t="s">
        <v>205</v>
      </c>
      <c r="C9" s="17">
        <v>0.229611053110018</v>
      </c>
      <c r="D9" s="17">
        <v>0.272342409869121</v>
      </c>
      <c r="E9" s="17">
        <v>0.18597351749034399</v>
      </c>
      <c r="F9" s="17"/>
      <c r="G9" s="17">
        <v>0.246128051597686</v>
      </c>
      <c r="H9" s="17">
        <v>0.30108269646838298</v>
      </c>
      <c r="I9" s="17">
        <v>0.222677427696826</v>
      </c>
      <c r="J9" s="17">
        <v>0.234220500835677</v>
      </c>
      <c r="K9" s="17">
        <v>0.242095405098953</v>
      </c>
      <c r="L9" s="17">
        <v>0.15924671219844899</v>
      </c>
      <c r="M9" s="17"/>
      <c r="N9" s="17">
        <v>0.22240897072945401</v>
      </c>
      <c r="O9" s="17">
        <v>0.25034343525538699</v>
      </c>
      <c r="P9" s="17">
        <v>0.22985125144215099</v>
      </c>
      <c r="Q9" s="17">
        <v>0.211332008983007</v>
      </c>
      <c r="R9" s="17"/>
      <c r="S9" s="17">
        <v>0.28820901131115201</v>
      </c>
      <c r="T9" s="17">
        <v>0.26454286588404502</v>
      </c>
      <c r="U9" s="17">
        <v>0.25692304637323599</v>
      </c>
      <c r="V9" s="17">
        <v>0.14522446556591101</v>
      </c>
      <c r="W9" s="17">
        <v>0.11895038079657499</v>
      </c>
      <c r="X9" s="17">
        <v>0.218826505615525</v>
      </c>
      <c r="Y9" s="17">
        <v>0.241226118798606</v>
      </c>
      <c r="Z9" s="17">
        <v>0.32715389444931497</v>
      </c>
      <c r="AA9" s="17">
        <v>0.17178758100443001</v>
      </c>
      <c r="AB9" s="17">
        <v>0.26434995288562102</v>
      </c>
      <c r="AC9" s="17">
        <v>0.20095789738776801</v>
      </c>
      <c r="AD9" s="17"/>
      <c r="AE9" s="17">
        <v>0.184493209008465</v>
      </c>
      <c r="AF9" s="17">
        <v>0.289639159186518</v>
      </c>
      <c r="AG9" s="17">
        <v>0.20304354948550901</v>
      </c>
      <c r="AH9" s="17"/>
      <c r="AI9" s="17">
        <v>0.17123031190239499</v>
      </c>
      <c r="AJ9" s="17">
        <v>0.28226670771967999</v>
      </c>
      <c r="AK9" s="17">
        <v>0.30716815161804101</v>
      </c>
      <c r="AL9" s="17">
        <v>0.114050872279117</v>
      </c>
      <c r="AM9" s="17">
        <v>0.203967990880211</v>
      </c>
      <c r="AN9" s="17"/>
      <c r="AO9" s="17">
        <v>0.14706816205821799</v>
      </c>
      <c r="AP9" s="17">
        <v>0.31313632808453601</v>
      </c>
      <c r="AQ9" s="17">
        <v>0.23241317478611201</v>
      </c>
      <c r="AR9" s="17"/>
      <c r="AS9" s="17">
        <v>0.19210717084946</v>
      </c>
      <c r="AT9" s="17">
        <v>0.21807604938206901</v>
      </c>
      <c r="AU9" s="17">
        <v>0.24535342295713899</v>
      </c>
      <c r="AV9" s="17">
        <v>0.28711507088831001</v>
      </c>
      <c r="AW9" s="17">
        <v>0.393882352649637</v>
      </c>
      <c r="AX9" s="17"/>
      <c r="AY9" s="17">
        <v>0.32595087859434202</v>
      </c>
      <c r="AZ9" s="17">
        <v>0.26453461774461401</v>
      </c>
      <c r="BA9" s="17">
        <v>0.23883828520087799</v>
      </c>
      <c r="BB9" s="17">
        <v>0.24255136323736101</v>
      </c>
      <c r="BC9" s="17">
        <v>0.24674872410771001</v>
      </c>
      <c r="BD9" s="17">
        <v>0.18759585093999501</v>
      </c>
      <c r="BE9" s="17">
        <v>0.19254513048555699</v>
      </c>
      <c r="BF9" s="17">
        <v>0.25200251725304901</v>
      </c>
      <c r="BG9" s="17">
        <v>0.248561174716182</v>
      </c>
      <c r="BH9" s="17">
        <v>0.213734674046093</v>
      </c>
      <c r="BI9" s="17">
        <v>0.27519248487015602</v>
      </c>
      <c r="BJ9" s="17">
        <v>0.21687007011748</v>
      </c>
      <c r="BK9" s="17">
        <v>0.25979757428051098</v>
      </c>
      <c r="BL9" s="17">
        <v>0.348330805375547</v>
      </c>
      <c r="BM9" s="17">
        <v>0.35256952597174601</v>
      </c>
      <c r="BN9" s="17">
        <v>0.24145335881226099</v>
      </c>
      <c r="BO9" s="17"/>
      <c r="BP9" s="17">
        <v>0.26522297108079101</v>
      </c>
      <c r="BQ9" s="17">
        <v>0.25632984897723898</v>
      </c>
      <c r="BR9" s="17">
        <v>0.18001591495126501</v>
      </c>
      <c r="BS9" s="17">
        <v>0.189491972483052</v>
      </c>
      <c r="BT9" s="17">
        <v>0.25828712020504502</v>
      </c>
      <c r="BU9" s="17">
        <v>0.15997529369993799</v>
      </c>
      <c r="BV9" s="17"/>
      <c r="BW9" s="17">
        <v>0.21515205112483299</v>
      </c>
      <c r="BX9" s="17">
        <v>0.237584885433436</v>
      </c>
      <c r="BY9" s="17">
        <v>0.21279401880541099</v>
      </c>
      <c r="BZ9" s="17">
        <v>0.239724769157768</v>
      </c>
      <c r="CA9" s="17">
        <v>0.26229900615659402</v>
      </c>
      <c r="CB9" s="17">
        <v>0.18925922553935201</v>
      </c>
      <c r="CC9" s="17">
        <v>0.21364802669501101</v>
      </c>
      <c r="CD9" s="17">
        <v>0.355936622912498</v>
      </c>
      <c r="CE9" s="17"/>
      <c r="CF9" s="17">
        <v>0.29370692876354698</v>
      </c>
      <c r="CG9" s="17">
        <v>0.19639923148149999</v>
      </c>
      <c r="CH9" s="17">
        <v>0.243961529395783</v>
      </c>
      <c r="CI9" s="17">
        <v>0.21791617053587101</v>
      </c>
      <c r="CJ9" s="17">
        <v>0.29770054833834197</v>
      </c>
      <c r="CK9" s="17"/>
      <c r="CL9" s="17">
        <v>0.27210282883891301</v>
      </c>
      <c r="CM9" s="17"/>
      <c r="CN9" s="17">
        <v>0.27059590012868801</v>
      </c>
      <c r="CO9" s="17">
        <v>0.15455909008899199</v>
      </c>
      <c r="CP9" s="17">
        <v>0.197424235490686</v>
      </c>
    </row>
    <row r="10" spans="2:94" x14ac:dyDescent="0.35">
      <c r="B10" s="18" t="s">
        <v>206</v>
      </c>
      <c r="C10" s="17">
        <v>0.37423851052910201</v>
      </c>
      <c r="D10" s="17">
        <v>0.34908360584047399</v>
      </c>
      <c r="E10" s="17">
        <v>0.40174787046258598</v>
      </c>
      <c r="F10" s="17"/>
      <c r="G10" s="17">
        <v>0.381564168944866</v>
      </c>
      <c r="H10" s="17">
        <v>0.28927363024312303</v>
      </c>
      <c r="I10" s="17">
        <v>0.400020203000439</v>
      </c>
      <c r="J10" s="17">
        <v>0.43446205294338502</v>
      </c>
      <c r="K10" s="17">
        <v>0.32994962934153199</v>
      </c>
      <c r="L10" s="17">
        <v>0.38803739690827199</v>
      </c>
      <c r="M10" s="17"/>
      <c r="N10" s="17">
        <v>0.36213218351091597</v>
      </c>
      <c r="O10" s="17">
        <v>0.38743046066095899</v>
      </c>
      <c r="P10" s="17">
        <v>0.355824448628692</v>
      </c>
      <c r="Q10" s="17">
        <v>0.39763039829791602</v>
      </c>
      <c r="R10" s="17"/>
      <c r="S10" s="17">
        <v>0.33586242627639701</v>
      </c>
      <c r="T10" s="17">
        <v>0.34267175743681799</v>
      </c>
      <c r="U10" s="17">
        <v>0.37819637546218099</v>
      </c>
      <c r="V10" s="17">
        <v>0.40917805495604997</v>
      </c>
      <c r="W10" s="17">
        <v>0.446830449534865</v>
      </c>
      <c r="X10" s="17">
        <v>0.39761216464555499</v>
      </c>
      <c r="Y10" s="17">
        <v>0.42298720185477801</v>
      </c>
      <c r="Z10" s="17">
        <v>0.28628995606448399</v>
      </c>
      <c r="AA10" s="17">
        <v>0.36288579467602</v>
      </c>
      <c r="AB10" s="17">
        <v>0.30894007036451399</v>
      </c>
      <c r="AC10" s="17">
        <v>0.52866928317958295</v>
      </c>
      <c r="AD10" s="17"/>
      <c r="AE10" s="17">
        <v>0.36743310309319799</v>
      </c>
      <c r="AF10" s="17">
        <v>0.366274432367928</v>
      </c>
      <c r="AG10" s="17">
        <v>0.403527771465925</v>
      </c>
      <c r="AH10" s="17"/>
      <c r="AI10" s="17">
        <v>0.33451391715813</v>
      </c>
      <c r="AJ10" s="17">
        <v>0.43100714677121998</v>
      </c>
      <c r="AK10" s="17">
        <v>0.41000406488997199</v>
      </c>
      <c r="AL10" s="17">
        <v>0.20590131626646099</v>
      </c>
      <c r="AM10" s="17">
        <v>0.36198487569468601</v>
      </c>
      <c r="AN10" s="17"/>
      <c r="AO10" s="17">
        <v>0.41282086859661699</v>
      </c>
      <c r="AP10" s="17">
        <v>0.41438639331603599</v>
      </c>
      <c r="AQ10" s="17">
        <v>0.310847253740413</v>
      </c>
      <c r="AR10" s="17"/>
      <c r="AS10" s="17">
        <v>0.40867678259974199</v>
      </c>
      <c r="AT10" s="17">
        <v>0.36991088237962699</v>
      </c>
      <c r="AU10" s="17">
        <v>0.34890647247816398</v>
      </c>
      <c r="AV10" s="17">
        <v>0.38478381853104099</v>
      </c>
      <c r="AW10" s="17">
        <v>0.19423759121859499</v>
      </c>
      <c r="AX10" s="17"/>
      <c r="AY10" s="17">
        <v>0</v>
      </c>
      <c r="AZ10" s="17">
        <v>0.27958501210522602</v>
      </c>
      <c r="BA10" s="17">
        <v>0.40375039535739599</v>
      </c>
      <c r="BB10" s="17">
        <v>0.34183118195377599</v>
      </c>
      <c r="BC10" s="17">
        <v>0.49322412872014199</v>
      </c>
      <c r="BD10" s="17">
        <v>0.41570028651823399</v>
      </c>
      <c r="BE10" s="17">
        <v>0.406686131219684</v>
      </c>
      <c r="BF10" s="17">
        <v>0.33941439997533601</v>
      </c>
      <c r="BG10" s="17">
        <v>0.41951898409454402</v>
      </c>
      <c r="BH10" s="17">
        <v>0.26986608760476999</v>
      </c>
      <c r="BI10" s="17">
        <v>0.311993433640743</v>
      </c>
      <c r="BJ10" s="17">
        <v>0.27945415058679501</v>
      </c>
      <c r="BK10" s="17">
        <v>0.466285662892435</v>
      </c>
      <c r="BL10" s="17">
        <v>0.438819524544455</v>
      </c>
      <c r="BM10" s="17">
        <v>0.31824240188880099</v>
      </c>
      <c r="BN10" s="17">
        <v>0.447847872978962</v>
      </c>
      <c r="BO10" s="17"/>
      <c r="BP10" s="17">
        <v>0.33696012214406201</v>
      </c>
      <c r="BQ10" s="17">
        <v>0.36805928570058899</v>
      </c>
      <c r="BR10" s="17">
        <v>0.46157444710226803</v>
      </c>
      <c r="BS10" s="17">
        <v>0.35968225647142699</v>
      </c>
      <c r="BT10" s="17">
        <v>0.380699771566399</v>
      </c>
      <c r="BU10" s="17">
        <v>0.37750365317914802</v>
      </c>
      <c r="BV10" s="17"/>
      <c r="BW10" s="17">
        <v>0.37732113397156197</v>
      </c>
      <c r="BX10" s="17">
        <v>0.37523464036453902</v>
      </c>
      <c r="BY10" s="17">
        <v>0.40583865435028699</v>
      </c>
      <c r="BZ10" s="17">
        <v>0.39144730979113301</v>
      </c>
      <c r="CA10" s="17">
        <v>0.30860050614274398</v>
      </c>
      <c r="CB10" s="17">
        <v>0.31662770169912302</v>
      </c>
      <c r="CC10" s="17">
        <v>0.44538775903463201</v>
      </c>
      <c r="CD10" s="17">
        <v>0.30893816740491098</v>
      </c>
      <c r="CE10" s="17"/>
      <c r="CF10" s="17">
        <v>0.30020499651395799</v>
      </c>
      <c r="CG10" s="17">
        <v>0.36926731993682099</v>
      </c>
      <c r="CH10" s="17">
        <v>0.38480007891440499</v>
      </c>
      <c r="CI10" s="17">
        <v>0.45021719101302698</v>
      </c>
      <c r="CJ10" s="17">
        <v>0.230383843340668</v>
      </c>
      <c r="CK10" s="17"/>
      <c r="CL10" s="17">
        <v>0.36308018716557799</v>
      </c>
      <c r="CM10" s="17"/>
      <c r="CN10" s="17">
        <v>0.37315866810549297</v>
      </c>
      <c r="CO10" s="17">
        <v>0.35713967745391101</v>
      </c>
      <c r="CP10" s="17">
        <v>0.39050027691175998</v>
      </c>
    </row>
    <row r="11" spans="2:94" x14ac:dyDescent="0.35">
      <c r="B11" s="18" t="s">
        <v>207</v>
      </c>
      <c r="C11" s="17">
        <v>0.20032028952518999</v>
      </c>
      <c r="D11" s="17">
        <v>0.18386304534678799</v>
      </c>
      <c r="E11" s="17">
        <v>0.21740129455821899</v>
      </c>
      <c r="F11" s="17"/>
      <c r="G11" s="17">
        <v>0.20406857265409201</v>
      </c>
      <c r="H11" s="17">
        <v>0.24222063097943999</v>
      </c>
      <c r="I11" s="17">
        <v>0.20119071152830401</v>
      </c>
      <c r="J11" s="17">
        <v>0.137503597151727</v>
      </c>
      <c r="K11" s="17">
        <v>0.20971181970111299</v>
      </c>
      <c r="L11" s="17">
        <v>0.21217344034425401</v>
      </c>
      <c r="M11" s="17"/>
      <c r="N11" s="17">
        <v>0.199911050370848</v>
      </c>
      <c r="O11" s="17">
        <v>0.17736351526716601</v>
      </c>
      <c r="P11" s="17">
        <v>0.21733046178612</v>
      </c>
      <c r="Q11" s="17">
        <v>0.204415683354494</v>
      </c>
      <c r="R11" s="17"/>
      <c r="S11" s="17">
        <v>0.17941447236026301</v>
      </c>
      <c r="T11" s="17">
        <v>0.197123608736194</v>
      </c>
      <c r="U11" s="17">
        <v>0.21468604822722701</v>
      </c>
      <c r="V11" s="17">
        <v>0.18107476783863</v>
      </c>
      <c r="W11" s="17">
        <v>0.24042091498450099</v>
      </c>
      <c r="X11" s="17">
        <v>0.20871135741828101</v>
      </c>
      <c r="Y11" s="17">
        <v>0.16629937599506101</v>
      </c>
      <c r="Z11" s="17">
        <v>0.32453883154311602</v>
      </c>
      <c r="AA11" s="17">
        <v>0.209591375940818</v>
      </c>
      <c r="AB11" s="17">
        <v>0.20618034087503501</v>
      </c>
      <c r="AC11" s="17">
        <v>0.13424128712408401</v>
      </c>
      <c r="AD11" s="17"/>
      <c r="AE11" s="17">
        <v>0.188322730747043</v>
      </c>
      <c r="AF11" s="17">
        <v>0.185006736239097</v>
      </c>
      <c r="AG11" s="17">
        <v>0.24399275079916899</v>
      </c>
      <c r="AH11" s="17"/>
      <c r="AI11" s="17">
        <v>0.22757375527337201</v>
      </c>
      <c r="AJ11" s="17">
        <v>0.16503272300105301</v>
      </c>
      <c r="AK11" s="17">
        <v>0.15371120118111301</v>
      </c>
      <c r="AL11" s="17">
        <v>0.21079006600296299</v>
      </c>
      <c r="AM11" s="17">
        <v>0.191084647316273</v>
      </c>
      <c r="AN11" s="17"/>
      <c r="AO11" s="17">
        <v>0.19911322431094</v>
      </c>
      <c r="AP11" s="17">
        <v>0.17439164242198699</v>
      </c>
      <c r="AQ11" s="17">
        <v>0.26344464226315301</v>
      </c>
      <c r="AR11" s="17"/>
      <c r="AS11" s="17">
        <v>0.21897409755063199</v>
      </c>
      <c r="AT11" s="17">
        <v>0.202384603257736</v>
      </c>
      <c r="AU11" s="17">
        <v>0.19675614559444701</v>
      </c>
      <c r="AV11" s="17">
        <v>0.19205967761885001</v>
      </c>
      <c r="AW11" s="17">
        <v>0.205001452127096</v>
      </c>
      <c r="AX11" s="17"/>
      <c r="AY11" s="17">
        <v>0</v>
      </c>
      <c r="AZ11" s="17">
        <v>0.32286827878714103</v>
      </c>
      <c r="BA11" s="17">
        <v>0.115251788767175</v>
      </c>
      <c r="BB11" s="17">
        <v>0.27235442263901799</v>
      </c>
      <c r="BC11" s="17">
        <v>0.13103413698646699</v>
      </c>
      <c r="BD11" s="17">
        <v>0.19031374227793499</v>
      </c>
      <c r="BE11" s="17">
        <v>0.14452709536432401</v>
      </c>
      <c r="BF11" s="17">
        <v>0.17436100322443299</v>
      </c>
      <c r="BG11" s="17">
        <v>0.20092340719151999</v>
      </c>
      <c r="BH11" s="17">
        <v>0.25169573610941198</v>
      </c>
      <c r="BI11" s="17">
        <v>0.22427537355781199</v>
      </c>
      <c r="BJ11" s="17">
        <v>0.39593498163864299</v>
      </c>
      <c r="BK11" s="17">
        <v>0.10848729918468</v>
      </c>
      <c r="BL11" s="17">
        <v>0.16325125369711299</v>
      </c>
      <c r="BM11" s="17">
        <v>6.8372287629595796E-2</v>
      </c>
      <c r="BN11" s="17">
        <v>0.11856367475635</v>
      </c>
      <c r="BO11" s="17"/>
      <c r="BP11" s="17">
        <v>0.208813933630489</v>
      </c>
      <c r="BQ11" s="17">
        <v>0.21208020719864701</v>
      </c>
      <c r="BR11" s="17">
        <v>0.16146467197789499</v>
      </c>
      <c r="BS11" s="17">
        <v>0.216242134186376</v>
      </c>
      <c r="BT11" s="17">
        <v>0.19711189850490299</v>
      </c>
      <c r="BU11" s="17">
        <v>0.14488172551388101</v>
      </c>
      <c r="BV11" s="17"/>
      <c r="BW11" s="17">
        <v>0.173188385349303</v>
      </c>
      <c r="BX11" s="17">
        <v>0.19749634543767899</v>
      </c>
      <c r="BY11" s="17">
        <v>0.19303165212800899</v>
      </c>
      <c r="BZ11" s="17">
        <v>0.152717404132684</v>
      </c>
      <c r="CA11" s="17">
        <v>0.23525348949316</v>
      </c>
      <c r="CB11" s="17">
        <v>0.240846997264902</v>
      </c>
      <c r="CC11" s="17">
        <v>0.194768208128585</v>
      </c>
      <c r="CD11" s="17">
        <v>0.265256305340627</v>
      </c>
      <c r="CE11" s="17"/>
      <c r="CF11" s="17">
        <v>0.17414646063879299</v>
      </c>
      <c r="CG11" s="17">
        <v>0.23174045394199899</v>
      </c>
      <c r="CH11" s="17">
        <v>0.18906040226315601</v>
      </c>
      <c r="CI11" s="17">
        <v>0.15260970672851601</v>
      </c>
      <c r="CJ11" s="17">
        <v>0.23680340492735799</v>
      </c>
      <c r="CK11" s="17"/>
      <c r="CL11" s="17">
        <v>0.21433668404758899</v>
      </c>
      <c r="CM11" s="17"/>
      <c r="CN11" s="17">
        <v>0.18405996342051101</v>
      </c>
      <c r="CO11" s="17">
        <v>0.259084931864556</v>
      </c>
      <c r="CP11" s="17">
        <v>0.18966717773953001</v>
      </c>
    </row>
    <row r="12" spans="2:94" x14ac:dyDescent="0.35">
      <c r="B12" s="18" t="s">
        <v>208</v>
      </c>
      <c r="C12" s="17">
        <v>6.5297466118466693E-2</v>
      </c>
      <c r="D12" s="17">
        <v>7.0552009784977596E-2</v>
      </c>
      <c r="E12" s="17">
        <v>6.0564576965802898E-2</v>
      </c>
      <c r="F12" s="17"/>
      <c r="G12" s="17">
        <v>9.3187581627521401E-2</v>
      </c>
      <c r="H12" s="17">
        <v>5.7799290358593901E-2</v>
      </c>
      <c r="I12" s="17">
        <v>6.6624279041071099E-2</v>
      </c>
      <c r="J12" s="17">
        <v>3.8854758954094099E-2</v>
      </c>
      <c r="K12" s="17">
        <v>6.8105894975858602E-2</v>
      </c>
      <c r="L12" s="17">
        <v>6.8182967564220306E-2</v>
      </c>
      <c r="M12" s="17"/>
      <c r="N12" s="17">
        <v>6.5670603444626094E-2</v>
      </c>
      <c r="O12" s="17">
        <v>7.4624781514543007E-2</v>
      </c>
      <c r="P12" s="17">
        <v>8.2939506679786196E-2</v>
      </c>
      <c r="Q12" s="17">
        <v>3.9266595022268098E-2</v>
      </c>
      <c r="R12" s="17"/>
      <c r="S12" s="17">
        <v>5.62978958947251E-2</v>
      </c>
      <c r="T12" s="17">
        <v>4.5351904948278302E-2</v>
      </c>
      <c r="U12" s="17">
        <v>7.4338294306823996E-2</v>
      </c>
      <c r="V12" s="17">
        <v>0.101105484503037</v>
      </c>
      <c r="W12" s="17">
        <v>5.8642470631921198E-2</v>
      </c>
      <c r="X12" s="17">
        <v>7.4438871579399393E-2</v>
      </c>
      <c r="Y12" s="17">
        <v>5.9980936237702003E-2</v>
      </c>
      <c r="Z12" s="17">
        <v>2.1463570000898501E-2</v>
      </c>
      <c r="AA12" s="17">
        <v>9.5602594851724093E-2</v>
      </c>
      <c r="AB12" s="17">
        <v>5.6559577781163897E-2</v>
      </c>
      <c r="AC12" s="17">
        <v>4.3793520981436997E-2</v>
      </c>
      <c r="AD12" s="17"/>
      <c r="AE12" s="17">
        <v>6.8572899934461903E-2</v>
      </c>
      <c r="AF12" s="17">
        <v>6.57791146694197E-2</v>
      </c>
      <c r="AG12" s="17">
        <v>5.3363479431405403E-2</v>
      </c>
      <c r="AH12" s="17"/>
      <c r="AI12" s="17">
        <v>9.0248909185197304E-2</v>
      </c>
      <c r="AJ12" s="17">
        <v>3.7169726785596303E-2</v>
      </c>
      <c r="AK12" s="17">
        <v>5.0793069806999401E-2</v>
      </c>
      <c r="AL12" s="17">
        <v>9.7954525725016797E-2</v>
      </c>
      <c r="AM12" s="17">
        <v>7.4607543393383199E-2</v>
      </c>
      <c r="AN12" s="17"/>
      <c r="AO12" s="17">
        <v>9.0016201010285596E-2</v>
      </c>
      <c r="AP12" s="17">
        <v>3.1553695619022E-2</v>
      </c>
      <c r="AQ12" s="17">
        <v>7.2409460704419296E-2</v>
      </c>
      <c r="AR12" s="17"/>
      <c r="AS12" s="17">
        <v>4.6179576786019499E-2</v>
      </c>
      <c r="AT12" s="17">
        <v>4.7498925862662598E-2</v>
      </c>
      <c r="AU12" s="17">
        <v>8.6116550178325604E-2</v>
      </c>
      <c r="AV12" s="17">
        <v>4.4904044708908797E-2</v>
      </c>
      <c r="AW12" s="17">
        <v>0.20687860400467201</v>
      </c>
      <c r="AX12" s="17"/>
      <c r="AY12" s="17">
        <v>0.331814523211032</v>
      </c>
      <c r="AZ12" s="17">
        <v>3.5722896904005402E-2</v>
      </c>
      <c r="BA12" s="17">
        <v>1.6288375098873799E-2</v>
      </c>
      <c r="BB12" s="17">
        <v>6.8380617658771306E-2</v>
      </c>
      <c r="BC12" s="17">
        <v>6.1633839714968101E-2</v>
      </c>
      <c r="BD12" s="17">
        <v>8.0573613609853698E-2</v>
      </c>
      <c r="BE12" s="17">
        <v>7.1764476820283196E-2</v>
      </c>
      <c r="BF12" s="17">
        <v>6.0966096710814703E-2</v>
      </c>
      <c r="BG12" s="17">
        <v>4.5463806214021997E-2</v>
      </c>
      <c r="BH12" s="17">
        <v>7.8535432464674898E-2</v>
      </c>
      <c r="BI12" s="17">
        <v>3.68295984036364E-2</v>
      </c>
      <c r="BJ12" s="17">
        <v>5.68775388301846E-2</v>
      </c>
      <c r="BK12" s="17">
        <v>0.10194253759554101</v>
      </c>
      <c r="BL12" s="17">
        <v>4.9598416382885799E-2</v>
      </c>
      <c r="BM12" s="17">
        <v>0</v>
      </c>
      <c r="BN12" s="17">
        <v>9.5113383035380403E-2</v>
      </c>
      <c r="BO12" s="17"/>
      <c r="BP12" s="17">
        <v>5.91878083224101E-2</v>
      </c>
      <c r="BQ12" s="17">
        <v>4.09372011893347E-2</v>
      </c>
      <c r="BR12" s="17">
        <v>9.8299193224969203E-2</v>
      </c>
      <c r="BS12" s="17">
        <v>8.4492524183534104E-2</v>
      </c>
      <c r="BT12" s="17">
        <v>5.4496874556796797E-2</v>
      </c>
      <c r="BU12" s="17">
        <v>8.4083670672607996E-2</v>
      </c>
      <c r="BV12" s="17"/>
      <c r="BW12" s="17">
        <v>5.6468887804235E-2</v>
      </c>
      <c r="BX12" s="17">
        <v>4.5815300957417503E-2</v>
      </c>
      <c r="BY12" s="17">
        <v>7.7879500082249795E-2</v>
      </c>
      <c r="BZ12" s="17">
        <v>7.9262426977078707E-2</v>
      </c>
      <c r="CA12" s="17">
        <v>6.0627024592677402E-2</v>
      </c>
      <c r="CB12" s="17">
        <v>0.100265263793176</v>
      </c>
      <c r="CC12" s="17">
        <v>6.9619007171108804E-2</v>
      </c>
      <c r="CD12" s="17">
        <v>2.3469945671071201E-2</v>
      </c>
      <c r="CE12" s="17"/>
      <c r="CF12" s="17">
        <v>7.9830790890138503E-2</v>
      </c>
      <c r="CG12" s="17">
        <v>6.5117747281712296E-2</v>
      </c>
      <c r="CH12" s="17">
        <v>7.5454199454263293E-2</v>
      </c>
      <c r="CI12" s="17">
        <v>3.5532938206193798E-2</v>
      </c>
      <c r="CJ12" s="17">
        <v>4.7174324199945702E-2</v>
      </c>
      <c r="CK12" s="17"/>
      <c r="CL12" s="17">
        <v>5.2747988746092003E-2</v>
      </c>
      <c r="CM12" s="17"/>
      <c r="CN12" s="17">
        <v>5.0901122513398699E-2</v>
      </c>
      <c r="CO12" s="17">
        <v>9.2690105893505195E-2</v>
      </c>
      <c r="CP12" s="17">
        <v>7.5771266679343002E-2</v>
      </c>
    </row>
    <row r="13" spans="2:94" x14ac:dyDescent="0.35">
      <c r="B13" s="18" t="s">
        <v>209</v>
      </c>
      <c r="C13" s="17">
        <v>7.5902116477185796E-2</v>
      </c>
      <c r="D13" s="17">
        <v>8.2556856135603499E-2</v>
      </c>
      <c r="E13" s="17">
        <v>6.7794719474955606E-2</v>
      </c>
      <c r="F13" s="17"/>
      <c r="G13" s="17">
        <v>4.9110646762731101E-2</v>
      </c>
      <c r="H13" s="17">
        <v>7.0602077587593903E-2</v>
      </c>
      <c r="I13" s="17">
        <v>5.8755431957786097E-2</v>
      </c>
      <c r="J13" s="17">
        <v>8.7031706229379904E-2</v>
      </c>
      <c r="K13" s="17">
        <v>8.0750092200161105E-2</v>
      </c>
      <c r="L13" s="17">
        <v>0.101936006602212</v>
      </c>
      <c r="M13" s="17"/>
      <c r="N13" s="17">
        <v>0.11847655065778601</v>
      </c>
      <c r="O13" s="17">
        <v>3.8513228292170999E-2</v>
      </c>
      <c r="P13" s="17">
        <v>6.0010516215943603E-2</v>
      </c>
      <c r="Q13" s="17">
        <v>8.2405828679817106E-2</v>
      </c>
      <c r="R13" s="17"/>
      <c r="S13" s="17">
        <v>7.5588153249414203E-2</v>
      </c>
      <c r="T13" s="17">
        <v>8.2668203008921803E-2</v>
      </c>
      <c r="U13" s="17">
        <v>2.64356135389908E-2</v>
      </c>
      <c r="V13" s="17">
        <v>0.10481772854244201</v>
      </c>
      <c r="W13" s="17">
        <v>0.104885541984889</v>
      </c>
      <c r="X13" s="17">
        <v>3.5513169286417297E-2</v>
      </c>
      <c r="Y13" s="17">
        <v>6.5031162397638995E-2</v>
      </c>
      <c r="Z13" s="17">
        <v>4.0553747942186497E-2</v>
      </c>
      <c r="AA13" s="17">
        <v>7.8812785433629795E-2</v>
      </c>
      <c r="AB13" s="17">
        <v>0.119113502993464</v>
      </c>
      <c r="AC13" s="17">
        <v>7.0975966911491398E-2</v>
      </c>
      <c r="AD13" s="17"/>
      <c r="AE13" s="17">
        <v>0.124963314278007</v>
      </c>
      <c r="AF13" s="17">
        <v>4.3117241109044697E-2</v>
      </c>
      <c r="AG13" s="17">
        <v>5.5894046327583699E-2</v>
      </c>
      <c r="AH13" s="17"/>
      <c r="AI13" s="17">
        <v>0.123215065442611</v>
      </c>
      <c r="AJ13" s="17">
        <v>3.68651211048883E-2</v>
      </c>
      <c r="AK13" s="17">
        <v>6.1059700036139301E-2</v>
      </c>
      <c r="AL13" s="17">
        <v>0.31504819412134799</v>
      </c>
      <c r="AM13" s="17">
        <v>4.8247341935925898E-2</v>
      </c>
      <c r="AN13" s="17"/>
      <c r="AO13" s="17">
        <v>8.8062879609818595E-2</v>
      </c>
      <c r="AP13" s="17">
        <v>3.9136611468495702E-2</v>
      </c>
      <c r="AQ13" s="17">
        <v>6.9874123453414705E-2</v>
      </c>
      <c r="AR13" s="17"/>
      <c r="AS13" s="17">
        <v>7.7290796418209295E-2</v>
      </c>
      <c r="AT13" s="17">
        <v>8.5528567225261504E-2</v>
      </c>
      <c r="AU13" s="17">
        <v>8.5595813459142703E-2</v>
      </c>
      <c r="AV13" s="17">
        <v>4.5115914135698099E-2</v>
      </c>
      <c r="AW13" s="17">
        <v>0</v>
      </c>
      <c r="AX13" s="17"/>
      <c r="AY13" s="17">
        <v>0</v>
      </c>
      <c r="AZ13" s="17">
        <v>3.8236069119991799E-2</v>
      </c>
      <c r="BA13" s="17">
        <v>0.12412898633456899</v>
      </c>
      <c r="BB13" s="17">
        <v>3.7762208140093997E-2</v>
      </c>
      <c r="BC13" s="17">
        <v>3.8666865467447201E-2</v>
      </c>
      <c r="BD13" s="17">
        <v>5.7320909382514003E-2</v>
      </c>
      <c r="BE13" s="17">
        <v>0.105169146838093</v>
      </c>
      <c r="BF13" s="17">
        <v>0.109392242822366</v>
      </c>
      <c r="BG13" s="17">
        <v>1.7611484531957499E-2</v>
      </c>
      <c r="BH13" s="17">
        <v>0.10936908281296299</v>
      </c>
      <c r="BI13" s="17">
        <v>0.115019082833477</v>
      </c>
      <c r="BJ13" s="17">
        <v>2.5255558492333501E-2</v>
      </c>
      <c r="BK13" s="17">
        <v>6.3486926046832606E-2</v>
      </c>
      <c r="BL13" s="17">
        <v>0</v>
      </c>
      <c r="BM13" s="17">
        <v>0.26081578450985599</v>
      </c>
      <c r="BN13" s="17">
        <v>9.7021710417047005E-2</v>
      </c>
      <c r="BO13" s="17"/>
      <c r="BP13" s="17">
        <v>8.81455814177277E-2</v>
      </c>
      <c r="BQ13" s="17">
        <v>5.8852156097349298E-2</v>
      </c>
      <c r="BR13" s="17">
        <v>3.54403396987003E-2</v>
      </c>
      <c r="BS13" s="17">
        <v>0.101385569104453</v>
      </c>
      <c r="BT13" s="17">
        <v>4.7037683738932398E-2</v>
      </c>
      <c r="BU13" s="17">
        <v>0.18970004290805401</v>
      </c>
      <c r="BV13" s="17"/>
      <c r="BW13" s="17">
        <v>0.12645416050960301</v>
      </c>
      <c r="BX13" s="17">
        <v>7.1652936219310806E-2</v>
      </c>
      <c r="BY13" s="17">
        <v>8.0336851511069493E-2</v>
      </c>
      <c r="BZ13" s="17">
        <v>8.31889184171552E-2</v>
      </c>
      <c r="CA13" s="17">
        <v>7.1741414285831195E-2</v>
      </c>
      <c r="CB13" s="17">
        <v>9.4330728486457294E-2</v>
      </c>
      <c r="CC13" s="17">
        <v>3.8318005746429198E-2</v>
      </c>
      <c r="CD13" s="17">
        <v>0</v>
      </c>
      <c r="CE13" s="17"/>
      <c r="CF13" s="17">
        <v>0.118545796526086</v>
      </c>
      <c r="CG13" s="17">
        <v>9.0810528464888907E-2</v>
      </c>
      <c r="CH13" s="17">
        <v>5.05300212046172E-2</v>
      </c>
      <c r="CI13" s="17">
        <v>7.8579537712971895E-2</v>
      </c>
      <c r="CJ13" s="17">
        <v>7.0070460277938798E-2</v>
      </c>
      <c r="CK13" s="17"/>
      <c r="CL13" s="17">
        <v>6.1107544829106498E-2</v>
      </c>
      <c r="CM13" s="17"/>
      <c r="CN13" s="17">
        <v>6.4309854116200799E-2</v>
      </c>
      <c r="CO13" s="17">
        <v>8.37573277581624E-2</v>
      </c>
      <c r="CP13" s="17">
        <v>9.5811130759858698E-2</v>
      </c>
    </row>
    <row r="14" spans="2:94" x14ac:dyDescent="0.35">
      <c r="B14" s="18" t="s">
        <v>133</v>
      </c>
      <c r="C14" s="17">
        <v>5.46305642400376E-2</v>
      </c>
      <c r="D14" s="17">
        <v>4.1602073023036201E-2</v>
      </c>
      <c r="E14" s="17">
        <v>6.6518021048092402E-2</v>
      </c>
      <c r="F14" s="17"/>
      <c r="G14" s="17">
        <v>2.5940978413102899E-2</v>
      </c>
      <c r="H14" s="17">
        <v>3.9021674362866597E-2</v>
      </c>
      <c r="I14" s="17">
        <v>5.0731946775573897E-2</v>
      </c>
      <c r="J14" s="17">
        <v>6.7927383885736201E-2</v>
      </c>
      <c r="K14" s="17">
        <v>6.9387158682383598E-2</v>
      </c>
      <c r="L14" s="17">
        <v>7.0423476382592207E-2</v>
      </c>
      <c r="M14" s="17"/>
      <c r="N14" s="17">
        <v>3.1400641286370198E-2</v>
      </c>
      <c r="O14" s="17">
        <v>7.1724579009773706E-2</v>
      </c>
      <c r="P14" s="17">
        <v>5.40438152473076E-2</v>
      </c>
      <c r="Q14" s="17">
        <v>6.4949485662497197E-2</v>
      </c>
      <c r="R14" s="17"/>
      <c r="S14" s="17">
        <v>6.4628040908048801E-2</v>
      </c>
      <c r="T14" s="17">
        <v>6.7641659985743202E-2</v>
      </c>
      <c r="U14" s="17">
        <v>4.9420622091541203E-2</v>
      </c>
      <c r="V14" s="17">
        <v>5.8599498593929801E-2</v>
      </c>
      <c r="W14" s="17">
        <v>3.0270242067249001E-2</v>
      </c>
      <c r="X14" s="17">
        <v>6.4897931454821506E-2</v>
      </c>
      <c r="Y14" s="17">
        <v>4.4475204716214599E-2</v>
      </c>
      <c r="Z14" s="17">
        <v>0</v>
      </c>
      <c r="AA14" s="17">
        <v>8.1319868093378794E-2</v>
      </c>
      <c r="AB14" s="17">
        <v>4.48565551002022E-2</v>
      </c>
      <c r="AC14" s="17">
        <v>2.1362044415637101E-2</v>
      </c>
      <c r="AD14" s="17"/>
      <c r="AE14" s="17">
        <v>6.62147429388244E-2</v>
      </c>
      <c r="AF14" s="17">
        <v>5.01833164279928E-2</v>
      </c>
      <c r="AG14" s="17">
        <v>4.0178402490408403E-2</v>
      </c>
      <c r="AH14" s="17"/>
      <c r="AI14" s="17">
        <v>5.3218041038295798E-2</v>
      </c>
      <c r="AJ14" s="17">
        <v>4.76585746175626E-2</v>
      </c>
      <c r="AK14" s="17">
        <v>1.7263812467735701E-2</v>
      </c>
      <c r="AL14" s="17">
        <v>5.6255025605094301E-2</v>
      </c>
      <c r="AM14" s="17">
        <v>0.12010760077952</v>
      </c>
      <c r="AN14" s="17"/>
      <c r="AO14" s="17">
        <v>6.2918664414120001E-2</v>
      </c>
      <c r="AP14" s="17">
        <v>2.7395329089923301E-2</v>
      </c>
      <c r="AQ14" s="17">
        <v>5.1011345052488402E-2</v>
      </c>
      <c r="AR14" s="17"/>
      <c r="AS14" s="17">
        <v>5.6771575795937099E-2</v>
      </c>
      <c r="AT14" s="17">
        <v>7.6600971892643296E-2</v>
      </c>
      <c r="AU14" s="17">
        <v>3.72715953327813E-2</v>
      </c>
      <c r="AV14" s="17">
        <v>4.6021474117192498E-2</v>
      </c>
      <c r="AW14" s="17">
        <v>0</v>
      </c>
      <c r="AX14" s="17"/>
      <c r="AY14" s="17">
        <v>0.34223459819462598</v>
      </c>
      <c r="AZ14" s="17">
        <v>5.9053125339022398E-2</v>
      </c>
      <c r="BA14" s="17">
        <v>0.101742169241109</v>
      </c>
      <c r="BB14" s="17">
        <v>3.7120206370980902E-2</v>
      </c>
      <c r="BC14" s="17">
        <v>2.8692305003266E-2</v>
      </c>
      <c r="BD14" s="17">
        <v>6.8495597271467701E-2</v>
      </c>
      <c r="BE14" s="17">
        <v>7.9308019272058494E-2</v>
      </c>
      <c r="BF14" s="17">
        <v>6.3863740014000706E-2</v>
      </c>
      <c r="BG14" s="17">
        <v>6.7921143251774493E-2</v>
      </c>
      <c r="BH14" s="17">
        <v>7.6798986962087298E-2</v>
      </c>
      <c r="BI14" s="17">
        <v>3.66900266941751E-2</v>
      </c>
      <c r="BJ14" s="17">
        <v>2.5607700334563201E-2</v>
      </c>
      <c r="BK14" s="17">
        <v>0</v>
      </c>
      <c r="BL14" s="17">
        <v>0</v>
      </c>
      <c r="BM14" s="17">
        <v>0</v>
      </c>
      <c r="BN14" s="17">
        <v>0</v>
      </c>
      <c r="BO14" s="17"/>
      <c r="BP14" s="17">
        <v>4.1669583404520601E-2</v>
      </c>
      <c r="BQ14" s="17">
        <v>6.3741300836841402E-2</v>
      </c>
      <c r="BR14" s="17">
        <v>6.3205433044902504E-2</v>
      </c>
      <c r="BS14" s="17">
        <v>4.8705543571158298E-2</v>
      </c>
      <c r="BT14" s="17">
        <v>6.2366651427924601E-2</v>
      </c>
      <c r="BU14" s="17">
        <v>4.3855614026370601E-2</v>
      </c>
      <c r="BV14" s="17"/>
      <c r="BW14" s="17">
        <v>5.1415381240464603E-2</v>
      </c>
      <c r="BX14" s="17">
        <v>7.2215891587617403E-2</v>
      </c>
      <c r="BY14" s="17">
        <v>3.0119323122972899E-2</v>
      </c>
      <c r="BZ14" s="17">
        <v>5.3659171524180198E-2</v>
      </c>
      <c r="CA14" s="17">
        <v>6.1478559328993002E-2</v>
      </c>
      <c r="CB14" s="17">
        <v>5.8670083216989001E-2</v>
      </c>
      <c r="CC14" s="17">
        <v>3.8258993224234497E-2</v>
      </c>
      <c r="CD14" s="17">
        <v>4.6398958670892602E-2</v>
      </c>
      <c r="CE14" s="17"/>
      <c r="CF14" s="17">
        <v>3.35650266674773E-2</v>
      </c>
      <c r="CG14" s="17">
        <v>4.6664718893079299E-2</v>
      </c>
      <c r="CH14" s="17">
        <v>5.6193768767776403E-2</v>
      </c>
      <c r="CI14" s="17">
        <v>6.5144455803420501E-2</v>
      </c>
      <c r="CJ14" s="17">
        <v>0.11786741891574699</v>
      </c>
      <c r="CK14" s="17"/>
      <c r="CL14" s="17">
        <v>3.6624766372721398E-2</v>
      </c>
      <c r="CM14" s="17"/>
      <c r="CN14" s="17">
        <v>5.6974491715708703E-2</v>
      </c>
      <c r="CO14" s="17">
        <v>5.2768866940873897E-2</v>
      </c>
      <c r="CP14" s="17">
        <v>5.0825912418821402E-2</v>
      </c>
    </row>
    <row r="15" spans="2:94" x14ac:dyDescent="0.35">
      <c r="B15" s="18" t="s">
        <v>145</v>
      </c>
      <c r="C15" s="20">
        <v>0.60384956363912001</v>
      </c>
      <c r="D15" s="20">
        <v>0.62142601570959499</v>
      </c>
      <c r="E15" s="20">
        <v>0.58772138795293005</v>
      </c>
      <c r="F15" s="20"/>
      <c r="G15" s="20">
        <v>0.62769222054255203</v>
      </c>
      <c r="H15" s="20">
        <v>0.59035632671150495</v>
      </c>
      <c r="I15" s="20">
        <v>0.62269763069726503</v>
      </c>
      <c r="J15" s="20">
        <v>0.66868255377906205</v>
      </c>
      <c r="K15" s="20">
        <v>0.57204503444048405</v>
      </c>
      <c r="L15" s="20">
        <v>0.54728410910672098</v>
      </c>
      <c r="M15" s="20"/>
      <c r="N15" s="20">
        <v>0.58454115424036901</v>
      </c>
      <c r="O15" s="20">
        <v>0.63777389591634603</v>
      </c>
      <c r="P15" s="20">
        <v>0.58567570007084302</v>
      </c>
      <c r="Q15" s="20">
        <v>0.60896240728092299</v>
      </c>
      <c r="R15" s="20"/>
      <c r="S15" s="20">
        <v>0.62407143758754902</v>
      </c>
      <c r="T15" s="20">
        <v>0.60721462332086296</v>
      </c>
      <c r="U15" s="20">
        <v>0.63511942183541703</v>
      </c>
      <c r="V15" s="20">
        <v>0.55440252052196104</v>
      </c>
      <c r="W15" s="20">
        <v>0.56578083033144</v>
      </c>
      <c r="X15" s="20">
        <v>0.61643867026108001</v>
      </c>
      <c r="Y15" s="20">
        <v>0.66421332065338401</v>
      </c>
      <c r="Z15" s="20">
        <v>0.61344385051379902</v>
      </c>
      <c r="AA15" s="20">
        <v>0.53467337568045004</v>
      </c>
      <c r="AB15" s="20">
        <v>0.57329002325013501</v>
      </c>
      <c r="AC15" s="20">
        <v>0.72962718056735099</v>
      </c>
      <c r="AD15" s="20"/>
      <c r="AE15" s="20">
        <v>0.55192631210166399</v>
      </c>
      <c r="AF15" s="20">
        <v>0.65591359155444595</v>
      </c>
      <c r="AG15" s="20">
        <v>0.60657132095143396</v>
      </c>
      <c r="AH15" s="20"/>
      <c r="AI15" s="20">
        <v>0.50574422906052496</v>
      </c>
      <c r="AJ15" s="20">
        <v>0.71327385449089997</v>
      </c>
      <c r="AK15" s="20">
        <v>0.71717221650801299</v>
      </c>
      <c r="AL15" s="20">
        <v>0.319952188545578</v>
      </c>
      <c r="AM15" s="20">
        <v>0.56595286657489796</v>
      </c>
      <c r="AN15" s="20"/>
      <c r="AO15" s="20">
        <v>0.55988903065483497</v>
      </c>
      <c r="AP15" s="20">
        <v>0.72752272140057195</v>
      </c>
      <c r="AQ15" s="20">
        <v>0.54326042852652501</v>
      </c>
      <c r="AR15" s="20"/>
      <c r="AS15" s="20">
        <v>0.60078395344920299</v>
      </c>
      <c r="AT15" s="20">
        <v>0.58798693176169703</v>
      </c>
      <c r="AU15" s="20">
        <v>0.594259895435303</v>
      </c>
      <c r="AV15" s="20">
        <v>0.67189888941935105</v>
      </c>
      <c r="AW15" s="20">
        <v>0.58811994386823097</v>
      </c>
      <c r="AX15" s="20"/>
      <c r="AY15" s="20">
        <v>0.32595087859434202</v>
      </c>
      <c r="AZ15" s="20">
        <v>0.54411962984983997</v>
      </c>
      <c r="BA15" s="20">
        <v>0.64258868055827301</v>
      </c>
      <c r="BB15" s="20">
        <v>0.58438254519113597</v>
      </c>
      <c r="BC15" s="20">
        <v>0.73997285282785197</v>
      </c>
      <c r="BD15" s="20">
        <v>0.60329613745822996</v>
      </c>
      <c r="BE15" s="20">
        <v>0.59923126170524099</v>
      </c>
      <c r="BF15" s="20">
        <v>0.59141691722838496</v>
      </c>
      <c r="BG15" s="20">
        <v>0.66808015881072602</v>
      </c>
      <c r="BH15" s="20">
        <v>0.48360076165086302</v>
      </c>
      <c r="BI15" s="20">
        <v>0.58718591851089996</v>
      </c>
      <c r="BJ15" s="20">
        <v>0.49632422070427501</v>
      </c>
      <c r="BK15" s="20">
        <v>0.72608323717294598</v>
      </c>
      <c r="BL15" s="20">
        <v>0.787150329920001</v>
      </c>
      <c r="BM15" s="20">
        <v>0.670811927860548</v>
      </c>
      <c r="BN15" s="20">
        <v>0.68930123179122305</v>
      </c>
      <c r="BO15" s="20"/>
      <c r="BP15" s="20">
        <v>0.60218309322485297</v>
      </c>
      <c r="BQ15" s="20">
        <v>0.62438913467782697</v>
      </c>
      <c r="BR15" s="20">
        <v>0.64159036205353304</v>
      </c>
      <c r="BS15" s="20">
        <v>0.54917422895447898</v>
      </c>
      <c r="BT15" s="20">
        <v>0.63898689177144297</v>
      </c>
      <c r="BU15" s="20">
        <v>0.53747894687908604</v>
      </c>
      <c r="BV15" s="20"/>
      <c r="BW15" s="20">
        <v>0.59247318509639502</v>
      </c>
      <c r="BX15" s="20">
        <v>0.61281952579797505</v>
      </c>
      <c r="BY15" s="20">
        <v>0.61863267315569803</v>
      </c>
      <c r="BZ15" s="20">
        <v>0.63117207894890104</v>
      </c>
      <c r="CA15" s="20">
        <v>0.570899512299338</v>
      </c>
      <c r="CB15" s="20">
        <v>0.50588692723847595</v>
      </c>
      <c r="CC15" s="20">
        <v>0.65903578572964205</v>
      </c>
      <c r="CD15" s="20">
        <v>0.66487479031740904</v>
      </c>
      <c r="CE15" s="20"/>
      <c r="CF15" s="20">
        <v>0.59391192527750503</v>
      </c>
      <c r="CG15" s="20">
        <v>0.56566655141832101</v>
      </c>
      <c r="CH15" s="20">
        <v>0.62876160831018801</v>
      </c>
      <c r="CI15" s="20">
        <v>0.66813336154889802</v>
      </c>
      <c r="CJ15" s="20">
        <v>0.52808439167901</v>
      </c>
      <c r="CK15" s="20"/>
      <c r="CL15" s="20">
        <v>0.63518301600449101</v>
      </c>
      <c r="CM15" s="20"/>
      <c r="CN15" s="20">
        <v>0.64375456823418098</v>
      </c>
      <c r="CO15" s="20">
        <v>0.511698767542902</v>
      </c>
      <c r="CP15" s="20">
        <v>0.58792451240244703</v>
      </c>
    </row>
    <row r="16" spans="2:94" x14ac:dyDescent="0.35">
      <c r="B16" s="18" t="s">
        <v>146</v>
      </c>
      <c r="C16" s="20">
        <v>0.14119958259565199</v>
      </c>
      <c r="D16" s="20">
        <v>0.15310886592058101</v>
      </c>
      <c r="E16" s="20">
        <v>0.128359296440758</v>
      </c>
      <c r="F16" s="20"/>
      <c r="G16" s="20">
        <v>0.142298228390252</v>
      </c>
      <c r="H16" s="20">
        <v>0.12840136794618801</v>
      </c>
      <c r="I16" s="20">
        <v>0.125379710998857</v>
      </c>
      <c r="J16" s="20">
        <v>0.12588646518347399</v>
      </c>
      <c r="K16" s="20">
        <v>0.14885598717602</v>
      </c>
      <c r="L16" s="20">
        <v>0.17011897416643201</v>
      </c>
      <c r="M16" s="20"/>
      <c r="N16" s="20">
        <v>0.184147154102413</v>
      </c>
      <c r="O16" s="20">
        <v>0.113138009806714</v>
      </c>
      <c r="P16" s="20">
        <v>0.14295002289573</v>
      </c>
      <c r="Q16" s="20">
        <v>0.121672423702085</v>
      </c>
      <c r="R16" s="20"/>
      <c r="S16" s="20">
        <v>0.13188604914413901</v>
      </c>
      <c r="T16" s="20">
        <v>0.12802010795720001</v>
      </c>
      <c r="U16" s="20">
        <v>0.100773907845815</v>
      </c>
      <c r="V16" s="20">
        <v>0.205923213045479</v>
      </c>
      <c r="W16" s="20">
        <v>0.16352801261680999</v>
      </c>
      <c r="X16" s="20">
        <v>0.109952040865817</v>
      </c>
      <c r="Y16" s="20">
        <v>0.12501209863534099</v>
      </c>
      <c r="Z16" s="20">
        <v>6.2017317943085001E-2</v>
      </c>
      <c r="AA16" s="20">
        <v>0.174415380285354</v>
      </c>
      <c r="AB16" s="20">
        <v>0.17567308077462801</v>
      </c>
      <c r="AC16" s="20">
        <v>0.114769487892928</v>
      </c>
      <c r="AD16" s="20"/>
      <c r="AE16" s="20">
        <v>0.193536214212469</v>
      </c>
      <c r="AF16" s="20">
        <v>0.108896355778464</v>
      </c>
      <c r="AG16" s="20">
        <v>0.109257525758989</v>
      </c>
      <c r="AH16" s="20"/>
      <c r="AI16" s="20">
        <v>0.213463974627808</v>
      </c>
      <c r="AJ16" s="20">
        <v>7.4034847890484604E-2</v>
      </c>
      <c r="AK16" s="20">
        <v>0.11185276984313899</v>
      </c>
      <c r="AL16" s="20">
        <v>0.413002719846364</v>
      </c>
      <c r="AM16" s="20">
        <v>0.12285488532930899</v>
      </c>
      <c r="AN16" s="20"/>
      <c r="AO16" s="20">
        <v>0.178079080620104</v>
      </c>
      <c r="AP16" s="20">
        <v>7.0690307087517806E-2</v>
      </c>
      <c r="AQ16" s="20">
        <v>0.14228358415783399</v>
      </c>
      <c r="AR16" s="20"/>
      <c r="AS16" s="20">
        <v>0.123470373204229</v>
      </c>
      <c r="AT16" s="20">
        <v>0.133027493087924</v>
      </c>
      <c r="AU16" s="20">
        <v>0.171712363637468</v>
      </c>
      <c r="AV16" s="20">
        <v>9.0019958844606895E-2</v>
      </c>
      <c r="AW16" s="20">
        <v>0.20687860400467201</v>
      </c>
      <c r="AX16" s="20"/>
      <c r="AY16" s="20">
        <v>0.331814523211032</v>
      </c>
      <c r="AZ16" s="20">
        <v>7.3958966023997194E-2</v>
      </c>
      <c r="BA16" s="20">
        <v>0.14041736143344299</v>
      </c>
      <c r="BB16" s="20">
        <v>0.106142825798865</v>
      </c>
      <c r="BC16" s="20">
        <v>0.100300705182415</v>
      </c>
      <c r="BD16" s="20">
        <v>0.13789452299236801</v>
      </c>
      <c r="BE16" s="20">
        <v>0.176933623658376</v>
      </c>
      <c r="BF16" s="20">
        <v>0.170358339533181</v>
      </c>
      <c r="BG16" s="20">
        <v>6.3075290745979604E-2</v>
      </c>
      <c r="BH16" s="20">
        <v>0.18790451527763799</v>
      </c>
      <c r="BI16" s="20">
        <v>0.15184868123711301</v>
      </c>
      <c r="BJ16" s="20">
        <v>8.2133097322518098E-2</v>
      </c>
      <c r="BK16" s="20">
        <v>0.16542946364237399</v>
      </c>
      <c r="BL16" s="20">
        <v>4.9598416382885799E-2</v>
      </c>
      <c r="BM16" s="20">
        <v>0.26081578450985599</v>
      </c>
      <c r="BN16" s="20">
        <v>0.19213509345242699</v>
      </c>
      <c r="BO16" s="20"/>
      <c r="BP16" s="20">
        <v>0.14733338974013799</v>
      </c>
      <c r="BQ16" s="20">
        <v>9.9789357286684005E-2</v>
      </c>
      <c r="BR16" s="20">
        <v>0.133739532923669</v>
      </c>
      <c r="BS16" s="20">
        <v>0.18587809328798699</v>
      </c>
      <c r="BT16" s="20">
        <v>0.10153455829572899</v>
      </c>
      <c r="BU16" s="20">
        <v>0.273783713580662</v>
      </c>
      <c r="BV16" s="20"/>
      <c r="BW16" s="20">
        <v>0.18292304831383799</v>
      </c>
      <c r="BX16" s="20">
        <v>0.117468237176728</v>
      </c>
      <c r="BY16" s="20">
        <v>0.15821635159331901</v>
      </c>
      <c r="BZ16" s="20">
        <v>0.162451345394234</v>
      </c>
      <c r="CA16" s="20">
        <v>0.13236843887850899</v>
      </c>
      <c r="CB16" s="20">
        <v>0.19459599227963301</v>
      </c>
      <c r="CC16" s="20">
        <v>0.107937012917538</v>
      </c>
      <c r="CD16" s="20">
        <v>2.3469945671071201E-2</v>
      </c>
      <c r="CE16" s="20"/>
      <c r="CF16" s="20">
        <v>0.19837658741622499</v>
      </c>
      <c r="CG16" s="20">
        <v>0.15592827574660101</v>
      </c>
      <c r="CH16" s="20">
        <v>0.12598422065887999</v>
      </c>
      <c r="CI16" s="20">
        <v>0.114112475919166</v>
      </c>
      <c r="CJ16" s="20">
        <v>0.117244784477884</v>
      </c>
      <c r="CK16" s="20"/>
      <c r="CL16" s="20">
        <v>0.11385553357519899</v>
      </c>
      <c r="CM16" s="20"/>
      <c r="CN16" s="20">
        <v>0.115210976629599</v>
      </c>
      <c r="CO16" s="20">
        <v>0.17644743365166801</v>
      </c>
      <c r="CP16" s="20">
        <v>0.17158239743920201</v>
      </c>
    </row>
    <row r="17" spans="2:94" x14ac:dyDescent="0.35">
      <c r="B17" s="18" t="s">
        <v>147</v>
      </c>
      <c r="C17" s="21">
        <v>0.46264998104346799</v>
      </c>
      <c r="D17" s="21">
        <v>0.46831714978901401</v>
      </c>
      <c r="E17" s="21">
        <v>0.459362091512172</v>
      </c>
      <c r="F17" s="21"/>
      <c r="G17" s="21">
        <v>0.4853939921523</v>
      </c>
      <c r="H17" s="21">
        <v>0.461954958765317</v>
      </c>
      <c r="I17" s="21">
        <v>0.497317919698408</v>
      </c>
      <c r="J17" s="21">
        <v>0.54279608859558803</v>
      </c>
      <c r="K17" s="21">
        <v>0.42318904726446399</v>
      </c>
      <c r="L17" s="21">
        <v>0.37716513494028903</v>
      </c>
      <c r="M17" s="21"/>
      <c r="N17" s="21">
        <v>0.40039400013795701</v>
      </c>
      <c r="O17" s="21">
        <v>0.52463588610963197</v>
      </c>
      <c r="P17" s="21">
        <v>0.44272567717511302</v>
      </c>
      <c r="Q17" s="21">
        <v>0.48728998357883802</v>
      </c>
      <c r="R17" s="21"/>
      <c r="S17" s="21">
        <v>0.49218538844340998</v>
      </c>
      <c r="T17" s="21">
        <v>0.47919451536366298</v>
      </c>
      <c r="U17" s="21">
        <v>0.53434551398960195</v>
      </c>
      <c r="V17" s="21">
        <v>0.34847930747648198</v>
      </c>
      <c r="W17" s="21">
        <v>0.40225281771463001</v>
      </c>
      <c r="X17" s="21">
        <v>0.50648662939526401</v>
      </c>
      <c r="Y17" s="21">
        <v>0.53920122201804299</v>
      </c>
      <c r="Z17" s="21">
        <v>0.55142653257071395</v>
      </c>
      <c r="AA17" s="21">
        <v>0.36025799539509601</v>
      </c>
      <c r="AB17" s="21">
        <v>0.397616942475506</v>
      </c>
      <c r="AC17" s="21">
        <v>0.61485769267442203</v>
      </c>
      <c r="AD17" s="21"/>
      <c r="AE17" s="21">
        <v>0.35839009788919401</v>
      </c>
      <c r="AF17" s="21">
        <v>0.54701723577598205</v>
      </c>
      <c r="AG17" s="21">
        <v>0.49731379519244401</v>
      </c>
      <c r="AH17" s="21"/>
      <c r="AI17" s="21">
        <v>0.29228025443271699</v>
      </c>
      <c r="AJ17" s="21">
        <v>0.63923900660041499</v>
      </c>
      <c r="AK17" s="21">
        <v>0.60531944666487403</v>
      </c>
      <c r="AL17" s="21">
        <v>-9.3050531300786304E-2</v>
      </c>
      <c r="AM17" s="21">
        <v>0.44309798124558902</v>
      </c>
      <c r="AN17" s="21"/>
      <c r="AO17" s="21">
        <v>0.381809950034731</v>
      </c>
      <c r="AP17" s="21">
        <v>0.65683241431305395</v>
      </c>
      <c r="AQ17" s="21">
        <v>0.40097684436869102</v>
      </c>
      <c r="AR17" s="21"/>
      <c r="AS17" s="21">
        <v>0.477313580244974</v>
      </c>
      <c r="AT17" s="21">
        <v>0.45495943867377298</v>
      </c>
      <c r="AU17" s="21">
        <v>0.422547531797835</v>
      </c>
      <c r="AV17" s="21">
        <v>0.58187893057474405</v>
      </c>
      <c r="AW17" s="21">
        <v>0.38124133986355901</v>
      </c>
      <c r="AX17" s="21"/>
      <c r="AY17" s="21">
        <v>-5.8636446166904803E-3</v>
      </c>
      <c r="AZ17" s="21">
        <v>0.47016066382584298</v>
      </c>
      <c r="BA17" s="21">
        <v>0.50217131912483004</v>
      </c>
      <c r="BB17" s="21">
        <v>0.478239719392271</v>
      </c>
      <c r="BC17" s="21">
        <v>0.63967214764543601</v>
      </c>
      <c r="BD17" s="21">
        <v>0.46540161446586198</v>
      </c>
      <c r="BE17" s="21">
        <v>0.42229763804686599</v>
      </c>
      <c r="BF17" s="21">
        <v>0.42105857769520399</v>
      </c>
      <c r="BG17" s="21">
        <v>0.60500486806474596</v>
      </c>
      <c r="BH17" s="21">
        <v>0.295696246373225</v>
      </c>
      <c r="BI17" s="21">
        <v>0.43533723727378698</v>
      </c>
      <c r="BJ17" s="21">
        <v>0.41419112338175701</v>
      </c>
      <c r="BK17" s="21">
        <v>0.560653773530572</v>
      </c>
      <c r="BL17" s="21">
        <v>0.73755191353711602</v>
      </c>
      <c r="BM17" s="21">
        <v>0.40999614335069101</v>
      </c>
      <c r="BN17" s="21">
        <v>0.49716613833879603</v>
      </c>
      <c r="BO17" s="21"/>
      <c r="BP17" s="21">
        <v>0.45484970348471498</v>
      </c>
      <c r="BQ17" s="21">
        <v>0.52459977739114305</v>
      </c>
      <c r="BR17" s="21">
        <v>0.50785082912986301</v>
      </c>
      <c r="BS17" s="21">
        <v>0.36329613566649199</v>
      </c>
      <c r="BT17" s="21">
        <v>0.53745233347571397</v>
      </c>
      <c r="BU17" s="21">
        <v>0.26369523329842398</v>
      </c>
      <c r="BV17" s="21"/>
      <c r="BW17" s="21">
        <v>0.40955013678255697</v>
      </c>
      <c r="BX17" s="21">
        <v>0.495351288621247</v>
      </c>
      <c r="BY17" s="21">
        <v>0.46041632156237899</v>
      </c>
      <c r="BZ17" s="21">
        <v>0.46872073355466698</v>
      </c>
      <c r="CA17" s="21">
        <v>0.43853107342082898</v>
      </c>
      <c r="CB17" s="21">
        <v>0.31129093495884202</v>
      </c>
      <c r="CC17" s="21">
        <v>0.55109877281210495</v>
      </c>
      <c r="CD17" s="21">
        <v>0.64140484464633796</v>
      </c>
      <c r="CE17" s="21"/>
      <c r="CF17" s="21">
        <v>0.39553533786128098</v>
      </c>
      <c r="CG17" s="21">
        <v>0.40973827567172</v>
      </c>
      <c r="CH17" s="21">
        <v>0.50277738765130697</v>
      </c>
      <c r="CI17" s="21">
        <v>0.55402088562973195</v>
      </c>
      <c r="CJ17" s="21">
        <v>0.410839607201126</v>
      </c>
      <c r="CK17" s="21"/>
      <c r="CL17" s="21">
        <v>0.52132748242929206</v>
      </c>
      <c r="CM17" s="21"/>
      <c r="CN17" s="21">
        <v>0.52854359160458197</v>
      </c>
      <c r="CO17" s="21">
        <v>0.33525133389123501</v>
      </c>
      <c r="CP17" s="21">
        <v>0.41634211496324502</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CP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1001</v>
      </c>
      <c r="D7" s="10">
        <v>511</v>
      </c>
      <c r="E7" s="10">
        <v>485</v>
      </c>
      <c r="F7" s="10"/>
      <c r="G7" s="10">
        <v>164</v>
      </c>
      <c r="H7" s="10">
        <v>156</v>
      </c>
      <c r="I7" s="10">
        <v>175</v>
      </c>
      <c r="J7" s="10">
        <v>176</v>
      </c>
      <c r="K7" s="10">
        <v>146</v>
      </c>
      <c r="L7" s="10">
        <v>184</v>
      </c>
      <c r="M7" s="10"/>
      <c r="N7" s="10">
        <v>286</v>
      </c>
      <c r="O7" s="10">
        <v>263</v>
      </c>
      <c r="P7" s="10">
        <v>221</v>
      </c>
      <c r="Q7" s="10">
        <v>227</v>
      </c>
      <c r="R7" s="10"/>
      <c r="S7" s="10">
        <v>157</v>
      </c>
      <c r="T7" s="10">
        <v>125</v>
      </c>
      <c r="U7" s="10">
        <v>78</v>
      </c>
      <c r="V7" s="10">
        <v>99</v>
      </c>
      <c r="W7" s="10">
        <v>67</v>
      </c>
      <c r="X7" s="10">
        <v>84</v>
      </c>
      <c r="Y7" s="10">
        <v>85</v>
      </c>
      <c r="Z7" s="10">
        <v>44</v>
      </c>
      <c r="AA7" s="10">
        <v>126</v>
      </c>
      <c r="AB7" s="10">
        <v>88</v>
      </c>
      <c r="AC7" s="10">
        <v>48</v>
      </c>
      <c r="AD7" s="10"/>
      <c r="AE7" s="10">
        <v>356</v>
      </c>
      <c r="AF7" s="10">
        <v>394</v>
      </c>
      <c r="AG7" s="10">
        <v>147</v>
      </c>
      <c r="AH7" s="10"/>
      <c r="AI7" s="10">
        <v>335</v>
      </c>
      <c r="AJ7" s="10">
        <v>300</v>
      </c>
      <c r="AK7" s="10">
        <v>64</v>
      </c>
      <c r="AL7" s="10">
        <v>19</v>
      </c>
      <c r="AM7" s="10">
        <v>130</v>
      </c>
      <c r="AN7" s="10"/>
      <c r="AO7" s="10">
        <v>191</v>
      </c>
      <c r="AP7" s="10">
        <v>388</v>
      </c>
      <c r="AQ7" s="10">
        <v>67</v>
      </c>
      <c r="AR7" s="10"/>
      <c r="AS7" s="10">
        <v>223</v>
      </c>
      <c r="AT7" s="10">
        <v>255</v>
      </c>
      <c r="AU7" s="10">
        <v>265</v>
      </c>
      <c r="AV7" s="10">
        <v>110</v>
      </c>
      <c r="AW7" s="10">
        <v>10</v>
      </c>
      <c r="AX7" s="10"/>
      <c r="AY7" s="10">
        <v>3</v>
      </c>
      <c r="AZ7" s="10">
        <v>53</v>
      </c>
      <c r="BA7" s="10">
        <v>68</v>
      </c>
      <c r="BB7" s="10">
        <v>78</v>
      </c>
      <c r="BC7" s="10">
        <v>110</v>
      </c>
      <c r="BD7" s="10">
        <v>119</v>
      </c>
      <c r="BE7" s="10">
        <v>99</v>
      </c>
      <c r="BF7" s="10">
        <v>64</v>
      </c>
      <c r="BG7" s="10">
        <v>64</v>
      </c>
      <c r="BH7" s="10">
        <v>48</v>
      </c>
      <c r="BI7" s="10">
        <v>81</v>
      </c>
      <c r="BJ7" s="10">
        <v>37</v>
      </c>
      <c r="BK7" s="10">
        <v>47</v>
      </c>
      <c r="BL7" s="10">
        <v>18</v>
      </c>
      <c r="BM7" s="10">
        <v>15</v>
      </c>
      <c r="BN7" s="10">
        <v>42</v>
      </c>
      <c r="BO7" s="10"/>
      <c r="BP7" s="10">
        <v>221</v>
      </c>
      <c r="BQ7" s="10">
        <v>284</v>
      </c>
      <c r="BR7" s="10">
        <v>140</v>
      </c>
      <c r="BS7" s="10">
        <v>202</v>
      </c>
      <c r="BT7" s="10">
        <v>106</v>
      </c>
      <c r="BU7" s="10">
        <v>48</v>
      </c>
      <c r="BV7" s="10"/>
      <c r="BW7" s="10">
        <v>40</v>
      </c>
      <c r="BX7" s="10">
        <v>216</v>
      </c>
      <c r="BY7" s="10">
        <v>279</v>
      </c>
      <c r="BZ7" s="10">
        <v>196</v>
      </c>
      <c r="CA7" s="10">
        <v>96</v>
      </c>
      <c r="CB7" s="10">
        <v>50</v>
      </c>
      <c r="CC7" s="10">
        <v>28</v>
      </c>
      <c r="CD7" s="10">
        <v>45</v>
      </c>
      <c r="CE7" s="10"/>
      <c r="CF7" s="10">
        <v>85</v>
      </c>
      <c r="CG7" s="10">
        <v>363</v>
      </c>
      <c r="CH7" s="10">
        <v>370</v>
      </c>
      <c r="CI7" s="10">
        <v>140</v>
      </c>
      <c r="CJ7" s="10">
        <v>43</v>
      </c>
      <c r="CK7" s="10"/>
      <c r="CL7" s="10">
        <v>112</v>
      </c>
      <c r="CM7" s="10"/>
      <c r="CN7" s="10">
        <v>562</v>
      </c>
      <c r="CO7" s="10">
        <v>197</v>
      </c>
      <c r="CP7" s="10">
        <v>242</v>
      </c>
    </row>
    <row r="8" spans="2:94" ht="30" customHeight="1" x14ac:dyDescent="0.35">
      <c r="B8" s="11" t="s">
        <v>20</v>
      </c>
      <c r="C8" s="11">
        <v>1003</v>
      </c>
      <c r="D8" s="11">
        <v>506</v>
      </c>
      <c r="E8" s="11">
        <v>492</v>
      </c>
      <c r="F8" s="11"/>
      <c r="G8" s="11">
        <v>161</v>
      </c>
      <c r="H8" s="11">
        <v>151</v>
      </c>
      <c r="I8" s="11">
        <v>172</v>
      </c>
      <c r="J8" s="11">
        <v>173</v>
      </c>
      <c r="K8" s="11">
        <v>137</v>
      </c>
      <c r="L8" s="11">
        <v>210</v>
      </c>
      <c r="M8" s="11"/>
      <c r="N8" s="11">
        <v>281</v>
      </c>
      <c r="O8" s="11">
        <v>259</v>
      </c>
      <c r="P8" s="11">
        <v>222</v>
      </c>
      <c r="Q8" s="11">
        <v>237</v>
      </c>
      <c r="R8" s="11"/>
      <c r="S8" s="11">
        <v>163</v>
      </c>
      <c r="T8" s="11">
        <v>123</v>
      </c>
      <c r="U8" s="11">
        <v>79</v>
      </c>
      <c r="V8" s="11">
        <v>94</v>
      </c>
      <c r="W8" s="11">
        <v>66</v>
      </c>
      <c r="X8" s="11">
        <v>86</v>
      </c>
      <c r="Y8" s="11">
        <v>82</v>
      </c>
      <c r="Z8" s="11">
        <v>43</v>
      </c>
      <c r="AA8" s="11">
        <v>122</v>
      </c>
      <c r="AB8" s="11">
        <v>99</v>
      </c>
      <c r="AC8" s="11">
        <v>48</v>
      </c>
      <c r="AD8" s="11"/>
      <c r="AE8" s="11">
        <v>361</v>
      </c>
      <c r="AF8" s="11">
        <v>396</v>
      </c>
      <c r="AG8" s="11">
        <v>145</v>
      </c>
      <c r="AH8" s="11"/>
      <c r="AI8" s="11">
        <v>341</v>
      </c>
      <c r="AJ8" s="11">
        <v>296</v>
      </c>
      <c r="AK8" s="11">
        <v>63</v>
      </c>
      <c r="AL8" s="11">
        <v>19</v>
      </c>
      <c r="AM8" s="11">
        <v>128</v>
      </c>
      <c r="AN8" s="11"/>
      <c r="AO8" s="11">
        <v>196</v>
      </c>
      <c r="AP8" s="11">
        <v>384</v>
      </c>
      <c r="AQ8" s="11">
        <v>67</v>
      </c>
      <c r="AR8" s="11"/>
      <c r="AS8" s="11">
        <v>227</v>
      </c>
      <c r="AT8" s="11">
        <v>255</v>
      </c>
      <c r="AU8" s="11">
        <v>261</v>
      </c>
      <c r="AV8" s="11">
        <v>109</v>
      </c>
      <c r="AW8" s="11">
        <v>10</v>
      </c>
      <c r="AX8" s="11"/>
      <c r="AY8" s="11">
        <v>3</v>
      </c>
      <c r="AZ8" s="11">
        <v>52</v>
      </c>
      <c r="BA8" s="11">
        <v>69</v>
      </c>
      <c r="BB8" s="11">
        <v>79</v>
      </c>
      <c r="BC8" s="11">
        <v>113</v>
      </c>
      <c r="BD8" s="11">
        <v>121</v>
      </c>
      <c r="BE8" s="11">
        <v>100</v>
      </c>
      <c r="BF8" s="11">
        <v>64</v>
      </c>
      <c r="BG8" s="11">
        <v>63</v>
      </c>
      <c r="BH8" s="11">
        <v>47</v>
      </c>
      <c r="BI8" s="11">
        <v>79</v>
      </c>
      <c r="BJ8" s="11">
        <v>36</v>
      </c>
      <c r="BK8" s="11">
        <v>46</v>
      </c>
      <c r="BL8" s="11">
        <v>18</v>
      </c>
      <c r="BM8" s="11">
        <v>15</v>
      </c>
      <c r="BN8" s="11">
        <v>41</v>
      </c>
      <c r="BO8" s="11"/>
      <c r="BP8" s="11">
        <v>221</v>
      </c>
      <c r="BQ8" s="11">
        <v>284</v>
      </c>
      <c r="BR8" s="11">
        <v>139</v>
      </c>
      <c r="BS8" s="11">
        <v>204</v>
      </c>
      <c r="BT8" s="11">
        <v>107</v>
      </c>
      <c r="BU8" s="11">
        <v>49</v>
      </c>
      <c r="BV8" s="11"/>
      <c r="BW8" s="11">
        <v>39</v>
      </c>
      <c r="BX8" s="11">
        <v>218</v>
      </c>
      <c r="BY8" s="11">
        <v>281</v>
      </c>
      <c r="BZ8" s="11">
        <v>196</v>
      </c>
      <c r="CA8" s="11">
        <v>97</v>
      </c>
      <c r="CB8" s="11">
        <v>50</v>
      </c>
      <c r="CC8" s="11">
        <v>29</v>
      </c>
      <c r="CD8" s="11">
        <v>44</v>
      </c>
      <c r="CE8" s="11"/>
      <c r="CF8" s="11">
        <v>87</v>
      </c>
      <c r="CG8" s="11">
        <v>366</v>
      </c>
      <c r="CH8" s="11">
        <v>367</v>
      </c>
      <c r="CI8" s="11">
        <v>140</v>
      </c>
      <c r="CJ8" s="11">
        <v>43</v>
      </c>
      <c r="CK8" s="11"/>
      <c r="CL8" s="11">
        <v>112</v>
      </c>
      <c r="CM8" s="11"/>
      <c r="CN8" s="11">
        <v>558</v>
      </c>
      <c r="CO8" s="11">
        <v>199</v>
      </c>
      <c r="CP8" s="11">
        <v>246</v>
      </c>
    </row>
    <row r="9" spans="2:94" x14ac:dyDescent="0.35">
      <c r="B9" s="18" t="s">
        <v>205</v>
      </c>
      <c r="C9" s="17">
        <v>0.15494833954657899</v>
      </c>
      <c r="D9" s="17">
        <v>0.18326309258237999</v>
      </c>
      <c r="E9" s="17">
        <v>0.12538287354269001</v>
      </c>
      <c r="F9" s="17"/>
      <c r="G9" s="17">
        <v>0.226966153177279</v>
      </c>
      <c r="H9" s="17">
        <v>0.230221747224472</v>
      </c>
      <c r="I9" s="17">
        <v>0.15358732493225999</v>
      </c>
      <c r="J9" s="17">
        <v>0.138214639842899</v>
      </c>
      <c r="K9" s="17">
        <v>0.104832899306209</v>
      </c>
      <c r="L9" s="17">
        <v>9.3306692409267006E-2</v>
      </c>
      <c r="M9" s="17"/>
      <c r="N9" s="17">
        <v>0.16587145993241501</v>
      </c>
      <c r="O9" s="17">
        <v>0.15686633573439601</v>
      </c>
      <c r="P9" s="17">
        <v>0.14778637180373999</v>
      </c>
      <c r="Q9" s="17">
        <v>0.14918434080019899</v>
      </c>
      <c r="R9" s="17"/>
      <c r="S9" s="17">
        <v>0.21390922011496499</v>
      </c>
      <c r="T9" s="17">
        <v>0.117569146984611</v>
      </c>
      <c r="U9" s="17">
        <v>0.161332954290343</v>
      </c>
      <c r="V9" s="17">
        <v>0.116756756557599</v>
      </c>
      <c r="W9" s="17">
        <v>0.13409301104150101</v>
      </c>
      <c r="X9" s="17">
        <v>0.10462805944155899</v>
      </c>
      <c r="Y9" s="17">
        <v>0.16125282621919701</v>
      </c>
      <c r="Z9" s="17">
        <v>0.18932196520460301</v>
      </c>
      <c r="AA9" s="17">
        <v>0.13746193028203599</v>
      </c>
      <c r="AB9" s="17">
        <v>0.18196838763958401</v>
      </c>
      <c r="AC9" s="17">
        <v>0.18192934956151399</v>
      </c>
      <c r="AD9" s="17"/>
      <c r="AE9" s="17">
        <v>0.115052655091496</v>
      </c>
      <c r="AF9" s="17">
        <v>0.17081789718235901</v>
      </c>
      <c r="AG9" s="17">
        <v>0.17639125801361799</v>
      </c>
      <c r="AH9" s="17"/>
      <c r="AI9" s="17">
        <v>9.3853616549262303E-2</v>
      </c>
      <c r="AJ9" s="17">
        <v>0.192830986148598</v>
      </c>
      <c r="AK9" s="17">
        <v>0.27329392056434598</v>
      </c>
      <c r="AL9" s="17">
        <v>0.114050872279117</v>
      </c>
      <c r="AM9" s="17">
        <v>0.138499502046946</v>
      </c>
      <c r="AN9" s="17"/>
      <c r="AO9" s="17">
        <v>8.48264556874751E-2</v>
      </c>
      <c r="AP9" s="17">
        <v>0.210984300607096</v>
      </c>
      <c r="AQ9" s="17">
        <v>0.17312298565328599</v>
      </c>
      <c r="AR9" s="17"/>
      <c r="AS9" s="17">
        <v>0.10141240527437601</v>
      </c>
      <c r="AT9" s="17">
        <v>0.14431538185112</v>
      </c>
      <c r="AU9" s="17">
        <v>0.17942679340617201</v>
      </c>
      <c r="AV9" s="17">
        <v>0.213917472250751</v>
      </c>
      <c r="AW9" s="17">
        <v>0.18747015287251401</v>
      </c>
      <c r="AX9" s="17"/>
      <c r="AY9" s="17">
        <v>0.65776540180537402</v>
      </c>
      <c r="AZ9" s="17">
        <v>0.151683104024362</v>
      </c>
      <c r="BA9" s="17">
        <v>0.109506141416157</v>
      </c>
      <c r="BB9" s="17">
        <v>0.15936889720717401</v>
      </c>
      <c r="BC9" s="17">
        <v>0.20406706494266399</v>
      </c>
      <c r="BD9" s="17">
        <v>0.12436867359001599</v>
      </c>
      <c r="BE9" s="17">
        <v>6.9875529767942202E-2</v>
      </c>
      <c r="BF9" s="17">
        <v>0.122671838034588</v>
      </c>
      <c r="BG9" s="17">
        <v>0.203016550935639</v>
      </c>
      <c r="BH9" s="17">
        <v>0.17237576356034401</v>
      </c>
      <c r="BI9" s="17">
        <v>0.22399114402808701</v>
      </c>
      <c r="BJ9" s="17">
        <v>0.15623072312299299</v>
      </c>
      <c r="BK9" s="17">
        <v>0.171535643738465</v>
      </c>
      <c r="BL9" s="17">
        <v>0.23549490507064</v>
      </c>
      <c r="BM9" s="17">
        <v>0.197482262139938</v>
      </c>
      <c r="BN9" s="17">
        <v>0.245707531124293</v>
      </c>
      <c r="BO9" s="17"/>
      <c r="BP9" s="17">
        <v>0.220617565180032</v>
      </c>
      <c r="BQ9" s="17">
        <v>0.136328918019858</v>
      </c>
      <c r="BR9" s="17">
        <v>0.117563729948287</v>
      </c>
      <c r="BS9" s="17">
        <v>0.129192024546151</v>
      </c>
      <c r="BT9" s="17">
        <v>0.192196003700523</v>
      </c>
      <c r="BU9" s="17">
        <v>9.9703453605597903E-2</v>
      </c>
      <c r="BV9" s="17"/>
      <c r="BW9" s="17">
        <v>0.16626661003684501</v>
      </c>
      <c r="BX9" s="17">
        <v>0.16004035471356801</v>
      </c>
      <c r="BY9" s="17">
        <v>0.15475827747437501</v>
      </c>
      <c r="BZ9" s="17">
        <v>0.16801249909676899</v>
      </c>
      <c r="CA9" s="17">
        <v>0.14768303053314</v>
      </c>
      <c r="CB9" s="17">
        <v>0.189613450595186</v>
      </c>
      <c r="CC9" s="17">
        <v>0.21711421163401801</v>
      </c>
      <c r="CD9" s="17">
        <v>0.15564148853063001</v>
      </c>
      <c r="CE9" s="17"/>
      <c r="CF9" s="17">
        <v>0.26036105501370299</v>
      </c>
      <c r="CG9" s="17">
        <v>0.12222949094176699</v>
      </c>
      <c r="CH9" s="17">
        <v>0.164623618469244</v>
      </c>
      <c r="CI9" s="17">
        <v>0.132274638402918</v>
      </c>
      <c r="CJ9" s="17">
        <v>0.210366666944279</v>
      </c>
      <c r="CK9" s="17"/>
      <c r="CL9" s="17">
        <v>0.13485494947798299</v>
      </c>
      <c r="CM9" s="17"/>
      <c r="CN9" s="17">
        <v>0.19133986944791301</v>
      </c>
      <c r="CO9" s="17">
        <v>9.2727135574461397E-2</v>
      </c>
      <c r="CP9" s="17">
        <v>0.122797895003136</v>
      </c>
    </row>
    <row r="10" spans="2:94" x14ac:dyDescent="0.35">
      <c r="B10" s="18" t="s">
        <v>206</v>
      </c>
      <c r="C10" s="17">
        <v>0.304597944296912</v>
      </c>
      <c r="D10" s="17">
        <v>0.328387195514242</v>
      </c>
      <c r="E10" s="17">
        <v>0.28097239200312502</v>
      </c>
      <c r="F10" s="17"/>
      <c r="G10" s="17">
        <v>0.368549715784254</v>
      </c>
      <c r="H10" s="17">
        <v>0.29077580394737601</v>
      </c>
      <c r="I10" s="17">
        <v>0.31152257981509202</v>
      </c>
      <c r="J10" s="17">
        <v>0.32203682750726798</v>
      </c>
      <c r="K10" s="17">
        <v>0.24278731087687699</v>
      </c>
      <c r="L10" s="17">
        <v>0.28596882933964601</v>
      </c>
      <c r="M10" s="17"/>
      <c r="N10" s="17">
        <v>0.31026110098898002</v>
      </c>
      <c r="O10" s="17">
        <v>0.277982254613728</v>
      </c>
      <c r="P10" s="17">
        <v>0.33283231254586298</v>
      </c>
      <c r="Q10" s="17">
        <v>0.29783336246572401</v>
      </c>
      <c r="R10" s="17"/>
      <c r="S10" s="17">
        <v>0.30754183556600301</v>
      </c>
      <c r="T10" s="17">
        <v>0.34465538477174501</v>
      </c>
      <c r="U10" s="17">
        <v>0.269539282386701</v>
      </c>
      <c r="V10" s="17">
        <v>0.29467244033964002</v>
      </c>
      <c r="W10" s="17">
        <v>0.256958670014379</v>
      </c>
      <c r="X10" s="17">
        <v>0.373492837935402</v>
      </c>
      <c r="Y10" s="17">
        <v>0.33959805174775298</v>
      </c>
      <c r="Z10" s="17">
        <v>0.227290256157582</v>
      </c>
      <c r="AA10" s="17">
        <v>0.30736930432833598</v>
      </c>
      <c r="AB10" s="17">
        <v>0.22907578713430601</v>
      </c>
      <c r="AC10" s="17">
        <v>0.36827200060419102</v>
      </c>
      <c r="AD10" s="17"/>
      <c r="AE10" s="17">
        <v>0.28736260355557303</v>
      </c>
      <c r="AF10" s="17">
        <v>0.29228036309650002</v>
      </c>
      <c r="AG10" s="17">
        <v>0.33526355905937999</v>
      </c>
      <c r="AH10" s="17"/>
      <c r="AI10" s="17">
        <v>0.27780854304444003</v>
      </c>
      <c r="AJ10" s="17">
        <v>0.35897269295457301</v>
      </c>
      <c r="AK10" s="17">
        <v>0.25018138637653198</v>
      </c>
      <c r="AL10" s="17">
        <v>0.31256205425651301</v>
      </c>
      <c r="AM10" s="17">
        <v>0.31381585461281403</v>
      </c>
      <c r="AN10" s="17"/>
      <c r="AO10" s="17">
        <v>0.35207530557489503</v>
      </c>
      <c r="AP10" s="17">
        <v>0.348134558077483</v>
      </c>
      <c r="AQ10" s="17">
        <v>0.22758061589300799</v>
      </c>
      <c r="AR10" s="17"/>
      <c r="AS10" s="17">
        <v>0.31374045529123901</v>
      </c>
      <c r="AT10" s="17">
        <v>0.33398056987925001</v>
      </c>
      <c r="AU10" s="17">
        <v>0.27041244695664302</v>
      </c>
      <c r="AV10" s="17">
        <v>0.30166241079158002</v>
      </c>
      <c r="AW10" s="17">
        <v>0.29861060751355301</v>
      </c>
      <c r="AX10" s="17"/>
      <c r="AY10" s="17">
        <v>0</v>
      </c>
      <c r="AZ10" s="17">
        <v>0.26485179956813398</v>
      </c>
      <c r="BA10" s="17">
        <v>0.32179716833276301</v>
      </c>
      <c r="BB10" s="17">
        <v>0.205558401790604</v>
      </c>
      <c r="BC10" s="17">
        <v>0.35294284553473798</v>
      </c>
      <c r="BD10" s="17">
        <v>0.32232697639324998</v>
      </c>
      <c r="BE10" s="17">
        <v>0.35902955393785202</v>
      </c>
      <c r="BF10" s="17">
        <v>0.34053872909867</v>
      </c>
      <c r="BG10" s="17">
        <v>0.26171412307601599</v>
      </c>
      <c r="BH10" s="17">
        <v>0.26585772955300602</v>
      </c>
      <c r="BI10" s="17">
        <v>0.23071108754782199</v>
      </c>
      <c r="BJ10" s="17">
        <v>0.35164480728373898</v>
      </c>
      <c r="BK10" s="17">
        <v>0.36421623408687598</v>
      </c>
      <c r="BL10" s="17">
        <v>0.27342082905160497</v>
      </c>
      <c r="BM10" s="17">
        <v>0.47536839668241698</v>
      </c>
      <c r="BN10" s="17">
        <v>0.37805308801625698</v>
      </c>
      <c r="BO10" s="17"/>
      <c r="BP10" s="17">
        <v>0.29594312532893302</v>
      </c>
      <c r="BQ10" s="17">
        <v>0.34425548592557897</v>
      </c>
      <c r="BR10" s="17">
        <v>0.38352644894738502</v>
      </c>
      <c r="BS10" s="17">
        <v>0.28023698964478899</v>
      </c>
      <c r="BT10" s="17">
        <v>0.234776413745237</v>
      </c>
      <c r="BU10" s="17">
        <v>0.145310438931402</v>
      </c>
      <c r="BV10" s="17"/>
      <c r="BW10" s="17">
        <v>0.33261321270796701</v>
      </c>
      <c r="BX10" s="17">
        <v>0.30440247325472503</v>
      </c>
      <c r="BY10" s="17">
        <v>0.28715012473774998</v>
      </c>
      <c r="BZ10" s="17">
        <v>0.31576761575262202</v>
      </c>
      <c r="CA10" s="17">
        <v>0.29420318736073597</v>
      </c>
      <c r="CB10" s="17">
        <v>0.281077015954315</v>
      </c>
      <c r="CC10" s="17">
        <v>0.33905643938848101</v>
      </c>
      <c r="CD10" s="17">
        <v>0.416289129113603</v>
      </c>
      <c r="CE10" s="17"/>
      <c r="CF10" s="17">
        <v>0.25960002334323801</v>
      </c>
      <c r="CG10" s="17">
        <v>0.312280464365494</v>
      </c>
      <c r="CH10" s="17">
        <v>0.318786019583925</v>
      </c>
      <c r="CI10" s="17">
        <v>0.30528301220542797</v>
      </c>
      <c r="CJ10" s="17">
        <v>0.207299393418441</v>
      </c>
      <c r="CK10" s="17"/>
      <c r="CL10" s="17">
        <v>0.32991474989266401</v>
      </c>
      <c r="CM10" s="17"/>
      <c r="CN10" s="17">
        <v>0.26919368606119298</v>
      </c>
      <c r="CO10" s="17">
        <v>0.33318685293716999</v>
      </c>
      <c r="CP10" s="17">
        <v>0.36168735109745398</v>
      </c>
    </row>
    <row r="11" spans="2:94" x14ac:dyDescent="0.35">
      <c r="B11" s="18" t="s">
        <v>207</v>
      </c>
      <c r="C11" s="17">
        <v>0.26558940637857498</v>
      </c>
      <c r="D11" s="17">
        <v>0.24839908908288399</v>
      </c>
      <c r="E11" s="17">
        <v>0.28410424872921403</v>
      </c>
      <c r="F11" s="17"/>
      <c r="G11" s="17">
        <v>0.22937829013459701</v>
      </c>
      <c r="H11" s="17">
        <v>0.25357545864473002</v>
      </c>
      <c r="I11" s="17">
        <v>0.29743021957780402</v>
      </c>
      <c r="J11" s="17">
        <v>0.23733932471024499</v>
      </c>
      <c r="K11" s="17">
        <v>0.31014933307770598</v>
      </c>
      <c r="L11" s="17">
        <v>0.27001512779312897</v>
      </c>
      <c r="M11" s="17"/>
      <c r="N11" s="17">
        <v>0.25334536411881198</v>
      </c>
      <c r="O11" s="17">
        <v>0.301149073267651</v>
      </c>
      <c r="P11" s="17">
        <v>0.24146579261211301</v>
      </c>
      <c r="Q11" s="17">
        <v>0.26322529037335002</v>
      </c>
      <c r="R11" s="17"/>
      <c r="S11" s="17">
        <v>0.228378247766577</v>
      </c>
      <c r="T11" s="17">
        <v>0.25147977946718802</v>
      </c>
      <c r="U11" s="17">
        <v>0.31852196791558601</v>
      </c>
      <c r="V11" s="17">
        <v>0.260998461455273</v>
      </c>
      <c r="W11" s="17">
        <v>0.32677603527493598</v>
      </c>
      <c r="X11" s="17">
        <v>0.301862386762421</v>
      </c>
      <c r="Y11" s="17">
        <v>0.28193424677108703</v>
      </c>
      <c r="Z11" s="17">
        <v>0.326023055203711</v>
      </c>
      <c r="AA11" s="17">
        <v>0.225911584433588</v>
      </c>
      <c r="AB11" s="17">
        <v>0.25619522000689798</v>
      </c>
      <c r="AC11" s="17">
        <v>0.23883083659255699</v>
      </c>
      <c r="AD11" s="17"/>
      <c r="AE11" s="17">
        <v>0.25166438678679698</v>
      </c>
      <c r="AF11" s="17">
        <v>0.26143957977043297</v>
      </c>
      <c r="AG11" s="17">
        <v>0.32496619662557802</v>
      </c>
      <c r="AH11" s="17"/>
      <c r="AI11" s="17">
        <v>0.28804148716241301</v>
      </c>
      <c r="AJ11" s="17">
        <v>0.230308798629799</v>
      </c>
      <c r="AK11" s="17">
        <v>0.25443498033256501</v>
      </c>
      <c r="AL11" s="17">
        <v>0.150855182078689</v>
      </c>
      <c r="AM11" s="17">
        <v>0.294377273646592</v>
      </c>
      <c r="AN11" s="17"/>
      <c r="AO11" s="17">
        <v>0.25101471790376401</v>
      </c>
      <c r="AP11" s="17">
        <v>0.237742529454602</v>
      </c>
      <c r="AQ11" s="17">
        <v>0.33679735906761099</v>
      </c>
      <c r="AR11" s="17"/>
      <c r="AS11" s="17">
        <v>0.248273755259214</v>
      </c>
      <c r="AT11" s="17">
        <v>0.27899612889623099</v>
      </c>
      <c r="AU11" s="17">
        <v>0.295596837805917</v>
      </c>
      <c r="AV11" s="17">
        <v>0.26266575682673199</v>
      </c>
      <c r="AW11" s="17">
        <v>0.30751714090274801</v>
      </c>
      <c r="AX11" s="17"/>
      <c r="AY11" s="17">
        <v>0</v>
      </c>
      <c r="AZ11" s="17">
        <v>0.34961064881593001</v>
      </c>
      <c r="BA11" s="17">
        <v>0.27625853245573001</v>
      </c>
      <c r="BB11" s="17">
        <v>0.39231019456044902</v>
      </c>
      <c r="BC11" s="17">
        <v>0.201663630620215</v>
      </c>
      <c r="BD11" s="17">
        <v>0.24883122240976399</v>
      </c>
      <c r="BE11" s="17">
        <v>0.25610720708323198</v>
      </c>
      <c r="BF11" s="17">
        <v>0.23558008607625799</v>
      </c>
      <c r="BG11" s="17">
        <v>0.29039328658049701</v>
      </c>
      <c r="BH11" s="17">
        <v>0.227772350390547</v>
      </c>
      <c r="BI11" s="17">
        <v>0.267295638877037</v>
      </c>
      <c r="BJ11" s="17">
        <v>0.32591758492943201</v>
      </c>
      <c r="BK11" s="17">
        <v>0.25346163333768301</v>
      </c>
      <c r="BL11" s="17">
        <v>0.27380816708406402</v>
      </c>
      <c r="BM11" s="17">
        <v>6.8372287629595796E-2</v>
      </c>
      <c r="BN11" s="17">
        <v>0.19147638438995601</v>
      </c>
      <c r="BO11" s="17"/>
      <c r="BP11" s="17">
        <v>0.26048348161655299</v>
      </c>
      <c r="BQ11" s="17">
        <v>0.24999033001790999</v>
      </c>
      <c r="BR11" s="17">
        <v>0.20236962617158899</v>
      </c>
      <c r="BS11" s="17">
        <v>0.26698976213384501</v>
      </c>
      <c r="BT11" s="17">
        <v>0.34453106688896901</v>
      </c>
      <c r="BU11" s="17">
        <v>0.37914286208095899</v>
      </c>
      <c r="BV11" s="17"/>
      <c r="BW11" s="17">
        <v>0.19636824657879901</v>
      </c>
      <c r="BX11" s="17">
        <v>0.246620576054392</v>
      </c>
      <c r="BY11" s="17">
        <v>0.30091901941840998</v>
      </c>
      <c r="BZ11" s="17">
        <v>0.21109181937462199</v>
      </c>
      <c r="CA11" s="17">
        <v>0.30645803016168199</v>
      </c>
      <c r="CB11" s="17">
        <v>0.23686372548703599</v>
      </c>
      <c r="CC11" s="17">
        <v>0.145926234728633</v>
      </c>
      <c r="CD11" s="17">
        <v>0.24690536700457599</v>
      </c>
      <c r="CE11" s="17"/>
      <c r="CF11" s="17">
        <v>0.17672192971678299</v>
      </c>
      <c r="CG11" s="17">
        <v>0.27228266417928199</v>
      </c>
      <c r="CH11" s="17">
        <v>0.27275315217276003</v>
      </c>
      <c r="CI11" s="17">
        <v>0.289173008723972</v>
      </c>
      <c r="CJ11" s="17">
        <v>0.25156912111156599</v>
      </c>
      <c r="CK11" s="17"/>
      <c r="CL11" s="17">
        <v>0.269754025585278</v>
      </c>
      <c r="CM11" s="17"/>
      <c r="CN11" s="17">
        <v>0.27131996303247502</v>
      </c>
      <c r="CO11" s="17">
        <v>0.30430768228483002</v>
      </c>
      <c r="CP11" s="17">
        <v>0.22132529263074099</v>
      </c>
    </row>
    <row r="12" spans="2:94" x14ac:dyDescent="0.35">
      <c r="B12" s="18" t="s">
        <v>208</v>
      </c>
      <c r="C12" s="17">
        <v>0.13220692719433699</v>
      </c>
      <c r="D12" s="17">
        <v>0.13111765022441901</v>
      </c>
      <c r="E12" s="17">
        <v>0.134703795012836</v>
      </c>
      <c r="F12" s="17"/>
      <c r="G12" s="17">
        <v>0.100781957327839</v>
      </c>
      <c r="H12" s="17">
        <v>0.13452386687815801</v>
      </c>
      <c r="I12" s="17">
        <v>0.138860808967391</v>
      </c>
      <c r="J12" s="17">
        <v>0.101604778257956</v>
      </c>
      <c r="K12" s="17">
        <v>0.169783472470807</v>
      </c>
      <c r="L12" s="17">
        <v>0.14977966708406201</v>
      </c>
      <c r="M12" s="17"/>
      <c r="N12" s="17">
        <v>0.118830322510945</v>
      </c>
      <c r="O12" s="17">
        <v>0.11270111584347001</v>
      </c>
      <c r="P12" s="17">
        <v>0.147208058669345</v>
      </c>
      <c r="Q12" s="17">
        <v>0.15756243309554999</v>
      </c>
      <c r="R12" s="17"/>
      <c r="S12" s="17">
        <v>9.5319961887635293E-2</v>
      </c>
      <c r="T12" s="17">
        <v>0.13442959480170399</v>
      </c>
      <c r="U12" s="17">
        <v>0.12626992765779199</v>
      </c>
      <c r="V12" s="17">
        <v>0.140494259057687</v>
      </c>
      <c r="W12" s="17">
        <v>0.20767121263594501</v>
      </c>
      <c r="X12" s="17">
        <v>0.116959417869744</v>
      </c>
      <c r="Y12" s="17">
        <v>9.4634690992812007E-2</v>
      </c>
      <c r="Z12" s="17">
        <v>8.6097698452280505E-2</v>
      </c>
      <c r="AA12" s="17">
        <v>0.15542949588996799</v>
      </c>
      <c r="AB12" s="17">
        <v>0.15564479695602301</v>
      </c>
      <c r="AC12" s="17">
        <v>0.167820875415123</v>
      </c>
      <c r="AD12" s="17"/>
      <c r="AE12" s="17">
        <v>0.15985368694746799</v>
      </c>
      <c r="AF12" s="17">
        <v>0.141916290348339</v>
      </c>
      <c r="AG12" s="17">
        <v>8.0845075235181002E-2</v>
      </c>
      <c r="AH12" s="17"/>
      <c r="AI12" s="17">
        <v>0.16766391091332</v>
      </c>
      <c r="AJ12" s="17">
        <v>0.114352209252891</v>
      </c>
      <c r="AK12" s="17">
        <v>9.7966163127976694E-2</v>
      </c>
      <c r="AL12" s="17">
        <v>0.205378579045151</v>
      </c>
      <c r="AM12" s="17">
        <v>8.0563991423713094E-2</v>
      </c>
      <c r="AN12" s="17"/>
      <c r="AO12" s="17">
        <v>0.132401546631915</v>
      </c>
      <c r="AP12" s="17">
        <v>0.10383004871927</v>
      </c>
      <c r="AQ12" s="17">
        <v>0.13964149513157001</v>
      </c>
      <c r="AR12" s="17"/>
      <c r="AS12" s="17">
        <v>0.158775829190622</v>
      </c>
      <c r="AT12" s="17">
        <v>9.8206536483841603E-2</v>
      </c>
      <c r="AU12" s="17">
        <v>0.126285442699241</v>
      </c>
      <c r="AV12" s="17">
        <v>0.13008468975956899</v>
      </c>
      <c r="AW12" s="17">
        <v>9.4205678785004701E-2</v>
      </c>
      <c r="AX12" s="17"/>
      <c r="AY12" s="17">
        <v>0</v>
      </c>
      <c r="AZ12" s="17">
        <v>0.13596105125747099</v>
      </c>
      <c r="BA12" s="17">
        <v>0.18504421235710899</v>
      </c>
      <c r="BB12" s="17">
        <v>0.12572163580867499</v>
      </c>
      <c r="BC12" s="17">
        <v>0.119836267729047</v>
      </c>
      <c r="BD12" s="17">
        <v>0.14544281350156599</v>
      </c>
      <c r="BE12" s="17">
        <v>0.17427574312231001</v>
      </c>
      <c r="BF12" s="17">
        <v>0.158356678303361</v>
      </c>
      <c r="BG12" s="17">
        <v>9.5868626949434904E-2</v>
      </c>
      <c r="BH12" s="17">
        <v>0.124759654158863</v>
      </c>
      <c r="BI12" s="17">
        <v>0.123234014089757</v>
      </c>
      <c r="BJ12" s="17">
        <v>5.7626062944959699E-2</v>
      </c>
      <c r="BK12" s="17">
        <v>0.104607470470313</v>
      </c>
      <c r="BL12" s="17">
        <v>4.9598416382885799E-2</v>
      </c>
      <c r="BM12" s="17">
        <v>0.130933899818407</v>
      </c>
      <c r="BN12" s="17">
        <v>9.09338005834643E-2</v>
      </c>
      <c r="BO12" s="17"/>
      <c r="BP12" s="17">
        <v>0.110081902444401</v>
      </c>
      <c r="BQ12" s="17">
        <v>0.126892950314166</v>
      </c>
      <c r="BR12" s="17">
        <v>0.17369959088506101</v>
      </c>
      <c r="BS12" s="17">
        <v>0.144443489667999</v>
      </c>
      <c r="BT12" s="17">
        <v>0.11125367665659699</v>
      </c>
      <c r="BU12" s="17">
        <v>0.13984697849274999</v>
      </c>
      <c r="BV12" s="17"/>
      <c r="BW12" s="17">
        <v>0.17556622265555999</v>
      </c>
      <c r="BX12" s="17">
        <v>0.13036193780591501</v>
      </c>
      <c r="BY12" s="17">
        <v>0.128669247667794</v>
      </c>
      <c r="BZ12" s="17">
        <v>0.16973521745002501</v>
      </c>
      <c r="CA12" s="17">
        <v>0.11238937944260501</v>
      </c>
      <c r="CB12" s="17">
        <v>9.6805996231118199E-2</v>
      </c>
      <c r="CC12" s="17">
        <v>0.18369036663246899</v>
      </c>
      <c r="CD12" s="17">
        <v>0.112775069066507</v>
      </c>
      <c r="CE12" s="17"/>
      <c r="CF12" s="17">
        <v>0.120525036547953</v>
      </c>
      <c r="CG12" s="17">
        <v>0.13748438231000101</v>
      </c>
      <c r="CH12" s="17">
        <v>0.11369856156597601</v>
      </c>
      <c r="CI12" s="17">
        <v>0.14179406223548499</v>
      </c>
      <c r="CJ12" s="17">
        <v>0.23787844441563</v>
      </c>
      <c r="CK12" s="17"/>
      <c r="CL12" s="17">
        <v>0.14418092611406499</v>
      </c>
      <c r="CM12" s="17"/>
      <c r="CN12" s="17">
        <v>0.12266913377694399</v>
      </c>
      <c r="CO12" s="17">
        <v>0.16178685678780599</v>
      </c>
      <c r="CP12" s="17">
        <v>0.129908936501479</v>
      </c>
    </row>
    <row r="13" spans="2:94" x14ac:dyDescent="0.35">
      <c r="B13" s="18" t="s">
        <v>209</v>
      </c>
      <c r="C13" s="17">
        <v>9.3405751703633397E-2</v>
      </c>
      <c r="D13" s="17">
        <v>7.6018524933937306E-2</v>
      </c>
      <c r="E13" s="17">
        <v>0.11024271873298599</v>
      </c>
      <c r="F13" s="17"/>
      <c r="G13" s="17">
        <v>4.9430698770508798E-2</v>
      </c>
      <c r="H13" s="17">
        <v>4.55858718998495E-2</v>
      </c>
      <c r="I13" s="17">
        <v>6.4960172822781895E-2</v>
      </c>
      <c r="J13" s="17">
        <v>0.120590003437406</v>
      </c>
      <c r="K13" s="17">
        <v>0.11078081824547301</v>
      </c>
      <c r="L13" s="17">
        <v>0.151028807578302</v>
      </c>
      <c r="M13" s="17"/>
      <c r="N13" s="17">
        <v>0.11366911794994899</v>
      </c>
      <c r="O13" s="17">
        <v>7.6072140239870994E-2</v>
      </c>
      <c r="P13" s="17">
        <v>9.1072356988565695E-2</v>
      </c>
      <c r="Q13" s="17">
        <v>8.8206486393582306E-2</v>
      </c>
      <c r="R13" s="17"/>
      <c r="S13" s="17">
        <v>9.1042756945956593E-2</v>
      </c>
      <c r="T13" s="17">
        <v>0.11083806894560901</v>
      </c>
      <c r="U13" s="17">
        <v>7.4475269995431498E-2</v>
      </c>
      <c r="V13" s="17">
        <v>0.116298093371609</v>
      </c>
      <c r="W13" s="17">
        <v>7.4501071033238997E-2</v>
      </c>
      <c r="X13" s="17">
        <v>6.2386061643065101E-2</v>
      </c>
      <c r="Y13" s="17">
        <v>7.8320061638120997E-2</v>
      </c>
      <c r="Z13" s="17">
        <v>0.149558298388907</v>
      </c>
      <c r="AA13" s="17">
        <v>0.108992349501684</v>
      </c>
      <c r="AB13" s="17">
        <v>0.110982088541076</v>
      </c>
      <c r="AC13" s="17">
        <v>2.37751293091642E-2</v>
      </c>
      <c r="AD13" s="17"/>
      <c r="AE13" s="17">
        <v>0.14042014293746199</v>
      </c>
      <c r="AF13" s="17">
        <v>7.8270660532628197E-2</v>
      </c>
      <c r="AG13" s="17">
        <v>4.09349635098821E-2</v>
      </c>
      <c r="AH13" s="17"/>
      <c r="AI13" s="17">
        <v>0.134479026255792</v>
      </c>
      <c r="AJ13" s="17">
        <v>6.2673257227118501E-2</v>
      </c>
      <c r="AK13" s="17">
        <v>0.109274504582713</v>
      </c>
      <c r="AL13" s="17">
        <v>0.21715331234053101</v>
      </c>
      <c r="AM13" s="17">
        <v>5.4662235035106199E-2</v>
      </c>
      <c r="AN13" s="17"/>
      <c r="AO13" s="17">
        <v>0.122439819053308</v>
      </c>
      <c r="AP13" s="17">
        <v>7.1951300636064905E-2</v>
      </c>
      <c r="AQ13" s="17">
        <v>8.5597755465419798E-2</v>
      </c>
      <c r="AR13" s="17"/>
      <c r="AS13" s="17">
        <v>0.12410651637781001</v>
      </c>
      <c r="AT13" s="17">
        <v>7.6460767734801496E-2</v>
      </c>
      <c r="AU13" s="17">
        <v>9.1997631674303401E-2</v>
      </c>
      <c r="AV13" s="17">
        <v>5.37857974545463E-2</v>
      </c>
      <c r="AW13" s="17">
        <v>0.112196419926181</v>
      </c>
      <c r="AX13" s="17"/>
      <c r="AY13" s="17">
        <v>0</v>
      </c>
      <c r="AZ13" s="17">
        <v>5.9761640814568202E-2</v>
      </c>
      <c r="BA13" s="17">
        <v>7.7999398860352995E-2</v>
      </c>
      <c r="BB13" s="17">
        <v>7.9917508374463694E-2</v>
      </c>
      <c r="BC13" s="17">
        <v>9.3271570252123806E-2</v>
      </c>
      <c r="BD13" s="17">
        <v>7.4607828062664902E-2</v>
      </c>
      <c r="BE13" s="17">
        <v>9.2189066640458797E-2</v>
      </c>
      <c r="BF13" s="17">
        <v>6.0496582710130899E-2</v>
      </c>
      <c r="BG13" s="17">
        <v>0.102725325457358</v>
      </c>
      <c r="BH13" s="17">
        <v>0.151342406182367</v>
      </c>
      <c r="BI13" s="17">
        <v>0.105215042583908</v>
      </c>
      <c r="BJ13" s="17">
        <v>5.7380084299822699E-2</v>
      </c>
      <c r="BK13" s="17">
        <v>0.10617901836666201</v>
      </c>
      <c r="BL13" s="17">
        <v>5.4338559630159898E-2</v>
      </c>
      <c r="BM13" s="17">
        <v>0.127843153729642</v>
      </c>
      <c r="BN13" s="17">
        <v>9.3829195886029504E-2</v>
      </c>
      <c r="BO13" s="17"/>
      <c r="BP13" s="17">
        <v>7.1037949884083296E-2</v>
      </c>
      <c r="BQ13" s="17">
        <v>8.7035968029154004E-2</v>
      </c>
      <c r="BR13" s="17">
        <v>6.5961154557629201E-2</v>
      </c>
      <c r="BS13" s="17">
        <v>0.130537169320429</v>
      </c>
      <c r="BT13" s="17">
        <v>6.5221078249716694E-2</v>
      </c>
      <c r="BU13" s="17">
        <v>0.21421404099555399</v>
      </c>
      <c r="BV13" s="17"/>
      <c r="BW13" s="17">
        <v>0.102645591663007</v>
      </c>
      <c r="BX13" s="17">
        <v>9.5749762748539899E-2</v>
      </c>
      <c r="BY13" s="17">
        <v>9.4794443755568794E-2</v>
      </c>
      <c r="BZ13" s="17">
        <v>8.8040067308162107E-2</v>
      </c>
      <c r="CA13" s="17">
        <v>8.8429296315715306E-2</v>
      </c>
      <c r="CB13" s="17">
        <v>0.15885182846222201</v>
      </c>
      <c r="CC13" s="17">
        <v>0.1142127476164</v>
      </c>
      <c r="CD13" s="17">
        <v>2.0889009181338802E-2</v>
      </c>
      <c r="CE13" s="17"/>
      <c r="CF13" s="17">
        <v>0.147308315261171</v>
      </c>
      <c r="CG13" s="17">
        <v>0.103895219442734</v>
      </c>
      <c r="CH13" s="17">
        <v>7.7390546094719195E-2</v>
      </c>
      <c r="CI13" s="17">
        <v>9.5185586324502303E-2</v>
      </c>
      <c r="CJ13" s="17">
        <v>2.53681083745881E-2</v>
      </c>
      <c r="CK13" s="17"/>
      <c r="CL13" s="17">
        <v>9.2812588336812801E-2</v>
      </c>
      <c r="CM13" s="17"/>
      <c r="CN13" s="17">
        <v>9.4167803793963306E-2</v>
      </c>
      <c r="CO13" s="17">
        <v>6.0103193396417898E-2</v>
      </c>
      <c r="CP13" s="17">
        <v>0.118588398981614</v>
      </c>
    </row>
    <row r="14" spans="2:94" x14ac:dyDescent="0.35">
      <c r="B14" s="18" t="s">
        <v>133</v>
      </c>
      <c r="C14" s="17">
        <v>4.9251630879963898E-2</v>
      </c>
      <c r="D14" s="17">
        <v>3.2814447662138098E-2</v>
      </c>
      <c r="E14" s="17">
        <v>6.4593971979149206E-2</v>
      </c>
      <c r="F14" s="17"/>
      <c r="G14" s="17">
        <v>2.48931848055222E-2</v>
      </c>
      <c r="H14" s="17">
        <v>4.5317251405414503E-2</v>
      </c>
      <c r="I14" s="17">
        <v>3.3638893884670597E-2</v>
      </c>
      <c r="J14" s="17">
        <v>8.0214426244225506E-2</v>
      </c>
      <c r="K14" s="17">
        <v>6.16661660229273E-2</v>
      </c>
      <c r="L14" s="17">
        <v>4.9900875795594497E-2</v>
      </c>
      <c r="M14" s="17"/>
      <c r="N14" s="17">
        <v>3.8022634498899602E-2</v>
      </c>
      <c r="O14" s="17">
        <v>7.5229080300883502E-2</v>
      </c>
      <c r="P14" s="17">
        <v>3.9635107380373298E-2</v>
      </c>
      <c r="Q14" s="17">
        <v>4.3988086871594598E-2</v>
      </c>
      <c r="R14" s="17"/>
      <c r="S14" s="17">
        <v>6.3807977718863401E-2</v>
      </c>
      <c r="T14" s="17">
        <v>4.1028025029143898E-2</v>
      </c>
      <c r="U14" s="17">
        <v>4.9860597754147203E-2</v>
      </c>
      <c r="V14" s="17">
        <v>7.0779989218191799E-2</v>
      </c>
      <c r="W14" s="17">
        <v>0</v>
      </c>
      <c r="X14" s="17">
        <v>4.0671236347809801E-2</v>
      </c>
      <c r="Y14" s="17">
        <v>4.42601226310292E-2</v>
      </c>
      <c r="Z14" s="17">
        <v>2.1708726592916901E-2</v>
      </c>
      <c r="AA14" s="17">
        <v>6.4835335564388696E-2</v>
      </c>
      <c r="AB14" s="17">
        <v>6.6133719722113501E-2</v>
      </c>
      <c r="AC14" s="17">
        <v>1.93718085174505E-2</v>
      </c>
      <c r="AD14" s="17"/>
      <c r="AE14" s="17">
        <v>4.56465246812046E-2</v>
      </c>
      <c r="AF14" s="17">
        <v>5.5275209069741198E-2</v>
      </c>
      <c r="AG14" s="17">
        <v>4.1598947556361898E-2</v>
      </c>
      <c r="AH14" s="17"/>
      <c r="AI14" s="17">
        <v>3.8153416074773398E-2</v>
      </c>
      <c r="AJ14" s="17">
        <v>4.0862055787020402E-2</v>
      </c>
      <c r="AK14" s="17">
        <v>1.4849045015866501E-2</v>
      </c>
      <c r="AL14" s="17">
        <v>0</v>
      </c>
      <c r="AM14" s="17">
        <v>0.118081143234829</v>
      </c>
      <c r="AN14" s="17"/>
      <c r="AO14" s="17">
        <v>5.7242155148643101E-2</v>
      </c>
      <c r="AP14" s="17">
        <v>2.7357262505484599E-2</v>
      </c>
      <c r="AQ14" s="17">
        <v>3.7259788789104201E-2</v>
      </c>
      <c r="AR14" s="17"/>
      <c r="AS14" s="17">
        <v>5.3691038606737899E-2</v>
      </c>
      <c r="AT14" s="17">
        <v>6.8040615154755804E-2</v>
      </c>
      <c r="AU14" s="17">
        <v>3.6280847457722899E-2</v>
      </c>
      <c r="AV14" s="17">
        <v>3.7883872916821902E-2</v>
      </c>
      <c r="AW14" s="17">
        <v>0</v>
      </c>
      <c r="AX14" s="17"/>
      <c r="AY14" s="17">
        <v>0.34223459819462598</v>
      </c>
      <c r="AZ14" s="17">
        <v>3.8131755519535099E-2</v>
      </c>
      <c r="BA14" s="17">
        <v>2.9394546577887801E-2</v>
      </c>
      <c r="BB14" s="17">
        <v>3.7123362258634302E-2</v>
      </c>
      <c r="BC14" s="17">
        <v>2.8218620921211801E-2</v>
      </c>
      <c r="BD14" s="17">
        <v>8.4422486042738998E-2</v>
      </c>
      <c r="BE14" s="17">
        <v>4.8522899448205703E-2</v>
      </c>
      <c r="BF14" s="17">
        <v>8.2356085776992605E-2</v>
      </c>
      <c r="BG14" s="17">
        <v>4.6282087001055003E-2</v>
      </c>
      <c r="BH14" s="17">
        <v>5.7892096154872598E-2</v>
      </c>
      <c r="BI14" s="17">
        <v>4.9553072873388899E-2</v>
      </c>
      <c r="BJ14" s="17">
        <v>5.1200737419053802E-2</v>
      </c>
      <c r="BK14" s="17">
        <v>0</v>
      </c>
      <c r="BL14" s="17">
        <v>0.11333912278064499</v>
      </c>
      <c r="BM14" s="17">
        <v>0</v>
      </c>
      <c r="BN14" s="17">
        <v>0</v>
      </c>
      <c r="BO14" s="17"/>
      <c r="BP14" s="17">
        <v>4.1835975545998702E-2</v>
      </c>
      <c r="BQ14" s="17">
        <v>5.5496347693333503E-2</v>
      </c>
      <c r="BR14" s="17">
        <v>5.6879449490048202E-2</v>
      </c>
      <c r="BS14" s="17">
        <v>4.86005646867868E-2</v>
      </c>
      <c r="BT14" s="17">
        <v>5.2021760758956502E-2</v>
      </c>
      <c r="BU14" s="17">
        <v>2.1782225893737999E-2</v>
      </c>
      <c r="BV14" s="17"/>
      <c r="BW14" s="17">
        <v>2.6540116357823398E-2</v>
      </c>
      <c r="BX14" s="17">
        <v>6.2824895422859003E-2</v>
      </c>
      <c r="BY14" s="17">
        <v>3.3708886946102398E-2</v>
      </c>
      <c r="BZ14" s="17">
        <v>4.73527810177998E-2</v>
      </c>
      <c r="CA14" s="17">
        <v>5.0837076186120898E-2</v>
      </c>
      <c r="CB14" s="17">
        <v>3.6787983270122997E-2</v>
      </c>
      <c r="CC14" s="17">
        <v>0</v>
      </c>
      <c r="CD14" s="17">
        <v>4.7499937103345401E-2</v>
      </c>
      <c r="CE14" s="17"/>
      <c r="CF14" s="17">
        <v>3.5483640117151098E-2</v>
      </c>
      <c r="CG14" s="17">
        <v>5.18277787607207E-2</v>
      </c>
      <c r="CH14" s="17">
        <v>5.2748102113375203E-2</v>
      </c>
      <c r="CI14" s="17">
        <v>3.6289692107694803E-2</v>
      </c>
      <c r="CJ14" s="17">
        <v>6.7518265735496005E-2</v>
      </c>
      <c r="CK14" s="17"/>
      <c r="CL14" s="17">
        <v>2.8482760593196901E-2</v>
      </c>
      <c r="CM14" s="17"/>
      <c r="CN14" s="17">
        <v>5.1309543887512001E-2</v>
      </c>
      <c r="CO14" s="17">
        <v>4.7888279019315097E-2</v>
      </c>
      <c r="CP14" s="17">
        <v>4.5692125785576299E-2</v>
      </c>
    </row>
    <row r="15" spans="2:94" x14ac:dyDescent="0.35">
      <c r="B15" s="18" t="s">
        <v>145</v>
      </c>
      <c r="C15" s="20">
        <v>0.459546283843491</v>
      </c>
      <c r="D15" s="20">
        <v>0.51165028809662105</v>
      </c>
      <c r="E15" s="20">
        <v>0.40635526554581503</v>
      </c>
      <c r="F15" s="20"/>
      <c r="G15" s="20">
        <v>0.59551586896153297</v>
      </c>
      <c r="H15" s="20">
        <v>0.52099755117184798</v>
      </c>
      <c r="I15" s="20">
        <v>0.46510990474735298</v>
      </c>
      <c r="J15" s="20">
        <v>0.46025146735016798</v>
      </c>
      <c r="K15" s="20">
        <v>0.34762021018308598</v>
      </c>
      <c r="L15" s="20">
        <v>0.37927552174891299</v>
      </c>
      <c r="M15" s="20"/>
      <c r="N15" s="20">
        <v>0.476132560921395</v>
      </c>
      <c r="O15" s="20">
        <v>0.43484859034812501</v>
      </c>
      <c r="P15" s="20">
        <v>0.48061868434960298</v>
      </c>
      <c r="Q15" s="20">
        <v>0.44701770326592299</v>
      </c>
      <c r="R15" s="20"/>
      <c r="S15" s="20">
        <v>0.52145105568096795</v>
      </c>
      <c r="T15" s="20">
        <v>0.46222453175635603</v>
      </c>
      <c r="U15" s="20">
        <v>0.430872236677044</v>
      </c>
      <c r="V15" s="20">
        <v>0.411429196897239</v>
      </c>
      <c r="W15" s="20">
        <v>0.39105168105588001</v>
      </c>
      <c r="X15" s="20">
        <v>0.47812089737696101</v>
      </c>
      <c r="Y15" s="20">
        <v>0.50085087796695005</v>
      </c>
      <c r="Z15" s="20">
        <v>0.41661222136218501</v>
      </c>
      <c r="AA15" s="20">
        <v>0.444831234610371</v>
      </c>
      <c r="AB15" s="20">
        <v>0.41104417477388999</v>
      </c>
      <c r="AC15" s="20">
        <v>0.55020135016570504</v>
      </c>
      <c r="AD15" s="20"/>
      <c r="AE15" s="20">
        <v>0.40241525864706801</v>
      </c>
      <c r="AF15" s="20">
        <v>0.46309826027885898</v>
      </c>
      <c r="AG15" s="20">
        <v>0.51165481707299698</v>
      </c>
      <c r="AH15" s="20"/>
      <c r="AI15" s="20">
        <v>0.37166215959370202</v>
      </c>
      <c r="AJ15" s="20">
        <v>0.55180367910317096</v>
      </c>
      <c r="AK15" s="20">
        <v>0.52347530694087896</v>
      </c>
      <c r="AL15" s="20">
        <v>0.42661292653562999</v>
      </c>
      <c r="AM15" s="20">
        <v>0.45231535665976103</v>
      </c>
      <c r="AN15" s="20"/>
      <c r="AO15" s="20">
        <v>0.43690176126237001</v>
      </c>
      <c r="AP15" s="20">
        <v>0.559118858684578</v>
      </c>
      <c r="AQ15" s="20">
        <v>0.40070360154629397</v>
      </c>
      <c r="AR15" s="20"/>
      <c r="AS15" s="20">
        <v>0.41515286056561501</v>
      </c>
      <c r="AT15" s="20">
        <v>0.47829595173036998</v>
      </c>
      <c r="AU15" s="20">
        <v>0.44983924036281597</v>
      </c>
      <c r="AV15" s="20">
        <v>0.51557988304233104</v>
      </c>
      <c r="AW15" s="20">
        <v>0.48608076038606701</v>
      </c>
      <c r="AX15" s="20"/>
      <c r="AY15" s="20">
        <v>0.65776540180537402</v>
      </c>
      <c r="AZ15" s="20">
        <v>0.41653490359249601</v>
      </c>
      <c r="BA15" s="20">
        <v>0.43130330974892001</v>
      </c>
      <c r="BB15" s="20">
        <v>0.36492729899777798</v>
      </c>
      <c r="BC15" s="20">
        <v>0.557009910477402</v>
      </c>
      <c r="BD15" s="20">
        <v>0.446695649983266</v>
      </c>
      <c r="BE15" s="20">
        <v>0.428905083705794</v>
      </c>
      <c r="BF15" s="20">
        <v>0.46321056713325798</v>
      </c>
      <c r="BG15" s="20">
        <v>0.46473067401165502</v>
      </c>
      <c r="BH15" s="20">
        <v>0.43823349311335003</v>
      </c>
      <c r="BI15" s="20">
        <v>0.454702231575908</v>
      </c>
      <c r="BJ15" s="20">
        <v>0.50787553040673195</v>
      </c>
      <c r="BK15" s="20">
        <v>0.53575187782534195</v>
      </c>
      <c r="BL15" s="20">
        <v>0.508915734122245</v>
      </c>
      <c r="BM15" s="20">
        <v>0.67285065882235495</v>
      </c>
      <c r="BN15" s="20">
        <v>0.62376061914055003</v>
      </c>
      <c r="BO15" s="20"/>
      <c r="BP15" s="20">
        <v>0.51656069050896403</v>
      </c>
      <c r="BQ15" s="20">
        <v>0.480584403945437</v>
      </c>
      <c r="BR15" s="20">
        <v>0.50109017889567198</v>
      </c>
      <c r="BS15" s="20">
        <v>0.40942901419093902</v>
      </c>
      <c r="BT15" s="20">
        <v>0.42697241744575998</v>
      </c>
      <c r="BU15" s="20">
        <v>0.24501389253699901</v>
      </c>
      <c r="BV15" s="20"/>
      <c r="BW15" s="20">
        <v>0.49887982274481102</v>
      </c>
      <c r="BX15" s="20">
        <v>0.464442827968293</v>
      </c>
      <c r="BY15" s="20">
        <v>0.44190840221212502</v>
      </c>
      <c r="BZ15" s="20">
        <v>0.48378011484939198</v>
      </c>
      <c r="CA15" s="20">
        <v>0.441886217893877</v>
      </c>
      <c r="CB15" s="20">
        <v>0.47069046654950097</v>
      </c>
      <c r="CC15" s="20">
        <v>0.55617065102249796</v>
      </c>
      <c r="CD15" s="20">
        <v>0.57193061764423203</v>
      </c>
      <c r="CE15" s="20"/>
      <c r="CF15" s="20">
        <v>0.51996107835694105</v>
      </c>
      <c r="CG15" s="20">
        <v>0.434509955307262</v>
      </c>
      <c r="CH15" s="20">
        <v>0.483409638053169</v>
      </c>
      <c r="CI15" s="20">
        <v>0.437557650608346</v>
      </c>
      <c r="CJ15" s="20">
        <v>0.41766606036271903</v>
      </c>
      <c r="CK15" s="20"/>
      <c r="CL15" s="20">
        <v>0.46476969937064699</v>
      </c>
      <c r="CM15" s="20"/>
      <c r="CN15" s="20">
        <v>0.46053355550910602</v>
      </c>
      <c r="CO15" s="20">
        <v>0.42591398851163198</v>
      </c>
      <c r="CP15" s="20">
        <v>0.48448524610059002</v>
      </c>
    </row>
    <row r="16" spans="2:94" x14ac:dyDescent="0.35">
      <c r="B16" s="18" t="s">
        <v>146</v>
      </c>
      <c r="C16" s="20">
        <v>0.22561267889797099</v>
      </c>
      <c r="D16" s="20">
        <v>0.207136175158357</v>
      </c>
      <c r="E16" s="20">
        <v>0.24494651374582199</v>
      </c>
      <c r="F16" s="20"/>
      <c r="G16" s="20">
        <v>0.150212656098348</v>
      </c>
      <c r="H16" s="20">
        <v>0.18010973877800801</v>
      </c>
      <c r="I16" s="20">
        <v>0.20382098179017299</v>
      </c>
      <c r="J16" s="20">
        <v>0.222194781695362</v>
      </c>
      <c r="K16" s="20">
        <v>0.28056429071627997</v>
      </c>
      <c r="L16" s="20">
        <v>0.30080847466236399</v>
      </c>
      <c r="M16" s="20"/>
      <c r="N16" s="20">
        <v>0.23249944046089299</v>
      </c>
      <c r="O16" s="20">
        <v>0.188773256083341</v>
      </c>
      <c r="P16" s="20">
        <v>0.23828041565791</v>
      </c>
      <c r="Q16" s="20">
        <v>0.24576891948913299</v>
      </c>
      <c r="R16" s="20"/>
      <c r="S16" s="20">
        <v>0.18636271883359201</v>
      </c>
      <c r="T16" s="20">
        <v>0.24526766374731199</v>
      </c>
      <c r="U16" s="20">
        <v>0.20074519765322299</v>
      </c>
      <c r="V16" s="20">
        <v>0.25679235242929599</v>
      </c>
      <c r="W16" s="20">
        <v>0.28217228366918401</v>
      </c>
      <c r="X16" s="20">
        <v>0.17934547951280899</v>
      </c>
      <c r="Y16" s="20">
        <v>0.17295475263093299</v>
      </c>
      <c r="Z16" s="20">
        <v>0.23565599684118699</v>
      </c>
      <c r="AA16" s="20">
        <v>0.26442184539165198</v>
      </c>
      <c r="AB16" s="20">
        <v>0.26662688549709901</v>
      </c>
      <c r="AC16" s="20">
        <v>0.19159600472428701</v>
      </c>
      <c r="AD16" s="20"/>
      <c r="AE16" s="20">
        <v>0.30027382988493001</v>
      </c>
      <c r="AF16" s="20">
        <v>0.22018695088096699</v>
      </c>
      <c r="AG16" s="20">
        <v>0.121780038745063</v>
      </c>
      <c r="AH16" s="20"/>
      <c r="AI16" s="20">
        <v>0.302142937169112</v>
      </c>
      <c r="AJ16" s="20">
        <v>0.177025466480009</v>
      </c>
      <c r="AK16" s="20">
        <v>0.20724066771069</v>
      </c>
      <c r="AL16" s="20">
        <v>0.42253189138568098</v>
      </c>
      <c r="AM16" s="20">
        <v>0.13522622645881899</v>
      </c>
      <c r="AN16" s="20"/>
      <c r="AO16" s="20">
        <v>0.25484136568522298</v>
      </c>
      <c r="AP16" s="20">
        <v>0.17578134935533499</v>
      </c>
      <c r="AQ16" s="20">
        <v>0.22523925059698999</v>
      </c>
      <c r="AR16" s="20"/>
      <c r="AS16" s="20">
        <v>0.282882345568433</v>
      </c>
      <c r="AT16" s="20">
        <v>0.17466730421864299</v>
      </c>
      <c r="AU16" s="20">
        <v>0.21828307437354399</v>
      </c>
      <c r="AV16" s="20">
        <v>0.183870487214115</v>
      </c>
      <c r="AW16" s="20">
        <v>0.20640209871118601</v>
      </c>
      <c r="AX16" s="20"/>
      <c r="AY16" s="20">
        <v>0</v>
      </c>
      <c r="AZ16" s="20">
        <v>0.19572269207203899</v>
      </c>
      <c r="BA16" s="20">
        <v>0.263043611217462</v>
      </c>
      <c r="BB16" s="20">
        <v>0.205639144183139</v>
      </c>
      <c r="BC16" s="20">
        <v>0.213107837981171</v>
      </c>
      <c r="BD16" s="20">
        <v>0.22005064156423099</v>
      </c>
      <c r="BE16" s="20">
        <v>0.26646480976276798</v>
      </c>
      <c r="BF16" s="20">
        <v>0.21885326101349101</v>
      </c>
      <c r="BG16" s="20">
        <v>0.19859395240679301</v>
      </c>
      <c r="BH16" s="20">
        <v>0.27610206034123103</v>
      </c>
      <c r="BI16" s="20">
        <v>0.228449056673665</v>
      </c>
      <c r="BJ16" s="20">
        <v>0.115006147244782</v>
      </c>
      <c r="BK16" s="20">
        <v>0.21078648883697501</v>
      </c>
      <c r="BL16" s="20">
        <v>0.103936976013046</v>
      </c>
      <c r="BM16" s="20">
        <v>0.25877705354804897</v>
      </c>
      <c r="BN16" s="20">
        <v>0.18476299646949401</v>
      </c>
      <c r="BO16" s="20"/>
      <c r="BP16" s="20">
        <v>0.18111985232848399</v>
      </c>
      <c r="BQ16" s="20">
        <v>0.21392891834332001</v>
      </c>
      <c r="BR16" s="20">
        <v>0.239660745442691</v>
      </c>
      <c r="BS16" s="20">
        <v>0.274980658988428</v>
      </c>
      <c r="BT16" s="20">
        <v>0.17647475490631401</v>
      </c>
      <c r="BU16" s="20">
        <v>0.35406101948830399</v>
      </c>
      <c r="BV16" s="20"/>
      <c r="BW16" s="20">
        <v>0.27821181431856601</v>
      </c>
      <c r="BX16" s="20">
        <v>0.22611170055445501</v>
      </c>
      <c r="BY16" s="20">
        <v>0.223463691423363</v>
      </c>
      <c r="BZ16" s="20">
        <v>0.25777528475818701</v>
      </c>
      <c r="CA16" s="20">
        <v>0.20081867575831999</v>
      </c>
      <c r="CB16" s="20">
        <v>0.25565782469333997</v>
      </c>
      <c r="CC16" s="20">
        <v>0.29790311424886901</v>
      </c>
      <c r="CD16" s="20">
        <v>0.13366407824784601</v>
      </c>
      <c r="CE16" s="20"/>
      <c r="CF16" s="20">
        <v>0.26783335180912499</v>
      </c>
      <c r="CG16" s="20">
        <v>0.24137960175273501</v>
      </c>
      <c r="CH16" s="20">
        <v>0.19108910766069601</v>
      </c>
      <c r="CI16" s="20">
        <v>0.23697964855998699</v>
      </c>
      <c r="CJ16" s="20">
        <v>0.26324655279021802</v>
      </c>
      <c r="CK16" s="20"/>
      <c r="CL16" s="20">
        <v>0.23699351445087799</v>
      </c>
      <c r="CM16" s="20"/>
      <c r="CN16" s="20">
        <v>0.216836937570907</v>
      </c>
      <c r="CO16" s="20">
        <v>0.221890050184224</v>
      </c>
      <c r="CP16" s="20">
        <v>0.248497335483093</v>
      </c>
    </row>
    <row r="17" spans="2:94" x14ac:dyDescent="0.35">
      <c r="B17" s="18" t="s">
        <v>147</v>
      </c>
      <c r="C17" s="21">
        <v>0.23393360494552001</v>
      </c>
      <c r="D17" s="21">
        <v>0.30451411293826502</v>
      </c>
      <c r="E17" s="21">
        <v>0.16140875179999301</v>
      </c>
      <c r="F17" s="21"/>
      <c r="G17" s="21">
        <v>0.44530321286318503</v>
      </c>
      <c r="H17" s="21">
        <v>0.34088781239384103</v>
      </c>
      <c r="I17" s="21">
        <v>0.26128892295717998</v>
      </c>
      <c r="J17" s="21">
        <v>0.23805668565480601</v>
      </c>
      <c r="K17" s="21">
        <v>6.7055919466806099E-2</v>
      </c>
      <c r="L17" s="21">
        <v>7.84670470865486E-2</v>
      </c>
      <c r="M17" s="21"/>
      <c r="N17" s="21">
        <v>0.24363312046050101</v>
      </c>
      <c r="O17" s="21">
        <v>0.24607533426478401</v>
      </c>
      <c r="P17" s="21">
        <v>0.242338268691693</v>
      </c>
      <c r="Q17" s="21">
        <v>0.20124878377679001</v>
      </c>
      <c r="R17" s="21"/>
      <c r="S17" s="21">
        <v>0.33508833684737599</v>
      </c>
      <c r="T17" s="21">
        <v>0.21695686800904401</v>
      </c>
      <c r="U17" s="21">
        <v>0.23012703902382101</v>
      </c>
      <c r="V17" s="21">
        <v>0.15463684446794301</v>
      </c>
      <c r="W17" s="21">
        <v>0.108879397386696</v>
      </c>
      <c r="X17" s="21">
        <v>0.29877541786415202</v>
      </c>
      <c r="Y17" s="21">
        <v>0.32789612533601697</v>
      </c>
      <c r="Z17" s="21">
        <v>0.18095622452099799</v>
      </c>
      <c r="AA17" s="21">
        <v>0.18040938921871899</v>
      </c>
      <c r="AB17" s="21">
        <v>0.14441728927679101</v>
      </c>
      <c r="AC17" s="21">
        <v>0.35860534544141798</v>
      </c>
      <c r="AD17" s="21"/>
      <c r="AE17" s="21">
        <v>0.102141428762138</v>
      </c>
      <c r="AF17" s="21">
        <v>0.24291130939789199</v>
      </c>
      <c r="AG17" s="21">
        <v>0.38987477832793399</v>
      </c>
      <c r="AH17" s="21"/>
      <c r="AI17" s="21">
        <v>6.9519222424590202E-2</v>
      </c>
      <c r="AJ17" s="21">
        <v>0.37477821262316202</v>
      </c>
      <c r="AK17" s="21">
        <v>0.31623463923018902</v>
      </c>
      <c r="AL17" s="21">
        <v>4.0810351499482901E-3</v>
      </c>
      <c r="AM17" s="21">
        <v>0.31708913020094098</v>
      </c>
      <c r="AN17" s="21"/>
      <c r="AO17" s="21">
        <v>0.18206039557714801</v>
      </c>
      <c r="AP17" s="21">
        <v>0.38333750932924399</v>
      </c>
      <c r="AQ17" s="21">
        <v>0.17546435094930499</v>
      </c>
      <c r="AR17" s="21"/>
      <c r="AS17" s="21">
        <v>0.13227051499718301</v>
      </c>
      <c r="AT17" s="21">
        <v>0.30362864751172702</v>
      </c>
      <c r="AU17" s="21">
        <v>0.23155616598927101</v>
      </c>
      <c r="AV17" s="21">
        <v>0.33170939582821601</v>
      </c>
      <c r="AW17" s="21">
        <v>0.27967866167488098</v>
      </c>
      <c r="AX17" s="21"/>
      <c r="AY17" s="21">
        <v>0.65776540180537402</v>
      </c>
      <c r="AZ17" s="21">
        <v>0.22081221152045699</v>
      </c>
      <c r="BA17" s="21">
        <v>0.168259698531458</v>
      </c>
      <c r="BB17" s="21">
        <v>0.15928815481463901</v>
      </c>
      <c r="BC17" s="21">
        <v>0.343902072496232</v>
      </c>
      <c r="BD17" s="21">
        <v>0.22664500841903501</v>
      </c>
      <c r="BE17" s="21">
        <v>0.16244027394302599</v>
      </c>
      <c r="BF17" s="21">
        <v>0.244357306119767</v>
      </c>
      <c r="BG17" s="21">
        <v>0.26613672160486201</v>
      </c>
      <c r="BH17" s="21">
        <v>0.162131432772119</v>
      </c>
      <c r="BI17" s="21">
        <v>0.226253174902243</v>
      </c>
      <c r="BJ17" s="21">
        <v>0.39286938316195003</v>
      </c>
      <c r="BK17" s="21">
        <v>0.32496538898836702</v>
      </c>
      <c r="BL17" s="21">
        <v>0.40497875810919898</v>
      </c>
      <c r="BM17" s="21">
        <v>0.41407360527430498</v>
      </c>
      <c r="BN17" s="21">
        <v>0.43899762267105702</v>
      </c>
      <c r="BO17" s="21"/>
      <c r="BP17" s="21">
        <v>0.33544083818047998</v>
      </c>
      <c r="BQ17" s="21">
        <v>0.26665548560211799</v>
      </c>
      <c r="BR17" s="21">
        <v>0.26142943345298097</v>
      </c>
      <c r="BS17" s="21">
        <v>0.134448355202511</v>
      </c>
      <c r="BT17" s="21">
        <v>0.250497662539446</v>
      </c>
      <c r="BU17" s="21">
        <v>-0.109047126951304</v>
      </c>
      <c r="BV17" s="21"/>
      <c r="BW17" s="21">
        <v>0.22066800842624501</v>
      </c>
      <c r="BX17" s="21">
        <v>0.238331127413838</v>
      </c>
      <c r="BY17" s="21">
        <v>0.21844471078876199</v>
      </c>
      <c r="BZ17" s="21">
        <v>0.22600483009120501</v>
      </c>
      <c r="CA17" s="21">
        <v>0.24106754213555701</v>
      </c>
      <c r="CB17" s="21">
        <v>0.215032641856161</v>
      </c>
      <c r="CC17" s="21">
        <v>0.25826753677363001</v>
      </c>
      <c r="CD17" s="21">
        <v>0.43826653939638599</v>
      </c>
      <c r="CE17" s="21"/>
      <c r="CF17" s="21">
        <v>0.25212772654781701</v>
      </c>
      <c r="CG17" s="21">
        <v>0.19313035355452701</v>
      </c>
      <c r="CH17" s="21">
        <v>0.29232053039247302</v>
      </c>
      <c r="CI17" s="21">
        <v>0.20057800204835899</v>
      </c>
      <c r="CJ17" s="21">
        <v>0.154419507572501</v>
      </c>
      <c r="CK17" s="21"/>
      <c r="CL17" s="21">
        <v>0.227776184919769</v>
      </c>
      <c r="CM17" s="21"/>
      <c r="CN17" s="21">
        <v>0.243696617938198</v>
      </c>
      <c r="CO17" s="21">
        <v>0.20402393832740801</v>
      </c>
      <c r="CP17" s="21">
        <v>0.23598791061749699</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CP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1001</v>
      </c>
      <c r="D7" s="10">
        <v>511</v>
      </c>
      <c r="E7" s="10">
        <v>485</v>
      </c>
      <c r="F7" s="10"/>
      <c r="G7" s="10">
        <v>164</v>
      </c>
      <c r="H7" s="10">
        <v>156</v>
      </c>
      <c r="I7" s="10">
        <v>175</v>
      </c>
      <c r="J7" s="10">
        <v>176</v>
      </c>
      <c r="K7" s="10">
        <v>146</v>
      </c>
      <c r="L7" s="10">
        <v>184</v>
      </c>
      <c r="M7" s="10"/>
      <c r="N7" s="10">
        <v>286</v>
      </c>
      <c r="O7" s="10">
        <v>263</v>
      </c>
      <c r="P7" s="10">
        <v>221</v>
      </c>
      <c r="Q7" s="10">
        <v>227</v>
      </c>
      <c r="R7" s="10"/>
      <c r="S7" s="10">
        <v>157</v>
      </c>
      <c r="T7" s="10">
        <v>125</v>
      </c>
      <c r="U7" s="10">
        <v>78</v>
      </c>
      <c r="V7" s="10">
        <v>99</v>
      </c>
      <c r="W7" s="10">
        <v>67</v>
      </c>
      <c r="X7" s="10">
        <v>84</v>
      </c>
      <c r="Y7" s="10">
        <v>85</v>
      </c>
      <c r="Z7" s="10">
        <v>44</v>
      </c>
      <c r="AA7" s="10">
        <v>126</v>
      </c>
      <c r="AB7" s="10">
        <v>88</v>
      </c>
      <c r="AC7" s="10">
        <v>48</v>
      </c>
      <c r="AD7" s="10"/>
      <c r="AE7" s="10">
        <v>356</v>
      </c>
      <c r="AF7" s="10">
        <v>394</v>
      </c>
      <c r="AG7" s="10">
        <v>147</v>
      </c>
      <c r="AH7" s="10"/>
      <c r="AI7" s="10">
        <v>335</v>
      </c>
      <c r="AJ7" s="10">
        <v>300</v>
      </c>
      <c r="AK7" s="10">
        <v>64</v>
      </c>
      <c r="AL7" s="10">
        <v>19</v>
      </c>
      <c r="AM7" s="10">
        <v>130</v>
      </c>
      <c r="AN7" s="10"/>
      <c r="AO7" s="10">
        <v>191</v>
      </c>
      <c r="AP7" s="10">
        <v>388</v>
      </c>
      <c r="AQ7" s="10">
        <v>67</v>
      </c>
      <c r="AR7" s="10"/>
      <c r="AS7" s="10">
        <v>223</v>
      </c>
      <c r="AT7" s="10">
        <v>255</v>
      </c>
      <c r="AU7" s="10">
        <v>265</v>
      </c>
      <c r="AV7" s="10">
        <v>110</v>
      </c>
      <c r="AW7" s="10">
        <v>10</v>
      </c>
      <c r="AX7" s="10"/>
      <c r="AY7" s="10">
        <v>3</v>
      </c>
      <c r="AZ7" s="10">
        <v>53</v>
      </c>
      <c r="BA7" s="10">
        <v>68</v>
      </c>
      <c r="BB7" s="10">
        <v>78</v>
      </c>
      <c r="BC7" s="10">
        <v>110</v>
      </c>
      <c r="BD7" s="10">
        <v>119</v>
      </c>
      <c r="BE7" s="10">
        <v>99</v>
      </c>
      <c r="BF7" s="10">
        <v>64</v>
      </c>
      <c r="BG7" s="10">
        <v>64</v>
      </c>
      <c r="BH7" s="10">
        <v>48</v>
      </c>
      <c r="BI7" s="10">
        <v>81</v>
      </c>
      <c r="BJ7" s="10">
        <v>37</v>
      </c>
      <c r="BK7" s="10">
        <v>47</v>
      </c>
      <c r="BL7" s="10">
        <v>18</v>
      </c>
      <c r="BM7" s="10">
        <v>15</v>
      </c>
      <c r="BN7" s="10">
        <v>42</v>
      </c>
      <c r="BO7" s="10"/>
      <c r="BP7" s="10">
        <v>221</v>
      </c>
      <c r="BQ7" s="10">
        <v>284</v>
      </c>
      <c r="BR7" s="10">
        <v>140</v>
      </c>
      <c r="BS7" s="10">
        <v>202</v>
      </c>
      <c r="BT7" s="10">
        <v>106</v>
      </c>
      <c r="BU7" s="10">
        <v>48</v>
      </c>
      <c r="BV7" s="10"/>
      <c r="BW7" s="10">
        <v>40</v>
      </c>
      <c r="BX7" s="10">
        <v>216</v>
      </c>
      <c r="BY7" s="10">
        <v>279</v>
      </c>
      <c r="BZ7" s="10">
        <v>196</v>
      </c>
      <c r="CA7" s="10">
        <v>96</v>
      </c>
      <c r="CB7" s="10">
        <v>50</v>
      </c>
      <c r="CC7" s="10">
        <v>28</v>
      </c>
      <c r="CD7" s="10">
        <v>45</v>
      </c>
      <c r="CE7" s="10"/>
      <c r="CF7" s="10">
        <v>85</v>
      </c>
      <c r="CG7" s="10">
        <v>363</v>
      </c>
      <c r="CH7" s="10">
        <v>370</v>
      </c>
      <c r="CI7" s="10">
        <v>140</v>
      </c>
      <c r="CJ7" s="10">
        <v>43</v>
      </c>
      <c r="CK7" s="10"/>
      <c r="CL7" s="10">
        <v>112</v>
      </c>
      <c r="CM7" s="10"/>
      <c r="CN7" s="10">
        <v>562</v>
      </c>
      <c r="CO7" s="10">
        <v>197</v>
      </c>
      <c r="CP7" s="10">
        <v>242</v>
      </c>
    </row>
    <row r="8" spans="2:94" ht="30" customHeight="1" x14ac:dyDescent="0.35">
      <c r="B8" s="11" t="s">
        <v>20</v>
      </c>
      <c r="C8" s="11">
        <v>1003</v>
      </c>
      <c r="D8" s="11">
        <v>506</v>
      </c>
      <c r="E8" s="11">
        <v>492</v>
      </c>
      <c r="F8" s="11"/>
      <c r="G8" s="11">
        <v>161</v>
      </c>
      <c r="H8" s="11">
        <v>151</v>
      </c>
      <c r="I8" s="11">
        <v>172</v>
      </c>
      <c r="J8" s="11">
        <v>173</v>
      </c>
      <c r="K8" s="11">
        <v>137</v>
      </c>
      <c r="L8" s="11">
        <v>210</v>
      </c>
      <c r="M8" s="11"/>
      <c r="N8" s="11">
        <v>281</v>
      </c>
      <c r="O8" s="11">
        <v>259</v>
      </c>
      <c r="P8" s="11">
        <v>222</v>
      </c>
      <c r="Q8" s="11">
        <v>237</v>
      </c>
      <c r="R8" s="11"/>
      <c r="S8" s="11">
        <v>163</v>
      </c>
      <c r="T8" s="11">
        <v>123</v>
      </c>
      <c r="U8" s="11">
        <v>79</v>
      </c>
      <c r="V8" s="11">
        <v>94</v>
      </c>
      <c r="W8" s="11">
        <v>66</v>
      </c>
      <c r="X8" s="11">
        <v>86</v>
      </c>
      <c r="Y8" s="11">
        <v>82</v>
      </c>
      <c r="Z8" s="11">
        <v>43</v>
      </c>
      <c r="AA8" s="11">
        <v>122</v>
      </c>
      <c r="AB8" s="11">
        <v>99</v>
      </c>
      <c r="AC8" s="11">
        <v>48</v>
      </c>
      <c r="AD8" s="11"/>
      <c r="AE8" s="11">
        <v>361</v>
      </c>
      <c r="AF8" s="11">
        <v>396</v>
      </c>
      <c r="AG8" s="11">
        <v>145</v>
      </c>
      <c r="AH8" s="11"/>
      <c r="AI8" s="11">
        <v>341</v>
      </c>
      <c r="AJ8" s="11">
        <v>296</v>
      </c>
      <c r="AK8" s="11">
        <v>63</v>
      </c>
      <c r="AL8" s="11">
        <v>19</v>
      </c>
      <c r="AM8" s="11">
        <v>128</v>
      </c>
      <c r="AN8" s="11"/>
      <c r="AO8" s="11">
        <v>196</v>
      </c>
      <c r="AP8" s="11">
        <v>384</v>
      </c>
      <c r="AQ8" s="11">
        <v>67</v>
      </c>
      <c r="AR8" s="11"/>
      <c r="AS8" s="11">
        <v>227</v>
      </c>
      <c r="AT8" s="11">
        <v>255</v>
      </c>
      <c r="AU8" s="11">
        <v>261</v>
      </c>
      <c r="AV8" s="11">
        <v>109</v>
      </c>
      <c r="AW8" s="11">
        <v>10</v>
      </c>
      <c r="AX8" s="11"/>
      <c r="AY8" s="11">
        <v>3</v>
      </c>
      <c r="AZ8" s="11">
        <v>52</v>
      </c>
      <c r="BA8" s="11">
        <v>69</v>
      </c>
      <c r="BB8" s="11">
        <v>79</v>
      </c>
      <c r="BC8" s="11">
        <v>113</v>
      </c>
      <c r="BD8" s="11">
        <v>121</v>
      </c>
      <c r="BE8" s="11">
        <v>100</v>
      </c>
      <c r="BF8" s="11">
        <v>64</v>
      </c>
      <c r="BG8" s="11">
        <v>63</v>
      </c>
      <c r="BH8" s="11">
        <v>47</v>
      </c>
      <c r="BI8" s="11">
        <v>79</v>
      </c>
      <c r="BJ8" s="11">
        <v>36</v>
      </c>
      <c r="BK8" s="11">
        <v>46</v>
      </c>
      <c r="BL8" s="11">
        <v>18</v>
      </c>
      <c r="BM8" s="11">
        <v>15</v>
      </c>
      <c r="BN8" s="11">
        <v>41</v>
      </c>
      <c r="BO8" s="11"/>
      <c r="BP8" s="11">
        <v>221</v>
      </c>
      <c r="BQ8" s="11">
        <v>284</v>
      </c>
      <c r="BR8" s="11">
        <v>139</v>
      </c>
      <c r="BS8" s="11">
        <v>204</v>
      </c>
      <c r="BT8" s="11">
        <v>107</v>
      </c>
      <c r="BU8" s="11">
        <v>49</v>
      </c>
      <c r="BV8" s="11"/>
      <c r="BW8" s="11">
        <v>39</v>
      </c>
      <c r="BX8" s="11">
        <v>218</v>
      </c>
      <c r="BY8" s="11">
        <v>281</v>
      </c>
      <c r="BZ8" s="11">
        <v>196</v>
      </c>
      <c r="CA8" s="11">
        <v>97</v>
      </c>
      <c r="CB8" s="11">
        <v>50</v>
      </c>
      <c r="CC8" s="11">
        <v>29</v>
      </c>
      <c r="CD8" s="11">
        <v>44</v>
      </c>
      <c r="CE8" s="11"/>
      <c r="CF8" s="11">
        <v>87</v>
      </c>
      <c r="CG8" s="11">
        <v>366</v>
      </c>
      <c r="CH8" s="11">
        <v>367</v>
      </c>
      <c r="CI8" s="11">
        <v>140</v>
      </c>
      <c r="CJ8" s="11">
        <v>43</v>
      </c>
      <c r="CK8" s="11"/>
      <c r="CL8" s="11">
        <v>112</v>
      </c>
      <c r="CM8" s="11"/>
      <c r="CN8" s="11">
        <v>558</v>
      </c>
      <c r="CO8" s="11">
        <v>199</v>
      </c>
      <c r="CP8" s="11">
        <v>246</v>
      </c>
    </row>
    <row r="9" spans="2:94" x14ac:dyDescent="0.35">
      <c r="B9" s="18" t="s">
        <v>205</v>
      </c>
      <c r="C9" s="17">
        <v>0.25594551479112898</v>
      </c>
      <c r="D9" s="17">
        <v>0.28113646392048097</v>
      </c>
      <c r="E9" s="17">
        <v>0.228695147793405</v>
      </c>
      <c r="F9" s="17"/>
      <c r="G9" s="17">
        <v>0.28812013683759902</v>
      </c>
      <c r="H9" s="17">
        <v>0.30048820092128498</v>
      </c>
      <c r="I9" s="17">
        <v>0.25010458235645799</v>
      </c>
      <c r="J9" s="17">
        <v>0.26319930153981203</v>
      </c>
      <c r="K9" s="17">
        <v>0.26045788540140102</v>
      </c>
      <c r="L9" s="17">
        <v>0.19510818402836499</v>
      </c>
      <c r="M9" s="17"/>
      <c r="N9" s="17">
        <v>0.27011665224930897</v>
      </c>
      <c r="O9" s="17">
        <v>0.26216730936618698</v>
      </c>
      <c r="P9" s="17">
        <v>0.248044380388176</v>
      </c>
      <c r="Q9" s="17">
        <v>0.240092332097643</v>
      </c>
      <c r="R9" s="17"/>
      <c r="S9" s="17">
        <v>0.30749709913925699</v>
      </c>
      <c r="T9" s="17">
        <v>0.25559723048140498</v>
      </c>
      <c r="U9" s="17">
        <v>0.29232004250468802</v>
      </c>
      <c r="V9" s="17">
        <v>0.198605876799999</v>
      </c>
      <c r="W9" s="17">
        <v>0.225680543195457</v>
      </c>
      <c r="X9" s="17">
        <v>0.19636555406810099</v>
      </c>
      <c r="Y9" s="17">
        <v>0.27994377487226701</v>
      </c>
      <c r="Z9" s="17">
        <v>0.327739801266482</v>
      </c>
      <c r="AA9" s="17">
        <v>0.23509310922959001</v>
      </c>
      <c r="AB9" s="17">
        <v>0.262491415642432</v>
      </c>
      <c r="AC9" s="17">
        <v>0.21742744200731401</v>
      </c>
      <c r="AD9" s="17"/>
      <c r="AE9" s="17">
        <v>0.20195118958715699</v>
      </c>
      <c r="AF9" s="17">
        <v>0.29810388775520003</v>
      </c>
      <c r="AG9" s="17">
        <v>0.26459502431350401</v>
      </c>
      <c r="AH9" s="17"/>
      <c r="AI9" s="17">
        <v>0.18665083493482201</v>
      </c>
      <c r="AJ9" s="17">
        <v>0.32547331425630899</v>
      </c>
      <c r="AK9" s="17">
        <v>0.33822487807996898</v>
      </c>
      <c r="AL9" s="17">
        <v>0.163332693971737</v>
      </c>
      <c r="AM9" s="17">
        <v>0.212580737542411</v>
      </c>
      <c r="AN9" s="17"/>
      <c r="AO9" s="17">
        <v>0.189880567732789</v>
      </c>
      <c r="AP9" s="17">
        <v>0.33868091340364698</v>
      </c>
      <c r="AQ9" s="17">
        <v>0.26382797279383802</v>
      </c>
      <c r="AR9" s="17"/>
      <c r="AS9" s="17">
        <v>0.20462765029438101</v>
      </c>
      <c r="AT9" s="17">
        <v>0.23805581306291301</v>
      </c>
      <c r="AU9" s="17">
        <v>0.270863704625534</v>
      </c>
      <c r="AV9" s="17">
        <v>0.33973012164738098</v>
      </c>
      <c r="AW9" s="17">
        <v>0.393882352649637</v>
      </c>
      <c r="AX9" s="17"/>
      <c r="AY9" s="17">
        <v>0.32595087859434202</v>
      </c>
      <c r="AZ9" s="17">
        <v>0.28177823072389102</v>
      </c>
      <c r="BA9" s="17">
        <v>0.22655576767494701</v>
      </c>
      <c r="BB9" s="17">
        <v>0.279262986782778</v>
      </c>
      <c r="BC9" s="17">
        <v>0.30945864351963398</v>
      </c>
      <c r="BD9" s="17">
        <v>0.22124485648921699</v>
      </c>
      <c r="BE9" s="17">
        <v>0.18494772501211901</v>
      </c>
      <c r="BF9" s="17">
        <v>0.30091319387126497</v>
      </c>
      <c r="BG9" s="17">
        <v>0.25661618812257397</v>
      </c>
      <c r="BH9" s="17">
        <v>0.23377298353810999</v>
      </c>
      <c r="BI9" s="17">
        <v>0.295675203817657</v>
      </c>
      <c r="BJ9" s="17">
        <v>0.29669496924591698</v>
      </c>
      <c r="BK9" s="17">
        <v>0.240227368408167</v>
      </c>
      <c r="BL9" s="17">
        <v>0.34820260734744601</v>
      </c>
      <c r="BM9" s="17">
        <v>0.343348803946253</v>
      </c>
      <c r="BN9" s="17">
        <v>0.31697230859272002</v>
      </c>
      <c r="BO9" s="17"/>
      <c r="BP9" s="17">
        <v>0.28051879479546599</v>
      </c>
      <c r="BQ9" s="17">
        <v>0.28292373847147601</v>
      </c>
      <c r="BR9" s="17">
        <v>0.23757782484811499</v>
      </c>
      <c r="BS9" s="17">
        <v>0.21267335302575699</v>
      </c>
      <c r="BT9" s="17">
        <v>0.25665798470283202</v>
      </c>
      <c r="BU9" s="17">
        <v>0.21991624866162199</v>
      </c>
      <c r="BV9" s="17"/>
      <c r="BW9" s="17">
        <v>0.216991897766033</v>
      </c>
      <c r="BX9" s="17">
        <v>0.26379721616347901</v>
      </c>
      <c r="BY9" s="17">
        <v>0.23735700433677501</v>
      </c>
      <c r="BZ9" s="17">
        <v>0.28591297303509999</v>
      </c>
      <c r="CA9" s="17">
        <v>0.27000838320181703</v>
      </c>
      <c r="CB9" s="17">
        <v>0.32660254596403099</v>
      </c>
      <c r="CC9" s="17">
        <v>0.215496361947423</v>
      </c>
      <c r="CD9" s="17">
        <v>0.26709649900978299</v>
      </c>
      <c r="CE9" s="17"/>
      <c r="CF9" s="17">
        <v>0.37260777527988498</v>
      </c>
      <c r="CG9" s="17">
        <v>0.23251308623511099</v>
      </c>
      <c r="CH9" s="17">
        <v>0.26063491006860301</v>
      </c>
      <c r="CI9" s="17">
        <v>0.218373249613731</v>
      </c>
      <c r="CJ9" s="17">
        <v>0.30028342120210499</v>
      </c>
      <c r="CK9" s="17"/>
      <c r="CL9" s="17">
        <v>0.26089257829609003</v>
      </c>
      <c r="CM9" s="17"/>
      <c r="CN9" s="17">
        <v>0.29440778442344001</v>
      </c>
      <c r="CO9" s="17">
        <v>0.15844806430206401</v>
      </c>
      <c r="CP9" s="17">
        <v>0.24760833739466201</v>
      </c>
    </row>
    <row r="10" spans="2:94" x14ac:dyDescent="0.35">
      <c r="B10" s="18" t="s">
        <v>206</v>
      </c>
      <c r="C10" s="17">
        <v>0.373207417331961</v>
      </c>
      <c r="D10" s="17">
        <v>0.349153228910145</v>
      </c>
      <c r="E10" s="17">
        <v>0.39957235730720297</v>
      </c>
      <c r="F10" s="17"/>
      <c r="G10" s="17">
        <v>0.354150626748237</v>
      </c>
      <c r="H10" s="17">
        <v>0.36928137788707499</v>
      </c>
      <c r="I10" s="17">
        <v>0.37194784548036303</v>
      </c>
      <c r="J10" s="17">
        <v>0.42741539957623098</v>
      </c>
      <c r="K10" s="17">
        <v>0.31237843204649302</v>
      </c>
      <c r="L10" s="17">
        <v>0.38681443510395902</v>
      </c>
      <c r="M10" s="17"/>
      <c r="N10" s="17">
        <v>0.35847305834259502</v>
      </c>
      <c r="O10" s="17">
        <v>0.38792992288546901</v>
      </c>
      <c r="P10" s="17">
        <v>0.36745648306078998</v>
      </c>
      <c r="Q10" s="17">
        <v>0.37341323117858999</v>
      </c>
      <c r="R10" s="17"/>
      <c r="S10" s="17">
        <v>0.322840166550597</v>
      </c>
      <c r="T10" s="17">
        <v>0.38885618504227498</v>
      </c>
      <c r="U10" s="17">
        <v>0.33486533257941697</v>
      </c>
      <c r="V10" s="17">
        <v>0.42818496167161302</v>
      </c>
      <c r="W10" s="17">
        <v>0.35835735833910898</v>
      </c>
      <c r="X10" s="17">
        <v>0.48192708966780801</v>
      </c>
      <c r="Y10" s="17">
        <v>0.37458489588418897</v>
      </c>
      <c r="Z10" s="17">
        <v>0.30662622132378098</v>
      </c>
      <c r="AA10" s="17">
        <v>0.35446428127551799</v>
      </c>
      <c r="AB10" s="17">
        <v>0.30652450953192301</v>
      </c>
      <c r="AC10" s="17">
        <v>0.52669236512265005</v>
      </c>
      <c r="AD10" s="17"/>
      <c r="AE10" s="17">
        <v>0.37084759008191998</v>
      </c>
      <c r="AF10" s="17">
        <v>0.356644785337909</v>
      </c>
      <c r="AG10" s="17">
        <v>0.39424105192007503</v>
      </c>
      <c r="AH10" s="17"/>
      <c r="AI10" s="17">
        <v>0.34794536296887102</v>
      </c>
      <c r="AJ10" s="17">
        <v>0.40945099999861201</v>
      </c>
      <c r="AK10" s="17">
        <v>0.42518316307354598</v>
      </c>
      <c r="AL10" s="17">
        <v>0.37279997570942702</v>
      </c>
      <c r="AM10" s="17">
        <v>0.35327806124754302</v>
      </c>
      <c r="AN10" s="17"/>
      <c r="AO10" s="17">
        <v>0.39046589683406602</v>
      </c>
      <c r="AP10" s="17">
        <v>0.39905509570022901</v>
      </c>
      <c r="AQ10" s="17">
        <v>0.32217789309952699</v>
      </c>
      <c r="AR10" s="17"/>
      <c r="AS10" s="17">
        <v>0.43064571538356899</v>
      </c>
      <c r="AT10" s="17">
        <v>0.37741539466971402</v>
      </c>
      <c r="AU10" s="17">
        <v>0.35268328240261398</v>
      </c>
      <c r="AV10" s="17">
        <v>0.36739922182457102</v>
      </c>
      <c r="AW10" s="17">
        <v>0.19423759121859499</v>
      </c>
      <c r="AX10" s="17"/>
      <c r="AY10" s="17">
        <v>0</v>
      </c>
      <c r="AZ10" s="17">
        <v>0.26432847199716603</v>
      </c>
      <c r="BA10" s="17">
        <v>0.40190121429651599</v>
      </c>
      <c r="BB10" s="17">
        <v>0.35082666514928401</v>
      </c>
      <c r="BC10" s="17">
        <v>0.36027969441666002</v>
      </c>
      <c r="BD10" s="17">
        <v>0.42280128605950001</v>
      </c>
      <c r="BE10" s="17">
        <v>0.38804531435864698</v>
      </c>
      <c r="BF10" s="17">
        <v>0.36972652110986898</v>
      </c>
      <c r="BG10" s="17">
        <v>0.41205651821445799</v>
      </c>
      <c r="BH10" s="17">
        <v>0.31458764850759902</v>
      </c>
      <c r="BI10" s="17">
        <v>0.29632818937315403</v>
      </c>
      <c r="BJ10" s="17">
        <v>0.33175940336468901</v>
      </c>
      <c r="BK10" s="17">
        <v>0.53053376655043405</v>
      </c>
      <c r="BL10" s="17">
        <v>0.38238938992161098</v>
      </c>
      <c r="BM10" s="17">
        <v>0.531264285286837</v>
      </c>
      <c r="BN10" s="17">
        <v>0.36912183895742001</v>
      </c>
      <c r="BO10" s="17"/>
      <c r="BP10" s="17">
        <v>0.318967883155646</v>
      </c>
      <c r="BQ10" s="17">
        <v>0.37330492666221199</v>
      </c>
      <c r="BR10" s="17">
        <v>0.39696556878102901</v>
      </c>
      <c r="BS10" s="17">
        <v>0.40744918197345598</v>
      </c>
      <c r="BT10" s="17">
        <v>0.380329253233892</v>
      </c>
      <c r="BU10" s="17">
        <v>0.39130170318880603</v>
      </c>
      <c r="BV10" s="17"/>
      <c r="BW10" s="17">
        <v>0.39913406538927199</v>
      </c>
      <c r="BX10" s="17">
        <v>0.38200748114648098</v>
      </c>
      <c r="BY10" s="17">
        <v>0.36871210247828501</v>
      </c>
      <c r="BZ10" s="17">
        <v>0.37572365274739999</v>
      </c>
      <c r="CA10" s="17">
        <v>0.35128026270087098</v>
      </c>
      <c r="CB10" s="17">
        <v>0.25826422451478898</v>
      </c>
      <c r="CC10" s="17">
        <v>0.45210087943392502</v>
      </c>
      <c r="CD10" s="17">
        <v>0.43953087914019301</v>
      </c>
      <c r="CE10" s="17"/>
      <c r="CF10" s="17">
        <v>0.28334726799259402</v>
      </c>
      <c r="CG10" s="17">
        <v>0.35307930847849101</v>
      </c>
      <c r="CH10" s="17">
        <v>0.398065015675165</v>
      </c>
      <c r="CI10" s="17">
        <v>0.43382500107808403</v>
      </c>
      <c r="CJ10" s="17">
        <v>0.31848860390593497</v>
      </c>
      <c r="CK10" s="17"/>
      <c r="CL10" s="17">
        <v>0.37737727876691002</v>
      </c>
      <c r="CM10" s="17"/>
      <c r="CN10" s="17">
        <v>0.36539099735146902</v>
      </c>
      <c r="CO10" s="17">
        <v>0.38370522167999299</v>
      </c>
      <c r="CP10" s="17">
        <v>0.38242904824603902</v>
      </c>
    </row>
    <row r="11" spans="2:94" x14ac:dyDescent="0.35">
      <c r="B11" s="18" t="s">
        <v>207</v>
      </c>
      <c r="C11" s="17">
        <v>0.20796836989902301</v>
      </c>
      <c r="D11" s="17">
        <v>0.22269525807579901</v>
      </c>
      <c r="E11" s="17">
        <v>0.19496309898376399</v>
      </c>
      <c r="F11" s="17"/>
      <c r="G11" s="17">
        <v>0.23916166937076699</v>
      </c>
      <c r="H11" s="17">
        <v>0.182346355509169</v>
      </c>
      <c r="I11" s="17">
        <v>0.246182631257965</v>
      </c>
      <c r="J11" s="17">
        <v>0.132269575301974</v>
      </c>
      <c r="K11" s="17">
        <v>0.23057583238566101</v>
      </c>
      <c r="L11" s="17">
        <v>0.218776818991399</v>
      </c>
      <c r="M11" s="17"/>
      <c r="N11" s="17">
        <v>0.21324857832462099</v>
      </c>
      <c r="O11" s="17">
        <v>0.17540601050431101</v>
      </c>
      <c r="P11" s="17">
        <v>0.21723832204496599</v>
      </c>
      <c r="Q11" s="17">
        <v>0.23209511738894101</v>
      </c>
      <c r="R11" s="17"/>
      <c r="S11" s="17">
        <v>0.19757854634064201</v>
      </c>
      <c r="T11" s="17">
        <v>0.19621010665028399</v>
      </c>
      <c r="U11" s="17">
        <v>0.19521201553502401</v>
      </c>
      <c r="V11" s="17">
        <v>0.15336296240385799</v>
      </c>
      <c r="W11" s="17">
        <v>0.28147948366691</v>
      </c>
      <c r="X11" s="17">
        <v>0.171739413078283</v>
      </c>
      <c r="Y11" s="17">
        <v>0.211369257767378</v>
      </c>
      <c r="Z11" s="17">
        <v>0.29806933443926498</v>
      </c>
      <c r="AA11" s="17">
        <v>0.199201365803749</v>
      </c>
      <c r="AB11" s="17">
        <v>0.26499264140773798</v>
      </c>
      <c r="AC11" s="17">
        <v>0.184241683494129</v>
      </c>
      <c r="AD11" s="17"/>
      <c r="AE11" s="17">
        <v>0.213609855503786</v>
      </c>
      <c r="AF11" s="17">
        <v>0.19291336330172801</v>
      </c>
      <c r="AG11" s="17">
        <v>0.23119294494450199</v>
      </c>
      <c r="AH11" s="17"/>
      <c r="AI11" s="17">
        <v>0.25165063023398698</v>
      </c>
      <c r="AJ11" s="17">
        <v>0.148975732736946</v>
      </c>
      <c r="AK11" s="17">
        <v>0.129119182992675</v>
      </c>
      <c r="AL11" s="17">
        <v>0.14832406351782401</v>
      </c>
      <c r="AM11" s="17">
        <v>0.23102396055815</v>
      </c>
      <c r="AN11" s="17"/>
      <c r="AO11" s="17">
        <v>0.244512046547533</v>
      </c>
      <c r="AP11" s="17">
        <v>0.17472721822846499</v>
      </c>
      <c r="AQ11" s="17">
        <v>0.19202608166051599</v>
      </c>
      <c r="AR11" s="17"/>
      <c r="AS11" s="17">
        <v>0.18979467252416901</v>
      </c>
      <c r="AT11" s="17">
        <v>0.21588330569407899</v>
      </c>
      <c r="AU11" s="17">
        <v>0.20936797536476001</v>
      </c>
      <c r="AV11" s="17">
        <v>0.16523447196057101</v>
      </c>
      <c r="AW11" s="17">
        <v>0.41188005613176898</v>
      </c>
      <c r="AX11" s="17"/>
      <c r="AY11" s="17">
        <v>0.331814523211032</v>
      </c>
      <c r="AZ11" s="17">
        <v>0.28298318146961199</v>
      </c>
      <c r="BA11" s="17">
        <v>0.17172443451066999</v>
      </c>
      <c r="BB11" s="17">
        <v>0.27039223451559502</v>
      </c>
      <c r="BC11" s="17">
        <v>0.189492376336337</v>
      </c>
      <c r="BD11" s="17">
        <v>0.16733346635179899</v>
      </c>
      <c r="BE11" s="17">
        <v>0.19720250035488099</v>
      </c>
      <c r="BF11" s="17">
        <v>0.124018884091321</v>
      </c>
      <c r="BG11" s="17">
        <v>0.22170783355287599</v>
      </c>
      <c r="BH11" s="17">
        <v>0.20695269041981901</v>
      </c>
      <c r="BI11" s="17">
        <v>0.25482880881922298</v>
      </c>
      <c r="BJ11" s="17">
        <v>0.34593792705483101</v>
      </c>
      <c r="BK11" s="17">
        <v>0.18595318850373399</v>
      </c>
      <c r="BL11" s="17">
        <v>0.219809586348057</v>
      </c>
      <c r="BM11" s="17">
        <v>6.2193805990401502E-2</v>
      </c>
      <c r="BN11" s="17">
        <v>0.19216892261838001</v>
      </c>
      <c r="BO11" s="17"/>
      <c r="BP11" s="17">
        <v>0.21644240898102099</v>
      </c>
      <c r="BQ11" s="17">
        <v>0.21249295722240899</v>
      </c>
      <c r="BR11" s="17">
        <v>0.203262516824814</v>
      </c>
      <c r="BS11" s="17">
        <v>0.19977965907329401</v>
      </c>
      <c r="BT11" s="17">
        <v>0.20879922513163299</v>
      </c>
      <c r="BU11" s="17">
        <v>0.18936683325407899</v>
      </c>
      <c r="BV11" s="17"/>
      <c r="BW11" s="17">
        <v>0.22593609453628699</v>
      </c>
      <c r="BX11" s="17">
        <v>0.209515769605578</v>
      </c>
      <c r="BY11" s="17">
        <v>0.236615139091326</v>
      </c>
      <c r="BZ11" s="17">
        <v>0.18305372785916199</v>
      </c>
      <c r="CA11" s="17">
        <v>0.196613481703033</v>
      </c>
      <c r="CB11" s="17">
        <v>0.133568515485574</v>
      </c>
      <c r="CC11" s="17">
        <v>0.15381605600655299</v>
      </c>
      <c r="CD11" s="17">
        <v>0.248419108502166</v>
      </c>
      <c r="CE11" s="17"/>
      <c r="CF11" s="17">
        <v>0.23053242533889801</v>
      </c>
      <c r="CG11" s="17">
        <v>0.23640911786955801</v>
      </c>
      <c r="CH11" s="17">
        <v>0.18874225381394699</v>
      </c>
      <c r="CI11" s="17">
        <v>0.174764697571899</v>
      </c>
      <c r="CJ11" s="17">
        <v>0.191655825612949</v>
      </c>
      <c r="CK11" s="17"/>
      <c r="CL11" s="17">
        <v>0.24346748203138099</v>
      </c>
      <c r="CM11" s="17"/>
      <c r="CN11" s="17">
        <v>0.19452704326814799</v>
      </c>
      <c r="CO11" s="17">
        <v>0.25535882329007997</v>
      </c>
      <c r="CP11" s="17">
        <v>0.20012073555614099</v>
      </c>
    </row>
    <row r="12" spans="2:94" x14ac:dyDescent="0.35">
      <c r="B12" s="18" t="s">
        <v>208</v>
      </c>
      <c r="C12" s="17">
        <v>6.6439624953939805E-2</v>
      </c>
      <c r="D12" s="17">
        <v>6.4920498438380297E-2</v>
      </c>
      <c r="E12" s="17">
        <v>6.8695241162391105E-2</v>
      </c>
      <c r="F12" s="17"/>
      <c r="G12" s="17">
        <v>7.9864960493289394E-2</v>
      </c>
      <c r="H12" s="17">
        <v>7.0674874615004796E-2</v>
      </c>
      <c r="I12" s="17">
        <v>7.3470624836109402E-2</v>
      </c>
      <c r="J12" s="17">
        <v>4.5203365418738303E-2</v>
      </c>
      <c r="K12" s="17">
        <v>7.4958107561960294E-2</v>
      </c>
      <c r="L12" s="17">
        <v>5.9268719686491902E-2</v>
      </c>
      <c r="M12" s="17"/>
      <c r="N12" s="17">
        <v>6.9453639910630693E-2</v>
      </c>
      <c r="O12" s="17">
        <v>8.6302844838251597E-2</v>
      </c>
      <c r="P12" s="17">
        <v>7.8433609862083295E-2</v>
      </c>
      <c r="Q12" s="17">
        <v>3.1064248259953301E-2</v>
      </c>
      <c r="R12" s="17"/>
      <c r="S12" s="17">
        <v>7.0176629857994E-2</v>
      </c>
      <c r="T12" s="17">
        <v>6.0681356492819603E-2</v>
      </c>
      <c r="U12" s="17">
        <v>8.9882839397342706E-2</v>
      </c>
      <c r="V12" s="17">
        <v>9.8328395566226606E-2</v>
      </c>
      <c r="W12" s="17">
        <v>7.3356210620706797E-2</v>
      </c>
      <c r="X12" s="17">
        <v>6.0091233853281398E-2</v>
      </c>
      <c r="Y12" s="17">
        <v>4.5569816816359E-2</v>
      </c>
      <c r="Z12" s="17">
        <v>0</v>
      </c>
      <c r="AA12" s="17">
        <v>6.4198403996099204E-2</v>
      </c>
      <c r="AB12" s="17">
        <v>7.7655358200002605E-2</v>
      </c>
      <c r="AC12" s="17">
        <v>4.7130149018551802E-2</v>
      </c>
      <c r="AD12" s="17"/>
      <c r="AE12" s="17">
        <v>7.1126324378875394E-2</v>
      </c>
      <c r="AF12" s="17">
        <v>7.5960911452978397E-2</v>
      </c>
      <c r="AG12" s="17">
        <v>4.9113922015242097E-2</v>
      </c>
      <c r="AH12" s="17"/>
      <c r="AI12" s="17">
        <v>8.29390343258017E-2</v>
      </c>
      <c r="AJ12" s="17">
        <v>5.0811001596489699E-2</v>
      </c>
      <c r="AK12" s="17">
        <v>7.5399783900815101E-2</v>
      </c>
      <c r="AL12" s="17">
        <v>0.15788940964929099</v>
      </c>
      <c r="AM12" s="17">
        <v>5.9471823978962397E-2</v>
      </c>
      <c r="AN12" s="17"/>
      <c r="AO12" s="17">
        <v>7.2976078864487204E-2</v>
      </c>
      <c r="AP12" s="17">
        <v>4.1157271277621102E-2</v>
      </c>
      <c r="AQ12" s="17">
        <v>0.128025781159679</v>
      </c>
      <c r="AR12" s="17"/>
      <c r="AS12" s="17">
        <v>6.9077883910462906E-2</v>
      </c>
      <c r="AT12" s="17">
        <v>5.1233939130689903E-2</v>
      </c>
      <c r="AU12" s="17">
        <v>8.2773359049277295E-2</v>
      </c>
      <c r="AV12" s="17">
        <v>4.6732964723682997E-2</v>
      </c>
      <c r="AW12" s="17">
        <v>0</v>
      </c>
      <c r="AX12" s="17"/>
      <c r="AY12" s="17">
        <v>0</v>
      </c>
      <c r="AZ12" s="17">
        <v>7.3620921350316407E-2</v>
      </c>
      <c r="BA12" s="17">
        <v>5.09852827144344E-2</v>
      </c>
      <c r="BB12" s="17">
        <v>2.4635699041268298E-2</v>
      </c>
      <c r="BC12" s="17">
        <v>6.3361257622812403E-2</v>
      </c>
      <c r="BD12" s="17">
        <v>7.9247650172549297E-2</v>
      </c>
      <c r="BE12" s="17">
        <v>0.10914759498204001</v>
      </c>
      <c r="BF12" s="17">
        <v>6.0729371870273503E-2</v>
      </c>
      <c r="BG12" s="17">
        <v>5.9739407067140697E-2</v>
      </c>
      <c r="BH12" s="17">
        <v>0.10420277187013199</v>
      </c>
      <c r="BI12" s="17">
        <v>8.8151741768261904E-2</v>
      </c>
      <c r="BJ12" s="17">
        <v>0</v>
      </c>
      <c r="BK12" s="17">
        <v>0</v>
      </c>
      <c r="BL12" s="17">
        <v>4.9598416382885799E-2</v>
      </c>
      <c r="BM12" s="17">
        <v>0</v>
      </c>
      <c r="BN12" s="17">
        <v>7.1693068707721797E-2</v>
      </c>
      <c r="BO12" s="17"/>
      <c r="BP12" s="17">
        <v>9.4585899756566394E-2</v>
      </c>
      <c r="BQ12" s="17">
        <v>3.7809848341979597E-2</v>
      </c>
      <c r="BR12" s="17">
        <v>7.7655380503417207E-2</v>
      </c>
      <c r="BS12" s="17">
        <v>7.4105187286162902E-2</v>
      </c>
      <c r="BT12" s="17">
        <v>5.6538564409492703E-2</v>
      </c>
      <c r="BU12" s="17">
        <v>6.3636152169960505E-2</v>
      </c>
      <c r="BV12" s="17"/>
      <c r="BW12" s="17">
        <v>5.6468887804235E-2</v>
      </c>
      <c r="BX12" s="17">
        <v>3.6553256813703E-2</v>
      </c>
      <c r="BY12" s="17">
        <v>8.4269349785361006E-2</v>
      </c>
      <c r="BZ12" s="17">
        <v>7.1022666619495398E-2</v>
      </c>
      <c r="CA12" s="17">
        <v>9.13148215176348E-2</v>
      </c>
      <c r="CB12" s="17">
        <v>0.101391811203216</v>
      </c>
      <c r="CC12" s="17">
        <v>0.102009703641435</v>
      </c>
      <c r="CD12" s="17">
        <v>0</v>
      </c>
      <c r="CE12" s="17"/>
      <c r="CF12" s="17">
        <v>2.2801676448538099E-2</v>
      </c>
      <c r="CG12" s="17">
        <v>7.5358374917578699E-2</v>
      </c>
      <c r="CH12" s="17">
        <v>7.0729405714976906E-2</v>
      </c>
      <c r="CI12" s="17">
        <v>5.73114825325024E-2</v>
      </c>
      <c r="CJ12" s="17">
        <v>7.2188809755397002E-2</v>
      </c>
      <c r="CK12" s="17"/>
      <c r="CL12" s="17">
        <v>7.2813950819461806E-2</v>
      </c>
      <c r="CM12" s="17"/>
      <c r="CN12" s="17">
        <v>5.2503851500137103E-2</v>
      </c>
      <c r="CO12" s="17">
        <v>9.4728193134966707E-2</v>
      </c>
      <c r="CP12" s="17">
        <v>7.5146334501071693E-2</v>
      </c>
    </row>
    <row r="13" spans="2:94" x14ac:dyDescent="0.35">
      <c r="B13" s="18" t="s">
        <v>209</v>
      </c>
      <c r="C13" s="17">
        <v>4.7419383261629498E-2</v>
      </c>
      <c r="D13" s="17">
        <v>4.4886648024177397E-2</v>
      </c>
      <c r="E13" s="17">
        <v>4.84785210241164E-2</v>
      </c>
      <c r="F13" s="17"/>
      <c r="G13" s="17">
        <v>1.8958605754105799E-2</v>
      </c>
      <c r="H13" s="17">
        <v>4.4135038762132699E-2</v>
      </c>
      <c r="I13" s="17">
        <v>2.4545018354260199E-2</v>
      </c>
      <c r="J13" s="17">
        <v>6.3358826492805095E-2</v>
      </c>
      <c r="K13" s="17">
        <v>5.9287031765447501E-2</v>
      </c>
      <c r="L13" s="17">
        <v>6.9417088770855298E-2</v>
      </c>
      <c r="M13" s="17"/>
      <c r="N13" s="17">
        <v>5.98327793654597E-2</v>
      </c>
      <c r="O13" s="17">
        <v>2.28104527637716E-2</v>
      </c>
      <c r="P13" s="17">
        <v>4.0712115622216799E-2</v>
      </c>
      <c r="Q13" s="17">
        <v>6.6652640506073502E-2</v>
      </c>
      <c r="R13" s="17"/>
      <c r="S13" s="17">
        <v>4.4113930611372601E-2</v>
      </c>
      <c r="T13" s="17">
        <v>4.8836395302080303E-2</v>
      </c>
      <c r="U13" s="17">
        <v>3.82991478919881E-2</v>
      </c>
      <c r="V13" s="17">
        <v>6.2918304964373603E-2</v>
      </c>
      <c r="W13" s="17">
        <v>4.5567677572980601E-2</v>
      </c>
      <c r="X13" s="17">
        <v>2.24953743101967E-2</v>
      </c>
      <c r="Y13" s="17">
        <v>6.5031162397638995E-2</v>
      </c>
      <c r="Z13" s="17">
        <v>4.0553747942186497E-2</v>
      </c>
      <c r="AA13" s="17">
        <v>6.5722971601664598E-2</v>
      </c>
      <c r="AB13" s="17">
        <v>4.3479520117702702E-2</v>
      </c>
      <c r="AC13" s="17">
        <v>2.4508360357355201E-2</v>
      </c>
      <c r="AD13" s="17"/>
      <c r="AE13" s="17">
        <v>9.0434966328581501E-2</v>
      </c>
      <c r="AF13" s="17">
        <v>2.7554516824052199E-2</v>
      </c>
      <c r="AG13" s="17">
        <v>2.0678654316268499E-2</v>
      </c>
      <c r="AH13" s="17"/>
      <c r="AI13" s="17">
        <v>8.02587187799714E-2</v>
      </c>
      <c r="AJ13" s="17">
        <v>2.70451987346172E-2</v>
      </c>
      <c r="AK13" s="17">
        <v>1.48091794852601E-2</v>
      </c>
      <c r="AL13" s="17">
        <v>0.15765385715172001</v>
      </c>
      <c r="AM13" s="17">
        <v>3.12984273609586E-2</v>
      </c>
      <c r="AN13" s="17"/>
      <c r="AO13" s="17">
        <v>5.0011616841628997E-2</v>
      </c>
      <c r="AP13" s="17">
        <v>2.6432211355607201E-2</v>
      </c>
      <c r="AQ13" s="17">
        <v>5.6682482497335498E-2</v>
      </c>
      <c r="AR13" s="17"/>
      <c r="AS13" s="17">
        <v>5.3011539193461299E-2</v>
      </c>
      <c r="AT13" s="17">
        <v>5.28074904750368E-2</v>
      </c>
      <c r="AU13" s="17">
        <v>4.52111177524731E-2</v>
      </c>
      <c r="AV13" s="17">
        <v>3.4881745726601798E-2</v>
      </c>
      <c r="AW13" s="17">
        <v>0</v>
      </c>
      <c r="AX13" s="17"/>
      <c r="AY13" s="17">
        <v>0</v>
      </c>
      <c r="AZ13" s="17">
        <v>3.8236069119991799E-2</v>
      </c>
      <c r="BA13" s="17">
        <v>0.10423059170467699</v>
      </c>
      <c r="BB13" s="17">
        <v>3.7762208140093997E-2</v>
      </c>
      <c r="BC13" s="17">
        <v>3.8100898846147598E-2</v>
      </c>
      <c r="BD13" s="17">
        <v>3.9984759525577902E-2</v>
      </c>
      <c r="BE13" s="17">
        <v>6.2321243584872899E-2</v>
      </c>
      <c r="BF13" s="17">
        <v>6.2679227092821602E-2</v>
      </c>
      <c r="BG13" s="17">
        <v>0</v>
      </c>
      <c r="BH13" s="17">
        <v>6.36849187022515E-2</v>
      </c>
      <c r="BI13" s="17">
        <v>3.9984004987426103E-2</v>
      </c>
      <c r="BJ13" s="17">
        <v>0</v>
      </c>
      <c r="BK13" s="17">
        <v>4.3285676537664797E-2</v>
      </c>
      <c r="BL13" s="17">
        <v>0</v>
      </c>
      <c r="BM13" s="17">
        <v>6.3193104776508302E-2</v>
      </c>
      <c r="BN13" s="17">
        <v>5.0043861123757902E-2</v>
      </c>
      <c r="BO13" s="17"/>
      <c r="BP13" s="17">
        <v>5.2023748800814999E-2</v>
      </c>
      <c r="BQ13" s="17">
        <v>3.6896691368517101E-2</v>
      </c>
      <c r="BR13" s="17">
        <v>2.7571882340223501E-2</v>
      </c>
      <c r="BS13" s="17">
        <v>7.2005157014973495E-2</v>
      </c>
      <c r="BT13" s="17">
        <v>3.53083210942257E-2</v>
      </c>
      <c r="BU13" s="17">
        <v>6.7557340318464901E-2</v>
      </c>
      <c r="BV13" s="17"/>
      <c r="BW13" s="17">
        <v>7.4928938146350002E-2</v>
      </c>
      <c r="BX13" s="17">
        <v>4.7542962106950797E-2</v>
      </c>
      <c r="BY13" s="17">
        <v>4.7155667937135402E-2</v>
      </c>
      <c r="BZ13" s="17">
        <v>3.6287715664258501E-2</v>
      </c>
      <c r="CA13" s="17">
        <v>2.93044915476522E-2</v>
      </c>
      <c r="CB13" s="17">
        <v>9.8471122372929001E-2</v>
      </c>
      <c r="CC13" s="17">
        <v>3.8318005746429198E-2</v>
      </c>
      <c r="CD13" s="17">
        <v>2.13361682539484E-2</v>
      </c>
      <c r="CE13" s="17"/>
      <c r="CF13" s="17">
        <v>5.7145828272607099E-2</v>
      </c>
      <c r="CG13" s="17">
        <v>5.4810871143595903E-2</v>
      </c>
      <c r="CH13" s="17">
        <v>3.1562035311452998E-2</v>
      </c>
      <c r="CI13" s="17">
        <v>6.4202012758742599E-2</v>
      </c>
      <c r="CJ13" s="17">
        <v>4.5564457365779798E-2</v>
      </c>
      <c r="CK13" s="17"/>
      <c r="CL13" s="17">
        <v>1.7948512534850001E-2</v>
      </c>
      <c r="CM13" s="17"/>
      <c r="CN13" s="17">
        <v>4.4717998797563198E-2</v>
      </c>
      <c r="CO13" s="17">
        <v>5.8779947835659797E-2</v>
      </c>
      <c r="CP13" s="17">
        <v>4.4358520474021897E-2</v>
      </c>
    </row>
    <row r="14" spans="2:94" x14ac:dyDescent="0.35">
      <c r="B14" s="18" t="s">
        <v>133</v>
      </c>
      <c r="C14" s="17">
        <v>4.9019689762317901E-2</v>
      </c>
      <c r="D14" s="17">
        <v>3.7207902631017503E-2</v>
      </c>
      <c r="E14" s="17">
        <v>5.9595633729120502E-2</v>
      </c>
      <c r="F14" s="17"/>
      <c r="G14" s="17">
        <v>1.9744000796002199E-2</v>
      </c>
      <c r="H14" s="17">
        <v>3.3074152305333802E-2</v>
      </c>
      <c r="I14" s="17">
        <v>3.3749297714845E-2</v>
      </c>
      <c r="J14" s="17">
        <v>6.8553531670439399E-2</v>
      </c>
      <c r="K14" s="17">
        <v>6.2342710839037301E-2</v>
      </c>
      <c r="L14" s="17">
        <v>7.0614753418930198E-2</v>
      </c>
      <c r="M14" s="17"/>
      <c r="N14" s="17">
        <v>2.8875291807384702E-2</v>
      </c>
      <c r="O14" s="17">
        <v>6.5383459642010006E-2</v>
      </c>
      <c r="P14" s="17">
        <v>4.8115089021767803E-2</v>
      </c>
      <c r="Q14" s="17">
        <v>5.6682430568799701E-2</v>
      </c>
      <c r="R14" s="17"/>
      <c r="S14" s="17">
        <v>5.77936275001368E-2</v>
      </c>
      <c r="T14" s="17">
        <v>4.9818726031135498E-2</v>
      </c>
      <c r="U14" s="17">
        <v>4.9420622091541203E-2</v>
      </c>
      <c r="V14" s="17">
        <v>5.8599498593929801E-2</v>
      </c>
      <c r="W14" s="17">
        <v>1.5558726604836899E-2</v>
      </c>
      <c r="X14" s="17">
        <v>6.7381335022330097E-2</v>
      </c>
      <c r="Y14" s="17">
        <v>2.3501092262167199E-2</v>
      </c>
      <c r="Z14" s="17">
        <v>2.7010895028284802E-2</v>
      </c>
      <c r="AA14" s="17">
        <v>8.1319868093378794E-2</v>
      </c>
      <c r="AB14" s="17">
        <v>4.48565551002022E-2</v>
      </c>
      <c r="AC14" s="17">
        <v>0</v>
      </c>
      <c r="AD14" s="17"/>
      <c r="AE14" s="17">
        <v>5.2030074119680997E-2</v>
      </c>
      <c r="AF14" s="17">
        <v>4.8822535328132598E-2</v>
      </c>
      <c r="AG14" s="17">
        <v>4.0178402490408403E-2</v>
      </c>
      <c r="AH14" s="17"/>
      <c r="AI14" s="17">
        <v>5.0555418756546601E-2</v>
      </c>
      <c r="AJ14" s="17">
        <v>3.82437526770259E-2</v>
      </c>
      <c r="AK14" s="17">
        <v>1.7263812467735701E-2</v>
      </c>
      <c r="AL14" s="17">
        <v>0</v>
      </c>
      <c r="AM14" s="17">
        <v>0.112346989311975</v>
      </c>
      <c r="AN14" s="17"/>
      <c r="AO14" s="17">
        <v>5.2153793179496498E-2</v>
      </c>
      <c r="AP14" s="17">
        <v>1.9947290034431599E-2</v>
      </c>
      <c r="AQ14" s="17">
        <v>3.7259788789104201E-2</v>
      </c>
      <c r="AR14" s="17"/>
      <c r="AS14" s="17">
        <v>5.2842538693956699E-2</v>
      </c>
      <c r="AT14" s="17">
        <v>6.4604056967566895E-2</v>
      </c>
      <c r="AU14" s="17">
        <v>3.91005608053418E-2</v>
      </c>
      <c r="AV14" s="17">
        <v>4.6021474117192498E-2</v>
      </c>
      <c r="AW14" s="17">
        <v>0</v>
      </c>
      <c r="AX14" s="17"/>
      <c r="AY14" s="17">
        <v>0.34223459819462598</v>
      </c>
      <c r="AZ14" s="17">
        <v>5.9053125339022398E-2</v>
      </c>
      <c r="BA14" s="17">
        <v>4.4602709098755501E-2</v>
      </c>
      <c r="BB14" s="17">
        <v>3.7120206370980902E-2</v>
      </c>
      <c r="BC14" s="17">
        <v>3.9307129258409297E-2</v>
      </c>
      <c r="BD14" s="17">
        <v>6.9387981401356005E-2</v>
      </c>
      <c r="BE14" s="17">
        <v>5.8335621707440201E-2</v>
      </c>
      <c r="BF14" s="17">
        <v>8.1932801964449603E-2</v>
      </c>
      <c r="BG14" s="17">
        <v>4.9880053042950699E-2</v>
      </c>
      <c r="BH14" s="17">
        <v>7.6798986962087298E-2</v>
      </c>
      <c r="BI14" s="17">
        <v>2.5032051234278301E-2</v>
      </c>
      <c r="BJ14" s="17">
        <v>2.5607700334563201E-2</v>
      </c>
      <c r="BK14" s="17">
        <v>0</v>
      </c>
      <c r="BL14" s="17">
        <v>0</v>
      </c>
      <c r="BM14" s="17">
        <v>0</v>
      </c>
      <c r="BN14" s="17">
        <v>0</v>
      </c>
      <c r="BO14" s="17"/>
      <c r="BP14" s="17">
        <v>3.7461264510485898E-2</v>
      </c>
      <c r="BQ14" s="17">
        <v>5.6571837933405901E-2</v>
      </c>
      <c r="BR14" s="17">
        <v>5.6966826702401399E-2</v>
      </c>
      <c r="BS14" s="17">
        <v>3.3987461626356699E-2</v>
      </c>
      <c r="BT14" s="17">
        <v>6.2366651427924601E-2</v>
      </c>
      <c r="BU14" s="17">
        <v>6.8221722407068502E-2</v>
      </c>
      <c r="BV14" s="17"/>
      <c r="BW14" s="17">
        <v>2.6540116357823398E-2</v>
      </c>
      <c r="BX14" s="17">
        <v>6.0583314163808501E-2</v>
      </c>
      <c r="BY14" s="17">
        <v>2.58907363711171E-2</v>
      </c>
      <c r="BZ14" s="17">
        <v>4.7999264074583603E-2</v>
      </c>
      <c r="CA14" s="17">
        <v>6.1478559328993002E-2</v>
      </c>
      <c r="CB14" s="17">
        <v>8.1701780459460999E-2</v>
      </c>
      <c r="CC14" s="17">
        <v>3.8258993224234497E-2</v>
      </c>
      <c r="CD14" s="17">
        <v>2.3617345093909899E-2</v>
      </c>
      <c r="CE14" s="17"/>
      <c r="CF14" s="17">
        <v>3.35650266674773E-2</v>
      </c>
      <c r="CG14" s="17">
        <v>4.7829241355665797E-2</v>
      </c>
      <c r="CH14" s="17">
        <v>5.0266379415854802E-2</v>
      </c>
      <c r="CI14" s="17">
        <v>5.1523556445040697E-2</v>
      </c>
      <c r="CJ14" s="17">
        <v>7.1818882157834593E-2</v>
      </c>
      <c r="CK14" s="17"/>
      <c r="CL14" s="17">
        <v>2.7500197551308E-2</v>
      </c>
      <c r="CM14" s="17"/>
      <c r="CN14" s="17">
        <v>4.84523246592422E-2</v>
      </c>
      <c r="CO14" s="17">
        <v>4.8979749757236998E-2</v>
      </c>
      <c r="CP14" s="17">
        <v>5.03370238280638E-2</v>
      </c>
    </row>
    <row r="15" spans="2:94" x14ac:dyDescent="0.35">
      <c r="B15" s="18" t="s">
        <v>145</v>
      </c>
      <c r="C15" s="20">
        <v>0.62915293212308998</v>
      </c>
      <c r="D15" s="20">
        <v>0.63028969283062597</v>
      </c>
      <c r="E15" s="20">
        <v>0.62826750510060803</v>
      </c>
      <c r="F15" s="20"/>
      <c r="G15" s="20">
        <v>0.64227076358583601</v>
      </c>
      <c r="H15" s="20">
        <v>0.66976957880835997</v>
      </c>
      <c r="I15" s="20">
        <v>0.62205242783682102</v>
      </c>
      <c r="J15" s="20">
        <v>0.69061470111604295</v>
      </c>
      <c r="K15" s="20">
        <v>0.57283631744789398</v>
      </c>
      <c r="L15" s="20">
        <v>0.58192261913232302</v>
      </c>
      <c r="M15" s="20"/>
      <c r="N15" s="20">
        <v>0.62858971059190305</v>
      </c>
      <c r="O15" s="20">
        <v>0.65009723225165605</v>
      </c>
      <c r="P15" s="20">
        <v>0.61550086344896604</v>
      </c>
      <c r="Q15" s="20">
        <v>0.61350556327623296</v>
      </c>
      <c r="R15" s="20"/>
      <c r="S15" s="20">
        <v>0.63033726568985504</v>
      </c>
      <c r="T15" s="20">
        <v>0.64445341552368096</v>
      </c>
      <c r="U15" s="20">
        <v>0.62718537508410399</v>
      </c>
      <c r="V15" s="20">
        <v>0.62679083847161199</v>
      </c>
      <c r="W15" s="20">
        <v>0.58403790153456603</v>
      </c>
      <c r="X15" s="20">
        <v>0.67829264373590903</v>
      </c>
      <c r="Y15" s="20">
        <v>0.65452867075645604</v>
      </c>
      <c r="Z15" s="20">
        <v>0.63436602259026298</v>
      </c>
      <c r="AA15" s="20">
        <v>0.58955739050510803</v>
      </c>
      <c r="AB15" s="20">
        <v>0.56901592517435495</v>
      </c>
      <c r="AC15" s="20">
        <v>0.74411980712996395</v>
      </c>
      <c r="AD15" s="20"/>
      <c r="AE15" s="20">
        <v>0.572798779669076</v>
      </c>
      <c r="AF15" s="20">
        <v>0.65474867309310802</v>
      </c>
      <c r="AG15" s="20">
        <v>0.65883607623357898</v>
      </c>
      <c r="AH15" s="20"/>
      <c r="AI15" s="20">
        <v>0.53459619790369295</v>
      </c>
      <c r="AJ15" s="20">
        <v>0.734924314254921</v>
      </c>
      <c r="AK15" s="20">
        <v>0.76340804115351402</v>
      </c>
      <c r="AL15" s="20">
        <v>0.53613266968116402</v>
      </c>
      <c r="AM15" s="20">
        <v>0.56585879878995404</v>
      </c>
      <c r="AN15" s="20"/>
      <c r="AO15" s="20">
        <v>0.58034646456685401</v>
      </c>
      <c r="AP15" s="20">
        <v>0.73773600910387505</v>
      </c>
      <c r="AQ15" s="20">
        <v>0.58600586589336501</v>
      </c>
      <c r="AR15" s="20"/>
      <c r="AS15" s="20">
        <v>0.63527336567795001</v>
      </c>
      <c r="AT15" s="20">
        <v>0.61547120773262698</v>
      </c>
      <c r="AU15" s="20">
        <v>0.62354698702814804</v>
      </c>
      <c r="AV15" s="20">
        <v>0.707129343471952</v>
      </c>
      <c r="AW15" s="20">
        <v>0.58811994386823097</v>
      </c>
      <c r="AX15" s="20"/>
      <c r="AY15" s="20">
        <v>0.32595087859434202</v>
      </c>
      <c r="AZ15" s="20">
        <v>0.54610670272105799</v>
      </c>
      <c r="BA15" s="20">
        <v>0.62845698197146305</v>
      </c>
      <c r="BB15" s="20">
        <v>0.63008965193206201</v>
      </c>
      <c r="BC15" s="20">
        <v>0.669738337936294</v>
      </c>
      <c r="BD15" s="20">
        <v>0.64404614254871695</v>
      </c>
      <c r="BE15" s="20">
        <v>0.57299303937076596</v>
      </c>
      <c r="BF15" s="20">
        <v>0.67063971498113395</v>
      </c>
      <c r="BG15" s="20">
        <v>0.66867270633703202</v>
      </c>
      <c r="BH15" s="20">
        <v>0.54836063204570995</v>
      </c>
      <c r="BI15" s="20">
        <v>0.59200339319081097</v>
      </c>
      <c r="BJ15" s="20">
        <v>0.62845437261060599</v>
      </c>
      <c r="BK15" s="20">
        <v>0.77076113495860099</v>
      </c>
      <c r="BL15" s="20">
        <v>0.73059199726905699</v>
      </c>
      <c r="BM15" s="20">
        <v>0.87461308923309</v>
      </c>
      <c r="BN15" s="20">
        <v>0.68609414755013998</v>
      </c>
      <c r="BO15" s="20"/>
      <c r="BP15" s="20">
        <v>0.59948667795111199</v>
      </c>
      <c r="BQ15" s="20">
        <v>0.65622866513368905</v>
      </c>
      <c r="BR15" s="20">
        <v>0.63454339362914403</v>
      </c>
      <c r="BS15" s="20">
        <v>0.62012253499921299</v>
      </c>
      <c r="BT15" s="20">
        <v>0.63698723793672396</v>
      </c>
      <c r="BU15" s="20">
        <v>0.61121795185042704</v>
      </c>
      <c r="BV15" s="20"/>
      <c r="BW15" s="20">
        <v>0.61612596315530399</v>
      </c>
      <c r="BX15" s="20">
        <v>0.64580469730996004</v>
      </c>
      <c r="BY15" s="20">
        <v>0.60606910681505999</v>
      </c>
      <c r="BZ15" s="20">
        <v>0.66163662578250004</v>
      </c>
      <c r="CA15" s="20">
        <v>0.62128864590268695</v>
      </c>
      <c r="CB15" s="20">
        <v>0.58486677047881996</v>
      </c>
      <c r="CC15" s="20">
        <v>0.66759724138134902</v>
      </c>
      <c r="CD15" s="20">
        <v>0.706627378149976</v>
      </c>
      <c r="CE15" s="20"/>
      <c r="CF15" s="20">
        <v>0.655955043272479</v>
      </c>
      <c r="CG15" s="20">
        <v>0.58559239471360203</v>
      </c>
      <c r="CH15" s="20">
        <v>0.65869992574376801</v>
      </c>
      <c r="CI15" s="20">
        <v>0.65219825069181503</v>
      </c>
      <c r="CJ15" s="20">
        <v>0.61877202510803997</v>
      </c>
      <c r="CK15" s="20"/>
      <c r="CL15" s="20">
        <v>0.63826985706299899</v>
      </c>
      <c r="CM15" s="20"/>
      <c r="CN15" s="20">
        <v>0.65979878177491003</v>
      </c>
      <c r="CO15" s="20">
        <v>0.54215328598205703</v>
      </c>
      <c r="CP15" s="20">
        <v>0.630037385640701</v>
      </c>
    </row>
    <row r="16" spans="2:94" x14ac:dyDescent="0.35">
      <c r="B16" s="18" t="s">
        <v>146</v>
      </c>
      <c r="C16" s="20">
        <v>0.113859008215569</v>
      </c>
      <c r="D16" s="20">
        <v>0.109807146462558</v>
      </c>
      <c r="E16" s="20">
        <v>0.11717376218650701</v>
      </c>
      <c r="F16" s="20"/>
      <c r="G16" s="20">
        <v>9.8823566247395203E-2</v>
      </c>
      <c r="H16" s="20">
        <v>0.114809913377138</v>
      </c>
      <c r="I16" s="20">
        <v>9.8015643190369595E-2</v>
      </c>
      <c r="J16" s="20">
        <v>0.108562191911543</v>
      </c>
      <c r="K16" s="20">
        <v>0.134245139327408</v>
      </c>
      <c r="L16" s="20">
        <v>0.12868580845734701</v>
      </c>
      <c r="M16" s="20"/>
      <c r="N16" s="20">
        <v>0.12928641927609</v>
      </c>
      <c r="O16" s="20">
        <v>0.109113297602023</v>
      </c>
      <c r="P16" s="20">
        <v>0.1191457254843</v>
      </c>
      <c r="Q16" s="20">
        <v>9.7716888766026702E-2</v>
      </c>
      <c r="R16" s="20"/>
      <c r="S16" s="20">
        <v>0.114290560469367</v>
      </c>
      <c r="T16" s="20">
        <v>0.1095177517949</v>
      </c>
      <c r="U16" s="20">
        <v>0.128181987289331</v>
      </c>
      <c r="V16" s="20">
        <v>0.1612467005306</v>
      </c>
      <c r="W16" s="20">
        <v>0.118923888193687</v>
      </c>
      <c r="X16" s="20">
        <v>8.2586608163478098E-2</v>
      </c>
      <c r="Y16" s="20">
        <v>0.110600979213998</v>
      </c>
      <c r="Z16" s="20">
        <v>4.0553747942186497E-2</v>
      </c>
      <c r="AA16" s="20">
        <v>0.12992137559776401</v>
      </c>
      <c r="AB16" s="20">
        <v>0.121134878317705</v>
      </c>
      <c r="AC16" s="20">
        <v>7.1638509375907003E-2</v>
      </c>
      <c r="AD16" s="20"/>
      <c r="AE16" s="20">
        <v>0.16156129070745701</v>
      </c>
      <c r="AF16" s="20">
        <v>0.103515428277031</v>
      </c>
      <c r="AG16" s="20">
        <v>6.9792576331510703E-2</v>
      </c>
      <c r="AH16" s="20"/>
      <c r="AI16" s="20">
        <v>0.163197753105773</v>
      </c>
      <c r="AJ16" s="20">
        <v>7.7856200331106906E-2</v>
      </c>
      <c r="AK16" s="20">
        <v>9.0208963386075203E-2</v>
      </c>
      <c r="AL16" s="20">
        <v>0.31554326680101102</v>
      </c>
      <c r="AM16" s="20">
        <v>9.0770251339921004E-2</v>
      </c>
      <c r="AN16" s="20"/>
      <c r="AO16" s="20">
        <v>0.12298769570611599</v>
      </c>
      <c r="AP16" s="20">
        <v>6.7589482633228296E-2</v>
      </c>
      <c r="AQ16" s="20">
        <v>0.18470826365701501</v>
      </c>
      <c r="AR16" s="20"/>
      <c r="AS16" s="20">
        <v>0.122089423103924</v>
      </c>
      <c r="AT16" s="20">
        <v>0.104041429605727</v>
      </c>
      <c r="AU16" s="20">
        <v>0.12798447680175001</v>
      </c>
      <c r="AV16" s="20">
        <v>8.1614710450284803E-2</v>
      </c>
      <c r="AW16" s="20">
        <v>0</v>
      </c>
      <c r="AX16" s="20"/>
      <c r="AY16" s="20">
        <v>0</v>
      </c>
      <c r="AZ16" s="20">
        <v>0.111856990470308</v>
      </c>
      <c r="BA16" s="20">
        <v>0.155215874419111</v>
      </c>
      <c r="BB16" s="20">
        <v>6.2397907181362303E-2</v>
      </c>
      <c r="BC16" s="20">
        <v>0.10146215646895999</v>
      </c>
      <c r="BD16" s="20">
        <v>0.119232409698127</v>
      </c>
      <c r="BE16" s="20">
        <v>0.171468838566913</v>
      </c>
      <c r="BF16" s="20">
        <v>0.123408598963095</v>
      </c>
      <c r="BG16" s="20">
        <v>5.9739407067140697E-2</v>
      </c>
      <c r="BH16" s="20">
        <v>0.16788769057238401</v>
      </c>
      <c r="BI16" s="20">
        <v>0.12813574675568801</v>
      </c>
      <c r="BJ16" s="20">
        <v>0</v>
      </c>
      <c r="BK16" s="20">
        <v>4.3285676537664797E-2</v>
      </c>
      <c r="BL16" s="20">
        <v>4.9598416382885799E-2</v>
      </c>
      <c r="BM16" s="20">
        <v>6.3193104776508302E-2</v>
      </c>
      <c r="BN16" s="20">
        <v>0.12173692983148</v>
      </c>
      <c r="BO16" s="20"/>
      <c r="BP16" s="20">
        <v>0.14660964855738101</v>
      </c>
      <c r="BQ16" s="20">
        <v>7.4706539710496705E-2</v>
      </c>
      <c r="BR16" s="20">
        <v>0.10522726284364101</v>
      </c>
      <c r="BS16" s="20">
        <v>0.14611034430113601</v>
      </c>
      <c r="BT16" s="20">
        <v>9.1846885503718403E-2</v>
      </c>
      <c r="BU16" s="20">
        <v>0.13119349248842499</v>
      </c>
      <c r="BV16" s="20"/>
      <c r="BW16" s="20">
        <v>0.131397825950585</v>
      </c>
      <c r="BX16" s="20">
        <v>8.4096218920653804E-2</v>
      </c>
      <c r="BY16" s="20">
        <v>0.13142501772249601</v>
      </c>
      <c r="BZ16" s="20">
        <v>0.107310382283754</v>
      </c>
      <c r="CA16" s="20">
        <v>0.120619313065287</v>
      </c>
      <c r="CB16" s="20">
        <v>0.19986293357614501</v>
      </c>
      <c r="CC16" s="20">
        <v>0.14032770938786401</v>
      </c>
      <c r="CD16" s="20">
        <v>2.13361682539484E-2</v>
      </c>
      <c r="CE16" s="20"/>
      <c r="CF16" s="20">
        <v>7.9947504721145299E-2</v>
      </c>
      <c r="CG16" s="20">
        <v>0.130169246061175</v>
      </c>
      <c r="CH16" s="20">
        <v>0.10229144102642999</v>
      </c>
      <c r="CI16" s="20">
        <v>0.121513495291245</v>
      </c>
      <c r="CJ16" s="20">
        <v>0.11775326712117699</v>
      </c>
      <c r="CK16" s="20"/>
      <c r="CL16" s="20">
        <v>9.0762463354311804E-2</v>
      </c>
      <c r="CM16" s="20"/>
      <c r="CN16" s="20">
        <v>9.7221850297700294E-2</v>
      </c>
      <c r="CO16" s="20">
        <v>0.15350814097062601</v>
      </c>
      <c r="CP16" s="20">
        <v>0.119504854975094</v>
      </c>
    </row>
    <row r="17" spans="2:94" x14ac:dyDescent="0.35">
      <c r="B17" s="18" t="s">
        <v>147</v>
      </c>
      <c r="C17" s="21">
        <v>0.51529392390752105</v>
      </c>
      <c r="D17" s="21">
        <v>0.52048254636806801</v>
      </c>
      <c r="E17" s="21">
        <v>0.51109374291410103</v>
      </c>
      <c r="F17" s="21"/>
      <c r="G17" s="21">
        <v>0.54344719733844105</v>
      </c>
      <c r="H17" s="21">
        <v>0.55495966543122199</v>
      </c>
      <c r="I17" s="21">
        <v>0.52403678464645098</v>
      </c>
      <c r="J17" s="21">
        <v>0.58205250920450002</v>
      </c>
      <c r="K17" s="21">
        <v>0.43859117812048598</v>
      </c>
      <c r="L17" s="21">
        <v>0.45323681067497601</v>
      </c>
      <c r="M17" s="21"/>
      <c r="N17" s="21">
        <v>0.49930329131581302</v>
      </c>
      <c r="O17" s="21">
        <v>0.54098393464963301</v>
      </c>
      <c r="P17" s="21">
        <v>0.49635513796466602</v>
      </c>
      <c r="Q17" s="21">
        <v>0.51578867451020605</v>
      </c>
      <c r="R17" s="21"/>
      <c r="S17" s="21">
        <v>0.51604670522048801</v>
      </c>
      <c r="T17" s="21">
        <v>0.53493566372878099</v>
      </c>
      <c r="U17" s="21">
        <v>0.49900338779477399</v>
      </c>
      <c r="V17" s="21">
        <v>0.46554413794101202</v>
      </c>
      <c r="W17" s="21">
        <v>0.46511401334087898</v>
      </c>
      <c r="X17" s="21">
        <v>0.59570603557243096</v>
      </c>
      <c r="Y17" s="21">
        <v>0.54392769154245801</v>
      </c>
      <c r="Z17" s="21">
        <v>0.59381227464807695</v>
      </c>
      <c r="AA17" s="21">
        <v>0.45963601490734401</v>
      </c>
      <c r="AB17" s="21">
        <v>0.44788104685664998</v>
      </c>
      <c r="AC17" s="21">
        <v>0.67248129775405696</v>
      </c>
      <c r="AD17" s="21"/>
      <c r="AE17" s="21">
        <v>0.41123748896161899</v>
      </c>
      <c r="AF17" s="21">
        <v>0.55123324481607805</v>
      </c>
      <c r="AG17" s="21">
        <v>0.58904349990206795</v>
      </c>
      <c r="AH17" s="21"/>
      <c r="AI17" s="21">
        <v>0.37139844479792</v>
      </c>
      <c r="AJ17" s="21">
        <v>0.65706811392381403</v>
      </c>
      <c r="AK17" s="21">
        <v>0.67319907776743904</v>
      </c>
      <c r="AL17" s="21">
        <v>0.220589402880153</v>
      </c>
      <c r="AM17" s="21">
        <v>0.47508854745003298</v>
      </c>
      <c r="AN17" s="21"/>
      <c r="AO17" s="21">
        <v>0.45735876886073801</v>
      </c>
      <c r="AP17" s="21">
        <v>0.67014652647064699</v>
      </c>
      <c r="AQ17" s="21">
        <v>0.40129760223635003</v>
      </c>
      <c r="AR17" s="21"/>
      <c r="AS17" s="21">
        <v>0.513183942574026</v>
      </c>
      <c r="AT17" s="21">
        <v>0.51142977812690105</v>
      </c>
      <c r="AU17" s="21">
        <v>0.49556251022639802</v>
      </c>
      <c r="AV17" s="21">
        <v>0.62551463302166699</v>
      </c>
      <c r="AW17" s="21">
        <v>0.58811994386823097</v>
      </c>
      <c r="AX17" s="21"/>
      <c r="AY17" s="21">
        <v>0.32595087859434202</v>
      </c>
      <c r="AZ17" s="21">
        <v>0.43424971225074899</v>
      </c>
      <c r="BA17" s="21">
        <v>0.47324110755235099</v>
      </c>
      <c r="BB17" s="21">
        <v>0.56769174475069994</v>
      </c>
      <c r="BC17" s="21">
        <v>0.56827618146733405</v>
      </c>
      <c r="BD17" s="21">
        <v>0.52481373285058996</v>
      </c>
      <c r="BE17" s="21">
        <v>0.40152420080385298</v>
      </c>
      <c r="BF17" s="21">
        <v>0.54723111601803898</v>
      </c>
      <c r="BG17" s="21">
        <v>0.60893329926989204</v>
      </c>
      <c r="BH17" s="21">
        <v>0.380472941473326</v>
      </c>
      <c r="BI17" s="21">
        <v>0.46386764643512302</v>
      </c>
      <c r="BJ17" s="21">
        <v>0.62845437261060599</v>
      </c>
      <c r="BK17" s="21">
        <v>0.72747545842093697</v>
      </c>
      <c r="BL17" s="21">
        <v>0.68099358088617101</v>
      </c>
      <c r="BM17" s="21">
        <v>0.81141998445658203</v>
      </c>
      <c r="BN17" s="21">
        <v>0.56435721771866099</v>
      </c>
      <c r="BO17" s="21"/>
      <c r="BP17" s="21">
        <v>0.45287702939373098</v>
      </c>
      <c r="BQ17" s="21">
        <v>0.58152212542319204</v>
      </c>
      <c r="BR17" s="21">
        <v>0.52931613078550299</v>
      </c>
      <c r="BS17" s="21">
        <v>0.47401219069807699</v>
      </c>
      <c r="BT17" s="21">
        <v>0.54514035243300596</v>
      </c>
      <c r="BU17" s="21">
        <v>0.480024459362002</v>
      </c>
      <c r="BV17" s="21"/>
      <c r="BW17" s="21">
        <v>0.48472813720472002</v>
      </c>
      <c r="BX17" s="21">
        <v>0.56170847838930604</v>
      </c>
      <c r="BY17" s="21">
        <v>0.474644089092564</v>
      </c>
      <c r="BZ17" s="21">
        <v>0.55432624349874604</v>
      </c>
      <c r="CA17" s="21">
        <v>0.50066933283740001</v>
      </c>
      <c r="CB17" s="21">
        <v>0.38500383690267498</v>
      </c>
      <c r="CC17" s="21">
        <v>0.52726953199348403</v>
      </c>
      <c r="CD17" s="21">
        <v>0.68529120989602799</v>
      </c>
      <c r="CE17" s="21"/>
      <c r="CF17" s="21">
        <v>0.57600753855133402</v>
      </c>
      <c r="CG17" s="21">
        <v>0.455423148652427</v>
      </c>
      <c r="CH17" s="21">
        <v>0.55640848471733895</v>
      </c>
      <c r="CI17" s="21">
        <v>0.53068475540057003</v>
      </c>
      <c r="CJ17" s="21">
        <v>0.50101875798686302</v>
      </c>
      <c r="CK17" s="21"/>
      <c r="CL17" s="21">
        <v>0.54750739370868795</v>
      </c>
      <c r="CM17" s="21"/>
      <c r="CN17" s="21">
        <v>0.562576931477209</v>
      </c>
      <c r="CO17" s="21">
        <v>0.38864514501142999</v>
      </c>
      <c r="CP17" s="21">
        <v>0.510532530665608</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CP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1001</v>
      </c>
      <c r="D7" s="10">
        <v>511</v>
      </c>
      <c r="E7" s="10">
        <v>485</v>
      </c>
      <c r="F7" s="10"/>
      <c r="G7" s="10">
        <v>164</v>
      </c>
      <c r="H7" s="10">
        <v>156</v>
      </c>
      <c r="I7" s="10">
        <v>175</v>
      </c>
      <c r="J7" s="10">
        <v>176</v>
      </c>
      <c r="K7" s="10">
        <v>146</v>
      </c>
      <c r="L7" s="10">
        <v>184</v>
      </c>
      <c r="M7" s="10"/>
      <c r="N7" s="10">
        <v>286</v>
      </c>
      <c r="O7" s="10">
        <v>263</v>
      </c>
      <c r="P7" s="10">
        <v>221</v>
      </c>
      <c r="Q7" s="10">
        <v>227</v>
      </c>
      <c r="R7" s="10"/>
      <c r="S7" s="10">
        <v>157</v>
      </c>
      <c r="T7" s="10">
        <v>125</v>
      </c>
      <c r="U7" s="10">
        <v>78</v>
      </c>
      <c r="V7" s="10">
        <v>99</v>
      </c>
      <c r="W7" s="10">
        <v>67</v>
      </c>
      <c r="X7" s="10">
        <v>84</v>
      </c>
      <c r="Y7" s="10">
        <v>85</v>
      </c>
      <c r="Z7" s="10">
        <v>44</v>
      </c>
      <c r="AA7" s="10">
        <v>126</v>
      </c>
      <c r="AB7" s="10">
        <v>88</v>
      </c>
      <c r="AC7" s="10">
        <v>48</v>
      </c>
      <c r="AD7" s="10"/>
      <c r="AE7" s="10">
        <v>356</v>
      </c>
      <c r="AF7" s="10">
        <v>394</v>
      </c>
      <c r="AG7" s="10">
        <v>147</v>
      </c>
      <c r="AH7" s="10"/>
      <c r="AI7" s="10">
        <v>335</v>
      </c>
      <c r="AJ7" s="10">
        <v>300</v>
      </c>
      <c r="AK7" s="10">
        <v>64</v>
      </c>
      <c r="AL7" s="10">
        <v>19</v>
      </c>
      <c r="AM7" s="10">
        <v>130</v>
      </c>
      <c r="AN7" s="10"/>
      <c r="AO7" s="10">
        <v>191</v>
      </c>
      <c r="AP7" s="10">
        <v>388</v>
      </c>
      <c r="AQ7" s="10">
        <v>67</v>
      </c>
      <c r="AR7" s="10"/>
      <c r="AS7" s="10">
        <v>223</v>
      </c>
      <c r="AT7" s="10">
        <v>255</v>
      </c>
      <c r="AU7" s="10">
        <v>265</v>
      </c>
      <c r="AV7" s="10">
        <v>110</v>
      </c>
      <c r="AW7" s="10">
        <v>10</v>
      </c>
      <c r="AX7" s="10"/>
      <c r="AY7" s="10">
        <v>3</v>
      </c>
      <c r="AZ7" s="10">
        <v>53</v>
      </c>
      <c r="BA7" s="10">
        <v>68</v>
      </c>
      <c r="BB7" s="10">
        <v>78</v>
      </c>
      <c r="BC7" s="10">
        <v>110</v>
      </c>
      <c r="BD7" s="10">
        <v>119</v>
      </c>
      <c r="BE7" s="10">
        <v>99</v>
      </c>
      <c r="BF7" s="10">
        <v>64</v>
      </c>
      <c r="BG7" s="10">
        <v>64</v>
      </c>
      <c r="BH7" s="10">
        <v>48</v>
      </c>
      <c r="BI7" s="10">
        <v>81</v>
      </c>
      <c r="BJ7" s="10">
        <v>37</v>
      </c>
      <c r="BK7" s="10">
        <v>47</v>
      </c>
      <c r="BL7" s="10">
        <v>18</v>
      </c>
      <c r="BM7" s="10">
        <v>15</v>
      </c>
      <c r="BN7" s="10">
        <v>42</v>
      </c>
      <c r="BO7" s="10"/>
      <c r="BP7" s="10">
        <v>221</v>
      </c>
      <c r="BQ7" s="10">
        <v>284</v>
      </c>
      <c r="BR7" s="10">
        <v>140</v>
      </c>
      <c r="BS7" s="10">
        <v>202</v>
      </c>
      <c r="BT7" s="10">
        <v>106</v>
      </c>
      <c r="BU7" s="10">
        <v>48</v>
      </c>
      <c r="BV7" s="10"/>
      <c r="BW7" s="10">
        <v>40</v>
      </c>
      <c r="BX7" s="10">
        <v>216</v>
      </c>
      <c r="BY7" s="10">
        <v>279</v>
      </c>
      <c r="BZ7" s="10">
        <v>196</v>
      </c>
      <c r="CA7" s="10">
        <v>96</v>
      </c>
      <c r="CB7" s="10">
        <v>50</v>
      </c>
      <c r="CC7" s="10">
        <v>28</v>
      </c>
      <c r="CD7" s="10">
        <v>45</v>
      </c>
      <c r="CE7" s="10"/>
      <c r="CF7" s="10">
        <v>85</v>
      </c>
      <c r="CG7" s="10">
        <v>363</v>
      </c>
      <c r="CH7" s="10">
        <v>370</v>
      </c>
      <c r="CI7" s="10">
        <v>140</v>
      </c>
      <c r="CJ7" s="10">
        <v>43</v>
      </c>
      <c r="CK7" s="10"/>
      <c r="CL7" s="10">
        <v>112</v>
      </c>
      <c r="CM7" s="10"/>
      <c r="CN7" s="10">
        <v>562</v>
      </c>
      <c r="CO7" s="10">
        <v>197</v>
      </c>
      <c r="CP7" s="10">
        <v>242</v>
      </c>
    </row>
    <row r="8" spans="2:94" ht="30" customHeight="1" x14ac:dyDescent="0.35">
      <c r="B8" s="11" t="s">
        <v>20</v>
      </c>
      <c r="C8" s="11">
        <v>1003</v>
      </c>
      <c r="D8" s="11">
        <v>506</v>
      </c>
      <c r="E8" s="11">
        <v>492</v>
      </c>
      <c r="F8" s="11"/>
      <c r="G8" s="11">
        <v>161</v>
      </c>
      <c r="H8" s="11">
        <v>151</v>
      </c>
      <c r="I8" s="11">
        <v>172</v>
      </c>
      <c r="J8" s="11">
        <v>173</v>
      </c>
      <c r="K8" s="11">
        <v>137</v>
      </c>
      <c r="L8" s="11">
        <v>210</v>
      </c>
      <c r="M8" s="11"/>
      <c r="N8" s="11">
        <v>281</v>
      </c>
      <c r="O8" s="11">
        <v>259</v>
      </c>
      <c r="P8" s="11">
        <v>222</v>
      </c>
      <c r="Q8" s="11">
        <v>237</v>
      </c>
      <c r="R8" s="11"/>
      <c r="S8" s="11">
        <v>163</v>
      </c>
      <c r="T8" s="11">
        <v>123</v>
      </c>
      <c r="U8" s="11">
        <v>79</v>
      </c>
      <c r="V8" s="11">
        <v>94</v>
      </c>
      <c r="W8" s="11">
        <v>66</v>
      </c>
      <c r="X8" s="11">
        <v>86</v>
      </c>
      <c r="Y8" s="11">
        <v>82</v>
      </c>
      <c r="Z8" s="11">
        <v>43</v>
      </c>
      <c r="AA8" s="11">
        <v>122</v>
      </c>
      <c r="AB8" s="11">
        <v>99</v>
      </c>
      <c r="AC8" s="11">
        <v>48</v>
      </c>
      <c r="AD8" s="11"/>
      <c r="AE8" s="11">
        <v>361</v>
      </c>
      <c r="AF8" s="11">
        <v>396</v>
      </c>
      <c r="AG8" s="11">
        <v>145</v>
      </c>
      <c r="AH8" s="11"/>
      <c r="AI8" s="11">
        <v>341</v>
      </c>
      <c r="AJ8" s="11">
        <v>296</v>
      </c>
      <c r="AK8" s="11">
        <v>63</v>
      </c>
      <c r="AL8" s="11">
        <v>19</v>
      </c>
      <c r="AM8" s="11">
        <v>128</v>
      </c>
      <c r="AN8" s="11"/>
      <c r="AO8" s="11">
        <v>196</v>
      </c>
      <c r="AP8" s="11">
        <v>384</v>
      </c>
      <c r="AQ8" s="11">
        <v>67</v>
      </c>
      <c r="AR8" s="11"/>
      <c r="AS8" s="11">
        <v>227</v>
      </c>
      <c r="AT8" s="11">
        <v>255</v>
      </c>
      <c r="AU8" s="11">
        <v>261</v>
      </c>
      <c r="AV8" s="11">
        <v>109</v>
      </c>
      <c r="AW8" s="11">
        <v>10</v>
      </c>
      <c r="AX8" s="11"/>
      <c r="AY8" s="11">
        <v>3</v>
      </c>
      <c r="AZ8" s="11">
        <v>52</v>
      </c>
      <c r="BA8" s="11">
        <v>69</v>
      </c>
      <c r="BB8" s="11">
        <v>79</v>
      </c>
      <c r="BC8" s="11">
        <v>113</v>
      </c>
      <c r="BD8" s="11">
        <v>121</v>
      </c>
      <c r="BE8" s="11">
        <v>100</v>
      </c>
      <c r="BF8" s="11">
        <v>64</v>
      </c>
      <c r="BG8" s="11">
        <v>63</v>
      </c>
      <c r="BH8" s="11">
        <v>47</v>
      </c>
      <c r="BI8" s="11">
        <v>79</v>
      </c>
      <c r="BJ8" s="11">
        <v>36</v>
      </c>
      <c r="BK8" s="11">
        <v>46</v>
      </c>
      <c r="BL8" s="11">
        <v>18</v>
      </c>
      <c r="BM8" s="11">
        <v>15</v>
      </c>
      <c r="BN8" s="11">
        <v>41</v>
      </c>
      <c r="BO8" s="11"/>
      <c r="BP8" s="11">
        <v>221</v>
      </c>
      <c r="BQ8" s="11">
        <v>284</v>
      </c>
      <c r="BR8" s="11">
        <v>139</v>
      </c>
      <c r="BS8" s="11">
        <v>204</v>
      </c>
      <c r="BT8" s="11">
        <v>107</v>
      </c>
      <c r="BU8" s="11">
        <v>49</v>
      </c>
      <c r="BV8" s="11"/>
      <c r="BW8" s="11">
        <v>39</v>
      </c>
      <c r="BX8" s="11">
        <v>218</v>
      </c>
      <c r="BY8" s="11">
        <v>281</v>
      </c>
      <c r="BZ8" s="11">
        <v>196</v>
      </c>
      <c r="CA8" s="11">
        <v>97</v>
      </c>
      <c r="CB8" s="11">
        <v>50</v>
      </c>
      <c r="CC8" s="11">
        <v>29</v>
      </c>
      <c r="CD8" s="11">
        <v>44</v>
      </c>
      <c r="CE8" s="11"/>
      <c r="CF8" s="11">
        <v>87</v>
      </c>
      <c r="CG8" s="11">
        <v>366</v>
      </c>
      <c r="CH8" s="11">
        <v>367</v>
      </c>
      <c r="CI8" s="11">
        <v>140</v>
      </c>
      <c r="CJ8" s="11">
        <v>43</v>
      </c>
      <c r="CK8" s="11"/>
      <c r="CL8" s="11">
        <v>112</v>
      </c>
      <c r="CM8" s="11"/>
      <c r="CN8" s="11">
        <v>558</v>
      </c>
      <c r="CO8" s="11">
        <v>199</v>
      </c>
      <c r="CP8" s="11">
        <v>246</v>
      </c>
    </row>
    <row r="9" spans="2:94" x14ac:dyDescent="0.35">
      <c r="B9" s="18" t="s">
        <v>205</v>
      </c>
      <c r="C9" s="17">
        <v>0.23166412318046201</v>
      </c>
      <c r="D9" s="17">
        <v>0.25000980122281102</v>
      </c>
      <c r="E9" s="17">
        <v>0.21316427636906299</v>
      </c>
      <c r="F9" s="17"/>
      <c r="G9" s="17">
        <v>0.29148649415794498</v>
      </c>
      <c r="H9" s="17">
        <v>0.31439076051596399</v>
      </c>
      <c r="I9" s="17">
        <v>0.22867448559508199</v>
      </c>
      <c r="J9" s="17">
        <v>0.20696238813184301</v>
      </c>
      <c r="K9" s="17">
        <v>0.22534728652199901</v>
      </c>
      <c r="L9" s="17">
        <v>0.153241735589567</v>
      </c>
      <c r="M9" s="17"/>
      <c r="N9" s="17">
        <v>0.20576548903611</v>
      </c>
      <c r="O9" s="17">
        <v>0.22243349950642599</v>
      </c>
      <c r="P9" s="17">
        <v>0.247312540920336</v>
      </c>
      <c r="Q9" s="17">
        <v>0.25783267203781302</v>
      </c>
      <c r="R9" s="17"/>
      <c r="S9" s="17">
        <v>0.27461929259267198</v>
      </c>
      <c r="T9" s="17">
        <v>0.15769592447018599</v>
      </c>
      <c r="U9" s="17">
        <v>0.291858717482404</v>
      </c>
      <c r="V9" s="17">
        <v>0.15500973448168401</v>
      </c>
      <c r="W9" s="17">
        <v>0.238498675707179</v>
      </c>
      <c r="X9" s="17">
        <v>0.17776393074998001</v>
      </c>
      <c r="Y9" s="17">
        <v>0.20776413066878599</v>
      </c>
      <c r="Z9" s="17">
        <v>0.34315764458982501</v>
      </c>
      <c r="AA9" s="17">
        <v>0.219933504687395</v>
      </c>
      <c r="AB9" s="17">
        <v>0.30896834952403301</v>
      </c>
      <c r="AC9" s="17">
        <v>0.22679111078565301</v>
      </c>
      <c r="AD9" s="17"/>
      <c r="AE9" s="17">
        <v>0.19778462000426</v>
      </c>
      <c r="AF9" s="17">
        <v>0.248448376140884</v>
      </c>
      <c r="AG9" s="17">
        <v>0.216832023007517</v>
      </c>
      <c r="AH9" s="17"/>
      <c r="AI9" s="17">
        <v>0.150146838458733</v>
      </c>
      <c r="AJ9" s="17">
        <v>0.30739473175544801</v>
      </c>
      <c r="AK9" s="17">
        <v>0.30541038419510802</v>
      </c>
      <c r="AL9" s="17">
        <v>6.1281304905834298E-2</v>
      </c>
      <c r="AM9" s="17">
        <v>0.21161436151742799</v>
      </c>
      <c r="AN9" s="17"/>
      <c r="AO9" s="17">
        <v>0.17250610462337301</v>
      </c>
      <c r="AP9" s="17">
        <v>0.315963756538437</v>
      </c>
      <c r="AQ9" s="17">
        <v>0.21923524915761899</v>
      </c>
      <c r="AR9" s="17"/>
      <c r="AS9" s="17">
        <v>0.218852882634261</v>
      </c>
      <c r="AT9" s="17">
        <v>0.21625783934272699</v>
      </c>
      <c r="AU9" s="17">
        <v>0.27532276299386599</v>
      </c>
      <c r="AV9" s="17">
        <v>0.222756657555162</v>
      </c>
      <c r="AW9" s="17">
        <v>0.27101430785987901</v>
      </c>
      <c r="AX9" s="17"/>
      <c r="AY9" s="17">
        <v>0</v>
      </c>
      <c r="AZ9" s="17">
        <v>0.21514645567651899</v>
      </c>
      <c r="BA9" s="17">
        <v>0.195003434243188</v>
      </c>
      <c r="BB9" s="17">
        <v>0.23702319802048</v>
      </c>
      <c r="BC9" s="17">
        <v>0.31300910200729598</v>
      </c>
      <c r="BD9" s="17">
        <v>0.22459795837423999</v>
      </c>
      <c r="BE9" s="17">
        <v>0.101548374352937</v>
      </c>
      <c r="BF9" s="17">
        <v>0.24956005108652901</v>
      </c>
      <c r="BG9" s="17">
        <v>0.22785422302474401</v>
      </c>
      <c r="BH9" s="17">
        <v>0.16886891773805299</v>
      </c>
      <c r="BI9" s="17">
        <v>0.30991527489044102</v>
      </c>
      <c r="BJ9" s="17">
        <v>0.26050018670636499</v>
      </c>
      <c r="BK9" s="17">
        <v>0.236520046321848</v>
      </c>
      <c r="BL9" s="17">
        <v>0.39980970217774903</v>
      </c>
      <c r="BM9" s="17">
        <v>0.39081795428424898</v>
      </c>
      <c r="BN9" s="17">
        <v>0.29144730963113402</v>
      </c>
      <c r="BO9" s="17"/>
      <c r="BP9" s="17">
        <v>0.318580429623598</v>
      </c>
      <c r="BQ9" s="17">
        <v>0.22161605505889201</v>
      </c>
      <c r="BR9" s="17">
        <v>0.187465745017351</v>
      </c>
      <c r="BS9" s="17">
        <v>0.206860518340752</v>
      </c>
      <c r="BT9" s="17">
        <v>0.226640028354021</v>
      </c>
      <c r="BU9" s="17">
        <v>0.138699395044798</v>
      </c>
      <c r="BV9" s="17"/>
      <c r="BW9" s="17">
        <v>0.26114088725174001</v>
      </c>
      <c r="BX9" s="17">
        <v>0.24753168496181199</v>
      </c>
      <c r="BY9" s="17">
        <v>0.21938847979619799</v>
      </c>
      <c r="BZ9" s="17">
        <v>0.236606045360199</v>
      </c>
      <c r="CA9" s="17">
        <v>0.219266440623233</v>
      </c>
      <c r="CB9" s="17">
        <v>0.248272318263044</v>
      </c>
      <c r="CC9" s="17">
        <v>0.42058361427016799</v>
      </c>
      <c r="CD9" s="17">
        <v>0.27165285816641399</v>
      </c>
      <c r="CE9" s="17"/>
      <c r="CF9" s="17">
        <v>0.35044015008946799</v>
      </c>
      <c r="CG9" s="17">
        <v>0.19963637655438901</v>
      </c>
      <c r="CH9" s="17">
        <v>0.22918535235686099</v>
      </c>
      <c r="CI9" s="17">
        <v>0.22548071774453901</v>
      </c>
      <c r="CJ9" s="17">
        <v>0.30425582606092599</v>
      </c>
      <c r="CK9" s="17"/>
      <c r="CL9" s="17">
        <v>0.22329439087542099</v>
      </c>
      <c r="CM9" s="17"/>
      <c r="CN9" s="17">
        <v>0.262849078223298</v>
      </c>
      <c r="CO9" s="17">
        <v>0.173066232443982</v>
      </c>
      <c r="CP9" s="17">
        <v>0.208378731243239</v>
      </c>
    </row>
    <row r="10" spans="2:94" x14ac:dyDescent="0.35">
      <c r="B10" s="18" t="s">
        <v>206</v>
      </c>
      <c r="C10" s="17">
        <v>0.33403109662876601</v>
      </c>
      <c r="D10" s="17">
        <v>0.31991497940571501</v>
      </c>
      <c r="E10" s="17">
        <v>0.34780008719255301</v>
      </c>
      <c r="F10" s="17"/>
      <c r="G10" s="17">
        <v>0.365434271754905</v>
      </c>
      <c r="H10" s="17">
        <v>0.386235589847366</v>
      </c>
      <c r="I10" s="17">
        <v>0.32663392437984101</v>
      </c>
      <c r="J10" s="17">
        <v>0.34630391722685899</v>
      </c>
      <c r="K10" s="17">
        <v>0.264270672397385</v>
      </c>
      <c r="L10" s="17">
        <v>0.31400269958103799</v>
      </c>
      <c r="M10" s="17"/>
      <c r="N10" s="17">
        <v>0.36211682350102797</v>
      </c>
      <c r="O10" s="17">
        <v>0.31566886383450299</v>
      </c>
      <c r="P10" s="17">
        <v>0.36264811447554601</v>
      </c>
      <c r="Q10" s="17">
        <v>0.28680104516834798</v>
      </c>
      <c r="R10" s="17"/>
      <c r="S10" s="17">
        <v>0.37643575462257201</v>
      </c>
      <c r="T10" s="17">
        <v>0.31757198399648301</v>
      </c>
      <c r="U10" s="17">
        <v>0.24492331230678699</v>
      </c>
      <c r="V10" s="17">
        <v>0.33390483927484399</v>
      </c>
      <c r="W10" s="17">
        <v>0.28210299037914699</v>
      </c>
      <c r="X10" s="17">
        <v>0.34161992313849399</v>
      </c>
      <c r="Y10" s="17">
        <v>0.38277959359206998</v>
      </c>
      <c r="Z10" s="17">
        <v>0.23943909284883699</v>
      </c>
      <c r="AA10" s="17">
        <v>0.37159163217223301</v>
      </c>
      <c r="AB10" s="17">
        <v>0.306598322283609</v>
      </c>
      <c r="AC10" s="17">
        <v>0.39931569118667398</v>
      </c>
      <c r="AD10" s="17"/>
      <c r="AE10" s="17">
        <v>0.26658778595899102</v>
      </c>
      <c r="AF10" s="17">
        <v>0.37513726280719401</v>
      </c>
      <c r="AG10" s="17">
        <v>0.35025879579366098</v>
      </c>
      <c r="AH10" s="17"/>
      <c r="AI10" s="17">
        <v>0.29226448146483902</v>
      </c>
      <c r="AJ10" s="17">
        <v>0.392527068965972</v>
      </c>
      <c r="AK10" s="17">
        <v>0.30141374519585901</v>
      </c>
      <c r="AL10" s="17">
        <v>0.42161942616416098</v>
      </c>
      <c r="AM10" s="17">
        <v>0.29020336809645297</v>
      </c>
      <c r="AN10" s="17"/>
      <c r="AO10" s="17">
        <v>0.34854186159086697</v>
      </c>
      <c r="AP10" s="17">
        <v>0.357845374326201</v>
      </c>
      <c r="AQ10" s="17">
        <v>0.39581437878537501</v>
      </c>
      <c r="AR10" s="17"/>
      <c r="AS10" s="17">
        <v>0.33347204775709499</v>
      </c>
      <c r="AT10" s="17">
        <v>0.33155394107131397</v>
      </c>
      <c r="AU10" s="17">
        <v>0.31078194918468899</v>
      </c>
      <c r="AV10" s="17">
        <v>0.40357942382197998</v>
      </c>
      <c r="AW10" s="17">
        <v>0.52398424001302502</v>
      </c>
      <c r="AX10" s="17"/>
      <c r="AY10" s="17">
        <v>0.331814523211032</v>
      </c>
      <c r="AZ10" s="17">
        <v>0.27138273090723802</v>
      </c>
      <c r="BA10" s="17">
        <v>0.36170331709817999</v>
      </c>
      <c r="BB10" s="17">
        <v>0.31223508450596799</v>
      </c>
      <c r="BC10" s="17">
        <v>0.31031946090413698</v>
      </c>
      <c r="BD10" s="17">
        <v>0.32762336467124897</v>
      </c>
      <c r="BE10" s="17">
        <v>0.34281355077300302</v>
      </c>
      <c r="BF10" s="17">
        <v>0.34759680599326098</v>
      </c>
      <c r="BG10" s="17">
        <v>0.33144509147204099</v>
      </c>
      <c r="BH10" s="17">
        <v>0.29570136547143699</v>
      </c>
      <c r="BI10" s="17">
        <v>0.28124352345484099</v>
      </c>
      <c r="BJ10" s="17">
        <v>0.37973717066174301</v>
      </c>
      <c r="BK10" s="17">
        <v>0.46749238404178201</v>
      </c>
      <c r="BL10" s="17">
        <v>0.218993228291297</v>
      </c>
      <c r="BM10" s="17">
        <v>0.412063473409231</v>
      </c>
      <c r="BN10" s="17">
        <v>0.47663969140606599</v>
      </c>
      <c r="BO10" s="17"/>
      <c r="BP10" s="17">
        <v>0.350643307610081</v>
      </c>
      <c r="BQ10" s="17">
        <v>0.34469596170783701</v>
      </c>
      <c r="BR10" s="17">
        <v>0.402249005562067</v>
      </c>
      <c r="BS10" s="17">
        <v>0.31543435765118599</v>
      </c>
      <c r="BT10" s="17">
        <v>0.25215664009219302</v>
      </c>
      <c r="BU10" s="17">
        <v>0.26084643478987102</v>
      </c>
      <c r="BV10" s="17"/>
      <c r="BW10" s="17">
        <v>0.33143230169396498</v>
      </c>
      <c r="BX10" s="17">
        <v>0.343334959398641</v>
      </c>
      <c r="BY10" s="17">
        <v>0.34262426433617299</v>
      </c>
      <c r="BZ10" s="17">
        <v>0.35172394052719003</v>
      </c>
      <c r="CA10" s="17">
        <v>0.35290526132200101</v>
      </c>
      <c r="CB10" s="17">
        <v>0.28079034273718601</v>
      </c>
      <c r="CC10" s="17">
        <v>0.17632478187596801</v>
      </c>
      <c r="CD10" s="17">
        <v>0.328361478077485</v>
      </c>
      <c r="CE10" s="17"/>
      <c r="CF10" s="17">
        <v>0.301131727921498</v>
      </c>
      <c r="CG10" s="17">
        <v>0.32899186519942097</v>
      </c>
      <c r="CH10" s="17">
        <v>0.35127205604082201</v>
      </c>
      <c r="CI10" s="17">
        <v>0.36213065713301601</v>
      </c>
      <c r="CJ10" s="17">
        <v>0.20548759556517501</v>
      </c>
      <c r="CK10" s="17"/>
      <c r="CL10" s="17">
        <v>0.32974928263137698</v>
      </c>
      <c r="CM10" s="17"/>
      <c r="CN10" s="17">
        <v>0.32373726363045702</v>
      </c>
      <c r="CO10" s="17">
        <v>0.35585820324564399</v>
      </c>
      <c r="CP10" s="17">
        <v>0.33970983732190202</v>
      </c>
    </row>
    <row r="11" spans="2:94" x14ac:dyDescent="0.35">
      <c r="B11" s="18" t="s">
        <v>207</v>
      </c>
      <c r="C11" s="17">
        <v>0.21847716998752001</v>
      </c>
      <c r="D11" s="17">
        <v>0.228935948617873</v>
      </c>
      <c r="E11" s="17">
        <v>0.207934537043821</v>
      </c>
      <c r="F11" s="17"/>
      <c r="G11" s="17">
        <v>0.19687607076115901</v>
      </c>
      <c r="H11" s="17">
        <v>0.18481561898816801</v>
      </c>
      <c r="I11" s="17">
        <v>0.218349839973244</v>
      </c>
      <c r="J11" s="17">
        <v>0.22740038084293701</v>
      </c>
      <c r="K11" s="17">
        <v>0.22624325900032999</v>
      </c>
      <c r="L11" s="17">
        <v>0.246917986991043</v>
      </c>
      <c r="M11" s="17"/>
      <c r="N11" s="17">
        <v>0.232625199499081</v>
      </c>
      <c r="O11" s="17">
        <v>0.19415934809347099</v>
      </c>
      <c r="P11" s="17">
        <v>0.18613756441498</v>
      </c>
      <c r="Q11" s="17">
        <v>0.26214596602726198</v>
      </c>
      <c r="R11" s="17"/>
      <c r="S11" s="17">
        <v>0.17742759590921001</v>
      </c>
      <c r="T11" s="17">
        <v>0.186665298993416</v>
      </c>
      <c r="U11" s="17">
        <v>0.26204017207071501</v>
      </c>
      <c r="V11" s="17">
        <v>0.229494027083955</v>
      </c>
      <c r="W11" s="17">
        <v>0.25366716257032701</v>
      </c>
      <c r="X11" s="17">
        <v>0.249933225061577</v>
      </c>
      <c r="Y11" s="17">
        <v>0.238630993205009</v>
      </c>
      <c r="Z11" s="17">
        <v>0.24267208138650101</v>
      </c>
      <c r="AA11" s="17">
        <v>0.17618320161124101</v>
      </c>
      <c r="AB11" s="17">
        <v>0.237975442843498</v>
      </c>
      <c r="AC11" s="17">
        <v>0.252908372542475</v>
      </c>
      <c r="AD11" s="17"/>
      <c r="AE11" s="17">
        <v>0.23798348384311399</v>
      </c>
      <c r="AF11" s="17">
        <v>0.19389212462067601</v>
      </c>
      <c r="AG11" s="17">
        <v>0.28023522370423998</v>
      </c>
      <c r="AH11" s="17"/>
      <c r="AI11" s="17">
        <v>0.26423606432251301</v>
      </c>
      <c r="AJ11" s="17">
        <v>0.16366060269129101</v>
      </c>
      <c r="AK11" s="17">
        <v>0.16634631689265</v>
      </c>
      <c r="AL11" s="17">
        <v>9.6092802049727394E-2</v>
      </c>
      <c r="AM11" s="17">
        <v>0.25233493037153798</v>
      </c>
      <c r="AN11" s="17"/>
      <c r="AO11" s="17">
        <v>0.23540199430376599</v>
      </c>
      <c r="AP11" s="17">
        <v>0.19967047363556301</v>
      </c>
      <c r="AQ11" s="17">
        <v>0.16118411940806299</v>
      </c>
      <c r="AR11" s="17"/>
      <c r="AS11" s="17">
        <v>0.21727095273764499</v>
      </c>
      <c r="AT11" s="17">
        <v>0.197857184951339</v>
      </c>
      <c r="AU11" s="17">
        <v>0.23472254152695801</v>
      </c>
      <c r="AV11" s="17">
        <v>0.21958500215038801</v>
      </c>
      <c r="AW11" s="17">
        <v>0.205001452127096</v>
      </c>
      <c r="AX11" s="17"/>
      <c r="AY11" s="17">
        <v>0.32595087859434202</v>
      </c>
      <c r="AZ11" s="17">
        <v>0.34182981614639601</v>
      </c>
      <c r="BA11" s="17">
        <v>0.26025020094916002</v>
      </c>
      <c r="BB11" s="17">
        <v>0.22212856876294501</v>
      </c>
      <c r="BC11" s="17">
        <v>0.233906053142479</v>
      </c>
      <c r="BD11" s="17">
        <v>0.215465262525806</v>
      </c>
      <c r="BE11" s="17">
        <v>0.28914912133659698</v>
      </c>
      <c r="BF11" s="17">
        <v>0.17157764268730799</v>
      </c>
      <c r="BG11" s="17">
        <v>0.23468666070851499</v>
      </c>
      <c r="BH11" s="17">
        <v>0.207716824084336</v>
      </c>
      <c r="BI11" s="17">
        <v>0.17198207467728999</v>
      </c>
      <c r="BJ11" s="17">
        <v>0.22266910299168999</v>
      </c>
      <c r="BK11" s="17">
        <v>0.15327810206766801</v>
      </c>
      <c r="BL11" s="17">
        <v>0.17015810855999799</v>
      </c>
      <c r="BM11" s="17">
        <v>0.19711857230652</v>
      </c>
      <c r="BN11" s="17">
        <v>9.7512709013801796E-2</v>
      </c>
      <c r="BO11" s="17"/>
      <c r="BP11" s="17">
        <v>0.17870043274634201</v>
      </c>
      <c r="BQ11" s="17">
        <v>0.26220422781925801</v>
      </c>
      <c r="BR11" s="17">
        <v>0.18329735114791801</v>
      </c>
      <c r="BS11" s="17">
        <v>0.218484061318032</v>
      </c>
      <c r="BT11" s="17">
        <v>0.22059175210117901</v>
      </c>
      <c r="BU11" s="17">
        <v>0.23869537905062499</v>
      </c>
      <c r="BV11" s="17"/>
      <c r="BW11" s="17">
        <v>0.124875745894047</v>
      </c>
      <c r="BX11" s="17">
        <v>0.20750401741881599</v>
      </c>
      <c r="BY11" s="17">
        <v>0.22568630520192901</v>
      </c>
      <c r="BZ11" s="17">
        <v>0.17969738742278801</v>
      </c>
      <c r="CA11" s="17">
        <v>0.23000608138704201</v>
      </c>
      <c r="CB11" s="17">
        <v>0.19846344013905901</v>
      </c>
      <c r="CC11" s="17">
        <v>0.25942333287617297</v>
      </c>
      <c r="CD11" s="17">
        <v>0.24894092713402299</v>
      </c>
      <c r="CE11" s="17"/>
      <c r="CF11" s="17">
        <v>0.173669391293678</v>
      </c>
      <c r="CG11" s="17">
        <v>0.22564349599181299</v>
      </c>
      <c r="CH11" s="17">
        <v>0.20650827705393099</v>
      </c>
      <c r="CI11" s="17">
        <v>0.24077918995957301</v>
      </c>
      <c r="CJ11" s="17">
        <v>0.278322158334456</v>
      </c>
      <c r="CK11" s="17"/>
      <c r="CL11" s="17">
        <v>0.23487950770257199</v>
      </c>
      <c r="CM11" s="17"/>
      <c r="CN11" s="17">
        <v>0.20920477703047199</v>
      </c>
      <c r="CO11" s="17">
        <v>0.27466261311673301</v>
      </c>
      <c r="CP11" s="17">
        <v>0.194080640335698</v>
      </c>
    </row>
    <row r="12" spans="2:94" x14ac:dyDescent="0.35">
      <c r="B12" s="18" t="s">
        <v>208</v>
      </c>
      <c r="C12" s="17">
        <v>8.6614381660420306E-2</v>
      </c>
      <c r="D12" s="17">
        <v>8.9262615472902998E-2</v>
      </c>
      <c r="E12" s="17">
        <v>8.4787590282981398E-2</v>
      </c>
      <c r="F12" s="17"/>
      <c r="G12" s="17">
        <v>9.1369009469686499E-2</v>
      </c>
      <c r="H12" s="17">
        <v>4.3571317421584703E-2</v>
      </c>
      <c r="I12" s="17">
        <v>0.11721901792486999</v>
      </c>
      <c r="J12" s="17">
        <v>4.92660562564722E-2</v>
      </c>
      <c r="K12" s="17">
        <v>8.9077409326675794E-2</v>
      </c>
      <c r="L12" s="17">
        <v>0.118034627480797</v>
      </c>
      <c r="M12" s="17"/>
      <c r="N12" s="17">
        <v>6.1822422006876397E-2</v>
      </c>
      <c r="O12" s="17">
        <v>0.134887249900423</v>
      </c>
      <c r="P12" s="17">
        <v>8.6752213787750707E-2</v>
      </c>
      <c r="Q12" s="17">
        <v>6.4575397153646297E-2</v>
      </c>
      <c r="R12" s="17"/>
      <c r="S12" s="17">
        <v>4.3634884040391099E-2</v>
      </c>
      <c r="T12" s="17">
        <v>0.12723727607841301</v>
      </c>
      <c r="U12" s="17">
        <v>6.1286035343786002E-2</v>
      </c>
      <c r="V12" s="17">
        <v>0.113707035430506</v>
      </c>
      <c r="W12" s="17">
        <v>0.121419996173339</v>
      </c>
      <c r="X12" s="17">
        <v>8.5995325763720695E-2</v>
      </c>
      <c r="Y12" s="17">
        <v>7.3639427241768599E-2</v>
      </c>
      <c r="Z12" s="17">
        <v>6.4434569472897496E-2</v>
      </c>
      <c r="AA12" s="17">
        <v>9.5055691891551802E-2</v>
      </c>
      <c r="AB12" s="17">
        <v>9.0670177894970297E-2</v>
      </c>
      <c r="AC12" s="17">
        <v>8.2267078215907993E-2</v>
      </c>
      <c r="AD12" s="17"/>
      <c r="AE12" s="17">
        <v>9.67237127631419E-2</v>
      </c>
      <c r="AF12" s="17">
        <v>9.0348037475196999E-2</v>
      </c>
      <c r="AG12" s="17">
        <v>5.2907967870237202E-2</v>
      </c>
      <c r="AH12" s="17"/>
      <c r="AI12" s="17">
        <v>0.100270681730247</v>
      </c>
      <c r="AJ12" s="17">
        <v>7.3248819694025996E-2</v>
      </c>
      <c r="AK12" s="17">
        <v>0.13675646611651801</v>
      </c>
      <c r="AL12" s="17">
        <v>0</v>
      </c>
      <c r="AM12" s="17">
        <v>8.0791206518858599E-2</v>
      </c>
      <c r="AN12" s="17"/>
      <c r="AO12" s="17">
        <v>8.7617846401029195E-2</v>
      </c>
      <c r="AP12" s="17">
        <v>6.8617376215289197E-2</v>
      </c>
      <c r="AQ12" s="17">
        <v>0.117739271833414</v>
      </c>
      <c r="AR12" s="17"/>
      <c r="AS12" s="17">
        <v>8.7259375254713195E-2</v>
      </c>
      <c r="AT12" s="17">
        <v>8.9510804882616105E-2</v>
      </c>
      <c r="AU12" s="17">
        <v>7.6048572611527504E-2</v>
      </c>
      <c r="AV12" s="17">
        <v>6.4957027421101501E-2</v>
      </c>
      <c r="AW12" s="17">
        <v>0</v>
      </c>
      <c r="AX12" s="17"/>
      <c r="AY12" s="17">
        <v>0</v>
      </c>
      <c r="AZ12" s="17">
        <v>5.7127942416072303E-2</v>
      </c>
      <c r="BA12" s="17">
        <v>7.3586213801818595E-2</v>
      </c>
      <c r="BB12" s="17">
        <v>0.11782366894716299</v>
      </c>
      <c r="BC12" s="17">
        <v>8.5355876773602193E-2</v>
      </c>
      <c r="BD12" s="17">
        <v>7.4681670790018598E-2</v>
      </c>
      <c r="BE12" s="17">
        <v>0.15158680599260699</v>
      </c>
      <c r="BF12" s="17">
        <v>2.9154910289629798E-2</v>
      </c>
      <c r="BG12" s="17">
        <v>6.4621033256172702E-2</v>
      </c>
      <c r="BH12" s="17">
        <v>0.121107605493326</v>
      </c>
      <c r="BI12" s="17">
        <v>7.3491953285137704E-2</v>
      </c>
      <c r="BJ12" s="17">
        <v>8.6230280813305304E-2</v>
      </c>
      <c r="BK12" s="17">
        <v>0.121095441215547</v>
      </c>
      <c r="BL12" s="17">
        <v>4.9598416382885799E-2</v>
      </c>
      <c r="BM12" s="17">
        <v>0</v>
      </c>
      <c r="BN12" s="17">
        <v>4.4243103764021699E-2</v>
      </c>
      <c r="BO12" s="17"/>
      <c r="BP12" s="17">
        <v>6.7581453997726401E-2</v>
      </c>
      <c r="BQ12" s="17">
        <v>4.9620086604143597E-2</v>
      </c>
      <c r="BR12" s="17">
        <v>0.100004632120251</v>
      </c>
      <c r="BS12" s="17">
        <v>0.124650370557939</v>
      </c>
      <c r="BT12" s="17">
        <v>0.12131002017360901</v>
      </c>
      <c r="BU12" s="17">
        <v>0.11466749501472299</v>
      </c>
      <c r="BV12" s="17"/>
      <c r="BW12" s="17">
        <v>0.130236972710292</v>
      </c>
      <c r="BX12" s="17">
        <v>9.1018514979537807E-2</v>
      </c>
      <c r="BY12" s="17">
        <v>8.9607913983215395E-2</v>
      </c>
      <c r="BZ12" s="17">
        <v>8.5931017287145195E-2</v>
      </c>
      <c r="CA12" s="17">
        <v>6.3085607764596804E-2</v>
      </c>
      <c r="CB12" s="17">
        <v>6.2532056029240002E-2</v>
      </c>
      <c r="CC12" s="17">
        <v>7.3793522118532004E-2</v>
      </c>
      <c r="CD12" s="17">
        <v>6.3552932217583596E-2</v>
      </c>
      <c r="CE12" s="17"/>
      <c r="CF12" s="17">
        <v>6.9670904505964706E-2</v>
      </c>
      <c r="CG12" s="17">
        <v>9.6227221395209603E-2</v>
      </c>
      <c r="CH12" s="17">
        <v>8.5642062813023903E-2</v>
      </c>
      <c r="CI12" s="17">
        <v>7.20754064365388E-2</v>
      </c>
      <c r="CJ12" s="17">
        <v>9.4650876818259594E-2</v>
      </c>
      <c r="CK12" s="17"/>
      <c r="CL12" s="17">
        <v>8.0210869720993394E-2</v>
      </c>
      <c r="CM12" s="17"/>
      <c r="CN12" s="17">
        <v>8.4980672249356501E-2</v>
      </c>
      <c r="CO12" s="17">
        <v>8.3797692977673296E-2</v>
      </c>
      <c r="CP12" s="17">
        <v>9.2590578388724698E-2</v>
      </c>
    </row>
    <row r="13" spans="2:94" x14ac:dyDescent="0.35">
      <c r="B13" s="18" t="s">
        <v>209</v>
      </c>
      <c r="C13" s="17">
        <v>9.2296577386324199E-2</v>
      </c>
      <c r="D13" s="17">
        <v>8.1720497041335993E-2</v>
      </c>
      <c r="E13" s="17">
        <v>0.104149429785742</v>
      </c>
      <c r="F13" s="17"/>
      <c r="G13" s="17">
        <v>4.8409843373302598E-2</v>
      </c>
      <c r="H13" s="17">
        <v>5.13987949612114E-2</v>
      </c>
      <c r="I13" s="17">
        <v>8.0945621320282504E-2</v>
      </c>
      <c r="J13" s="17">
        <v>0.11415556100421401</v>
      </c>
      <c r="K13" s="17">
        <v>0.12689049745328701</v>
      </c>
      <c r="L13" s="17">
        <v>0.123997609821429</v>
      </c>
      <c r="M13" s="17"/>
      <c r="N13" s="17">
        <v>0.10710909000142101</v>
      </c>
      <c r="O13" s="17">
        <v>8.3874565104487403E-2</v>
      </c>
      <c r="P13" s="17">
        <v>7.8667058520357505E-2</v>
      </c>
      <c r="Q13" s="17">
        <v>9.8218346601220197E-2</v>
      </c>
      <c r="R13" s="17"/>
      <c r="S13" s="17">
        <v>7.7322071262787895E-2</v>
      </c>
      <c r="T13" s="17">
        <v>0.17185515494984999</v>
      </c>
      <c r="U13" s="17">
        <v>9.01003747335474E-2</v>
      </c>
      <c r="V13" s="17">
        <v>0.118244985535921</v>
      </c>
      <c r="W13" s="17">
        <v>0.104311175170008</v>
      </c>
      <c r="X13" s="17">
        <v>0.104016358938418</v>
      </c>
      <c r="Y13" s="17">
        <v>7.3684763030199593E-2</v>
      </c>
      <c r="Z13" s="17">
        <v>8.9783819942487797E-2</v>
      </c>
      <c r="AA13" s="17">
        <v>8.9747968156763405E-2</v>
      </c>
      <c r="AB13" s="17">
        <v>2.1995836370359002E-2</v>
      </c>
      <c r="AC13" s="17">
        <v>3.8717747269290101E-2</v>
      </c>
      <c r="AD13" s="17"/>
      <c r="AE13" s="17">
        <v>0.15822990174804</v>
      </c>
      <c r="AF13" s="17">
        <v>5.9859898008262198E-2</v>
      </c>
      <c r="AG13" s="17">
        <v>5.3143505373739297E-2</v>
      </c>
      <c r="AH13" s="17"/>
      <c r="AI13" s="17">
        <v>0.15257855308391899</v>
      </c>
      <c r="AJ13" s="17">
        <v>3.91632925488586E-2</v>
      </c>
      <c r="AK13" s="17">
        <v>9.0073087599865501E-2</v>
      </c>
      <c r="AL13" s="17">
        <v>0.42100646688027699</v>
      </c>
      <c r="AM13" s="17">
        <v>7.1016346473604802E-2</v>
      </c>
      <c r="AN13" s="17"/>
      <c r="AO13" s="17">
        <v>0.104968624033071</v>
      </c>
      <c r="AP13" s="17">
        <v>4.0874679525921997E-2</v>
      </c>
      <c r="AQ13" s="17">
        <v>6.8767192026423701E-2</v>
      </c>
      <c r="AR13" s="17"/>
      <c r="AS13" s="17">
        <v>0.100112633016486</v>
      </c>
      <c r="AT13" s="17">
        <v>0.123533920383536</v>
      </c>
      <c r="AU13" s="17">
        <v>8.1647192488156106E-2</v>
      </c>
      <c r="AV13" s="17">
        <v>3.5024630374720499E-2</v>
      </c>
      <c r="AW13" s="17">
        <v>0</v>
      </c>
      <c r="AX13" s="17"/>
      <c r="AY13" s="17">
        <v>0</v>
      </c>
      <c r="AZ13" s="17">
        <v>7.6381299334240399E-2</v>
      </c>
      <c r="BA13" s="17">
        <v>8.0062287329765697E-2</v>
      </c>
      <c r="BB13" s="17">
        <v>7.4935939646924202E-2</v>
      </c>
      <c r="BC13" s="17">
        <v>3.84424324613045E-2</v>
      </c>
      <c r="BD13" s="17">
        <v>0.106958894596332</v>
      </c>
      <c r="BE13" s="17">
        <v>9.5427015871567794E-2</v>
      </c>
      <c r="BF13" s="17">
        <v>0.138246849929272</v>
      </c>
      <c r="BG13" s="17">
        <v>0.10989732139538</v>
      </c>
      <c r="BH13" s="17">
        <v>0.12980630025076101</v>
      </c>
      <c r="BI13" s="17">
        <v>0.13787279316579501</v>
      </c>
      <c r="BJ13" s="17">
        <v>2.5255558492333501E-2</v>
      </c>
      <c r="BK13" s="17">
        <v>2.16140263531556E-2</v>
      </c>
      <c r="BL13" s="17">
        <v>5.4338559630159898E-2</v>
      </c>
      <c r="BM13" s="17">
        <v>0</v>
      </c>
      <c r="BN13" s="17">
        <v>9.0157186184976701E-2</v>
      </c>
      <c r="BO13" s="17"/>
      <c r="BP13" s="17">
        <v>5.6226881531201402E-2</v>
      </c>
      <c r="BQ13" s="17">
        <v>7.0686363094831298E-2</v>
      </c>
      <c r="BR13" s="17">
        <v>8.4028150126578494E-2</v>
      </c>
      <c r="BS13" s="17">
        <v>0.111403489325724</v>
      </c>
      <c r="BT13" s="17">
        <v>0.136990214353507</v>
      </c>
      <c r="BU13" s="17">
        <v>0.22530907020624499</v>
      </c>
      <c r="BV13" s="17"/>
      <c r="BW13" s="17">
        <v>0.12577397609213301</v>
      </c>
      <c r="BX13" s="17">
        <v>6.5545770448227805E-2</v>
      </c>
      <c r="BY13" s="17">
        <v>0.10399881316317799</v>
      </c>
      <c r="BZ13" s="17">
        <v>9.8611739657432501E-2</v>
      </c>
      <c r="CA13" s="17">
        <v>9.5041759053303296E-2</v>
      </c>
      <c r="CB13" s="17">
        <v>0.155662976385991</v>
      </c>
      <c r="CC13" s="17">
        <v>6.9874748859158994E-2</v>
      </c>
      <c r="CD13" s="17">
        <v>6.3874459310584206E-2</v>
      </c>
      <c r="CE13" s="17"/>
      <c r="CF13" s="17">
        <v>8.3195701851008205E-2</v>
      </c>
      <c r="CG13" s="17">
        <v>0.10872172693403601</v>
      </c>
      <c r="CH13" s="17">
        <v>8.6071022677572495E-2</v>
      </c>
      <c r="CI13" s="17">
        <v>7.7867349310032197E-2</v>
      </c>
      <c r="CJ13" s="17">
        <v>7.0832769437937301E-2</v>
      </c>
      <c r="CK13" s="17"/>
      <c r="CL13" s="17">
        <v>0.10338318847644</v>
      </c>
      <c r="CM13" s="17"/>
      <c r="CN13" s="17">
        <v>8.0622395248255804E-2</v>
      </c>
      <c r="CO13" s="17">
        <v>9.0252350419084595E-2</v>
      </c>
      <c r="CP13" s="17">
        <v>0.120389943200662</v>
      </c>
    </row>
    <row r="14" spans="2:94" x14ac:dyDescent="0.35">
      <c r="B14" s="18" t="s">
        <v>133</v>
      </c>
      <c r="C14" s="17">
        <v>3.6916651156508003E-2</v>
      </c>
      <c r="D14" s="17">
        <v>3.0156158239360902E-2</v>
      </c>
      <c r="E14" s="17">
        <v>4.2164079325840903E-2</v>
      </c>
      <c r="F14" s="17"/>
      <c r="G14" s="17">
        <v>6.4243104830016698E-3</v>
      </c>
      <c r="H14" s="17">
        <v>1.9587918265706598E-2</v>
      </c>
      <c r="I14" s="17">
        <v>2.8177110806679801E-2</v>
      </c>
      <c r="J14" s="17">
        <v>5.5911696537675103E-2</v>
      </c>
      <c r="K14" s="17">
        <v>6.8170875300323203E-2</v>
      </c>
      <c r="L14" s="17">
        <v>4.3805340536126301E-2</v>
      </c>
      <c r="M14" s="17"/>
      <c r="N14" s="17">
        <v>3.0560975955484199E-2</v>
      </c>
      <c r="O14" s="17">
        <v>4.8976473560689203E-2</v>
      </c>
      <c r="P14" s="17">
        <v>3.8482507881030303E-2</v>
      </c>
      <c r="Q14" s="17">
        <v>3.04265730117106E-2</v>
      </c>
      <c r="R14" s="17"/>
      <c r="S14" s="17">
        <v>5.0560401572366298E-2</v>
      </c>
      <c r="T14" s="17">
        <v>3.8974361511651602E-2</v>
      </c>
      <c r="U14" s="17">
        <v>4.9791388062761198E-2</v>
      </c>
      <c r="V14" s="17">
        <v>4.9639378193090701E-2</v>
      </c>
      <c r="W14" s="17">
        <v>0</v>
      </c>
      <c r="X14" s="17">
        <v>4.0671236347809801E-2</v>
      </c>
      <c r="Y14" s="17">
        <v>2.3501092262167199E-2</v>
      </c>
      <c r="Z14" s="17">
        <v>2.0512791759451001E-2</v>
      </c>
      <c r="AA14" s="17">
        <v>4.7488001480816097E-2</v>
      </c>
      <c r="AB14" s="17">
        <v>3.37918710835306E-2</v>
      </c>
      <c r="AC14" s="17">
        <v>0</v>
      </c>
      <c r="AD14" s="17"/>
      <c r="AE14" s="17">
        <v>4.2690495682452097E-2</v>
      </c>
      <c r="AF14" s="17">
        <v>3.2314300947786603E-2</v>
      </c>
      <c r="AG14" s="17">
        <v>4.6622484250606097E-2</v>
      </c>
      <c r="AH14" s="17"/>
      <c r="AI14" s="17">
        <v>4.0503380939749499E-2</v>
      </c>
      <c r="AJ14" s="17">
        <v>2.4005484344404401E-2</v>
      </c>
      <c r="AK14" s="17">
        <v>0</v>
      </c>
      <c r="AL14" s="17">
        <v>0</v>
      </c>
      <c r="AM14" s="17">
        <v>9.40397870221166E-2</v>
      </c>
      <c r="AN14" s="17"/>
      <c r="AO14" s="17">
        <v>5.0963569047893599E-2</v>
      </c>
      <c r="AP14" s="17">
        <v>1.7028339758587901E-2</v>
      </c>
      <c r="AQ14" s="17">
        <v>3.7259788789104201E-2</v>
      </c>
      <c r="AR14" s="17"/>
      <c r="AS14" s="17">
        <v>4.3032108599800202E-2</v>
      </c>
      <c r="AT14" s="17">
        <v>4.1286309368467701E-2</v>
      </c>
      <c r="AU14" s="17">
        <v>2.1476981194802802E-2</v>
      </c>
      <c r="AV14" s="17">
        <v>5.4097258676649003E-2</v>
      </c>
      <c r="AW14" s="17">
        <v>0</v>
      </c>
      <c r="AX14" s="17"/>
      <c r="AY14" s="17">
        <v>0.34223459819462598</v>
      </c>
      <c r="AZ14" s="17">
        <v>3.8131755519535099E-2</v>
      </c>
      <c r="BA14" s="17">
        <v>2.9394546577887801E-2</v>
      </c>
      <c r="BB14" s="17">
        <v>3.5853540116519401E-2</v>
      </c>
      <c r="BC14" s="17">
        <v>1.8967074711181399E-2</v>
      </c>
      <c r="BD14" s="17">
        <v>5.06728490423533E-2</v>
      </c>
      <c r="BE14" s="17">
        <v>1.9475131673287599E-2</v>
      </c>
      <c r="BF14" s="17">
        <v>6.3863740014000706E-2</v>
      </c>
      <c r="BG14" s="17">
        <v>3.1495670143147997E-2</v>
      </c>
      <c r="BH14" s="17">
        <v>7.6798986962087298E-2</v>
      </c>
      <c r="BI14" s="17">
        <v>2.54943805264948E-2</v>
      </c>
      <c r="BJ14" s="17">
        <v>2.5607700334563201E-2</v>
      </c>
      <c r="BK14" s="17">
        <v>0</v>
      </c>
      <c r="BL14" s="17">
        <v>0.10710198495791</v>
      </c>
      <c r="BM14" s="17">
        <v>0</v>
      </c>
      <c r="BN14" s="17">
        <v>0</v>
      </c>
      <c r="BO14" s="17"/>
      <c r="BP14" s="17">
        <v>2.8267494491050999E-2</v>
      </c>
      <c r="BQ14" s="17">
        <v>5.1177305715038798E-2</v>
      </c>
      <c r="BR14" s="17">
        <v>4.2955116025833802E-2</v>
      </c>
      <c r="BS14" s="17">
        <v>2.3167202806366499E-2</v>
      </c>
      <c r="BT14" s="17">
        <v>4.2311344925490497E-2</v>
      </c>
      <c r="BU14" s="17">
        <v>2.1782225893737999E-2</v>
      </c>
      <c r="BV14" s="17"/>
      <c r="BW14" s="17">
        <v>2.6540116357823398E-2</v>
      </c>
      <c r="BX14" s="17">
        <v>4.5065052792965202E-2</v>
      </c>
      <c r="BY14" s="17">
        <v>1.8694223519306601E-2</v>
      </c>
      <c r="BZ14" s="17">
        <v>4.7429869745245899E-2</v>
      </c>
      <c r="CA14" s="17">
        <v>3.9694849849824798E-2</v>
      </c>
      <c r="CB14" s="17">
        <v>5.42788664454796E-2</v>
      </c>
      <c r="CC14" s="17">
        <v>0</v>
      </c>
      <c r="CD14" s="17">
        <v>2.3617345093909899E-2</v>
      </c>
      <c r="CE14" s="17"/>
      <c r="CF14" s="17">
        <v>2.1892124338383001E-2</v>
      </c>
      <c r="CG14" s="17">
        <v>4.0779313925131198E-2</v>
      </c>
      <c r="CH14" s="17">
        <v>4.1321229057790197E-2</v>
      </c>
      <c r="CI14" s="17">
        <v>2.1666679416301401E-2</v>
      </c>
      <c r="CJ14" s="17">
        <v>4.6450773783246503E-2</v>
      </c>
      <c r="CK14" s="17"/>
      <c r="CL14" s="17">
        <v>2.8482760593196901E-2</v>
      </c>
      <c r="CM14" s="17"/>
      <c r="CN14" s="17">
        <v>3.8605813618160303E-2</v>
      </c>
      <c r="CO14" s="17">
        <v>2.2362907796882499E-2</v>
      </c>
      <c r="CP14" s="17">
        <v>4.4850269509773298E-2</v>
      </c>
    </row>
    <row r="15" spans="2:94" x14ac:dyDescent="0.35">
      <c r="B15" s="18" t="s">
        <v>145</v>
      </c>
      <c r="C15" s="20">
        <v>0.56569521980922799</v>
      </c>
      <c r="D15" s="20">
        <v>0.56992478062852703</v>
      </c>
      <c r="E15" s="20">
        <v>0.56096436356161505</v>
      </c>
      <c r="F15" s="20"/>
      <c r="G15" s="20">
        <v>0.65692076591284998</v>
      </c>
      <c r="H15" s="20">
        <v>0.70062635036332999</v>
      </c>
      <c r="I15" s="20">
        <v>0.55530840997492303</v>
      </c>
      <c r="J15" s="20">
        <v>0.55326630535870203</v>
      </c>
      <c r="K15" s="20">
        <v>0.48961795891938398</v>
      </c>
      <c r="L15" s="20">
        <v>0.46724443517060499</v>
      </c>
      <c r="M15" s="20"/>
      <c r="N15" s="20">
        <v>0.56788231253713795</v>
      </c>
      <c r="O15" s="20">
        <v>0.53810236334092898</v>
      </c>
      <c r="P15" s="20">
        <v>0.60996065539588196</v>
      </c>
      <c r="Q15" s="20">
        <v>0.54463371720616105</v>
      </c>
      <c r="R15" s="20"/>
      <c r="S15" s="20">
        <v>0.65105504721524399</v>
      </c>
      <c r="T15" s="20">
        <v>0.475267908466669</v>
      </c>
      <c r="U15" s="20">
        <v>0.53678202978919098</v>
      </c>
      <c r="V15" s="20">
        <v>0.48891457375652703</v>
      </c>
      <c r="W15" s="20">
        <v>0.52060166608632596</v>
      </c>
      <c r="X15" s="20">
        <v>0.51938385388847397</v>
      </c>
      <c r="Y15" s="20">
        <v>0.590543724260855</v>
      </c>
      <c r="Z15" s="20">
        <v>0.58259673743866303</v>
      </c>
      <c r="AA15" s="20">
        <v>0.59152513685962704</v>
      </c>
      <c r="AB15" s="20">
        <v>0.61556667180764202</v>
      </c>
      <c r="AC15" s="20">
        <v>0.62610680197232704</v>
      </c>
      <c r="AD15" s="20"/>
      <c r="AE15" s="20">
        <v>0.46437240596325102</v>
      </c>
      <c r="AF15" s="20">
        <v>0.62358563894807795</v>
      </c>
      <c r="AG15" s="20">
        <v>0.56709081880117695</v>
      </c>
      <c r="AH15" s="20"/>
      <c r="AI15" s="20">
        <v>0.44241131992357202</v>
      </c>
      <c r="AJ15" s="20">
        <v>0.69992180072141996</v>
      </c>
      <c r="AK15" s="20">
        <v>0.60682412939096697</v>
      </c>
      <c r="AL15" s="20">
        <v>0.48290073106999598</v>
      </c>
      <c r="AM15" s="20">
        <v>0.50181772961388205</v>
      </c>
      <c r="AN15" s="20"/>
      <c r="AO15" s="20">
        <v>0.52104796621423999</v>
      </c>
      <c r="AP15" s="20">
        <v>0.67380913086463801</v>
      </c>
      <c r="AQ15" s="20">
        <v>0.615049627942995</v>
      </c>
      <c r="AR15" s="20"/>
      <c r="AS15" s="20">
        <v>0.55232493039135599</v>
      </c>
      <c r="AT15" s="20">
        <v>0.54781178041404099</v>
      </c>
      <c r="AU15" s="20">
        <v>0.58610471217855498</v>
      </c>
      <c r="AV15" s="20">
        <v>0.62633608137714103</v>
      </c>
      <c r="AW15" s="20">
        <v>0.79499854787290403</v>
      </c>
      <c r="AX15" s="20"/>
      <c r="AY15" s="20">
        <v>0.331814523211032</v>
      </c>
      <c r="AZ15" s="20">
        <v>0.48652918658375599</v>
      </c>
      <c r="BA15" s="20">
        <v>0.55670675134136804</v>
      </c>
      <c r="BB15" s="20">
        <v>0.54925828252644804</v>
      </c>
      <c r="BC15" s="20">
        <v>0.62332856291143302</v>
      </c>
      <c r="BD15" s="20">
        <v>0.55222132304548999</v>
      </c>
      <c r="BE15" s="20">
        <v>0.44436192512594003</v>
      </c>
      <c r="BF15" s="20">
        <v>0.59715685707978905</v>
      </c>
      <c r="BG15" s="20">
        <v>0.55929931449678505</v>
      </c>
      <c r="BH15" s="20">
        <v>0.46457028320949001</v>
      </c>
      <c r="BI15" s="20">
        <v>0.59115879834528196</v>
      </c>
      <c r="BJ15" s="20">
        <v>0.64023735736810805</v>
      </c>
      <c r="BK15" s="20">
        <v>0.70401243036363004</v>
      </c>
      <c r="BL15" s="20">
        <v>0.618802930469046</v>
      </c>
      <c r="BM15" s="20">
        <v>0.80288142769348003</v>
      </c>
      <c r="BN15" s="20">
        <v>0.76808700103719996</v>
      </c>
      <c r="BO15" s="20"/>
      <c r="BP15" s="20">
        <v>0.66922373723367901</v>
      </c>
      <c r="BQ15" s="20">
        <v>0.56631201676672804</v>
      </c>
      <c r="BR15" s="20">
        <v>0.58971475057941802</v>
      </c>
      <c r="BS15" s="20">
        <v>0.52229487599193902</v>
      </c>
      <c r="BT15" s="20">
        <v>0.47879666844621499</v>
      </c>
      <c r="BU15" s="20">
        <v>0.39954582983467002</v>
      </c>
      <c r="BV15" s="20"/>
      <c r="BW15" s="20">
        <v>0.59257318894570499</v>
      </c>
      <c r="BX15" s="20">
        <v>0.590866644360453</v>
      </c>
      <c r="BY15" s="20">
        <v>0.56201274413237001</v>
      </c>
      <c r="BZ15" s="20">
        <v>0.58832998588738805</v>
      </c>
      <c r="CA15" s="20">
        <v>0.57217170194523304</v>
      </c>
      <c r="CB15" s="20">
        <v>0.52906266100023003</v>
      </c>
      <c r="CC15" s="20">
        <v>0.596908396146136</v>
      </c>
      <c r="CD15" s="20">
        <v>0.60001433624389899</v>
      </c>
      <c r="CE15" s="20"/>
      <c r="CF15" s="20">
        <v>0.65157187801096705</v>
      </c>
      <c r="CG15" s="20">
        <v>0.52862824175380996</v>
      </c>
      <c r="CH15" s="20">
        <v>0.58045740839768301</v>
      </c>
      <c r="CI15" s="20">
        <v>0.58761137487755499</v>
      </c>
      <c r="CJ15" s="20">
        <v>0.50974342162610098</v>
      </c>
      <c r="CK15" s="20"/>
      <c r="CL15" s="20">
        <v>0.55304367350679795</v>
      </c>
      <c r="CM15" s="20"/>
      <c r="CN15" s="20">
        <v>0.58658634185375602</v>
      </c>
      <c r="CO15" s="20">
        <v>0.52892443568962599</v>
      </c>
      <c r="CP15" s="20">
        <v>0.54808856856514199</v>
      </c>
    </row>
    <row r="16" spans="2:94" x14ac:dyDescent="0.35">
      <c r="B16" s="18" t="s">
        <v>146</v>
      </c>
      <c r="C16" s="20">
        <v>0.17891095904674501</v>
      </c>
      <c r="D16" s="20">
        <v>0.17098311251423901</v>
      </c>
      <c r="E16" s="20">
        <v>0.18893702006872301</v>
      </c>
      <c r="F16" s="20"/>
      <c r="G16" s="20">
        <v>0.13977885284298899</v>
      </c>
      <c r="H16" s="20">
        <v>9.4970112382795999E-2</v>
      </c>
      <c r="I16" s="20">
        <v>0.19816463924515301</v>
      </c>
      <c r="J16" s="20">
        <v>0.16342161726068599</v>
      </c>
      <c r="K16" s="20">
        <v>0.215967906779963</v>
      </c>
      <c r="L16" s="20">
        <v>0.24203223730222601</v>
      </c>
      <c r="M16" s="20"/>
      <c r="N16" s="20">
        <v>0.16893151200829701</v>
      </c>
      <c r="O16" s="20">
        <v>0.21876181500491099</v>
      </c>
      <c r="P16" s="20">
        <v>0.16541927230810799</v>
      </c>
      <c r="Q16" s="20">
        <v>0.16279374375486599</v>
      </c>
      <c r="R16" s="20"/>
      <c r="S16" s="20">
        <v>0.120956955303179</v>
      </c>
      <c r="T16" s="20">
        <v>0.29909243102826299</v>
      </c>
      <c r="U16" s="20">
        <v>0.151386410077333</v>
      </c>
      <c r="V16" s="20">
        <v>0.231952020966427</v>
      </c>
      <c r="W16" s="20">
        <v>0.225731171343347</v>
      </c>
      <c r="X16" s="20">
        <v>0.190011684702139</v>
      </c>
      <c r="Y16" s="20">
        <v>0.147324190271968</v>
      </c>
      <c r="Z16" s="20">
        <v>0.15421838941538499</v>
      </c>
      <c r="AA16" s="20">
        <v>0.184803660048315</v>
      </c>
      <c r="AB16" s="20">
        <v>0.112666014265329</v>
      </c>
      <c r="AC16" s="20">
        <v>0.120984825485198</v>
      </c>
      <c r="AD16" s="20"/>
      <c r="AE16" s="20">
        <v>0.25495361451118198</v>
      </c>
      <c r="AF16" s="20">
        <v>0.15020793548345901</v>
      </c>
      <c r="AG16" s="20">
        <v>0.106051473243977</v>
      </c>
      <c r="AH16" s="20"/>
      <c r="AI16" s="20">
        <v>0.25284923481416599</v>
      </c>
      <c r="AJ16" s="20">
        <v>0.112412112242885</v>
      </c>
      <c r="AK16" s="20">
        <v>0.226829553716383</v>
      </c>
      <c r="AL16" s="20">
        <v>0.42100646688027699</v>
      </c>
      <c r="AM16" s="20">
        <v>0.15180755299246301</v>
      </c>
      <c r="AN16" s="20"/>
      <c r="AO16" s="20">
        <v>0.19258647043410099</v>
      </c>
      <c r="AP16" s="20">
        <v>0.109492055741211</v>
      </c>
      <c r="AQ16" s="20">
        <v>0.18650646385983799</v>
      </c>
      <c r="AR16" s="20"/>
      <c r="AS16" s="20">
        <v>0.18737200827119899</v>
      </c>
      <c r="AT16" s="20">
        <v>0.21304472526615201</v>
      </c>
      <c r="AU16" s="20">
        <v>0.157695765099684</v>
      </c>
      <c r="AV16" s="20">
        <v>9.9981657795821993E-2</v>
      </c>
      <c r="AW16" s="20">
        <v>0</v>
      </c>
      <c r="AX16" s="20"/>
      <c r="AY16" s="20">
        <v>0</v>
      </c>
      <c r="AZ16" s="20">
        <v>0.13350924175031301</v>
      </c>
      <c r="BA16" s="20">
        <v>0.15364850113158399</v>
      </c>
      <c r="BB16" s="20">
        <v>0.192759608594087</v>
      </c>
      <c r="BC16" s="20">
        <v>0.12379830923490701</v>
      </c>
      <c r="BD16" s="20">
        <v>0.18164056538635101</v>
      </c>
      <c r="BE16" s="20">
        <v>0.247013821864175</v>
      </c>
      <c r="BF16" s="20">
        <v>0.16740176021890199</v>
      </c>
      <c r="BG16" s="20">
        <v>0.17451835465155299</v>
      </c>
      <c r="BH16" s="20">
        <v>0.25091390574408701</v>
      </c>
      <c r="BI16" s="20">
        <v>0.21136474645093301</v>
      </c>
      <c r="BJ16" s="20">
        <v>0.111485839305639</v>
      </c>
      <c r="BK16" s="20">
        <v>0.14270946756870201</v>
      </c>
      <c r="BL16" s="20">
        <v>0.103936976013046</v>
      </c>
      <c r="BM16" s="20">
        <v>0</v>
      </c>
      <c r="BN16" s="20">
        <v>0.134400289948998</v>
      </c>
      <c r="BO16" s="20"/>
      <c r="BP16" s="20">
        <v>0.123808335528928</v>
      </c>
      <c r="BQ16" s="20">
        <v>0.120306449698975</v>
      </c>
      <c r="BR16" s="20">
        <v>0.18403278224683001</v>
      </c>
      <c r="BS16" s="20">
        <v>0.23605385988366301</v>
      </c>
      <c r="BT16" s="20">
        <v>0.25830023452711598</v>
      </c>
      <c r="BU16" s="20">
        <v>0.33997656522096797</v>
      </c>
      <c r="BV16" s="20"/>
      <c r="BW16" s="20">
        <v>0.25601094880242498</v>
      </c>
      <c r="BX16" s="20">
        <v>0.15656428542776599</v>
      </c>
      <c r="BY16" s="20">
        <v>0.19360672714639399</v>
      </c>
      <c r="BZ16" s="20">
        <v>0.184542756944578</v>
      </c>
      <c r="CA16" s="20">
        <v>0.15812736681789999</v>
      </c>
      <c r="CB16" s="20">
        <v>0.218195032415231</v>
      </c>
      <c r="CC16" s="20">
        <v>0.143668270977691</v>
      </c>
      <c r="CD16" s="20">
        <v>0.12742739152816801</v>
      </c>
      <c r="CE16" s="20"/>
      <c r="CF16" s="20">
        <v>0.15286660635697299</v>
      </c>
      <c r="CG16" s="20">
        <v>0.20494894832924601</v>
      </c>
      <c r="CH16" s="20">
        <v>0.171713085490596</v>
      </c>
      <c r="CI16" s="20">
        <v>0.14994275574657101</v>
      </c>
      <c r="CJ16" s="20">
        <v>0.16548364625619699</v>
      </c>
      <c r="CK16" s="20"/>
      <c r="CL16" s="20">
        <v>0.18359405819743299</v>
      </c>
      <c r="CM16" s="20"/>
      <c r="CN16" s="20">
        <v>0.165603067497612</v>
      </c>
      <c r="CO16" s="20">
        <v>0.174050043396758</v>
      </c>
      <c r="CP16" s="20">
        <v>0.21298052158938699</v>
      </c>
    </row>
    <row r="17" spans="2:94" x14ac:dyDescent="0.35">
      <c r="B17" s="18" t="s">
        <v>147</v>
      </c>
      <c r="C17" s="21">
        <v>0.38678426076248301</v>
      </c>
      <c r="D17" s="21">
        <v>0.398941668114288</v>
      </c>
      <c r="E17" s="21">
        <v>0.37202734349289202</v>
      </c>
      <c r="F17" s="21"/>
      <c r="G17" s="21">
        <v>0.51714191306986101</v>
      </c>
      <c r="H17" s="21">
        <v>0.60565623798053403</v>
      </c>
      <c r="I17" s="21">
        <v>0.35714377072976999</v>
      </c>
      <c r="J17" s="21">
        <v>0.38984468809801598</v>
      </c>
      <c r="K17" s="21">
        <v>0.27365005213942101</v>
      </c>
      <c r="L17" s="21">
        <v>0.22521219786837901</v>
      </c>
      <c r="M17" s="21"/>
      <c r="N17" s="21">
        <v>0.39895080052884102</v>
      </c>
      <c r="O17" s="21">
        <v>0.31934054833601899</v>
      </c>
      <c r="P17" s="21">
        <v>0.44454138308777302</v>
      </c>
      <c r="Q17" s="21">
        <v>0.381839973451294</v>
      </c>
      <c r="R17" s="21"/>
      <c r="S17" s="21">
        <v>0.53009809191206503</v>
      </c>
      <c r="T17" s="21">
        <v>0.176175477438407</v>
      </c>
      <c r="U17" s="21">
        <v>0.38539561971185698</v>
      </c>
      <c r="V17" s="21">
        <v>0.2569625527901</v>
      </c>
      <c r="W17" s="21">
        <v>0.29487049474297899</v>
      </c>
      <c r="X17" s="21">
        <v>0.329372169186335</v>
      </c>
      <c r="Y17" s="21">
        <v>0.44321953398888703</v>
      </c>
      <c r="Z17" s="21">
        <v>0.42837834802327701</v>
      </c>
      <c r="AA17" s="21">
        <v>0.40672147681131199</v>
      </c>
      <c r="AB17" s="21">
        <v>0.50290065754231295</v>
      </c>
      <c r="AC17" s="21">
        <v>0.50512197648712898</v>
      </c>
      <c r="AD17" s="21"/>
      <c r="AE17" s="21">
        <v>0.20941879145206899</v>
      </c>
      <c r="AF17" s="21">
        <v>0.47337770346461899</v>
      </c>
      <c r="AG17" s="21">
        <v>0.461039345557201</v>
      </c>
      <c r="AH17" s="21"/>
      <c r="AI17" s="21">
        <v>0.189562085109406</v>
      </c>
      <c r="AJ17" s="21">
        <v>0.58750968847853502</v>
      </c>
      <c r="AK17" s="21">
        <v>0.379994575674583</v>
      </c>
      <c r="AL17" s="21">
        <v>6.1894264189719099E-2</v>
      </c>
      <c r="AM17" s="21">
        <v>0.35001017662141798</v>
      </c>
      <c r="AN17" s="21"/>
      <c r="AO17" s="21">
        <v>0.328461495780139</v>
      </c>
      <c r="AP17" s="21">
        <v>0.56431707512342699</v>
      </c>
      <c r="AQ17" s="21">
        <v>0.42854316408315701</v>
      </c>
      <c r="AR17" s="21"/>
      <c r="AS17" s="21">
        <v>0.36495292212015701</v>
      </c>
      <c r="AT17" s="21">
        <v>0.33476705514788901</v>
      </c>
      <c r="AU17" s="21">
        <v>0.428408947078872</v>
      </c>
      <c r="AV17" s="21">
        <v>0.52635442358131901</v>
      </c>
      <c r="AW17" s="21">
        <v>0.79499854787290403</v>
      </c>
      <c r="AX17" s="21"/>
      <c r="AY17" s="21">
        <v>0.331814523211032</v>
      </c>
      <c r="AZ17" s="21">
        <v>0.35301994483344401</v>
      </c>
      <c r="BA17" s="21">
        <v>0.40305825020978397</v>
      </c>
      <c r="BB17" s="21">
        <v>0.35649867393236201</v>
      </c>
      <c r="BC17" s="21">
        <v>0.49953025367652598</v>
      </c>
      <c r="BD17" s="21">
        <v>0.370580757659139</v>
      </c>
      <c r="BE17" s="21">
        <v>0.197348103261765</v>
      </c>
      <c r="BF17" s="21">
        <v>0.42975509686088798</v>
      </c>
      <c r="BG17" s="21">
        <v>0.38478095984523197</v>
      </c>
      <c r="BH17" s="21">
        <v>0.213656377465403</v>
      </c>
      <c r="BI17" s="21">
        <v>0.37979405189434901</v>
      </c>
      <c r="BJ17" s="21">
        <v>0.52875151806246901</v>
      </c>
      <c r="BK17" s="21">
        <v>0.56130296279492797</v>
      </c>
      <c r="BL17" s="21">
        <v>0.51486595445600003</v>
      </c>
      <c r="BM17" s="21">
        <v>0.80288142769348003</v>
      </c>
      <c r="BN17" s="21">
        <v>0.63368671108820196</v>
      </c>
      <c r="BO17" s="21"/>
      <c r="BP17" s="21">
        <v>0.545415401704752</v>
      </c>
      <c r="BQ17" s="21">
        <v>0.44600556706775302</v>
      </c>
      <c r="BR17" s="21">
        <v>0.40568196833258802</v>
      </c>
      <c r="BS17" s="21">
        <v>0.28624101610827601</v>
      </c>
      <c r="BT17" s="21">
        <v>0.22049643391909901</v>
      </c>
      <c r="BU17" s="21">
        <v>5.9569264613701801E-2</v>
      </c>
      <c r="BV17" s="21"/>
      <c r="BW17" s="21">
        <v>0.33656224014328001</v>
      </c>
      <c r="BX17" s="21">
        <v>0.43430235893268798</v>
      </c>
      <c r="BY17" s="21">
        <v>0.36840601698597703</v>
      </c>
      <c r="BZ17" s="21">
        <v>0.40378722894281099</v>
      </c>
      <c r="CA17" s="21">
        <v>0.41404433512733302</v>
      </c>
      <c r="CB17" s="21">
        <v>0.310867628584999</v>
      </c>
      <c r="CC17" s="21">
        <v>0.45324012516844497</v>
      </c>
      <c r="CD17" s="21">
        <v>0.47258694471573198</v>
      </c>
      <c r="CE17" s="21"/>
      <c r="CF17" s="21">
        <v>0.49870527165399398</v>
      </c>
      <c r="CG17" s="21">
        <v>0.32367929342456397</v>
      </c>
      <c r="CH17" s="21">
        <v>0.40874432290708601</v>
      </c>
      <c r="CI17" s="21">
        <v>0.43766861913098398</v>
      </c>
      <c r="CJ17" s="21">
        <v>0.34425977536990399</v>
      </c>
      <c r="CK17" s="21"/>
      <c r="CL17" s="21">
        <v>0.36944961530936499</v>
      </c>
      <c r="CM17" s="21"/>
      <c r="CN17" s="21">
        <v>0.42098327435614302</v>
      </c>
      <c r="CO17" s="21">
        <v>0.35487439229286899</v>
      </c>
      <c r="CP17" s="21">
        <v>0.33510804697575403</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I22"/>
  <sheetViews>
    <sheetView showGridLines="0" topLeftCell="A7" workbookViewId="0">
      <pane xSplit="2" topLeftCell="C1" activePane="topRight" state="frozen"/>
      <selection pane="topRight" activeCell="B22" sqref="B22"/>
    </sheetView>
  </sheetViews>
  <sheetFormatPr defaultColWidth="10.90625" defaultRowHeight="14.5" x14ac:dyDescent="0.35"/>
  <cols>
    <col min="2" max="2" width="25.7265625" customWidth="1"/>
    <col min="3" max="9" width="20.7265625" customWidth="1"/>
  </cols>
  <sheetData>
    <row r="2" spans="2:9" ht="40" customHeight="1" x14ac:dyDescent="0.35">
      <c r="D2" s="30" t="s">
        <v>246</v>
      </c>
      <c r="E2" s="26"/>
      <c r="F2" s="26"/>
      <c r="G2" s="26"/>
      <c r="H2" s="26"/>
      <c r="I2" s="26"/>
    </row>
    <row r="6" spans="2:9" ht="50" customHeight="1" x14ac:dyDescent="0.35">
      <c r="B6" s="23" t="s">
        <v>15</v>
      </c>
      <c r="C6" s="23" t="s">
        <v>211</v>
      </c>
      <c r="D6" s="23" t="s">
        <v>212</v>
      </c>
      <c r="E6" s="23" t="s">
        <v>213</v>
      </c>
      <c r="F6" s="23" t="s">
        <v>214</v>
      </c>
      <c r="G6" s="23" t="s">
        <v>215</v>
      </c>
      <c r="H6" s="23" t="s">
        <v>216</v>
      </c>
    </row>
    <row r="7" spans="2:9" x14ac:dyDescent="0.35">
      <c r="B7" s="18" t="s">
        <v>205</v>
      </c>
      <c r="C7" s="17">
        <v>0.31997711782303701</v>
      </c>
      <c r="D7" s="17">
        <v>0.27880558128101002</v>
      </c>
      <c r="E7" s="17">
        <v>0.30329714506958799</v>
      </c>
      <c r="F7" s="17">
        <v>0.27579464660032998</v>
      </c>
      <c r="G7" s="17">
        <v>0.27224001292293798</v>
      </c>
      <c r="H7" s="17">
        <v>0.20153885813919201</v>
      </c>
    </row>
    <row r="8" spans="2:9" x14ac:dyDescent="0.35">
      <c r="B8" s="18" t="s">
        <v>206</v>
      </c>
      <c r="C8" s="17">
        <v>0.38111203606705202</v>
      </c>
      <c r="D8" s="17">
        <v>0.35641194934911902</v>
      </c>
      <c r="E8" s="17">
        <v>0.36050679577682698</v>
      </c>
      <c r="F8" s="17">
        <v>0.33287952816855898</v>
      </c>
      <c r="G8" s="17">
        <v>0.33889309899175102</v>
      </c>
      <c r="H8" s="17">
        <v>0.32949314576010003</v>
      </c>
    </row>
    <row r="9" spans="2:9" x14ac:dyDescent="0.35">
      <c r="B9" s="18" t="s">
        <v>207</v>
      </c>
      <c r="C9" s="17">
        <v>0.167551372920133</v>
      </c>
      <c r="D9" s="17">
        <v>0.200047874859756</v>
      </c>
      <c r="E9" s="17">
        <v>0.17989460858988901</v>
      </c>
      <c r="F9" s="17">
        <v>0.22395173054758999</v>
      </c>
      <c r="G9" s="17">
        <v>0.204080053791062</v>
      </c>
      <c r="H9" s="17">
        <v>0.23829098077742</v>
      </c>
    </row>
    <row r="10" spans="2:9" x14ac:dyDescent="0.35">
      <c r="B10" s="18" t="s">
        <v>208</v>
      </c>
      <c r="C10" s="17">
        <v>5.3370948979323103E-2</v>
      </c>
      <c r="D10" s="17">
        <v>7.6701781434766803E-2</v>
      </c>
      <c r="E10" s="17">
        <v>5.7781220600269398E-2</v>
      </c>
      <c r="F10" s="17">
        <v>7.9298067630764399E-2</v>
      </c>
      <c r="G10" s="17">
        <v>8.2563473448213395E-2</v>
      </c>
      <c r="H10" s="17">
        <v>0.108556805262659</v>
      </c>
    </row>
    <row r="11" spans="2:9" x14ac:dyDescent="0.35">
      <c r="B11" s="18" t="s">
        <v>209</v>
      </c>
      <c r="C11" s="17">
        <v>5.2990535735987603E-2</v>
      </c>
      <c r="D11" s="17">
        <v>4.7420197893480898E-2</v>
      </c>
      <c r="E11" s="17">
        <v>6.7520795736836295E-2</v>
      </c>
      <c r="F11" s="17">
        <v>6.4357215764961007E-2</v>
      </c>
      <c r="G11" s="17">
        <v>8.3609159058725194E-2</v>
      </c>
      <c r="H11" s="17">
        <v>8.6415672021911194E-2</v>
      </c>
    </row>
    <row r="12" spans="2:9" x14ac:dyDescent="0.35">
      <c r="B12" s="18" t="s">
        <v>133</v>
      </c>
      <c r="C12" s="17">
        <v>2.4997988474467599E-2</v>
      </c>
      <c r="D12" s="17">
        <v>4.0612615181868601E-2</v>
      </c>
      <c r="E12" s="17">
        <v>3.09994342265906E-2</v>
      </c>
      <c r="F12" s="17">
        <v>2.3718811287796598E-2</v>
      </c>
      <c r="G12" s="17">
        <v>1.8614201787309902E-2</v>
      </c>
      <c r="H12" s="17">
        <v>3.5704538038718397E-2</v>
      </c>
    </row>
    <row r="13" spans="2:9" x14ac:dyDescent="0.35">
      <c r="B13" s="22" t="s">
        <v>145</v>
      </c>
      <c r="C13" s="20">
        <v>0.70108915389008897</v>
      </c>
      <c r="D13" s="20">
        <v>0.63521753063012798</v>
      </c>
      <c r="E13" s="20">
        <v>0.66380394084641503</v>
      </c>
      <c r="F13" s="20">
        <v>0.60867417476888797</v>
      </c>
      <c r="G13" s="20">
        <v>0.611133111914689</v>
      </c>
      <c r="H13" s="20">
        <v>0.53103200389929195</v>
      </c>
    </row>
    <row r="14" spans="2:9" x14ac:dyDescent="0.35">
      <c r="B14" s="22" t="s">
        <v>146</v>
      </c>
      <c r="C14" s="20">
        <v>0.106361484715311</v>
      </c>
      <c r="D14" s="20">
        <v>0.12412197932824801</v>
      </c>
      <c r="E14" s="20">
        <v>0.125302016337106</v>
      </c>
      <c r="F14" s="20">
        <v>0.143655283395725</v>
      </c>
      <c r="G14" s="20">
        <v>0.16617263250693901</v>
      </c>
      <c r="H14" s="20">
        <v>0.19497247728457001</v>
      </c>
    </row>
    <row r="15" spans="2:9" x14ac:dyDescent="0.35">
      <c r="B15" s="22" t="s">
        <v>147</v>
      </c>
      <c r="C15" s="21">
        <v>0.59472766917477804</v>
      </c>
      <c r="D15" s="21">
        <v>0.51109555130188</v>
      </c>
      <c r="E15" s="21">
        <v>0.538501924509309</v>
      </c>
      <c r="F15" s="21">
        <v>0.46501889137316299</v>
      </c>
      <c r="G15" s="21">
        <v>0.44496047940775102</v>
      </c>
      <c r="H15" s="21">
        <v>0.33605952661472099</v>
      </c>
    </row>
    <row r="16" spans="2:9" x14ac:dyDescent="0.35">
      <c r="B16" s="16" t="s">
        <v>225</v>
      </c>
      <c r="C16" s="16"/>
      <c r="D16" s="16"/>
      <c r="E16" s="16"/>
      <c r="F16" s="16"/>
      <c r="G16" s="16"/>
      <c r="H16" s="16"/>
    </row>
    <row r="17" spans="2:2" x14ac:dyDescent="0.35">
      <c r="B17" t="s">
        <v>126</v>
      </c>
    </row>
    <row r="18" spans="2:2" x14ac:dyDescent="0.35">
      <c r="B18" t="s">
        <v>127</v>
      </c>
    </row>
    <row r="22" spans="2:2" x14ac:dyDescent="0.35">
      <c r="B22"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CP22"/>
  <sheetViews>
    <sheetView showGridLines="0" topLeftCell="A6" workbookViewId="0">
      <pane xSplit="2" topLeftCell="BA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1010</v>
      </c>
      <c r="D7" s="10">
        <v>508</v>
      </c>
      <c r="E7" s="10">
        <v>498</v>
      </c>
      <c r="F7" s="10"/>
      <c r="G7" s="10">
        <v>142</v>
      </c>
      <c r="H7" s="10">
        <v>171</v>
      </c>
      <c r="I7" s="10">
        <v>183</v>
      </c>
      <c r="J7" s="10">
        <v>176</v>
      </c>
      <c r="K7" s="10">
        <v>149</v>
      </c>
      <c r="L7" s="10">
        <v>189</v>
      </c>
      <c r="M7" s="10"/>
      <c r="N7" s="10">
        <v>293</v>
      </c>
      <c r="O7" s="10">
        <v>263</v>
      </c>
      <c r="P7" s="10">
        <v>225</v>
      </c>
      <c r="Q7" s="10">
        <v>224</v>
      </c>
      <c r="R7" s="10"/>
      <c r="S7" s="10">
        <v>136</v>
      </c>
      <c r="T7" s="10">
        <v>137</v>
      </c>
      <c r="U7" s="10">
        <v>95</v>
      </c>
      <c r="V7" s="10">
        <v>86</v>
      </c>
      <c r="W7" s="10">
        <v>76</v>
      </c>
      <c r="X7" s="10">
        <v>105</v>
      </c>
      <c r="Y7" s="10">
        <v>91</v>
      </c>
      <c r="Z7" s="10">
        <v>48</v>
      </c>
      <c r="AA7" s="10">
        <v>107</v>
      </c>
      <c r="AB7" s="10">
        <v>73</v>
      </c>
      <c r="AC7" s="10">
        <v>56</v>
      </c>
      <c r="AD7" s="10"/>
      <c r="AE7" s="10">
        <v>380</v>
      </c>
      <c r="AF7" s="10">
        <v>394</v>
      </c>
      <c r="AG7" s="10">
        <v>141</v>
      </c>
      <c r="AH7" s="10"/>
      <c r="AI7" s="10">
        <v>369</v>
      </c>
      <c r="AJ7" s="10">
        <v>288</v>
      </c>
      <c r="AK7" s="10">
        <v>73</v>
      </c>
      <c r="AL7" s="10">
        <v>8</v>
      </c>
      <c r="AM7" s="10">
        <v>130</v>
      </c>
      <c r="AN7" s="10"/>
      <c r="AO7" s="10">
        <v>206</v>
      </c>
      <c r="AP7" s="10">
        <v>364</v>
      </c>
      <c r="AQ7" s="10">
        <v>68</v>
      </c>
      <c r="AR7" s="10"/>
      <c r="AS7" s="10">
        <v>223</v>
      </c>
      <c r="AT7" s="10">
        <v>227</v>
      </c>
      <c r="AU7" s="10">
        <v>273</v>
      </c>
      <c r="AV7" s="10">
        <v>135</v>
      </c>
      <c r="AW7" s="10">
        <v>8</v>
      </c>
      <c r="AX7" s="10"/>
      <c r="AY7" s="10">
        <v>9</v>
      </c>
      <c r="AZ7" s="10">
        <v>44</v>
      </c>
      <c r="BA7" s="10">
        <v>63</v>
      </c>
      <c r="BB7" s="10">
        <v>83</v>
      </c>
      <c r="BC7" s="10">
        <v>89</v>
      </c>
      <c r="BD7" s="10">
        <v>108</v>
      </c>
      <c r="BE7" s="10">
        <v>84</v>
      </c>
      <c r="BF7" s="10">
        <v>86</v>
      </c>
      <c r="BG7" s="10">
        <v>59</v>
      </c>
      <c r="BH7" s="10">
        <v>57</v>
      </c>
      <c r="BI7" s="10">
        <v>84</v>
      </c>
      <c r="BJ7" s="10">
        <v>61</v>
      </c>
      <c r="BK7" s="10">
        <v>44</v>
      </c>
      <c r="BL7" s="10">
        <v>21</v>
      </c>
      <c r="BM7" s="10">
        <v>19</v>
      </c>
      <c r="BN7" s="10">
        <v>47</v>
      </c>
      <c r="BO7" s="10"/>
      <c r="BP7" s="10">
        <v>245</v>
      </c>
      <c r="BQ7" s="10">
        <v>260</v>
      </c>
      <c r="BR7" s="10">
        <v>139</v>
      </c>
      <c r="BS7" s="10">
        <v>196</v>
      </c>
      <c r="BT7" s="10">
        <v>112</v>
      </c>
      <c r="BU7" s="10">
        <v>57</v>
      </c>
      <c r="BV7" s="10"/>
      <c r="BW7" s="10">
        <v>35</v>
      </c>
      <c r="BX7" s="10">
        <v>219</v>
      </c>
      <c r="BY7" s="10">
        <v>321</v>
      </c>
      <c r="BZ7" s="10">
        <v>191</v>
      </c>
      <c r="CA7" s="10">
        <v>96</v>
      </c>
      <c r="CB7" s="10">
        <v>37</v>
      </c>
      <c r="CC7" s="10">
        <v>28</v>
      </c>
      <c r="CD7" s="10">
        <v>32</v>
      </c>
      <c r="CE7" s="10"/>
      <c r="CF7" s="10">
        <v>91</v>
      </c>
      <c r="CG7" s="10">
        <v>346</v>
      </c>
      <c r="CH7" s="10">
        <v>390</v>
      </c>
      <c r="CI7" s="10">
        <v>148</v>
      </c>
      <c r="CJ7" s="10">
        <v>35</v>
      </c>
      <c r="CK7" s="10"/>
      <c r="CL7" s="10">
        <v>115</v>
      </c>
      <c r="CM7" s="10"/>
      <c r="CN7" s="10">
        <v>537</v>
      </c>
      <c r="CO7" s="10">
        <v>211</v>
      </c>
      <c r="CP7" s="10">
        <v>262</v>
      </c>
    </row>
    <row r="8" spans="2:94" ht="30" customHeight="1" x14ac:dyDescent="0.35">
      <c r="B8" s="11" t="s">
        <v>20</v>
      </c>
      <c r="C8" s="11">
        <v>1010</v>
      </c>
      <c r="D8" s="11">
        <v>503</v>
      </c>
      <c r="E8" s="11">
        <v>503</v>
      </c>
      <c r="F8" s="11"/>
      <c r="G8" s="11">
        <v>138</v>
      </c>
      <c r="H8" s="11">
        <v>166</v>
      </c>
      <c r="I8" s="11">
        <v>178</v>
      </c>
      <c r="J8" s="11">
        <v>173</v>
      </c>
      <c r="K8" s="11">
        <v>141</v>
      </c>
      <c r="L8" s="11">
        <v>215</v>
      </c>
      <c r="M8" s="11"/>
      <c r="N8" s="11">
        <v>286</v>
      </c>
      <c r="O8" s="11">
        <v>259</v>
      </c>
      <c r="P8" s="11">
        <v>224</v>
      </c>
      <c r="Q8" s="11">
        <v>236</v>
      </c>
      <c r="R8" s="11"/>
      <c r="S8" s="11">
        <v>141</v>
      </c>
      <c r="T8" s="11">
        <v>134</v>
      </c>
      <c r="U8" s="11">
        <v>96</v>
      </c>
      <c r="V8" s="11">
        <v>81</v>
      </c>
      <c r="W8" s="11">
        <v>76</v>
      </c>
      <c r="X8" s="11">
        <v>109</v>
      </c>
      <c r="Y8" s="11">
        <v>86</v>
      </c>
      <c r="Z8" s="11">
        <v>48</v>
      </c>
      <c r="AA8" s="11">
        <v>103</v>
      </c>
      <c r="AB8" s="11">
        <v>84</v>
      </c>
      <c r="AC8" s="11">
        <v>54</v>
      </c>
      <c r="AD8" s="11"/>
      <c r="AE8" s="11">
        <v>386</v>
      </c>
      <c r="AF8" s="11">
        <v>394</v>
      </c>
      <c r="AG8" s="11">
        <v>139</v>
      </c>
      <c r="AH8" s="11"/>
      <c r="AI8" s="11">
        <v>376</v>
      </c>
      <c r="AJ8" s="11">
        <v>285</v>
      </c>
      <c r="AK8" s="11">
        <v>73</v>
      </c>
      <c r="AL8" s="11">
        <v>9</v>
      </c>
      <c r="AM8" s="11">
        <v>127</v>
      </c>
      <c r="AN8" s="11"/>
      <c r="AO8" s="11">
        <v>209</v>
      </c>
      <c r="AP8" s="11">
        <v>361</v>
      </c>
      <c r="AQ8" s="11">
        <v>69</v>
      </c>
      <c r="AR8" s="11"/>
      <c r="AS8" s="11">
        <v>230</v>
      </c>
      <c r="AT8" s="11">
        <v>225</v>
      </c>
      <c r="AU8" s="11">
        <v>270</v>
      </c>
      <c r="AV8" s="11">
        <v>131</v>
      </c>
      <c r="AW8" s="11">
        <v>8</v>
      </c>
      <c r="AX8" s="11"/>
      <c r="AY8" s="11">
        <v>9</v>
      </c>
      <c r="AZ8" s="11">
        <v>43</v>
      </c>
      <c r="BA8" s="11">
        <v>66</v>
      </c>
      <c r="BB8" s="11">
        <v>84</v>
      </c>
      <c r="BC8" s="11">
        <v>91</v>
      </c>
      <c r="BD8" s="11">
        <v>110</v>
      </c>
      <c r="BE8" s="11">
        <v>84</v>
      </c>
      <c r="BF8" s="11">
        <v>86</v>
      </c>
      <c r="BG8" s="11">
        <v>58</v>
      </c>
      <c r="BH8" s="11">
        <v>56</v>
      </c>
      <c r="BI8" s="11">
        <v>83</v>
      </c>
      <c r="BJ8" s="11">
        <v>60</v>
      </c>
      <c r="BK8" s="11">
        <v>43</v>
      </c>
      <c r="BL8" s="11">
        <v>21</v>
      </c>
      <c r="BM8" s="11">
        <v>19</v>
      </c>
      <c r="BN8" s="11">
        <v>46</v>
      </c>
      <c r="BO8" s="11"/>
      <c r="BP8" s="11">
        <v>244</v>
      </c>
      <c r="BQ8" s="11">
        <v>261</v>
      </c>
      <c r="BR8" s="11">
        <v>139</v>
      </c>
      <c r="BS8" s="11">
        <v>196</v>
      </c>
      <c r="BT8" s="11">
        <v>112</v>
      </c>
      <c r="BU8" s="11">
        <v>58</v>
      </c>
      <c r="BV8" s="11"/>
      <c r="BW8" s="11">
        <v>35</v>
      </c>
      <c r="BX8" s="11">
        <v>219</v>
      </c>
      <c r="BY8" s="11">
        <v>323</v>
      </c>
      <c r="BZ8" s="11">
        <v>192</v>
      </c>
      <c r="CA8" s="11">
        <v>96</v>
      </c>
      <c r="CB8" s="11">
        <v>36</v>
      </c>
      <c r="CC8" s="11">
        <v>29</v>
      </c>
      <c r="CD8" s="11">
        <v>31</v>
      </c>
      <c r="CE8" s="11"/>
      <c r="CF8" s="11">
        <v>92</v>
      </c>
      <c r="CG8" s="11">
        <v>348</v>
      </c>
      <c r="CH8" s="11">
        <v>390</v>
      </c>
      <c r="CI8" s="11">
        <v>146</v>
      </c>
      <c r="CJ8" s="11">
        <v>34</v>
      </c>
      <c r="CK8" s="11"/>
      <c r="CL8" s="11">
        <v>116</v>
      </c>
      <c r="CM8" s="11"/>
      <c r="CN8" s="11">
        <v>536</v>
      </c>
      <c r="CO8" s="11">
        <v>210</v>
      </c>
      <c r="CP8" s="11">
        <v>265</v>
      </c>
    </row>
    <row r="9" spans="2:94" x14ac:dyDescent="0.35">
      <c r="B9" s="18" t="s">
        <v>205</v>
      </c>
      <c r="C9" s="17">
        <v>0.27224001292293798</v>
      </c>
      <c r="D9" s="17">
        <v>0.279944024210105</v>
      </c>
      <c r="E9" s="17">
        <v>0.25844692202543501</v>
      </c>
      <c r="F9" s="17"/>
      <c r="G9" s="17">
        <v>0.37191314795288299</v>
      </c>
      <c r="H9" s="17">
        <v>0.26896523887842499</v>
      </c>
      <c r="I9" s="17">
        <v>0.30399459930813</v>
      </c>
      <c r="J9" s="17">
        <v>0.195640218204332</v>
      </c>
      <c r="K9" s="17">
        <v>0.25523002552601998</v>
      </c>
      <c r="L9" s="17">
        <v>0.25693082862979599</v>
      </c>
      <c r="M9" s="17"/>
      <c r="N9" s="17">
        <v>0.27846977696611702</v>
      </c>
      <c r="O9" s="17">
        <v>0.28755944539789702</v>
      </c>
      <c r="P9" s="17">
        <v>0.30851948371086102</v>
      </c>
      <c r="Q9" s="17">
        <v>0.21483502537861601</v>
      </c>
      <c r="R9" s="17"/>
      <c r="S9" s="17">
        <v>0.35485751262706999</v>
      </c>
      <c r="T9" s="17">
        <v>0.22254190765923301</v>
      </c>
      <c r="U9" s="17">
        <v>0.29064481400582398</v>
      </c>
      <c r="V9" s="17">
        <v>0.24047466461643499</v>
      </c>
      <c r="W9" s="17">
        <v>0.1383548883406</v>
      </c>
      <c r="X9" s="17">
        <v>0.21594913535060101</v>
      </c>
      <c r="Y9" s="17">
        <v>0.37719685214155302</v>
      </c>
      <c r="Z9" s="17">
        <v>0.28957538021221702</v>
      </c>
      <c r="AA9" s="17">
        <v>0.27032244753699203</v>
      </c>
      <c r="AB9" s="17">
        <v>0.30224154103246298</v>
      </c>
      <c r="AC9" s="17">
        <v>0.27310032875655699</v>
      </c>
      <c r="AD9" s="17"/>
      <c r="AE9" s="17">
        <v>0.21321196602739401</v>
      </c>
      <c r="AF9" s="17">
        <v>0.314278094137939</v>
      </c>
      <c r="AG9" s="17">
        <v>0.26362787312584302</v>
      </c>
      <c r="AH9" s="17"/>
      <c r="AI9" s="17">
        <v>0.180159615160463</v>
      </c>
      <c r="AJ9" s="17">
        <v>0.363304068745811</v>
      </c>
      <c r="AK9" s="17">
        <v>0.25886266156118998</v>
      </c>
      <c r="AL9" s="17">
        <v>0.42490273908828402</v>
      </c>
      <c r="AM9" s="17">
        <v>0.164514268561541</v>
      </c>
      <c r="AN9" s="17"/>
      <c r="AO9" s="17">
        <v>0.19632255228849599</v>
      </c>
      <c r="AP9" s="17">
        <v>0.357849213746465</v>
      </c>
      <c r="AQ9" s="17">
        <v>0.28859988048380097</v>
      </c>
      <c r="AR9" s="17"/>
      <c r="AS9" s="17">
        <v>0.229453129605346</v>
      </c>
      <c r="AT9" s="17">
        <v>0.229295024900939</v>
      </c>
      <c r="AU9" s="17">
        <v>0.25366035100456402</v>
      </c>
      <c r="AV9" s="17">
        <v>0.360653218380659</v>
      </c>
      <c r="AW9" s="17">
        <v>0.49295608933042701</v>
      </c>
      <c r="AX9" s="17"/>
      <c r="AY9" s="17">
        <v>0.43618475856730798</v>
      </c>
      <c r="AZ9" s="17">
        <v>0.38566462477811297</v>
      </c>
      <c r="BA9" s="17">
        <v>0.26604722702760802</v>
      </c>
      <c r="BB9" s="17">
        <v>0.25877754916291801</v>
      </c>
      <c r="BC9" s="17">
        <v>0.19790452759045399</v>
      </c>
      <c r="BD9" s="17">
        <v>0.25765031480699002</v>
      </c>
      <c r="BE9" s="17">
        <v>0.330378157324827</v>
      </c>
      <c r="BF9" s="17">
        <v>0.28387864344083102</v>
      </c>
      <c r="BG9" s="17">
        <v>0.18934517815631199</v>
      </c>
      <c r="BH9" s="17">
        <v>0.35373467233934902</v>
      </c>
      <c r="BI9" s="17">
        <v>0.225729604117789</v>
      </c>
      <c r="BJ9" s="17">
        <v>0.26156478810116601</v>
      </c>
      <c r="BK9" s="17">
        <v>0.219533873873514</v>
      </c>
      <c r="BL9" s="17">
        <v>0.38565846044454299</v>
      </c>
      <c r="BM9" s="17">
        <v>0.26032835785270397</v>
      </c>
      <c r="BN9" s="17">
        <v>0.44777275486336199</v>
      </c>
      <c r="BO9" s="17"/>
      <c r="BP9" s="17">
        <v>0.36677339494379901</v>
      </c>
      <c r="BQ9" s="17">
        <v>0.248941022533645</v>
      </c>
      <c r="BR9" s="17">
        <v>0.228510440150861</v>
      </c>
      <c r="BS9" s="17">
        <v>0.29552396493858302</v>
      </c>
      <c r="BT9" s="17">
        <v>0.18301065383585199</v>
      </c>
      <c r="BU9" s="17">
        <v>0.18360057594184101</v>
      </c>
      <c r="BV9" s="17"/>
      <c r="BW9" s="17">
        <v>0.18907777278105001</v>
      </c>
      <c r="BX9" s="17">
        <v>0.31869120810632001</v>
      </c>
      <c r="BY9" s="17">
        <v>0.246001728431092</v>
      </c>
      <c r="BZ9" s="17">
        <v>0.26477759047518501</v>
      </c>
      <c r="CA9" s="17">
        <v>0.28472022837831201</v>
      </c>
      <c r="CB9" s="17">
        <v>0.186370520695191</v>
      </c>
      <c r="CC9" s="17">
        <v>0.409169739791577</v>
      </c>
      <c r="CD9" s="17">
        <v>0.35994118518450102</v>
      </c>
      <c r="CE9" s="17"/>
      <c r="CF9" s="17">
        <v>0.43376100182586502</v>
      </c>
      <c r="CG9" s="17">
        <v>0.25852320992356298</v>
      </c>
      <c r="CH9" s="17">
        <v>0.24930726859355001</v>
      </c>
      <c r="CI9" s="17">
        <v>0.26570162798083102</v>
      </c>
      <c r="CJ9" s="17">
        <v>0.26544957849890599</v>
      </c>
      <c r="CK9" s="17"/>
      <c r="CL9" s="17">
        <v>0.20474985894009901</v>
      </c>
      <c r="CM9" s="17"/>
      <c r="CN9" s="17">
        <v>0.35404857668060802</v>
      </c>
      <c r="CO9" s="17">
        <v>0.13602326262414399</v>
      </c>
      <c r="CP9" s="17">
        <v>0.214906050725438</v>
      </c>
    </row>
    <row r="10" spans="2:94" x14ac:dyDescent="0.35">
      <c r="B10" s="18" t="s">
        <v>206</v>
      </c>
      <c r="C10" s="17">
        <v>0.33889309899175102</v>
      </c>
      <c r="D10" s="17">
        <v>0.33972221932876501</v>
      </c>
      <c r="E10" s="17">
        <v>0.34089713659557203</v>
      </c>
      <c r="F10" s="17"/>
      <c r="G10" s="17">
        <v>0.29808107753747098</v>
      </c>
      <c r="H10" s="17">
        <v>0.43369548474783398</v>
      </c>
      <c r="I10" s="17">
        <v>0.32739280511077901</v>
      </c>
      <c r="J10" s="17">
        <v>0.37363086386912697</v>
      </c>
      <c r="K10" s="17">
        <v>0.300139408397264</v>
      </c>
      <c r="L10" s="17">
        <v>0.299025855113217</v>
      </c>
      <c r="M10" s="17"/>
      <c r="N10" s="17">
        <v>0.36463926736949198</v>
      </c>
      <c r="O10" s="17">
        <v>0.33969455886355299</v>
      </c>
      <c r="P10" s="17">
        <v>0.31785832812880399</v>
      </c>
      <c r="Q10" s="17">
        <v>0.32988605739898802</v>
      </c>
      <c r="R10" s="17"/>
      <c r="S10" s="17">
        <v>0.40748776905106499</v>
      </c>
      <c r="T10" s="17">
        <v>0.32079334842823498</v>
      </c>
      <c r="U10" s="17">
        <v>0.223683413331348</v>
      </c>
      <c r="V10" s="17">
        <v>0.27960284490825199</v>
      </c>
      <c r="W10" s="17">
        <v>0.31677089364087302</v>
      </c>
      <c r="X10" s="17">
        <v>0.37678202869708</v>
      </c>
      <c r="Y10" s="17">
        <v>0.32661734317910202</v>
      </c>
      <c r="Z10" s="17">
        <v>0.35594834024315802</v>
      </c>
      <c r="AA10" s="17">
        <v>0.34800896030495099</v>
      </c>
      <c r="AB10" s="17">
        <v>0.39743719370506603</v>
      </c>
      <c r="AC10" s="17">
        <v>0.35008787807602698</v>
      </c>
      <c r="AD10" s="17"/>
      <c r="AE10" s="17">
        <v>0.33474258199552798</v>
      </c>
      <c r="AF10" s="17">
        <v>0.35181296060271899</v>
      </c>
      <c r="AG10" s="17">
        <v>0.35309555977630702</v>
      </c>
      <c r="AH10" s="17"/>
      <c r="AI10" s="17">
        <v>0.35183045550248698</v>
      </c>
      <c r="AJ10" s="17">
        <v>0.35871235871990398</v>
      </c>
      <c r="AK10" s="17">
        <v>0.35236261621320197</v>
      </c>
      <c r="AL10" s="17">
        <v>0</v>
      </c>
      <c r="AM10" s="17">
        <v>0.36367976448286798</v>
      </c>
      <c r="AN10" s="17"/>
      <c r="AO10" s="17">
        <v>0.40594878875559898</v>
      </c>
      <c r="AP10" s="17">
        <v>0.361018706646759</v>
      </c>
      <c r="AQ10" s="17">
        <v>0.36180743336319798</v>
      </c>
      <c r="AR10" s="17"/>
      <c r="AS10" s="17">
        <v>0.30924577453678898</v>
      </c>
      <c r="AT10" s="17">
        <v>0.32458956801928701</v>
      </c>
      <c r="AU10" s="17">
        <v>0.38723029603841203</v>
      </c>
      <c r="AV10" s="17">
        <v>0.36604700815907598</v>
      </c>
      <c r="AW10" s="17">
        <v>0</v>
      </c>
      <c r="AX10" s="17"/>
      <c r="AY10" s="17">
        <v>0.45774391269679698</v>
      </c>
      <c r="AZ10" s="17">
        <v>0.20990143491033</v>
      </c>
      <c r="BA10" s="17">
        <v>0.43651278067063298</v>
      </c>
      <c r="BB10" s="17">
        <v>0.37221888448720503</v>
      </c>
      <c r="BC10" s="17">
        <v>0.329653569722474</v>
      </c>
      <c r="BD10" s="17">
        <v>0.32555781544433998</v>
      </c>
      <c r="BE10" s="17">
        <v>0.27546604267741398</v>
      </c>
      <c r="BF10" s="17">
        <v>0.31728244435397301</v>
      </c>
      <c r="BG10" s="17">
        <v>0.38758571501192401</v>
      </c>
      <c r="BH10" s="17">
        <v>0.33741946210519103</v>
      </c>
      <c r="BI10" s="17">
        <v>0.35701617972324201</v>
      </c>
      <c r="BJ10" s="17">
        <v>0.33981343404587699</v>
      </c>
      <c r="BK10" s="17">
        <v>0.27906625451397599</v>
      </c>
      <c r="BL10" s="17">
        <v>0.42485518803503403</v>
      </c>
      <c r="BM10" s="17">
        <v>0.43085456403032102</v>
      </c>
      <c r="BN10" s="17">
        <v>0.33532061367085098</v>
      </c>
      <c r="BO10" s="17"/>
      <c r="BP10" s="17">
        <v>0.36920875788939</v>
      </c>
      <c r="BQ10" s="17">
        <v>0.34231679420762101</v>
      </c>
      <c r="BR10" s="17">
        <v>0.32735366766002899</v>
      </c>
      <c r="BS10" s="17">
        <v>0.31158188275194598</v>
      </c>
      <c r="BT10" s="17">
        <v>0.30821565103948201</v>
      </c>
      <c r="BU10" s="17">
        <v>0.38230959605140602</v>
      </c>
      <c r="BV10" s="17"/>
      <c r="BW10" s="17">
        <v>0.35677413038429301</v>
      </c>
      <c r="BX10" s="17">
        <v>0.37130466103208098</v>
      </c>
      <c r="BY10" s="17">
        <v>0.35683331093066301</v>
      </c>
      <c r="BZ10" s="17">
        <v>0.30661320198791298</v>
      </c>
      <c r="CA10" s="17">
        <v>0.30880820345997301</v>
      </c>
      <c r="CB10" s="17">
        <v>0.46620853614951102</v>
      </c>
      <c r="CC10" s="17">
        <v>0.217229067824427</v>
      </c>
      <c r="CD10" s="17">
        <v>0.33231658655516799</v>
      </c>
      <c r="CE10" s="17"/>
      <c r="CF10" s="17">
        <v>0.32465167485064</v>
      </c>
      <c r="CG10" s="17">
        <v>0.33897879074357701</v>
      </c>
      <c r="CH10" s="17">
        <v>0.34013246531116997</v>
      </c>
      <c r="CI10" s="17">
        <v>0.36396568414845998</v>
      </c>
      <c r="CJ10" s="17">
        <v>0.25466127060452098</v>
      </c>
      <c r="CK10" s="17"/>
      <c r="CL10" s="17">
        <v>0.408702959206867</v>
      </c>
      <c r="CM10" s="17"/>
      <c r="CN10" s="17">
        <v>0.296175300744561</v>
      </c>
      <c r="CO10" s="17">
        <v>0.37764739239296402</v>
      </c>
      <c r="CP10" s="17">
        <v>0.39455235579651898</v>
      </c>
    </row>
    <row r="11" spans="2:94" x14ac:dyDescent="0.35">
      <c r="B11" s="18" t="s">
        <v>207</v>
      </c>
      <c r="C11" s="17">
        <v>0.204080053791062</v>
      </c>
      <c r="D11" s="17">
        <v>0.19729415582639001</v>
      </c>
      <c r="E11" s="17">
        <v>0.212575894092419</v>
      </c>
      <c r="F11" s="17"/>
      <c r="G11" s="17">
        <v>0.21092470182526599</v>
      </c>
      <c r="H11" s="17">
        <v>0.187668213839248</v>
      </c>
      <c r="I11" s="17">
        <v>0.163813507199778</v>
      </c>
      <c r="J11" s="17">
        <v>0.25394518725284199</v>
      </c>
      <c r="K11" s="17">
        <v>0.20761770768525101</v>
      </c>
      <c r="L11" s="17">
        <v>0.20334724870979701</v>
      </c>
      <c r="M11" s="17"/>
      <c r="N11" s="17">
        <v>0.163573239314557</v>
      </c>
      <c r="O11" s="17">
        <v>0.19107683420435401</v>
      </c>
      <c r="P11" s="17">
        <v>0.19637071732623099</v>
      </c>
      <c r="Q11" s="17">
        <v>0.26623140023675601</v>
      </c>
      <c r="R11" s="17"/>
      <c r="S11" s="17">
        <v>0.164960203944641</v>
      </c>
      <c r="T11" s="17">
        <v>0.21037716172802501</v>
      </c>
      <c r="U11" s="17">
        <v>0.25444985412719101</v>
      </c>
      <c r="V11" s="17">
        <v>0.239828946772249</v>
      </c>
      <c r="W11" s="17">
        <v>0.29480807740105403</v>
      </c>
      <c r="X11" s="17">
        <v>0.21556545095190699</v>
      </c>
      <c r="Y11" s="17">
        <v>5.6286126021279997E-2</v>
      </c>
      <c r="Z11" s="17">
        <v>0.15673489482512001</v>
      </c>
      <c r="AA11" s="17">
        <v>0.19461085801852801</v>
      </c>
      <c r="AB11" s="17">
        <v>0.21932125808877601</v>
      </c>
      <c r="AC11" s="17">
        <v>0.26670120238760198</v>
      </c>
      <c r="AD11" s="17"/>
      <c r="AE11" s="17">
        <v>0.20728375855113201</v>
      </c>
      <c r="AF11" s="17">
        <v>0.17696555723359</v>
      </c>
      <c r="AG11" s="17">
        <v>0.232698917023684</v>
      </c>
      <c r="AH11" s="17"/>
      <c r="AI11" s="17">
        <v>0.23276965072887901</v>
      </c>
      <c r="AJ11" s="17">
        <v>0.152495275552779</v>
      </c>
      <c r="AK11" s="17">
        <v>0.190354934452381</v>
      </c>
      <c r="AL11" s="17">
        <v>0.122556548562644</v>
      </c>
      <c r="AM11" s="17">
        <v>0.24620809694690701</v>
      </c>
      <c r="AN11" s="17"/>
      <c r="AO11" s="17">
        <v>0.19339251285903</v>
      </c>
      <c r="AP11" s="17">
        <v>0.15568238875044599</v>
      </c>
      <c r="AQ11" s="17">
        <v>0.18973823377747101</v>
      </c>
      <c r="AR11" s="17"/>
      <c r="AS11" s="17">
        <v>0.25082991753887002</v>
      </c>
      <c r="AT11" s="17">
        <v>0.24260829284514299</v>
      </c>
      <c r="AU11" s="17">
        <v>0.18593739528067099</v>
      </c>
      <c r="AV11" s="17">
        <v>0.12778008047627001</v>
      </c>
      <c r="AW11" s="17">
        <v>0</v>
      </c>
      <c r="AX11" s="17"/>
      <c r="AY11" s="17">
        <v>0</v>
      </c>
      <c r="AZ11" s="17">
        <v>0.208617733397188</v>
      </c>
      <c r="BA11" s="17">
        <v>0.14379267552585501</v>
      </c>
      <c r="BB11" s="17">
        <v>0.167898838032013</v>
      </c>
      <c r="BC11" s="17">
        <v>0.29311339122754199</v>
      </c>
      <c r="BD11" s="17">
        <v>0.24025897716591901</v>
      </c>
      <c r="BE11" s="17">
        <v>0.22555148592747001</v>
      </c>
      <c r="BF11" s="17">
        <v>0.165709571156158</v>
      </c>
      <c r="BG11" s="17">
        <v>0.26747154835845699</v>
      </c>
      <c r="BH11" s="17">
        <v>0.14121634644601799</v>
      </c>
      <c r="BI11" s="17">
        <v>0.22328632188419201</v>
      </c>
      <c r="BJ11" s="17">
        <v>0.20667661130779399</v>
      </c>
      <c r="BK11" s="17">
        <v>0.20390753579134999</v>
      </c>
      <c r="BL11" s="17">
        <v>4.8831872090168697E-2</v>
      </c>
      <c r="BM11" s="17">
        <v>0.104460539564028</v>
      </c>
      <c r="BN11" s="17">
        <v>0.11134402165670899</v>
      </c>
      <c r="BO11" s="17"/>
      <c r="BP11" s="17">
        <v>0.171567866952302</v>
      </c>
      <c r="BQ11" s="17">
        <v>0.20359197971417201</v>
      </c>
      <c r="BR11" s="17">
        <v>0.23496425698429099</v>
      </c>
      <c r="BS11" s="17">
        <v>0.2007192151694</v>
      </c>
      <c r="BT11" s="17">
        <v>0.27928092980663499</v>
      </c>
      <c r="BU11" s="17">
        <v>0.13890286555008699</v>
      </c>
      <c r="BV11" s="17"/>
      <c r="BW11" s="17">
        <v>0.29135970701696801</v>
      </c>
      <c r="BX11" s="17">
        <v>0.19346547677026099</v>
      </c>
      <c r="BY11" s="17">
        <v>0.19978970565538801</v>
      </c>
      <c r="BZ11" s="17">
        <v>0.21959933028517301</v>
      </c>
      <c r="CA11" s="17">
        <v>0.15445004471360599</v>
      </c>
      <c r="CB11" s="17">
        <v>0.129346307502122</v>
      </c>
      <c r="CC11" s="17">
        <v>0.232258476524345</v>
      </c>
      <c r="CD11" s="17">
        <v>0.187056017999645</v>
      </c>
      <c r="CE11" s="17"/>
      <c r="CF11" s="17">
        <v>0.14018026511084</v>
      </c>
      <c r="CG11" s="17">
        <v>0.17476730674124999</v>
      </c>
      <c r="CH11" s="17">
        <v>0.24211209331712399</v>
      </c>
      <c r="CI11" s="17">
        <v>0.213570908061918</v>
      </c>
      <c r="CJ11" s="17">
        <v>0.200820930907464</v>
      </c>
      <c r="CK11" s="17"/>
      <c r="CL11" s="17">
        <v>0.21544060584452199</v>
      </c>
      <c r="CM11" s="17"/>
      <c r="CN11" s="17">
        <v>0.18505333742941199</v>
      </c>
      <c r="CO11" s="17">
        <v>0.27301391189704699</v>
      </c>
      <c r="CP11" s="17">
        <v>0.187816520304045</v>
      </c>
    </row>
    <row r="12" spans="2:94" x14ac:dyDescent="0.35">
      <c r="B12" s="18" t="s">
        <v>208</v>
      </c>
      <c r="C12" s="17">
        <v>8.2563473448213395E-2</v>
      </c>
      <c r="D12" s="17">
        <v>9.1136748888448096E-2</v>
      </c>
      <c r="E12" s="17">
        <v>7.4676035000012603E-2</v>
      </c>
      <c r="F12" s="17"/>
      <c r="G12" s="17">
        <v>7.1075729277104802E-2</v>
      </c>
      <c r="H12" s="17">
        <v>6.2235828012888697E-2</v>
      </c>
      <c r="I12" s="17">
        <v>7.0057421162835407E-2</v>
      </c>
      <c r="J12" s="17">
        <v>4.9938982961743199E-2</v>
      </c>
      <c r="K12" s="17">
        <v>0.119570591096936</v>
      </c>
      <c r="L12" s="17">
        <v>0.118012472163215</v>
      </c>
      <c r="M12" s="17"/>
      <c r="N12" s="17">
        <v>9.1358173863088796E-2</v>
      </c>
      <c r="O12" s="17">
        <v>8.6812799896935397E-2</v>
      </c>
      <c r="P12" s="17">
        <v>8.0897904349770705E-2</v>
      </c>
      <c r="Q12" s="17">
        <v>7.0625591982478003E-2</v>
      </c>
      <c r="R12" s="17"/>
      <c r="S12" s="17">
        <v>3.7186948054959798E-2</v>
      </c>
      <c r="T12" s="17">
        <v>0.113767819715806</v>
      </c>
      <c r="U12" s="17">
        <v>7.7814474747369605E-2</v>
      </c>
      <c r="V12" s="17">
        <v>0.119471871468769</v>
      </c>
      <c r="W12" s="17">
        <v>0.12955478172527601</v>
      </c>
      <c r="X12" s="17">
        <v>9.2993451582443501E-2</v>
      </c>
      <c r="Y12" s="17">
        <v>0.10801838853588799</v>
      </c>
      <c r="Z12" s="17">
        <v>8.0154748233262602E-2</v>
      </c>
      <c r="AA12" s="17">
        <v>8.25091349878328E-2</v>
      </c>
      <c r="AB12" s="17">
        <v>2.7269096849427899E-2</v>
      </c>
      <c r="AC12" s="17">
        <v>3.63808867015806E-2</v>
      </c>
      <c r="AD12" s="17"/>
      <c r="AE12" s="17">
        <v>0.100238921365228</v>
      </c>
      <c r="AF12" s="17">
        <v>7.7461098304051804E-2</v>
      </c>
      <c r="AG12" s="17">
        <v>6.7905092372479006E-2</v>
      </c>
      <c r="AH12" s="17"/>
      <c r="AI12" s="17">
        <v>0.103914074020425</v>
      </c>
      <c r="AJ12" s="17">
        <v>6.7714150727373204E-2</v>
      </c>
      <c r="AK12" s="17">
        <v>8.1728523343892204E-2</v>
      </c>
      <c r="AL12" s="17">
        <v>0.229364029445841</v>
      </c>
      <c r="AM12" s="17">
        <v>8.2161017179388604E-2</v>
      </c>
      <c r="AN12" s="17"/>
      <c r="AO12" s="17">
        <v>8.6798329630484006E-2</v>
      </c>
      <c r="AP12" s="17">
        <v>7.1038929041097196E-2</v>
      </c>
      <c r="AQ12" s="17">
        <v>5.8477867130905699E-2</v>
      </c>
      <c r="AR12" s="17"/>
      <c r="AS12" s="17">
        <v>9.2421740673393801E-2</v>
      </c>
      <c r="AT12" s="17">
        <v>8.2343372934985698E-2</v>
      </c>
      <c r="AU12" s="17">
        <v>7.3082023924932404E-2</v>
      </c>
      <c r="AV12" s="17">
        <v>5.0300555794057303E-2</v>
      </c>
      <c r="AW12" s="17">
        <v>0.24117300798045499</v>
      </c>
      <c r="AX12" s="17"/>
      <c r="AY12" s="17">
        <v>0.106071328735895</v>
      </c>
      <c r="AZ12" s="17">
        <v>9.0097035162136602E-2</v>
      </c>
      <c r="BA12" s="17">
        <v>7.3556906937606595E-2</v>
      </c>
      <c r="BB12" s="17">
        <v>7.1095656765814405E-2</v>
      </c>
      <c r="BC12" s="17">
        <v>0.10295710770682701</v>
      </c>
      <c r="BD12" s="17">
        <v>6.28867655072958E-2</v>
      </c>
      <c r="BE12" s="17">
        <v>5.7858189964028098E-2</v>
      </c>
      <c r="BF12" s="17">
        <v>0.105470036190269</v>
      </c>
      <c r="BG12" s="17">
        <v>8.8361760690236102E-2</v>
      </c>
      <c r="BH12" s="17">
        <v>5.13330453416911E-2</v>
      </c>
      <c r="BI12" s="17">
        <v>8.3336436960711399E-2</v>
      </c>
      <c r="BJ12" s="17">
        <v>0.113842029936678</v>
      </c>
      <c r="BK12" s="17">
        <v>0.20899272588679499</v>
      </c>
      <c r="BL12" s="17">
        <v>4.6283797848397798E-2</v>
      </c>
      <c r="BM12" s="17">
        <v>0</v>
      </c>
      <c r="BN12" s="17">
        <v>4.0430043754712403E-2</v>
      </c>
      <c r="BO12" s="17"/>
      <c r="BP12" s="17">
        <v>4.3418780722911103E-2</v>
      </c>
      <c r="BQ12" s="17">
        <v>0.108393301375107</v>
      </c>
      <c r="BR12" s="17">
        <v>8.2151687875113594E-2</v>
      </c>
      <c r="BS12" s="17">
        <v>6.52396725908478E-2</v>
      </c>
      <c r="BT12" s="17">
        <v>0.14491087959788701</v>
      </c>
      <c r="BU12" s="17">
        <v>5.1123026698308802E-2</v>
      </c>
      <c r="BV12" s="17"/>
      <c r="BW12" s="17">
        <v>2.6535174143135699E-2</v>
      </c>
      <c r="BX12" s="17">
        <v>5.3862281404980797E-2</v>
      </c>
      <c r="BY12" s="17">
        <v>9.2270969351567603E-2</v>
      </c>
      <c r="BZ12" s="17">
        <v>8.7601520360977805E-2</v>
      </c>
      <c r="CA12" s="17">
        <v>0.14853207647825101</v>
      </c>
      <c r="CB12" s="17">
        <v>5.4775171391948999E-2</v>
      </c>
      <c r="CC12" s="17">
        <v>3.4372271559058303E-2</v>
      </c>
      <c r="CD12" s="17">
        <v>5.9100564470449098E-2</v>
      </c>
      <c r="CE12" s="17"/>
      <c r="CF12" s="17">
        <v>4.5415993063724201E-2</v>
      </c>
      <c r="CG12" s="17">
        <v>0.11405624721070801</v>
      </c>
      <c r="CH12" s="17">
        <v>7.5289054480029496E-2</v>
      </c>
      <c r="CI12" s="17">
        <v>4.4205263050554597E-2</v>
      </c>
      <c r="CJ12" s="17">
        <v>0.10879017452530799</v>
      </c>
      <c r="CK12" s="17"/>
      <c r="CL12" s="17">
        <v>0.103151556187418</v>
      </c>
      <c r="CM12" s="17"/>
      <c r="CN12" s="17">
        <v>6.8276384480981195E-2</v>
      </c>
      <c r="CO12" s="17">
        <v>0.103595269330434</v>
      </c>
      <c r="CP12" s="17">
        <v>9.4766908006755995E-2</v>
      </c>
    </row>
    <row r="13" spans="2:94" x14ac:dyDescent="0.35">
      <c r="B13" s="18" t="s">
        <v>209</v>
      </c>
      <c r="C13" s="17">
        <v>8.3609159058725194E-2</v>
      </c>
      <c r="D13" s="17">
        <v>7.6348466663254094E-2</v>
      </c>
      <c r="E13" s="17">
        <v>9.1572747538330099E-2</v>
      </c>
      <c r="F13" s="17"/>
      <c r="G13" s="17">
        <v>2.7131050507307099E-2</v>
      </c>
      <c r="H13" s="17">
        <v>2.9643577610833499E-2</v>
      </c>
      <c r="I13" s="17">
        <v>0.106242586197463</v>
      </c>
      <c r="J13" s="17">
        <v>9.21929029699044E-2</v>
      </c>
      <c r="K13" s="17">
        <v>0.11085540744592701</v>
      </c>
      <c r="L13" s="17">
        <v>0.11810919671727201</v>
      </c>
      <c r="M13" s="17"/>
      <c r="N13" s="17">
        <v>9.1615390853651599E-2</v>
      </c>
      <c r="O13" s="17">
        <v>8.0043303687305195E-2</v>
      </c>
      <c r="P13" s="17">
        <v>8.2855669475440194E-2</v>
      </c>
      <c r="Q13" s="17">
        <v>8.0352700349582307E-2</v>
      </c>
      <c r="R13" s="17"/>
      <c r="S13" s="17">
        <v>1.46959939424445E-2</v>
      </c>
      <c r="T13" s="17">
        <v>0.13251976246870101</v>
      </c>
      <c r="U13" s="17">
        <v>0.13335528916464701</v>
      </c>
      <c r="V13" s="17">
        <v>8.4862987770826501E-2</v>
      </c>
      <c r="W13" s="17">
        <v>0.106294064642865</v>
      </c>
      <c r="X13" s="17">
        <v>7.1835084448126099E-2</v>
      </c>
      <c r="Y13" s="17">
        <v>0.109408007355034</v>
      </c>
      <c r="Z13" s="17">
        <v>9.81243786084708E-2</v>
      </c>
      <c r="AA13" s="17">
        <v>7.4455985689045406E-2</v>
      </c>
      <c r="AB13" s="17">
        <v>4.0516223215498103E-2</v>
      </c>
      <c r="AC13" s="17">
        <v>7.3729704078233996E-2</v>
      </c>
      <c r="AD13" s="17"/>
      <c r="AE13" s="17">
        <v>0.136781333321919</v>
      </c>
      <c r="AF13" s="17">
        <v>5.8855871131898697E-2</v>
      </c>
      <c r="AG13" s="17">
        <v>4.80187939681921E-2</v>
      </c>
      <c r="AH13" s="17"/>
      <c r="AI13" s="17">
        <v>0.123263091786292</v>
      </c>
      <c r="AJ13" s="17">
        <v>4.0201150394665798E-2</v>
      </c>
      <c r="AK13" s="17">
        <v>8.80106998175893E-2</v>
      </c>
      <c r="AL13" s="17">
        <v>0.22317668290323101</v>
      </c>
      <c r="AM13" s="17">
        <v>9.0242359551006998E-2</v>
      </c>
      <c r="AN13" s="17"/>
      <c r="AO13" s="17">
        <v>0.108207815829628</v>
      </c>
      <c r="AP13" s="17">
        <v>3.4695670159624201E-2</v>
      </c>
      <c r="AQ13" s="17">
        <v>7.0688814074330197E-2</v>
      </c>
      <c r="AR13" s="17"/>
      <c r="AS13" s="17">
        <v>8.7472622623718202E-2</v>
      </c>
      <c r="AT13" s="17">
        <v>0.103281545059506</v>
      </c>
      <c r="AU13" s="17">
        <v>7.8743784986127996E-2</v>
      </c>
      <c r="AV13" s="17">
        <v>8.0014510583827997E-2</v>
      </c>
      <c r="AW13" s="17">
        <v>0.265870902689118</v>
      </c>
      <c r="AX13" s="17"/>
      <c r="AY13" s="17">
        <v>0</v>
      </c>
      <c r="AZ13" s="17">
        <v>8.4156795434852799E-2</v>
      </c>
      <c r="BA13" s="17">
        <v>8.0090409838296503E-2</v>
      </c>
      <c r="BB13" s="17">
        <v>7.0914385996609194E-2</v>
      </c>
      <c r="BC13" s="17">
        <v>6.4248489677179596E-2</v>
      </c>
      <c r="BD13" s="17">
        <v>8.62213838324737E-2</v>
      </c>
      <c r="BE13" s="17">
        <v>0.11074612410626</v>
      </c>
      <c r="BF13" s="17">
        <v>0.116961890638194</v>
      </c>
      <c r="BG13" s="17">
        <v>4.92488423930958E-2</v>
      </c>
      <c r="BH13" s="17">
        <v>8.1272968352396502E-2</v>
      </c>
      <c r="BI13" s="17">
        <v>9.8473467555839606E-2</v>
      </c>
      <c r="BJ13" s="17">
        <v>6.2254428800469101E-2</v>
      </c>
      <c r="BK13" s="17">
        <v>8.8499609934365106E-2</v>
      </c>
      <c r="BL13" s="17">
        <v>9.43706815818567E-2</v>
      </c>
      <c r="BM13" s="17">
        <v>0.15176974715746799</v>
      </c>
      <c r="BN13" s="17">
        <v>6.5132566054366001E-2</v>
      </c>
      <c r="BO13" s="17"/>
      <c r="BP13" s="17">
        <v>3.2303318959580503E-2</v>
      </c>
      <c r="BQ13" s="17">
        <v>7.0736225421044296E-2</v>
      </c>
      <c r="BR13" s="17">
        <v>0.112779431043941</v>
      </c>
      <c r="BS13" s="17">
        <v>0.106107335403973</v>
      </c>
      <c r="BT13" s="17">
        <v>7.5967618909875398E-2</v>
      </c>
      <c r="BU13" s="17">
        <v>0.228093805904175</v>
      </c>
      <c r="BV13" s="17"/>
      <c r="BW13" s="17">
        <v>0.13625321567455301</v>
      </c>
      <c r="BX13" s="17">
        <v>5.3892983054381297E-2</v>
      </c>
      <c r="BY13" s="17">
        <v>9.60410356480179E-2</v>
      </c>
      <c r="BZ13" s="17">
        <v>9.45486933289236E-2</v>
      </c>
      <c r="CA13" s="17">
        <v>0.103489446969859</v>
      </c>
      <c r="CB13" s="17">
        <v>0.16329946426122599</v>
      </c>
      <c r="CC13" s="17">
        <v>7.0562992609089797E-2</v>
      </c>
      <c r="CD13" s="17">
        <v>0</v>
      </c>
      <c r="CE13" s="17"/>
      <c r="CF13" s="17">
        <v>5.5991065148930597E-2</v>
      </c>
      <c r="CG13" s="17">
        <v>9.9757486850250696E-2</v>
      </c>
      <c r="CH13" s="17">
        <v>7.5320704746915407E-2</v>
      </c>
      <c r="CI13" s="17">
        <v>7.1663652532963903E-2</v>
      </c>
      <c r="CJ13" s="17">
        <v>0.13962421593306601</v>
      </c>
      <c r="CK13" s="17"/>
      <c r="CL13" s="17">
        <v>5.85841841619094E-2</v>
      </c>
      <c r="CM13" s="17"/>
      <c r="CN13" s="17">
        <v>7.2549693065166496E-2</v>
      </c>
      <c r="CO13" s="17">
        <v>9.4917290679694399E-2</v>
      </c>
      <c r="CP13" s="17">
        <v>9.7006271510838904E-2</v>
      </c>
    </row>
    <row r="14" spans="2:94" x14ac:dyDescent="0.35">
      <c r="B14" s="18" t="s">
        <v>133</v>
      </c>
      <c r="C14" s="17">
        <v>1.8614201787309902E-2</v>
      </c>
      <c r="D14" s="17">
        <v>1.55543850830379E-2</v>
      </c>
      <c r="E14" s="17">
        <v>2.1831264748231199E-2</v>
      </c>
      <c r="F14" s="17"/>
      <c r="G14" s="17">
        <v>2.0874292899967999E-2</v>
      </c>
      <c r="H14" s="17">
        <v>1.77916569107711E-2</v>
      </c>
      <c r="I14" s="17">
        <v>2.8499081021014699E-2</v>
      </c>
      <c r="J14" s="17">
        <v>3.4651844742051997E-2</v>
      </c>
      <c r="K14" s="17">
        <v>6.5868598486020996E-3</v>
      </c>
      <c r="L14" s="17">
        <v>4.5743986667033899E-3</v>
      </c>
      <c r="M14" s="17"/>
      <c r="N14" s="17">
        <v>1.03441516330932E-2</v>
      </c>
      <c r="O14" s="17">
        <v>1.4813057949955501E-2</v>
      </c>
      <c r="P14" s="17">
        <v>1.34978970088929E-2</v>
      </c>
      <c r="Q14" s="17">
        <v>3.8069224653580397E-2</v>
      </c>
      <c r="R14" s="17"/>
      <c r="S14" s="17">
        <v>2.0811572379820301E-2</v>
      </c>
      <c r="T14" s="17">
        <v>0</v>
      </c>
      <c r="U14" s="17">
        <v>2.0052154623620099E-2</v>
      </c>
      <c r="V14" s="17">
        <v>3.5758684463468998E-2</v>
      </c>
      <c r="W14" s="17">
        <v>1.42172942493321E-2</v>
      </c>
      <c r="X14" s="17">
        <v>2.68748489698428E-2</v>
      </c>
      <c r="Y14" s="17">
        <v>2.2473282767142701E-2</v>
      </c>
      <c r="Z14" s="17">
        <v>1.9462257877771501E-2</v>
      </c>
      <c r="AA14" s="17">
        <v>3.0092613462649902E-2</v>
      </c>
      <c r="AB14" s="17">
        <v>1.32146871087693E-2</v>
      </c>
      <c r="AC14" s="17">
        <v>0</v>
      </c>
      <c r="AD14" s="17"/>
      <c r="AE14" s="17">
        <v>7.7414387387982203E-3</v>
      </c>
      <c r="AF14" s="17">
        <v>2.0626418589802398E-2</v>
      </c>
      <c r="AG14" s="17">
        <v>3.46537637334937E-2</v>
      </c>
      <c r="AH14" s="17"/>
      <c r="AI14" s="17">
        <v>8.0631128014522595E-3</v>
      </c>
      <c r="AJ14" s="17">
        <v>1.7572995859467401E-2</v>
      </c>
      <c r="AK14" s="17">
        <v>2.8680564611745701E-2</v>
      </c>
      <c r="AL14" s="17">
        <v>0</v>
      </c>
      <c r="AM14" s="17">
        <v>5.31944932782887E-2</v>
      </c>
      <c r="AN14" s="17"/>
      <c r="AO14" s="17">
        <v>9.3300006367634698E-3</v>
      </c>
      <c r="AP14" s="17">
        <v>1.9715091655609199E-2</v>
      </c>
      <c r="AQ14" s="17">
        <v>3.0687771170294299E-2</v>
      </c>
      <c r="AR14" s="17"/>
      <c r="AS14" s="17">
        <v>3.0576815021882701E-2</v>
      </c>
      <c r="AT14" s="17">
        <v>1.7882196240139401E-2</v>
      </c>
      <c r="AU14" s="17">
        <v>2.1346148765291999E-2</v>
      </c>
      <c r="AV14" s="17">
        <v>1.5204626606109601E-2</v>
      </c>
      <c r="AW14" s="17">
        <v>0</v>
      </c>
      <c r="AX14" s="17"/>
      <c r="AY14" s="17">
        <v>0</v>
      </c>
      <c r="AZ14" s="17">
        <v>2.1562376317379599E-2</v>
      </c>
      <c r="BA14" s="17">
        <v>0</v>
      </c>
      <c r="BB14" s="17">
        <v>5.9094685555441097E-2</v>
      </c>
      <c r="BC14" s="17">
        <v>1.2122914075523799E-2</v>
      </c>
      <c r="BD14" s="17">
        <v>2.74247432429813E-2</v>
      </c>
      <c r="BE14" s="17">
        <v>0</v>
      </c>
      <c r="BF14" s="17">
        <v>1.0697414220573701E-2</v>
      </c>
      <c r="BG14" s="17">
        <v>1.7986955389975599E-2</v>
      </c>
      <c r="BH14" s="17">
        <v>3.5023505415354803E-2</v>
      </c>
      <c r="BI14" s="17">
        <v>1.21579897582257E-2</v>
      </c>
      <c r="BJ14" s="17">
        <v>1.5848707808015301E-2</v>
      </c>
      <c r="BK14" s="17">
        <v>0</v>
      </c>
      <c r="BL14" s="17">
        <v>0</v>
      </c>
      <c r="BM14" s="17">
        <v>5.2586791395479601E-2</v>
      </c>
      <c r="BN14" s="17">
        <v>0</v>
      </c>
      <c r="BO14" s="17"/>
      <c r="BP14" s="17">
        <v>1.6727880532017399E-2</v>
      </c>
      <c r="BQ14" s="17">
        <v>2.6020676748410399E-2</v>
      </c>
      <c r="BR14" s="17">
        <v>1.4240516285763999E-2</v>
      </c>
      <c r="BS14" s="17">
        <v>2.0827929145249599E-2</v>
      </c>
      <c r="BT14" s="17">
        <v>8.6142668102680599E-3</v>
      </c>
      <c r="BU14" s="17">
        <v>1.5970129854181898E-2</v>
      </c>
      <c r="BV14" s="17"/>
      <c r="BW14" s="17">
        <v>0</v>
      </c>
      <c r="BX14" s="17">
        <v>8.7833896319766697E-3</v>
      </c>
      <c r="BY14" s="17">
        <v>9.0632499832703807E-3</v>
      </c>
      <c r="BZ14" s="17">
        <v>2.68596635618275E-2</v>
      </c>
      <c r="CA14" s="17">
        <v>0</v>
      </c>
      <c r="CB14" s="17">
        <v>0</v>
      </c>
      <c r="CC14" s="17">
        <v>3.6407451691502897E-2</v>
      </c>
      <c r="CD14" s="17">
        <v>6.1585645790237099E-2</v>
      </c>
      <c r="CE14" s="17"/>
      <c r="CF14" s="17">
        <v>0</v>
      </c>
      <c r="CG14" s="17">
        <v>1.39169585306504E-2</v>
      </c>
      <c r="CH14" s="17">
        <v>1.7838413551210401E-2</v>
      </c>
      <c r="CI14" s="17">
        <v>4.0892864225271802E-2</v>
      </c>
      <c r="CJ14" s="17">
        <v>3.06538295307347E-2</v>
      </c>
      <c r="CK14" s="17"/>
      <c r="CL14" s="17">
        <v>9.3708356591844007E-3</v>
      </c>
      <c r="CM14" s="17"/>
      <c r="CN14" s="17">
        <v>2.3896707599271601E-2</v>
      </c>
      <c r="CO14" s="17">
        <v>1.48028730757162E-2</v>
      </c>
      <c r="CP14" s="17">
        <v>1.09518936564026E-2</v>
      </c>
    </row>
    <row r="15" spans="2:94" x14ac:dyDescent="0.35">
      <c r="B15" s="18" t="s">
        <v>145</v>
      </c>
      <c r="C15" s="20">
        <v>0.611133111914689</v>
      </c>
      <c r="D15" s="20">
        <v>0.61966624353887001</v>
      </c>
      <c r="E15" s="20">
        <v>0.59934405862100704</v>
      </c>
      <c r="F15" s="20"/>
      <c r="G15" s="20">
        <v>0.66999422549035403</v>
      </c>
      <c r="H15" s="20">
        <v>0.70266072362625898</v>
      </c>
      <c r="I15" s="20">
        <v>0.63138740441890895</v>
      </c>
      <c r="J15" s="20">
        <v>0.569271082073458</v>
      </c>
      <c r="K15" s="20">
        <v>0.55536943392328497</v>
      </c>
      <c r="L15" s="20">
        <v>0.55595668374301299</v>
      </c>
      <c r="M15" s="20"/>
      <c r="N15" s="20">
        <v>0.643109044335609</v>
      </c>
      <c r="O15" s="20">
        <v>0.62725400426144995</v>
      </c>
      <c r="P15" s="20">
        <v>0.62637781183966501</v>
      </c>
      <c r="Q15" s="20">
        <v>0.54472108277760301</v>
      </c>
      <c r="R15" s="20"/>
      <c r="S15" s="20">
        <v>0.76234528167813498</v>
      </c>
      <c r="T15" s="20">
        <v>0.54333525608746802</v>
      </c>
      <c r="U15" s="20">
        <v>0.51432822733717198</v>
      </c>
      <c r="V15" s="20">
        <v>0.52007750952468601</v>
      </c>
      <c r="W15" s="20">
        <v>0.45512578198147302</v>
      </c>
      <c r="X15" s="20">
        <v>0.592731164047681</v>
      </c>
      <c r="Y15" s="20">
        <v>0.70381419532065503</v>
      </c>
      <c r="Z15" s="20">
        <v>0.64552372045537498</v>
      </c>
      <c r="AA15" s="20">
        <v>0.61833140784194396</v>
      </c>
      <c r="AB15" s="20">
        <v>0.69967873473752795</v>
      </c>
      <c r="AC15" s="20">
        <v>0.62318820683258302</v>
      </c>
      <c r="AD15" s="20"/>
      <c r="AE15" s="20">
        <v>0.54795454802292198</v>
      </c>
      <c r="AF15" s="20">
        <v>0.666091054740657</v>
      </c>
      <c r="AG15" s="20">
        <v>0.61672343290215104</v>
      </c>
      <c r="AH15" s="20"/>
      <c r="AI15" s="20">
        <v>0.53199007066295101</v>
      </c>
      <c r="AJ15" s="20">
        <v>0.72201642746571504</v>
      </c>
      <c r="AK15" s="20">
        <v>0.61122527777439195</v>
      </c>
      <c r="AL15" s="20">
        <v>0.42490273908828402</v>
      </c>
      <c r="AM15" s="20">
        <v>0.52819403304440904</v>
      </c>
      <c r="AN15" s="20"/>
      <c r="AO15" s="20">
        <v>0.60227134104409497</v>
      </c>
      <c r="AP15" s="20">
        <v>0.718867920393224</v>
      </c>
      <c r="AQ15" s="20">
        <v>0.65040731384699901</v>
      </c>
      <c r="AR15" s="20"/>
      <c r="AS15" s="20">
        <v>0.53869890414213495</v>
      </c>
      <c r="AT15" s="20">
        <v>0.55388459292022596</v>
      </c>
      <c r="AU15" s="20">
        <v>0.64089064704297605</v>
      </c>
      <c r="AV15" s="20">
        <v>0.72670022653973498</v>
      </c>
      <c r="AW15" s="20">
        <v>0.49295608933042701</v>
      </c>
      <c r="AX15" s="20"/>
      <c r="AY15" s="20">
        <v>0.89392867126410502</v>
      </c>
      <c r="AZ15" s="20">
        <v>0.59556605968844301</v>
      </c>
      <c r="BA15" s="20">
        <v>0.70256000769824201</v>
      </c>
      <c r="BB15" s="20">
        <v>0.63099643365012203</v>
      </c>
      <c r="BC15" s="20">
        <v>0.52755809731292802</v>
      </c>
      <c r="BD15" s="20">
        <v>0.58320813025133</v>
      </c>
      <c r="BE15" s="20">
        <v>0.60584420000224104</v>
      </c>
      <c r="BF15" s="20">
        <v>0.60116108779480504</v>
      </c>
      <c r="BG15" s="20">
        <v>0.57693089316823498</v>
      </c>
      <c r="BH15" s="20">
        <v>0.69115413444453899</v>
      </c>
      <c r="BI15" s="20">
        <v>0.58274578384103104</v>
      </c>
      <c r="BJ15" s="20">
        <v>0.60137822214704395</v>
      </c>
      <c r="BK15" s="20">
        <v>0.49860012838749002</v>
      </c>
      <c r="BL15" s="20">
        <v>0.81051364847957696</v>
      </c>
      <c r="BM15" s="20">
        <v>0.69118292188302399</v>
      </c>
      <c r="BN15" s="20">
        <v>0.78309336853421296</v>
      </c>
      <c r="BO15" s="20"/>
      <c r="BP15" s="20">
        <v>0.73598215283318902</v>
      </c>
      <c r="BQ15" s="20">
        <v>0.59125781674126598</v>
      </c>
      <c r="BR15" s="20">
        <v>0.55586410781089102</v>
      </c>
      <c r="BS15" s="20">
        <v>0.60710584769053</v>
      </c>
      <c r="BT15" s="20">
        <v>0.49122630487533397</v>
      </c>
      <c r="BU15" s="20">
        <v>0.565910171993247</v>
      </c>
      <c r="BV15" s="20"/>
      <c r="BW15" s="20">
        <v>0.54585190316534304</v>
      </c>
      <c r="BX15" s="20">
        <v>0.68999586913840105</v>
      </c>
      <c r="BY15" s="20">
        <v>0.60283503936175598</v>
      </c>
      <c r="BZ15" s="20">
        <v>0.57139079246309898</v>
      </c>
      <c r="CA15" s="20">
        <v>0.59352843183828496</v>
      </c>
      <c r="CB15" s="20">
        <v>0.65257905684470296</v>
      </c>
      <c r="CC15" s="20">
        <v>0.62639880761600397</v>
      </c>
      <c r="CD15" s="20">
        <v>0.69225777173966796</v>
      </c>
      <c r="CE15" s="20"/>
      <c r="CF15" s="20">
        <v>0.75841267667650503</v>
      </c>
      <c r="CG15" s="20">
        <v>0.59750200066713999</v>
      </c>
      <c r="CH15" s="20">
        <v>0.58943973390472004</v>
      </c>
      <c r="CI15" s="20">
        <v>0.62966731212929195</v>
      </c>
      <c r="CJ15" s="20">
        <v>0.52011084910342698</v>
      </c>
      <c r="CK15" s="20"/>
      <c r="CL15" s="20">
        <v>0.61345281814696595</v>
      </c>
      <c r="CM15" s="20"/>
      <c r="CN15" s="20">
        <v>0.65022387742516896</v>
      </c>
      <c r="CO15" s="20">
        <v>0.51367065501710796</v>
      </c>
      <c r="CP15" s="20">
        <v>0.60945840652195704</v>
      </c>
    </row>
    <row r="16" spans="2:94" x14ac:dyDescent="0.35">
      <c r="B16" s="18" t="s">
        <v>146</v>
      </c>
      <c r="C16" s="20">
        <v>0.16617263250693901</v>
      </c>
      <c r="D16" s="20">
        <v>0.16748521555170201</v>
      </c>
      <c r="E16" s="20">
        <v>0.16624878253834299</v>
      </c>
      <c r="F16" s="20"/>
      <c r="G16" s="20">
        <v>9.8206779784411904E-2</v>
      </c>
      <c r="H16" s="20">
        <v>9.1879405623722196E-2</v>
      </c>
      <c r="I16" s="20">
        <v>0.17630000736029899</v>
      </c>
      <c r="J16" s="20">
        <v>0.14213188593164799</v>
      </c>
      <c r="K16" s="20">
        <v>0.230425998542862</v>
      </c>
      <c r="L16" s="20">
        <v>0.236121668880487</v>
      </c>
      <c r="M16" s="20"/>
      <c r="N16" s="20">
        <v>0.18297356471674001</v>
      </c>
      <c r="O16" s="20">
        <v>0.16685610358424099</v>
      </c>
      <c r="P16" s="20">
        <v>0.163753573825211</v>
      </c>
      <c r="Q16" s="20">
        <v>0.15097829233206</v>
      </c>
      <c r="R16" s="20"/>
      <c r="S16" s="20">
        <v>5.18829419974043E-2</v>
      </c>
      <c r="T16" s="20">
        <v>0.246287582184507</v>
      </c>
      <c r="U16" s="20">
        <v>0.211169763912017</v>
      </c>
      <c r="V16" s="20">
        <v>0.20433485923959599</v>
      </c>
      <c r="W16" s="20">
        <v>0.23584884636813999</v>
      </c>
      <c r="X16" s="20">
        <v>0.16482853603056999</v>
      </c>
      <c r="Y16" s="20">
        <v>0.217426395890922</v>
      </c>
      <c r="Z16" s="20">
        <v>0.178279126841733</v>
      </c>
      <c r="AA16" s="20">
        <v>0.15696512067687801</v>
      </c>
      <c r="AB16" s="20">
        <v>6.7785320064926005E-2</v>
      </c>
      <c r="AC16" s="20">
        <v>0.110110590779815</v>
      </c>
      <c r="AD16" s="20"/>
      <c r="AE16" s="20">
        <v>0.23702025468714699</v>
      </c>
      <c r="AF16" s="20">
        <v>0.13631696943595101</v>
      </c>
      <c r="AG16" s="20">
        <v>0.115923886340671</v>
      </c>
      <c r="AH16" s="20"/>
      <c r="AI16" s="20">
        <v>0.22717716580671801</v>
      </c>
      <c r="AJ16" s="20">
        <v>0.107915301122039</v>
      </c>
      <c r="AK16" s="20">
        <v>0.16973922316148099</v>
      </c>
      <c r="AL16" s="20">
        <v>0.45254071234907201</v>
      </c>
      <c r="AM16" s="20">
        <v>0.17240337673039599</v>
      </c>
      <c r="AN16" s="20"/>
      <c r="AO16" s="20">
        <v>0.195006145460112</v>
      </c>
      <c r="AP16" s="20">
        <v>0.10573459920072099</v>
      </c>
      <c r="AQ16" s="20">
        <v>0.129166681205236</v>
      </c>
      <c r="AR16" s="20"/>
      <c r="AS16" s="20">
        <v>0.179894363297112</v>
      </c>
      <c r="AT16" s="20">
        <v>0.18562491799449199</v>
      </c>
      <c r="AU16" s="20">
        <v>0.15182580891106001</v>
      </c>
      <c r="AV16" s="20">
        <v>0.13031506637788501</v>
      </c>
      <c r="AW16" s="20">
        <v>0.50704391066957299</v>
      </c>
      <c r="AX16" s="20"/>
      <c r="AY16" s="20">
        <v>0.106071328735895</v>
      </c>
      <c r="AZ16" s="20">
        <v>0.17425383059698901</v>
      </c>
      <c r="BA16" s="20">
        <v>0.15364731677590299</v>
      </c>
      <c r="BB16" s="20">
        <v>0.14201004276242399</v>
      </c>
      <c r="BC16" s="20">
        <v>0.16720559738400601</v>
      </c>
      <c r="BD16" s="20">
        <v>0.14910814933976901</v>
      </c>
      <c r="BE16" s="20">
        <v>0.168604314070288</v>
      </c>
      <c r="BF16" s="20">
        <v>0.22243192682846399</v>
      </c>
      <c r="BG16" s="20">
        <v>0.13761060308333201</v>
      </c>
      <c r="BH16" s="20">
        <v>0.132606013694088</v>
      </c>
      <c r="BI16" s="20">
        <v>0.18180990451655099</v>
      </c>
      <c r="BJ16" s="20">
        <v>0.17609645873714699</v>
      </c>
      <c r="BK16" s="20">
        <v>0.29749233582116003</v>
      </c>
      <c r="BL16" s="20">
        <v>0.140654479430254</v>
      </c>
      <c r="BM16" s="20">
        <v>0.15176974715746799</v>
      </c>
      <c r="BN16" s="20">
        <v>0.105562609809078</v>
      </c>
      <c r="BO16" s="20"/>
      <c r="BP16" s="20">
        <v>7.5722099682491606E-2</v>
      </c>
      <c r="BQ16" s="20">
        <v>0.17912952679615099</v>
      </c>
      <c r="BR16" s="20">
        <v>0.19493111891905399</v>
      </c>
      <c r="BS16" s="20">
        <v>0.171347007994821</v>
      </c>
      <c r="BT16" s="20">
        <v>0.22087849850776201</v>
      </c>
      <c r="BU16" s="20">
        <v>0.27921683260248398</v>
      </c>
      <c r="BV16" s="20"/>
      <c r="BW16" s="20">
        <v>0.16278838981768901</v>
      </c>
      <c r="BX16" s="20">
        <v>0.107755264459362</v>
      </c>
      <c r="BY16" s="20">
        <v>0.188312004999586</v>
      </c>
      <c r="BZ16" s="20">
        <v>0.182150213689901</v>
      </c>
      <c r="CA16" s="20">
        <v>0.25202152344810902</v>
      </c>
      <c r="CB16" s="20">
        <v>0.218074635653175</v>
      </c>
      <c r="CC16" s="20">
        <v>0.104935264168148</v>
      </c>
      <c r="CD16" s="20">
        <v>5.9100564470449098E-2</v>
      </c>
      <c r="CE16" s="20"/>
      <c r="CF16" s="20">
        <v>0.101407058212655</v>
      </c>
      <c r="CG16" s="20">
        <v>0.21381373406095899</v>
      </c>
      <c r="CH16" s="20">
        <v>0.150609759226945</v>
      </c>
      <c r="CI16" s="20">
        <v>0.115868915583519</v>
      </c>
      <c r="CJ16" s="20">
        <v>0.24841439045837399</v>
      </c>
      <c r="CK16" s="20"/>
      <c r="CL16" s="20">
        <v>0.161735740349328</v>
      </c>
      <c r="CM16" s="20"/>
      <c r="CN16" s="20">
        <v>0.14082607754614801</v>
      </c>
      <c r="CO16" s="20">
        <v>0.19851256001012901</v>
      </c>
      <c r="CP16" s="20">
        <v>0.19177317951759501</v>
      </c>
    </row>
    <row r="17" spans="2:94" x14ac:dyDescent="0.35">
      <c r="B17" s="18" t="s">
        <v>147</v>
      </c>
      <c r="C17" s="21">
        <v>0.44496047940775102</v>
      </c>
      <c r="D17" s="21">
        <v>0.45218102798716803</v>
      </c>
      <c r="E17" s="21">
        <v>0.43309527608266402</v>
      </c>
      <c r="F17" s="21"/>
      <c r="G17" s="21">
        <v>0.57178744570594198</v>
      </c>
      <c r="H17" s="21">
        <v>0.61078131800253699</v>
      </c>
      <c r="I17" s="21">
        <v>0.45508739705861001</v>
      </c>
      <c r="J17" s="21">
        <v>0.42713919614181101</v>
      </c>
      <c r="K17" s="21">
        <v>0.32494343538042197</v>
      </c>
      <c r="L17" s="21">
        <v>0.31983501486252602</v>
      </c>
      <c r="M17" s="21"/>
      <c r="N17" s="21">
        <v>0.46013547961886903</v>
      </c>
      <c r="O17" s="21">
        <v>0.46039790067720998</v>
      </c>
      <c r="P17" s="21">
        <v>0.46262423801445401</v>
      </c>
      <c r="Q17" s="21">
        <v>0.393742790445543</v>
      </c>
      <c r="R17" s="21"/>
      <c r="S17" s="21">
        <v>0.71046233968073103</v>
      </c>
      <c r="T17" s="21">
        <v>0.297047673902961</v>
      </c>
      <c r="U17" s="21">
        <v>0.30315846342515401</v>
      </c>
      <c r="V17" s="21">
        <v>0.31574265028509102</v>
      </c>
      <c r="W17" s="21">
        <v>0.219276935613333</v>
      </c>
      <c r="X17" s="21">
        <v>0.42790262801711099</v>
      </c>
      <c r="Y17" s="21">
        <v>0.48638779942973298</v>
      </c>
      <c r="Z17" s="21">
        <v>0.46724459361364101</v>
      </c>
      <c r="AA17" s="21">
        <v>0.461366287165066</v>
      </c>
      <c r="AB17" s="21">
        <v>0.63189341467260196</v>
      </c>
      <c r="AC17" s="21">
        <v>0.51307761605276903</v>
      </c>
      <c r="AD17" s="21"/>
      <c r="AE17" s="21">
        <v>0.31093429333577499</v>
      </c>
      <c r="AF17" s="21">
        <v>0.52977408530470704</v>
      </c>
      <c r="AG17" s="21">
        <v>0.50079954656147996</v>
      </c>
      <c r="AH17" s="21"/>
      <c r="AI17" s="21">
        <v>0.30481290485623302</v>
      </c>
      <c r="AJ17" s="21">
        <v>0.61410112634367597</v>
      </c>
      <c r="AK17" s="21">
        <v>0.44148605461291102</v>
      </c>
      <c r="AL17" s="21">
        <v>-2.7637973260787999E-2</v>
      </c>
      <c r="AM17" s="21">
        <v>0.35579065631401402</v>
      </c>
      <c r="AN17" s="21"/>
      <c r="AO17" s="21">
        <v>0.407265195583984</v>
      </c>
      <c r="AP17" s="21">
        <v>0.61313332119250197</v>
      </c>
      <c r="AQ17" s="21">
        <v>0.52124063264176301</v>
      </c>
      <c r="AR17" s="21"/>
      <c r="AS17" s="21">
        <v>0.358804540845023</v>
      </c>
      <c r="AT17" s="21">
        <v>0.36825967492573403</v>
      </c>
      <c r="AU17" s="21">
        <v>0.48906483813191598</v>
      </c>
      <c r="AV17" s="21">
        <v>0.59638516016184995</v>
      </c>
      <c r="AW17" s="21">
        <v>-1.40878213391458E-2</v>
      </c>
      <c r="AX17" s="21"/>
      <c r="AY17" s="21">
        <v>0.78785734252821005</v>
      </c>
      <c r="AZ17" s="21">
        <v>0.42131222909145399</v>
      </c>
      <c r="BA17" s="21">
        <v>0.54891269092233896</v>
      </c>
      <c r="BB17" s="21">
        <v>0.48898639088769902</v>
      </c>
      <c r="BC17" s="21">
        <v>0.36035249992892199</v>
      </c>
      <c r="BD17" s="21">
        <v>0.43409998091156099</v>
      </c>
      <c r="BE17" s="21">
        <v>0.43723988593195301</v>
      </c>
      <c r="BF17" s="21">
        <v>0.37872916096634102</v>
      </c>
      <c r="BG17" s="21">
        <v>0.43932029008490298</v>
      </c>
      <c r="BH17" s="21">
        <v>0.55854812075045202</v>
      </c>
      <c r="BI17" s="21">
        <v>0.40093587932448099</v>
      </c>
      <c r="BJ17" s="21">
        <v>0.42528176340989698</v>
      </c>
      <c r="BK17" s="21">
        <v>0.20110779256633099</v>
      </c>
      <c r="BL17" s="21">
        <v>0.66985916904932297</v>
      </c>
      <c r="BM17" s="21">
        <v>0.53941317472555705</v>
      </c>
      <c r="BN17" s="21">
        <v>0.67753075872513502</v>
      </c>
      <c r="BO17" s="21"/>
      <c r="BP17" s="21">
        <v>0.66026005315069702</v>
      </c>
      <c r="BQ17" s="21">
        <v>0.41212828994511502</v>
      </c>
      <c r="BR17" s="21">
        <v>0.360932988891836</v>
      </c>
      <c r="BS17" s="21">
        <v>0.435758839695709</v>
      </c>
      <c r="BT17" s="21">
        <v>0.270347806367572</v>
      </c>
      <c r="BU17" s="21">
        <v>0.28669333939076402</v>
      </c>
      <c r="BV17" s="21"/>
      <c r="BW17" s="21">
        <v>0.38306351334765498</v>
      </c>
      <c r="BX17" s="21">
        <v>0.58224060467903904</v>
      </c>
      <c r="BY17" s="21">
        <v>0.41452303436216997</v>
      </c>
      <c r="BZ17" s="21">
        <v>0.38924057877319701</v>
      </c>
      <c r="CA17" s="21">
        <v>0.341506908390176</v>
      </c>
      <c r="CB17" s="21">
        <v>0.43450442119152699</v>
      </c>
      <c r="CC17" s="21">
        <v>0.52146354344785595</v>
      </c>
      <c r="CD17" s="21">
        <v>0.63315720726921898</v>
      </c>
      <c r="CE17" s="21"/>
      <c r="CF17" s="21">
        <v>0.65700561846385097</v>
      </c>
      <c r="CG17" s="21">
        <v>0.38368826660618099</v>
      </c>
      <c r="CH17" s="21">
        <v>0.43882997467777601</v>
      </c>
      <c r="CI17" s="21">
        <v>0.51379839654577297</v>
      </c>
      <c r="CJ17" s="21">
        <v>0.27169645864505299</v>
      </c>
      <c r="CK17" s="21"/>
      <c r="CL17" s="21">
        <v>0.45171707779763798</v>
      </c>
      <c r="CM17" s="21"/>
      <c r="CN17" s="21">
        <v>0.50939779987902101</v>
      </c>
      <c r="CO17" s="21">
        <v>0.31515809500698</v>
      </c>
      <c r="CP17" s="21">
        <v>0.417685227004362</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CP22"/>
  <sheetViews>
    <sheetView showGridLines="0" topLeftCell="A6" workbookViewId="0">
      <pane xSplit="2" topLeftCell="AU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1010</v>
      </c>
      <c r="D7" s="10">
        <v>508</v>
      </c>
      <c r="E7" s="10">
        <v>498</v>
      </c>
      <c r="F7" s="10"/>
      <c r="G7" s="10">
        <v>142</v>
      </c>
      <c r="H7" s="10">
        <v>171</v>
      </c>
      <c r="I7" s="10">
        <v>183</v>
      </c>
      <c r="J7" s="10">
        <v>176</v>
      </c>
      <c r="K7" s="10">
        <v>149</v>
      </c>
      <c r="L7" s="10">
        <v>189</v>
      </c>
      <c r="M7" s="10"/>
      <c r="N7" s="10">
        <v>293</v>
      </c>
      <c r="O7" s="10">
        <v>263</v>
      </c>
      <c r="P7" s="10">
        <v>225</v>
      </c>
      <c r="Q7" s="10">
        <v>224</v>
      </c>
      <c r="R7" s="10"/>
      <c r="S7" s="10">
        <v>136</v>
      </c>
      <c r="T7" s="10">
        <v>137</v>
      </c>
      <c r="U7" s="10">
        <v>95</v>
      </c>
      <c r="V7" s="10">
        <v>86</v>
      </c>
      <c r="W7" s="10">
        <v>76</v>
      </c>
      <c r="X7" s="10">
        <v>105</v>
      </c>
      <c r="Y7" s="10">
        <v>91</v>
      </c>
      <c r="Z7" s="10">
        <v>48</v>
      </c>
      <c r="AA7" s="10">
        <v>107</v>
      </c>
      <c r="AB7" s="10">
        <v>73</v>
      </c>
      <c r="AC7" s="10">
        <v>56</v>
      </c>
      <c r="AD7" s="10"/>
      <c r="AE7" s="10">
        <v>380</v>
      </c>
      <c r="AF7" s="10">
        <v>394</v>
      </c>
      <c r="AG7" s="10">
        <v>141</v>
      </c>
      <c r="AH7" s="10"/>
      <c r="AI7" s="10">
        <v>369</v>
      </c>
      <c r="AJ7" s="10">
        <v>288</v>
      </c>
      <c r="AK7" s="10">
        <v>73</v>
      </c>
      <c r="AL7" s="10">
        <v>8</v>
      </c>
      <c r="AM7" s="10">
        <v>130</v>
      </c>
      <c r="AN7" s="10"/>
      <c r="AO7" s="10">
        <v>206</v>
      </c>
      <c r="AP7" s="10">
        <v>364</v>
      </c>
      <c r="AQ7" s="10">
        <v>68</v>
      </c>
      <c r="AR7" s="10"/>
      <c r="AS7" s="10">
        <v>223</v>
      </c>
      <c r="AT7" s="10">
        <v>227</v>
      </c>
      <c r="AU7" s="10">
        <v>273</v>
      </c>
      <c r="AV7" s="10">
        <v>135</v>
      </c>
      <c r="AW7" s="10">
        <v>8</v>
      </c>
      <c r="AX7" s="10"/>
      <c r="AY7" s="10">
        <v>9</v>
      </c>
      <c r="AZ7" s="10">
        <v>44</v>
      </c>
      <c r="BA7" s="10">
        <v>63</v>
      </c>
      <c r="BB7" s="10">
        <v>83</v>
      </c>
      <c r="BC7" s="10">
        <v>89</v>
      </c>
      <c r="BD7" s="10">
        <v>108</v>
      </c>
      <c r="BE7" s="10">
        <v>84</v>
      </c>
      <c r="BF7" s="10">
        <v>86</v>
      </c>
      <c r="BG7" s="10">
        <v>59</v>
      </c>
      <c r="BH7" s="10">
        <v>57</v>
      </c>
      <c r="BI7" s="10">
        <v>84</v>
      </c>
      <c r="BJ7" s="10">
        <v>61</v>
      </c>
      <c r="BK7" s="10">
        <v>44</v>
      </c>
      <c r="BL7" s="10">
        <v>21</v>
      </c>
      <c r="BM7" s="10">
        <v>19</v>
      </c>
      <c r="BN7" s="10">
        <v>47</v>
      </c>
      <c r="BO7" s="10"/>
      <c r="BP7" s="10">
        <v>245</v>
      </c>
      <c r="BQ7" s="10">
        <v>260</v>
      </c>
      <c r="BR7" s="10">
        <v>139</v>
      </c>
      <c r="BS7" s="10">
        <v>196</v>
      </c>
      <c r="BT7" s="10">
        <v>112</v>
      </c>
      <c r="BU7" s="10">
        <v>57</v>
      </c>
      <c r="BV7" s="10"/>
      <c r="BW7" s="10">
        <v>35</v>
      </c>
      <c r="BX7" s="10">
        <v>219</v>
      </c>
      <c r="BY7" s="10">
        <v>321</v>
      </c>
      <c r="BZ7" s="10">
        <v>191</v>
      </c>
      <c r="CA7" s="10">
        <v>96</v>
      </c>
      <c r="CB7" s="10">
        <v>37</v>
      </c>
      <c r="CC7" s="10">
        <v>28</v>
      </c>
      <c r="CD7" s="10">
        <v>32</v>
      </c>
      <c r="CE7" s="10"/>
      <c r="CF7" s="10">
        <v>91</v>
      </c>
      <c r="CG7" s="10">
        <v>346</v>
      </c>
      <c r="CH7" s="10">
        <v>390</v>
      </c>
      <c r="CI7" s="10">
        <v>148</v>
      </c>
      <c r="CJ7" s="10">
        <v>35</v>
      </c>
      <c r="CK7" s="10"/>
      <c r="CL7" s="10">
        <v>115</v>
      </c>
      <c r="CM7" s="10"/>
      <c r="CN7" s="10">
        <v>537</v>
      </c>
      <c r="CO7" s="10">
        <v>211</v>
      </c>
      <c r="CP7" s="10">
        <v>262</v>
      </c>
    </row>
    <row r="8" spans="2:94" ht="30" customHeight="1" x14ac:dyDescent="0.35">
      <c r="B8" s="11" t="s">
        <v>20</v>
      </c>
      <c r="C8" s="11">
        <v>1010</v>
      </c>
      <c r="D8" s="11">
        <v>503</v>
      </c>
      <c r="E8" s="11">
        <v>503</v>
      </c>
      <c r="F8" s="11"/>
      <c r="G8" s="11">
        <v>138</v>
      </c>
      <c r="H8" s="11">
        <v>166</v>
      </c>
      <c r="I8" s="11">
        <v>178</v>
      </c>
      <c r="J8" s="11">
        <v>173</v>
      </c>
      <c r="K8" s="11">
        <v>141</v>
      </c>
      <c r="L8" s="11">
        <v>215</v>
      </c>
      <c r="M8" s="11"/>
      <c r="N8" s="11">
        <v>286</v>
      </c>
      <c r="O8" s="11">
        <v>259</v>
      </c>
      <c r="P8" s="11">
        <v>224</v>
      </c>
      <c r="Q8" s="11">
        <v>236</v>
      </c>
      <c r="R8" s="11"/>
      <c r="S8" s="11">
        <v>141</v>
      </c>
      <c r="T8" s="11">
        <v>134</v>
      </c>
      <c r="U8" s="11">
        <v>96</v>
      </c>
      <c r="V8" s="11">
        <v>81</v>
      </c>
      <c r="W8" s="11">
        <v>76</v>
      </c>
      <c r="X8" s="11">
        <v>109</v>
      </c>
      <c r="Y8" s="11">
        <v>86</v>
      </c>
      <c r="Z8" s="11">
        <v>48</v>
      </c>
      <c r="AA8" s="11">
        <v>103</v>
      </c>
      <c r="AB8" s="11">
        <v>84</v>
      </c>
      <c r="AC8" s="11">
        <v>54</v>
      </c>
      <c r="AD8" s="11"/>
      <c r="AE8" s="11">
        <v>386</v>
      </c>
      <c r="AF8" s="11">
        <v>394</v>
      </c>
      <c r="AG8" s="11">
        <v>139</v>
      </c>
      <c r="AH8" s="11"/>
      <c r="AI8" s="11">
        <v>376</v>
      </c>
      <c r="AJ8" s="11">
        <v>285</v>
      </c>
      <c r="AK8" s="11">
        <v>73</v>
      </c>
      <c r="AL8" s="11">
        <v>9</v>
      </c>
      <c r="AM8" s="11">
        <v>127</v>
      </c>
      <c r="AN8" s="11"/>
      <c r="AO8" s="11">
        <v>209</v>
      </c>
      <c r="AP8" s="11">
        <v>361</v>
      </c>
      <c r="AQ8" s="11">
        <v>69</v>
      </c>
      <c r="AR8" s="11"/>
      <c r="AS8" s="11">
        <v>230</v>
      </c>
      <c r="AT8" s="11">
        <v>225</v>
      </c>
      <c r="AU8" s="11">
        <v>270</v>
      </c>
      <c r="AV8" s="11">
        <v>131</v>
      </c>
      <c r="AW8" s="11">
        <v>8</v>
      </c>
      <c r="AX8" s="11"/>
      <c r="AY8" s="11">
        <v>9</v>
      </c>
      <c r="AZ8" s="11">
        <v>43</v>
      </c>
      <c r="BA8" s="11">
        <v>66</v>
      </c>
      <c r="BB8" s="11">
        <v>84</v>
      </c>
      <c r="BC8" s="11">
        <v>91</v>
      </c>
      <c r="BD8" s="11">
        <v>110</v>
      </c>
      <c r="BE8" s="11">
        <v>84</v>
      </c>
      <c r="BF8" s="11">
        <v>86</v>
      </c>
      <c r="BG8" s="11">
        <v>58</v>
      </c>
      <c r="BH8" s="11">
        <v>56</v>
      </c>
      <c r="BI8" s="11">
        <v>83</v>
      </c>
      <c r="BJ8" s="11">
        <v>60</v>
      </c>
      <c r="BK8" s="11">
        <v>43</v>
      </c>
      <c r="BL8" s="11">
        <v>21</v>
      </c>
      <c r="BM8" s="11">
        <v>19</v>
      </c>
      <c r="BN8" s="11">
        <v>46</v>
      </c>
      <c r="BO8" s="11"/>
      <c r="BP8" s="11">
        <v>244</v>
      </c>
      <c r="BQ8" s="11">
        <v>261</v>
      </c>
      <c r="BR8" s="11">
        <v>139</v>
      </c>
      <c r="BS8" s="11">
        <v>196</v>
      </c>
      <c r="BT8" s="11">
        <v>112</v>
      </c>
      <c r="BU8" s="11">
        <v>58</v>
      </c>
      <c r="BV8" s="11"/>
      <c r="BW8" s="11">
        <v>35</v>
      </c>
      <c r="BX8" s="11">
        <v>219</v>
      </c>
      <c r="BY8" s="11">
        <v>323</v>
      </c>
      <c r="BZ8" s="11">
        <v>192</v>
      </c>
      <c r="CA8" s="11">
        <v>96</v>
      </c>
      <c r="CB8" s="11">
        <v>36</v>
      </c>
      <c r="CC8" s="11">
        <v>29</v>
      </c>
      <c r="CD8" s="11">
        <v>31</v>
      </c>
      <c r="CE8" s="11"/>
      <c r="CF8" s="11">
        <v>92</v>
      </c>
      <c r="CG8" s="11">
        <v>348</v>
      </c>
      <c r="CH8" s="11">
        <v>390</v>
      </c>
      <c r="CI8" s="11">
        <v>146</v>
      </c>
      <c r="CJ8" s="11">
        <v>34</v>
      </c>
      <c r="CK8" s="11"/>
      <c r="CL8" s="11">
        <v>116</v>
      </c>
      <c r="CM8" s="11"/>
      <c r="CN8" s="11">
        <v>536</v>
      </c>
      <c r="CO8" s="11">
        <v>210</v>
      </c>
      <c r="CP8" s="11">
        <v>265</v>
      </c>
    </row>
    <row r="9" spans="2:94" x14ac:dyDescent="0.35">
      <c r="B9" s="18" t="s">
        <v>205</v>
      </c>
      <c r="C9" s="17">
        <v>0.27880558128101002</v>
      </c>
      <c r="D9" s="17">
        <v>0.32248732480614301</v>
      </c>
      <c r="E9" s="17">
        <v>0.22907075995111401</v>
      </c>
      <c r="F9" s="17"/>
      <c r="G9" s="17">
        <v>0.33079515126813203</v>
      </c>
      <c r="H9" s="17">
        <v>0.24698281830923399</v>
      </c>
      <c r="I9" s="17">
        <v>0.30274711805684001</v>
      </c>
      <c r="J9" s="17">
        <v>0.24212994347001501</v>
      </c>
      <c r="K9" s="17">
        <v>0.265725075280486</v>
      </c>
      <c r="L9" s="17">
        <v>0.28807368383450499</v>
      </c>
      <c r="M9" s="17"/>
      <c r="N9" s="17">
        <v>0.32783676345534002</v>
      </c>
      <c r="O9" s="17">
        <v>0.279546529219248</v>
      </c>
      <c r="P9" s="17">
        <v>0.26319765885103102</v>
      </c>
      <c r="Q9" s="17">
        <v>0.22671224547191901</v>
      </c>
      <c r="R9" s="17"/>
      <c r="S9" s="17">
        <v>0.31150240716983701</v>
      </c>
      <c r="T9" s="17">
        <v>0.29794779458639598</v>
      </c>
      <c r="U9" s="17">
        <v>0.29528953500314897</v>
      </c>
      <c r="V9" s="17">
        <v>0.24159114888156799</v>
      </c>
      <c r="W9" s="17">
        <v>0.27009871710037398</v>
      </c>
      <c r="X9" s="17">
        <v>0.18904414945268899</v>
      </c>
      <c r="Y9" s="17">
        <v>0.3550933547033</v>
      </c>
      <c r="Z9" s="17">
        <v>0.25386817063828698</v>
      </c>
      <c r="AA9" s="17">
        <v>0.24462946594978</v>
      </c>
      <c r="AB9" s="17">
        <v>0.27494832254912399</v>
      </c>
      <c r="AC9" s="17">
        <v>0.33737221258257299</v>
      </c>
      <c r="AD9" s="17"/>
      <c r="AE9" s="17">
        <v>0.25960626320801</v>
      </c>
      <c r="AF9" s="17">
        <v>0.314797223427284</v>
      </c>
      <c r="AG9" s="17">
        <v>0.21300628883171599</v>
      </c>
      <c r="AH9" s="17"/>
      <c r="AI9" s="17">
        <v>0.22958987059102001</v>
      </c>
      <c r="AJ9" s="17">
        <v>0.34997645620969497</v>
      </c>
      <c r="AK9" s="17">
        <v>0.30487022948056203</v>
      </c>
      <c r="AL9" s="17">
        <v>0.53224437455622697</v>
      </c>
      <c r="AM9" s="17">
        <v>0.18054139859864299</v>
      </c>
      <c r="AN9" s="17"/>
      <c r="AO9" s="17">
        <v>0.26291901745785901</v>
      </c>
      <c r="AP9" s="17">
        <v>0.347310932154136</v>
      </c>
      <c r="AQ9" s="17">
        <v>0.24548507065846401</v>
      </c>
      <c r="AR9" s="17"/>
      <c r="AS9" s="17">
        <v>0.24133882436012299</v>
      </c>
      <c r="AT9" s="17">
        <v>0.210978238636054</v>
      </c>
      <c r="AU9" s="17">
        <v>0.30935880402215499</v>
      </c>
      <c r="AV9" s="17">
        <v>0.33941773906539502</v>
      </c>
      <c r="AW9" s="17">
        <v>0.37836681971702302</v>
      </c>
      <c r="AX9" s="17"/>
      <c r="AY9" s="17">
        <v>0.55233811458858395</v>
      </c>
      <c r="AZ9" s="17">
        <v>0.290691144005571</v>
      </c>
      <c r="BA9" s="17">
        <v>0.249093241303744</v>
      </c>
      <c r="BB9" s="17">
        <v>0.30544330055497498</v>
      </c>
      <c r="BC9" s="17">
        <v>0.211183782146807</v>
      </c>
      <c r="BD9" s="17">
        <v>0.25584198270105302</v>
      </c>
      <c r="BE9" s="17">
        <v>0.26101258141338302</v>
      </c>
      <c r="BF9" s="17">
        <v>0.26570323221145098</v>
      </c>
      <c r="BG9" s="17">
        <v>0.233879240003427</v>
      </c>
      <c r="BH9" s="17">
        <v>0.341269651019389</v>
      </c>
      <c r="BI9" s="17">
        <v>0.23670298427025499</v>
      </c>
      <c r="BJ9" s="17">
        <v>0.29151174782914402</v>
      </c>
      <c r="BK9" s="17">
        <v>0.22896293285353</v>
      </c>
      <c r="BL9" s="17">
        <v>0.39425811814848999</v>
      </c>
      <c r="BM9" s="17">
        <v>0.42740367392919398</v>
      </c>
      <c r="BN9" s="17">
        <v>0.515851559969699</v>
      </c>
      <c r="BO9" s="17"/>
      <c r="BP9" s="17">
        <v>0.32295052878790398</v>
      </c>
      <c r="BQ9" s="17">
        <v>0.27916230059250802</v>
      </c>
      <c r="BR9" s="17">
        <v>0.187458507706563</v>
      </c>
      <c r="BS9" s="17">
        <v>0.31684279737151499</v>
      </c>
      <c r="BT9" s="17">
        <v>0.23871673640093599</v>
      </c>
      <c r="BU9" s="17">
        <v>0.26488956850315798</v>
      </c>
      <c r="BV9" s="17"/>
      <c r="BW9" s="17">
        <v>0.227309933150908</v>
      </c>
      <c r="BX9" s="17">
        <v>0.33142958647371801</v>
      </c>
      <c r="BY9" s="17">
        <v>0.27755003395863898</v>
      </c>
      <c r="BZ9" s="17">
        <v>0.238629987267718</v>
      </c>
      <c r="CA9" s="17">
        <v>0.25160923559805198</v>
      </c>
      <c r="CB9" s="17">
        <v>0.29144656318888801</v>
      </c>
      <c r="CC9" s="17">
        <v>0.42330699129226401</v>
      </c>
      <c r="CD9" s="17">
        <v>0.29616593779981598</v>
      </c>
      <c r="CE9" s="17"/>
      <c r="CF9" s="17">
        <v>0.46924046483131898</v>
      </c>
      <c r="CG9" s="17">
        <v>0.27947194560523803</v>
      </c>
      <c r="CH9" s="17">
        <v>0.23745366623057201</v>
      </c>
      <c r="CI9" s="17">
        <v>0.264470957078493</v>
      </c>
      <c r="CJ9" s="17">
        <v>0.29097560877705098</v>
      </c>
      <c r="CK9" s="17"/>
      <c r="CL9" s="17">
        <v>0.27473472376755997</v>
      </c>
      <c r="CM9" s="17"/>
      <c r="CN9" s="17">
        <v>0.33021498389545101</v>
      </c>
      <c r="CO9" s="17">
        <v>0.167344775914232</v>
      </c>
      <c r="CP9" s="17">
        <v>0.26332292986242301</v>
      </c>
    </row>
    <row r="10" spans="2:94" x14ac:dyDescent="0.35">
      <c r="B10" s="18" t="s">
        <v>206</v>
      </c>
      <c r="C10" s="17">
        <v>0.35641194934911902</v>
      </c>
      <c r="D10" s="17">
        <v>0.35834982679298999</v>
      </c>
      <c r="E10" s="17">
        <v>0.35745312824245501</v>
      </c>
      <c r="F10" s="17"/>
      <c r="G10" s="17">
        <v>0.33171459933165998</v>
      </c>
      <c r="H10" s="17">
        <v>0.3664919668571</v>
      </c>
      <c r="I10" s="17">
        <v>0.36625182056061001</v>
      </c>
      <c r="J10" s="17">
        <v>0.392575494733435</v>
      </c>
      <c r="K10" s="17">
        <v>0.37068736474429198</v>
      </c>
      <c r="L10" s="17">
        <v>0.31791379168200301</v>
      </c>
      <c r="M10" s="17"/>
      <c r="N10" s="17">
        <v>0.368284602773992</v>
      </c>
      <c r="O10" s="17">
        <v>0.35322702419572399</v>
      </c>
      <c r="P10" s="17">
        <v>0.35813649937569503</v>
      </c>
      <c r="Q10" s="17">
        <v>0.351642755051573</v>
      </c>
      <c r="R10" s="17"/>
      <c r="S10" s="17">
        <v>0.38719836589372802</v>
      </c>
      <c r="T10" s="17">
        <v>0.33701073756219402</v>
      </c>
      <c r="U10" s="17">
        <v>0.32409253598597898</v>
      </c>
      <c r="V10" s="17">
        <v>0.38553172790822099</v>
      </c>
      <c r="W10" s="17">
        <v>0.23492703535944101</v>
      </c>
      <c r="X10" s="17">
        <v>0.36674317547139101</v>
      </c>
      <c r="Y10" s="17">
        <v>0.35011007770129998</v>
      </c>
      <c r="Z10" s="17">
        <v>0.45176152167425498</v>
      </c>
      <c r="AA10" s="17">
        <v>0.36816618409659202</v>
      </c>
      <c r="AB10" s="17">
        <v>0.40545380022803601</v>
      </c>
      <c r="AC10" s="17">
        <v>0.31643374787439599</v>
      </c>
      <c r="AD10" s="17"/>
      <c r="AE10" s="17">
        <v>0.32163829434925501</v>
      </c>
      <c r="AF10" s="17">
        <v>0.394148820671611</v>
      </c>
      <c r="AG10" s="17">
        <v>0.35162594197764202</v>
      </c>
      <c r="AH10" s="17"/>
      <c r="AI10" s="17">
        <v>0.37397797349259998</v>
      </c>
      <c r="AJ10" s="17">
        <v>0.34341442145817203</v>
      </c>
      <c r="AK10" s="17">
        <v>0.43115844257345998</v>
      </c>
      <c r="AL10" s="17">
        <v>0.122163622224363</v>
      </c>
      <c r="AM10" s="17">
        <v>0.314746549089016</v>
      </c>
      <c r="AN10" s="17"/>
      <c r="AO10" s="17">
        <v>0.395313959943493</v>
      </c>
      <c r="AP10" s="17">
        <v>0.35332621763219402</v>
      </c>
      <c r="AQ10" s="17">
        <v>0.45509542326150199</v>
      </c>
      <c r="AR10" s="17"/>
      <c r="AS10" s="17">
        <v>0.31661695560473202</v>
      </c>
      <c r="AT10" s="17">
        <v>0.37524870769338797</v>
      </c>
      <c r="AU10" s="17">
        <v>0.34945955896379499</v>
      </c>
      <c r="AV10" s="17">
        <v>0.43257892933444803</v>
      </c>
      <c r="AW10" s="17">
        <v>0.23745442555590901</v>
      </c>
      <c r="AX10" s="17"/>
      <c r="AY10" s="17">
        <v>0.230021729168358</v>
      </c>
      <c r="AZ10" s="17">
        <v>0.25145863375771998</v>
      </c>
      <c r="BA10" s="17">
        <v>0.42538132078789298</v>
      </c>
      <c r="BB10" s="17">
        <v>0.261994345005851</v>
      </c>
      <c r="BC10" s="17">
        <v>0.41914089552067901</v>
      </c>
      <c r="BD10" s="17">
        <v>0.30068704825548298</v>
      </c>
      <c r="BE10" s="17">
        <v>0.291200184686224</v>
      </c>
      <c r="BF10" s="17">
        <v>0.48161227370438497</v>
      </c>
      <c r="BG10" s="17">
        <v>0.276719715435851</v>
      </c>
      <c r="BH10" s="17">
        <v>0.27030570726393399</v>
      </c>
      <c r="BI10" s="17">
        <v>0.44781501217658098</v>
      </c>
      <c r="BJ10" s="17">
        <v>0.407629597445542</v>
      </c>
      <c r="BK10" s="17">
        <v>0.45267993314117499</v>
      </c>
      <c r="BL10" s="17">
        <v>0.41566865604103498</v>
      </c>
      <c r="BM10" s="17">
        <v>0.41493702365661</v>
      </c>
      <c r="BN10" s="17">
        <v>0.33368955927987798</v>
      </c>
      <c r="BO10" s="17"/>
      <c r="BP10" s="17">
        <v>0.34834042869286502</v>
      </c>
      <c r="BQ10" s="17">
        <v>0.33654549105019099</v>
      </c>
      <c r="BR10" s="17">
        <v>0.40819857489880501</v>
      </c>
      <c r="BS10" s="17">
        <v>0.36278606594446</v>
      </c>
      <c r="BT10" s="17">
        <v>0.32802801192891101</v>
      </c>
      <c r="BU10" s="17">
        <v>0.37606628677139098</v>
      </c>
      <c r="BV10" s="17"/>
      <c r="BW10" s="17">
        <v>0.28267834962635802</v>
      </c>
      <c r="BX10" s="17">
        <v>0.37095681713353501</v>
      </c>
      <c r="BY10" s="17">
        <v>0.39590347955829802</v>
      </c>
      <c r="BZ10" s="17">
        <v>0.32475731240735101</v>
      </c>
      <c r="CA10" s="17">
        <v>0.398091021493651</v>
      </c>
      <c r="CB10" s="17">
        <v>0.292913314312649</v>
      </c>
      <c r="CC10" s="17">
        <v>0.30949402786770502</v>
      </c>
      <c r="CD10" s="17">
        <v>0.18325880965511099</v>
      </c>
      <c r="CE10" s="17"/>
      <c r="CF10" s="17">
        <v>0.28153195201207198</v>
      </c>
      <c r="CG10" s="17">
        <v>0.40166867434882803</v>
      </c>
      <c r="CH10" s="17">
        <v>0.34242346296587001</v>
      </c>
      <c r="CI10" s="17">
        <v>0.36352127048475402</v>
      </c>
      <c r="CJ10" s="17">
        <v>0.225581270182237</v>
      </c>
      <c r="CK10" s="17"/>
      <c r="CL10" s="17">
        <v>0.41538782603083801</v>
      </c>
      <c r="CM10" s="17"/>
      <c r="CN10" s="17">
        <v>0.31494433894295198</v>
      </c>
      <c r="CO10" s="17">
        <v>0.39898709146447803</v>
      </c>
      <c r="CP10" s="17">
        <v>0.40650543113879301</v>
      </c>
    </row>
    <row r="11" spans="2:94" x14ac:dyDescent="0.35">
      <c r="B11" s="18" t="s">
        <v>207</v>
      </c>
      <c r="C11" s="17">
        <v>0.200047874859756</v>
      </c>
      <c r="D11" s="17">
        <v>0.18882263818060199</v>
      </c>
      <c r="E11" s="17">
        <v>0.21295167101967299</v>
      </c>
      <c r="F11" s="17"/>
      <c r="G11" s="17">
        <v>0.226628830278995</v>
      </c>
      <c r="H11" s="17">
        <v>0.252430592260936</v>
      </c>
      <c r="I11" s="17">
        <v>0.15551164015777</v>
      </c>
      <c r="J11" s="17">
        <v>0.19933996459956199</v>
      </c>
      <c r="K11" s="17">
        <v>0.18306878710204399</v>
      </c>
      <c r="L11" s="17">
        <v>0.191159332300991</v>
      </c>
      <c r="M11" s="17"/>
      <c r="N11" s="17">
        <v>0.145986580479603</v>
      </c>
      <c r="O11" s="17">
        <v>0.21879671923462399</v>
      </c>
      <c r="P11" s="17">
        <v>0.19520867332981801</v>
      </c>
      <c r="Q11" s="17">
        <v>0.24921050035846701</v>
      </c>
      <c r="R11" s="17"/>
      <c r="S11" s="17">
        <v>0.190621138524384</v>
      </c>
      <c r="T11" s="17">
        <v>0.197533181634171</v>
      </c>
      <c r="U11" s="17">
        <v>0.237887054901808</v>
      </c>
      <c r="V11" s="17">
        <v>0.21215244582155399</v>
      </c>
      <c r="W11" s="17">
        <v>0.27940786605030199</v>
      </c>
      <c r="X11" s="17">
        <v>0.19713159288399701</v>
      </c>
      <c r="Y11" s="17">
        <v>0.154218076479855</v>
      </c>
      <c r="Z11" s="17">
        <v>0.155682524841187</v>
      </c>
      <c r="AA11" s="17">
        <v>0.175587109960163</v>
      </c>
      <c r="AB11" s="17">
        <v>0.21051611878215501</v>
      </c>
      <c r="AC11" s="17">
        <v>0.18201264860119001</v>
      </c>
      <c r="AD11" s="17"/>
      <c r="AE11" s="17">
        <v>0.215456403428056</v>
      </c>
      <c r="AF11" s="17">
        <v>0.163558012361673</v>
      </c>
      <c r="AG11" s="17">
        <v>0.25425402642102701</v>
      </c>
      <c r="AH11" s="17"/>
      <c r="AI11" s="17">
        <v>0.198355969719089</v>
      </c>
      <c r="AJ11" s="17">
        <v>0.17573371635221199</v>
      </c>
      <c r="AK11" s="17">
        <v>0.19056224986058001</v>
      </c>
      <c r="AL11" s="17">
        <v>0</v>
      </c>
      <c r="AM11" s="17">
        <v>0.28449175161177997</v>
      </c>
      <c r="AN11" s="17"/>
      <c r="AO11" s="17">
        <v>0.15859435163201999</v>
      </c>
      <c r="AP11" s="17">
        <v>0.17951655457093699</v>
      </c>
      <c r="AQ11" s="17">
        <v>0.189923479145719</v>
      </c>
      <c r="AR11" s="17"/>
      <c r="AS11" s="17">
        <v>0.235510763121488</v>
      </c>
      <c r="AT11" s="17">
        <v>0.21082464590038599</v>
      </c>
      <c r="AU11" s="17">
        <v>0.19749510755466901</v>
      </c>
      <c r="AV11" s="17">
        <v>0.10926564025720099</v>
      </c>
      <c r="AW11" s="17">
        <v>0.38417875472706697</v>
      </c>
      <c r="AX11" s="17"/>
      <c r="AY11" s="17">
        <v>0</v>
      </c>
      <c r="AZ11" s="17">
        <v>0.32824661458814902</v>
      </c>
      <c r="BA11" s="17">
        <v>0.19516477397531101</v>
      </c>
      <c r="BB11" s="17">
        <v>0.232185967480215</v>
      </c>
      <c r="BC11" s="17">
        <v>0.160167809686421</v>
      </c>
      <c r="BD11" s="17">
        <v>0.23090171338263399</v>
      </c>
      <c r="BE11" s="17">
        <v>0.29017422385501201</v>
      </c>
      <c r="BF11" s="17">
        <v>0.17022789936576699</v>
      </c>
      <c r="BG11" s="17">
        <v>0.31419625010694502</v>
      </c>
      <c r="BH11" s="17">
        <v>0.233964274509639</v>
      </c>
      <c r="BI11" s="17">
        <v>0.17079474901522701</v>
      </c>
      <c r="BJ11" s="17">
        <v>9.6033403180194599E-2</v>
      </c>
      <c r="BK11" s="17">
        <v>0.15437478209693001</v>
      </c>
      <c r="BL11" s="17">
        <v>0</v>
      </c>
      <c r="BM11" s="17">
        <v>0.10507251101871699</v>
      </c>
      <c r="BN11" s="17">
        <v>0.11134402165670899</v>
      </c>
      <c r="BO11" s="17"/>
      <c r="BP11" s="17">
        <v>0.19945819258674499</v>
      </c>
      <c r="BQ11" s="17">
        <v>0.199002071839749</v>
      </c>
      <c r="BR11" s="17">
        <v>0.21857864797440399</v>
      </c>
      <c r="BS11" s="17">
        <v>0.16629458558818899</v>
      </c>
      <c r="BT11" s="17">
        <v>0.24103612720796</v>
      </c>
      <c r="BU11" s="17">
        <v>0.2016823443846</v>
      </c>
      <c r="BV11" s="17"/>
      <c r="BW11" s="17">
        <v>0.238099746144112</v>
      </c>
      <c r="BX11" s="17">
        <v>0.16311681323626201</v>
      </c>
      <c r="BY11" s="17">
        <v>0.18461979417819499</v>
      </c>
      <c r="BZ11" s="17">
        <v>0.21816887540089799</v>
      </c>
      <c r="CA11" s="17">
        <v>0.21622213483152</v>
      </c>
      <c r="CB11" s="17">
        <v>0.32920666683835698</v>
      </c>
      <c r="CC11" s="17">
        <v>0.15606201873412401</v>
      </c>
      <c r="CD11" s="17">
        <v>0.30167424739330401</v>
      </c>
      <c r="CE11" s="17"/>
      <c r="CF11" s="17">
        <v>0.111037651965453</v>
      </c>
      <c r="CG11" s="17">
        <v>0.17123402329146101</v>
      </c>
      <c r="CH11" s="17">
        <v>0.247736957000671</v>
      </c>
      <c r="CI11" s="17">
        <v>0.203820905131566</v>
      </c>
      <c r="CJ11" s="17">
        <v>0.173499974329897</v>
      </c>
      <c r="CK11" s="17"/>
      <c r="CL11" s="17">
        <v>0.21008823387033301</v>
      </c>
      <c r="CM11" s="17"/>
      <c r="CN11" s="17">
        <v>0.19887660222207401</v>
      </c>
      <c r="CO11" s="17">
        <v>0.26473081324291697</v>
      </c>
      <c r="CP11" s="17">
        <v>0.151026847906612</v>
      </c>
    </row>
    <row r="12" spans="2:94" x14ac:dyDescent="0.35">
      <c r="B12" s="18" t="s">
        <v>208</v>
      </c>
      <c r="C12" s="17">
        <v>7.6701781434766803E-2</v>
      </c>
      <c r="D12" s="17">
        <v>6.6580645170027597E-2</v>
      </c>
      <c r="E12" s="17">
        <v>8.7469561259883893E-2</v>
      </c>
      <c r="F12" s="17"/>
      <c r="G12" s="17">
        <v>7.0026799979844498E-2</v>
      </c>
      <c r="H12" s="17">
        <v>8.1521383999926894E-2</v>
      </c>
      <c r="I12" s="17">
        <v>8.8595445527986497E-2</v>
      </c>
      <c r="J12" s="17">
        <v>5.7791949934235802E-2</v>
      </c>
      <c r="K12" s="17">
        <v>7.3286677715062504E-2</v>
      </c>
      <c r="L12" s="17">
        <v>8.4858584525111802E-2</v>
      </c>
      <c r="M12" s="17"/>
      <c r="N12" s="17">
        <v>8.6011926737464495E-2</v>
      </c>
      <c r="O12" s="17">
        <v>5.8007590531792198E-2</v>
      </c>
      <c r="P12" s="17">
        <v>8.8101271747788701E-2</v>
      </c>
      <c r="Q12" s="17">
        <v>7.24800544492855E-2</v>
      </c>
      <c r="R12" s="17"/>
      <c r="S12" s="17">
        <v>5.2207785694256603E-2</v>
      </c>
      <c r="T12" s="17">
        <v>9.2813443470413107E-2</v>
      </c>
      <c r="U12" s="17">
        <v>6.02832792627662E-2</v>
      </c>
      <c r="V12" s="17">
        <v>7.3137207409487801E-2</v>
      </c>
      <c r="W12" s="17">
        <v>9.6018788375549502E-2</v>
      </c>
      <c r="X12" s="17">
        <v>0.124433315443972</v>
      </c>
      <c r="Y12" s="17">
        <v>6.3872823308378596E-2</v>
      </c>
      <c r="Z12" s="17">
        <v>5.8267911248989897E-2</v>
      </c>
      <c r="AA12" s="17">
        <v>8.6390276225819504E-2</v>
      </c>
      <c r="AB12" s="17">
        <v>3.7957905843695197E-2</v>
      </c>
      <c r="AC12" s="17">
        <v>8.9632391242375195E-2</v>
      </c>
      <c r="AD12" s="17"/>
      <c r="AE12" s="17">
        <v>8.7675892583481504E-2</v>
      </c>
      <c r="AF12" s="17">
        <v>6.1190523455135898E-2</v>
      </c>
      <c r="AG12" s="17">
        <v>7.7590076336577996E-2</v>
      </c>
      <c r="AH12" s="17"/>
      <c r="AI12" s="17">
        <v>9.2606871377304001E-2</v>
      </c>
      <c r="AJ12" s="17">
        <v>7.7577466237311196E-2</v>
      </c>
      <c r="AK12" s="17">
        <v>0</v>
      </c>
      <c r="AL12" s="17">
        <v>0</v>
      </c>
      <c r="AM12" s="17">
        <v>7.6961380382151695E-2</v>
      </c>
      <c r="AN12" s="17"/>
      <c r="AO12" s="17">
        <v>0.10359047332397101</v>
      </c>
      <c r="AP12" s="17">
        <v>6.75514199300353E-2</v>
      </c>
      <c r="AQ12" s="17">
        <v>4.5248196214720697E-2</v>
      </c>
      <c r="AR12" s="17"/>
      <c r="AS12" s="17">
        <v>0.101639966405024</v>
      </c>
      <c r="AT12" s="17">
        <v>8.8336492949319598E-2</v>
      </c>
      <c r="AU12" s="17">
        <v>6.0108507214066201E-2</v>
      </c>
      <c r="AV12" s="17">
        <v>7.5259570759098005E-2</v>
      </c>
      <c r="AW12" s="17">
        <v>0</v>
      </c>
      <c r="AX12" s="17"/>
      <c r="AY12" s="17">
        <v>0.21764015624305799</v>
      </c>
      <c r="AZ12" s="17">
        <v>6.6444434068665598E-2</v>
      </c>
      <c r="BA12" s="17">
        <v>0</v>
      </c>
      <c r="BB12" s="17">
        <v>7.9353760954149394E-2</v>
      </c>
      <c r="BC12" s="17">
        <v>0.11852752429260301</v>
      </c>
      <c r="BD12" s="17">
        <v>9.2636232489748796E-2</v>
      </c>
      <c r="BE12" s="17">
        <v>9.4002614692107606E-2</v>
      </c>
      <c r="BF12" s="17">
        <v>4.7985500871802297E-2</v>
      </c>
      <c r="BG12" s="17">
        <v>7.1256744772286607E-2</v>
      </c>
      <c r="BH12" s="17">
        <v>6.9969430972363703E-2</v>
      </c>
      <c r="BI12" s="17">
        <v>4.8218659793522002E-2</v>
      </c>
      <c r="BJ12" s="17">
        <v>0.10425336340465</v>
      </c>
      <c r="BK12" s="17">
        <v>4.5788740986445003E-2</v>
      </c>
      <c r="BL12" s="17">
        <v>9.5726535374503693E-2</v>
      </c>
      <c r="BM12" s="17">
        <v>0</v>
      </c>
      <c r="BN12" s="17">
        <v>1.9245112110894701E-2</v>
      </c>
      <c r="BO12" s="17"/>
      <c r="BP12" s="17">
        <v>6.6445857843792505E-2</v>
      </c>
      <c r="BQ12" s="17">
        <v>6.4060992736212102E-2</v>
      </c>
      <c r="BR12" s="17">
        <v>9.2523223271563398E-2</v>
      </c>
      <c r="BS12" s="17">
        <v>6.6625040933974394E-2</v>
      </c>
      <c r="BT12" s="17">
        <v>0.120726822627632</v>
      </c>
      <c r="BU12" s="17">
        <v>8.9195806359781193E-2</v>
      </c>
      <c r="BV12" s="17"/>
      <c r="BW12" s="17">
        <v>0.11490380138821001</v>
      </c>
      <c r="BX12" s="17">
        <v>5.6686413709703197E-2</v>
      </c>
      <c r="BY12" s="17">
        <v>7.2320315611757696E-2</v>
      </c>
      <c r="BZ12" s="17">
        <v>8.1857383050138996E-2</v>
      </c>
      <c r="CA12" s="17">
        <v>9.44302750528173E-2</v>
      </c>
      <c r="CB12" s="17">
        <v>5.7936338554884198E-2</v>
      </c>
      <c r="CC12" s="17">
        <v>3.6931867558069098E-2</v>
      </c>
      <c r="CD12" s="17">
        <v>0.12931818105034601</v>
      </c>
      <c r="CE12" s="17"/>
      <c r="CF12" s="17">
        <v>8.0535222697215705E-2</v>
      </c>
      <c r="CG12" s="17">
        <v>7.0292284034633098E-2</v>
      </c>
      <c r="CH12" s="17">
        <v>7.9158105750113603E-2</v>
      </c>
      <c r="CI12" s="17">
        <v>7.4410884619719397E-2</v>
      </c>
      <c r="CJ12" s="17">
        <v>0.113723924914288</v>
      </c>
      <c r="CK12" s="17"/>
      <c r="CL12" s="17">
        <v>2.5965440199714099E-2</v>
      </c>
      <c r="CM12" s="17"/>
      <c r="CN12" s="17">
        <v>6.0995837007180302E-2</v>
      </c>
      <c r="CO12" s="17">
        <v>8.4824005278680004E-2</v>
      </c>
      <c r="CP12" s="17">
        <v>0.10203343355913699</v>
      </c>
    </row>
    <row r="13" spans="2:94" x14ac:dyDescent="0.35">
      <c r="B13" s="18" t="s">
        <v>209</v>
      </c>
      <c r="C13" s="17">
        <v>4.7420197893480898E-2</v>
      </c>
      <c r="D13" s="17">
        <v>4.0481957629048798E-2</v>
      </c>
      <c r="E13" s="17">
        <v>5.47585774379718E-2</v>
      </c>
      <c r="F13" s="17"/>
      <c r="G13" s="17">
        <v>6.2824841358723096E-3</v>
      </c>
      <c r="H13" s="17">
        <v>2.3044262712967799E-2</v>
      </c>
      <c r="I13" s="17">
        <v>4.2586018097653403E-2</v>
      </c>
      <c r="J13" s="17">
        <v>5.0525275391967599E-2</v>
      </c>
      <c r="K13" s="17">
        <v>8.7525932389647398E-2</v>
      </c>
      <c r="L13" s="17">
        <v>6.7959802367480504E-2</v>
      </c>
      <c r="M13" s="17"/>
      <c r="N13" s="17">
        <v>4.7162461915193098E-2</v>
      </c>
      <c r="O13" s="17">
        <v>6.2950035780469496E-2</v>
      </c>
      <c r="P13" s="17">
        <v>4.0169554504917902E-2</v>
      </c>
      <c r="Q13" s="17">
        <v>3.86228431055868E-2</v>
      </c>
      <c r="R13" s="17"/>
      <c r="S13" s="17">
        <v>3.0618862309215001E-2</v>
      </c>
      <c r="T13" s="17">
        <v>5.4160946919482401E-2</v>
      </c>
      <c r="U13" s="17">
        <v>5.0372661036211401E-2</v>
      </c>
      <c r="V13" s="17">
        <v>5.2278481257001699E-2</v>
      </c>
      <c r="W13" s="17">
        <v>0.105330298865002</v>
      </c>
      <c r="X13" s="17">
        <v>3.5846843020565698E-2</v>
      </c>
      <c r="Y13" s="17">
        <v>3.1418033776014702E-2</v>
      </c>
      <c r="Z13" s="17">
        <v>6.0957613719509397E-2</v>
      </c>
      <c r="AA13" s="17">
        <v>4.5710602185745797E-2</v>
      </c>
      <c r="AB13" s="17">
        <v>2.6262633564961901E-2</v>
      </c>
      <c r="AC13" s="17">
        <v>5.2933632351991999E-2</v>
      </c>
      <c r="AD13" s="17"/>
      <c r="AE13" s="17">
        <v>7.8079754895738401E-2</v>
      </c>
      <c r="AF13" s="17">
        <v>3.0518652625469898E-2</v>
      </c>
      <c r="AG13" s="17">
        <v>4.15109001911503E-2</v>
      </c>
      <c r="AH13" s="17"/>
      <c r="AI13" s="17">
        <v>6.73965450816639E-2</v>
      </c>
      <c r="AJ13" s="17">
        <v>2.7302742905726402E-2</v>
      </c>
      <c r="AK13" s="17">
        <v>4.47285134736524E-2</v>
      </c>
      <c r="AL13" s="17">
        <v>0.34559200321941103</v>
      </c>
      <c r="AM13" s="17">
        <v>5.2688785805018998E-2</v>
      </c>
      <c r="AN13" s="17"/>
      <c r="AO13" s="17">
        <v>5.3754746045446097E-2</v>
      </c>
      <c r="AP13" s="17">
        <v>2.11677332090754E-2</v>
      </c>
      <c r="AQ13" s="17">
        <v>1.3713192881487E-2</v>
      </c>
      <c r="AR13" s="17"/>
      <c r="AS13" s="17">
        <v>3.8297098744024899E-2</v>
      </c>
      <c r="AT13" s="17">
        <v>5.8810319854999397E-2</v>
      </c>
      <c r="AU13" s="17">
        <v>5.0692066819414301E-2</v>
      </c>
      <c r="AV13" s="17">
        <v>3.5497873992013998E-2</v>
      </c>
      <c r="AW13" s="17">
        <v>0</v>
      </c>
      <c r="AX13" s="17"/>
      <c r="AY13" s="17">
        <v>0</v>
      </c>
      <c r="AZ13" s="17">
        <v>2.02004248123408E-2</v>
      </c>
      <c r="BA13" s="17">
        <v>9.3539952115549496E-2</v>
      </c>
      <c r="BB13" s="17">
        <v>4.9904249225201001E-2</v>
      </c>
      <c r="BC13" s="17">
        <v>3.0819898010444501E-2</v>
      </c>
      <c r="BD13" s="17">
        <v>7.4874511289783605E-2</v>
      </c>
      <c r="BE13" s="17">
        <v>5.1828675352204E-2</v>
      </c>
      <c r="BF13" s="17">
        <v>1.06218104235105E-2</v>
      </c>
      <c r="BG13" s="17">
        <v>6.4897771028812196E-2</v>
      </c>
      <c r="BH13" s="17">
        <v>4.9467430819319702E-2</v>
      </c>
      <c r="BI13" s="17">
        <v>4.7461282500689997E-2</v>
      </c>
      <c r="BJ13" s="17">
        <v>4.8227369546419499E-2</v>
      </c>
      <c r="BK13" s="17">
        <v>9.6327198932606203E-2</v>
      </c>
      <c r="BL13" s="17">
        <v>9.4346690435971006E-2</v>
      </c>
      <c r="BM13" s="17">
        <v>0</v>
      </c>
      <c r="BN13" s="17">
        <v>1.9869746982819701E-2</v>
      </c>
      <c r="BO13" s="17"/>
      <c r="BP13" s="17">
        <v>2.0782590479192901E-2</v>
      </c>
      <c r="BQ13" s="17">
        <v>6.95494823053181E-2</v>
      </c>
      <c r="BR13" s="17">
        <v>6.5251029109491293E-2</v>
      </c>
      <c r="BS13" s="17">
        <v>4.4037308457305503E-2</v>
      </c>
      <c r="BT13" s="17">
        <v>4.3993564041272401E-2</v>
      </c>
      <c r="BU13" s="17">
        <v>3.6293170630637701E-2</v>
      </c>
      <c r="BV13" s="17"/>
      <c r="BW13" s="17">
        <v>8.4728098251334302E-2</v>
      </c>
      <c r="BX13" s="17">
        <v>4.92153331338143E-2</v>
      </c>
      <c r="BY13" s="17">
        <v>4.3272361943846802E-2</v>
      </c>
      <c r="BZ13" s="17">
        <v>7.5216476850912595E-2</v>
      </c>
      <c r="CA13" s="17">
        <v>3.9647333023959203E-2</v>
      </c>
      <c r="CB13" s="17">
        <v>0</v>
      </c>
      <c r="CC13" s="17">
        <v>3.77976428563346E-2</v>
      </c>
      <c r="CD13" s="17">
        <v>2.79971783111857E-2</v>
      </c>
      <c r="CE13" s="17"/>
      <c r="CF13" s="17">
        <v>4.3732710496381499E-2</v>
      </c>
      <c r="CG13" s="17">
        <v>5.2707364063389099E-2</v>
      </c>
      <c r="CH13" s="17">
        <v>4.11533662204175E-2</v>
      </c>
      <c r="CI13" s="17">
        <v>3.3351374122528303E-2</v>
      </c>
      <c r="CJ13" s="17">
        <v>0.13576787021072401</v>
      </c>
      <c r="CK13" s="17"/>
      <c r="CL13" s="17">
        <v>3.3253076073064998E-2</v>
      </c>
      <c r="CM13" s="17"/>
      <c r="CN13" s="17">
        <v>5.1308649380106902E-2</v>
      </c>
      <c r="CO13" s="17">
        <v>4.43276542915031E-2</v>
      </c>
      <c r="CP13" s="17">
        <v>4.2008019495236602E-2</v>
      </c>
    </row>
    <row r="14" spans="2:94" x14ac:dyDescent="0.35">
      <c r="B14" s="18" t="s">
        <v>133</v>
      </c>
      <c r="C14" s="17">
        <v>4.0612615181868601E-2</v>
      </c>
      <c r="D14" s="17">
        <v>2.32776074211892E-2</v>
      </c>
      <c r="E14" s="17">
        <v>5.8296302088901603E-2</v>
      </c>
      <c r="F14" s="17"/>
      <c r="G14" s="17">
        <v>3.4552135005496198E-2</v>
      </c>
      <c r="H14" s="17">
        <v>2.9528975859835199E-2</v>
      </c>
      <c r="I14" s="17">
        <v>4.43079575991394E-2</v>
      </c>
      <c r="J14" s="17">
        <v>5.76373718707845E-2</v>
      </c>
      <c r="K14" s="17">
        <v>1.9706162768469E-2</v>
      </c>
      <c r="L14" s="17">
        <v>5.0034805289907398E-2</v>
      </c>
      <c r="M14" s="17"/>
      <c r="N14" s="17">
        <v>2.4717664638407699E-2</v>
      </c>
      <c r="O14" s="17">
        <v>2.7472101038142099E-2</v>
      </c>
      <c r="P14" s="17">
        <v>5.51863421907492E-2</v>
      </c>
      <c r="Q14" s="17">
        <v>6.13316015631684E-2</v>
      </c>
      <c r="R14" s="17"/>
      <c r="S14" s="17">
        <v>2.7851440408579599E-2</v>
      </c>
      <c r="T14" s="17">
        <v>2.0533895827342601E-2</v>
      </c>
      <c r="U14" s="17">
        <v>3.2074933810086498E-2</v>
      </c>
      <c r="V14" s="17">
        <v>3.5308988722167201E-2</v>
      </c>
      <c r="W14" s="17">
        <v>1.42172942493321E-2</v>
      </c>
      <c r="X14" s="17">
        <v>8.6800923727386403E-2</v>
      </c>
      <c r="Y14" s="17">
        <v>4.5287634031151602E-2</v>
      </c>
      <c r="Z14" s="17">
        <v>1.9462257877771501E-2</v>
      </c>
      <c r="AA14" s="17">
        <v>7.9516361581899397E-2</v>
      </c>
      <c r="AB14" s="17">
        <v>4.4861219032028402E-2</v>
      </c>
      <c r="AC14" s="17">
        <v>2.1615367347474101E-2</v>
      </c>
      <c r="AD14" s="17"/>
      <c r="AE14" s="17">
        <v>3.75433915354592E-2</v>
      </c>
      <c r="AF14" s="17">
        <v>3.5786767458826703E-2</v>
      </c>
      <c r="AG14" s="17">
        <v>6.2012766241885897E-2</v>
      </c>
      <c r="AH14" s="17"/>
      <c r="AI14" s="17">
        <v>3.8072769738323103E-2</v>
      </c>
      <c r="AJ14" s="17">
        <v>2.5995196836883502E-2</v>
      </c>
      <c r="AK14" s="17">
        <v>2.8680564611745701E-2</v>
      </c>
      <c r="AL14" s="17">
        <v>0</v>
      </c>
      <c r="AM14" s="17">
        <v>9.0570134513390799E-2</v>
      </c>
      <c r="AN14" s="17"/>
      <c r="AO14" s="17">
        <v>2.58274515972103E-2</v>
      </c>
      <c r="AP14" s="17">
        <v>3.1127142503621301E-2</v>
      </c>
      <c r="AQ14" s="17">
        <v>5.0534637838107098E-2</v>
      </c>
      <c r="AR14" s="17"/>
      <c r="AS14" s="17">
        <v>6.6596391764607396E-2</v>
      </c>
      <c r="AT14" s="17">
        <v>5.5801594965852901E-2</v>
      </c>
      <c r="AU14" s="17">
        <v>3.2885955425899803E-2</v>
      </c>
      <c r="AV14" s="17">
        <v>7.9802465918440198E-3</v>
      </c>
      <c r="AW14" s="17">
        <v>0</v>
      </c>
      <c r="AX14" s="17"/>
      <c r="AY14" s="17">
        <v>0</v>
      </c>
      <c r="AZ14" s="17">
        <v>4.29587487675544E-2</v>
      </c>
      <c r="BA14" s="17">
        <v>3.6820711817502703E-2</v>
      </c>
      <c r="BB14" s="17">
        <v>7.1118376779607903E-2</v>
      </c>
      <c r="BC14" s="17">
        <v>6.0160090343044703E-2</v>
      </c>
      <c r="BD14" s="17">
        <v>4.5058511881298398E-2</v>
      </c>
      <c r="BE14" s="17">
        <v>1.17817200010696E-2</v>
      </c>
      <c r="BF14" s="17">
        <v>2.3849283423084001E-2</v>
      </c>
      <c r="BG14" s="17">
        <v>3.90502786526781E-2</v>
      </c>
      <c r="BH14" s="17">
        <v>3.5023505415354803E-2</v>
      </c>
      <c r="BI14" s="17">
        <v>4.9007312243725197E-2</v>
      </c>
      <c r="BJ14" s="17">
        <v>5.2344518594049698E-2</v>
      </c>
      <c r="BK14" s="17">
        <v>2.1866411989314102E-2</v>
      </c>
      <c r="BL14" s="17">
        <v>0</v>
      </c>
      <c r="BM14" s="17">
        <v>5.2586791395479601E-2</v>
      </c>
      <c r="BN14" s="17">
        <v>0</v>
      </c>
      <c r="BO14" s="17"/>
      <c r="BP14" s="17">
        <v>4.2022401609501499E-2</v>
      </c>
      <c r="BQ14" s="17">
        <v>5.16796614760218E-2</v>
      </c>
      <c r="BR14" s="17">
        <v>2.7990017039174E-2</v>
      </c>
      <c r="BS14" s="17">
        <v>4.3414201704557003E-2</v>
      </c>
      <c r="BT14" s="17">
        <v>2.7498737793288899E-2</v>
      </c>
      <c r="BU14" s="17">
        <v>3.1872823350431803E-2</v>
      </c>
      <c r="BV14" s="17"/>
      <c r="BW14" s="17">
        <v>5.2280071439078597E-2</v>
      </c>
      <c r="BX14" s="17">
        <v>2.8595036312967999E-2</v>
      </c>
      <c r="BY14" s="17">
        <v>2.6334014749263401E-2</v>
      </c>
      <c r="BZ14" s="17">
        <v>6.1369965022981199E-2</v>
      </c>
      <c r="CA14" s="17">
        <v>0</v>
      </c>
      <c r="CB14" s="17">
        <v>2.8497117105222399E-2</v>
      </c>
      <c r="CC14" s="17">
        <v>3.6407451691502897E-2</v>
      </c>
      <c r="CD14" s="17">
        <v>6.1585645790237099E-2</v>
      </c>
      <c r="CE14" s="17"/>
      <c r="CF14" s="17">
        <v>1.39219979975591E-2</v>
      </c>
      <c r="CG14" s="17">
        <v>2.4625708656450598E-2</v>
      </c>
      <c r="CH14" s="17">
        <v>5.2074441832356502E-2</v>
      </c>
      <c r="CI14" s="17">
        <v>6.04246085629392E-2</v>
      </c>
      <c r="CJ14" s="17">
        <v>6.04513515858029E-2</v>
      </c>
      <c r="CK14" s="17"/>
      <c r="CL14" s="17">
        <v>4.0570700058489902E-2</v>
      </c>
      <c r="CM14" s="17"/>
      <c r="CN14" s="17">
        <v>4.3659588552235298E-2</v>
      </c>
      <c r="CO14" s="17">
        <v>3.9785659808191202E-2</v>
      </c>
      <c r="CP14" s="17">
        <v>3.5103338037798602E-2</v>
      </c>
    </row>
    <row r="15" spans="2:94" x14ac:dyDescent="0.35">
      <c r="B15" s="18" t="s">
        <v>145</v>
      </c>
      <c r="C15" s="20">
        <v>0.63521753063012798</v>
      </c>
      <c r="D15" s="20">
        <v>0.68083715159913205</v>
      </c>
      <c r="E15" s="20">
        <v>0.58652388819357004</v>
      </c>
      <c r="F15" s="20"/>
      <c r="G15" s="20">
        <v>0.662509750599792</v>
      </c>
      <c r="H15" s="20">
        <v>0.61347478516633402</v>
      </c>
      <c r="I15" s="20">
        <v>0.66899893861744997</v>
      </c>
      <c r="J15" s="20">
        <v>0.63470543820345005</v>
      </c>
      <c r="K15" s="20">
        <v>0.63641244002477704</v>
      </c>
      <c r="L15" s="20">
        <v>0.605987475516509</v>
      </c>
      <c r="M15" s="20"/>
      <c r="N15" s="20">
        <v>0.69612136622933196</v>
      </c>
      <c r="O15" s="20">
        <v>0.63277355341497199</v>
      </c>
      <c r="P15" s="20">
        <v>0.621334158226726</v>
      </c>
      <c r="Q15" s="20">
        <v>0.57835500052349298</v>
      </c>
      <c r="R15" s="20"/>
      <c r="S15" s="20">
        <v>0.69870077306356504</v>
      </c>
      <c r="T15" s="20">
        <v>0.63495853214859099</v>
      </c>
      <c r="U15" s="20">
        <v>0.61938207098912801</v>
      </c>
      <c r="V15" s="20">
        <v>0.62712287678978895</v>
      </c>
      <c r="W15" s="20">
        <v>0.50502575245981396</v>
      </c>
      <c r="X15" s="20">
        <v>0.55578732492408001</v>
      </c>
      <c r="Y15" s="20">
        <v>0.70520343240460104</v>
      </c>
      <c r="Z15" s="20">
        <v>0.70562969231254202</v>
      </c>
      <c r="AA15" s="20">
        <v>0.61279565004637204</v>
      </c>
      <c r="AB15" s="20">
        <v>0.68040212277715995</v>
      </c>
      <c r="AC15" s="20">
        <v>0.65380596045696804</v>
      </c>
      <c r="AD15" s="20"/>
      <c r="AE15" s="20">
        <v>0.58124455755726501</v>
      </c>
      <c r="AF15" s="20">
        <v>0.70894604409889495</v>
      </c>
      <c r="AG15" s="20">
        <v>0.56463223080935898</v>
      </c>
      <c r="AH15" s="20"/>
      <c r="AI15" s="20">
        <v>0.60356784408361996</v>
      </c>
      <c r="AJ15" s="20">
        <v>0.693390877667867</v>
      </c>
      <c r="AK15" s="20">
        <v>0.736028672054022</v>
      </c>
      <c r="AL15" s="20">
        <v>0.65440799678058903</v>
      </c>
      <c r="AM15" s="20">
        <v>0.49528794768765899</v>
      </c>
      <c r="AN15" s="20"/>
      <c r="AO15" s="20">
        <v>0.658232977401352</v>
      </c>
      <c r="AP15" s="20">
        <v>0.70063714978633096</v>
      </c>
      <c r="AQ15" s="20">
        <v>0.70058049391996602</v>
      </c>
      <c r="AR15" s="20"/>
      <c r="AS15" s="20">
        <v>0.55795577996485501</v>
      </c>
      <c r="AT15" s="20">
        <v>0.58622694632944194</v>
      </c>
      <c r="AU15" s="20">
        <v>0.65881836298595098</v>
      </c>
      <c r="AV15" s="20">
        <v>0.77199666839984304</v>
      </c>
      <c r="AW15" s="20">
        <v>0.61582124527293203</v>
      </c>
      <c r="AX15" s="20"/>
      <c r="AY15" s="20">
        <v>0.78235984375694201</v>
      </c>
      <c r="AZ15" s="20">
        <v>0.54214977776329099</v>
      </c>
      <c r="BA15" s="20">
        <v>0.67447456209163603</v>
      </c>
      <c r="BB15" s="20">
        <v>0.56743764556082599</v>
      </c>
      <c r="BC15" s="20">
        <v>0.63032467766748601</v>
      </c>
      <c r="BD15" s="20">
        <v>0.55652903095653505</v>
      </c>
      <c r="BE15" s="20">
        <v>0.55221276609960701</v>
      </c>
      <c r="BF15" s="20">
        <v>0.74731550591583595</v>
      </c>
      <c r="BG15" s="20">
        <v>0.51059895543927802</v>
      </c>
      <c r="BH15" s="20">
        <v>0.61157535828332299</v>
      </c>
      <c r="BI15" s="20">
        <v>0.68451799644683597</v>
      </c>
      <c r="BJ15" s="20">
        <v>0.69914134527468597</v>
      </c>
      <c r="BK15" s="20">
        <v>0.68164286599470503</v>
      </c>
      <c r="BL15" s="20">
        <v>0.80992677418952497</v>
      </c>
      <c r="BM15" s="20">
        <v>0.84234069758580399</v>
      </c>
      <c r="BN15" s="20">
        <v>0.84954111924957698</v>
      </c>
      <c r="BO15" s="20"/>
      <c r="BP15" s="20">
        <v>0.67129095748076895</v>
      </c>
      <c r="BQ15" s="20">
        <v>0.61570779164269895</v>
      </c>
      <c r="BR15" s="20">
        <v>0.59565708260536698</v>
      </c>
      <c r="BS15" s="20">
        <v>0.67962886331597405</v>
      </c>
      <c r="BT15" s="20">
        <v>0.566744748329847</v>
      </c>
      <c r="BU15" s="20">
        <v>0.64095585527454901</v>
      </c>
      <c r="BV15" s="20"/>
      <c r="BW15" s="20">
        <v>0.50998828277726505</v>
      </c>
      <c r="BX15" s="20">
        <v>0.70238640360725202</v>
      </c>
      <c r="BY15" s="20">
        <v>0.67345351351693705</v>
      </c>
      <c r="BZ15" s="20">
        <v>0.56338729967506895</v>
      </c>
      <c r="CA15" s="20">
        <v>0.64970025709170398</v>
      </c>
      <c r="CB15" s="20">
        <v>0.58435987750153695</v>
      </c>
      <c r="CC15" s="20">
        <v>0.73280101915996898</v>
      </c>
      <c r="CD15" s="20">
        <v>0.47942474745492603</v>
      </c>
      <c r="CE15" s="20"/>
      <c r="CF15" s="20">
        <v>0.75077241684339102</v>
      </c>
      <c r="CG15" s="20">
        <v>0.68114061995406605</v>
      </c>
      <c r="CH15" s="20">
        <v>0.57987712919644097</v>
      </c>
      <c r="CI15" s="20">
        <v>0.62799222756324702</v>
      </c>
      <c r="CJ15" s="20">
        <v>0.51655687895928803</v>
      </c>
      <c r="CK15" s="20"/>
      <c r="CL15" s="20">
        <v>0.69012254979839804</v>
      </c>
      <c r="CM15" s="20"/>
      <c r="CN15" s="20">
        <v>0.64515932283840305</v>
      </c>
      <c r="CO15" s="20">
        <v>0.566331867378709</v>
      </c>
      <c r="CP15" s="20">
        <v>0.66982836100121601</v>
      </c>
    </row>
    <row r="16" spans="2:94" x14ac:dyDescent="0.35">
      <c r="B16" s="18" t="s">
        <v>146</v>
      </c>
      <c r="C16" s="20">
        <v>0.12412197932824801</v>
      </c>
      <c r="D16" s="20">
        <v>0.10706260279907601</v>
      </c>
      <c r="E16" s="20">
        <v>0.142228138697856</v>
      </c>
      <c r="F16" s="20"/>
      <c r="G16" s="20">
        <v>7.6309284115716802E-2</v>
      </c>
      <c r="H16" s="20">
        <v>0.10456564671289501</v>
      </c>
      <c r="I16" s="20">
        <v>0.13118146362564001</v>
      </c>
      <c r="J16" s="20">
        <v>0.108317225326203</v>
      </c>
      <c r="K16" s="20">
        <v>0.16081261010471001</v>
      </c>
      <c r="L16" s="20">
        <v>0.152818386892592</v>
      </c>
      <c r="M16" s="20"/>
      <c r="N16" s="20">
        <v>0.13317438865265799</v>
      </c>
      <c r="O16" s="20">
        <v>0.12095762631226201</v>
      </c>
      <c r="P16" s="20">
        <v>0.128270826252707</v>
      </c>
      <c r="Q16" s="20">
        <v>0.111102897554872</v>
      </c>
      <c r="R16" s="20"/>
      <c r="S16" s="20">
        <v>8.2826648003471698E-2</v>
      </c>
      <c r="T16" s="20">
        <v>0.14697439038989599</v>
      </c>
      <c r="U16" s="20">
        <v>0.110655940298978</v>
      </c>
      <c r="V16" s="20">
        <v>0.12541568866649</v>
      </c>
      <c r="W16" s="20">
        <v>0.201349087240552</v>
      </c>
      <c r="X16" s="20">
        <v>0.160280158464537</v>
      </c>
      <c r="Y16" s="20">
        <v>9.5290857084393304E-2</v>
      </c>
      <c r="Z16" s="20">
        <v>0.119225524968499</v>
      </c>
      <c r="AA16" s="20">
        <v>0.13210087841156501</v>
      </c>
      <c r="AB16" s="20">
        <v>6.4220539408657101E-2</v>
      </c>
      <c r="AC16" s="20">
        <v>0.14256602359436699</v>
      </c>
      <c r="AD16" s="20"/>
      <c r="AE16" s="20">
        <v>0.16575564747922</v>
      </c>
      <c r="AF16" s="20">
        <v>9.1709176080605803E-2</v>
      </c>
      <c r="AG16" s="20">
        <v>0.119100976527728</v>
      </c>
      <c r="AH16" s="20"/>
      <c r="AI16" s="20">
        <v>0.16000341645896801</v>
      </c>
      <c r="AJ16" s="20">
        <v>0.104880209143038</v>
      </c>
      <c r="AK16" s="20">
        <v>4.47285134736524E-2</v>
      </c>
      <c r="AL16" s="20">
        <v>0.34559200321941103</v>
      </c>
      <c r="AM16" s="20">
        <v>0.12965016618717101</v>
      </c>
      <c r="AN16" s="20"/>
      <c r="AO16" s="20">
        <v>0.15734521936941701</v>
      </c>
      <c r="AP16" s="20">
        <v>8.8719153139110593E-2</v>
      </c>
      <c r="AQ16" s="20">
        <v>5.8961389096207802E-2</v>
      </c>
      <c r="AR16" s="20"/>
      <c r="AS16" s="20">
        <v>0.13993706514904899</v>
      </c>
      <c r="AT16" s="20">
        <v>0.14714681280431899</v>
      </c>
      <c r="AU16" s="20">
        <v>0.11080057403348099</v>
      </c>
      <c r="AV16" s="20">
        <v>0.110757444751112</v>
      </c>
      <c r="AW16" s="20">
        <v>0</v>
      </c>
      <c r="AX16" s="20"/>
      <c r="AY16" s="20">
        <v>0.21764015624305799</v>
      </c>
      <c r="AZ16" s="20">
        <v>8.6644858881006398E-2</v>
      </c>
      <c r="BA16" s="20">
        <v>9.3539952115549496E-2</v>
      </c>
      <c r="BB16" s="20">
        <v>0.12925801017935001</v>
      </c>
      <c r="BC16" s="20">
        <v>0.14934742230304801</v>
      </c>
      <c r="BD16" s="20">
        <v>0.16751074377953201</v>
      </c>
      <c r="BE16" s="20">
        <v>0.145831290044312</v>
      </c>
      <c r="BF16" s="20">
        <v>5.8607311295312797E-2</v>
      </c>
      <c r="BG16" s="20">
        <v>0.136154515801099</v>
      </c>
      <c r="BH16" s="20">
        <v>0.119436861791683</v>
      </c>
      <c r="BI16" s="20">
        <v>9.5679942294212006E-2</v>
      </c>
      <c r="BJ16" s="20">
        <v>0.15248073295107001</v>
      </c>
      <c r="BK16" s="20">
        <v>0.142115939919051</v>
      </c>
      <c r="BL16" s="20">
        <v>0.190073225810475</v>
      </c>
      <c r="BM16" s="20">
        <v>0</v>
      </c>
      <c r="BN16" s="20">
        <v>3.9114859093714399E-2</v>
      </c>
      <c r="BO16" s="20"/>
      <c r="BP16" s="20">
        <v>8.7228448322985402E-2</v>
      </c>
      <c r="BQ16" s="20">
        <v>0.13361047504153001</v>
      </c>
      <c r="BR16" s="20">
        <v>0.157774252381055</v>
      </c>
      <c r="BS16" s="20">
        <v>0.11066234939128</v>
      </c>
      <c r="BT16" s="20">
        <v>0.16472038666890401</v>
      </c>
      <c r="BU16" s="20">
        <v>0.125488976990419</v>
      </c>
      <c r="BV16" s="20"/>
      <c r="BW16" s="20">
        <v>0.199631899639544</v>
      </c>
      <c r="BX16" s="20">
        <v>0.105901746843517</v>
      </c>
      <c r="BY16" s="20">
        <v>0.115592677555605</v>
      </c>
      <c r="BZ16" s="20">
        <v>0.15707385990105199</v>
      </c>
      <c r="CA16" s="20">
        <v>0.13407760807677699</v>
      </c>
      <c r="CB16" s="20">
        <v>5.7936338554884198E-2</v>
      </c>
      <c r="CC16" s="20">
        <v>7.4729510414403802E-2</v>
      </c>
      <c r="CD16" s="20">
        <v>0.15731535936153199</v>
      </c>
      <c r="CE16" s="20"/>
      <c r="CF16" s="20">
        <v>0.124267933193597</v>
      </c>
      <c r="CG16" s="20">
        <v>0.122999648098022</v>
      </c>
      <c r="CH16" s="20">
        <v>0.12031147197053101</v>
      </c>
      <c r="CI16" s="20">
        <v>0.107762258742248</v>
      </c>
      <c r="CJ16" s="20">
        <v>0.24949179512501199</v>
      </c>
      <c r="CK16" s="20"/>
      <c r="CL16" s="20">
        <v>5.9218516272779E-2</v>
      </c>
      <c r="CM16" s="20"/>
      <c r="CN16" s="20">
        <v>0.112304486387287</v>
      </c>
      <c r="CO16" s="20">
        <v>0.12915165957018299</v>
      </c>
      <c r="CP16" s="20">
        <v>0.14404145305437299</v>
      </c>
    </row>
    <row r="17" spans="2:94" x14ac:dyDescent="0.35">
      <c r="B17" s="18" t="s">
        <v>147</v>
      </c>
      <c r="C17" s="21">
        <v>0.51109555130188</v>
      </c>
      <c r="D17" s="21">
        <v>0.57377454880005596</v>
      </c>
      <c r="E17" s="21">
        <v>0.44429574949571399</v>
      </c>
      <c r="F17" s="21"/>
      <c r="G17" s="21">
        <v>0.58620046648407498</v>
      </c>
      <c r="H17" s="21">
        <v>0.50890913845343999</v>
      </c>
      <c r="I17" s="21">
        <v>0.53781747499181098</v>
      </c>
      <c r="J17" s="21">
        <v>0.52638821287724602</v>
      </c>
      <c r="K17" s="21">
        <v>0.475599829920068</v>
      </c>
      <c r="L17" s="21">
        <v>0.45316908862391603</v>
      </c>
      <c r="M17" s="21"/>
      <c r="N17" s="21">
        <v>0.562946977576674</v>
      </c>
      <c r="O17" s="21">
        <v>0.51181592710270996</v>
      </c>
      <c r="P17" s="21">
        <v>0.49306333197402002</v>
      </c>
      <c r="Q17" s="21">
        <v>0.46725210296862002</v>
      </c>
      <c r="R17" s="21"/>
      <c r="S17" s="21">
        <v>0.61587412506009298</v>
      </c>
      <c r="T17" s="21">
        <v>0.48798414175869498</v>
      </c>
      <c r="U17" s="21">
        <v>0.50872613069015105</v>
      </c>
      <c r="V17" s="21">
        <v>0.50170718812329895</v>
      </c>
      <c r="W17" s="21">
        <v>0.30367666521926201</v>
      </c>
      <c r="X17" s="21">
        <v>0.39550716645954198</v>
      </c>
      <c r="Y17" s="21">
        <v>0.60991257532020704</v>
      </c>
      <c r="Z17" s="21">
        <v>0.58640416734404299</v>
      </c>
      <c r="AA17" s="21">
        <v>0.48069477163480701</v>
      </c>
      <c r="AB17" s="21">
        <v>0.61618158336850304</v>
      </c>
      <c r="AC17" s="21">
        <v>0.51123993686260105</v>
      </c>
      <c r="AD17" s="21"/>
      <c r="AE17" s="21">
        <v>0.415488910078045</v>
      </c>
      <c r="AF17" s="21">
        <v>0.61723686801828903</v>
      </c>
      <c r="AG17" s="21">
        <v>0.44553125428162998</v>
      </c>
      <c r="AH17" s="21"/>
      <c r="AI17" s="21">
        <v>0.44356442762465198</v>
      </c>
      <c r="AJ17" s="21">
        <v>0.58851066852482903</v>
      </c>
      <c r="AK17" s="21">
        <v>0.69130015858036897</v>
      </c>
      <c r="AL17" s="21">
        <v>0.308815993561179</v>
      </c>
      <c r="AM17" s="21">
        <v>0.36563778150048798</v>
      </c>
      <c r="AN17" s="21"/>
      <c r="AO17" s="21">
        <v>0.50088775803193397</v>
      </c>
      <c r="AP17" s="21">
        <v>0.61191799664722002</v>
      </c>
      <c r="AQ17" s="21">
        <v>0.64161910482375795</v>
      </c>
      <c r="AR17" s="21"/>
      <c r="AS17" s="21">
        <v>0.41801871481580599</v>
      </c>
      <c r="AT17" s="21">
        <v>0.43908013352512298</v>
      </c>
      <c r="AU17" s="21">
        <v>0.54801778895247</v>
      </c>
      <c r="AV17" s="21">
        <v>0.661239223648731</v>
      </c>
      <c r="AW17" s="21">
        <v>0.61582124527293203</v>
      </c>
      <c r="AX17" s="21"/>
      <c r="AY17" s="21">
        <v>0.56471968751388402</v>
      </c>
      <c r="AZ17" s="21">
        <v>0.455504918882284</v>
      </c>
      <c r="BA17" s="21">
        <v>0.58093460997608704</v>
      </c>
      <c r="BB17" s="21">
        <v>0.43817963538147597</v>
      </c>
      <c r="BC17" s="21">
        <v>0.48097725536443803</v>
      </c>
      <c r="BD17" s="21">
        <v>0.38901828717700299</v>
      </c>
      <c r="BE17" s="21">
        <v>0.40638147605529501</v>
      </c>
      <c r="BF17" s="21">
        <v>0.68870819462052302</v>
      </c>
      <c r="BG17" s="21">
        <v>0.37444443963817903</v>
      </c>
      <c r="BH17" s="21">
        <v>0.49213849649163999</v>
      </c>
      <c r="BI17" s="21">
        <v>0.58883805415262402</v>
      </c>
      <c r="BJ17" s="21">
        <v>0.54666061232361596</v>
      </c>
      <c r="BK17" s="21">
        <v>0.539526926075653</v>
      </c>
      <c r="BL17" s="21">
        <v>0.61985354837905104</v>
      </c>
      <c r="BM17" s="21">
        <v>0.84234069758580399</v>
      </c>
      <c r="BN17" s="21">
        <v>0.81042626015586205</v>
      </c>
      <c r="BO17" s="21"/>
      <c r="BP17" s="21">
        <v>0.58406250915778302</v>
      </c>
      <c r="BQ17" s="21">
        <v>0.482097316601168</v>
      </c>
      <c r="BR17" s="21">
        <v>0.43788283022431301</v>
      </c>
      <c r="BS17" s="21">
        <v>0.568966513924694</v>
      </c>
      <c r="BT17" s="21">
        <v>0.40202436166094302</v>
      </c>
      <c r="BU17" s="21">
        <v>0.51546687828413096</v>
      </c>
      <c r="BV17" s="21"/>
      <c r="BW17" s="21">
        <v>0.31035638313772201</v>
      </c>
      <c r="BX17" s="21">
        <v>0.59648465676373497</v>
      </c>
      <c r="BY17" s="21">
        <v>0.55786083596133296</v>
      </c>
      <c r="BZ17" s="21">
        <v>0.40631343977401801</v>
      </c>
      <c r="CA17" s="21">
        <v>0.51562264901492705</v>
      </c>
      <c r="CB17" s="21">
        <v>0.52642353894665295</v>
      </c>
      <c r="CC17" s="21">
        <v>0.65807150874556597</v>
      </c>
      <c r="CD17" s="21">
        <v>0.32210938809339401</v>
      </c>
      <c r="CE17" s="21"/>
      <c r="CF17" s="21">
        <v>0.62650448364979405</v>
      </c>
      <c r="CG17" s="21">
        <v>0.55814097185604405</v>
      </c>
      <c r="CH17" s="21">
        <v>0.45956565722590997</v>
      </c>
      <c r="CI17" s="21">
        <v>0.52022996882099903</v>
      </c>
      <c r="CJ17" s="21">
        <v>0.26706508383427602</v>
      </c>
      <c r="CK17" s="21"/>
      <c r="CL17" s="21">
        <v>0.63090403352561897</v>
      </c>
      <c r="CM17" s="21"/>
      <c r="CN17" s="21">
        <v>0.53285483645111598</v>
      </c>
      <c r="CO17" s="21">
        <v>0.43718020780852601</v>
      </c>
      <c r="CP17" s="21">
        <v>0.52578690794684202</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CP22"/>
  <sheetViews>
    <sheetView showGridLines="0" topLeftCell="A6" workbookViewId="0">
      <pane xSplit="2" topLeftCell="CK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1010</v>
      </c>
      <c r="D7" s="10">
        <v>508</v>
      </c>
      <c r="E7" s="10">
        <v>498</v>
      </c>
      <c r="F7" s="10"/>
      <c r="G7" s="10">
        <v>142</v>
      </c>
      <c r="H7" s="10">
        <v>171</v>
      </c>
      <c r="I7" s="10">
        <v>183</v>
      </c>
      <c r="J7" s="10">
        <v>176</v>
      </c>
      <c r="K7" s="10">
        <v>149</v>
      </c>
      <c r="L7" s="10">
        <v>189</v>
      </c>
      <c r="M7" s="10"/>
      <c r="N7" s="10">
        <v>293</v>
      </c>
      <c r="O7" s="10">
        <v>263</v>
      </c>
      <c r="P7" s="10">
        <v>225</v>
      </c>
      <c r="Q7" s="10">
        <v>224</v>
      </c>
      <c r="R7" s="10"/>
      <c r="S7" s="10">
        <v>136</v>
      </c>
      <c r="T7" s="10">
        <v>137</v>
      </c>
      <c r="U7" s="10">
        <v>95</v>
      </c>
      <c r="V7" s="10">
        <v>86</v>
      </c>
      <c r="W7" s="10">
        <v>76</v>
      </c>
      <c r="X7" s="10">
        <v>105</v>
      </c>
      <c r="Y7" s="10">
        <v>91</v>
      </c>
      <c r="Z7" s="10">
        <v>48</v>
      </c>
      <c r="AA7" s="10">
        <v>107</v>
      </c>
      <c r="AB7" s="10">
        <v>73</v>
      </c>
      <c r="AC7" s="10">
        <v>56</v>
      </c>
      <c r="AD7" s="10"/>
      <c r="AE7" s="10">
        <v>380</v>
      </c>
      <c r="AF7" s="10">
        <v>394</v>
      </c>
      <c r="AG7" s="10">
        <v>141</v>
      </c>
      <c r="AH7" s="10"/>
      <c r="AI7" s="10">
        <v>369</v>
      </c>
      <c r="AJ7" s="10">
        <v>288</v>
      </c>
      <c r="AK7" s="10">
        <v>73</v>
      </c>
      <c r="AL7" s="10">
        <v>8</v>
      </c>
      <c r="AM7" s="10">
        <v>130</v>
      </c>
      <c r="AN7" s="10"/>
      <c r="AO7" s="10">
        <v>206</v>
      </c>
      <c r="AP7" s="10">
        <v>364</v>
      </c>
      <c r="AQ7" s="10">
        <v>68</v>
      </c>
      <c r="AR7" s="10"/>
      <c r="AS7" s="10">
        <v>223</v>
      </c>
      <c r="AT7" s="10">
        <v>227</v>
      </c>
      <c r="AU7" s="10">
        <v>273</v>
      </c>
      <c r="AV7" s="10">
        <v>135</v>
      </c>
      <c r="AW7" s="10">
        <v>8</v>
      </c>
      <c r="AX7" s="10"/>
      <c r="AY7" s="10">
        <v>9</v>
      </c>
      <c r="AZ7" s="10">
        <v>44</v>
      </c>
      <c r="BA7" s="10">
        <v>63</v>
      </c>
      <c r="BB7" s="10">
        <v>83</v>
      </c>
      <c r="BC7" s="10">
        <v>89</v>
      </c>
      <c r="BD7" s="10">
        <v>108</v>
      </c>
      <c r="BE7" s="10">
        <v>84</v>
      </c>
      <c r="BF7" s="10">
        <v>86</v>
      </c>
      <c r="BG7" s="10">
        <v>59</v>
      </c>
      <c r="BH7" s="10">
        <v>57</v>
      </c>
      <c r="BI7" s="10">
        <v>84</v>
      </c>
      <c r="BJ7" s="10">
        <v>61</v>
      </c>
      <c r="BK7" s="10">
        <v>44</v>
      </c>
      <c r="BL7" s="10">
        <v>21</v>
      </c>
      <c r="BM7" s="10">
        <v>19</v>
      </c>
      <c r="BN7" s="10">
        <v>47</v>
      </c>
      <c r="BO7" s="10"/>
      <c r="BP7" s="10">
        <v>245</v>
      </c>
      <c r="BQ7" s="10">
        <v>260</v>
      </c>
      <c r="BR7" s="10">
        <v>139</v>
      </c>
      <c r="BS7" s="10">
        <v>196</v>
      </c>
      <c r="BT7" s="10">
        <v>112</v>
      </c>
      <c r="BU7" s="10">
        <v>57</v>
      </c>
      <c r="BV7" s="10"/>
      <c r="BW7" s="10">
        <v>35</v>
      </c>
      <c r="BX7" s="10">
        <v>219</v>
      </c>
      <c r="BY7" s="10">
        <v>321</v>
      </c>
      <c r="BZ7" s="10">
        <v>191</v>
      </c>
      <c r="CA7" s="10">
        <v>96</v>
      </c>
      <c r="CB7" s="10">
        <v>37</v>
      </c>
      <c r="CC7" s="10">
        <v>28</v>
      </c>
      <c r="CD7" s="10">
        <v>32</v>
      </c>
      <c r="CE7" s="10"/>
      <c r="CF7" s="10">
        <v>91</v>
      </c>
      <c r="CG7" s="10">
        <v>346</v>
      </c>
      <c r="CH7" s="10">
        <v>390</v>
      </c>
      <c r="CI7" s="10">
        <v>148</v>
      </c>
      <c r="CJ7" s="10">
        <v>35</v>
      </c>
      <c r="CK7" s="10"/>
      <c r="CL7" s="10">
        <v>115</v>
      </c>
      <c r="CM7" s="10"/>
      <c r="CN7" s="10">
        <v>537</v>
      </c>
      <c r="CO7" s="10">
        <v>211</v>
      </c>
      <c r="CP7" s="10">
        <v>262</v>
      </c>
    </row>
    <row r="8" spans="2:94" ht="30" customHeight="1" x14ac:dyDescent="0.35">
      <c r="B8" s="11" t="s">
        <v>20</v>
      </c>
      <c r="C8" s="11">
        <v>1010</v>
      </c>
      <c r="D8" s="11">
        <v>503</v>
      </c>
      <c r="E8" s="11">
        <v>503</v>
      </c>
      <c r="F8" s="11"/>
      <c r="G8" s="11">
        <v>138</v>
      </c>
      <c r="H8" s="11">
        <v>166</v>
      </c>
      <c r="I8" s="11">
        <v>178</v>
      </c>
      <c r="J8" s="11">
        <v>173</v>
      </c>
      <c r="K8" s="11">
        <v>141</v>
      </c>
      <c r="L8" s="11">
        <v>215</v>
      </c>
      <c r="M8" s="11"/>
      <c r="N8" s="11">
        <v>286</v>
      </c>
      <c r="O8" s="11">
        <v>259</v>
      </c>
      <c r="P8" s="11">
        <v>224</v>
      </c>
      <c r="Q8" s="11">
        <v>236</v>
      </c>
      <c r="R8" s="11"/>
      <c r="S8" s="11">
        <v>141</v>
      </c>
      <c r="T8" s="11">
        <v>134</v>
      </c>
      <c r="U8" s="11">
        <v>96</v>
      </c>
      <c r="V8" s="11">
        <v>81</v>
      </c>
      <c r="W8" s="11">
        <v>76</v>
      </c>
      <c r="X8" s="11">
        <v>109</v>
      </c>
      <c r="Y8" s="11">
        <v>86</v>
      </c>
      <c r="Z8" s="11">
        <v>48</v>
      </c>
      <c r="AA8" s="11">
        <v>103</v>
      </c>
      <c r="AB8" s="11">
        <v>84</v>
      </c>
      <c r="AC8" s="11">
        <v>54</v>
      </c>
      <c r="AD8" s="11"/>
      <c r="AE8" s="11">
        <v>386</v>
      </c>
      <c r="AF8" s="11">
        <v>394</v>
      </c>
      <c r="AG8" s="11">
        <v>139</v>
      </c>
      <c r="AH8" s="11"/>
      <c r="AI8" s="11">
        <v>376</v>
      </c>
      <c r="AJ8" s="11">
        <v>285</v>
      </c>
      <c r="AK8" s="11">
        <v>73</v>
      </c>
      <c r="AL8" s="11">
        <v>9</v>
      </c>
      <c r="AM8" s="11">
        <v>127</v>
      </c>
      <c r="AN8" s="11"/>
      <c r="AO8" s="11">
        <v>209</v>
      </c>
      <c r="AP8" s="11">
        <v>361</v>
      </c>
      <c r="AQ8" s="11">
        <v>69</v>
      </c>
      <c r="AR8" s="11"/>
      <c r="AS8" s="11">
        <v>230</v>
      </c>
      <c r="AT8" s="11">
        <v>225</v>
      </c>
      <c r="AU8" s="11">
        <v>270</v>
      </c>
      <c r="AV8" s="11">
        <v>131</v>
      </c>
      <c r="AW8" s="11">
        <v>8</v>
      </c>
      <c r="AX8" s="11"/>
      <c r="AY8" s="11">
        <v>9</v>
      </c>
      <c r="AZ8" s="11">
        <v>43</v>
      </c>
      <c r="BA8" s="11">
        <v>66</v>
      </c>
      <c r="BB8" s="11">
        <v>84</v>
      </c>
      <c r="BC8" s="11">
        <v>91</v>
      </c>
      <c r="BD8" s="11">
        <v>110</v>
      </c>
      <c r="BE8" s="11">
        <v>84</v>
      </c>
      <c r="BF8" s="11">
        <v>86</v>
      </c>
      <c r="BG8" s="11">
        <v>58</v>
      </c>
      <c r="BH8" s="11">
        <v>56</v>
      </c>
      <c r="BI8" s="11">
        <v>83</v>
      </c>
      <c r="BJ8" s="11">
        <v>60</v>
      </c>
      <c r="BK8" s="11">
        <v>43</v>
      </c>
      <c r="BL8" s="11">
        <v>21</v>
      </c>
      <c r="BM8" s="11">
        <v>19</v>
      </c>
      <c r="BN8" s="11">
        <v>46</v>
      </c>
      <c r="BO8" s="11"/>
      <c r="BP8" s="11">
        <v>244</v>
      </c>
      <c r="BQ8" s="11">
        <v>261</v>
      </c>
      <c r="BR8" s="11">
        <v>139</v>
      </c>
      <c r="BS8" s="11">
        <v>196</v>
      </c>
      <c r="BT8" s="11">
        <v>112</v>
      </c>
      <c r="BU8" s="11">
        <v>58</v>
      </c>
      <c r="BV8" s="11"/>
      <c r="BW8" s="11">
        <v>35</v>
      </c>
      <c r="BX8" s="11">
        <v>219</v>
      </c>
      <c r="BY8" s="11">
        <v>323</v>
      </c>
      <c r="BZ8" s="11">
        <v>192</v>
      </c>
      <c r="CA8" s="11">
        <v>96</v>
      </c>
      <c r="CB8" s="11">
        <v>36</v>
      </c>
      <c r="CC8" s="11">
        <v>29</v>
      </c>
      <c r="CD8" s="11">
        <v>31</v>
      </c>
      <c r="CE8" s="11"/>
      <c r="CF8" s="11">
        <v>92</v>
      </c>
      <c r="CG8" s="11">
        <v>348</v>
      </c>
      <c r="CH8" s="11">
        <v>390</v>
      </c>
      <c r="CI8" s="11">
        <v>146</v>
      </c>
      <c r="CJ8" s="11">
        <v>34</v>
      </c>
      <c r="CK8" s="11"/>
      <c r="CL8" s="11">
        <v>116</v>
      </c>
      <c r="CM8" s="11"/>
      <c r="CN8" s="11">
        <v>536</v>
      </c>
      <c r="CO8" s="11">
        <v>210</v>
      </c>
      <c r="CP8" s="11">
        <v>265</v>
      </c>
    </row>
    <row r="9" spans="2:94" x14ac:dyDescent="0.35">
      <c r="B9" s="18" t="s">
        <v>205</v>
      </c>
      <c r="C9" s="17">
        <v>0.27579464660032998</v>
      </c>
      <c r="D9" s="17">
        <v>0.29335491565368899</v>
      </c>
      <c r="E9" s="17">
        <v>0.25426537119645098</v>
      </c>
      <c r="F9" s="17"/>
      <c r="G9" s="17">
        <v>0.27980951625551898</v>
      </c>
      <c r="H9" s="17">
        <v>0.27862718666565101</v>
      </c>
      <c r="I9" s="17">
        <v>0.28127276339104101</v>
      </c>
      <c r="J9" s="17">
        <v>0.266006623365029</v>
      </c>
      <c r="K9" s="17">
        <v>0.24763115555304799</v>
      </c>
      <c r="L9" s="17">
        <v>0.29282720399055001</v>
      </c>
      <c r="M9" s="17"/>
      <c r="N9" s="17">
        <v>0.33975545211702901</v>
      </c>
      <c r="O9" s="17">
        <v>0.28583397017106199</v>
      </c>
      <c r="P9" s="17">
        <v>0.26296731760992098</v>
      </c>
      <c r="Q9" s="17">
        <v>0.19270524076439399</v>
      </c>
      <c r="R9" s="17"/>
      <c r="S9" s="17">
        <v>0.28601886118574099</v>
      </c>
      <c r="T9" s="17">
        <v>0.25169430517001401</v>
      </c>
      <c r="U9" s="17">
        <v>0.28898797464009301</v>
      </c>
      <c r="V9" s="17">
        <v>0.302054938524637</v>
      </c>
      <c r="W9" s="17">
        <v>0.17684762209051</v>
      </c>
      <c r="X9" s="17">
        <v>0.16844824167429301</v>
      </c>
      <c r="Y9" s="17">
        <v>0.36659143808976902</v>
      </c>
      <c r="Z9" s="17">
        <v>0.24941273416401699</v>
      </c>
      <c r="AA9" s="17">
        <v>0.29790987039720102</v>
      </c>
      <c r="AB9" s="17">
        <v>0.34498748687595099</v>
      </c>
      <c r="AC9" s="17">
        <v>0.33074707071687198</v>
      </c>
      <c r="AD9" s="17"/>
      <c r="AE9" s="17">
        <v>0.25370180731164399</v>
      </c>
      <c r="AF9" s="17">
        <v>0.31085861826898997</v>
      </c>
      <c r="AG9" s="17">
        <v>0.21343193025263099</v>
      </c>
      <c r="AH9" s="17"/>
      <c r="AI9" s="17">
        <v>0.24314299147652499</v>
      </c>
      <c r="AJ9" s="17">
        <v>0.31748834708800699</v>
      </c>
      <c r="AK9" s="17">
        <v>0.36637243097898797</v>
      </c>
      <c r="AL9" s="17">
        <v>0.65426676853412502</v>
      </c>
      <c r="AM9" s="17">
        <v>0.13618140884537</v>
      </c>
      <c r="AN9" s="17"/>
      <c r="AO9" s="17">
        <v>0.26508680903464399</v>
      </c>
      <c r="AP9" s="17">
        <v>0.32222035270015398</v>
      </c>
      <c r="AQ9" s="17">
        <v>0.32920447855540702</v>
      </c>
      <c r="AR9" s="17"/>
      <c r="AS9" s="17">
        <v>0.238171654975708</v>
      </c>
      <c r="AT9" s="17">
        <v>0.202837306122956</v>
      </c>
      <c r="AU9" s="17">
        <v>0.30514578903436901</v>
      </c>
      <c r="AV9" s="17">
        <v>0.369359732347189</v>
      </c>
      <c r="AW9" s="17">
        <v>0.37307776189162301</v>
      </c>
      <c r="AX9" s="17"/>
      <c r="AY9" s="17">
        <v>0.328998992334819</v>
      </c>
      <c r="AZ9" s="17">
        <v>0.23217957891934299</v>
      </c>
      <c r="BA9" s="17">
        <v>0.29428066433961603</v>
      </c>
      <c r="BB9" s="17">
        <v>0.31678082029055399</v>
      </c>
      <c r="BC9" s="17">
        <v>0.180900449229527</v>
      </c>
      <c r="BD9" s="17">
        <v>0.17817445470512699</v>
      </c>
      <c r="BE9" s="17">
        <v>0.29619365047747198</v>
      </c>
      <c r="BF9" s="17">
        <v>0.23783931499824201</v>
      </c>
      <c r="BG9" s="17">
        <v>0.311870470507988</v>
      </c>
      <c r="BH9" s="17">
        <v>0.37028991791511601</v>
      </c>
      <c r="BI9" s="17">
        <v>0.29467770915479802</v>
      </c>
      <c r="BJ9" s="17">
        <v>0.260194113757032</v>
      </c>
      <c r="BK9" s="17">
        <v>0.31370721490074999</v>
      </c>
      <c r="BL9" s="17">
        <v>0.433616369527</v>
      </c>
      <c r="BM9" s="17">
        <v>0.374477477177037</v>
      </c>
      <c r="BN9" s="17">
        <v>0.43344319033769502</v>
      </c>
      <c r="BO9" s="17"/>
      <c r="BP9" s="17">
        <v>0.288101742662349</v>
      </c>
      <c r="BQ9" s="17">
        <v>0.24472770941212699</v>
      </c>
      <c r="BR9" s="17">
        <v>0.188535047330153</v>
      </c>
      <c r="BS9" s="17">
        <v>0.350172067804077</v>
      </c>
      <c r="BT9" s="17">
        <v>0.30651264662642602</v>
      </c>
      <c r="BU9" s="17">
        <v>0.24687105948889501</v>
      </c>
      <c r="BV9" s="17"/>
      <c r="BW9" s="17">
        <v>0.25217744200595199</v>
      </c>
      <c r="BX9" s="17">
        <v>0.32226976290104198</v>
      </c>
      <c r="BY9" s="17">
        <v>0.27559867819240602</v>
      </c>
      <c r="BZ9" s="17">
        <v>0.24417122512739201</v>
      </c>
      <c r="CA9" s="17">
        <v>0.29643299857239902</v>
      </c>
      <c r="CB9" s="17">
        <v>0.26645856979473098</v>
      </c>
      <c r="CC9" s="17">
        <v>0.36541974463417998</v>
      </c>
      <c r="CD9" s="17">
        <v>0.239324952233745</v>
      </c>
      <c r="CE9" s="17"/>
      <c r="CF9" s="17">
        <v>0.40692609856839401</v>
      </c>
      <c r="CG9" s="17">
        <v>0.30459411479828402</v>
      </c>
      <c r="CH9" s="17">
        <v>0.23349808951804399</v>
      </c>
      <c r="CI9" s="17">
        <v>0.260467858208762</v>
      </c>
      <c r="CJ9" s="17">
        <v>0.17544989994468599</v>
      </c>
      <c r="CK9" s="17"/>
      <c r="CL9" s="17">
        <v>0.28465970986446298</v>
      </c>
      <c r="CM9" s="17"/>
      <c r="CN9" s="17">
        <v>0.31976772291240901</v>
      </c>
      <c r="CO9" s="17">
        <v>0.163351977633756</v>
      </c>
      <c r="CP9" s="17">
        <v>0.27614134111210098</v>
      </c>
    </row>
    <row r="10" spans="2:94" x14ac:dyDescent="0.35">
      <c r="B10" s="18" t="s">
        <v>206</v>
      </c>
      <c r="C10" s="17">
        <v>0.33287952816855898</v>
      </c>
      <c r="D10" s="17">
        <v>0.32355655767003999</v>
      </c>
      <c r="E10" s="17">
        <v>0.34289517875710501</v>
      </c>
      <c r="F10" s="17"/>
      <c r="G10" s="17">
        <v>0.34725976083274701</v>
      </c>
      <c r="H10" s="17">
        <v>0.327271538864222</v>
      </c>
      <c r="I10" s="17">
        <v>0.32514379721208703</v>
      </c>
      <c r="J10" s="17">
        <v>0.36560676023302602</v>
      </c>
      <c r="K10" s="17">
        <v>0.37512580968213999</v>
      </c>
      <c r="L10" s="17">
        <v>0.280310671820244</v>
      </c>
      <c r="M10" s="17"/>
      <c r="N10" s="17">
        <v>0.32612296910297101</v>
      </c>
      <c r="O10" s="17">
        <v>0.33512247451701999</v>
      </c>
      <c r="P10" s="17">
        <v>0.36600161245345197</v>
      </c>
      <c r="Q10" s="17">
        <v>0.31012851298566102</v>
      </c>
      <c r="R10" s="17"/>
      <c r="S10" s="17">
        <v>0.36520517964791799</v>
      </c>
      <c r="T10" s="17">
        <v>0.27100212758609898</v>
      </c>
      <c r="U10" s="17">
        <v>0.322259748886847</v>
      </c>
      <c r="V10" s="17">
        <v>0.37218477815440398</v>
      </c>
      <c r="W10" s="17">
        <v>0.31869957777421798</v>
      </c>
      <c r="X10" s="17">
        <v>0.414669929632764</v>
      </c>
      <c r="Y10" s="17">
        <v>0.32610749134995998</v>
      </c>
      <c r="Z10" s="17">
        <v>0.43079454290554098</v>
      </c>
      <c r="AA10" s="17">
        <v>0.287189137471625</v>
      </c>
      <c r="AB10" s="17">
        <v>0.32631430928800398</v>
      </c>
      <c r="AC10" s="17">
        <v>0.24007089987834199</v>
      </c>
      <c r="AD10" s="17"/>
      <c r="AE10" s="17">
        <v>0.33375709525466302</v>
      </c>
      <c r="AF10" s="17">
        <v>0.355515840615098</v>
      </c>
      <c r="AG10" s="17">
        <v>0.27531377689285003</v>
      </c>
      <c r="AH10" s="17"/>
      <c r="AI10" s="17">
        <v>0.37111482415184199</v>
      </c>
      <c r="AJ10" s="17">
        <v>0.34073076831023902</v>
      </c>
      <c r="AK10" s="17">
        <v>0.219214974687126</v>
      </c>
      <c r="AL10" s="17">
        <v>0</v>
      </c>
      <c r="AM10" s="17">
        <v>0.33412953485910102</v>
      </c>
      <c r="AN10" s="17"/>
      <c r="AO10" s="17">
        <v>0.39239553603836902</v>
      </c>
      <c r="AP10" s="17">
        <v>0.32737735224210601</v>
      </c>
      <c r="AQ10" s="17">
        <v>0.26755647838982899</v>
      </c>
      <c r="AR10" s="17"/>
      <c r="AS10" s="17">
        <v>0.29520428460894799</v>
      </c>
      <c r="AT10" s="17">
        <v>0.40998318774938203</v>
      </c>
      <c r="AU10" s="17">
        <v>0.28910039109819202</v>
      </c>
      <c r="AV10" s="17">
        <v>0.39426380129465899</v>
      </c>
      <c r="AW10" s="17">
        <v>0.36105133541925899</v>
      </c>
      <c r="AX10" s="17"/>
      <c r="AY10" s="17">
        <v>0.230021729168358</v>
      </c>
      <c r="AZ10" s="17">
        <v>0.28933918306702699</v>
      </c>
      <c r="BA10" s="17">
        <v>0.36457420457853501</v>
      </c>
      <c r="BB10" s="17">
        <v>0.23609792881479699</v>
      </c>
      <c r="BC10" s="17">
        <v>0.359309635064953</v>
      </c>
      <c r="BD10" s="17">
        <v>0.38301009261667002</v>
      </c>
      <c r="BE10" s="17">
        <v>0.24011898167099399</v>
      </c>
      <c r="BF10" s="17">
        <v>0.40588287583895399</v>
      </c>
      <c r="BG10" s="17">
        <v>0.28416323448649899</v>
      </c>
      <c r="BH10" s="17">
        <v>0.263219205585426</v>
      </c>
      <c r="BI10" s="17">
        <v>0.37604122009563901</v>
      </c>
      <c r="BJ10" s="17">
        <v>0.35065678783545101</v>
      </c>
      <c r="BK10" s="17">
        <v>0.34385670511197702</v>
      </c>
      <c r="BL10" s="17">
        <v>0.28239987915858999</v>
      </c>
      <c r="BM10" s="17">
        <v>0.41664761677975698</v>
      </c>
      <c r="BN10" s="17">
        <v>0.41413365032371102</v>
      </c>
      <c r="BO10" s="17"/>
      <c r="BP10" s="17">
        <v>0.37850820323602102</v>
      </c>
      <c r="BQ10" s="17">
        <v>0.30439052763385699</v>
      </c>
      <c r="BR10" s="17">
        <v>0.38053623251615198</v>
      </c>
      <c r="BS10" s="17">
        <v>0.306492033610274</v>
      </c>
      <c r="BT10" s="17">
        <v>0.279937189212703</v>
      </c>
      <c r="BU10" s="17">
        <v>0.35354700172944198</v>
      </c>
      <c r="BV10" s="17"/>
      <c r="BW10" s="17">
        <v>0.35728483833345198</v>
      </c>
      <c r="BX10" s="17">
        <v>0.33944863762642802</v>
      </c>
      <c r="BY10" s="17">
        <v>0.33743082358995902</v>
      </c>
      <c r="BZ10" s="17">
        <v>0.31111626029967698</v>
      </c>
      <c r="CA10" s="17">
        <v>0.31837217566984</v>
      </c>
      <c r="CB10" s="17">
        <v>0.41714624389756499</v>
      </c>
      <c r="CC10" s="17">
        <v>0.266179310900446</v>
      </c>
      <c r="CD10" s="17">
        <v>0.35085354690514903</v>
      </c>
      <c r="CE10" s="17"/>
      <c r="CF10" s="17">
        <v>0.32905015793112802</v>
      </c>
      <c r="CG10" s="17">
        <v>0.33696450947548801</v>
      </c>
      <c r="CH10" s="17">
        <v>0.32960130989598702</v>
      </c>
      <c r="CI10" s="17">
        <v>0.319912038696538</v>
      </c>
      <c r="CJ10" s="17">
        <v>0.39483777962539301</v>
      </c>
      <c r="CK10" s="17"/>
      <c r="CL10" s="17">
        <v>0.420591084244609</v>
      </c>
      <c r="CM10" s="17"/>
      <c r="CN10" s="17">
        <v>0.28585042628192198</v>
      </c>
      <c r="CO10" s="17">
        <v>0.40141356143281098</v>
      </c>
      <c r="CP10" s="17">
        <v>0.37360340499238798</v>
      </c>
    </row>
    <row r="11" spans="2:94" x14ac:dyDescent="0.35">
      <c r="B11" s="18" t="s">
        <v>207</v>
      </c>
      <c r="C11" s="17">
        <v>0.22395173054758999</v>
      </c>
      <c r="D11" s="17">
        <v>0.241360557815678</v>
      </c>
      <c r="E11" s="17">
        <v>0.20840629231400901</v>
      </c>
      <c r="F11" s="17"/>
      <c r="G11" s="17">
        <v>0.20376375758905699</v>
      </c>
      <c r="H11" s="17">
        <v>0.24315597985505899</v>
      </c>
      <c r="I11" s="17">
        <v>0.20819338657238101</v>
      </c>
      <c r="J11" s="17">
        <v>0.18313889270956199</v>
      </c>
      <c r="K11" s="17">
        <v>0.25159337998585901</v>
      </c>
      <c r="L11" s="17">
        <v>0.24991403052746</v>
      </c>
      <c r="M11" s="17"/>
      <c r="N11" s="17">
        <v>0.190559312660322</v>
      </c>
      <c r="O11" s="17">
        <v>0.244584950540229</v>
      </c>
      <c r="P11" s="17">
        <v>0.19162886565891801</v>
      </c>
      <c r="Q11" s="17">
        <v>0.27261600988524698</v>
      </c>
      <c r="R11" s="17"/>
      <c r="S11" s="17">
        <v>0.23763970200502699</v>
      </c>
      <c r="T11" s="17">
        <v>0.24819430001336301</v>
      </c>
      <c r="U11" s="17">
        <v>0.236558167094716</v>
      </c>
      <c r="V11" s="17">
        <v>0.19603282494479499</v>
      </c>
      <c r="W11" s="17">
        <v>0.229852244783423</v>
      </c>
      <c r="X11" s="17">
        <v>0.21876512741064499</v>
      </c>
      <c r="Y11" s="17">
        <v>0.16337797135773699</v>
      </c>
      <c r="Z11" s="17">
        <v>0.197846061017666</v>
      </c>
      <c r="AA11" s="17">
        <v>0.24835131412188999</v>
      </c>
      <c r="AB11" s="17">
        <v>0.21482385474166901</v>
      </c>
      <c r="AC11" s="17">
        <v>0.23670942101445</v>
      </c>
      <c r="AD11" s="17"/>
      <c r="AE11" s="17">
        <v>0.22948927097296001</v>
      </c>
      <c r="AF11" s="17">
        <v>0.20972665389220499</v>
      </c>
      <c r="AG11" s="17">
        <v>0.26481803299272899</v>
      </c>
      <c r="AH11" s="17"/>
      <c r="AI11" s="17">
        <v>0.217071978239534</v>
      </c>
      <c r="AJ11" s="17">
        <v>0.20398008233690401</v>
      </c>
      <c r="AK11" s="17">
        <v>0.31013657191952898</v>
      </c>
      <c r="AL11" s="17">
        <v>0.22989818403058701</v>
      </c>
      <c r="AM11" s="17">
        <v>0.25602963567477199</v>
      </c>
      <c r="AN11" s="17"/>
      <c r="AO11" s="17">
        <v>0.17991476466626499</v>
      </c>
      <c r="AP11" s="17">
        <v>0.20180279972402601</v>
      </c>
      <c r="AQ11" s="17">
        <v>0.262219768020299</v>
      </c>
      <c r="AR11" s="17"/>
      <c r="AS11" s="17">
        <v>0.26494342080765598</v>
      </c>
      <c r="AT11" s="17">
        <v>0.21298764945665499</v>
      </c>
      <c r="AU11" s="17">
        <v>0.240343658419432</v>
      </c>
      <c r="AV11" s="17">
        <v>0.14854582650814999</v>
      </c>
      <c r="AW11" s="17">
        <v>0.121537855917514</v>
      </c>
      <c r="AX11" s="17"/>
      <c r="AY11" s="17">
        <v>0.33490794976092803</v>
      </c>
      <c r="AZ11" s="17">
        <v>0.21078641209558199</v>
      </c>
      <c r="BA11" s="17">
        <v>0.160673515947304</v>
      </c>
      <c r="BB11" s="17">
        <v>0.28440973959684901</v>
      </c>
      <c r="BC11" s="17">
        <v>0.28081737554868103</v>
      </c>
      <c r="BD11" s="17">
        <v>0.23352627362443901</v>
      </c>
      <c r="BE11" s="17">
        <v>0.33036326545351202</v>
      </c>
      <c r="BF11" s="17">
        <v>0.178835627288951</v>
      </c>
      <c r="BG11" s="17">
        <v>0.24967740960623699</v>
      </c>
      <c r="BH11" s="17">
        <v>0.17984857404499</v>
      </c>
      <c r="BI11" s="17">
        <v>0.18114389483790699</v>
      </c>
      <c r="BJ11" s="17">
        <v>0.209356152527783</v>
      </c>
      <c r="BK11" s="17">
        <v>0.19785919037764199</v>
      </c>
      <c r="BL11" s="17">
        <v>0.236255004895737</v>
      </c>
      <c r="BM11" s="17">
        <v>0.105405951451694</v>
      </c>
      <c r="BN11" s="17">
        <v>0.12785138214902</v>
      </c>
      <c r="BO11" s="17"/>
      <c r="BP11" s="17">
        <v>0.19371587304229601</v>
      </c>
      <c r="BQ11" s="17">
        <v>0.28212643346819799</v>
      </c>
      <c r="BR11" s="17">
        <v>0.22085998061981099</v>
      </c>
      <c r="BS11" s="17">
        <v>0.17261177249021101</v>
      </c>
      <c r="BT11" s="17">
        <v>0.28754901218972201</v>
      </c>
      <c r="BU11" s="17">
        <v>0.15179593555335899</v>
      </c>
      <c r="BV11" s="17"/>
      <c r="BW11" s="17">
        <v>0.20204537308127099</v>
      </c>
      <c r="BX11" s="17">
        <v>0.225629062765692</v>
      </c>
      <c r="BY11" s="17">
        <v>0.23465800848384799</v>
      </c>
      <c r="BZ11" s="17">
        <v>0.22985942650862201</v>
      </c>
      <c r="CA11" s="17">
        <v>0.22748803836098699</v>
      </c>
      <c r="CB11" s="17">
        <v>0.15892985976931501</v>
      </c>
      <c r="CC11" s="17">
        <v>0.18601470310398799</v>
      </c>
      <c r="CD11" s="17">
        <v>0.198914655987701</v>
      </c>
      <c r="CE11" s="17"/>
      <c r="CF11" s="17">
        <v>0.182483430230791</v>
      </c>
      <c r="CG11" s="17">
        <v>0.21802504043808399</v>
      </c>
      <c r="CH11" s="17">
        <v>0.248932293431462</v>
      </c>
      <c r="CI11" s="17">
        <v>0.21521979220339399</v>
      </c>
      <c r="CJ11" s="17">
        <v>0.14786518056996001</v>
      </c>
      <c r="CK11" s="17"/>
      <c r="CL11" s="17">
        <v>0.19823566191907999</v>
      </c>
      <c r="CM11" s="17"/>
      <c r="CN11" s="17">
        <v>0.21875524383856901</v>
      </c>
      <c r="CO11" s="17">
        <v>0.278681707834457</v>
      </c>
      <c r="CP11" s="17">
        <v>0.190984468070034</v>
      </c>
    </row>
    <row r="12" spans="2:94" x14ac:dyDescent="0.35">
      <c r="B12" s="18" t="s">
        <v>208</v>
      </c>
      <c r="C12" s="17">
        <v>7.9298067630764399E-2</v>
      </c>
      <c r="D12" s="17">
        <v>6.9540824011415106E-2</v>
      </c>
      <c r="E12" s="17">
        <v>8.9723472076788005E-2</v>
      </c>
      <c r="F12" s="17"/>
      <c r="G12" s="17">
        <v>9.1331988837793296E-2</v>
      </c>
      <c r="H12" s="17">
        <v>6.8877356847204196E-2</v>
      </c>
      <c r="I12" s="17">
        <v>8.8672412872124795E-2</v>
      </c>
      <c r="J12" s="17">
        <v>0.10432019485272701</v>
      </c>
      <c r="K12" s="17">
        <v>5.8527267175113598E-2</v>
      </c>
      <c r="L12" s="17">
        <v>6.5304770489775898E-2</v>
      </c>
      <c r="M12" s="17"/>
      <c r="N12" s="17">
        <v>7.7664351612598007E-2</v>
      </c>
      <c r="O12" s="17">
        <v>4.9636232587139603E-2</v>
      </c>
      <c r="P12" s="17">
        <v>8.5453734425164601E-2</v>
      </c>
      <c r="Q12" s="17">
        <v>0.10968398041571301</v>
      </c>
      <c r="R12" s="17"/>
      <c r="S12" s="17">
        <v>5.1772912965638102E-2</v>
      </c>
      <c r="T12" s="17">
        <v>0.117580076367649</v>
      </c>
      <c r="U12" s="17">
        <v>5.0530720736157803E-2</v>
      </c>
      <c r="V12" s="17">
        <v>4.6865010120059301E-2</v>
      </c>
      <c r="W12" s="17">
        <v>0.16920351628156399</v>
      </c>
      <c r="X12" s="17">
        <v>0.11041856789945501</v>
      </c>
      <c r="Y12" s="17">
        <v>8.8252950668992095E-2</v>
      </c>
      <c r="Z12" s="17">
        <v>2.1884318603378802E-2</v>
      </c>
      <c r="AA12" s="17">
        <v>4.7781419385075498E-2</v>
      </c>
      <c r="AB12" s="17">
        <v>2.9583068632049101E-2</v>
      </c>
      <c r="AC12" s="17">
        <v>0.13927180156584401</v>
      </c>
      <c r="AD12" s="17"/>
      <c r="AE12" s="17">
        <v>8.0843569721612302E-2</v>
      </c>
      <c r="AF12" s="17">
        <v>6.2303413110620202E-2</v>
      </c>
      <c r="AG12" s="17">
        <v>0.119991761760294</v>
      </c>
      <c r="AH12" s="17"/>
      <c r="AI12" s="17">
        <v>7.0979886104919898E-2</v>
      </c>
      <c r="AJ12" s="17">
        <v>9.2305347524009804E-2</v>
      </c>
      <c r="AK12" s="17">
        <v>4.2738961063707601E-2</v>
      </c>
      <c r="AL12" s="17">
        <v>0</v>
      </c>
      <c r="AM12" s="17">
        <v>9.6775173970232803E-2</v>
      </c>
      <c r="AN12" s="17"/>
      <c r="AO12" s="17">
        <v>6.08371703285569E-2</v>
      </c>
      <c r="AP12" s="17">
        <v>9.4618809947073099E-2</v>
      </c>
      <c r="AQ12" s="17">
        <v>5.95097486033365E-2</v>
      </c>
      <c r="AR12" s="17"/>
      <c r="AS12" s="17">
        <v>0.115002699833631</v>
      </c>
      <c r="AT12" s="17">
        <v>6.5567806546082602E-2</v>
      </c>
      <c r="AU12" s="17">
        <v>8.1777694165722906E-2</v>
      </c>
      <c r="AV12" s="17">
        <v>2.27329104766433E-2</v>
      </c>
      <c r="AW12" s="17">
        <v>0.144333046771604</v>
      </c>
      <c r="AX12" s="17"/>
      <c r="AY12" s="17">
        <v>0.106071328735895</v>
      </c>
      <c r="AZ12" s="17">
        <v>0.13310745596079601</v>
      </c>
      <c r="BA12" s="17">
        <v>9.6892537211168805E-2</v>
      </c>
      <c r="BB12" s="17">
        <v>5.8544105396723202E-2</v>
      </c>
      <c r="BC12" s="17">
        <v>6.3494877480478606E-2</v>
      </c>
      <c r="BD12" s="17">
        <v>9.4712586573840199E-2</v>
      </c>
      <c r="BE12" s="17">
        <v>5.9869956876863799E-2</v>
      </c>
      <c r="BF12" s="17">
        <v>0.11516595230778499</v>
      </c>
      <c r="BG12" s="17">
        <v>7.06525073023683E-2</v>
      </c>
      <c r="BH12" s="17">
        <v>6.9749516623801799E-2</v>
      </c>
      <c r="BI12" s="17">
        <v>7.3370210721836998E-2</v>
      </c>
      <c r="BJ12" s="17">
        <v>8.0382193137490898E-2</v>
      </c>
      <c r="BK12" s="17">
        <v>9.4492862623220597E-2</v>
      </c>
      <c r="BL12" s="17">
        <v>4.7728746418674001E-2</v>
      </c>
      <c r="BM12" s="17">
        <v>5.08821631960319E-2</v>
      </c>
      <c r="BN12" s="17">
        <v>2.45717771895749E-2</v>
      </c>
      <c r="BO12" s="17"/>
      <c r="BP12" s="17">
        <v>6.4578436115328097E-2</v>
      </c>
      <c r="BQ12" s="17">
        <v>7.2890458027386196E-2</v>
      </c>
      <c r="BR12" s="17">
        <v>9.3273105578283597E-2</v>
      </c>
      <c r="BS12" s="17">
        <v>8.5562566903837206E-2</v>
      </c>
      <c r="BT12" s="17">
        <v>6.4055581194397401E-2</v>
      </c>
      <c r="BU12" s="17">
        <v>0.14661362479623699</v>
      </c>
      <c r="BV12" s="17"/>
      <c r="BW12" s="17">
        <v>7.7151432568481296E-2</v>
      </c>
      <c r="BX12" s="17">
        <v>7.9621469699986097E-2</v>
      </c>
      <c r="BY12" s="17">
        <v>5.67417869927406E-2</v>
      </c>
      <c r="BZ12" s="17">
        <v>9.7107473266166797E-2</v>
      </c>
      <c r="CA12" s="17">
        <v>9.6101846865857696E-2</v>
      </c>
      <c r="CB12" s="17">
        <v>5.7051342858122703E-2</v>
      </c>
      <c r="CC12" s="17">
        <v>7.5415797060793502E-2</v>
      </c>
      <c r="CD12" s="17">
        <v>0.14932119908316699</v>
      </c>
      <c r="CE12" s="17"/>
      <c r="CF12" s="17">
        <v>1.0581088487673199E-2</v>
      </c>
      <c r="CG12" s="17">
        <v>7.7248319557227302E-2</v>
      </c>
      <c r="CH12" s="17">
        <v>9.7445332945370999E-2</v>
      </c>
      <c r="CI12" s="17">
        <v>7.2256785833946402E-2</v>
      </c>
      <c r="CJ12" s="17">
        <v>0.10892511164806599</v>
      </c>
      <c r="CK12" s="17"/>
      <c r="CL12" s="17">
        <v>5.9032987704762299E-2</v>
      </c>
      <c r="CM12" s="17"/>
      <c r="CN12" s="17">
        <v>8.4876468909315397E-2</v>
      </c>
      <c r="CO12" s="17">
        <v>7.0034454185612896E-2</v>
      </c>
      <c r="CP12" s="17">
        <v>7.5368848902386695E-2</v>
      </c>
    </row>
    <row r="13" spans="2:94" x14ac:dyDescent="0.35">
      <c r="B13" s="18" t="s">
        <v>209</v>
      </c>
      <c r="C13" s="17">
        <v>6.4357215764961007E-2</v>
      </c>
      <c r="D13" s="17">
        <v>5.2874842457494901E-2</v>
      </c>
      <c r="E13" s="17">
        <v>7.6383730681429299E-2</v>
      </c>
      <c r="F13" s="17"/>
      <c r="G13" s="17">
        <v>5.0086465960609797E-2</v>
      </c>
      <c r="H13" s="17">
        <v>6.4349948433876994E-2</v>
      </c>
      <c r="I13" s="17">
        <v>7.5300349794083093E-2</v>
      </c>
      <c r="J13" s="17">
        <v>4.6355509555109503E-2</v>
      </c>
      <c r="K13" s="17">
        <v>4.7546963677632802E-2</v>
      </c>
      <c r="L13" s="17">
        <v>8.9988278191987306E-2</v>
      </c>
      <c r="M13" s="17"/>
      <c r="N13" s="17">
        <v>5.5601927165243301E-2</v>
      </c>
      <c r="O13" s="17">
        <v>6.6486938012850494E-2</v>
      </c>
      <c r="P13" s="17">
        <v>7.0947834362035306E-2</v>
      </c>
      <c r="Q13" s="17">
        <v>6.7777493332880703E-2</v>
      </c>
      <c r="R13" s="17"/>
      <c r="S13" s="17">
        <v>3.8649853324421501E-2</v>
      </c>
      <c r="T13" s="17">
        <v>9.0568052630709897E-2</v>
      </c>
      <c r="U13" s="17">
        <v>9.1546325091614006E-2</v>
      </c>
      <c r="V13" s="17">
        <v>4.7103763792635998E-2</v>
      </c>
      <c r="W13" s="17">
        <v>8.0033130701556501E-2</v>
      </c>
      <c r="X13" s="17">
        <v>6.0823284413000597E-2</v>
      </c>
      <c r="Y13" s="17">
        <v>3.3196865766398E-2</v>
      </c>
      <c r="Z13" s="17">
        <v>8.0600085431625001E-2</v>
      </c>
      <c r="AA13" s="17">
        <v>7.9708714508775397E-2</v>
      </c>
      <c r="AB13" s="17">
        <v>5.2644748539067997E-2</v>
      </c>
      <c r="AC13" s="17">
        <v>5.3200806824491097E-2</v>
      </c>
      <c r="AD13" s="17"/>
      <c r="AE13" s="17">
        <v>8.6113573604440205E-2</v>
      </c>
      <c r="AF13" s="17">
        <v>4.5637049453811099E-2</v>
      </c>
      <c r="AG13" s="17">
        <v>7.1445890545782195E-2</v>
      </c>
      <c r="AH13" s="17"/>
      <c r="AI13" s="17">
        <v>8.2756145566561898E-2</v>
      </c>
      <c r="AJ13" s="17">
        <v>3.1259398288122103E-2</v>
      </c>
      <c r="AK13" s="17">
        <v>6.1537061350649798E-2</v>
      </c>
      <c r="AL13" s="17">
        <v>0.115835047435288</v>
      </c>
      <c r="AM13" s="17">
        <v>0.101304502426965</v>
      </c>
      <c r="AN13" s="17"/>
      <c r="AO13" s="17">
        <v>8.6303960750051298E-2</v>
      </c>
      <c r="AP13" s="17">
        <v>3.7380513070330898E-2</v>
      </c>
      <c r="AQ13" s="17">
        <v>4.8008502058943997E-2</v>
      </c>
      <c r="AR13" s="17"/>
      <c r="AS13" s="17">
        <v>4.7381405209317197E-2</v>
      </c>
      <c r="AT13" s="17">
        <v>8.9497269994207498E-2</v>
      </c>
      <c r="AU13" s="17">
        <v>5.5430648543864397E-2</v>
      </c>
      <c r="AV13" s="17">
        <v>5.7117482781515801E-2</v>
      </c>
      <c r="AW13" s="17">
        <v>0</v>
      </c>
      <c r="AX13" s="17"/>
      <c r="AY13" s="17">
        <v>0</v>
      </c>
      <c r="AZ13" s="17">
        <v>4.6740975564845202E-2</v>
      </c>
      <c r="BA13" s="17">
        <v>4.9511018195320201E-2</v>
      </c>
      <c r="BB13" s="17">
        <v>5.7960341905370701E-2</v>
      </c>
      <c r="BC13" s="17">
        <v>0.100512479176893</v>
      </c>
      <c r="BD13" s="17">
        <v>8.3151849236941702E-2</v>
      </c>
      <c r="BE13" s="17">
        <v>6.16724255200891E-2</v>
      </c>
      <c r="BF13" s="17">
        <v>4.0640147521332902E-2</v>
      </c>
      <c r="BG13" s="17">
        <v>6.56494227069324E-2</v>
      </c>
      <c r="BH13" s="17">
        <v>9.9701397076601805E-2</v>
      </c>
      <c r="BI13" s="17">
        <v>6.2608975431593605E-2</v>
      </c>
      <c r="BJ13" s="17">
        <v>8.3987984757295894E-2</v>
      </c>
      <c r="BK13" s="17">
        <v>5.00840269864102E-2</v>
      </c>
      <c r="BL13" s="17">
        <v>0</v>
      </c>
      <c r="BM13" s="17">
        <v>0</v>
      </c>
      <c r="BN13" s="17">
        <v>0</v>
      </c>
      <c r="BO13" s="17"/>
      <c r="BP13" s="17">
        <v>4.9371818443198601E-2</v>
      </c>
      <c r="BQ13" s="17">
        <v>7.0090466943619104E-2</v>
      </c>
      <c r="BR13" s="17">
        <v>9.6004534387538698E-2</v>
      </c>
      <c r="BS13" s="17">
        <v>5.8211953351509998E-2</v>
      </c>
      <c r="BT13" s="17">
        <v>5.3331303966483799E-2</v>
      </c>
      <c r="BU13" s="17">
        <v>6.9299555081634906E-2</v>
      </c>
      <c r="BV13" s="17"/>
      <c r="BW13" s="17">
        <v>0.11134091401084301</v>
      </c>
      <c r="BX13" s="17">
        <v>1.8818864706490499E-2</v>
      </c>
      <c r="BY13" s="17">
        <v>7.7463028317965907E-2</v>
      </c>
      <c r="BZ13" s="17">
        <v>9.5165674292117905E-2</v>
      </c>
      <c r="CA13" s="17">
        <v>5.16655435055699E-2</v>
      </c>
      <c r="CB13" s="17">
        <v>0.10041398368026699</v>
      </c>
      <c r="CC13" s="17">
        <v>7.0562992609089797E-2</v>
      </c>
      <c r="CD13" s="17">
        <v>0</v>
      </c>
      <c r="CE13" s="17"/>
      <c r="CF13" s="17">
        <v>7.09592247820129E-2</v>
      </c>
      <c r="CG13" s="17">
        <v>4.8254148998236199E-2</v>
      </c>
      <c r="CH13" s="17">
        <v>5.9936631639911503E-2</v>
      </c>
      <c r="CI13" s="17">
        <v>9.2361426779419997E-2</v>
      </c>
      <c r="CJ13" s="17">
        <v>0.142268198681161</v>
      </c>
      <c r="CK13" s="17"/>
      <c r="CL13" s="17">
        <v>2.5686962386569801E-2</v>
      </c>
      <c r="CM13" s="17"/>
      <c r="CN13" s="17">
        <v>5.7479491628995703E-2</v>
      </c>
      <c r="CO13" s="17">
        <v>7.2635499110122001E-2</v>
      </c>
      <c r="CP13" s="17">
        <v>7.1698792097002306E-2</v>
      </c>
    </row>
    <row r="14" spans="2:94" x14ac:dyDescent="0.35">
      <c r="B14" s="18" t="s">
        <v>133</v>
      </c>
      <c r="C14" s="17">
        <v>2.3718811287796598E-2</v>
      </c>
      <c r="D14" s="17">
        <v>1.93123023916832E-2</v>
      </c>
      <c r="E14" s="17">
        <v>2.8325954974217801E-2</v>
      </c>
      <c r="F14" s="17"/>
      <c r="G14" s="17">
        <v>2.7748510524274E-2</v>
      </c>
      <c r="H14" s="17">
        <v>1.7717989333987001E-2</v>
      </c>
      <c r="I14" s="17">
        <v>2.1417290158283898E-2</v>
      </c>
      <c r="J14" s="17">
        <v>3.4572019284545098E-2</v>
      </c>
      <c r="K14" s="17">
        <v>1.9575423926207199E-2</v>
      </c>
      <c r="L14" s="17">
        <v>2.1655044979983499E-2</v>
      </c>
      <c r="M14" s="17"/>
      <c r="N14" s="17">
        <v>1.02959873418358E-2</v>
      </c>
      <c r="O14" s="17">
        <v>1.8335434171699101E-2</v>
      </c>
      <c r="P14" s="17">
        <v>2.3000635490508899E-2</v>
      </c>
      <c r="Q14" s="17">
        <v>4.7088762616103397E-2</v>
      </c>
      <c r="R14" s="17"/>
      <c r="S14" s="17">
        <v>2.07134908712539E-2</v>
      </c>
      <c r="T14" s="17">
        <v>2.0961138232165E-2</v>
      </c>
      <c r="U14" s="17">
        <v>1.0117063550573201E-2</v>
      </c>
      <c r="V14" s="17">
        <v>3.5758684463468998E-2</v>
      </c>
      <c r="W14" s="17">
        <v>2.5363908368729399E-2</v>
      </c>
      <c r="X14" s="17">
        <v>2.68748489698428E-2</v>
      </c>
      <c r="Y14" s="17">
        <v>2.2473282767142701E-2</v>
      </c>
      <c r="Z14" s="17">
        <v>1.9462257877771501E-2</v>
      </c>
      <c r="AA14" s="17">
        <v>3.9059544115432901E-2</v>
      </c>
      <c r="AB14" s="17">
        <v>3.16465319232591E-2</v>
      </c>
      <c r="AC14" s="17">
        <v>0</v>
      </c>
      <c r="AD14" s="17"/>
      <c r="AE14" s="17">
        <v>1.60946831346803E-2</v>
      </c>
      <c r="AF14" s="17">
        <v>1.5958424659275799E-2</v>
      </c>
      <c r="AG14" s="17">
        <v>5.4998607555713397E-2</v>
      </c>
      <c r="AH14" s="17"/>
      <c r="AI14" s="17">
        <v>1.4934174460617599E-2</v>
      </c>
      <c r="AJ14" s="17">
        <v>1.42360564527185E-2</v>
      </c>
      <c r="AK14" s="17">
        <v>0</v>
      </c>
      <c r="AL14" s="17">
        <v>0</v>
      </c>
      <c r="AM14" s="17">
        <v>7.5579744223559106E-2</v>
      </c>
      <c r="AN14" s="17"/>
      <c r="AO14" s="17">
        <v>1.5461759182113699E-2</v>
      </c>
      <c r="AP14" s="17">
        <v>1.6600172316309399E-2</v>
      </c>
      <c r="AQ14" s="17">
        <v>3.3501024372184801E-2</v>
      </c>
      <c r="AR14" s="17"/>
      <c r="AS14" s="17">
        <v>3.9296534564739499E-2</v>
      </c>
      <c r="AT14" s="17">
        <v>1.9126780130716899E-2</v>
      </c>
      <c r="AU14" s="17">
        <v>2.8201818738419399E-2</v>
      </c>
      <c r="AV14" s="17">
        <v>7.9802465918440198E-3</v>
      </c>
      <c r="AW14" s="17">
        <v>0</v>
      </c>
      <c r="AX14" s="17"/>
      <c r="AY14" s="17">
        <v>0</v>
      </c>
      <c r="AZ14" s="17">
        <v>8.7846394392407295E-2</v>
      </c>
      <c r="BA14" s="17">
        <v>3.4068059728056301E-2</v>
      </c>
      <c r="BB14" s="17">
        <v>4.6207063995706302E-2</v>
      </c>
      <c r="BC14" s="17">
        <v>1.49651834994688E-2</v>
      </c>
      <c r="BD14" s="17">
        <v>2.74247432429813E-2</v>
      </c>
      <c r="BE14" s="17">
        <v>1.17817200010696E-2</v>
      </c>
      <c r="BF14" s="17">
        <v>2.16360820447347E-2</v>
      </c>
      <c r="BG14" s="17">
        <v>1.7986955389975599E-2</v>
      </c>
      <c r="BH14" s="17">
        <v>1.7191388754064899E-2</v>
      </c>
      <c r="BI14" s="17">
        <v>1.21579897582257E-2</v>
      </c>
      <c r="BJ14" s="17">
        <v>1.5422767984946699E-2</v>
      </c>
      <c r="BK14" s="17">
        <v>0</v>
      </c>
      <c r="BL14" s="17">
        <v>0</v>
      </c>
      <c r="BM14" s="17">
        <v>5.2586791395479601E-2</v>
      </c>
      <c r="BN14" s="17">
        <v>0</v>
      </c>
      <c r="BO14" s="17"/>
      <c r="BP14" s="17">
        <v>2.5723926500808202E-2</v>
      </c>
      <c r="BQ14" s="17">
        <v>2.5774404514812301E-2</v>
      </c>
      <c r="BR14" s="17">
        <v>2.07910995680613E-2</v>
      </c>
      <c r="BS14" s="17">
        <v>2.6949605840091401E-2</v>
      </c>
      <c r="BT14" s="17">
        <v>8.6142668102680599E-3</v>
      </c>
      <c r="BU14" s="17">
        <v>3.1872823350431803E-2</v>
      </c>
      <c r="BV14" s="17"/>
      <c r="BW14" s="17">
        <v>0</v>
      </c>
      <c r="BX14" s="17">
        <v>1.42122023003618E-2</v>
      </c>
      <c r="BY14" s="17">
        <v>1.81076744230797E-2</v>
      </c>
      <c r="BZ14" s="17">
        <v>2.25799405060245E-2</v>
      </c>
      <c r="CA14" s="17">
        <v>9.9393970253468297E-3</v>
      </c>
      <c r="CB14" s="17">
        <v>0</v>
      </c>
      <c r="CC14" s="17">
        <v>3.6407451691502897E-2</v>
      </c>
      <c r="CD14" s="17">
        <v>6.1585645790237099E-2</v>
      </c>
      <c r="CE14" s="17"/>
      <c r="CF14" s="17">
        <v>0</v>
      </c>
      <c r="CG14" s="17">
        <v>1.4913866732681301E-2</v>
      </c>
      <c r="CH14" s="17">
        <v>3.0586342569224201E-2</v>
      </c>
      <c r="CI14" s="17">
        <v>3.9782098277939298E-2</v>
      </c>
      <c r="CJ14" s="17">
        <v>3.06538295307347E-2</v>
      </c>
      <c r="CK14" s="17"/>
      <c r="CL14" s="17">
        <v>1.1793593880516E-2</v>
      </c>
      <c r="CM14" s="17"/>
      <c r="CN14" s="17">
        <v>3.32706464287882E-2</v>
      </c>
      <c r="CO14" s="17">
        <v>1.3882799803242E-2</v>
      </c>
      <c r="CP14" s="17">
        <v>1.22031448260879E-2</v>
      </c>
    </row>
    <row r="15" spans="2:94" x14ac:dyDescent="0.35">
      <c r="B15" s="18" t="s">
        <v>145</v>
      </c>
      <c r="C15" s="20">
        <v>0.60867417476888797</v>
      </c>
      <c r="D15" s="20">
        <v>0.61691147332372898</v>
      </c>
      <c r="E15" s="20">
        <v>0.59716054995355605</v>
      </c>
      <c r="F15" s="20"/>
      <c r="G15" s="20">
        <v>0.62706927708826599</v>
      </c>
      <c r="H15" s="20">
        <v>0.60589872552987201</v>
      </c>
      <c r="I15" s="20">
        <v>0.60641656060312699</v>
      </c>
      <c r="J15" s="20">
        <v>0.63161338359805597</v>
      </c>
      <c r="K15" s="20">
        <v>0.62275696523518798</v>
      </c>
      <c r="L15" s="20">
        <v>0.57313787581079301</v>
      </c>
      <c r="M15" s="20"/>
      <c r="N15" s="20">
        <v>0.66587842121999996</v>
      </c>
      <c r="O15" s="20">
        <v>0.62095644468808198</v>
      </c>
      <c r="P15" s="20">
        <v>0.62896893006337296</v>
      </c>
      <c r="Q15" s="20">
        <v>0.50283375375005501</v>
      </c>
      <c r="R15" s="20"/>
      <c r="S15" s="20">
        <v>0.65122404083365903</v>
      </c>
      <c r="T15" s="20">
        <v>0.52269643275611299</v>
      </c>
      <c r="U15" s="20">
        <v>0.61124772352693901</v>
      </c>
      <c r="V15" s="20">
        <v>0.67423971667904103</v>
      </c>
      <c r="W15" s="20">
        <v>0.49554719986472801</v>
      </c>
      <c r="X15" s="20">
        <v>0.58311817130705701</v>
      </c>
      <c r="Y15" s="20">
        <v>0.69269892943972999</v>
      </c>
      <c r="Z15" s="20">
        <v>0.68020727706955897</v>
      </c>
      <c r="AA15" s="20">
        <v>0.58509900786882596</v>
      </c>
      <c r="AB15" s="20">
        <v>0.67130179616395502</v>
      </c>
      <c r="AC15" s="20">
        <v>0.570817970595214</v>
      </c>
      <c r="AD15" s="20"/>
      <c r="AE15" s="20">
        <v>0.58745890256630695</v>
      </c>
      <c r="AF15" s="20">
        <v>0.66637445888408797</v>
      </c>
      <c r="AG15" s="20">
        <v>0.48874570714548099</v>
      </c>
      <c r="AH15" s="20"/>
      <c r="AI15" s="20">
        <v>0.61425781562836601</v>
      </c>
      <c r="AJ15" s="20">
        <v>0.65821911539824596</v>
      </c>
      <c r="AK15" s="20">
        <v>0.585587405666113</v>
      </c>
      <c r="AL15" s="20">
        <v>0.65426676853412502</v>
      </c>
      <c r="AM15" s="20">
        <v>0.47031094370447102</v>
      </c>
      <c r="AN15" s="20"/>
      <c r="AO15" s="20">
        <v>0.65748234507301295</v>
      </c>
      <c r="AP15" s="20">
        <v>0.64959770494225999</v>
      </c>
      <c r="AQ15" s="20">
        <v>0.59676095694523601</v>
      </c>
      <c r="AR15" s="20"/>
      <c r="AS15" s="20">
        <v>0.53337593958465701</v>
      </c>
      <c r="AT15" s="20">
        <v>0.61282049387233795</v>
      </c>
      <c r="AU15" s="20">
        <v>0.59424618013256103</v>
      </c>
      <c r="AV15" s="20">
        <v>0.76362353364184699</v>
      </c>
      <c r="AW15" s="20">
        <v>0.73412909731088205</v>
      </c>
      <c r="AX15" s="20"/>
      <c r="AY15" s="20">
        <v>0.55902072150317705</v>
      </c>
      <c r="AZ15" s="20">
        <v>0.52151876198636904</v>
      </c>
      <c r="BA15" s="20">
        <v>0.65885486891815104</v>
      </c>
      <c r="BB15" s="20">
        <v>0.55287874910535095</v>
      </c>
      <c r="BC15" s="20">
        <v>0.54021008429448003</v>
      </c>
      <c r="BD15" s="20">
        <v>0.56118454732179801</v>
      </c>
      <c r="BE15" s="20">
        <v>0.53631263214846503</v>
      </c>
      <c r="BF15" s="20">
        <v>0.64372219083719595</v>
      </c>
      <c r="BG15" s="20">
        <v>0.59603370499448605</v>
      </c>
      <c r="BH15" s="20">
        <v>0.633509123500541</v>
      </c>
      <c r="BI15" s="20">
        <v>0.67071892925043597</v>
      </c>
      <c r="BJ15" s="20">
        <v>0.61085090159248401</v>
      </c>
      <c r="BK15" s="20">
        <v>0.65756392001272701</v>
      </c>
      <c r="BL15" s="20">
        <v>0.71601624868559</v>
      </c>
      <c r="BM15" s="20">
        <v>0.79112509395679498</v>
      </c>
      <c r="BN15" s="20">
        <v>0.84757684066140604</v>
      </c>
      <c r="BO15" s="20"/>
      <c r="BP15" s="20">
        <v>0.66660994589836897</v>
      </c>
      <c r="BQ15" s="20">
        <v>0.54911823704598395</v>
      </c>
      <c r="BR15" s="20">
        <v>0.56907127984630501</v>
      </c>
      <c r="BS15" s="20">
        <v>0.65666410141435105</v>
      </c>
      <c r="BT15" s="20">
        <v>0.58644983583912902</v>
      </c>
      <c r="BU15" s="20">
        <v>0.60041806121833696</v>
      </c>
      <c r="BV15" s="20"/>
      <c r="BW15" s="20">
        <v>0.60946228033940397</v>
      </c>
      <c r="BX15" s="20">
        <v>0.66171840052747</v>
      </c>
      <c r="BY15" s="20">
        <v>0.61302950178236504</v>
      </c>
      <c r="BZ15" s="20">
        <v>0.55528748542706896</v>
      </c>
      <c r="CA15" s="20">
        <v>0.61480517424223802</v>
      </c>
      <c r="CB15" s="20">
        <v>0.68360481369229498</v>
      </c>
      <c r="CC15" s="20">
        <v>0.63159905553462503</v>
      </c>
      <c r="CD15" s="20">
        <v>0.59017849913889497</v>
      </c>
      <c r="CE15" s="20"/>
      <c r="CF15" s="20">
        <v>0.73597625649952203</v>
      </c>
      <c r="CG15" s="20">
        <v>0.64155862427377097</v>
      </c>
      <c r="CH15" s="20">
        <v>0.56309939941403098</v>
      </c>
      <c r="CI15" s="20">
        <v>0.58037989690530001</v>
      </c>
      <c r="CJ15" s="20">
        <v>0.57028767957007898</v>
      </c>
      <c r="CK15" s="20"/>
      <c r="CL15" s="20">
        <v>0.70525079410907199</v>
      </c>
      <c r="CM15" s="20"/>
      <c r="CN15" s="20">
        <v>0.60561814919433099</v>
      </c>
      <c r="CO15" s="20">
        <v>0.56476553906656701</v>
      </c>
      <c r="CP15" s="20">
        <v>0.64974474610448896</v>
      </c>
    </row>
    <row r="16" spans="2:94" x14ac:dyDescent="0.35">
      <c r="B16" s="18" t="s">
        <v>146</v>
      </c>
      <c r="C16" s="20">
        <v>0.143655283395725</v>
      </c>
      <c r="D16" s="20">
        <v>0.12241566646891</v>
      </c>
      <c r="E16" s="20">
        <v>0.166107202758217</v>
      </c>
      <c r="F16" s="20"/>
      <c r="G16" s="20">
        <v>0.14141845479840301</v>
      </c>
      <c r="H16" s="20">
        <v>0.13322730528108101</v>
      </c>
      <c r="I16" s="20">
        <v>0.163972762666208</v>
      </c>
      <c r="J16" s="20">
        <v>0.15067570440783701</v>
      </c>
      <c r="K16" s="20">
        <v>0.106074230852746</v>
      </c>
      <c r="L16" s="20">
        <v>0.155293048681763</v>
      </c>
      <c r="M16" s="20"/>
      <c r="N16" s="20">
        <v>0.133266278777841</v>
      </c>
      <c r="O16" s="20">
        <v>0.11612317059999</v>
      </c>
      <c r="P16" s="20">
        <v>0.15640156878719999</v>
      </c>
      <c r="Q16" s="20">
        <v>0.177461473748594</v>
      </c>
      <c r="R16" s="20"/>
      <c r="S16" s="20">
        <v>9.0422766290059506E-2</v>
      </c>
      <c r="T16" s="20">
        <v>0.20814812899835899</v>
      </c>
      <c r="U16" s="20">
        <v>0.142077045827772</v>
      </c>
      <c r="V16" s="20">
        <v>9.39687739126953E-2</v>
      </c>
      <c r="W16" s="20">
        <v>0.24923664698312001</v>
      </c>
      <c r="X16" s="20">
        <v>0.17124185231245601</v>
      </c>
      <c r="Y16" s="20">
        <v>0.12144981643539</v>
      </c>
      <c r="Z16" s="20">
        <v>0.102484404035004</v>
      </c>
      <c r="AA16" s="20">
        <v>0.127490133893851</v>
      </c>
      <c r="AB16" s="20">
        <v>8.2227817171117101E-2</v>
      </c>
      <c r="AC16" s="20">
        <v>0.192472608390336</v>
      </c>
      <c r="AD16" s="20"/>
      <c r="AE16" s="20">
        <v>0.16695714332605299</v>
      </c>
      <c r="AF16" s="20">
        <v>0.107940462564431</v>
      </c>
      <c r="AG16" s="20">
        <v>0.19143765230607701</v>
      </c>
      <c r="AH16" s="20"/>
      <c r="AI16" s="20">
        <v>0.153736031671482</v>
      </c>
      <c r="AJ16" s="20">
        <v>0.123564745812132</v>
      </c>
      <c r="AK16" s="20">
        <v>0.104276022414357</v>
      </c>
      <c r="AL16" s="20">
        <v>0.115835047435288</v>
      </c>
      <c r="AM16" s="20">
        <v>0.19807967639719801</v>
      </c>
      <c r="AN16" s="20"/>
      <c r="AO16" s="20">
        <v>0.14714113107860799</v>
      </c>
      <c r="AP16" s="20">
        <v>0.131999323017404</v>
      </c>
      <c r="AQ16" s="20">
        <v>0.107518250662281</v>
      </c>
      <c r="AR16" s="20"/>
      <c r="AS16" s="20">
        <v>0.16238410504294801</v>
      </c>
      <c r="AT16" s="20">
        <v>0.15506507654029</v>
      </c>
      <c r="AU16" s="20">
        <v>0.13720834270958701</v>
      </c>
      <c r="AV16" s="20">
        <v>7.9850393258159097E-2</v>
      </c>
      <c r="AW16" s="20">
        <v>0.144333046771604</v>
      </c>
      <c r="AX16" s="20"/>
      <c r="AY16" s="20">
        <v>0.106071328735895</v>
      </c>
      <c r="AZ16" s="20">
        <v>0.17984843152564101</v>
      </c>
      <c r="BA16" s="20">
        <v>0.146403555406489</v>
      </c>
      <c r="BB16" s="20">
        <v>0.116504447302094</v>
      </c>
      <c r="BC16" s="20">
        <v>0.16400735665737101</v>
      </c>
      <c r="BD16" s="20">
        <v>0.17786443581078201</v>
      </c>
      <c r="BE16" s="20">
        <v>0.121542382396953</v>
      </c>
      <c r="BF16" s="20">
        <v>0.155806099829118</v>
      </c>
      <c r="BG16" s="20">
        <v>0.13630193000930099</v>
      </c>
      <c r="BH16" s="20">
        <v>0.16945091370040399</v>
      </c>
      <c r="BI16" s="20">
        <v>0.13597918615343099</v>
      </c>
      <c r="BJ16" s="20">
        <v>0.164370177894787</v>
      </c>
      <c r="BK16" s="20">
        <v>0.144576889609631</v>
      </c>
      <c r="BL16" s="20">
        <v>4.7728746418674001E-2</v>
      </c>
      <c r="BM16" s="20">
        <v>5.08821631960319E-2</v>
      </c>
      <c r="BN16" s="20">
        <v>2.45717771895749E-2</v>
      </c>
      <c r="BO16" s="20"/>
      <c r="BP16" s="20">
        <v>0.113950254558527</v>
      </c>
      <c r="BQ16" s="20">
        <v>0.14298092497100501</v>
      </c>
      <c r="BR16" s="20">
        <v>0.189277639965822</v>
      </c>
      <c r="BS16" s="20">
        <v>0.14377452025534701</v>
      </c>
      <c r="BT16" s="20">
        <v>0.117386885160881</v>
      </c>
      <c r="BU16" s="20">
        <v>0.21591317987787201</v>
      </c>
      <c r="BV16" s="20"/>
      <c r="BW16" s="20">
        <v>0.18849234657932501</v>
      </c>
      <c r="BX16" s="20">
        <v>9.8440334406476607E-2</v>
      </c>
      <c r="BY16" s="20">
        <v>0.13420481531070699</v>
      </c>
      <c r="BZ16" s="20">
        <v>0.19227314755828501</v>
      </c>
      <c r="CA16" s="20">
        <v>0.147767390371428</v>
      </c>
      <c r="CB16" s="20">
        <v>0.15746532653838999</v>
      </c>
      <c r="CC16" s="20">
        <v>0.14597878966988301</v>
      </c>
      <c r="CD16" s="20">
        <v>0.14932119908316699</v>
      </c>
      <c r="CE16" s="20"/>
      <c r="CF16" s="20">
        <v>8.1540313269686096E-2</v>
      </c>
      <c r="CG16" s="20">
        <v>0.12550246855546299</v>
      </c>
      <c r="CH16" s="20">
        <v>0.157381964585283</v>
      </c>
      <c r="CI16" s="20">
        <v>0.16461821261336601</v>
      </c>
      <c r="CJ16" s="20">
        <v>0.25119331032922698</v>
      </c>
      <c r="CK16" s="20"/>
      <c r="CL16" s="20">
        <v>8.4719950091332E-2</v>
      </c>
      <c r="CM16" s="20"/>
      <c r="CN16" s="20">
        <v>0.14235596053831101</v>
      </c>
      <c r="CO16" s="20">
        <v>0.14266995329573501</v>
      </c>
      <c r="CP16" s="20">
        <v>0.14706764099938899</v>
      </c>
    </row>
    <row r="17" spans="2:94" x14ac:dyDescent="0.35">
      <c r="B17" s="18" t="s">
        <v>147</v>
      </c>
      <c r="C17" s="21">
        <v>0.46501889137316299</v>
      </c>
      <c r="D17" s="21">
        <v>0.49449580685481898</v>
      </c>
      <c r="E17" s="21">
        <v>0.431053347195339</v>
      </c>
      <c r="F17" s="21"/>
      <c r="G17" s="21">
        <v>0.48565082228986201</v>
      </c>
      <c r="H17" s="21">
        <v>0.472671420248791</v>
      </c>
      <c r="I17" s="21">
        <v>0.44244379793691901</v>
      </c>
      <c r="J17" s="21">
        <v>0.48093767919021901</v>
      </c>
      <c r="K17" s="21">
        <v>0.51668273438244205</v>
      </c>
      <c r="L17" s="21">
        <v>0.41784482712902998</v>
      </c>
      <c r="M17" s="21"/>
      <c r="N17" s="21">
        <v>0.53261214244215904</v>
      </c>
      <c r="O17" s="21">
        <v>0.50483327408809098</v>
      </c>
      <c r="P17" s="21">
        <v>0.47256736127617299</v>
      </c>
      <c r="Q17" s="21">
        <v>0.32537228000146101</v>
      </c>
      <c r="R17" s="21"/>
      <c r="S17" s="21">
        <v>0.56080127454359996</v>
      </c>
      <c r="T17" s="21">
        <v>0.314548303757755</v>
      </c>
      <c r="U17" s="21">
        <v>0.46917067769916798</v>
      </c>
      <c r="V17" s="21">
        <v>0.58027094276634605</v>
      </c>
      <c r="W17" s="21">
        <v>0.246310552881608</v>
      </c>
      <c r="X17" s="21">
        <v>0.41187631899460098</v>
      </c>
      <c r="Y17" s="21">
        <v>0.57124911300434</v>
      </c>
      <c r="Z17" s="21">
        <v>0.57772287303455505</v>
      </c>
      <c r="AA17" s="21">
        <v>0.45760887397497502</v>
      </c>
      <c r="AB17" s="21">
        <v>0.58907397899283798</v>
      </c>
      <c r="AC17" s="21">
        <v>0.37834536220487802</v>
      </c>
      <c r="AD17" s="21"/>
      <c r="AE17" s="21">
        <v>0.42050175924025401</v>
      </c>
      <c r="AF17" s="21">
        <v>0.55843399631965596</v>
      </c>
      <c r="AG17" s="21">
        <v>0.29730805483940398</v>
      </c>
      <c r="AH17" s="21"/>
      <c r="AI17" s="21">
        <v>0.46052178395688498</v>
      </c>
      <c r="AJ17" s="21">
        <v>0.53465436958611401</v>
      </c>
      <c r="AK17" s="21">
        <v>0.48131138325175599</v>
      </c>
      <c r="AL17" s="21">
        <v>0.53843172109883597</v>
      </c>
      <c r="AM17" s="21">
        <v>0.27223126730727298</v>
      </c>
      <c r="AN17" s="21"/>
      <c r="AO17" s="21">
        <v>0.51034121399440502</v>
      </c>
      <c r="AP17" s="21">
        <v>0.51759838192485597</v>
      </c>
      <c r="AQ17" s="21">
        <v>0.48924270628295502</v>
      </c>
      <c r="AR17" s="21"/>
      <c r="AS17" s="21">
        <v>0.37099183454170798</v>
      </c>
      <c r="AT17" s="21">
        <v>0.457755417332048</v>
      </c>
      <c r="AU17" s="21">
        <v>0.45703783742297399</v>
      </c>
      <c r="AV17" s="21">
        <v>0.68377314038368797</v>
      </c>
      <c r="AW17" s="21">
        <v>0.58979605053927697</v>
      </c>
      <c r="AX17" s="21"/>
      <c r="AY17" s="21">
        <v>0.45294939276728302</v>
      </c>
      <c r="AZ17" s="21">
        <v>0.34167033046072798</v>
      </c>
      <c r="BA17" s="21">
        <v>0.51245131351166195</v>
      </c>
      <c r="BB17" s="21">
        <v>0.43637430180325698</v>
      </c>
      <c r="BC17" s="21">
        <v>0.37620272763710799</v>
      </c>
      <c r="BD17" s="21">
        <v>0.38332011151101603</v>
      </c>
      <c r="BE17" s="21">
        <v>0.414770249751513</v>
      </c>
      <c r="BF17" s="21">
        <v>0.48791609100807798</v>
      </c>
      <c r="BG17" s="21">
        <v>0.45973177498518603</v>
      </c>
      <c r="BH17" s="21">
        <v>0.46405820980013801</v>
      </c>
      <c r="BI17" s="21">
        <v>0.534739743097006</v>
      </c>
      <c r="BJ17" s="21">
        <v>0.44648072369769698</v>
      </c>
      <c r="BK17" s="21">
        <v>0.51298703040309601</v>
      </c>
      <c r="BL17" s="21">
        <v>0.66828750226691602</v>
      </c>
      <c r="BM17" s="21">
        <v>0.74024293076076297</v>
      </c>
      <c r="BN17" s="21">
        <v>0.823005063471831</v>
      </c>
      <c r="BO17" s="21"/>
      <c r="BP17" s="21">
        <v>0.55265969133984305</v>
      </c>
      <c r="BQ17" s="21">
        <v>0.406137312074979</v>
      </c>
      <c r="BR17" s="21">
        <v>0.37979363988048298</v>
      </c>
      <c r="BS17" s="21">
        <v>0.51288958115900396</v>
      </c>
      <c r="BT17" s="21">
        <v>0.46906295067824799</v>
      </c>
      <c r="BU17" s="21">
        <v>0.38450488134046601</v>
      </c>
      <c r="BV17" s="21"/>
      <c r="BW17" s="21">
        <v>0.42096993376007902</v>
      </c>
      <c r="BX17" s="21">
        <v>0.56327806612099296</v>
      </c>
      <c r="BY17" s="21">
        <v>0.47882468647165899</v>
      </c>
      <c r="BZ17" s="21">
        <v>0.36301433786878401</v>
      </c>
      <c r="CA17" s="21">
        <v>0.46703778387081102</v>
      </c>
      <c r="CB17" s="21">
        <v>0.52613948715390502</v>
      </c>
      <c r="CC17" s="21">
        <v>0.485620265864742</v>
      </c>
      <c r="CD17" s="21">
        <v>0.44085730005572699</v>
      </c>
      <c r="CE17" s="21"/>
      <c r="CF17" s="21">
        <v>0.654435943229836</v>
      </c>
      <c r="CG17" s="21">
        <v>0.51605615571830699</v>
      </c>
      <c r="CH17" s="21">
        <v>0.405717434828748</v>
      </c>
      <c r="CI17" s="21">
        <v>0.415761684291934</v>
      </c>
      <c r="CJ17" s="21">
        <v>0.31909436924085199</v>
      </c>
      <c r="CK17" s="21"/>
      <c r="CL17" s="21">
        <v>0.62053084401773995</v>
      </c>
      <c r="CM17" s="21"/>
      <c r="CN17" s="21">
        <v>0.46326218865601998</v>
      </c>
      <c r="CO17" s="21">
        <v>0.422095585770832</v>
      </c>
      <c r="CP17" s="21">
        <v>0.5026771051051</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CP22"/>
  <sheetViews>
    <sheetView showGridLines="0" topLeftCell="A5" workbookViewId="0">
      <pane xSplit="2" topLeftCell="AZ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1010</v>
      </c>
      <c r="D7" s="10">
        <v>508</v>
      </c>
      <c r="E7" s="10">
        <v>498</v>
      </c>
      <c r="F7" s="10"/>
      <c r="G7" s="10">
        <v>142</v>
      </c>
      <c r="H7" s="10">
        <v>171</v>
      </c>
      <c r="I7" s="10">
        <v>183</v>
      </c>
      <c r="J7" s="10">
        <v>176</v>
      </c>
      <c r="K7" s="10">
        <v>149</v>
      </c>
      <c r="L7" s="10">
        <v>189</v>
      </c>
      <c r="M7" s="10"/>
      <c r="N7" s="10">
        <v>293</v>
      </c>
      <c r="O7" s="10">
        <v>263</v>
      </c>
      <c r="P7" s="10">
        <v>225</v>
      </c>
      <c r="Q7" s="10">
        <v>224</v>
      </c>
      <c r="R7" s="10"/>
      <c r="S7" s="10">
        <v>136</v>
      </c>
      <c r="T7" s="10">
        <v>137</v>
      </c>
      <c r="U7" s="10">
        <v>95</v>
      </c>
      <c r="V7" s="10">
        <v>86</v>
      </c>
      <c r="W7" s="10">
        <v>76</v>
      </c>
      <c r="X7" s="10">
        <v>105</v>
      </c>
      <c r="Y7" s="10">
        <v>91</v>
      </c>
      <c r="Z7" s="10">
        <v>48</v>
      </c>
      <c r="AA7" s="10">
        <v>107</v>
      </c>
      <c r="AB7" s="10">
        <v>73</v>
      </c>
      <c r="AC7" s="10">
        <v>56</v>
      </c>
      <c r="AD7" s="10"/>
      <c r="AE7" s="10">
        <v>380</v>
      </c>
      <c r="AF7" s="10">
        <v>394</v>
      </c>
      <c r="AG7" s="10">
        <v>141</v>
      </c>
      <c r="AH7" s="10"/>
      <c r="AI7" s="10">
        <v>369</v>
      </c>
      <c r="AJ7" s="10">
        <v>288</v>
      </c>
      <c r="AK7" s="10">
        <v>73</v>
      </c>
      <c r="AL7" s="10">
        <v>8</v>
      </c>
      <c r="AM7" s="10">
        <v>130</v>
      </c>
      <c r="AN7" s="10"/>
      <c r="AO7" s="10">
        <v>206</v>
      </c>
      <c r="AP7" s="10">
        <v>364</v>
      </c>
      <c r="AQ7" s="10">
        <v>68</v>
      </c>
      <c r="AR7" s="10"/>
      <c r="AS7" s="10">
        <v>223</v>
      </c>
      <c r="AT7" s="10">
        <v>227</v>
      </c>
      <c r="AU7" s="10">
        <v>273</v>
      </c>
      <c r="AV7" s="10">
        <v>135</v>
      </c>
      <c r="AW7" s="10">
        <v>8</v>
      </c>
      <c r="AX7" s="10"/>
      <c r="AY7" s="10">
        <v>9</v>
      </c>
      <c r="AZ7" s="10">
        <v>44</v>
      </c>
      <c r="BA7" s="10">
        <v>63</v>
      </c>
      <c r="BB7" s="10">
        <v>83</v>
      </c>
      <c r="BC7" s="10">
        <v>89</v>
      </c>
      <c r="BD7" s="10">
        <v>108</v>
      </c>
      <c r="BE7" s="10">
        <v>84</v>
      </c>
      <c r="BF7" s="10">
        <v>86</v>
      </c>
      <c r="BG7" s="10">
        <v>59</v>
      </c>
      <c r="BH7" s="10">
        <v>57</v>
      </c>
      <c r="BI7" s="10">
        <v>84</v>
      </c>
      <c r="BJ7" s="10">
        <v>61</v>
      </c>
      <c r="BK7" s="10">
        <v>44</v>
      </c>
      <c r="BL7" s="10">
        <v>21</v>
      </c>
      <c r="BM7" s="10">
        <v>19</v>
      </c>
      <c r="BN7" s="10">
        <v>47</v>
      </c>
      <c r="BO7" s="10"/>
      <c r="BP7" s="10">
        <v>245</v>
      </c>
      <c r="BQ7" s="10">
        <v>260</v>
      </c>
      <c r="BR7" s="10">
        <v>139</v>
      </c>
      <c r="BS7" s="10">
        <v>196</v>
      </c>
      <c r="BT7" s="10">
        <v>112</v>
      </c>
      <c r="BU7" s="10">
        <v>57</v>
      </c>
      <c r="BV7" s="10"/>
      <c r="BW7" s="10">
        <v>35</v>
      </c>
      <c r="BX7" s="10">
        <v>219</v>
      </c>
      <c r="BY7" s="10">
        <v>321</v>
      </c>
      <c r="BZ7" s="10">
        <v>191</v>
      </c>
      <c r="CA7" s="10">
        <v>96</v>
      </c>
      <c r="CB7" s="10">
        <v>37</v>
      </c>
      <c r="CC7" s="10">
        <v>28</v>
      </c>
      <c r="CD7" s="10">
        <v>32</v>
      </c>
      <c r="CE7" s="10"/>
      <c r="CF7" s="10">
        <v>91</v>
      </c>
      <c r="CG7" s="10">
        <v>346</v>
      </c>
      <c r="CH7" s="10">
        <v>390</v>
      </c>
      <c r="CI7" s="10">
        <v>148</v>
      </c>
      <c r="CJ7" s="10">
        <v>35</v>
      </c>
      <c r="CK7" s="10"/>
      <c r="CL7" s="10">
        <v>115</v>
      </c>
      <c r="CM7" s="10"/>
      <c r="CN7" s="10">
        <v>537</v>
      </c>
      <c r="CO7" s="10">
        <v>211</v>
      </c>
      <c r="CP7" s="10">
        <v>262</v>
      </c>
    </row>
    <row r="8" spans="2:94" ht="30" customHeight="1" x14ac:dyDescent="0.35">
      <c r="B8" s="11" t="s">
        <v>20</v>
      </c>
      <c r="C8" s="11">
        <v>1010</v>
      </c>
      <c r="D8" s="11">
        <v>503</v>
      </c>
      <c r="E8" s="11">
        <v>503</v>
      </c>
      <c r="F8" s="11"/>
      <c r="G8" s="11">
        <v>138</v>
      </c>
      <c r="H8" s="11">
        <v>166</v>
      </c>
      <c r="I8" s="11">
        <v>178</v>
      </c>
      <c r="J8" s="11">
        <v>173</v>
      </c>
      <c r="K8" s="11">
        <v>141</v>
      </c>
      <c r="L8" s="11">
        <v>215</v>
      </c>
      <c r="M8" s="11"/>
      <c r="N8" s="11">
        <v>286</v>
      </c>
      <c r="O8" s="11">
        <v>259</v>
      </c>
      <c r="P8" s="11">
        <v>224</v>
      </c>
      <c r="Q8" s="11">
        <v>236</v>
      </c>
      <c r="R8" s="11"/>
      <c r="S8" s="11">
        <v>141</v>
      </c>
      <c r="T8" s="11">
        <v>134</v>
      </c>
      <c r="U8" s="11">
        <v>96</v>
      </c>
      <c r="V8" s="11">
        <v>81</v>
      </c>
      <c r="W8" s="11">
        <v>76</v>
      </c>
      <c r="X8" s="11">
        <v>109</v>
      </c>
      <c r="Y8" s="11">
        <v>86</v>
      </c>
      <c r="Z8" s="11">
        <v>48</v>
      </c>
      <c r="AA8" s="11">
        <v>103</v>
      </c>
      <c r="AB8" s="11">
        <v>84</v>
      </c>
      <c r="AC8" s="11">
        <v>54</v>
      </c>
      <c r="AD8" s="11"/>
      <c r="AE8" s="11">
        <v>386</v>
      </c>
      <c r="AF8" s="11">
        <v>394</v>
      </c>
      <c r="AG8" s="11">
        <v>139</v>
      </c>
      <c r="AH8" s="11"/>
      <c r="AI8" s="11">
        <v>376</v>
      </c>
      <c r="AJ8" s="11">
        <v>285</v>
      </c>
      <c r="AK8" s="11">
        <v>73</v>
      </c>
      <c r="AL8" s="11">
        <v>9</v>
      </c>
      <c r="AM8" s="11">
        <v>127</v>
      </c>
      <c r="AN8" s="11"/>
      <c r="AO8" s="11">
        <v>209</v>
      </c>
      <c r="AP8" s="11">
        <v>361</v>
      </c>
      <c r="AQ8" s="11">
        <v>69</v>
      </c>
      <c r="AR8" s="11"/>
      <c r="AS8" s="11">
        <v>230</v>
      </c>
      <c r="AT8" s="11">
        <v>225</v>
      </c>
      <c r="AU8" s="11">
        <v>270</v>
      </c>
      <c r="AV8" s="11">
        <v>131</v>
      </c>
      <c r="AW8" s="11">
        <v>8</v>
      </c>
      <c r="AX8" s="11"/>
      <c r="AY8" s="11">
        <v>9</v>
      </c>
      <c r="AZ8" s="11">
        <v>43</v>
      </c>
      <c r="BA8" s="11">
        <v>66</v>
      </c>
      <c r="BB8" s="11">
        <v>84</v>
      </c>
      <c r="BC8" s="11">
        <v>91</v>
      </c>
      <c r="BD8" s="11">
        <v>110</v>
      </c>
      <c r="BE8" s="11">
        <v>84</v>
      </c>
      <c r="BF8" s="11">
        <v>86</v>
      </c>
      <c r="BG8" s="11">
        <v>58</v>
      </c>
      <c r="BH8" s="11">
        <v>56</v>
      </c>
      <c r="BI8" s="11">
        <v>83</v>
      </c>
      <c r="BJ8" s="11">
        <v>60</v>
      </c>
      <c r="BK8" s="11">
        <v>43</v>
      </c>
      <c r="BL8" s="11">
        <v>21</v>
      </c>
      <c r="BM8" s="11">
        <v>19</v>
      </c>
      <c r="BN8" s="11">
        <v>46</v>
      </c>
      <c r="BO8" s="11"/>
      <c r="BP8" s="11">
        <v>244</v>
      </c>
      <c r="BQ8" s="11">
        <v>261</v>
      </c>
      <c r="BR8" s="11">
        <v>139</v>
      </c>
      <c r="BS8" s="11">
        <v>196</v>
      </c>
      <c r="BT8" s="11">
        <v>112</v>
      </c>
      <c r="BU8" s="11">
        <v>58</v>
      </c>
      <c r="BV8" s="11"/>
      <c r="BW8" s="11">
        <v>35</v>
      </c>
      <c r="BX8" s="11">
        <v>219</v>
      </c>
      <c r="BY8" s="11">
        <v>323</v>
      </c>
      <c r="BZ8" s="11">
        <v>192</v>
      </c>
      <c r="CA8" s="11">
        <v>96</v>
      </c>
      <c r="CB8" s="11">
        <v>36</v>
      </c>
      <c r="CC8" s="11">
        <v>29</v>
      </c>
      <c r="CD8" s="11">
        <v>31</v>
      </c>
      <c r="CE8" s="11"/>
      <c r="CF8" s="11">
        <v>92</v>
      </c>
      <c r="CG8" s="11">
        <v>348</v>
      </c>
      <c r="CH8" s="11">
        <v>390</v>
      </c>
      <c r="CI8" s="11">
        <v>146</v>
      </c>
      <c r="CJ8" s="11">
        <v>34</v>
      </c>
      <c r="CK8" s="11"/>
      <c r="CL8" s="11">
        <v>116</v>
      </c>
      <c r="CM8" s="11"/>
      <c r="CN8" s="11">
        <v>536</v>
      </c>
      <c r="CO8" s="11">
        <v>210</v>
      </c>
      <c r="CP8" s="11">
        <v>265</v>
      </c>
    </row>
    <row r="9" spans="2:94" x14ac:dyDescent="0.35">
      <c r="B9" s="18" t="s">
        <v>205</v>
      </c>
      <c r="C9" s="17">
        <v>0.31997711782303701</v>
      </c>
      <c r="D9" s="17">
        <v>0.33350297275285701</v>
      </c>
      <c r="E9" s="17">
        <v>0.30075827090400697</v>
      </c>
      <c r="F9" s="17"/>
      <c r="G9" s="17">
        <v>0.32198020501896202</v>
      </c>
      <c r="H9" s="17">
        <v>0.31581880724634998</v>
      </c>
      <c r="I9" s="17">
        <v>0.35872907853677999</v>
      </c>
      <c r="J9" s="17">
        <v>0.30870088382854699</v>
      </c>
      <c r="K9" s="17">
        <v>0.31775549948645998</v>
      </c>
      <c r="L9" s="17">
        <v>0.30024258631566397</v>
      </c>
      <c r="M9" s="17"/>
      <c r="N9" s="17">
        <v>0.35889109028132399</v>
      </c>
      <c r="O9" s="17">
        <v>0.321781948808816</v>
      </c>
      <c r="P9" s="17">
        <v>0.30888250683937601</v>
      </c>
      <c r="Q9" s="17">
        <v>0.27559072311468602</v>
      </c>
      <c r="R9" s="17"/>
      <c r="S9" s="17">
        <v>0.29902788775172801</v>
      </c>
      <c r="T9" s="17">
        <v>0.32439324318675999</v>
      </c>
      <c r="U9" s="17">
        <v>0.36973157008966201</v>
      </c>
      <c r="V9" s="17">
        <v>0.29674236740807097</v>
      </c>
      <c r="W9" s="17">
        <v>0.27190112822884899</v>
      </c>
      <c r="X9" s="17">
        <v>0.23411253948154701</v>
      </c>
      <c r="Y9" s="17">
        <v>0.42356051935575501</v>
      </c>
      <c r="Z9" s="17">
        <v>0.35242935247499202</v>
      </c>
      <c r="AA9" s="17">
        <v>0.33825887698253898</v>
      </c>
      <c r="AB9" s="17">
        <v>0.288193932252368</v>
      </c>
      <c r="AC9" s="17">
        <v>0.37169178337759901</v>
      </c>
      <c r="AD9" s="17"/>
      <c r="AE9" s="17">
        <v>0.28910664579680001</v>
      </c>
      <c r="AF9" s="17">
        <v>0.358096869746866</v>
      </c>
      <c r="AG9" s="17">
        <v>0.28983367293408702</v>
      </c>
      <c r="AH9" s="17"/>
      <c r="AI9" s="17">
        <v>0.27259222785025899</v>
      </c>
      <c r="AJ9" s="17">
        <v>0.39039385652628</v>
      </c>
      <c r="AK9" s="17">
        <v>0.33774419153841201</v>
      </c>
      <c r="AL9" s="17">
        <v>0.53224437455622697</v>
      </c>
      <c r="AM9" s="17">
        <v>0.20031701651794201</v>
      </c>
      <c r="AN9" s="17"/>
      <c r="AO9" s="17">
        <v>0.297098776914964</v>
      </c>
      <c r="AP9" s="17">
        <v>0.404887275600188</v>
      </c>
      <c r="AQ9" s="17">
        <v>0.25744311847896401</v>
      </c>
      <c r="AR9" s="17"/>
      <c r="AS9" s="17">
        <v>0.28783854187115898</v>
      </c>
      <c r="AT9" s="17">
        <v>0.26978996183708498</v>
      </c>
      <c r="AU9" s="17">
        <v>0.34034459581014898</v>
      </c>
      <c r="AV9" s="17">
        <v>0.374394157153839</v>
      </c>
      <c r="AW9" s="17">
        <v>0.49428338935541899</v>
      </c>
      <c r="AX9" s="17"/>
      <c r="AY9" s="17">
        <v>0.328998992334819</v>
      </c>
      <c r="AZ9" s="17">
        <v>0.242202034959631</v>
      </c>
      <c r="BA9" s="17">
        <v>0.38782770047520299</v>
      </c>
      <c r="BB9" s="17">
        <v>0.28021684234502803</v>
      </c>
      <c r="BC9" s="17">
        <v>0.31921733827608101</v>
      </c>
      <c r="BD9" s="17">
        <v>0.28176409945917202</v>
      </c>
      <c r="BE9" s="17">
        <v>0.248035672526423</v>
      </c>
      <c r="BF9" s="17">
        <v>0.30962383959221101</v>
      </c>
      <c r="BG9" s="17">
        <v>0.28801587292261999</v>
      </c>
      <c r="BH9" s="17">
        <v>0.37849391953275302</v>
      </c>
      <c r="BI9" s="17">
        <v>0.35519513866973701</v>
      </c>
      <c r="BJ9" s="17">
        <v>0.37349768720375498</v>
      </c>
      <c r="BK9" s="17">
        <v>0.35973113239280702</v>
      </c>
      <c r="BL9" s="17">
        <v>0.34587468566243301</v>
      </c>
      <c r="BM9" s="17">
        <v>0.41821980920211899</v>
      </c>
      <c r="BN9" s="17">
        <v>0.42417432312358</v>
      </c>
      <c r="BO9" s="17"/>
      <c r="BP9" s="17">
        <v>0.35749311048521898</v>
      </c>
      <c r="BQ9" s="17">
        <v>0.29675772886887503</v>
      </c>
      <c r="BR9" s="17">
        <v>0.25811939757365598</v>
      </c>
      <c r="BS9" s="17">
        <v>0.361305777564776</v>
      </c>
      <c r="BT9" s="17">
        <v>0.312435521574701</v>
      </c>
      <c r="BU9" s="17">
        <v>0.29604208111291302</v>
      </c>
      <c r="BV9" s="17"/>
      <c r="BW9" s="17">
        <v>0.23993290856785299</v>
      </c>
      <c r="BX9" s="17">
        <v>0.37579143735443399</v>
      </c>
      <c r="BY9" s="17">
        <v>0.339700673443385</v>
      </c>
      <c r="BZ9" s="17">
        <v>0.25684446627386698</v>
      </c>
      <c r="CA9" s="17">
        <v>0.35445304007348499</v>
      </c>
      <c r="CB9" s="17">
        <v>0.32068305790205098</v>
      </c>
      <c r="CC9" s="17">
        <v>0.385608104958091</v>
      </c>
      <c r="CD9" s="17">
        <v>0.23931836920926</v>
      </c>
      <c r="CE9" s="17"/>
      <c r="CF9" s="17">
        <v>0.46712715455161202</v>
      </c>
      <c r="CG9" s="17">
        <v>0.31441103111621199</v>
      </c>
      <c r="CH9" s="17">
        <v>0.27274420671766803</v>
      </c>
      <c r="CI9" s="17">
        <v>0.37180403871069101</v>
      </c>
      <c r="CJ9" s="17">
        <v>0.29709852913287899</v>
      </c>
      <c r="CK9" s="17"/>
      <c r="CL9" s="17">
        <v>0.36666992427031198</v>
      </c>
      <c r="CM9" s="17"/>
      <c r="CN9" s="17">
        <v>0.37649543340730401</v>
      </c>
      <c r="CO9" s="17">
        <v>0.20248771763187201</v>
      </c>
      <c r="CP9" s="17">
        <v>0.298945111345712</v>
      </c>
    </row>
    <row r="10" spans="2:94" x14ac:dyDescent="0.35">
      <c r="B10" s="18" t="s">
        <v>206</v>
      </c>
      <c r="C10" s="17">
        <v>0.38111203606705202</v>
      </c>
      <c r="D10" s="17">
        <v>0.37918418329035303</v>
      </c>
      <c r="E10" s="17">
        <v>0.38622750071890399</v>
      </c>
      <c r="F10" s="17"/>
      <c r="G10" s="17">
        <v>0.38287218042659399</v>
      </c>
      <c r="H10" s="17">
        <v>0.38809088932248598</v>
      </c>
      <c r="I10" s="17">
        <v>0.35257593979999202</v>
      </c>
      <c r="J10" s="17">
        <v>0.367178255033762</v>
      </c>
      <c r="K10" s="17">
        <v>0.38416454200315597</v>
      </c>
      <c r="L10" s="17">
        <v>0.40749365455209702</v>
      </c>
      <c r="M10" s="17"/>
      <c r="N10" s="17">
        <v>0.40516159147054598</v>
      </c>
      <c r="O10" s="17">
        <v>0.36383486264208098</v>
      </c>
      <c r="P10" s="17">
        <v>0.38524121151489898</v>
      </c>
      <c r="Q10" s="17">
        <v>0.37100890732816499</v>
      </c>
      <c r="R10" s="17"/>
      <c r="S10" s="17">
        <v>0.39726971613935702</v>
      </c>
      <c r="T10" s="17">
        <v>0.43363492608777499</v>
      </c>
      <c r="U10" s="17">
        <v>0.36477565142212598</v>
      </c>
      <c r="V10" s="17">
        <v>0.40990277801632202</v>
      </c>
      <c r="W10" s="17">
        <v>0.38228230800250501</v>
      </c>
      <c r="X10" s="17">
        <v>0.35638876164890099</v>
      </c>
      <c r="Y10" s="17">
        <v>0.36653722085012302</v>
      </c>
      <c r="Z10" s="17">
        <v>0.375217231252714</v>
      </c>
      <c r="AA10" s="17">
        <v>0.34996151714746498</v>
      </c>
      <c r="AB10" s="17">
        <v>0.372756953253849</v>
      </c>
      <c r="AC10" s="17">
        <v>0.34327627275092898</v>
      </c>
      <c r="AD10" s="17"/>
      <c r="AE10" s="17">
        <v>0.37473794642244201</v>
      </c>
      <c r="AF10" s="17">
        <v>0.38956560396627499</v>
      </c>
      <c r="AG10" s="17">
        <v>0.36030490435722101</v>
      </c>
      <c r="AH10" s="17"/>
      <c r="AI10" s="17">
        <v>0.40683238262584398</v>
      </c>
      <c r="AJ10" s="17">
        <v>0.368010807493304</v>
      </c>
      <c r="AK10" s="17">
        <v>0.46947592059240001</v>
      </c>
      <c r="AL10" s="17">
        <v>0.122163622224363</v>
      </c>
      <c r="AM10" s="17">
        <v>0.38255657595474002</v>
      </c>
      <c r="AN10" s="17"/>
      <c r="AO10" s="17">
        <v>0.44300735804803598</v>
      </c>
      <c r="AP10" s="17">
        <v>0.36374254097681102</v>
      </c>
      <c r="AQ10" s="17">
        <v>0.475572836344473</v>
      </c>
      <c r="AR10" s="17"/>
      <c r="AS10" s="17">
        <v>0.36775588245178398</v>
      </c>
      <c r="AT10" s="17">
        <v>0.41989748659329301</v>
      </c>
      <c r="AU10" s="17">
        <v>0.35918491976679601</v>
      </c>
      <c r="AV10" s="17">
        <v>0.43453312727063698</v>
      </c>
      <c r="AW10" s="17">
        <v>0.12492420988834101</v>
      </c>
      <c r="AX10" s="17"/>
      <c r="AY10" s="17">
        <v>0.45336085142212301</v>
      </c>
      <c r="AZ10" s="17">
        <v>0.246788446572587</v>
      </c>
      <c r="BA10" s="17">
        <v>0.33428260987996899</v>
      </c>
      <c r="BB10" s="17">
        <v>0.363184742655491</v>
      </c>
      <c r="BC10" s="17">
        <v>0.31088246056996899</v>
      </c>
      <c r="BD10" s="17">
        <v>0.42971383455892798</v>
      </c>
      <c r="BE10" s="17">
        <v>0.39416968191608098</v>
      </c>
      <c r="BF10" s="17">
        <v>0.44994579595607098</v>
      </c>
      <c r="BG10" s="17">
        <v>0.40386417998324797</v>
      </c>
      <c r="BH10" s="17">
        <v>0.41161891488563102</v>
      </c>
      <c r="BI10" s="17">
        <v>0.30572092132890399</v>
      </c>
      <c r="BJ10" s="17">
        <v>0.42354847213179803</v>
      </c>
      <c r="BK10" s="17">
        <v>0.36714991362424898</v>
      </c>
      <c r="BL10" s="17">
        <v>0.46152824818162902</v>
      </c>
      <c r="BM10" s="17">
        <v>0.475615023034405</v>
      </c>
      <c r="BN10" s="17">
        <v>0.38445467595102001</v>
      </c>
      <c r="BO10" s="17"/>
      <c r="BP10" s="17">
        <v>0.35636960915153398</v>
      </c>
      <c r="BQ10" s="17">
        <v>0.35245512861829897</v>
      </c>
      <c r="BR10" s="17">
        <v>0.40377850565547102</v>
      </c>
      <c r="BS10" s="17">
        <v>0.40713493755212099</v>
      </c>
      <c r="BT10" s="17">
        <v>0.40244753027712399</v>
      </c>
      <c r="BU10" s="17">
        <v>0.41792853051079598</v>
      </c>
      <c r="BV10" s="17"/>
      <c r="BW10" s="17">
        <v>0.35210609071931798</v>
      </c>
      <c r="BX10" s="17">
        <v>0.37229344156201399</v>
      </c>
      <c r="BY10" s="17">
        <v>0.407823114822986</v>
      </c>
      <c r="BZ10" s="17">
        <v>0.35303050284409099</v>
      </c>
      <c r="CA10" s="17">
        <v>0.38199021359834501</v>
      </c>
      <c r="CB10" s="17">
        <v>0.436841422391131</v>
      </c>
      <c r="CC10" s="17">
        <v>0.34501129855061702</v>
      </c>
      <c r="CD10" s="17">
        <v>0.35137981882090902</v>
      </c>
      <c r="CE10" s="17"/>
      <c r="CF10" s="17">
        <v>0.28719572555809503</v>
      </c>
      <c r="CG10" s="17">
        <v>0.43176898765842803</v>
      </c>
      <c r="CH10" s="17">
        <v>0.38348804963072403</v>
      </c>
      <c r="CI10" s="17">
        <v>0.31727169418971402</v>
      </c>
      <c r="CJ10" s="17">
        <v>0.36352991753314001</v>
      </c>
      <c r="CK10" s="17"/>
      <c r="CL10" s="17">
        <v>0.36565151956094299</v>
      </c>
      <c r="CM10" s="17"/>
      <c r="CN10" s="17">
        <v>0.33203791056609799</v>
      </c>
      <c r="CO10" s="17">
        <v>0.45116579875099899</v>
      </c>
      <c r="CP10" s="17">
        <v>0.42476707972912597</v>
      </c>
    </row>
    <row r="11" spans="2:94" x14ac:dyDescent="0.35">
      <c r="B11" s="18" t="s">
        <v>207</v>
      </c>
      <c r="C11" s="17">
        <v>0.167551372920133</v>
      </c>
      <c r="D11" s="17">
        <v>0.179560416889185</v>
      </c>
      <c r="E11" s="17">
        <v>0.15693697248263799</v>
      </c>
      <c r="F11" s="17"/>
      <c r="G11" s="17">
        <v>0.16637124493386901</v>
      </c>
      <c r="H11" s="17">
        <v>0.17779639396628999</v>
      </c>
      <c r="I11" s="17">
        <v>0.14123857883626401</v>
      </c>
      <c r="J11" s="17">
        <v>0.20480304722343601</v>
      </c>
      <c r="K11" s="17">
        <v>0.155277895150744</v>
      </c>
      <c r="L11" s="17">
        <v>0.16033995240461599</v>
      </c>
      <c r="M11" s="17"/>
      <c r="N11" s="17">
        <v>0.116916243243939</v>
      </c>
      <c r="O11" s="17">
        <v>0.185472298863115</v>
      </c>
      <c r="P11" s="17">
        <v>0.17630092907328701</v>
      </c>
      <c r="Q11" s="17">
        <v>0.19985771647962899</v>
      </c>
      <c r="R11" s="17"/>
      <c r="S11" s="17">
        <v>0.19833296061821401</v>
      </c>
      <c r="T11" s="17">
        <v>0.12263018549193</v>
      </c>
      <c r="U11" s="17">
        <v>0.16191494262449599</v>
      </c>
      <c r="V11" s="17">
        <v>0.14731236636792999</v>
      </c>
      <c r="W11" s="17">
        <v>0.19976785192510299</v>
      </c>
      <c r="X11" s="17">
        <v>0.22341664931718699</v>
      </c>
      <c r="Y11" s="17">
        <v>0.123889679184245</v>
      </c>
      <c r="Z11" s="17">
        <v>0.15291628211155001</v>
      </c>
      <c r="AA11" s="17">
        <v>0.15142581523784701</v>
      </c>
      <c r="AB11" s="17">
        <v>0.18867503063886301</v>
      </c>
      <c r="AC11" s="17">
        <v>0.16205245161912499</v>
      </c>
      <c r="AD11" s="17"/>
      <c r="AE11" s="17">
        <v>0.17231952701057701</v>
      </c>
      <c r="AF11" s="17">
        <v>0.162124952282338</v>
      </c>
      <c r="AG11" s="17">
        <v>0.191085682928334</v>
      </c>
      <c r="AH11" s="17"/>
      <c r="AI11" s="17">
        <v>0.175517924766244</v>
      </c>
      <c r="AJ11" s="17">
        <v>0.143999141840258</v>
      </c>
      <c r="AK11" s="17">
        <v>0.105980455628073</v>
      </c>
      <c r="AL11" s="17">
        <v>0</v>
      </c>
      <c r="AM11" s="17">
        <v>0.22739762315304601</v>
      </c>
      <c r="AN11" s="17"/>
      <c r="AO11" s="17">
        <v>0.12688391766482099</v>
      </c>
      <c r="AP11" s="17">
        <v>0.13564497497914699</v>
      </c>
      <c r="AQ11" s="17">
        <v>0.157047178301784</v>
      </c>
      <c r="AR11" s="17"/>
      <c r="AS11" s="17">
        <v>0.21204307791212601</v>
      </c>
      <c r="AT11" s="17">
        <v>0.13742434915234</v>
      </c>
      <c r="AU11" s="17">
        <v>0.15898487936758901</v>
      </c>
      <c r="AV11" s="17">
        <v>0.111075917349132</v>
      </c>
      <c r="AW11" s="17">
        <v>0.38079240075623999</v>
      </c>
      <c r="AX11" s="17"/>
      <c r="AY11" s="17">
        <v>0</v>
      </c>
      <c r="AZ11" s="17">
        <v>0.29779257115776903</v>
      </c>
      <c r="BA11" s="17">
        <v>8.6840576665777894E-2</v>
      </c>
      <c r="BB11" s="17">
        <v>0.213223707452182</v>
      </c>
      <c r="BC11" s="17">
        <v>0.20792373772970499</v>
      </c>
      <c r="BD11" s="17">
        <v>0.14205159815453999</v>
      </c>
      <c r="BE11" s="17">
        <v>0.226751717441567</v>
      </c>
      <c r="BF11" s="17">
        <v>0.16083686521045901</v>
      </c>
      <c r="BG11" s="17">
        <v>0.20843401590750099</v>
      </c>
      <c r="BH11" s="17">
        <v>8.6793625864897306E-2</v>
      </c>
      <c r="BI11" s="17">
        <v>0.20804920953313999</v>
      </c>
      <c r="BJ11" s="17">
        <v>0.102948363421522</v>
      </c>
      <c r="BK11" s="17">
        <v>0.13214628474368401</v>
      </c>
      <c r="BL11" s="17">
        <v>9.6036447647095194E-2</v>
      </c>
      <c r="BM11" s="17">
        <v>5.3578376367996297E-2</v>
      </c>
      <c r="BN11" s="17">
        <v>0.13266556071476501</v>
      </c>
      <c r="BO11" s="17"/>
      <c r="BP11" s="17">
        <v>0.160296242032925</v>
      </c>
      <c r="BQ11" s="17">
        <v>0.20157788118175099</v>
      </c>
      <c r="BR11" s="17">
        <v>0.21562771557298199</v>
      </c>
      <c r="BS11" s="17">
        <v>0.109255599923357</v>
      </c>
      <c r="BT11" s="17">
        <v>0.16908563492068701</v>
      </c>
      <c r="BU11" s="17">
        <v>0.12744864669488801</v>
      </c>
      <c r="BV11" s="17"/>
      <c r="BW11" s="17">
        <v>0.20386084339345001</v>
      </c>
      <c r="BX11" s="17">
        <v>0.13793849628000901</v>
      </c>
      <c r="BY11" s="17">
        <v>0.14409406047849399</v>
      </c>
      <c r="BZ11" s="17">
        <v>0.19837431345467699</v>
      </c>
      <c r="CA11" s="17">
        <v>0.219821512855153</v>
      </c>
      <c r="CB11" s="17">
        <v>0.217023772976916</v>
      </c>
      <c r="CC11" s="17">
        <v>0.11613620292757</v>
      </c>
      <c r="CD11" s="17">
        <v>0.12520258563463099</v>
      </c>
      <c r="CE11" s="17"/>
      <c r="CF11" s="17">
        <v>0.16484998012587199</v>
      </c>
      <c r="CG11" s="17">
        <v>0.13932360466017699</v>
      </c>
      <c r="CH11" s="17">
        <v>0.21074315267289301</v>
      </c>
      <c r="CI11" s="17">
        <v>0.133884185230527</v>
      </c>
      <c r="CJ11" s="17">
        <v>0.112802116822927</v>
      </c>
      <c r="CK11" s="17"/>
      <c r="CL11" s="17">
        <v>0.17760161363698901</v>
      </c>
      <c r="CM11" s="17"/>
      <c r="CN11" s="17">
        <v>0.14978593899324499</v>
      </c>
      <c r="CO11" s="17">
        <v>0.226401017225483</v>
      </c>
      <c r="CP11" s="17">
        <v>0.15674735417842101</v>
      </c>
    </row>
    <row r="12" spans="2:94" x14ac:dyDescent="0.35">
      <c r="B12" s="18" t="s">
        <v>208</v>
      </c>
      <c r="C12" s="17">
        <v>5.3370948979323103E-2</v>
      </c>
      <c r="D12" s="17">
        <v>3.7365122671558601E-2</v>
      </c>
      <c r="E12" s="17">
        <v>6.9831432867369106E-2</v>
      </c>
      <c r="F12" s="17"/>
      <c r="G12" s="17">
        <v>7.9545011135623594E-2</v>
      </c>
      <c r="H12" s="17">
        <v>6.6163030200834694E-2</v>
      </c>
      <c r="I12" s="17">
        <v>5.9254290739955501E-2</v>
      </c>
      <c r="J12" s="17">
        <v>3.9429389958020603E-2</v>
      </c>
      <c r="K12" s="17">
        <v>5.3924218433256399E-2</v>
      </c>
      <c r="L12" s="17">
        <v>3.25855570997148E-2</v>
      </c>
      <c r="M12" s="17"/>
      <c r="N12" s="17">
        <v>6.0044451827473401E-2</v>
      </c>
      <c r="O12" s="17">
        <v>3.94548333313657E-2</v>
      </c>
      <c r="P12" s="17">
        <v>6.6385309887241006E-2</v>
      </c>
      <c r="Q12" s="17">
        <v>4.93460820512392E-2</v>
      </c>
      <c r="R12" s="17"/>
      <c r="S12" s="17">
        <v>5.3123010630588198E-2</v>
      </c>
      <c r="T12" s="17">
        <v>3.7398528066308501E-2</v>
      </c>
      <c r="U12" s="17">
        <v>3.3296937407093802E-2</v>
      </c>
      <c r="V12" s="17">
        <v>6.0101558996435898E-2</v>
      </c>
      <c r="W12" s="17">
        <v>6.2246820290050402E-2</v>
      </c>
      <c r="X12" s="17">
        <v>0.11257138286217599</v>
      </c>
      <c r="Y12" s="17">
        <v>3.2121264066719599E-2</v>
      </c>
      <c r="Z12" s="17">
        <v>3.9017262563463197E-2</v>
      </c>
      <c r="AA12" s="17">
        <v>5.4744543535996497E-2</v>
      </c>
      <c r="AB12" s="17">
        <v>3.9330763241358202E-2</v>
      </c>
      <c r="AC12" s="17">
        <v>5.2992564381948999E-2</v>
      </c>
      <c r="AD12" s="17"/>
      <c r="AE12" s="17">
        <v>6.6303724143323903E-2</v>
      </c>
      <c r="AF12" s="17">
        <v>3.4305745386334803E-2</v>
      </c>
      <c r="AG12" s="17">
        <v>5.5583489478027097E-2</v>
      </c>
      <c r="AH12" s="17"/>
      <c r="AI12" s="17">
        <v>5.1018738284577002E-2</v>
      </c>
      <c r="AJ12" s="17">
        <v>6.5273817841525694E-2</v>
      </c>
      <c r="AK12" s="17">
        <v>2.61110311223255E-2</v>
      </c>
      <c r="AL12" s="17">
        <v>0</v>
      </c>
      <c r="AM12" s="17">
        <v>3.8564988325085599E-2</v>
      </c>
      <c r="AN12" s="17"/>
      <c r="AO12" s="17">
        <v>5.7832771561385998E-2</v>
      </c>
      <c r="AP12" s="17">
        <v>5.4187644504570802E-2</v>
      </c>
      <c r="AQ12" s="17">
        <v>4.4400756538905302E-2</v>
      </c>
      <c r="AR12" s="17"/>
      <c r="AS12" s="17">
        <v>4.9700550069575702E-2</v>
      </c>
      <c r="AT12" s="17">
        <v>5.9524970023757201E-2</v>
      </c>
      <c r="AU12" s="17">
        <v>6.4280598453243007E-2</v>
      </c>
      <c r="AV12" s="17">
        <v>3.5276892996787899E-2</v>
      </c>
      <c r="AW12" s="17">
        <v>0</v>
      </c>
      <c r="AX12" s="17"/>
      <c r="AY12" s="17">
        <v>0.21764015624305799</v>
      </c>
      <c r="AZ12" s="17">
        <v>7.6544261750289097E-2</v>
      </c>
      <c r="BA12" s="17">
        <v>2.96541954317339E-2</v>
      </c>
      <c r="BB12" s="17">
        <v>2.33359256904925E-2</v>
      </c>
      <c r="BC12" s="17">
        <v>9.3525684339649404E-2</v>
      </c>
      <c r="BD12" s="17">
        <v>5.3481183971559501E-2</v>
      </c>
      <c r="BE12" s="17">
        <v>7.0037479588914195E-2</v>
      </c>
      <c r="BF12" s="17">
        <v>4.4971388996679698E-2</v>
      </c>
      <c r="BG12" s="17">
        <v>4.9675707426891799E-2</v>
      </c>
      <c r="BH12" s="17">
        <v>5.64347201433337E-2</v>
      </c>
      <c r="BI12" s="17">
        <v>6.9219735806930804E-2</v>
      </c>
      <c r="BJ12" s="17">
        <v>1.5625411123433599E-2</v>
      </c>
      <c r="BK12" s="17">
        <v>2.2437478893753401E-2</v>
      </c>
      <c r="BL12" s="17">
        <v>9.6560618508842594E-2</v>
      </c>
      <c r="BM12" s="17">
        <v>0</v>
      </c>
      <c r="BN12" s="17">
        <v>3.8835693227815202E-2</v>
      </c>
      <c r="BO12" s="17"/>
      <c r="BP12" s="17">
        <v>4.1796780058382298E-2</v>
      </c>
      <c r="BQ12" s="17">
        <v>7.2089531375328905E-2</v>
      </c>
      <c r="BR12" s="17">
        <v>3.6018830544202102E-2</v>
      </c>
      <c r="BS12" s="17">
        <v>4.5090995593351599E-2</v>
      </c>
      <c r="BT12" s="17">
        <v>6.3100794349850303E-2</v>
      </c>
      <c r="BU12" s="17">
        <v>6.9668872458041806E-2</v>
      </c>
      <c r="BV12" s="17"/>
      <c r="BW12" s="17">
        <v>3.1335197276253203E-2</v>
      </c>
      <c r="BX12" s="17">
        <v>5.4598863007238603E-2</v>
      </c>
      <c r="BY12" s="17">
        <v>4.9393204777651099E-2</v>
      </c>
      <c r="BZ12" s="17">
        <v>6.5670128359081301E-2</v>
      </c>
      <c r="CA12" s="17">
        <v>2.4217330352651601E-2</v>
      </c>
      <c r="CB12" s="17">
        <v>2.5451746729902899E-2</v>
      </c>
      <c r="CC12" s="17">
        <v>7.9039299015885106E-2</v>
      </c>
      <c r="CD12" s="17">
        <v>0.15844838111461901</v>
      </c>
      <c r="CE12" s="17"/>
      <c r="CF12" s="17">
        <v>3.4365713479084598E-2</v>
      </c>
      <c r="CG12" s="17">
        <v>5.1871377282407302E-2</v>
      </c>
      <c r="CH12" s="17">
        <v>5.0320936672750498E-2</v>
      </c>
      <c r="CI12" s="17">
        <v>6.9874918912026004E-2</v>
      </c>
      <c r="CJ12" s="17">
        <v>8.4627454830866103E-2</v>
      </c>
      <c r="CK12" s="17"/>
      <c r="CL12" s="17">
        <v>1.81616616918958E-2</v>
      </c>
      <c r="CM12" s="17"/>
      <c r="CN12" s="17">
        <v>5.4081399527387199E-2</v>
      </c>
      <c r="CO12" s="17">
        <v>5.1696171220674998E-2</v>
      </c>
      <c r="CP12" s="17">
        <v>5.3263808225722402E-2</v>
      </c>
    </row>
    <row r="13" spans="2:94" x14ac:dyDescent="0.35">
      <c r="B13" s="18" t="s">
        <v>209</v>
      </c>
      <c r="C13" s="17">
        <v>5.2990535735987603E-2</v>
      </c>
      <c r="D13" s="17">
        <v>5.4685269808472402E-2</v>
      </c>
      <c r="E13" s="17">
        <v>5.1737982397730198E-2</v>
      </c>
      <c r="F13" s="17"/>
      <c r="G13" s="17">
        <v>2.83570655849841E-2</v>
      </c>
      <c r="H13" s="17">
        <v>2.91216438167009E-2</v>
      </c>
      <c r="I13" s="17">
        <v>4.84746356524971E-2</v>
      </c>
      <c r="J13" s="17">
        <v>3.9785461110765398E-2</v>
      </c>
      <c r="K13" s="17">
        <v>8.2290985077781695E-2</v>
      </c>
      <c r="L13" s="17">
        <v>8.2447804407081507E-2</v>
      </c>
      <c r="M13" s="17"/>
      <c r="N13" s="17">
        <v>4.8957534576510399E-2</v>
      </c>
      <c r="O13" s="17">
        <v>6.7038553983071805E-2</v>
      </c>
      <c r="P13" s="17">
        <v>3.9014560488634997E-2</v>
      </c>
      <c r="Q13" s="17">
        <v>5.6901124230851099E-2</v>
      </c>
      <c r="R13" s="17"/>
      <c r="S13" s="17">
        <v>3.8572802017618098E-2</v>
      </c>
      <c r="T13" s="17">
        <v>7.52453189480944E-2</v>
      </c>
      <c r="U13" s="17">
        <v>6.0163834906049797E-2</v>
      </c>
      <c r="V13" s="17">
        <v>6.1445708500515103E-2</v>
      </c>
      <c r="W13" s="17">
        <v>6.9584597304161E-2</v>
      </c>
      <c r="X13" s="17">
        <v>3.7332115082604103E-2</v>
      </c>
      <c r="Y13" s="17">
        <v>3.1418033776014702E-2</v>
      </c>
      <c r="Z13" s="17">
        <v>6.0957613719509397E-2</v>
      </c>
      <c r="AA13" s="17">
        <v>4.8551289884803402E-2</v>
      </c>
      <c r="AB13" s="17">
        <v>5.3283647319965599E-2</v>
      </c>
      <c r="AC13" s="17">
        <v>5.3200806824491097E-2</v>
      </c>
      <c r="AD13" s="17"/>
      <c r="AE13" s="17">
        <v>7.9059703938484605E-2</v>
      </c>
      <c r="AF13" s="17">
        <v>3.1716638569149198E-2</v>
      </c>
      <c r="AG13" s="17">
        <v>6.2014693025014798E-2</v>
      </c>
      <c r="AH13" s="17"/>
      <c r="AI13" s="17">
        <v>7.1156112274710095E-2</v>
      </c>
      <c r="AJ13" s="17">
        <v>1.8086319845912899E-2</v>
      </c>
      <c r="AK13" s="17">
        <v>4.5662543050215998E-2</v>
      </c>
      <c r="AL13" s="17">
        <v>0.34559200321941103</v>
      </c>
      <c r="AM13" s="17">
        <v>9.0916293176641599E-2</v>
      </c>
      <c r="AN13" s="17"/>
      <c r="AO13" s="17">
        <v>5.4557450858824401E-2</v>
      </c>
      <c r="AP13" s="17">
        <v>2.19133915593515E-2</v>
      </c>
      <c r="AQ13" s="17">
        <v>2.9611802366333699E-2</v>
      </c>
      <c r="AR13" s="17"/>
      <c r="AS13" s="17">
        <v>3.4261913991763003E-2</v>
      </c>
      <c r="AT13" s="17">
        <v>8.5251836214203902E-2</v>
      </c>
      <c r="AU13" s="17">
        <v>5.21540839614483E-2</v>
      </c>
      <c r="AV13" s="17">
        <v>3.6739658637759999E-2</v>
      </c>
      <c r="AW13" s="17">
        <v>0</v>
      </c>
      <c r="AX13" s="17"/>
      <c r="AY13" s="17">
        <v>0</v>
      </c>
      <c r="AZ13" s="17">
        <v>0.115110309242344</v>
      </c>
      <c r="BA13" s="17">
        <v>0.14184458679407699</v>
      </c>
      <c r="BB13" s="17">
        <v>6.0944096301366199E-2</v>
      </c>
      <c r="BC13" s="17">
        <v>3.15040408148013E-2</v>
      </c>
      <c r="BD13" s="17">
        <v>5.6400779723042797E-2</v>
      </c>
      <c r="BE13" s="17">
        <v>5.0086471512903699E-2</v>
      </c>
      <c r="BF13" s="17">
        <v>3.4622110244580298E-2</v>
      </c>
      <c r="BG13" s="17">
        <v>3.20232683697632E-2</v>
      </c>
      <c r="BH13" s="17">
        <v>4.9467430819319702E-2</v>
      </c>
      <c r="BI13" s="17">
        <v>3.6712362228732198E-2</v>
      </c>
      <c r="BJ13" s="17">
        <v>6.8957298134543599E-2</v>
      </c>
      <c r="BK13" s="17">
        <v>7.5388060192529194E-2</v>
      </c>
      <c r="BL13" s="17">
        <v>0</v>
      </c>
      <c r="BM13" s="17">
        <v>0</v>
      </c>
      <c r="BN13" s="17">
        <v>1.9869746982819701E-2</v>
      </c>
      <c r="BO13" s="17"/>
      <c r="BP13" s="17">
        <v>4.9757864513426099E-2</v>
      </c>
      <c r="BQ13" s="17">
        <v>4.76143656321351E-2</v>
      </c>
      <c r="BR13" s="17">
        <v>6.5745546149370102E-2</v>
      </c>
      <c r="BS13" s="17">
        <v>5.4527066912411597E-2</v>
      </c>
      <c r="BT13" s="17">
        <v>4.4316252067369097E-2</v>
      </c>
      <c r="BU13" s="17">
        <v>7.2941739369179096E-2</v>
      </c>
      <c r="BV13" s="17"/>
      <c r="BW13" s="17">
        <v>0.14713864489786399</v>
      </c>
      <c r="BX13" s="17">
        <v>4.5031754671139998E-2</v>
      </c>
      <c r="BY13" s="17">
        <v>4.9530068144317298E-2</v>
      </c>
      <c r="BZ13" s="17">
        <v>8.2153622286730399E-2</v>
      </c>
      <c r="CA13" s="17">
        <v>1.9517903120365901E-2</v>
      </c>
      <c r="CB13" s="17">
        <v>0</v>
      </c>
      <c r="CC13" s="17">
        <v>3.77976428563346E-2</v>
      </c>
      <c r="CD13" s="17">
        <v>6.4065199430343001E-2</v>
      </c>
      <c r="CE13" s="17"/>
      <c r="CF13" s="17">
        <v>3.6570796067252803E-2</v>
      </c>
      <c r="CG13" s="17">
        <v>4.77091072558576E-2</v>
      </c>
      <c r="CH13" s="17">
        <v>5.6451318323813303E-2</v>
      </c>
      <c r="CI13" s="17">
        <v>6.0117229379446198E-2</v>
      </c>
      <c r="CJ13" s="17">
        <v>8.1490630094384398E-2</v>
      </c>
      <c r="CK13" s="17"/>
      <c r="CL13" s="17">
        <v>4.1425784909456899E-2</v>
      </c>
      <c r="CM13" s="17"/>
      <c r="CN13" s="17">
        <v>5.5891976722431902E-2</v>
      </c>
      <c r="CO13" s="17">
        <v>5.3821923559137397E-2</v>
      </c>
      <c r="CP13" s="17">
        <v>4.6458205348420198E-2</v>
      </c>
    </row>
    <row r="14" spans="2:94" x14ac:dyDescent="0.35">
      <c r="B14" s="18" t="s">
        <v>133</v>
      </c>
      <c r="C14" s="17">
        <v>2.4997988474467599E-2</v>
      </c>
      <c r="D14" s="17">
        <v>1.5702034587574201E-2</v>
      </c>
      <c r="E14" s="17">
        <v>3.4507840629351798E-2</v>
      </c>
      <c r="F14" s="17"/>
      <c r="G14" s="17">
        <v>2.0874292899967999E-2</v>
      </c>
      <c r="H14" s="17">
        <v>2.3009235447337899E-2</v>
      </c>
      <c r="I14" s="17">
        <v>3.9727476434511598E-2</v>
      </c>
      <c r="J14" s="17">
        <v>4.0102962845469201E-2</v>
      </c>
      <c r="K14" s="17">
        <v>6.5868598486020996E-3</v>
      </c>
      <c r="L14" s="17">
        <v>1.6890445220826299E-2</v>
      </c>
      <c r="M14" s="17"/>
      <c r="N14" s="17">
        <v>1.0029088600206499E-2</v>
      </c>
      <c r="O14" s="17">
        <v>2.2417502371551299E-2</v>
      </c>
      <c r="P14" s="17">
        <v>2.41754821965619E-2</v>
      </c>
      <c r="Q14" s="17">
        <v>4.7295446795429699E-2</v>
      </c>
      <c r="R14" s="17"/>
      <c r="S14" s="17">
        <v>1.36736228424946E-2</v>
      </c>
      <c r="T14" s="17">
        <v>6.69779821913229E-3</v>
      </c>
      <c r="U14" s="17">
        <v>1.0117063550573201E-2</v>
      </c>
      <c r="V14" s="17">
        <v>2.4495220710726202E-2</v>
      </c>
      <c r="W14" s="17">
        <v>1.42172942493321E-2</v>
      </c>
      <c r="X14" s="17">
        <v>3.6178551607584299E-2</v>
      </c>
      <c r="Y14" s="17">
        <v>2.2473282767142701E-2</v>
      </c>
      <c r="Z14" s="17">
        <v>1.9462257877771501E-2</v>
      </c>
      <c r="AA14" s="17">
        <v>5.7057957211349999E-2</v>
      </c>
      <c r="AB14" s="17">
        <v>5.7759673293595798E-2</v>
      </c>
      <c r="AC14" s="17">
        <v>1.67861210459067E-2</v>
      </c>
      <c r="AD14" s="17"/>
      <c r="AE14" s="17">
        <v>1.8472452688373098E-2</v>
      </c>
      <c r="AF14" s="17">
        <v>2.4190190049036601E-2</v>
      </c>
      <c r="AG14" s="17">
        <v>4.1177557277316403E-2</v>
      </c>
      <c r="AH14" s="17"/>
      <c r="AI14" s="17">
        <v>2.2882614198365601E-2</v>
      </c>
      <c r="AJ14" s="17">
        <v>1.42360564527185E-2</v>
      </c>
      <c r="AK14" s="17">
        <v>1.50258580685737E-2</v>
      </c>
      <c r="AL14" s="17">
        <v>0</v>
      </c>
      <c r="AM14" s="17">
        <v>6.0247502872544503E-2</v>
      </c>
      <c r="AN14" s="17"/>
      <c r="AO14" s="17">
        <v>2.0619724951967899E-2</v>
      </c>
      <c r="AP14" s="17">
        <v>1.9624172379931699E-2</v>
      </c>
      <c r="AQ14" s="17">
        <v>3.5924307969539097E-2</v>
      </c>
      <c r="AR14" s="17"/>
      <c r="AS14" s="17">
        <v>4.8400033703592103E-2</v>
      </c>
      <c r="AT14" s="17">
        <v>2.81113961793206E-2</v>
      </c>
      <c r="AU14" s="17">
        <v>2.50509226407757E-2</v>
      </c>
      <c r="AV14" s="17">
        <v>7.9802465918440198E-3</v>
      </c>
      <c r="AW14" s="17">
        <v>0</v>
      </c>
      <c r="AX14" s="17"/>
      <c r="AY14" s="17">
        <v>0</v>
      </c>
      <c r="AZ14" s="17">
        <v>2.1562376317379599E-2</v>
      </c>
      <c r="BA14" s="17">
        <v>1.95503307532396E-2</v>
      </c>
      <c r="BB14" s="17">
        <v>5.9094685555441097E-2</v>
      </c>
      <c r="BC14" s="17">
        <v>3.6946738269793701E-2</v>
      </c>
      <c r="BD14" s="17">
        <v>3.6588504132757799E-2</v>
      </c>
      <c r="BE14" s="17">
        <v>1.09189770141104E-2</v>
      </c>
      <c r="BF14" s="17">
        <v>0</v>
      </c>
      <c r="BG14" s="17">
        <v>1.7986955389975599E-2</v>
      </c>
      <c r="BH14" s="17">
        <v>1.7191388754064899E-2</v>
      </c>
      <c r="BI14" s="17">
        <v>2.5102632432556601E-2</v>
      </c>
      <c r="BJ14" s="17">
        <v>1.5422767984946699E-2</v>
      </c>
      <c r="BK14" s="17">
        <v>4.31471301529774E-2</v>
      </c>
      <c r="BL14" s="17">
        <v>0</v>
      </c>
      <c r="BM14" s="17">
        <v>5.2586791395479601E-2</v>
      </c>
      <c r="BN14" s="17">
        <v>0</v>
      </c>
      <c r="BO14" s="17"/>
      <c r="BP14" s="17">
        <v>3.4286393758514597E-2</v>
      </c>
      <c r="BQ14" s="17">
        <v>2.95053643236118E-2</v>
      </c>
      <c r="BR14" s="17">
        <v>2.07100045043195E-2</v>
      </c>
      <c r="BS14" s="17">
        <v>2.2685622453983902E-2</v>
      </c>
      <c r="BT14" s="17">
        <v>8.6142668102680599E-3</v>
      </c>
      <c r="BU14" s="17">
        <v>1.5970129854181898E-2</v>
      </c>
      <c r="BV14" s="17"/>
      <c r="BW14" s="17">
        <v>2.56263151452625E-2</v>
      </c>
      <c r="BX14" s="17">
        <v>1.43460071251649E-2</v>
      </c>
      <c r="BY14" s="17">
        <v>9.4588783331663092E-3</v>
      </c>
      <c r="BZ14" s="17">
        <v>4.3926966781553098E-2</v>
      </c>
      <c r="CA14" s="17">
        <v>0</v>
      </c>
      <c r="CB14" s="17">
        <v>0</v>
      </c>
      <c r="CC14" s="17">
        <v>3.6407451691502897E-2</v>
      </c>
      <c r="CD14" s="17">
        <v>6.1585645790237099E-2</v>
      </c>
      <c r="CE14" s="17"/>
      <c r="CF14" s="17">
        <v>9.8906302180837707E-3</v>
      </c>
      <c r="CG14" s="17">
        <v>1.49158920269178E-2</v>
      </c>
      <c r="CH14" s="17">
        <v>2.6252335982150501E-2</v>
      </c>
      <c r="CI14" s="17">
        <v>4.7047933577595603E-2</v>
      </c>
      <c r="CJ14" s="17">
        <v>6.04513515858029E-2</v>
      </c>
      <c r="CK14" s="17"/>
      <c r="CL14" s="17">
        <v>3.0489495930402299E-2</v>
      </c>
      <c r="CM14" s="17"/>
      <c r="CN14" s="17">
        <v>3.1707340783534002E-2</v>
      </c>
      <c r="CO14" s="17">
        <v>1.4427371611833601E-2</v>
      </c>
      <c r="CP14" s="17">
        <v>1.98184411725973E-2</v>
      </c>
    </row>
    <row r="15" spans="2:94" x14ac:dyDescent="0.35">
      <c r="B15" s="18" t="s">
        <v>145</v>
      </c>
      <c r="C15" s="20">
        <v>0.70108915389008897</v>
      </c>
      <c r="D15" s="20">
        <v>0.71268715604320898</v>
      </c>
      <c r="E15" s="20">
        <v>0.68698577162291097</v>
      </c>
      <c r="F15" s="20"/>
      <c r="G15" s="20">
        <v>0.70485238544555595</v>
      </c>
      <c r="H15" s="20">
        <v>0.70390969656883595</v>
      </c>
      <c r="I15" s="20">
        <v>0.71130501833677195</v>
      </c>
      <c r="J15" s="20">
        <v>0.67587913886230899</v>
      </c>
      <c r="K15" s="20">
        <v>0.70192004148961595</v>
      </c>
      <c r="L15" s="20">
        <v>0.70773624086776099</v>
      </c>
      <c r="M15" s="20"/>
      <c r="N15" s="20">
        <v>0.76405268175187002</v>
      </c>
      <c r="O15" s="20">
        <v>0.68561681145089604</v>
      </c>
      <c r="P15" s="20">
        <v>0.694123718354275</v>
      </c>
      <c r="Q15" s="20">
        <v>0.64659963044285096</v>
      </c>
      <c r="R15" s="20"/>
      <c r="S15" s="20">
        <v>0.69629760389108497</v>
      </c>
      <c r="T15" s="20">
        <v>0.75802816927453498</v>
      </c>
      <c r="U15" s="20">
        <v>0.73450722151178804</v>
      </c>
      <c r="V15" s="20">
        <v>0.70664514542439305</v>
      </c>
      <c r="W15" s="20">
        <v>0.654183436231354</v>
      </c>
      <c r="X15" s="20">
        <v>0.59050130113044796</v>
      </c>
      <c r="Y15" s="20">
        <v>0.79009774020587797</v>
      </c>
      <c r="Z15" s="20">
        <v>0.72764658372770596</v>
      </c>
      <c r="AA15" s="20">
        <v>0.68822039413000302</v>
      </c>
      <c r="AB15" s="20">
        <v>0.66095088550621695</v>
      </c>
      <c r="AC15" s="20">
        <v>0.71496805612852798</v>
      </c>
      <c r="AD15" s="20"/>
      <c r="AE15" s="20">
        <v>0.66384459221924197</v>
      </c>
      <c r="AF15" s="20">
        <v>0.74766247371314098</v>
      </c>
      <c r="AG15" s="20">
        <v>0.65013857729130797</v>
      </c>
      <c r="AH15" s="20"/>
      <c r="AI15" s="20">
        <v>0.67942461047610303</v>
      </c>
      <c r="AJ15" s="20">
        <v>0.75840466401958395</v>
      </c>
      <c r="AK15" s="20">
        <v>0.80722011213081202</v>
      </c>
      <c r="AL15" s="20">
        <v>0.65440799678058903</v>
      </c>
      <c r="AM15" s="20">
        <v>0.582873592472682</v>
      </c>
      <c r="AN15" s="20"/>
      <c r="AO15" s="20">
        <v>0.74010613496300004</v>
      </c>
      <c r="AP15" s="20">
        <v>0.76862981657699903</v>
      </c>
      <c r="AQ15" s="20">
        <v>0.73301595482343795</v>
      </c>
      <c r="AR15" s="20"/>
      <c r="AS15" s="20">
        <v>0.65559442432294301</v>
      </c>
      <c r="AT15" s="20">
        <v>0.68968744843037799</v>
      </c>
      <c r="AU15" s="20">
        <v>0.69952951557694398</v>
      </c>
      <c r="AV15" s="20">
        <v>0.80892728442447603</v>
      </c>
      <c r="AW15" s="20">
        <v>0.61920759924376001</v>
      </c>
      <c r="AX15" s="20"/>
      <c r="AY15" s="20">
        <v>0.78235984375694201</v>
      </c>
      <c r="AZ15" s="20">
        <v>0.48899048153221802</v>
      </c>
      <c r="BA15" s="20">
        <v>0.72211031035517204</v>
      </c>
      <c r="BB15" s="20">
        <v>0.64340158500051803</v>
      </c>
      <c r="BC15" s="20">
        <v>0.63009979884605005</v>
      </c>
      <c r="BD15" s="20">
        <v>0.7114779340181</v>
      </c>
      <c r="BE15" s="20">
        <v>0.64220535444250504</v>
      </c>
      <c r="BF15" s="20">
        <v>0.75956963554828105</v>
      </c>
      <c r="BG15" s="20">
        <v>0.69188005290586796</v>
      </c>
      <c r="BH15" s="20">
        <v>0.79011283441838398</v>
      </c>
      <c r="BI15" s="20">
        <v>0.66091605999864</v>
      </c>
      <c r="BJ15" s="20">
        <v>0.79704615933555401</v>
      </c>
      <c r="BK15" s="20">
        <v>0.72688104601705605</v>
      </c>
      <c r="BL15" s="20">
        <v>0.80740293384406203</v>
      </c>
      <c r="BM15" s="20">
        <v>0.89383483223652405</v>
      </c>
      <c r="BN15" s="20">
        <v>0.80862899907459995</v>
      </c>
      <c r="BO15" s="20"/>
      <c r="BP15" s="20">
        <v>0.71386271963675196</v>
      </c>
      <c r="BQ15" s="20">
        <v>0.64921285748717406</v>
      </c>
      <c r="BR15" s="20">
        <v>0.661897903229127</v>
      </c>
      <c r="BS15" s="20">
        <v>0.76844071511689604</v>
      </c>
      <c r="BT15" s="20">
        <v>0.71488305185182599</v>
      </c>
      <c r="BU15" s="20">
        <v>0.71397061162370901</v>
      </c>
      <c r="BV15" s="20"/>
      <c r="BW15" s="20">
        <v>0.59203899928716996</v>
      </c>
      <c r="BX15" s="20">
        <v>0.74808487891644804</v>
      </c>
      <c r="BY15" s="20">
        <v>0.747523788266371</v>
      </c>
      <c r="BZ15" s="20">
        <v>0.60987496911795802</v>
      </c>
      <c r="CA15" s="20">
        <v>0.73644325367182994</v>
      </c>
      <c r="CB15" s="20">
        <v>0.75752448029318098</v>
      </c>
      <c r="CC15" s="20">
        <v>0.73061940350870802</v>
      </c>
      <c r="CD15" s="20">
        <v>0.59069818803016905</v>
      </c>
      <c r="CE15" s="20"/>
      <c r="CF15" s="20">
        <v>0.75432288010970705</v>
      </c>
      <c r="CG15" s="20">
        <v>0.74618001877464002</v>
      </c>
      <c r="CH15" s="20">
        <v>0.65623225634839299</v>
      </c>
      <c r="CI15" s="20">
        <v>0.68907573290040502</v>
      </c>
      <c r="CJ15" s="20">
        <v>0.66062844666601905</v>
      </c>
      <c r="CK15" s="20"/>
      <c r="CL15" s="20">
        <v>0.73232144383125597</v>
      </c>
      <c r="CM15" s="20"/>
      <c r="CN15" s="20">
        <v>0.70853334397340195</v>
      </c>
      <c r="CO15" s="20">
        <v>0.65365351638287095</v>
      </c>
      <c r="CP15" s="20">
        <v>0.72371219107483897</v>
      </c>
    </row>
    <row r="16" spans="2:94" x14ac:dyDescent="0.35">
      <c r="B16" s="18" t="s">
        <v>146</v>
      </c>
      <c r="C16" s="20">
        <v>0.106361484715311</v>
      </c>
      <c r="D16" s="20">
        <v>9.2050392480031107E-2</v>
      </c>
      <c r="E16" s="20">
        <v>0.121569415265099</v>
      </c>
      <c r="F16" s="20"/>
      <c r="G16" s="20">
        <v>0.107902076720608</v>
      </c>
      <c r="H16" s="20">
        <v>9.5284674017535598E-2</v>
      </c>
      <c r="I16" s="20">
        <v>0.107728926392453</v>
      </c>
      <c r="J16" s="20">
        <v>7.9214851068785994E-2</v>
      </c>
      <c r="K16" s="20">
        <v>0.136215203511038</v>
      </c>
      <c r="L16" s="20">
        <v>0.11503336150679599</v>
      </c>
      <c r="M16" s="20"/>
      <c r="N16" s="20">
        <v>0.10900198640398399</v>
      </c>
      <c r="O16" s="20">
        <v>0.106493387314438</v>
      </c>
      <c r="P16" s="20">
        <v>0.105399870375876</v>
      </c>
      <c r="Q16" s="20">
        <v>0.10624720628209</v>
      </c>
      <c r="R16" s="20"/>
      <c r="S16" s="20">
        <v>9.1695812648206296E-2</v>
      </c>
      <c r="T16" s="20">
        <v>0.112643847014403</v>
      </c>
      <c r="U16" s="20">
        <v>9.3460772313143606E-2</v>
      </c>
      <c r="V16" s="20">
        <v>0.12154726749695099</v>
      </c>
      <c r="W16" s="20">
        <v>0.13183141759421099</v>
      </c>
      <c r="X16" s="20">
        <v>0.14990349794478</v>
      </c>
      <c r="Y16" s="20">
        <v>6.3539297842734294E-2</v>
      </c>
      <c r="Z16" s="20">
        <v>9.9974876282972705E-2</v>
      </c>
      <c r="AA16" s="20">
        <v>0.1032958334208</v>
      </c>
      <c r="AB16" s="20">
        <v>9.2614410561323801E-2</v>
      </c>
      <c r="AC16" s="20">
        <v>0.10619337120644</v>
      </c>
      <c r="AD16" s="20"/>
      <c r="AE16" s="20">
        <v>0.14536342808180799</v>
      </c>
      <c r="AF16" s="20">
        <v>6.6022383955484001E-2</v>
      </c>
      <c r="AG16" s="20">
        <v>0.11759818250304201</v>
      </c>
      <c r="AH16" s="20"/>
      <c r="AI16" s="20">
        <v>0.12217485055928699</v>
      </c>
      <c r="AJ16" s="20">
        <v>8.3360137687438607E-2</v>
      </c>
      <c r="AK16" s="20">
        <v>7.1773574172541502E-2</v>
      </c>
      <c r="AL16" s="20">
        <v>0.34559200321941103</v>
      </c>
      <c r="AM16" s="20">
        <v>0.129481281501727</v>
      </c>
      <c r="AN16" s="20"/>
      <c r="AO16" s="20">
        <v>0.11239022242021</v>
      </c>
      <c r="AP16" s="20">
        <v>7.6101036063922295E-2</v>
      </c>
      <c r="AQ16" s="20">
        <v>7.4012558905239001E-2</v>
      </c>
      <c r="AR16" s="20"/>
      <c r="AS16" s="20">
        <v>8.3962464061338699E-2</v>
      </c>
      <c r="AT16" s="20">
        <v>0.14477680623796099</v>
      </c>
      <c r="AU16" s="20">
        <v>0.116434682414691</v>
      </c>
      <c r="AV16" s="20">
        <v>7.2016551634547898E-2</v>
      </c>
      <c r="AW16" s="20">
        <v>0</v>
      </c>
      <c r="AX16" s="20"/>
      <c r="AY16" s="20">
        <v>0.21764015624305799</v>
      </c>
      <c r="AZ16" s="20">
        <v>0.191654570992633</v>
      </c>
      <c r="BA16" s="20">
        <v>0.171498782225811</v>
      </c>
      <c r="BB16" s="20">
        <v>8.4280021991858703E-2</v>
      </c>
      <c r="BC16" s="20">
        <v>0.12502972515445099</v>
      </c>
      <c r="BD16" s="20">
        <v>0.109881963694602</v>
      </c>
      <c r="BE16" s="20">
        <v>0.12012395110181801</v>
      </c>
      <c r="BF16" s="20">
        <v>7.9593499241259996E-2</v>
      </c>
      <c r="BG16" s="20">
        <v>8.1698975796654999E-2</v>
      </c>
      <c r="BH16" s="20">
        <v>0.105902150962653</v>
      </c>
      <c r="BI16" s="20">
        <v>0.105932098035663</v>
      </c>
      <c r="BJ16" s="20">
        <v>8.4582709257977104E-2</v>
      </c>
      <c r="BK16" s="20">
        <v>9.7825539086282595E-2</v>
      </c>
      <c r="BL16" s="20">
        <v>9.6560618508842594E-2</v>
      </c>
      <c r="BM16" s="20">
        <v>0</v>
      </c>
      <c r="BN16" s="20">
        <v>5.8705440210634903E-2</v>
      </c>
      <c r="BO16" s="20"/>
      <c r="BP16" s="20">
        <v>9.1554644571808397E-2</v>
      </c>
      <c r="BQ16" s="20">
        <v>0.11970389700746401</v>
      </c>
      <c r="BR16" s="20">
        <v>0.101764376693572</v>
      </c>
      <c r="BS16" s="20">
        <v>9.9618062505763202E-2</v>
      </c>
      <c r="BT16" s="20">
        <v>0.107417046417219</v>
      </c>
      <c r="BU16" s="20">
        <v>0.14261061182722101</v>
      </c>
      <c r="BV16" s="20"/>
      <c r="BW16" s="20">
        <v>0.17847384217411699</v>
      </c>
      <c r="BX16" s="20">
        <v>9.9630617678378497E-2</v>
      </c>
      <c r="BY16" s="20">
        <v>9.8923272921968494E-2</v>
      </c>
      <c r="BZ16" s="20">
        <v>0.14782375064581199</v>
      </c>
      <c r="CA16" s="20">
        <v>4.3735233473017401E-2</v>
      </c>
      <c r="CB16" s="20">
        <v>2.5451746729902899E-2</v>
      </c>
      <c r="CC16" s="20">
        <v>0.11683694187222</v>
      </c>
      <c r="CD16" s="20">
        <v>0.22251358054496201</v>
      </c>
      <c r="CE16" s="20"/>
      <c r="CF16" s="20">
        <v>7.0936509546337498E-2</v>
      </c>
      <c r="CG16" s="20">
        <v>9.9580484538264902E-2</v>
      </c>
      <c r="CH16" s="20">
        <v>0.10677225499656399</v>
      </c>
      <c r="CI16" s="20">
        <v>0.12999214829147199</v>
      </c>
      <c r="CJ16" s="20">
        <v>0.16611808492524999</v>
      </c>
      <c r="CK16" s="20"/>
      <c r="CL16" s="20">
        <v>5.9587446601352699E-2</v>
      </c>
      <c r="CM16" s="20"/>
      <c r="CN16" s="20">
        <v>0.109973376249819</v>
      </c>
      <c r="CO16" s="20">
        <v>0.105518094779812</v>
      </c>
      <c r="CP16" s="20">
        <v>9.9722013574142607E-2</v>
      </c>
    </row>
    <row r="17" spans="2:94" x14ac:dyDescent="0.35">
      <c r="B17" s="18" t="s">
        <v>147</v>
      </c>
      <c r="C17" s="21">
        <v>0.59472766917477804</v>
      </c>
      <c r="D17" s="21">
        <v>0.62063676356317798</v>
      </c>
      <c r="E17" s="21">
        <v>0.56541635635781196</v>
      </c>
      <c r="F17" s="21"/>
      <c r="G17" s="21">
        <v>0.59695030872494803</v>
      </c>
      <c r="H17" s="21">
        <v>0.60862502255130002</v>
      </c>
      <c r="I17" s="21">
        <v>0.60357609194432005</v>
      </c>
      <c r="J17" s="21">
        <v>0.59666428779352298</v>
      </c>
      <c r="K17" s="21">
        <v>0.56570483797857796</v>
      </c>
      <c r="L17" s="21">
        <v>0.592702879360965</v>
      </c>
      <c r="M17" s="21"/>
      <c r="N17" s="21">
        <v>0.65505069534788696</v>
      </c>
      <c r="O17" s="21">
        <v>0.57912342413645901</v>
      </c>
      <c r="P17" s="21">
        <v>0.58872384797839905</v>
      </c>
      <c r="Q17" s="21">
        <v>0.54035242416076101</v>
      </c>
      <c r="R17" s="21"/>
      <c r="S17" s="21">
        <v>0.60460179124287805</v>
      </c>
      <c r="T17" s="21">
        <v>0.64538432226013198</v>
      </c>
      <c r="U17" s="21">
        <v>0.64104644919864395</v>
      </c>
      <c r="V17" s="21">
        <v>0.58509787792744195</v>
      </c>
      <c r="W17" s="21">
        <v>0.52235201863714298</v>
      </c>
      <c r="X17" s="21">
        <v>0.44059780318566799</v>
      </c>
      <c r="Y17" s="21">
        <v>0.72655844236314404</v>
      </c>
      <c r="Z17" s="21">
        <v>0.627671707444733</v>
      </c>
      <c r="AA17" s="21">
        <v>0.58492456070920396</v>
      </c>
      <c r="AB17" s="21">
        <v>0.56833647494489303</v>
      </c>
      <c r="AC17" s="21">
        <v>0.60877468492208797</v>
      </c>
      <c r="AD17" s="21"/>
      <c r="AE17" s="21">
        <v>0.51848116413743295</v>
      </c>
      <c r="AF17" s="21">
        <v>0.681640089757657</v>
      </c>
      <c r="AG17" s="21">
        <v>0.53254039478826598</v>
      </c>
      <c r="AH17" s="21"/>
      <c r="AI17" s="21">
        <v>0.55724975991681602</v>
      </c>
      <c r="AJ17" s="21">
        <v>0.67504452633214596</v>
      </c>
      <c r="AK17" s="21">
        <v>0.73544653795827097</v>
      </c>
      <c r="AL17" s="21">
        <v>0.308815993561179</v>
      </c>
      <c r="AM17" s="21">
        <v>0.453392310970955</v>
      </c>
      <c r="AN17" s="21"/>
      <c r="AO17" s="21">
        <v>0.62771591254279002</v>
      </c>
      <c r="AP17" s="21">
        <v>0.69252878051307598</v>
      </c>
      <c r="AQ17" s="21">
        <v>0.65900339591819901</v>
      </c>
      <c r="AR17" s="21"/>
      <c r="AS17" s="21">
        <v>0.57163196026160501</v>
      </c>
      <c r="AT17" s="21">
        <v>0.54491064219241703</v>
      </c>
      <c r="AU17" s="21">
        <v>0.58309483316225297</v>
      </c>
      <c r="AV17" s="21">
        <v>0.73691073278992802</v>
      </c>
      <c r="AW17" s="21">
        <v>0.61920759924376001</v>
      </c>
      <c r="AX17" s="21"/>
      <c r="AY17" s="21">
        <v>0.56471968751388402</v>
      </c>
      <c r="AZ17" s="21">
        <v>0.29733591053958502</v>
      </c>
      <c r="BA17" s="21">
        <v>0.55061152812936098</v>
      </c>
      <c r="BB17" s="21">
        <v>0.55912156300866001</v>
      </c>
      <c r="BC17" s="21">
        <v>0.50507007369159995</v>
      </c>
      <c r="BD17" s="21">
        <v>0.60159597032349699</v>
      </c>
      <c r="BE17" s="21">
        <v>0.52208140334068698</v>
      </c>
      <c r="BF17" s="21">
        <v>0.67997613630702103</v>
      </c>
      <c r="BG17" s="21">
        <v>0.61018107710921299</v>
      </c>
      <c r="BH17" s="21">
        <v>0.68421068345573099</v>
      </c>
      <c r="BI17" s="21">
        <v>0.55498396196297695</v>
      </c>
      <c r="BJ17" s="21">
        <v>0.71246345007757705</v>
      </c>
      <c r="BK17" s="21">
        <v>0.62905550693077295</v>
      </c>
      <c r="BL17" s="21">
        <v>0.71084231533522002</v>
      </c>
      <c r="BM17" s="21">
        <v>0.89383483223652405</v>
      </c>
      <c r="BN17" s="21">
        <v>0.749923558863965</v>
      </c>
      <c r="BO17" s="21"/>
      <c r="BP17" s="21">
        <v>0.62230807506494401</v>
      </c>
      <c r="BQ17" s="21">
        <v>0.52950896047970997</v>
      </c>
      <c r="BR17" s="21">
        <v>0.56013352653555404</v>
      </c>
      <c r="BS17" s="21">
        <v>0.66882265261113305</v>
      </c>
      <c r="BT17" s="21">
        <v>0.60746600543460605</v>
      </c>
      <c r="BU17" s="21">
        <v>0.57135999979648799</v>
      </c>
      <c r="BV17" s="21"/>
      <c r="BW17" s="21">
        <v>0.41356515711305297</v>
      </c>
      <c r="BX17" s="21">
        <v>0.64845426123806904</v>
      </c>
      <c r="BY17" s="21">
        <v>0.648600515344402</v>
      </c>
      <c r="BZ17" s="21">
        <v>0.46205121847214597</v>
      </c>
      <c r="CA17" s="21">
        <v>0.69270802019881295</v>
      </c>
      <c r="CB17" s="21">
        <v>0.73207273356327796</v>
      </c>
      <c r="CC17" s="21">
        <v>0.61378246163648797</v>
      </c>
      <c r="CD17" s="21">
        <v>0.36818460748520698</v>
      </c>
      <c r="CE17" s="21"/>
      <c r="CF17" s="21">
        <v>0.68338637056336904</v>
      </c>
      <c r="CG17" s="21">
        <v>0.64659953423637495</v>
      </c>
      <c r="CH17" s="21">
        <v>0.54946000135182904</v>
      </c>
      <c r="CI17" s="21">
        <v>0.55908358460893304</v>
      </c>
      <c r="CJ17" s="21">
        <v>0.49451036174076901</v>
      </c>
      <c r="CK17" s="21"/>
      <c r="CL17" s="21">
        <v>0.67273399722990301</v>
      </c>
      <c r="CM17" s="21"/>
      <c r="CN17" s="21">
        <v>0.598559967723583</v>
      </c>
      <c r="CO17" s="21">
        <v>0.54813542160305795</v>
      </c>
      <c r="CP17" s="21">
        <v>0.62399017750069596</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CP22"/>
  <sheetViews>
    <sheetView showGridLines="0" topLeftCell="A8" workbookViewId="0">
      <pane xSplit="2" topLeftCell="AB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1010</v>
      </c>
      <c r="D7" s="10">
        <v>508</v>
      </c>
      <c r="E7" s="10">
        <v>498</v>
      </c>
      <c r="F7" s="10"/>
      <c r="G7" s="10">
        <v>142</v>
      </c>
      <c r="H7" s="10">
        <v>171</v>
      </c>
      <c r="I7" s="10">
        <v>183</v>
      </c>
      <c r="J7" s="10">
        <v>176</v>
      </c>
      <c r="K7" s="10">
        <v>149</v>
      </c>
      <c r="L7" s="10">
        <v>189</v>
      </c>
      <c r="M7" s="10"/>
      <c r="N7" s="10">
        <v>293</v>
      </c>
      <c r="O7" s="10">
        <v>263</v>
      </c>
      <c r="P7" s="10">
        <v>225</v>
      </c>
      <c r="Q7" s="10">
        <v>224</v>
      </c>
      <c r="R7" s="10"/>
      <c r="S7" s="10">
        <v>136</v>
      </c>
      <c r="T7" s="10">
        <v>137</v>
      </c>
      <c r="U7" s="10">
        <v>95</v>
      </c>
      <c r="V7" s="10">
        <v>86</v>
      </c>
      <c r="W7" s="10">
        <v>76</v>
      </c>
      <c r="X7" s="10">
        <v>105</v>
      </c>
      <c r="Y7" s="10">
        <v>91</v>
      </c>
      <c r="Z7" s="10">
        <v>48</v>
      </c>
      <c r="AA7" s="10">
        <v>107</v>
      </c>
      <c r="AB7" s="10">
        <v>73</v>
      </c>
      <c r="AC7" s="10">
        <v>56</v>
      </c>
      <c r="AD7" s="10"/>
      <c r="AE7" s="10">
        <v>380</v>
      </c>
      <c r="AF7" s="10">
        <v>394</v>
      </c>
      <c r="AG7" s="10">
        <v>141</v>
      </c>
      <c r="AH7" s="10"/>
      <c r="AI7" s="10">
        <v>369</v>
      </c>
      <c r="AJ7" s="10">
        <v>288</v>
      </c>
      <c r="AK7" s="10">
        <v>73</v>
      </c>
      <c r="AL7" s="10">
        <v>8</v>
      </c>
      <c r="AM7" s="10">
        <v>130</v>
      </c>
      <c r="AN7" s="10"/>
      <c r="AO7" s="10">
        <v>206</v>
      </c>
      <c r="AP7" s="10">
        <v>364</v>
      </c>
      <c r="AQ7" s="10">
        <v>68</v>
      </c>
      <c r="AR7" s="10"/>
      <c r="AS7" s="10">
        <v>223</v>
      </c>
      <c r="AT7" s="10">
        <v>227</v>
      </c>
      <c r="AU7" s="10">
        <v>273</v>
      </c>
      <c r="AV7" s="10">
        <v>135</v>
      </c>
      <c r="AW7" s="10">
        <v>8</v>
      </c>
      <c r="AX7" s="10"/>
      <c r="AY7" s="10">
        <v>9</v>
      </c>
      <c r="AZ7" s="10">
        <v>44</v>
      </c>
      <c r="BA7" s="10">
        <v>63</v>
      </c>
      <c r="BB7" s="10">
        <v>83</v>
      </c>
      <c r="BC7" s="10">
        <v>89</v>
      </c>
      <c r="BD7" s="10">
        <v>108</v>
      </c>
      <c r="BE7" s="10">
        <v>84</v>
      </c>
      <c r="BF7" s="10">
        <v>86</v>
      </c>
      <c r="BG7" s="10">
        <v>59</v>
      </c>
      <c r="BH7" s="10">
        <v>57</v>
      </c>
      <c r="BI7" s="10">
        <v>84</v>
      </c>
      <c r="BJ7" s="10">
        <v>61</v>
      </c>
      <c r="BK7" s="10">
        <v>44</v>
      </c>
      <c r="BL7" s="10">
        <v>21</v>
      </c>
      <c r="BM7" s="10">
        <v>19</v>
      </c>
      <c r="BN7" s="10">
        <v>47</v>
      </c>
      <c r="BO7" s="10"/>
      <c r="BP7" s="10">
        <v>245</v>
      </c>
      <c r="BQ7" s="10">
        <v>260</v>
      </c>
      <c r="BR7" s="10">
        <v>139</v>
      </c>
      <c r="BS7" s="10">
        <v>196</v>
      </c>
      <c r="BT7" s="10">
        <v>112</v>
      </c>
      <c r="BU7" s="10">
        <v>57</v>
      </c>
      <c r="BV7" s="10"/>
      <c r="BW7" s="10">
        <v>35</v>
      </c>
      <c r="BX7" s="10">
        <v>219</v>
      </c>
      <c r="BY7" s="10">
        <v>321</v>
      </c>
      <c r="BZ7" s="10">
        <v>191</v>
      </c>
      <c r="CA7" s="10">
        <v>96</v>
      </c>
      <c r="CB7" s="10">
        <v>37</v>
      </c>
      <c r="CC7" s="10">
        <v>28</v>
      </c>
      <c r="CD7" s="10">
        <v>32</v>
      </c>
      <c r="CE7" s="10"/>
      <c r="CF7" s="10">
        <v>91</v>
      </c>
      <c r="CG7" s="10">
        <v>346</v>
      </c>
      <c r="CH7" s="10">
        <v>390</v>
      </c>
      <c r="CI7" s="10">
        <v>148</v>
      </c>
      <c r="CJ7" s="10">
        <v>35</v>
      </c>
      <c r="CK7" s="10"/>
      <c r="CL7" s="10">
        <v>115</v>
      </c>
      <c r="CM7" s="10"/>
      <c r="CN7" s="10">
        <v>537</v>
      </c>
      <c r="CO7" s="10">
        <v>211</v>
      </c>
      <c r="CP7" s="10">
        <v>262</v>
      </c>
    </row>
    <row r="8" spans="2:94" ht="30" customHeight="1" x14ac:dyDescent="0.35">
      <c r="B8" s="11" t="s">
        <v>20</v>
      </c>
      <c r="C8" s="11">
        <v>1010</v>
      </c>
      <c r="D8" s="11">
        <v>503</v>
      </c>
      <c r="E8" s="11">
        <v>503</v>
      </c>
      <c r="F8" s="11"/>
      <c r="G8" s="11">
        <v>138</v>
      </c>
      <c r="H8" s="11">
        <v>166</v>
      </c>
      <c r="I8" s="11">
        <v>178</v>
      </c>
      <c r="J8" s="11">
        <v>173</v>
      </c>
      <c r="K8" s="11">
        <v>141</v>
      </c>
      <c r="L8" s="11">
        <v>215</v>
      </c>
      <c r="M8" s="11"/>
      <c r="N8" s="11">
        <v>286</v>
      </c>
      <c r="O8" s="11">
        <v>259</v>
      </c>
      <c r="P8" s="11">
        <v>224</v>
      </c>
      <c r="Q8" s="11">
        <v>236</v>
      </c>
      <c r="R8" s="11"/>
      <c r="S8" s="11">
        <v>141</v>
      </c>
      <c r="T8" s="11">
        <v>134</v>
      </c>
      <c r="U8" s="11">
        <v>96</v>
      </c>
      <c r="V8" s="11">
        <v>81</v>
      </c>
      <c r="W8" s="11">
        <v>76</v>
      </c>
      <c r="X8" s="11">
        <v>109</v>
      </c>
      <c r="Y8" s="11">
        <v>86</v>
      </c>
      <c r="Z8" s="11">
        <v>48</v>
      </c>
      <c r="AA8" s="11">
        <v>103</v>
      </c>
      <c r="AB8" s="11">
        <v>84</v>
      </c>
      <c r="AC8" s="11">
        <v>54</v>
      </c>
      <c r="AD8" s="11"/>
      <c r="AE8" s="11">
        <v>386</v>
      </c>
      <c r="AF8" s="11">
        <v>394</v>
      </c>
      <c r="AG8" s="11">
        <v>139</v>
      </c>
      <c r="AH8" s="11"/>
      <c r="AI8" s="11">
        <v>376</v>
      </c>
      <c r="AJ8" s="11">
        <v>285</v>
      </c>
      <c r="AK8" s="11">
        <v>73</v>
      </c>
      <c r="AL8" s="11">
        <v>9</v>
      </c>
      <c r="AM8" s="11">
        <v>127</v>
      </c>
      <c r="AN8" s="11"/>
      <c r="AO8" s="11">
        <v>209</v>
      </c>
      <c r="AP8" s="11">
        <v>361</v>
      </c>
      <c r="AQ8" s="11">
        <v>69</v>
      </c>
      <c r="AR8" s="11"/>
      <c r="AS8" s="11">
        <v>230</v>
      </c>
      <c r="AT8" s="11">
        <v>225</v>
      </c>
      <c r="AU8" s="11">
        <v>270</v>
      </c>
      <c r="AV8" s="11">
        <v>131</v>
      </c>
      <c r="AW8" s="11">
        <v>8</v>
      </c>
      <c r="AX8" s="11"/>
      <c r="AY8" s="11">
        <v>9</v>
      </c>
      <c r="AZ8" s="11">
        <v>43</v>
      </c>
      <c r="BA8" s="11">
        <v>66</v>
      </c>
      <c r="BB8" s="11">
        <v>84</v>
      </c>
      <c r="BC8" s="11">
        <v>91</v>
      </c>
      <c r="BD8" s="11">
        <v>110</v>
      </c>
      <c r="BE8" s="11">
        <v>84</v>
      </c>
      <c r="BF8" s="11">
        <v>86</v>
      </c>
      <c r="BG8" s="11">
        <v>58</v>
      </c>
      <c r="BH8" s="11">
        <v>56</v>
      </c>
      <c r="BI8" s="11">
        <v>83</v>
      </c>
      <c r="BJ8" s="11">
        <v>60</v>
      </c>
      <c r="BK8" s="11">
        <v>43</v>
      </c>
      <c r="BL8" s="11">
        <v>21</v>
      </c>
      <c r="BM8" s="11">
        <v>19</v>
      </c>
      <c r="BN8" s="11">
        <v>46</v>
      </c>
      <c r="BO8" s="11"/>
      <c r="BP8" s="11">
        <v>244</v>
      </c>
      <c r="BQ8" s="11">
        <v>261</v>
      </c>
      <c r="BR8" s="11">
        <v>139</v>
      </c>
      <c r="BS8" s="11">
        <v>196</v>
      </c>
      <c r="BT8" s="11">
        <v>112</v>
      </c>
      <c r="BU8" s="11">
        <v>58</v>
      </c>
      <c r="BV8" s="11"/>
      <c r="BW8" s="11">
        <v>35</v>
      </c>
      <c r="BX8" s="11">
        <v>219</v>
      </c>
      <c r="BY8" s="11">
        <v>323</v>
      </c>
      <c r="BZ8" s="11">
        <v>192</v>
      </c>
      <c r="CA8" s="11">
        <v>96</v>
      </c>
      <c r="CB8" s="11">
        <v>36</v>
      </c>
      <c r="CC8" s="11">
        <v>29</v>
      </c>
      <c r="CD8" s="11">
        <v>31</v>
      </c>
      <c r="CE8" s="11"/>
      <c r="CF8" s="11">
        <v>92</v>
      </c>
      <c r="CG8" s="11">
        <v>348</v>
      </c>
      <c r="CH8" s="11">
        <v>390</v>
      </c>
      <c r="CI8" s="11">
        <v>146</v>
      </c>
      <c r="CJ8" s="11">
        <v>34</v>
      </c>
      <c r="CK8" s="11"/>
      <c r="CL8" s="11">
        <v>116</v>
      </c>
      <c r="CM8" s="11"/>
      <c r="CN8" s="11">
        <v>536</v>
      </c>
      <c r="CO8" s="11">
        <v>210</v>
      </c>
      <c r="CP8" s="11">
        <v>265</v>
      </c>
    </row>
    <row r="9" spans="2:94" x14ac:dyDescent="0.35">
      <c r="B9" s="18" t="s">
        <v>205</v>
      </c>
      <c r="C9" s="17">
        <v>0.20153885813919201</v>
      </c>
      <c r="D9" s="17">
        <v>0.20725194174552899</v>
      </c>
      <c r="E9" s="17">
        <v>0.18914658560556999</v>
      </c>
      <c r="F9" s="17"/>
      <c r="G9" s="17">
        <v>0.26670863214730001</v>
      </c>
      <c r="H9" s="17">
        <v>0.25176258649788302</v>
      </c>
      <c r="I9" s="17">
        <v>0.20230270729243899</v>
      </c>
      <c r="J9" s="17">
        <v>0.14572324447608101</v>
      </c>
      <c r="K9" s="17">
        <v>0.16791468057466</v>
      </c>
      <c r="L9" s="17">
        <v>0.187076886909812</v>
      </c>
      <c r="M9" s="17"/>
      <c r="N9" s="17">
        <v>0.208398512934416</v>
      </c>
      <c r="O9" s="17">
        <v>0.21927817827798701</v>
      </c>
      <c r="P9" s="17">
        <v>0.218950042480693</v>
      </c>
      <c r="Q9" s="17">
        <v>0.14888175964077999</v>
      </c>
      <c r="R9" s="17"/>
      <c r="S9" s="17">
        <v>0.24518218902736499</v>
      </c>
      <c r="T9" s="17">
        <v>0.186377353379683</v>
      </c>
      <c r="U9" s="17">
        <v>0.223437091977813</v>
      </c>
      <c r="V9" s="17">
        <v>0.15066081767454301</v>
      </c>
      <c r="W9" s="17">
        <v>0.15620756830053001</v>
      </c>
      <c r="X9" s="17">
        <v>0.109550353536377</v>
      </c>
      <c r="Y9" s="17">
        <v>0.31187075175735302</v>
      </c>
      <c r="Z9" s="17">
        <v>0.23576878803582399</v>
      </c>
      <c r="AA9" s="17">
        <v>0.19586716269873</v>
      </c>
      <c r="AB9" s="17">
        <v>0.205918821286593</v>
      </c>
      <c r="AC9" s="17">
        <v>0.210956881413874</v>
      </c>
      <c r="AD9" s="17"/>
      <c r="AE9" s="17">
        <v>0.18785037509753899</v>
      </c>
      <c r="AF9" s="17">
        <v>0.212313638849633</v>
      </c>
      <c r="AG9" s="17">
        <v>0.15638159382865899</v>
      </c>
      <c r="AH9" s="17"/>
      <c r="AI9" s="17">
        <v>0.14786873422035901</v>
      </c>
      <c r="AJ9" s="17">
        <v>0.24449082819811299</v>
      </c>
      <c r="AK9" s="17">
        <v>0.23690964180166099</v>
      </c>
      <c r="AL9" s="17">
        <v>0.42440790355994601</v>
      </c>
      <c r="AM9" s="17">
        <v>0.14005131381052199</v>
      </c>
      <c r="AN9" s="17"/>
      <c r="AO9" s="17">
        <v>0.16743440834891901</v>
      </c>
      <c r="AP9" s="17">
        <v>0.26566650304082401</v>
      </c>
      <c r="AQ9" s="17">
        <v>0.204079917146444</v>
      </c>
      <c r="AR9" s="17"/>
      <c r="AS9" s="17">
        <v>0.17549343340269499</v>
      </c>
      <c r="AT9" s="17">
        <v>0.113829849561531</v>
      </c>
      <c r="AU9" s="17">
        <v>0.23635938640161799</v>
      </c>
      <c r="AV9" s="17">
        <v>0.26379579848851997</v>
      </c>
      <c r="AW9" s="17">
        <v>0.37307776189162301</v>
      </c>
      <c r="AX9" s="17"/>
      <c r="AY9" s="17">
        <v>0.44515234835609402</v>
      </c>
      <c r="AZ9" s="17">
        <v>0.25297123497233898</v>
      </c>
      <c r="BA9" s="17">
        <v>0.187149016212242</v>
      </c>
      <c r="BB9" s="17">
        <v>0.21818865445560001</v>
      </c>
      <c r="BC9" s="17">
        <v>0.15214571849608199</v>
      </c>
      <c r="BD9" s="17">
        <v>0.187946830306886</v>
      </c>
      <c r="BE9" s="17">
        <v>0.162575818300807</v>
      </c>
      <c r="BF9" s="17">
        <v>0.20276245785473801</v>
      </c>
      <c r="BG9" s="17">
        <v>0.218445526374513</v>
      </c>
      <c r="BH9" s="17">
        <v>0.25968622955152498</v>
      </c>
      <c r="BI9" s="17">
        <v>0.165767128173089</v>
      </c>
      <c r="BJ9" s="17">
        <v>0.197000549471673</v>
      </c>
      <c r="BK9" s="17">
        <v>0.13566661335397401</v>
      </c>
      <c r="BL9" s="17">
        <v>0.196141212038907</v>
      </c>
      <c r="BM9" s="17">
        <v>0.26956809854335401</v>
      </c>
      <c r="BN9" s="17">
        <v>0.34843029327025499</v>
      </c>
      <c r="BO9" s="17"/>
      <c r="BP9" s="17">
        <v>0.25811837287893502</v>
      </c>
      <c r="BQ9" s="17">
        <v>0.168876936059423</v>
      </c>
      <c r="BR9" s="17">
        <v>0.11872838284621</v>
      </c>
      <c r="BS9" s="17">
        <v>0.25100106804949301</v>
      </c>
      <c r="BT9" s="17">
        <v>0.18294608635937001</v>
      </c>
      <c r="BU9" s="17">
        <v>0.18153211398551999</v>
      </c>
      <c r="BV9" s="17"/>
      <c r="BW9" s="17">
        <v>0.19829525511385901</v>
      </c>
      <c r="BX9" s="17">
        <v>0.25154359798341003</v>
      </c>
      <c r="BY9" s="17">
        <v>0.20138849574898601</v>
      </c>
      <c r="BZ9" s="17">
        <v>0.16336474349574301</v>
      </c>
      <c r="CA9" s="17">
        <v>0.23092287189371799</v>
      </c>
      <c r="CB9" s="17">
        <v>0.16215834464523801</v>
      </c>
      <c r="CC9" s="17">
        <v>0.24893181445743401</v>
      </c>
      <c r="CD9" s="17">
        <v>0.17498313371575899</v>
      </c>
      <c r="CE9" s="17"/>
      <c r="CF9" s="17">
        <v>0.38381339036595402</v>
      </c>
      <c r="CG9" s="17">
        <v>0.192036060154441</v>
      </c>
      <c r="CH9" s="17">
        <v>0.17326575339981701</v>
      </c>
      <c r="CI9" s="17">
        <v>0.190454615625091</v>
      </c>
      <c r="CJ9" s="17">
        <v>0.175944996674958</v>
      </c>
      <c r="CK9" s="17"/>
      <c r="CL9" s="17">
        <v>0.19641279669488099</v>
      </c>
      <c r="CM9" s="17"/>
      <c r="CN9" s="17">
        <v>0.25328744516891899</v>
      </c>
      <c r="CO9" s="17">
        <v>9.0337665001734901E-2</v>
      </c>
      <c r="CP9" s="17">
        <v>0.18516351817236501</v>
      </c>
    </row>
    <row r="10" spans="2:94" x14ac:dyDescent="0.35">
      <c r="B10" s="18" t="s">
        <v>206</v>
      </c>
      <c r="C10" s="17">
        <v>0.32949314576010003</v>
      </c>
      <c r="D10" s="17">
        <v>0.317449301793439</v>
      </c>
      <c r="E10" s="17">
        <v>0.34429831236074099</v>
      </c>
      <c r="F10" s="17"/>
      <c r="G10" s="17">
        <v>0.38988161566868701</v>
      </c>
      <c r="H10" s="17">
        <v>0.34654515815398101</v>
      </c>
      <c r="I10" s="17">
        <v>0.31928144457790097</v>
      </c>
      <c r="J10" s="17">
        <v>0.35431145545347598</v>
      </c>
      <c r="K10" s="17">
        <v>0.29416172582172101</v>
      </c>
      <c r="L10" s="17">
        <v>0.289098751328635</v>
      </c>
      <c r="M10" s="17"/>
      <c r="N10" s="17">
        <v>0.377830484167757</v>
      </c>
      <c r="O10" s="17">
        <v>0.30169796911191499</v>
      </c>
      <c r="P10" s="17">
        <v>0.32837493065421802</v>
      </c>
      <c r="Q10" s="17">
        <v>0.30962592742593498</v>
      </c>
      <c r="R10" s="17"/>
      <c r="S10" s="17">
        <v>0.319192695710872</v>
      </c>
      <c r="T10" s="17">
        <v>0.30667173612009102</v>
      </c>
      <c r="U10" s="17">
        <v>0.33791437856518303</v>
      </c>
      <c r="V10" s="17">
        <v>0.39518743425570302</v>
      </c>
      <c r="W10" s="17">
        <v>0.25975514974980701</v>
      </c>
      <c r="X10" s="17">
        <v>0.39174717886249499</v>
      </c>
      <c r="Y10" s="17">
        <v>0.31957520285181501</v>
      </c>
      <c r="Z10" s="17">
        <v>0.34291812788937398</v>
      </c>
      <c r="AA10" s="17">
        <v>0.25097196491010298</v>
      </c>
      <c r="AB10" s="17">
        <v>0.37641475855544299</v>
      </c>
      <c r="AC10" s="17">
        <v>0.35325067918061298</v>
      </c>
      <c r="AD10" s="17"/>
      <c r="AE10" s="17">
        <v>0.30698980285074701</v>
      </c>
      <c r="AF10" s="17">
        <v>0.35914091959727701</v>
      </c>
      <c r="AG10" s="17">
        <v>0.31052822100417699</v>
      </c>
      <c r="AH10" s="17"/>
      <c r="AI10" s="17">
        <v>0.342108247792689</v>
      </c>
      <c r="AJ10" s="17">
        <v>0.335139853170488</v>
      </c>
      <c r="AK10" s="17">
        <v>0.335717593725606</v>
      </c>
      <c r="AL10" s="17">
        <v>0</v>
      </c>
      <c r="AM10" s="17">
        <v>0.30686323466255</v>
      </c>
      <c r="AN10" s="17"/>
      <c r="AO10" s="17">
        <v>0.37194734071762198</v>
      </c>
      <c r="AP10" s="17">
        <v>0.33950963326503097</v>
      </c>
      <c r="AQ10" s="17">
        <v>0.34005777770589601</v>
      </c>
      <c r="AR10" s="17"/>
      <c r="AS10" s="17">
        <v>0.279213962883054</v>
      </c>
      <c r="AT10" s="17">
        <v>0.40816641235864498</v>
      </c>
      <c r="AU10" s="17">
        <v>0.29834703923691203</v>
      </c>
      <c r="AV10" s="17">
        <v>0.344203192885912</v>
      </c>
      <c r="AW10" s="17">
        <v>0.114921498067122</v>
      </c>
      <c r="AX10" s="17"/>
      <c r="AY10" s="17">
        <v>0.10838331651170099</v>
      </c>
      <c r="AZ10" s="17">
        <v>0.27896692591305</v>
      </c>
      <c r="BA10" s="17">
        <v>0.36941362687311702</v>
      </c>
      <c r="BB10" s="17">
        <v>0.324426508551307</v>
      </c>
      <c r="BC10" s="17">
        <v>0.333533932310077</v>
      </c>
      <c r="BD10" s="17">
        <v>0.33390611004106102</v>
      </c>
      <c r="BE10" s="17">
        <v>0.26374308347523001</v>
      </c>
      <c r="BF10" s="17">
        <v>0.37344982805399202</v>
      </c>
      <c r="BG10" s="17">
        <v>0.27134463162588601</v>
      </c>
      <c r="BH10" s="17">
        <v>0.316007672398392</v>
      </c>
      <c r="BI10" s="17">
        <v>0.39060173747583898</v>
      </c>
      <c r="BJ10" s="17">
        <v>0.38032719961623701</v>
      </c>
      <c r="BK10" s="17">
        <v>0.389908976204276</v>
      </c>
      <c r="BL10" s="17">
        <v>0.465629860236775</v>
      </c>
      <c r="BM10" s="17">
        <v>0.26425753059593499</v>
      </c>
      <c r="BN10" s="17">
        <v>0.35312717895205598</v>
      </c>
      <c r="BO10" s="17"/>
      <c r="BP10" s="17">
        <v>0.314824289737064</v>
      </c>
      <c r="BQ10" s="17">
        <v>0.31153551184846601</v>
      </c>
      <c r="BR10" s="17">
        <v>0.3769470283061</v>
      </c>
      <c r="BS10" s="17">
        <v>0.316380085988063</v>
      </c>
      <c r="BT10" s="17">
        <v>0.32570457654796803</v>
      </c>
      <c r="BU10" s="17">
        <v>0.396439420649223</v>
      </c>
      <c r="BV10" s="17"/>
      <c r="BW10" s="17">
        <v>0.29136307070575901</v>
      </c>
      <c r="BX10" s="17">
        <v>0.36220126471953801</v>
      </c>
      <c r="BY10" s="17">
        <v>0.33914101891646797</v>
      </c>
      <c r="BZ10" s="17">
        <v>0.29469302097063699</v>
      </c>
      <c r="CA10" s="17">
        <v>0.304303147483861</v>
      </c>
      <c r="CB10" s="17">
        <v>0.24409734200703501</v>
      </c>
      <c r="CC10" s="17">
        <v>0.44892223929851899</v>
      </c>
      <c r="CD10" s="17">
        <v>0.259189661798228</v>
      </c>
      <c r="CE10" s="17"/>
      <c r="CF10" s="17">
        <v>0.28338614235709902</v>
      </c>
      <c r="CG10" s="17">
        <v>0.35413680451797502</v>
      </c>
      <c r="CH10" s="17">
        <v>0.32933899489052498</v>
      </c>
      <c r="CI10" s="17">
        <v>0.30427055251857799</v>
      </c>
      <c r="CJ10" s="17">
        <v>0.31205398085886699</v>
      </c>
      <c r="CK10" s="17"/>
      <c r="CL10" s="17">
        <v>0.33797601300388602</v>
      </c>
      <c r="CM10" s="17"/>
      <c r="CN10" s="17">
        <v>0.30340460968848698</v>
      </c>
      <c r="CO10" s="17">
        <v>0.34512487501322098</v>
      </c>
      <c r="CP10" s="17">
        <v>0.36987014291395398</v>
      </c>
    </row>
    <row r="11" spans="2:94" x14ac:dyDescent="0.35">
      <c r="B11" s="18" t="s">
        <v>207</v>
      </c>
      <c r="C11" s="17">
        <v>0.23829098077742</v>
      </c>
      <c r="D11" s="17">
        <v>0.24735063551014899</v>
      </c>
      <c r="E11" s="17">
        <v>0.23121899499773299</v>
      </c>
      <c r="F11" s="17"/>
      <c r="G11" s="17">
        <v>0.21896995219602799</v>
      </c>
      <c r="H11" s="17">
        <v>0.279420623639485</v>
      </c>
      <c r="I11" s="17">
        <v>0.23818789728308401</v>
      </c>
      <c r="J11" s="17">
        <v>0.22327333429948901</v>
      </c>
      <c r="K11" s="17">
        <v>0.26381207286184399</v>
      </c>
      <c r="L11" s="17">
        <v>0.21439951011691299</v>
      </c>
      <c r="M11" s="17"/>
      <c r="N11" s="17">
        <v>0.20281918317026401</v>
      </c>
      <c r="O11" s="17">
        <v>0.25480575934493299</v>
      </c>
      <c r="P11" s="17">
        <v>0.22965405265552999</v>
      </c>
      <c r="Q11" s="17">
        <v>0.27181218409950197</v>
      </c>
      <c r="R11" s="17"/>
      <c r="S11" s="17">
        <v>0.27420736160350001</v>
      </c>
      <c r="T11" s="17">
        <v>0.24075593982200599</v>
      </c>
      <c r="U11" s="17">
        <v>0.267732405017367</v>
      </c>
      <c r="V11" s="17">
        <v>0.297308317005675</v>
      </c>
      <c r="W11" s="17">
        <v>0.27693195605701598</v>
      </c>
      <c r="X11" s="17">
        <v>0.19812185585426001</v>
      </c>
      <c r="Y11" s="17">
        <v>0.17335412079211701</v>
      </c>
      <c r="Z11" s="17">
        <v>0.168354198814576</v>
      </c>
      <c r="AA11" s="17">
        <v>0.29692068933299198</v>
      </c>
      <c r="AB11" s="17">
        <v>0.170014372627183</v>
      </c>
      <c r="AC11" s="17">
        <v>0.18272392613994801</v>
      </c>
      <c r="AD11" s="17"/>
      <c r="AE11" s="17">
        <v>0.22828273796062801</v>
      </c>
      <c r="AF11" s="17">
        <v>0.226459388841842</v>
      </c>
      <c r="AG11" s="17">
        <v>0.28914676042356702</v>
      </c>
      <c r="AH11" s="17"/>
      <c r="AI11" s="17">
        <v>0.22819652547681701</v>
      </c>
      <c r="AJ11" s="17">
        <v>0.25451186467259401</v>
      </c>
      <c r="AK11" s="17">
        <v>0.224780904770219</v>
      </c>
      <c r="AL11" s="17">
        <v>0</v>
      </c>
      <c r="AM11" s="17">
        <v>0.29282626408010898</v>
      </c>
      <c r="AN11" s="17"/>
      <c r="AO11" s="17">
        <v>0.21782950766595</v>
      </c>
      <c r="AP11" s="17">
        <v>0.22011619258708301</v>
      </c>
      <c r="AQ11" s="17">
        <v>0.27078056245608101</v>
      </c>
      <c r="AR11" s="17"/>
      <c r="AS11" s="17">
        <v>0.26977860269716503</v>
      </c>
      <c r="AT11" s="17">
        <v>0.228193477821718</v>
      </c>
      <c r="AU11" s="17">
        <v>0.25101278006875399</v>
      </c>
      <c r="AV11" s="17">
        <v>0.21120464826417601</v>
      </c>
      <c r="AW11" s="17">
        <v>0.246129837352137</v>
      </c>
      <c r="AX11" s="17"/>
      <c r="AY11" s="17">
        <v>0</v>
      </c>
      <c r="AZ11" s="17">
        <v>0.240598622708106</v>
      </c>
      <c r="BA11" s="17">
        <v>0.188510552841504</v>
      </c>
      <c r="BB11" s="17">
        <v>0.22949833732126301</v>
      </c>
      <c r="BC11" s="17">
        <v>0.27250848540163097</v>
      </c>
      <c r="BD11" s="17">
        <v>0.254537846153856</v>
      </c>
      <c r="BE11" s="17">
        <v>0.36440887317826098</v>
      </c>
      <c r="BF11" s="17">
        <v>0.20048404179632201</v>
      </c>
      <c r="BG11" s="17">
        <v>0.29918989245625599</v>
      </c>
      <c r="BH11" s="17">
        <v>0.28299364804336402</v>
      </c>
      <c r="BI11" s="17">
        <v>0.22755466441349001</v>
      </c>
      <c r="BJ11" s="17">
        <v>0.192367136786813</v>
      </c>
      <c r="BK11" s="17">
        <v>0.18024877839922901</v>
      </c>
      <c r="BL11" s="17">
        <v>0.14526104739662099</v>
      </c>
      <c r="BM11" s="17">
        <v>0.26508019094271401</v>
      </c>
      <c r="BN11" s="17">
        <v>0.13035413825838599</v>
      </c>
      <c r="BO11" s="17"/>
      <c r="BP11" s="17">
        <v>0.242494217974773</v>
      </c>
      <c r="BQ11" s="17">
        <v>0.221711305313674</v>
      </c>
      <c r="BR11" s="17">
        <v>0.28710675726468199</v>
      </c>
      <c r="BS11" s="17">
        <v>0.24367164404480601</v>
      </c>
      <c r="BT11" s="17">
        <v>0.24288425126483801</v>
      </c>
      <c r="BU11" s="17">
        <v>0.15599189912668299</v>
      </c>
      <c r="BV11" s="17"/>
      <c r="BW11" s="17">
        <v>0.31914982398820202</v>
      </c>
      <c r="BX11" s="17">
        <v>0.21945379814441601</v>
      </c>
      <c r="BY11" s="17">
        <v>0.20546805677062399</v>
      </c>
      <c r="BZ11" s="17">
        <v>0.28567305204179499</v>
      </c>
      <c r="CA11" s="17">
        <v>0.23385513244332001</v>
      </c>
      <c r="CB11" s="17">
        <v>0.38086123306624903</v>
      </c>
      <c r="CC11" s="17">
        <v>0.106517346319891</v>
      </c>
      <c r="CD11" s="17">
        <v>0.22969046373648999</v>
      </c>
      <c r="CE11" s="17"/>
      <c r="CF11" s="17">
        <v>0.231624235624525</v>
      </c>
      <c r="CG11" s="17">
        <v>0.21876907105562801</v>
      </c>
      <c r="CH11" s="17">
        <v>0.26391097190138102</v>
      </c>
      <c r="CI11" s="17">
        <v>0.227812709068026</v>
      </c>
      <c r="CJ11" s="17">
        <v>0.20731977074216601</v>
      </c>
      <c r="CK11" s="17"/>
      <c r="CL11" s="17">
        <v>0.211877290147094</v>
      </c>
      <c r="CM11" s="17"/>
      <c r="CN11" s="17">
        <v>0.21278429874729601</v>
      </c>
      <c r="CO11" s="17">
        <v>0.32679969812109</v>
      </c>
      <c r="CP11" s="17">
        <v>0.219588793250902</v>
      </c>
    </row>
    <row r="12" spans="2:94" x14ac:dyDescent="0.35">
      <c r="B12" s="18" t="s">
        <v>208</v>
      </c>
      <c r="C12" s="17">
        <v>0.108556805262659</v>
      </c>
      <c r="D12" s="17">
        <v>0.123646129412809</v>
      </c>
      <c r="E12" s="17">
        <v>9.43672345108727E-2</v>
      </c>
      <c r="F12" s="17"/>
      <c r="G12" s="17">
        <v>7.0221890313511906E-2</v>
      </c>
      <c r="H12" s="17">
        <v>5.73315581991376E-2</v>
      </c>
      <c r="I12" s="17">
        <v>0.110377606277834</v>
      </c>
      <c r="J12" s="17">
        <v>0.144988294623318</v>
      </c>
      <c r="K12" s="17">
        <v>9.9814353493086497E-2</v>
      </c>
      <c r="L12" s="17">
        <v>0.14774634445936999</v>
      </c>
      <c r="M12" s="17"/>
      <c r="N12" s="17">
        <v>0.108708196048153</v>
      </c>
      <c r="O12" s="17">
        <v>0.104244909929416</v>
      </c>
      <c r="P12" s="17">
        <v>0.116206611787372</v>
      </c>
      <c r="Q12" s="17">
        <v>0.10392045472809</v>
      </c>
      <c r="R12" s="17"/>
      <c r="S12" s="17">
        <v>8.0572902577436004E-2</v>
      </c>
      <c r="T12" s="17">
        <v>0.131548988147489</v>
      </c>
      <c r="U12" s="17">
        <v>5.4557603164901901E-2</v>
      </c>
      <c r="V12" s="17">
        <v>6.1406890794107501E-2</v>
      </c>
      <c r="W12" s="17">
        <v>0.18584405637092299</v>
      </c>
      <c r="X12" s="17">
        <v>0.160953653646181</v>
      </c>
      <c r="Y12" s="17">
        <v>6.5238812903450502E-2</v>
      </c>
      <c r="Z12" s="17">
        <v>0.10564711167921299</v>
      </c>
      <c r="AA12" s="17">
        <v>0.11973696408517399</v>
      </c>
      <c r="AB12" s="17">
        <v>0.13480938657206701</v>
      </c>
      <c r="AC12" s="17">
        <v>8.6229664077928203E-2</v>
      </c>
      <c r="AD12" s="17"/>
      <c r="AE12" s="17">
        <v>0.10878543474328201</v>
      </c>
      <c r="AF12" s="17">
        <v>0.11217886352890701</v>
      </c>
      <c r="AG12" s="17">
        <v>0.11159544508729</v>
      </c>
      <c r="AH12" s="17"/>
      <c r="AI12" s="17">
        <v>0.13771599834342199</v>
      </c>
      <c r="AJ12" s="17">
        <v>7.9056744647706706E-2</v>
      </c>
      <c r="AK12" s="17">
        <v>0.10076062265106001</v>
      </c>
      <c r="AL12" s="17">
        <v>0.23000009322064299</v>
      </c>
      <c r="AM12" s="17">
        <v>9.3096700067719806E-2</v>
      </c>
      <c r="AN12" s="17"/>
      <c r="AO12" s="17">
        <v>0.12855686881933601</v>
      </c>
      <c r="AP12" s="17">
        <v>0.100661681875654</v>
      </c>
      <c r="AQ12" s="17">
        <v>9.1655504791595802E-2</v>
      </c>
      <c r="AR12" s="17"/>
      <c r="AS12" s="17">
        <v>0.115756463005522</v>
      </c>
      <c r="AT12" s="17">
        <v>0.119555598529238</v>
      </c>
      <c r="AU12" s="17">
        <v>0.100225818361595</v>
      </c>
      <c r="AV12" s="17">
        <v>9.3428916597569397E-2</v>
      </c>
      <c r="AW12" s="17">
        <v>0.144333046771604</v>
      </c>
      <c r="AX12" s="17"/>
      <c r="AY12" s="17">
        <v>0.334895507625041</v>
      </c>
      <c r="AZ12" s="17">
        <v>4.9813364692520401E-2</v>
      </c>
      <c r="BA12" s="17">
        <v>0.11906435482354399</v>
      </c>
      <c r="BB12" s="17">
        <v>8.1620061618280101E-2</v>
      </c>
      <c r="BC12" s="17">
        <v>0.18339912982512999</v>
      </c>
      <c r="BD12" s="17">
        <v>0.11189404418330599</v>
      </c>
      <c r="BE12" s="17">
        <v>8.9265586864747101E-2</v>
      </c>
      <c r="BF12" s="17">
        <v>8.2922941858313406E-2</v>
      </c>
      <c r="BG12" s="17">
        <v>9.0338216087704995E-2</v>
      </c>
      <c r="BH12" s="17">
        <v>3.56454414779524E-2</v>
      </c>
      <c r="BI12" s="17">
        <v>0.105221317052306</v>
      </c>
      <c r="BJ12" s="17">
        <v>0.100216354713524</v>
      </c>
      <c r="BK12" s="17">
        <v>0.135423765199816</v>
      </c>
      <c r="BL12" s="17">
        <v>0.14523913390902399</v>
      </c>
      <c r="BM12" s="17">
        <v>9.9284247259746397E-2</v>
      </c>
      <c r="BN12" s="17">
        <v>8.4380835039276694E-2</v>
      </c>
      <c r="BO12" s="17"/>
      <c r="BP12" s="17">
        <v>9.5919585490611706E-2</v>
      </c>
      <c r="BQ12" s="17">
        <v>0.14363436760935799</v>
      </c>
      <c r="BR12" s="17">
        <v>8.6100364356729395E-2</v>
      </c>
      <c r="BS12" s="17">
        <v>9.9993620026447794E-2</v>
      </c>
      <c r="BT12" s="17">
        <v>8.9922630275823298E-2</v>
      </c>
      <c r="BU12" s="17">
        <v>0.124993569420619</v>
      </c>
      <c r="BV12" s="17"/>
      <c r="BW12" s="17">
        <v>5.3747694189949E-2</v>
      </c>
      <c r="BX12" s="17">
        <v>8.6309241331880504E-2</v>
      </c>
      <c r="BY12" s="17">
        <v>0.124599079252614</v>
      </c>
      <c r="BZ12" s="17">
        <v>9.6166613002926296E-2</v>
      </c>
      <c r="CA12" s="17">
        <v>0.17962930505149199</v>
      </c>
      <c r="CB12" s="17">
        <v>8.3000904750017201E-2</v>
      </c>
      <c r="CC12" s="17">
        <v>4.2107431457816001E-2</v>
      </c>
      <c r="CD12" s="17">
        <v>0.18920643678978699</v>
      </c>
      <c r="CE12" s="17"/>
      <c r="CF12" s="17">
        <v>2.1558151518304602E-2</v>
      </c>
      <c r="CG12" s="17">
        <v>0.115012249535001</v>
      </c>
      <c r="CH12" s="17">
        <v>0.12744371840750299</v>
      </c>
      <c r="CI12" s="17">
        <v>0.110272717304722</v>
      </c>
      <c r="CJ12" s="17">
        <v>5.4366370423150498E-2</v>
      </c>
      <c r="CK12" s="17"/>
      <c r="CL12" s="17">
        <v>0.141658654815982</v>
      </c>
      <c r="CM12" s="17"/>
      <c r="CN12" s="17">
        <v>9.9887422068980602E-2</v>
      </c>
      <c r="CO12" s="17">
        <v>0.105786761657191</v>
      </c>
      <c r="CP12" s="17">
        <v>0.128302277324083</v>
      </c>
    </row>
    <row r="13" spans="2:94" x14ac:dyDescent="0.35">
      <c r="B13" s="18" t="s">
        <v>209</v>
      </c>
      <c r="C13" s="17">
        <v>8.6415672021911194E-2</v>
      </c>
      <c r="D13" s="17">
        <v>7.6932392602361205E-2</v>
      </c>
      <c r="E13" s="17">
        <v>9.6626480948349205E-2</v>
      </c>
      <c r="F13" s="17"/>
      <c r="G13" s="17">
        <v>1.9697197290644401E-2</v>
      </c>
      <c r="H13" s="17">
        <v>4.6662822687241201E-2</v>
      </c>
      <c r="I13" s="17">
        <v>9.7808461110613504E-2</v>
      </c>
      <c r="J13" s="17">
        <v>8.5041496912594702E-2</v>
      </c>
      <c r="K13" s="17">
        <v>0.15445857310066799</v>
      </c>
      <c r="L13" s="17">
        <v>0.107112471723196</v>
      </c>
      <c r="M13" s="17"/>
      <c r="N13" s="17">
        <v>8.1983391891865695E-2</v>
      </c>
      <c r="O13" s="17">
        <v>9.2501082297606202E-2</v>
      </c>
      <c r="P13" s="17">
        <v>7.8729344964303394E-2</v>
      </c>
      <c r="Q13" s="17">
        <v>9.4296771326920895E-2</v>
      </c>
      <c r="R13" s="17"/>
      <c r="S13" s="17">
        <v>5.2895329163681198E-2</v>
      </c>
      <c r="T13" s="17">
        <v>0.127679648103562</v>
      </c>
      <c r="U13" s="17">
        <v>9.4404543283779799E-2</v>
      </c>
      <c r="V13" s="17">
        <v>6.01275515478049E-2</v>
      </c>
      <c r="W13" s="17">
        <v>9.4998303352536603E-2</v>
      </c>
      <c r="X13" s="17">
        <v>7.4144801360360696E-2</v>
      </c>
      <c r="Y13" s="17">
        <v>7.3549218632213198E-2</v>
      </c>
      <c r="Z13" s="17">
        <v>0.100369217690455</v>
      </c>
      <c r="AA13" s="17">
        <v>7.5190887557817193E-2</v>
      </c>
      <c r="AB13" s="17">
        <v>8.1196129035455505E-2</v>
      </c>
      <c r="AC13" s="17">
        <v>0.14652112904861</v>
      </c>
      <c r="AD13" s="17"/>
      <c r="AE13" s="17">
        <v>0.129783116120403</v>
      </c>
      <c r="AF13" s="17">
        <v>6.02026060031381E-2</v>
      </c>
      <c r="AG13" s="17">
        <v>8.4030782792939504E-2</v>
      </c>
      <c r="AH13" s="17"/>
      <c r="AI13" s="17">
        <v>0.10562861150352799</v>
      </c>
      <c r="AJ13" s="17">
        <v>6.1582469471181803E-2</v>
      </c>
      <c r="AK13" s="17">
        <v>7.4521823965110201E-2</v>
      </c>
      <c r="AL13" s="17">
        <v>0.34559200321941103</v>
      </c>
      <c r="AM13" s="17">
        <v>0.106550096082626</v>
      </c>
      <c r="AN13" s="17"/>
      <c r="AO13" s="17">
        <v>8.2732931050640099E-2</v>
      </c>
      <c r="AP13" s="17">
        <v>4.93706864763543E-2</v>
      </c>
      <c r="AQ13" s="17">
        <v>3.0456731961919999E-2</v>
      </c>
      <c r="AR13" s="17"/>
      <c r="AS13" s="17">
        <v>0.10616701067317399</v>
      </c>
      <c r="AT13" s="17">
        <v>9.7365907081090497E-2</v>
      </c>
      <c r="AU13" s="17">
        <v>7.3124547584867597E-2</v>
      </c>
      <c r="AV13" s="17">
        <v>7.9387197171978494E-2</v>
      </c>
      <c r="AW13" s="17">
        <v>0</v>
      </c>
      <c r="AX13" s="17"/>
      <c r="AY13" s="17">
        <v>0.111568827507163</v>
      </c>
      <c r="AZ13" s="17">
        <v>0.13232209486677399</v>
      </c>
      <c r="BA13" s="17">
        <v>9.9041737432090493E-2</v>
      </c>
      <c r="BB13" s="17">
        <v>8.4519364030918295E-2</v>
      </c>
      <c r="BC13" s="17">
        <v>4.3447550467611E-2</v>
      </c>
      <c r="BD13" s="17">
        <v>6.6656657433593405E-2</v>
      </c>
      <c r="BE13" s="17">
        <v>0.108819841926052</v>
      </c>
      <c r="BF13" s="17">
        <v>0.105126912642791</v>
      </c>
      <c r="BG13" s="17">
        <v>8.1631454802961301E-2</v>
      </c>
      <c r="BH13" s="17">
        <v>7.0643503113411596E-2</v>
      </c>
      <c r="BI13" s="17">
        <v>8.4990829555810596E-2</v>
      </c>
      <c r="BJ13" s="17">
        <v>9.9190049158914301E-2</v>
      </c>
      <c r="BK13" s="17">
        <v>0.13823484904059999</v>
      </c>
      <c r="BL13" s="17">
        <v>4.7728746418674001E-2</v>
      </c>
      <c r="BM13" s="17">
        <v>4.9223141262771497E-2</v>
      </c>
      <c r="BN13" s="17">
        <v>4.1271195932907803E-2</v>
      </c>
      <c r="BO13" s="17"/>
      <c r="BP13" s="17">
        <v>5.5119408555471303E-2</v>
      </c>
      <c r="BQ13" s="17">
        <v>9.1084540769365299E-2</v>
      </c>
      <c r="BR13" s="17">
        <v>0.109998040951541</v>
      </c>
      <c r="BS13" s="17">
        <v>6.6682219909499296E-2</v>
      </c>
      <c r="BT13" s="17">
        <v>0.12981821273625499</v>
      </c>
      <c r="BU13" s="17">
        <v>0.12507286696377401</v>
      </c>
      <c r="BV13" s="17"/>
      <c r="BW13" s="17">
        <v>0.110790399708415</v>
      </c>
      <c r="BX13" s="17">
        <v>6.0569292182956001E-2</v>
      </c>
      <c r="BY13" s="17">
        <v>0.10457862226859201</v>
      </c>
      <c r="BZ13" s="17">
        <v>0.113581185271543</v>
      </c>
      <c r="CA13" s="17">
        <v>5.1289543127609701E-2</v>
      </c>
      <c r="CB13" s="17">
        <v>7.49817099304496E-2</v>
      </c>
      <c r="CC13" s="17">
        <v>0.11711371677483801</v>
      </c>
      <c r="CD13" s="17">
        <v>8.53446581694986E-2</v>
      </c>
      <c r="CE13" s="17"/>
      <c r="CF13" s="17">
        <v>6.9277517024611199E-2</v>
      </c>
      <c r="CG13" s="17">
        <v>9.2707025062819498E-2</v>
      </c>
      <c r="CH13" s="17">
        <v>6.4165583122048203E-2</v>
      </c>
      <c r="CI13" s="17">
        <v>0.11770506773507</v>
      </c>
      <c r="CJ13" s="17">
        <v>0.18986352971505499</v>
      </c>
      <c r="CK13" s="17"/>
      <c r="CL13" s="17">
        <v>7.2416123242464298E-2</v>
      </c>
      <c r="CM13" s="17"/>
      <c r="CN13" s="17">
        <v>9.0895251994393605E-2</v>
      </c>
      <c r="CO13" s="17">
        <v>9.6885234813405996E-2</v>
      </c>
      <c r="CP13" s="17">
        <v>6.9031939530969103E-2</v>
      </c>
    </row>
    <row r="14" spans="2:94" x14ac:dyDescent="0.35">
      <c r="B14" s="18" t="s">
        <v>133</v>
      </c>
      <c r="C14" s="17">
        <v>3.5704538038718397E-2</v>
      </c>
      <c r="D14" s="17">
        <v>2.73695989357126E-2</v>
      </c>
      <c r="E14" s="17">
        <v>4.4342391576733302E-2</v>
      </c>
      <c r="F14" s="17"/>
      <c r="G14" s="17">
        <v>3.4520712383828797E-2</v>
      </c>
      <c r="H14" s="17">
        <v>1.8277250822271999E-2</v>
      </c>
      <c r="I14" s="17">
        <v>3.2041883458128299E-2</v>
      </c>
      <c r="J14" s="17">
        <v>4.6662174235041098E-2</v>
      </c>
      <c r="K14" s="17">
        <v>1.9838594148020298E-2</v>
      </c>
      <c r="L14" s="17">
        <v>5.45660354620746E-2</v>
      </c>
      <c r="M14" s="17"/>
      <c r="N14" s="17">
        <v>2.0260231787543999E-2</v>
      </c>
      <c r="O14" s="17">
        <v>2.7472101038142099E-2</v>
      </c>
      <c r="P14" s="17">
        <v>2.8085017457883499E-2</v>
      </c>
      <c r="Q14" s="17">
        <v>7.14629027787715E-2</v>
      </c>
      <c r="R14" s="17"/>
      <c r="S14" s="17">
        <v>2.7949521917145899E-2</v>
      </c>
      <c r="T14" s="17">
        <v>6.96633442716834E-3</v>
      </c>
      <c r="U14" s="17">
        <v>2.19539779909542E-2</v>
      </c>
      <c r="V14" s="17">
        <v>3.5308988722167201E-2</v>
      </c>
      <c r="W14" s="17">
        <v>2.62629661691882E-2</v>
      </c>
      <c r="X14" s="17">
        <v>6.54821567403263E-2</v>
      </c>
      <c r="Y14" s="17">
        <v>5.6411893063051499E-2</v>
      </c>
      <c r="Z14" s="17">
        <v>4.6942555890557403E-2</v>
      </c>
      <c r="AA14" s="17">
        <v>6.1312331415183899E-2</v>
      </c>
      <c r="AB14" s="17">
        <v>3.16465319232591E-2</v>
      </c>
      <c r="AC14" s="17">
        <v>2.0317720139025799E-2</v>
      </c>
      <c r="AD14" s="17"/>
      <c r="AE14" s="17">
        <v>3.8308533227399501E-2</v>
      </c>
      <c r="AF14" s="17">
        <v>2.97045831792026E-2</v>
      </c>
      <c r="AG14" s="17">
        <v>4.8317196863367599E-2</v>
      </c>
      <c r="AH14" s="17"/>
      <c r="AI14" s="17">
        <v>3.8481882663184502E-2</v>
      </c>
      <c r="AJ14" s="17">
        <v>2.52182398399164E-2</v>
      </c>
      <c r="AK14" s="17">
        <v>2.7309413086343999E-2</v>
      </c>
      <c r="AL14" s="17">
        <v>0</v>
      </c>
      <c r="AM14" s="17">
        <v>6.0612391296473299E-2</v>
      </c>
      <c r="AN14" s="17"/>
      <c r="AO14" s="17">
        <v>3.1498943397533098E-2</v>
      </c>
      <c r="AP14" s="17">
        <v>2.4675302755053599E-2</v>
      </c>
      <c r="AQ14" s="17">
        <v>6.2969505938062706E-2</v>
      </c>
      <c r="AR14" s="17"/>
      <c r="AS14" s="17">
        <v>5.3590527338389003E-2</v>
      </c>
      <c r="AT14" s="17">
        <v>3.28887546477779E-2</v>
      </c>
      <c r="AU14" s="17">
        <v>4.0930428346253399E-2</v>
      </c>
      <c r="AV14" s="17">
        <v>7.9802465918440198E-3</v>
      </c>
      <c r="AW14" s="17">
        <v>0.121537855917514</v>
      </c>
      <c r="AX14" s="17"/>
      <c r="AY14" s="17">
        <v>0</v>
      </c>
      <c r="AZ14" s="17">
        <v>4.5327756847211201E-2</v>
      </c>
      <c r="BA14" s="17">
        <v>3.6820711817502703E-2</v>
      </c>
      <c r="BB14" s="17">
        <v>6.1747074022631299E-2</v>
      </c>
      <c r="BC14" s="17">
        <v>1.49651834994688E-2</v>
      </c>
      <c r="BD14" s="17">
        <v>4.5058511881298398E-2</v>
      </c>
      <c r="BE14" s="17">
        <v>1.11867962549033E-2</v>
      </c>
      <c r="BF14" s="17">
        <v>3.5253817793843199E-2</v>
      </c>
      <c r="BG14" s="17">
        <v>3.90502786526781E-2</v>
      </c>
      <c r="BH14" s="17">
        <v>3.5023505415354803E-2</v>
      </c>
      <c r="BI14" s="17">
        <v>2.58643233294658E-2</v>
      </c>
      <c r="BJ14" s="17">
        <v>3.08987102528392E-2</v>
      </c>
      <c r="BK14" s="17">
        <v>2.0517017802105901E-2</v>
      </c>
      <c r="BL14" s="17">
        <v>0</v>
      </c>
      <c r="BM14" s="17">
        <v>5.2586791395479601E-2</v>
      </c>
      <c r="BN14" s="17">
        <v>4.2436358547118601E-2</v>
      </c>
      <c r="BO14" s="17"/>
      <c r="BP14" s="17">
        <v>3.3524125363145099E-2</v>
      </c>
      <c r="BQ14" s="17">
        <v>6.3157338399713506E-2</v>
      </c>
      <c r="BR14" s="17">
        <v>2.1119426274738E-2</v>
      </c>
      <c r="BS14" s="17">
        <v>2.2271361981691301E-2</v>
      </c>
      <c r="BT14" s="17">
        <v>2.8724242815745898E-2</v>
      </c>
      <c r="BU14" s="17">
        <v>1.5970129854181898E-2</v>
      </c>
      <c r="BV14" s="17"/>
      <c r="BW14" s="17">
        <v>2.6653756293816101E-2</v>
      </c>
      <c r="BX14" s="17">
        <v>1.9922805637799398E-2</v>
      </c>
      <c r="BY14" s="17">
        <v>2.48247270427157E-2</v>
      </c>
      <c r="BZ14" s="17">
        <v>4.6521385217356E-2</v>
      </c>
      <c r="CA14" s="17">
        <v>0</v>
      </c>
      <c r="CB14" s="17">
        <v>5.4900465601010001E-2</v>
      </c>
      <c r="CC14" s="17">
        <v>3.6407451691502897E-2</v>
      </c>
      <c r="CD14" s="17">
        <v>6.1585645790237099E-2</v>
      </c>
      <c r="CE14" s="17"/>
      <c r="CF14" s="17">
        <v>1.0340563109506099E-2</v>
      </c>
      <c r="CG14" s="17">
        <v>2.7338789674135999E-2</v>
      </c>
      <c r="CH14" s="17">
        <v>4.1874978278726001E-2</v>
      </c>
      <c r="CI14" s="17">
        <v>4.9484337748511902E-2</v>
      </c>
      <c r="CJ14" s="17">
        <v>6.04513515858029E-2</v>
      </c>
      <c r="CK14" s="17"/>
      <c r="CL14" s="17">
        <v>3.9659122095692098E-2</v>
      </c>
      <c r="CM14" s="17"/>
      <c r="CN14" s="17">
        <v>3.97409723319231E-2</v>
      </c>
      <c r="CO14" s="17">
        <v>3.5065765393356901E-2</v>
      </c>
      <c r="CP14" s="17">
        <v>2.8043328807726701E-2</v>
      </c>
    </row>
    <row r="15" spans="2:94" x14ac:dyDescent="0.35">
      <c r="B15" s="18" t="s">
        <v>145</v>
      </c>
      <c r="C15" s="20">
        <v>0.53103200389929195</v>
      </c>
      <c r="D15" s="20">
        <v>0.52470124353896797</v>
      </c>
      <c r="E15" s="20">
        <v>0.533444897966311</v>
      </c>
      <c r="F15" s="20"/>
      <c r="G15" s="20">
        <v>0.65659024781598696</v>
      </c>
      <c r="H15" s="20">
        <v>0.59830774465186398</v>
      </c>
      <c r="I15" s="20">
        <v>0.52158415187034002</v>
      </c>
      <c r="J15" s="20">
        <v>0.50003469992955696</v>
      </c>
      <c r="K15" s="20">
        <v>0.46207640639638098</v>
      </c>
      <c r="L15" s="20">
        <v>0.476175638238447</v>
      </c>
      <c r="M15" s="20"/>
      <c r="N15" s="20">
        <v>0.58622899710217302</v>
      </c>
      <c r="O15" s="20">
        <v>0.52097614738990194</v>
      </c>
      <c r="P15" s="20">
        <v>0.54732497313491102</v>
      </c>
      <c r="Q15" s="20">
        <v>0.45850768706671502</v>
      </c>
      <c r="R15" s="20"/>
      <c r="S15" s="20">
        <v>0.56437488473823705</v>
      </c>
      <c r="T15" s="20">
        <v>0.493049089499774</v>
      </c>
      <c r="U15" s="20">
        <v>0.56135147054299706</v>
      </c>
      <c r="V15" s="20">
        <v>0.545848251930246</v>
      </c>
      <c r="W15" s="20">
        <v>0.41596271805033602</v>
      </c>
      <c r="X15" s="20">
        <v>0.50129753239887198</v>
      </c>
      <c r="Y15" s="20">
        <v>0.63144595460916797</v>
      </c>
      <c r="Z15" s="20">
        <v>0.57868691592519805</v>
      </c>
      <c r="AA15" s="20">
        <v>0.44683912760883299</v>
      </c>
      <c r="AB15" s="20">
        <v>0.58233357984203504</v>
      </c>
      <c r="AC15" s="20">
        <v>0.56420756059448796</v>
      </c>
      <c r="AD15" s="20"/>
      <c r="AE15" s="20">
        <v>0.494840177948286</v>
      </c>
      <c r="AF15" s="20">
        <v>0.57145455844690995</v>
      </c>
      <c r="AG15" s="20">
        <v>0.466909814832836</v>
      </c>
      <c r="AH15" s="20"/>
      <c r="AI15" s="20">
        <v>0.48997698201304901</v>
      </c>
      <c r="AJ15" s="20">
        <v>0.57963068136860096</v>
      </c>
      <c r="AK15" s="20">
        <v>0.57262723552726702</v>
      </c>
      <c r="AL15" s="20">
        <v>0.42440790355994601</v>
      </c>
      <c r="AM15" s="20">
        <v>0.44691454847307199</v>
      </c>
      <c r="AN15" s="20"/>
      <c r="AO15" s="20">
        <v>0.53938174906654102</v>
      </c>
      <c r="AP15" s="20">
        <v>0.60517613630585498</v>
      </c>
      <c r="AQ15" s="20">
        <v>0.54413769485233998</v>
      </c>
      <c r="AR15" s="20"/>
      <c r="AS15" s="20">
        <v>0.45470739628574902</v>
      </c>
      <c r="AT15" s="20">
        <v>0.52199626192017601</v>
      </c>
      <c r="AU15" s="20">
        <v>0.53470642563853099</v>
      </c>
      <c r="AV15" s="20">
        <v>0.60799899137443203</v>
      </c>
      <c r="AW15" s="20">
        <v>0.48799925995874399</v>
      </c>
      <c r="AX15" s="20"/>
      <c r="AY15" s="20">
        <v>0.55353566486779604</v>
      </c>
      <c r="AZ15" s="20">
        <v>0.53193816088538903</v>
      </c>
      <c r="BA15" s="20">
        <v>0.55656264308535897</v>
      </c>
      <c r="BB15" s="20">
        <v>0.54261516300690704</v>
      </c>
      <c r="BC15" s="20">
        <v>0.48567965080615899</v>
      </c>
      <c r="BD15" s="20">
        <v>0.52185294034794605</v>
      </c>
      <c r="BE15" s="20">
        <v>0.42631890177603599</v>
      </c>
      <c r="BF15" s="20">
        <v>0.57621228590872997</v>
      </c>
      <c r="BG15" s="20">
        <v>0.48979015800039899</v>
      </c>
      <c r="BH15" s="20">
        <v>0.57569390194991699</v>
      </c>
      <c r="BI15" s="20">
        <v>0.55636886564892796</v>
      </c>
      <c r="BJ15" s="20">
        <v>0.57732774908790996</v>
      </c>
      <c r="BK15" s="20">
        <v>0.52557558955825001</v>
      </c>
      <c r="BL15" s="20">
        <v>0.66177107227568199</v>
      </c>
      <c r="BM15" s="20">
        <v>0.53382562913928899</v>
      </c>
      <c r="BN15" s="20">
        <v>0.70155747222231102</v>
      </c>
      <c r="BO15" s="20"/>
      <c r="BP15" s="20">
        <v>0.57294266261599902</v>
      </c>
      <c r="BQ15" s="20">
        <v>0.48041244790788901</v>
      </c>
      <c r="BR15" s="20">
        <v>0.49567541115231001</v>
      </c>
      <c r="BS15" s="20">
        <v>0.56738115403755596</v>
      </c>
      <c r="BT15" s="20">
        <v>0.50865066290733796</v>
      </c>
      <c r="BU15" s="20">
        <v>0.57797153463474304</v>
      </c>
      <c r="BV15" s="20"/>
      <c r="BW15" s="20">
        <v>0.48965832581961799</v>
      </c>
      <c r="BX15" s="20">
        <v>0.61374486270294804</v>
      </c>
      <c r="BY15" s="20">
        <v>0.54052951466545396</v>
      </c>
      <c r="BZ15" s="20">
        <v>0.45805776446638002</v>
      </c>
      <c r="CA15" s="20">
        <v>0.53522601937757797</v>
      </c>
      <c r="CB15" s="20">
        <v>0.40625568665227402</v>
      </c>
      <c r="CC15" s="20">
        <v>0.697854053755952</v>
      </c>
      <c r="CD15" s="20">
        <v>0.43417279551398702</v>
      </c>
      <c r="CE15" s="20"/>
      <c r="CF15" s="20">
        <v>0.66719953272305299</v>
      </c>
      <c r="CG15" s="20">
        <v>0.54617286467241499</v>
      </c>
      <c r="CH15" s="20">
        <v>0.50260474829034196</v>
      </c>
      <c r="CI15" s="20">
        <v>0.49472516814367001</v>
      </c>
      <c r="CJ15" s="20">
        <v>0.48799897753382498</v>
      </c>
      <c r="CK15" s="20"/>
      <c r="CL15" s="20">
        <v>0.53438880969876801</v>
      </c>
      <c r="CM15" s="20"/>
      <c r="CN15" s="20">
        <v>0.55669205485740603</v>
      </c>
      <c r="CO15" s="20">
        <v>0.43546254001495599</v>
      </c>
      <c r="CP15" s="20">
        <v>0.55503366108631902</v>
      </c>
    </row>
    <row r="16" spans="2:94" x14ac:dyDescent="0.35">
      <c r="B16" s="18" t="s">
        <v>146</v>
      </c>
      <c r="C16" s="20">
        <v>0.19497247728457001</v>
      </c>
      <c r="D16" s="20">
        <v>0.20057852201517101</v>
      </c>
      <c r="E16" s="20">
        <v>0.190993715459222</v>
      </c>
      <c r="F16" s="20"/>
      <c r="G16" s="20">
        <v>8.9919087604156206E-2</v>
      </c>
      <c r="H16" s="20">
        <v>0.103994380886379</v>
      </c>
      <c r="I16" s="20">
        <v>0.208186067388447</v>
      </c>
      <c r="J16" s="20">
        <v>0.23002979153591299</v>
      </c>
      <c r="K16" s="20">
        <v>0.254272926593754</v>
      </c>
      <c r="L16" s="20">
        <v>0.25485881618256601</v>
      </c>
      <c r="M16" s="20"/>
      <c r="N16" s="20">
        <v>0.190691587940019</v>
      </c>
      <c r="O16" s="20">
        <v>0.19674599222702199</v>
      </c>
      <c r="P16" s="20">
        <v>0.19493595675167499</v>
      </c>
      <c r="Q16" s="20">
        <v>0.19821722605501099</v>
      </c>
      <c r="R16" s="20"/>
      <c r="S16" s="20">
        <v>0.13346823174111699</v>
      </c>
      <c r="T16" s="20">
        <v>0.25922863625105103</v>
      </c>
      <c r="U16" s="20">
        <v>0.148962146448682</v>
      </c>
      <c r="V16" s="20">
        <v>0.12153444234191201</v>
      </c>
      <c r="W16" s="20">
        <v>0.28084235972346</v>
      </c>
      <c r="X16" s="20">
        <v>0.235098455006542</v>
      </c>
      <c r="Y16" s="20">
        <v>0.13878803153566399</v>
      </c>
      <c r="Z16" s="20">
        <v>0.20601632936966799</v>
      </c>
      <c r="AA16" s="20">
        <v>0.19492785164299101</v>
      </c>
      <c r="AB16" s="20">
        <v>0.21600551560752199</v>
      </c>
      <c r="AC16" s="20">
        <v>0.23275079312653901</v>
      </c>
      <c r="AD16" s="20"/>
      <c r="AE16" s="20">
        <v>0.238568550863686</v>
      </c>
      <c r="AF16" s="20">
        <v>0.172381469532046</v>
      </c>
      <c r="AG16" s="20">
        <v>0.19562622788023001</v>
      </c>
      <c r="AH16" s="20"/>
      <c r="AI16" s="20">
        <v>0.243344609846949</v>
      </c>
      <c r="AJ16" s="20">
        <v>0.14063921411888899</v>
      </c>
      <c r="AK16" s="20">
        <v>0.17528244661617001</v>
      </c>
      <c r="AL16" s="20">
        <v>0.57559209644005405</v>
      </c>
      <c r="AM16" s="20">
        <v>0.199646796150346</v>
      </c>
      <c r="AN16" s="20"/>
      <c r="AO16" s="20">
        <v>0.21128979986997701</v>
      </c>
      <c r="AP16" s="20">
        <v>0.15003236835200801</v>
      </c>
      <c r="AQ16" s="20">
        <v>0.122112236753516</v>
      </c>
      <c r="AR16" s="20"/>
      <c r="AS16" s="20">
        <v>0.221923473678696</v>
      </c>
      <c r="AT16" s="20">
        <v>0.216921505610328</v>
      </c>
      <c r="AU16" s="20">
        <v>0.173350365946462</v>
      </c>
      <c r="AV16" s="20">
        <v>0.172816113769548</v>
      </c>
      <c r="AW16" s="20">
        <v>0.144333046771604</v>
      </c>
      <c r="AX16" s="20"/>
      <c r="AY16" s="20">
        <v>0.44646433513220402</v>
      </c>
      <c r="AZ16" s="20">
        <v>0.182135459559295</v>
      </c>
      <c r="BA16" s="20">
        <v>0.21810609225563399</v>
      </c>
      <c r="BB16" s="20">
        <v>0.16613942564919801</v>
      </c>
      <c r="BC16" s="20">
        <v>0.22684668029274099</v>
      </c>
      <c r="BD16" s="20">
        <v>0.17855070161690001</v>
      </c>
      <c r="BE16" s="20">
        <v>0.19808542879079899</v>
      </c>
      <c r="BF16" s="20">
        <v>0.18804985450110501</v>
      </c>
      <c r="BG16" s="20">
        <v>0.171969670890666</v>
      </c>
      <c r="BH16" s="20">
        <v>0.106288944591364</v>
      </c>
      <c r="BI16" s="20">
        <v>0.190212146608116</v>
      </c>
      <c r="BJ16" s="20">
        <v>0.19940640387243799</v>
      </c>
      <c r="BK16" s="20">
        <v>0.27365861424041599</v>
      </c>
      <c r="BL16" s="20">
        <v>0.19296788032769799</v>
      </c>
      <c r="BM16" s="20">
        <v>0.14850738852251799</v>
      </c>
      <c r="BN16" s="20">
        <v>0.125652030972184</v>
      </c>
      <c r="BO16" s="20"/>
      <c r="BP16" s="20">
        <v>0.15103899404608301</v>
      </c>
      <c r="BQ16" s="20">
        <v>0.234718908378723</v>
      </c>
      <c r="BR16" s="20">
        <v>0.19609840530827</v>
      </c>
      <c r="BS16" s="20">
        <v>0.16667583993594701</v>
      </c>
      <c r="BT16" s="20">
        <v>0.219740843012079</v>
      </c>
      <c r="BU16" s="20">
        <v>0.25006643638439202</v>
      </c>
      <c r="BV16" s="20"/>
      <c r="BW16" s="20">
        <v>0.16453809389836399</v>
      </c>
      <c r="BX16" s="20">
        <v>0.14687853351483701</v>
      </c>
      <c r="BY16" s="20">
        <v>0.22917770152120601</v>
      </c>
      <c r="BZ16" s="20">
        <v>0.20974779827446899</v>
      </c>
      <c r="CA16" s="20">
        <v>0.23091884817910099</v>
      </c>
      <c r="CB16" s="20">
        <v>0.15798261468046701</v>
      </c>
      <c r="CC16" s="20">
        <v>0.15922114823265399</v>
      </c>
      <c r="CD16" s="20">
        <v>0.27455109495928598</v>
      </c>
      <c r="CE16" s="20"/>
      <c r="CF16" s="20">
        <v>9.0835668542915804E-2</v>
      </c>
      <c r="CG16" s="20">
        <v>0.207719274597821</v>
      </c>
      <c r="CH16" s="20">
        <v>0.191609301529551</v>
      </c>
      <c r="CI16" s="20">
        <v>0.22797778503979299</v>
      </c>
      <c r="CJ16" s="20">
        <v>0.244229900138206</v>
      </c>
      <c r="CK16" s="20"/>
      <c r="CL16" s="20">
        <v>0.21407477805844599</v>
      </c>
      <c r="CM16" s="20"/>
      <c r="CN16" s="20">
        <v>0.19078267406337401</v>
      </c>
      <c r="CO16" s="20">
        <v>0.202671996470597</v>
      </c>
      <c r="CP16" s="20">
        <v>0.19733421685505301</v>
      </c>
    </row>
    <row r="17" spans="2:94" x14ac:dyDescent="0.35">
      <c r="B17" s="18" t="s">
        <v>147</v>
      </c>
      <c r="C17" s="21">
        <v>0.33605952661472099</v>
      </c>
      <c r="D17" s="21">
        <v>0.32412272152379701</v>
      </c>
      <c r="E17" s="21">
        <v>0.34245118250709</v>
      </c>
      <c r="F17" s="21"/>
      <c r="G17" s="21">
        <v>0.56667116021183095</v>
      </c>
      <c r="H17" s="21">
        <v>0.49431336376548501</v>
      </c>
      <c r="I17" s="21">
        <v>0.31339808448189299</v>
      </c>
      <c r="J17" s="21">
        <v>0.27000490839364399</v>
      </c>
      <c r="K17" s="21">
        <v>0.20780347980262701</v>
      </c>
      <c r="L17" s="21">
        <v>0.22131682205588099</v>
      </c>
      <c r="M17" s="21"/>
      <c r="N17" s="21">
        <v>0.39553740916215402</v>
      </c>
      <c r="O17" s="21">
        <v>0.32423015516287901</v>
      </c>
      <c r="P17" s="21">
        <v>0.352389016383235</v>
      </c>
      <c r="Q17" s="21">
        <v>0.260290461011704</v>
      </c>
      <c r="R17" s="21"/>
      <c r="S17" s="21">
        <v>0.43090665299712</v>
      </c>
      <c r="T17" s="21">
        <v>0.233820453248723</v>
      </c>
      <c r="U17" s="21">
        <v>0.412389324094315</v>
      </c>
      <c r="V17" s="21">
        <v>0.42431380958833298</v>
      </c>
      <c r="W17" s="21">
        <v>0.13512035832687699</v>
      </c>
      <c r="X17" s="21">
        <v>0.26619907739233001</v>
      </c>
      <c r="Y17" s="21">
        <v>0.49265792307350398</v>
      </c>
      <c r="Z17" s="21">
        <v>0.37267058655552998</v>
      </c>
      <c r="AA17" s="21">
        <v>0.25191127596584201</v>
      </c>
      <c r="AB17" s="21">
        <v>0.36632806423451297</v>
      </c>
      <c r="AC17" s="21">
        <v>0.331456767467949</v>
      </c>
      <c r="AD17" s="21"/>
      <c r="AE17" s="21">
        <v>0.25627162708460099</v>
      </c>
      <c r="AF17" s="21">
        <v>0.39907308891486398</v>
      </c>
      <c r="AG17" s="21">
        <v>0.27128358695260602</v>
      </c>
      <c r="AH17" s="21"/>
      <c r="AI17" s="21">
        <v>0.24663237216610001</v>
      </c>
      <c r="AJ17" s="21">
        <v>0.438991467249712</v>
      </c>
      <c r="AK17" s="21">
        <v>0.39734478891109698</v>
      </c>
      <c r="AL17" s="21">
        <v>-0.15118419288010801</v>
      </c>
      <c r="AM17" s="21">
        <v>0.24726775232272599</v>
      </c>
      <c r="AN17" s="21"/>
      <c r="AO17" s="21">
        <v>0.32809194919656398</v>
      </c>
      <c r="AP17" s="21">
        <v>0.45514376795384698</v>
      </c>
      <c r="AQ17" s="21">
        <v>0.42202545809882402</v>
      </c>
      <c r="AR17" s="21"/>
      <c r="AS17" s="21">
        <v>0.232783922607053</v>
      </c>
      <c r="AT17" s="21">
        <v>0.30507475630984698</v>
      </c>
      <c r="AU17" s="21">
        <v>0.36135605969206802</v>
      </c>
      <c r="AV17" s="21">
        <v>0.435182877604884</v>
      </c>
      <c r="AW17" s="21">
        <v>0.34366621318714002</v>
      </c>
      <c r="AX17" s="21"/>
      <c r="AY17" s="21">
        <v>0.107071329735591</v>
      </c>
      <c r="AZ17" s="21">
        <v>0.34980270132609398</v>
      </c>
      <c r="BA17" s="21">
        <v>0.33845655082972498</v>
      </c>
      <c r="BB17" s="21">
        <v>0.37647573735770901</v>
      </c>
      <c r="BC17" s="21">
        <v>0.25883297051341803</v>
      </c>
      <c r="BD17" s="21">
        <v>0.34330223873104698</v>
      </c>
      <c r="BE17" s="21">
        <v>0.228233472985237</v>
      </c>
      <c r="BF17" s="21">
        <v>0.38816243140762502</v>
      </c>
      <c r="BG17" s="21">
        <v>0.31782048710973299</v>
      </c>
      <c r="BH17" s="21">
        <v>0.46940495735855298</v>
      </c>
      <c r="BI17" s="21">
        <v>0.36615671904081099</v>
      </c>
      <c r="BJ17" s="21">
        <v>0.37792134521547099</v>
      </c>
      <c r="BK17" s="21">
        <v>0.25191697531783402</v>
      </c>
      <c r="BL17" s="21">
        <v>0.46880319194798398</v>
      </c>
      <c r="BM17" s="21">
        <v>0.385318240616771</v>
      </c>
      <c r="BN17" s="21">
        <v>0.57590544125012699</v>
      </c>
      <c r="BO17" s="21"/>
      <c r="BP17" s="21">
        <v>0.42190366856991601</v>
      </c>
      <c r="BQ17" s="21">
        <v>0.24569353952916601</v>
      </c>
      <c r="BR17" s="21">
        <v>0.29957700584404001</v>
      </c>
      <c r="BS17" s="21">
        <v>0.40070531410160898</v>
      </c>
      <c r="BT17" s="21">
        <v>0.28890981989525899</v>
      </c>
      <c r="BU17" s="21">
        <v>0.32790509825035102</v>
      </c>
      <c r="BV17" s="21"/>
      <c r="BW17" s="21">
        <v>0.325120231921253</v>
      </c>
      <c r="BX17" s="21">
        <v>0.466866329188111</v>
      </c>
      <c r="BY17" s="21">
        <v>0.31135181314424798</v>
      </c>
      <c r="BZ17" s="21">
        <v>0.24830996619191101</v>
      </c>
      <c r="CA17" s="21">
        <v>0.304307171198477</v>
      </c>
      <c r="CB17" s="21">
        <v>0.24827307197180701</v>
      </c>
      <c r="CC17" s="21">
        <v>0.53863290552329801</v>
      </c>
      <c r="CD17" s="21">
        <v>0.15962170055470101</v>
      </c>
      <c r="CE17" s="21"/>
      <c r="CF17" s="21">
        <v>0.57636386418013696</v>
      </c>
      <c r="CG17" s="21">
        <v>0.33845359007459502</v>
      </c>
      <c r="CH17" s="21">
        <v>0.31099544676079099</v>
      </c>
      <c r="CI17" s="21">
        <v>0.26674738310387702</v>
      </c>
      <c r="CJ17" s="21">
        <v>0.24376907739562001</v>
      </c>
      <c r="CK17" s="21"/>
      <c r="CL17" s="21">
        <v>0.32031403164032202</v>
      </c>
      <c r="CM17" s="21"/>
      <c r="CN17" s="21">
        <v>0.36590938079403201</v>
      </c>
      <c r="CO17" s="21">
        <v>0.23279054354435899</v>
      </c>
      <c r="CP17" s="21">
        <v>0.35769944423126698</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CP22"/>
  <sheetViews>
    <sheetView showGridLines="0" topLeftCell="A6" workbookViewId="0">
      <pane xSplit="2" topLeftCell="BE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1010</v>
      </c>
      <c r="D7" s="10">
        <v>508</v>
      </c>
      <c r="E7" s="10">
        <v>498</v>
      </c>
      <c r="F7" s="10"/>
      <c r="G7" s="10">
        <v>142</v>
      </c>
      <c r="H7" s="10">
        <v>171</v>
      </c>
      <c r="I7" s="10">
        <v>183</v>
      </c>
      <c r="J7" s="10">
        <v>176</v>
      </c>
      <c r="K7" s="10">
        <v>149</v>
      </c>
      <c r="L7" s="10">
        <v>189</v>
      </c>
      <c r="M7" s="10"/>
      <c r="N7" s="10">
        <v>293</v>
      </c>
      <c r="O7" s="10">
        <v>263</v>
      </c>
      <c r="P7" s="10">
        <v>225</v>
      </c>
      <c r="Q7" s="10">
        <v>224</v>
      </c>
      <c r="R7" s="10"/>
      <c r="S7" s="10">
        <v>136</v>
      </c>
      <c r="T7" s="10">
        <v>137</v>
      </c>
      <c r="U7" s="10">
        <v>95</v>
      </c>
      <c r="V7" s="10">
        <v>86</v>
      </c>
      <c r="W7" s="10">
        <v>76</v>
      </c>
      <c r="X7" s="10">
        <v>105</v>
      </c>
      <c r="Y7" s="10">
        <v>91</v>
      </c>
      <c r="Z7" s="10">
        <v>48</v>
      </c>
      <c r="AA7" s="10">
        <v>107</v>
      </c>
      <c r="AB7" s="10">
        <v>73</v>
      </c>
      <c r="AC7" s="10">
        <v>56</v>
      </c>
      <c r="AD7" s="10"/>
      <c r="AE7" s="10">
        <v>380</v>
      </c>
      <c r="AF7" s="10">
        <v>394</v>
      </c>
      <c r="AG7" s="10">
        <v>141</v>
      </c>
      <c r="AH7" s="10"/>
      <c r="AI7" s="10">
        <v>369</v>
      </c>
      <c r="AJ7" s="10">
        <v>288</v>
      </c>
      <c r="AK7" s="10">
        <v>73</v>
      </c>
      <c r="AL7" s="10">
        <v>8</v>
      </c>
      <c r="AM7" s="10">
        <v>130</v>
      </c>
      <c r="AN7" s="10"/>
      <c r="AO7" s="10">
        <v>206</v>
      </c>
      <c r="AP7" s="10">
        <v>364</v>
      </c>
      <c r="AQ7" s="10">
        <v>68</v>
      </c>
      <c r="AR7" s="10"/>
      <c r="AS7" s="10">
        <v>223</v>
      </c>
      <c r="AT7" s="10">
        <v>227</v>
      </c>
      <c r="AU7" s="10">
        <v>273</v>
      </c>
      <c r="AV7" s="10">
        <v>135</v>
      </c>
      <c r="AW7" s="10">
        <v>8</v>
      </c>
      <c r="AX7" s="10"/>
      <c r="AY7" s="10">
        <v>9</v>
      </c>
      <c r="AZ7" s="10">
        <v>44</v>
      </c>
      <c r="BA7" s="10">
        <v>63</v>
      </c>
      <c r="BB7" s="10">
        <v>83</v>
      </c>
      <c r="BC7" s="10">
        <v>89</v>
      </c>
      <c r="BD7" s="10">
        <v>108</v>
      </c>
      <c r="BE7" s="10">
        <v>84</v>
      </c>
      <c r="BF7" s="10">
        <v>86</v>
      </c>
      <c r="BG7" s="10">
        <v>59</v>
      </c>
      <c r="BH7" s="10">
        <v>57</v>
      </c>
      <c r="BI7" s="10">
        <v>84</v>
      </c>
      <c r="BJ7" s="10">
        <v>61</v>
      </c>
      <c r="BK7" s="10">
        <v>44</v>
      </c>
      <c r="BL7" s="10">
        <v>21</v>
      </c>
      <c r="BM7" s="10">
        <v>19</v>
      </c>
      <c r="BN7" s="10">
        <v>47</v>
      </c>
      <c r="BO7" s="10"/>
      <c r="BP7" s="10">
        <v>245</v>
      </c>
      <c r="BQ7" s="10">
        <v>260</v>
      </c>
      <c r="BR7" s="10">
        <v>139</v>
      </c>
      <c r="BS7" s="10">
        <v>196</v>
      </c>
      <c r="BT7" s="10">
        <v>112</v>
      </c>
      <c r="BU7" s="10">
        <v>57</v>
      </c>
      <c r="BV7" s="10"/>
      <c r="BW7" s="10">
        <v>35</v>
      </c>
      <c r="BX7" s="10">
        <v>219</v>
      </c>
      <c r="BY7" s="10">
        <v>321</v>
      </c>
      <c r="BZ7" s="10">
        <v>191</v>
      </c>
      <c r="CA7" s="10">
        <v>96</v>
      </c>
      <c r="CB7" s="10">
        <v>37</v>
      </c>
      <c r="CC7" s="10">
        <v>28</v>
      </c>
      <c r="CD7" s="10">
        <v>32</v>
      </c>
      <c r="CE7" s="10"/>
      <c r="CF7" s="10">
        <v>91</v>
      </c>
      <c r="CG7" s="10">
        <v>346</v>
      </c>
      <c r="CH7" s="10">
        <v>390</v>
      </c>
      <c r="CI7" s="10">
        <v>148</v>
      </c>
      <c r="CJ7" s="10">
        <v>35</v>
      </c>
      <c r="CK7" s="10"/>
      <c r="CL7" s="10">
        <v>115</v>
      </c>
      <c r="CM7" s="10"/>
      <c r="CN7" s="10">
        <v>537</v>
      </c>
      <c r="CO7" s="10">
        <v>211</v>
      </c>
      <c r="CP7" s="10">
        <v>262</v>
      </c>
    </row>
    <row r="8" spans="2:94" ht="30" customHeight="1" x14ac:dyDescent="0.35">
      <c r="B8" s="11" t="s">
        <v>20</v>
      </c>
      <c r="C8" s="11">
        <v>1010</v>
      </c>
      <c r="D8" s="11">
        <v>503</v>
      </c>
      <c r="E8" s="11">
        <v>503</v>
      </c>
      <c r="F8" s="11"/>
      <c r="G8" s="11">
        <v>138</v>
      </c>
      <c r="H8" s="11">
        <v>166</v>
      </c>
      <c r="I8" s="11">
        <v>178</v>
      </c>
      <c r="J8" s="11">
        <v>173</v>
      </c>
      <c r="K8" s="11">
        <v>141</v>
      </c>
      <c r="L8" s="11">
        <v>215</v>
      </c>
      <c r="M8" s="11"/>
      <c r="N8" s="11">
        <v>286</v>
      </c>
      <c r="O8" s="11">
        <v>259</v>
      </c>
      <c r="P8" s="11">
        <v>224</v>
      </c>
      <c r="Q8" s="11">
        <v>236</v>
      </c>
      <c r="R8" s="11"/>
      <c r="S8" s="11">
        <v>141</v>
      </c>
      <c r="T8" s="11">
        <v>134</v>
      </c>
      <c r="U8" s="11">
        <v>96</v>
      </c>
      <c r="V8" s="11">
        <v>81</v>
      </c>
      <c r="W8" s="11">
        <v>76</v>
      </c>
      <c r="X8" s="11">
        <v>109</v>
      </c>
      <c r="Y8" s="11">
        <v>86</v>
      </c>
      <c r="Z8" s="11">
        <v>48</v>
      </c>
      <c r="AA8" s="11">
        <v>103</v>
      </c>
      <c r="AB8" s="11">
        <v>84</v>
      </c>
      <c r="AC8" s="11">
        <v>54</v>
      </c>
      <c r="AD8" s="11"/>
      <c r="AE8" s="11">
        <v>386</v>
      </c>
      <c r="AF8" s="11">
        <v>394</v>
      </c>
      <c r="AG8" s="11">
        <v>139</v>
      </c>
      <c r="AH8" s="11"/>
      <c r="AI8" s="11">
        <v>376</v>
      </c>
      <c r="AJ8" s="11">
        <v>285</v>
      </c>
      <c r="AK8" s="11">
        <v>73</v>
      </c>
      <c r="AL8" s="11">
        <v>9</v>
      </c>
      <c r="AM8" s="11">
        <v>127</v>
      </c>
      <c r="AN8" s="11"/>
      <c r="AO8" s="11">
        <v>209</v>
      </c>
      <c r="AP8" s="11">
        <v>361</v>
      </c>
      <c r="AQ8" s="11">
        <v>69</v>
      </c>
      <c r="AR8" s="11"/>
      <c r="AS8" s="11">
        <v>230</v>
      </c>
      <c r="AT8" s="11">
        <v>225</v>
      </c>
      <c r="AU8" s="11">
        <v>270</v>
      </c>
      <c r="AV8" s="11">
        <v>131</v>
      </c>
      <c r="AW8" s="11">
        <v>8</v>
      </c>
      <c r="AX8" s="11"/>
      <c r="AY8" s="11">
        <v>9</v>
      </c>
      <c r="AZ8" s="11">
        <v>43</v>
      </c>
      <c r="BA8" s="11">
        <v>66</v>
      </c>
      <c r="BB8" s="11">
        <v>84</v>
      </c>
      <c r="BC8" s="11">
        <v>91</v>
      </c>
      <c r="BD8" s="11">
        <v>110</v>
      </c>
      <c r="BE8" s="11">
        <v>84</v>
      </c>
      <c r="BF8" s="11">
        <v>86</v>
      </c>
      <c r="BG8" s="11">
        <v>58</v>
      </c>
      <c r="BH8" s="11">
        <v>56</v>
      </c>
      <c r="BI8" s="11">
        <v>83</v>
      </c>
      <c r="BJ8" s="11">
        <v>60</v>
      </c>
      <c r="BK8" s="11">
        <v>43</v>
      </c>
      <c r="BL8" s="11">
        <v>21</v>
      </c>
      <c r="BM8" s="11">
        <v>19</v>
      </c>
      <c r="BN8" s="11">
        <v>46</v>
      </c>
      <c r="BO8" s="11"/>
      <c r="BP8" s="11">
        <v>244</v>
      </c>
      <c r="BQ8" s="11">
        <v>261</v>
      </c>
      <c r="BR8" s="11">
        <v>139</v>
      </c>
      <c r="BS8" s="11">
        <v>196</v>
      </c>
      <c r="BT8" s="11">
        <v>112</v>
      </c>
      <c r="BU8" s="11">
        <v>58</v>
      </c>
      <c r="BV8" s="11"/>
      <c r="BW8" s="11">
        <v>35</v>
      </c>
      <c r="BX8" s="11">
        <v>219</v>
      </c>
      <c r="BY8" s="11">
        <v>323</v>
      </c>
      <c r="BZ8" s="11">
        <v>192</v>
      </c>
      <c r="CA8" s="11">
        <v>96</v>
      </c>
      <c r="CB8" s="11">
        <v>36</v>
      </c>
      <c r="CC8" s="11">
        <v>29</v>
      </c>
      <c r="CD8" s="11">
        <v>31</v>
      </c>
      <c r="CE8" s="11"/>
      <c r="CF8" s="11">
        <v>92</v>
      </c>
      <c r="CG8" s="11">
        <v>348</v>
      </c>
      <c r="CH8" s="11">
        <v>390</v>
      </c>
      <c r="CI8" s="11">
        <v>146</v>
      </c>
      <c r="CJ8" s="11">
        <v>34</v>
      </c>
      <c r="CK8" s="11"/>
      <c r="CL8" s="11">
        <v>116</v>
      </c>
      <c r="CM8" s="11"/>
      <c r="CN8" s="11">
        <v>536</v>
      </c>
      <c r="CO8" s="11">
        <v>210</v>
      </c>
      <c r="CP8" s="11">
        <v>265</v>
      </c>
    </row>
    <row r="9" spans="2:94" x14ac:dyDescent="0.35">
      <c r="B9" s="18" t="s">
        <v>205</v>
      </c>
      <c r="C9" s="17">
        <v>0.30329714506958799</v>
      </c>
      <c r="D9" s="17">
        <v>0.31760680116735601</v>
      </c>
      <c r="E9" s="17">
        <v>0.285064922194188</v>
      </c>
      <c r="F9" s="17"/>
      <c r="G9" s="17">
        <v>0.31662668245248499</v>
      </c>
      <c r="H9" s="17">
        <v>0.29184185869358698</v>
      </c>
      <c r="I9" s="17">
        <v>0.31159075762368998</v>
      </c>
      <c r="J9" s="17">
        <v>0.29830310078919198</v>
      </c>
      <c r="K9" s="17">
        <v>0.26492217967772502</v>
      </c>
      <c r="L9" s="17">
        <v>0.325866294498871</v>
      </c>
      <c r="M9" s="17"/>
      <c r="N9" s="17">
        <v>0.33172647921709703</v>
      </c>
      <c r="O9" s="17">
        <v>0.31513138017951198</v>
      </c>
      <c r="P9" s="17">
        <v>0.302274218902777</v>
      </c>
      <c r="Q9" s="17">
        <v>0.25069400964133598</v>
      </c>
      <c r="R9" s="17"/>
      <c r="S9" s="17">
        <v>0.27180407230029402</v>
      </c>
      <c r="T9" s="17">
        <v>0.32673073718617601</v>
      </c>
      <c r="U9" s="17">
        <v>0.33345424831369003</v>
      </c>
      <c r="V9" s="17">
        <v>0.31014497025711002</v>
      </c>
      <c r="W9" s="17">
        <v>0.24530820591736199</v>
      </c>
      <c r="X9" s="17">
        <v>0.207279810378834</v>
      </c>
      <c r="Y9" s="17">
        <v>0.40297554893895898</v>
      </c>
      <c r="Z9" s="17">
        <v>0.35425401660142603</v>
      </c>
      <c r="AA9" s="17">
        <v>0.285061394401735</v>
      </c>
      <c r="AB9" s="17">
        <v>0.31465063742259802</v>
      </c>
      <c r="AC9" s="17">
        <v>0.35190669332038998</v>
      </c>
      <c r="AD9" s="17"/>
      <c r="AE9" s="17">
        <v>0.291537125398112</v>
      </c>
      <c r="AF9" s="17">
        <v>0.33303164981310002</v>
      </c>
      <c r="AG9" s="17">
        <v>0.25380076543880598</v>
      </c>
      <c r="AH9" s="17"/>
      <c r="AI9" s="17">
        <v>0.26848298503021201</v>
      </c>
      <c r="AJ9" s="17">
        <v>0.35971170328506402</v>
      </c>
      <c r="AK9" s="17">
        <v>0.36922403775685197</v>
      </c>
      <c r="AL9" s="17">
        <v>0.53224437455622697</v>
      </c>
      <c r="AM9" s="17">
        <v>0.18568273214529801</v>
      </c>
      <c r="AN9" s="17"/>
      <c r="AO9" s="17">
        <v>0.290796130241741</v>
      </c>
      <c r="AP9" s="17">
        <v>0.38488991321691002</v>
      </c>
      <c r="AQ9" s="17">
        <v>0.24760702324443501</v>
      </c>
      <c r="AR9" s="17"/>
      <c r="AS9" s="17">
        <v>0.26285710700884901</v>
      </c>
      <c r="AT9" s="17">
        <v>0.25693247540941799</v>
      </c>
      <c r="AU9" s="17">
        <v>0.33319862319872601</v>
      </c>
      <c r="AV9" s="17">
        <v>0.33805387488518202</v>
      </c>
      <c r="AW9" s="17">
        <v>0.37307776189162301</v>
      </c>
      <c r="AX9" s="17"/>
      <c r="AY9" s="17">
        <v>0.328998992334819</v>
      </c>
      <c r="AZ9" s="17">
        <v>0.24369298371926501</v>
      </c>
      <c r="BA9" s="17">
        <v>0.35974791534112699</v>
      </c>
      <c r="BB9" s="17">
        <v>0.288011358512201</v>
      </c>
      <c r="BC9" s="17">
        <v>0.27375548458093601</v>
      </c>
      <c r="BD9" s="17">
        <v>0.28174594055522301</v>
      </c>
      <c r="BE9" s="17">
        <v>0.22808857684129299</v>
      </c>
      <c r="BF9" s="17">
        <v>0.27784157696894501</v>
      </c>
      <c r="BG9" s="17">
        <v>0.28869530530655402</v>
      </c>
      <c r="BH9" s="17">
        <v>0.41217677238609302</v>
      </c>
      <c r="BI9" s="17">
        <v>0.284454013355944</v>
      </c>
      <c r="BJ9" s="17">
        <v>0.36077524175082898</v>
      </c>
      <c r="BK9" s="17">
        <v>0.31512000084616298</v>
      </c>
      <c r="BL9" s="17">
        <v>0.346185551026226</v>
      </c>
      <c r="BM9" s="17">
        <v>0.37009528960780702</v>
      </c>
      <c r="BN9" s="17">
        <v>0.47210537279182502</v>
      </c>
      <c r="BO9" s="17"/>
      <c r="BP9" s="17">
        <v>0.30407991145138502</v>
      </c>
      <c r="BQ9" s="17">
        <v>0.31487037189524503</v>
      </c>
      <c r="BR9" s="17">
        <v>0.21586734846251199</v>
      </c>
      <c r="BS9" s="17">
        <v>0.34956361854981799</v>
      </c>
      <c r="BT9" s="17">
        <v>0.29839941202984199</v>
      </c>
      <c r="BU9" s="17">
        <v>0.31651069934022502</v>
      </c>
      <c r="BV9" s="17"/>
      <c r="BW9" s="17">
        <v>0.163528396945433</v>
      </c>
      <c r="BX9" s="17">
        <v>0.34236812255420801</v>
      </c>
      <c r="BY9" s="17">
        <v>0.34337878992374099</v>
      </c>
      <c r="BZ9" s="17">
        <v>0.24361701523412399</v>
      </c>
      <c r="CA9" s="17">
        <v>0.33954530836920799</v>
      </c>
      <c r="CB9" s="17">
        <v>0.28808705491415798</v>
      </c>
      <c r="CC9" s="17">
        <v>0.39258925288149898</v>
      </c>
      <c r="CD9" s="17">
        <v>0.23839947715245299</v>
      </c>
      <c r="CE9" s="17"/>
      <c r="CF9" s="17">
        <v>0.39836579210741502</v>
      </c>
      <c r="CG9" s="17">
        <v>0.31624806947920903</v>
      </c>
      <c r="CH9" s="17">
        <v>0.26391656001966701</v>
      </c>
      <c r="CI9" s="17">
        <v>0.32063357175040602</v>
      </c>
      <c r="CJ9" s="17">
        <v>0.28994530395155899</v>
      </c>
      <c r="CK9" s="17"/>
      <c r="CL9" s="17">
        <v>0.34888810357802802</v>
      </c>
      <c r="CM9" s="17"/>
      <c r="CN9" s="17">
        <v>0.36317848153930998</v>
      </c>
      <c r="CO9" s="17">
        <v>0.158358417157658</v>
      </c>
      <c r="CP9" s="17">
        <v>0.29726806200262001</v>
      </c>
    </row>
    <row r="10" spans="2:94" x14ac:dyDescent="0.35">
      <c r="B10" s="18" t="s">
        <v>206</v>
      </c>
      <c r="C10" s="17">
        <v>0.36050679577682698</v>
      </c>
      <c r="D10" s="17">
        <v>0.35618748393774102</v>
      </c>
      <c r="E10" s="17">
        <v>0.365932385030597</v>
      </c>
      <c r="F10" s="17"/>
      <c r="G10" s="17">
        <v>0.33721713281688598</v>
      </c>
      <c r="H10" s="17">
        <v>0.37351002372191799</v>
      </c>
      <c r="I10" s="17">
        <v>0.364350185078472</v>
      </c>
      <c r="J10" s="17">
        <v>0.35720638639353203</v>
      </c>
      <c r="K10" s="17">
        <v>0.385404458505689</v>
      </c>
      <c r="L10" s="17">
        <v>0.348600612113251</v>
      </c>
      <c r="M10" s="17"/>
      <c r="N10" s="17">
        <v>0.36976762692166398</v>
      </c>
      <c r="O10" s="17">
        <v>0.34441150166870999</v>
      </c>
      <c r="P10" s="17">
        <v>0.38245128738675299</v>
      </c>
      <c r="Q10" s="17">
        <v>0.34966586084859502</v>
      </c>
      <c r="R10" s="17"/>
      <c r="S10" s="17">
        <v>0.380768753065025</v>
      </c>
      <c r="T10" s="17">
        <v>0.37871354326215501</v>
      </c>
      <c r="U10" s="17">
        <v>0.32504757442281801</v>
      </c>
      <c r="V10" s="17">
        <v>0.37312521656165698</v>
      </c>
      <c r="W10" s="17">
        <v>0.363522723054856</v>
      </c>
      <c r="X10" s="17">
        <v>0.38305299419706801</v>
      </c>
      <c r="Y10" s="17">
        <v>0.35891651998442398</v>
      </c>
      <c r="Z10" s="17">
        <v>0.32844690975561203</v>
      </c>
      <c r="AA10" s="17">
        <v>0.33069217058102501</v>
      </c>
      <c r="AB10" s="17">
        <v>0.34793034478614698</v>
      </c>
      <c r="AC10" s="17">
        <v>0.36381736412448801</v>
      </c>
      <c r="AD10" s="17"/>
      <c r="AE10" s="17">
        <v>0.32223455372065501</v>
      </c>
      <c r="AF10" s="17">
        <v>0.39324137328652398</v>
      </c>
      <c r="AG10" s="17">
        <v>0.37371593074285703</v>
      </c>
      <c r="AH10" s="17"/>
      <c r="AI10" s="17">
        <v>0.357855528361677</v>
      </c>
      <c r="AJ10" s="17">
        <v>0.39268939831549099</v>
      </c>
      <c r="AK10" s="17">
        <v>0.39364406656741102</v>
      </c>
      <c r="AL10" s="17">
        <v>0.122163622224363</v>
      </c>
      <c r="AM10" s="17">
        <v>0.33867479361656899</v>
      </c>
      <c r="AN10" s="17"/>
      <c r="AO10" s="17">
        <v>0.39969504187014498</v>
      </c>
      <c r="AP10" s="17">
        <v>0.365083445890523</v>
      </c>
      <c r="AQ10" s="17">
        <v>0.46574621645048803</v>
      </c>
      <c r="AR10" s="17"/>
      <c r="AS10" s="17">
        <v>0.35517924690740799</v>
      </c>
      <c r="AT10" s="17">
        <v>0.38519379822947297</v>
      </c>
      <c r="AU10" s="17">
        <v>0.35012341579485701</v>
      </c>
      <c r="AV10" s="17">
        <v>0.39417127815200098</v>
      </c>
      <c r="AW10" s="17">
        <v>0.246129837352137</v>
      </c>
      <c r="AX10" s="17"/>
      <c r="AY10" s="17">
        <v>0.230021729168358</v>
      </c>
      <c r="AZ10" s="17">
        <v>0.25293063033588098</v>
      </c>
      <c r="BA10" s="17">
        <v>0.35200955720562999</v>
      </c>
      <c r="BB10" s="17">
        <v>0.28705857287203401</v>
      </c>
      <c r="BC10" s="17">
        <v>0.38774569422411498</v>
      </c>
      <c r="BD10" s="17">
        <v>0.40000407732056198</v>
      </c>
      <c r="BE10" s="17">
        <v>0.33685878330886099</v>
      </c>
      <c r="BF10" s="17">
        <v>0.46750591987363499</v>
      </c>
      <c r="BG10" s="17">
        <v>0.33625494039911902</v>
      </c>
      <c r="BH10" s="17">
        <v>0.32337539684438898</v>
      </c>
      <c r="BI10" s="17">
        <v>0.4044808951669</v>
      </c>
      <c r="BJ10" s="17">
        <v>0.38882456285788303</v>
      </c>
      <c r="BK10" s="17">
        <v>0.34516828563209001</v>
      </c>
      <c r="BL10" s="17">
        <v>0.41027879196087902</v>
      </c>
      <c r="BM10" s="17">
        <v>0.47401026435601701</v>
      </c>
      <c r="BN10" s="17">
        <v>0.313935339300629</v>
      </c>
      <c r="BO10" s="17"/>
      <c r="BP10" s="17">
        <v>0.35643825530376999</v>
      </c>
      <c r="BQ10" s="17">
        <v>0.32680771961362598</v>
      </c>
      <c r="BR10" s="17">
        <v>0.41198464508023003</v>
      </c>
      <c r="BS10" s="17">
        <v>0.37138775751872</v>
      </c>
      <c r="BT10" s="17">
        <v>0.38264330365141602</v>
      </c>
      <c r="BU10" s="17">
        <v>0.31319168808758502</v>
      </c>
      <c r="BV10" s="17"/>
      <c r="BW10" s="17">
        <v>0.42566085287468503</v>
      </c>
      <c r="BX10" s="17">
        <v>0.376807029077174</v>
      </c>
      <c r="BY10" s="17">
        <v>0.35549543815540402</v>
      </c>
      <c r="BZ10" s="17">
        <v>0.35511291323675498</v>
      </c>
      <c r="CA10" s="17">
        <v>0.37569944280671003</v>
      </c>
      <c r="CB10" s="17">
        <v>0.40690668945469299</v>
      </c>
      <c r="CC10" s="17">
        <v>0.275190467977804</v>
      </c>
      <c r="CD10" s="17">
        <v>0.28587772357633101</v>
      </c>
      <c r="CE10" s="17"/>
      <c r="CF10" s="17">
        <v>0.35545155127994699</v>
      </c>
      <c r="CG10" s="17">
        <v>0.37764390452871999</v>
      </c>
      <c r="CH10" s="17">
        <v>0.35967644846025199</v>
      </c>
      <c r="CI10" s="17">
        <v>0.33514703585609201</v>
      </c>
      <c r="CJ10" s="17">
        <v>0.31680762305544902</v>
      </c>
      <c r="CK10" s="17"/>
      <c r="CL10" s="17">
        <v>0.379322097956453</v>
      </c>
      <c r="CM10" s="17"/>
      <c r="CN10" s="17">
        <v>0.33543245647080799</v>
      </c>
      <c r="CO10" s="17">
        <v>0.40180677086792499</v>
      </c>
      <c r="CP10" s="17">
        <v>0.37843757965528202</v>
      </c>
    </row>
    <row r="11" spans="2:94" x14ac:dyDescent="0.35">
      <c r="B11" s="18" t="s">
        <v>207</v>
      </c>
      <c r="C11" s="17">
        <v>0.17989460858988901</v>
      </c>
      <c r="D11" s="17">
        <v>0.168191873675055</v>
      </c>
      <c r="E11" s="17">
        <v>0.193107645868273</v>
      </c>
      <c r="F11" s="17"/>
      <c r="G11" s="17">
        <v>0.19908959201969101</v>
      </c>
      <c r="H11" s="17">
        <v>0.21772366610798599</v>
      </c>
      <c r="I11" s="17">
        <v>0.170046882919385</v>
      </c>
      <c r="J11" s="17">
        <v>0.19084107474114301</v>
      </c>
      <c r="K11" s="17">
        <v>0.167918484299211</v>
      </c>
      <c r="L11" s="17">
        <v>0.14553825069074899</v>
      </c>
      <c r="M11" s="17"/>
      <c r="N11" s="17">
        <v>0.15433661881292601</v>
      </c>
      <c r="O11" s="17">
        <v>0.181332008213199</v>
      </c>
      <c r="P11" s="17">
        <v>0.16129508777125101</v>
      </c>
      <c r="Q11" s="17">
        <v>0.22611990727009099</v>
      </c>
      <c r="R11" s="17"/>
      <c r="S11" s="17">
        <v>0.230740496725692</v>
      </c>
      <c r="T11" s="17">
        <v>0.16869580748739099</v>
      </c>
      <c r="U11" s="17">
        <v>0.22620253963504899</v>
      </c>
      <c r="V11" s="17">
        <v>0.16853790130690899</v>
      </c>
      <c r="W11" s="17">
        <v>0.16241502835777499</v>
      </c>
      <c r="X11" s="17">
        <v>0.21331053087657101</v>
      </c>
      <c r="Y11" s="17">
        <v>0.120771327841435</v>
      </c>
      <c r="Z11" s="17">
        <v>0.155682524841187</v>
      </c>
      <c r="AA11" s="17">
        <v>0.173737584656458</v>
      </c>
      <c r="AB11" s="17">
        <v>0.14789984927531499</v>
      </c>
      <c r="AC11" s="17">
        <v>0.14471472441516001</v>
      </c>
      <c r="AD11" s="17"/>
      <c r="AE11" s="17">
        <v>0.19105163959134999</v>
      </c>
      <c r="AF11" s="17">
        <v>0.15560279427787899</v>
      </c>
      <c r="AG11" s="17">
        <v>0.21022039888906299</v>
      </c>
      <c r="AH11" s="17"/>
      <c r="AI11" s="17">
        <v>0.17911824806691201</v>
      </c>
      <c r="AJ11" s="17">
        <v>0.16146707659683501</v>
      </c>
      <c r="AK11" s="17">
        <v>0.14747398568199199</v>
      </c>
      <c r="AL11" s="17">
        <v>0</v>
      </c>
      <c r="AM11" s="17">
        <v>0.26252170570446798</v>
      </c>
      <c r="AN11" s="17"/>
      <c r="AO11" s="17">
        <v>0.166036236812628</v>
      </c>
      <c r="AP11" s="17">
        <v>0.15420430388816</v>
      </c>
      <c r="AQ11" s="17">
        <v>0.19370645823104199</v>
      </c>
      <c r="AR11" s="17"/>
      <c r="AS11" s="17">
        <v>0.21229445530739</v>
      </c>
      <c r="AT11" s="17">
        <v>0.16667285417139499</v>
      </c>
      <c r="AU11" s="17">
        <v>0.175602363563088</v>
      </c>
      <c r="AV11" s="17">
        <v>0.15692301000832601</v>
      </c>
      <c r="AW11" s="17">
        <v>0.114921498067122</v>
      </c>
      <c r="AX11" s="17"/>
      <c r="AY11" s="17">
        <v>0</v>
      </c>
      <c r="AZ11" s="17">
        <v>0.256795210939532</v>
      </c>
      <c r="BA11" s="17">
        <v>0.131290531081662</v>
      </c>
      <c r="BB11" s="17">
        <v>0.24617618156363499</v>
      </c>
      <c r="BC11" s="17">
        <v>0.17808751481060101</v>
      </c>
      <c r="BD11" s="17">
        <v>0.16266985564397701</v>
      </c>
      <c r="BE11" s="17">
        <v>0.245403574905387</v>
      </c>
      <c r="BF11" s="17">
        <v>0.17228514352924501</v>
      </c>
      <c r="BG11" s="17">
        <v>0.23777913114676799</v>
      </c>
      <c r="BH11" s="17">
        <v>0.122263304281329</v>
      </c>
      <c r="BI11" s="17">
        <v>0.20122256284091999</v>
      </c>
      <c r="BJ11" s="17">
        <v>0.13385624576280999</v>
      </c>
      <c r="BK11" s="17">
        <v>0.14982638627334</v>
      </c>
      <c r="BL11" s="17">
        <v>0.146975038504052</v>
      </c>
      <c r="BM11" s="17">
        <v>5.4084513377924699E-2</v>
      </c>
      <c r="BN11" s="17">
        <v>0.109991028625365</v>
      </c>
      <c r="BO11" s="17"/>
      <c r="BP11" s="17">
        <v>0.204255582470764</v>
      </c>
      <c r="BQ11" s="17">
        <v>0.187245696745728</v>
      </c>
      <c r="BR11" s="17">
        <v>0.19349278487143301</v>
      </c>
      <c r="BS11" s="17">
        <v>0.14033746447439099</v>
      </c>
      <c r="BT11" s="17">
        <v>0.19536824081860599</v>
      </c>
      <c r="BU11" s="17">
        <v>0.11917762672193399</v>
      </c>
      <c r="BV11" s="17"/>
      <c r="BW11" s="17">
        <v>0.238045790136756</v>
      </c>
      <c r="BX11" s="17">
        <v>0.176050806209327</v>
      </c>
      <c r="BY11" s="17">
        <v>0.17036059180604199</v>
      </c>
      <c r="BZ11" s="17">
        <v>0.16659180620748101</v>
      </c>
      <c r="CA11" s="17">
        <v>0.173063649198233</v>
      </c>
      <c r="CB11" s="17">
        <v>0.24724744422546799</v>
      </c>
      <c r="CC11" s="17">
        <v>0.13659167921654</v>
      </c>
      <c r="CD11" s="17">
        <v>0.201624290455475</v>
      </c>
      <c r="CE11" s="17"/>
      <c r="CF11" s="17">
        <v>0.122385051355036</v>
      </c>
      <c r="CG11" s="17">
        <v>0.16415331763100799</v>
      </c>
      <c r="CH11" s="17">
        <v>0.217572637533755</v>
      </c>
      <c r="CI11" s="17">
        <v>0.16198069322045</v>
      </c>
      <c r="CJ11" s="17">
        <v>0.14173307607531599</v>
      </c>
      <c r="CK11" s="17"/>
      <c r="CL11" s="17">
        <v>0.11858912596759701</v>
      </c>
      <c r="CM11" s="17"/>
      <c r="CN11" s="17">
        <v>0.154652195126424</v>
      </c>
      <c r="CO11" s="17">
        <v>0.23256681333474899</v>
      </c>
      <c r="CP11" s="17">
        <v>0.189130156352248</v>
      </c>
    </row>
    <row r="12" spans="2:94" x14ac:dyDescent="0.35">
      <c r="B12" s="18" t="s">
        <v>208</v>
      </c>
      <c r="C12" s="17">
        <v>5.7781220600269398E-2</v>
      </c>
      <c r="D12" s="17">
        <v>6.4624531783347997E-2</v>
      </c>
      <c r="E12" s="17">
        <v>5.1417442635381401E-2</v>
      </c>
      <c r="F12" s="17"/>
      <c r="G12" s="17">
        <v>6.3839020973048305E-2</v>
      </c>
      <c r="H12" s="17">
        <v>5.8803218847180198E-2</v>
      </c>
      <c r="I12" s="17">
        <v>3.8153813408811299E-2</v>
      </c>
      <c r="J12" s="17">
        <v>6.2013275089465102E-2</v>
      </c>
      <c r="K12" s="17">
        <v>7.3453328859122605E-2</v>
      </c>
      <c r="L12" s="17">
        <v>5.56976977219217E-2</v>
      </c>
      <c r="M12" s="17"/>
      <c r="N12" s="17">
        <v>6.5063735351690993E-2</v>
      </c>
      <c r="O12" s="17">
        <v>5.4064991460289397E-2</v>
      </c>
      <c r="P12" s="17">
        <v>5.1960726683377201E-2</v>
      </c>
      <c r="Q12" s="17">
        <v>5.9815498326699697E-2</v>
      </c>
      <c r="R12" s="17"/>
      <c r="S12" s="17">
        <v>5.8133344405484601E-2</v>
      </c>
      <c r="T12" s="17">
        <v>4.4621300021705702E-2</v>
      </c>
      <c r="U12" s="17">
        <v>2.1154854526579898E-2</v>
      </c>
      <c r="V12" s="17">
        <v>6.1319236356004198E-2</v>
      </c>
      <c r="W12" s="17">
        <v>9.1152568033921605E-2</v>
      </c>
      <c r="X12" s="17">
        <v>8.1296276586574498E-2</v>
      </c>
      <c r="Y12" s="17">
        <v>4.2231667434165197E-2</v>
      </c>
      <c r="Z12" s="17">
        <v>6.1511602262045897E-2</v>
      </c>
      <c r="AA12" s="17">
        <v>8.5129786434278196E-2</v>
      </c>
      <c r="AB12" s="17">
        <v>3.92673495097077E-2</v>
      </c>
      <c r="AC12" s="17">
        <v>5.2590187554999203E-2</v>
      </c>
      <c r="AD12" s="17"/>
      <c r="AE12" s="17">
        <v>6.4242255378870697E-2</v>
      </c>
      <c r="AF12" s="17">
        <v>5.2545049186712101E-2</v>
      </c>
      <c r="AG12" s="17">
        <v>5.0576653548862302E-2</v>
      </c>
      <c r="AH12" s="17"/>
      <c r="AI12" s="17">
        <v>6.8827946073814705E-2</v>
      </c>
      <c r="AJ12" s="17">
        <v>4.7811702144813603E-2</v>
      </c>
      <c r="AK12" s="17">
        <v>0</v>
      </c>
      <c r="AL12" s="17">
        <v>0</v>
      </c>
      <c r="AM12" s="17">
        <v>2.9905935499471899E-2</v>
      </c>
      <c r="AN12" s="17"/>
      <c r="AO12" s="17">
        <v>5.67815971630376E-2</v>
      </c>
      <c r="AP12" s="17">
        <v>4.5376813153516E-2</v>
      </c>
      <c r="AQ12" s="17">
        <v>2.8503684702813399E-2</v>
      </c>
      <c r="AR12" s="17"/>
      <c r="AS12" s="17">
        <v>6.7990352916932395E-2</v>
      </c>
      <c r="AT12" s="17">
        <v>7.2316924165736998E-2</v>
      </c>
      <c r="AU12" s="17">
        <v>5.01247734518862E-2</v>
      </c>
      <c r="AV12" s="17">
        <v>4.5518498150065298E-2</v>
      </c>
      <c r="AW12" s="17">
        <v>0</v>
      </c>
      <c r="AX12" s="17"/>
      <c r="AY12" s="17">
        <v>0.21764015624305799</v>
      </c>
      <c r="AZ12" s="17">
        <v>8.6758917395388602E-2</v>
      </c>
      <c r="BA12" s="17">
        <v>4.3682292383237002E-2</v>
      </c>
      <c r="BB12" s="17">
        <v>4.66482597153417E-2</v>
      </c>
      <c r="BC12" s="17">
        <v>5.7635252862369597E-2</v>
      </c>
      <c r="BD12" s="17">
        <v>6.25774764458146E-2</v>
      </c>
      <c r="BE12" s="17">
        <v>9.5368715945889901E-2</v>
      </c>
      <c r="BF12" s="17">
        <v>3.53944431243653E-2</v>
      </c>
      <c r="BG12" s="17">
        <v>5.0107685731289098E-2</v>
      </c>
      <c r="BH12" s="17">
        <v>1.69491746784039E-2</v>
      </c>
      <c r="BI12" s="17">
        <v>4.8027533974948099E-2</v>
      </c>
      <c r="BJ12" s="17">
        <v>3.2977866003268998E-2</v>
      </c>
      <c r="BK12" s="17">
        <v>7.1226919407268302E-2</v>
      </c>
      <c r="BL12" s="17">
        <v>9.6560618508842594E-2</v>
      </c>
      <c r="BM12" s="17">
        <v>4.9223141262771497E-2</v>
      </c>
      <c r="BN12" s="17">
        <v>1.9245112110894701E-2</v>
      </c>
      <c r="BO12" s="17"/>
      <c r="BP12" s="17">
        <v>6.0305090338696E-2</v>
      </c>
      <c r="BQ12" s="17">
        <v>6.8876956342674198E-2</v>
      </c>
      <c r="BR12" s="17">
        <v>5.7640447677810298E-2</v>
      </c>
      <c r="BS12" s="17">
        <v>3.42328243297218E-2</v>
      </c>
      <c r="BT12" s="17">
        <v>4.4835098340905599E-2</v>
      </c>
      <c r="BU12" s="17">
        <v>0.10352094327210699</v>
      </c>
      <c r="BV12" s="17"/>
      <c r="BW12" s="17">
        <v>2.8121379044686499E-2</v>
      </c>
      <c r="BX12" s="17">
        <v>4.9450922449564498E-2</v>
      </c>
      <c r="BY12" s="17">
        <v>5.3027701289314597E-2</v>
      </c>
      <c r="BZ12" s="17">
        <v>7.1900147128058006E-2</v>
      </c>
      <c r="CA12" s="17">
        <v>5.9562913095276997E-2</v>
      </c>
      <c r="CB12" s="17">
        <v>0</v>
      </c>
      <c r="CC12" s="17">
        <v>4.2107431457816001E-2</v>
      </c>
      <c r="CD12" s="17">
        <v>0.15476438544882201</v>
      </c>
      <c r="CE12" s="17"/>
      <c r="CF12" s="17">
        <v>3.2197783913286003E-2</v>
      </c>
      <c r="CG12" s="17">
        <v>5.55718763713536E-2</v>
      </c>
      <c r="CH12" s="17">
        <v>6.7542728774771701E-2</v>
      </c>
      <c r="CI12" s="17">
        <v>4.7168897968913201E-2</v>
      </c>
      <c r="CJ12" s="17">
        <v>8.3468021199460493E-2</v>
      </c>
      <c r="CK12" s="17"/>
      <c r="CL12" s="17">
        <v>6.0070493303494399E-2</v>
      </c>
      <c r="CM12" s="17"/>
      <c r="CN12" s="17">
        <v>5.5416368783280101E-2</v>
      </c>
      <c r="CO12" s="17">
        <v>7.0065790840520295E-2</v>
      </c>
      <c r="CP12" s="17">
        <v>5.2806840985362598E-2</v>
      </c>
    </row>
    <row r="13" spans="2:94" x14ac:dyDescent="0.35">
      <c r="B13" s="18" t="s">
        <v>209</v>
      </c>
      <c r="C13" s="17">
        <v>6.7520795736836295E-2</v>
      </c>
      <c r="D13" s="17">
        <v>6.8491098545169604E-2</v>
      </c>
      <c r="E13" s="17">
        <v>6.7114546266280495E-2</v>
      </c>
      <c r="F13" s="17"/>
      <c r="G13" s="17">
        <v>4.1568304287607702E-2</v>
      </c>
      <c r="H13" s="17">
        <v>3.5111997181991102E-2</v>
      </c>
      <c r="I13" s="17">
        <v>8.2680336838059407E-2</v>
      </c>
      <c r="J13" s="17">
        <v>5.1011028007297399E-2</v>
      </c>
      <c r="K13" s="17">
        <v>8.9034778831657294E-2</v>
      </c>
      <c r="L13" s="17">
        <v>9.5851585023321806E-2</v>
      </c>
      <c r="M13" s="17"/>
      <c r="N13" s="17">
        <v>7.2192227156913105E-2</v>
      </c>
      <c r="O13" s="17">
        <v>7.46250433491326E-2</v>
      </c>
      <c r="P13" s="17">
        <v>6.4495954485331602E-2</v>
      </c>
      <c r="Q13" s="17">
        <v>5.84129505543328E-2</v>
      </c>
      <c r="R13" s="17"/>
      <c r="S13" s="17">
        <v>3.0618862309215001E-2</v>
      </c>
      <c r="T13" s="17">
        <v>5.4117043769757199E-2</v>
      </c>
      <c r="U13" s="17">
        <v>8.4023719551290399E-2</v>
      </c>
      <c r="V13" s="17">
        <v>7.4440071673992095E-2</v>
      </c>
      <c r="W13" s="17">
        <v>9.4055303058169101E-2</v>
      </c>
      <c r="X13" s="17">
        <v>5.8230196600525801E-2</v>
      </c>
      <c r="Y13" s="17">
        <v>5.2631653033874203E-2</v>
      </c>
      <c r="Z13" s="17">
        <v>8.0642688661957701E-2</v>
      </c>
      <c r="AA13" s="17">
        <v>6.8321106715153596E-2</v>
      </c>
      <c r="AB13" s="17">
        <v>0.11860528708297299</v>
      </c>
      <c r="AC13" s="17">
        <v>6.99869278703978E-2</v>
      </c>
      <c r="AD13" s="17"/>
      <c r="AE13" s="17">
        <v>0.101147688288315</v>
      </c>
      <c r="AF13" s="17">
        <v>4.43791049561253E-2</v>
      </c>
      <c r="AG13" s="17">
        <v>6.3293163830949406E-2</v>
      </c>
      <c r="AH13" s="17"/>
      <c r="AI13" s="17">
        <v>9.8833754693600298E-2</v>
      </c>
      <c r="AJ13" s="17">
        <v>2.40840632050782E-2</v>
      </c>
      <c r="AK13" s="17">
        <v>7.6003203450572293E-2</v>
      </c>
      <c r="AL13" s="17">
        <v>0.34559200321941103</v>
      </c>
      <c r="AM13" s="17">
        <v>0.100831985958107</v>
      </c>
      <c r="AN13" s="17"/>
      <c r="AO13" s="17">
        <v>7.5929578269126594E-2</v>
      </c>
      <c r="AP13" s="17">
        <v>3.0821351470960101E-2</v>
      </c>
      <c r="AQ13" s="17">
        <v>2.9979420834840301E-2</v>
      </c>
      <c r="AR13" s="17"/>
      <c r="AS13" s="17">
        <v>3.9528338689402698E-2</v>
      </c>
      <c r="AT13" s="17">
        <v>9.0772551844656199E-2</v>
      </c>
      <c r="AU13" s="17">
        <v>6.6175611876220203E-2</v>
      </c>
      <c r="AV13" s="17">
        <v>5.7353092212582703E-2</v>
      </c>
      <c r="AW13" s="17">
        <v>0.265870902689118</v>
      </c>
      <c r="AX13" s="17"/>
      <c r="AY13" s="17">
        <v>0</v>
      </c>
      <c r="AZ13" s="17">
        <v>7.29862560299879E-2</v>
      </c>
      <c r="BA13" s="17">
        <v>7.9201644260287293E-2</v>
      </c>
      <c r="BB13" s="17">
        <v>7.3010941781347496E-2</v>
      </c>
      <c r="BC13" s="17">
        <v>7.79522293277079E-2</v>
      </c>
      <c r="BD13" s="17">
        <v>6.5321187173172895E-2</v>
      </c>
      <c r="BE13" s="17">
        <v>8.3361371984459698E-2</v>
      </c>
      <c r="BF13" s="17">
        <v>3.5144009934414203E-2</v>
      </c>
      <c r="BG13" s="17">
        <v>4.8112658763592102E-2</v>
      </c>
      <c r="BH13" s="17">
        <v>9.0211846394430598E-2</v>
      </c>
      <c r="BI13" s="17">
        <v>4.9657004903062997E-2</v>
      </c>
      <c r="BJ13" s="17">
        <v>6.8143315640262506E-2</v>
      </c>
      <c r="BK13" s="17">
        <v>9.6791995851824297E-2</v>
      </c>
      <c r="BL13" s="17">
        <v>0</v>
      </c>
      <c r="BM13" s="17">
        <v>0</v>
      </c>
      <c r="BN13" s="17">
        <v>8.47231471712864E-2</v>
      </c>
      <c r="BO13" s="17"/>
      <c r="BP13" s="17">
        <v>4.5053720429492301E-2</v>
      </c>
      <c r="BQ13" s="17">
        <v>6.3864200420995498E-2</v>
      </c>
      <c r="BR13" s="17">
        <v>8.6853367260567998E-2</v>
      </c>
      <c r="BS13" s="17">
        <v>7.1314458608325207E-2</v>
      </c>
      <c r="BT13" s="17">
        <v>7.0139678348962495E-2</v>
      </c>
      <c r="BU13" s="17">
        <v>0.115726219227718</v>
      </c>
      <c r="BV13" s="17"/>
      <c r="BW13" s="17">
        <v>0.119017265853177</v>
      </c>
      <c r="BX13" s="17">
        <v>3.6387953931539797E-2</v>
      </c>
      <c r="BY13" s="17">
        <v>5.9112291264389702E-2</v>
      </c>
      <c r="BZ13" s="17">
        <v>0.129227589388446</v>
      </c>
      <c r="CA13" s="17">
        <v>4.2189289505225103E-2</v>
      </c>
      <c r="CB13" s="17">
        <v>5.7758811405680198E-2</v>
      </c>
      <c r="CC13" s="17">
        <v>0.11711371677483801</v>
      </c>
      <c r="CD13" s="17">
        <v>2.79971783111857E-2</v>
      </c>
      <c r="CE13" s="17"/>
      <c r="CF13" s="17">
        <v>9.1599821344316795E-2</v>
      </c>
      <c r="CG13" s="17">
        <v>6.1586070968096103E-2</v>
      </c>
      <c r="CH13" s="17">
        <v>6.29234100252659E-2</v>
      </c>
      <c r="CI13" s="17">
        <v>6.9441006655742904E-2</v>
      </c>
      <c r="CJ13" s="17">
        <v>0.107594624132412</v>
      </c>
      <c r="CK13" s="17"/>
      <c r="CL13" s="17">
        <v>5.2559479135937497E-2</v>
      </c>
      <c r="CM13" s="17"/>
      <c r="CN13" s="17">
        <v>5.4297768769587598E-2</v>
      </c>
      <c r="CO13" s="17">
        <v>0.10689310936754701</v>
      </c>
      <c r="CP13" s="17">
        <v>6.2999072082425597E-2</v>
      </c>
    </row>
    <row r="14" spans="2:94" x14ac:dyDescent="0.35">
      <c r="B14" s="18" t="s">
        <v>133</v>
      </c>
      <c r="C14" s="17">
        <v>3.09994342265906E-2</v>
      </c>
      <c r="D14" s="17">
        <v>2.48982108913312E-2</v>
      </c>
      <c r="E14" s="17">
        <v>3.7363058005279497E-2</v>
      </c>
      <c r="F14" s="17"/>
      <c r="G14" s="17">
        <v>4.1659267450281798E-2</v>
      </c>
      <c r="H14" s="17">
        <v>2.3009235447337899E-2</v>
      </c>
      <c r="I14" s="17">
        <v>3.3178024131582697E-2</v>
      </c>
      <c r="J14" s="17">
        <v>4.0625134979370099E-2</v>
      </c>
      <c r="K14" s="17">
        <v>1.9266769826596E-2</v>
      </c>
      <c r="L14" s="17">
        <v>2.8445559951885999E-2</v>
      </c>
      <c r="M14" s="17"/>
      <c r="N14" s="17">
        <v>6.9133125397098996E-3</v>
      </c>
      <c r="O14" s="17">
        <v>3.0435075129157899E-2</v>
      </c>
      <c r="P14" s="17">
        <v>3.7522724770510003E-2</v>
      </c>
      <c r="Q14" s="17">
        <v>5.5291773358945299E-2</v>
      </c>
      <c r="R14" s="17"/>
      <c r="S14" s="17">
        <v>2.7934471194289899E-2</v>
      </c>
      <c r="T14" s="17">
        <v>2.71215682728142E-2</v>
      </c>
      <c r="U14" s="17">
        <v>1.0117063550573201E-2</v>
      </c>
      <c r="V14" s="17">
        <v>1.2432603844328399E-2</v>
      </c>
      <c r="W14" s="17">
        <v>4.3546171577916799E-2</v>
      </c>
      <c r="X14" s="17">
        <v>5.6830191360426899E-2</v>
      </c>
      <c r="Y14" s="17">
        <v>2.2473282767142701E-2</v>
      </c>
      <c r="Z14" s="17">
        <v>1.9462257877771501E-2</v>
      </c>
      <c r="AA14" s="17">
        <v>5.7057957211349999E-2</v>
      </c>
      <c r="AB14" s="17">
        <v>3.16465319232591E-2</v>
      </c>
      <c r="AC14" s="17">
        <v>1.69841027145652E-2</v>
      </c>
      <c r="AD14" s="17"/>
      <c r="AE14" s="17">
        <v>2.97867376226978E-2</v>
      </c>
      <c r="AF14" s="17">
        <v>2.1200028479659402E-2</v>
      </c>
      <c r="AG14" s="17">
        <v>4.8393087549461603E-2</v>
      </c>
      <c r="AH14" s="17"/>
      <c r="AI14" s="17">
        <v>2.68815377737842E-2</v>
      </c>
      <c r="AJ14" s="17">
        <v>1.42360564527185E-2</v>
      </c>
      <c r="AK14" s="17">
        <v>1.3654706543172E-2</v>
      </c>
      <c r="AL14" s="17">
        <v>0</v>
      </c>
      <c r="AM14" s="17">
        <v>8.2382847076085799E-2</v>
      </c>
      <c r="AN14" s="17"/>
      <c r="AO14" s="17">
        <v>1.0761415643321601E-2</v>
      </c>
      <c r="AP14" s="17">
        <v>1.9624172379931699E-2</v>
      </c>
      <c r="AQ14" s="17">
        <v>3.4457196536380803E-2</v>
      </c>
      <c r="AR14" s="17"/>
      <c r="AS14" s="17">
        <v>6.2150499170018601E-2</v>
      </c>
      <c r="AT14" s="17">
        <v>2.81113961793206E-2</v>
      </c>
      <c r="AU14" s="17">
        <v>2.4775212115222399E-2</v>
      </c>
      <c r="AV14" s="17">
        <v>7.9802465918440198E-3</v>
      </c>
      <c r="AW14" s="17">
        <v>0</v>
      </c>
      <c r="AX14" s="17"/>
      <c r="AY14" s="17">
        <v>0.22333912225376501</v>
      </c>
      <c r="AZ14" s="17">
        <v>8.6836001579946004E-2</v>
      </c>
      <c r="BA14" s="17">
        <v>3.4068059728056301E-2</v>
      </c>
      <c r="BB14" s="17">
        <v>5.9094685555441097E-2</v>
      </c>
      <c r="BC14" s="17">
        <v>2.48238241942699E-2</v>
      </c>
      <c r="BD14" s="17">
        <v>2.76814628612507E-2</v>
      </c>
      <c r="BE14" s="17">
        <v>1.09189770141104E-2</v>
      </c>
      <c r="BF14" s="17">
        <v>1.1828906569395699E-2</v>
      </c>
      <c r="BG14" s="17">
        <v>3.90502786526781E-2</v>
      </c>
      <c r="BH14" s="17">
        <v>3.5023505415354803E-2</v>
      </c>
      <c r="BI14" s="17">
        <v>1.21579897582257E-2</v>
      </c>
      <c r="BJ14" s="17">
        <v>1.5422767984946699E-2</v>
      </c>
      <c r="BK14" s="17">
        <v>2.1866411989314102E-2</v>
      </c>
      <c r="BL14" s="17">
        <v>0</v>
      </c>
      <c r="BM14" s="17">
        <v>5.2586791395479601E-2</v>
      </c>
      <c r="BN14" s="17">
        <v>0</v>
      </c>
      <c r="BO14" s="17"/>
      <c r="BP14" s="17">
        <v>2.98674400058925E-2</v>
      </c>
      <c r="BQ14" s="17">
        <v>3.83350549817311E-2</v>
      </c>
      <c r="BR14" s="17">
        <v>3.4161406647447198E-2</v>
      </c>
      <c r="BS14" s="17">
        <v>3.3163876519023798E-2</v>
      </c>
      <c r="BT14" s="17">
        <v>8.6142668102680599E-3</v>
      </c>
      <c r="BU14" s="17">
        <v>3.1872823350431803E-2</v>
      </c>
      <c r="BV14" s="17"/>
      <c r="BW14" s="17">
        <v>2.56263151452625E-2</v>
      </c>
      <c r="BX14" s="17">
        <v>1.8935165778186401E-2</v>
      </c>
      <c r="BY14" s="17">
        <v>1.86251875611094E-2</v>
      </c>
      <c r="BZ14" s="17">
        <v>3.3550528805134899E-2</v>
      </c>
      <c r="CA14" s="17">
        <v>9.9393970253468297E-3</v>
      </c>
      <c r="CB14" s="17">
        <v>0</v>
      </c>
      <c r="CC14" s="17">
        <v>3.6407451691502897E-2</v>
      </c>
      <c r="CD14" s="17">
        <v>9.1336945055734198E-2</v>
      </c>
      <c r="CE14" s="17"/>
      <c r="CF14" s="17">
        <v>0</v>
      </c>
      <c r="CG14" s="17">
        <v>2.4796761021614301E-2</v>
      </c>
      <c r="CH14" s="17">
        <v>2.8368215186288299E-2</v>
      </c>
      <c r="CI14" s="17">
        <v>6.5628794548395306E-2</v>
      </c>
      <c r="CJ14" s="17">
        <v>6.04513515858029E-2</v>
      </c>
      <c r="CK14" s="17"/>
      <c r="CL14" s="17">
        <v>4.0570700058489902E-2</v>
      </c>
      <c r="CM14" s="17"/>
      <c r="CN14" s="17">
        <v>3.7022729310590197E-2</v>
      </c>
      <c r="CO14" s="17">
        <v>3.0309098431599499E-2</v>
      </c>
      <c r="CP14" s="17">
        <v>1.93582889220619E-2</v>
      </c>
    </row>
    <row r="15" spans="2:94" x14ac:dyDescent="0.35">
      <c r="B15" s="18" t="s">
        <v>145</v>
      </c>
      <c r="C15" s="20">
        <v>0.66380394084641503</v>
      </c>
      <c r="D15" s="20">
        <v>0.67379428510509698</v>
      </c>
      <c r="E15" s="20">
        <v>0.65099730722478499</v>
      </c>
      <c r="F15" s="20"/>
      <c r="G15" s="20">
        <v>0.65384381526937096</v>
      </c>
      <c r="H15" s="20">
        <v>0.66535188241550502</v>
      </c>
      <c r="I15" s="20">
        <v>0.67594094270216198</v>
      </c>
      <c r="J15" s="20">
        <v>0.65550948718272495</v>
      </c>
      <c r="K15" s="20">
        <v>0.65032663818341396</v>
      </c>
      <c r="L15" s="20">
        <v>0.67446690661212105</v>
      </c>
      <c r="M15" s="20"/>
      <c r="N15" s="20">
        <v>0.70149410613875995</v>
      </c>
      <c r="O15" s="20">
        <v>0.65954288184822096</v>
      </c>
      <c r="P15" s="20">
        <v>0.68472550628952999</v>
      </c>
      <c r="Q15" s="20">
        <v>0.600359870489932</v>
      </c>
      <c r="R15" s="20"/>
      <c r="S15" s="20">
        <v>0.65257282536531802</v>
      </c>
      <c r="T15" s="20">
        <v>0.70544428044833096</v>
      </c>
      <c r="U15" s="20">
        <v>0.65850182273650804</v>
      </c>
      <c r="V15" s="20">
        <v>0.68327018681876694</v>
      </c>
      <c r="W15" s="20">
        <v>0.60883092897221802</v>
      </c>
      <c r="X15" s="20">
        <v>0.59033280457590198</v>
      </c>
      <c r="Y15" s="20">
        <v>0.76189206892338301</v>
      </c>
      <c r="Z15" s="20">
        <v>0.68270092635703805</v>
      </c>
      <c r="AA15" s="20">
        <v>0.61575356498276101</v>
      </c>
      <c r="AB15" s="20">
        <v>0.66258098220874595</v>
      </c>
      <c r="AC15" s="20">
        <v>0.71572405744487799</v>
      </c>
      <c r="AD15" s="20"/>
      <c r="AE15" s="20">
        <v>0.61377167911876696</v>
      </c>
      <c r="AF15" s="20">
        <v>0.72627302309962405</v>
      </c>
      <c r="AG15" s="20">
        <v>0.62751669618166295</v>
      </c>
      <c r="AH15" s="20"/>
      <c r="AI15" s="20">
        <v>0.62633851339188895</v>
      </c>
      <c r="AJ15" s="20">
        <v>0.75240110160055496</v>
      </c>
      <c r="AK15" s="20">
        <v>0.762868104324264</v>
      </c>
      <c r="AL15" s="20">
        <v>0.65440799678058903</v>
      </c>
      <c r="AM15" s="20">
        <v>0.524357525761867</v>
      </c>
      <c r="AN15" s="20"/>
      <c r="AO15" s="20">
        <v>0.69049117211188604</v>
      </c>
      <c r="AP15" s="20">
        <v>0.74997335910743301</v>
      </c>
      <c r="AQ15" s="20">
        <v>0.71335323969492304</v>
      </c>
      <c r="AR15" s="20"/>
      <c r="AS15" s="20">
        <v>0.618036353916256</v>
      </c>
      <c r="AT15" s="20">
        <v>0.64212627363889097</v>
      </c>
      <c r="AU15" s="20">
        <v>0.68332203899358301</v>
      </c>
      <c r="AV15" s="20">
        <v>0.73222515303718205</v>
      </c>
      <c r="AW15" s="20">
        <v>0.61920759924376001</v>
      </c>
      <c r="AX15" s="20"/>
      <c r="AY15" s="20">
        <v>0.55902072150317705</v>
      </c>
      <c r="AZ15" s="20">
        <v>0.49662361405514599</v>
      </c>
      <c r="BA15" s="20">
        <v>0.71175747254675703</v>
      </c>
      <c r="BB15" s="20">
        <v>0.57506993138423501</v>
      </c>
      <c r="BC15" s="20">
        <v>0.66150117880505099</v>
      </c>
      <c r="BD15" s="20">
        <v>0.68175001787578504</v>
      </c>
      <c r="BE15" s="20">
        <v>0.56494736015015301</v>
      </c>
      <c r="BF15" s="20">
        <v>0.74534749684257995</v>
      </c>
      <c r="BG15" s="20">
        <v>0.62495024570567304</v>
      </c>
      <c r="BH15" s="20">
        <v>0.73555216923048194</v>
      </c>
      <c r="BI15" s="20">
        <v>0.688934908522843</v>
      </c>
      <c r="BJ15" s="20">
        <v>0.74959980460871201</v>
      </c>
      <c r="BK15" s="20">
        <v>0.66028828647825299</v>
      </c>
      <c r="BL15" s="20">
        <v>0.75646434298710497</v>
      </c>
      <c r="BM15" s="20">
        <v>0.84410555396382403</v>
      </c>
      <c r="BN15" s="20">
        <v>0.78604071209245396</v>
      </c>
      <c r="BO15" s="20"/>
      <c r="BP15" s="20">
        <v>0.66051816675515496</v>
      </c>
      <c r="BQ15" s="20">
        <v>0.64167809150887101</v>
      </c>
      <c r="BR15" s="20">
        <v>0.62785199354274202</v>
      </c>
      <c r="BS15" s="20">
        <v>0.72095137606853799</v>
      </c>
      <c r="BT15" s="20">
        <v>0.68104271568125796</v>
      </c>
      <c r="BU15" s="20">
        <v>0.62970238742781004</v>
      </c>
      <c r="BV15" s="20"/>
      <c r="BW15" s="20">
        <v>0.589189249820117</v>
      </c>
      <c r="BX15" s="20">
        <v>0.71917515163138201</v>
      </c>
      <c r="BY15" s="20">
        <v>0.69887422807914401</v>
      </c>
      <c r="BZ15" s="20">
        <v>0.59872992847087902</v>
      </c>
      <c r="CA15" s="20">
        <v>0.71524475117591801</v>
      </c>
      <c r="CB15" s="20">
        <v>0.69499374436885097</v>
      </c>
      <c r="CC15" s="20">
        <v>0.66777972085930304</v>
      </c>
      <c r="CD15" s="20">
        <v>0.52427720072878403</v>
      </c>
      <c r="CE15" s="20"/>
      <c r="CF15" s="20">
        <v>0.75381734338736195</v>
      </c>
      <c r="CG15" s="20">
        <v>0.69389197400792801</v>
      </c>
      <c r="CH15" s="20">
        <v>0.62359300847991905</v>
      </c>
      <c r="CI15" s="20">
        <v>0.65578060760649803</v>
      </c>
      <c r="CJ15" s="20">
        <v>0.606752927007008</v>
      </c>
      <c r="CK15" s="20"/>
      <c r="CL15" s="20">
        <v>0.72821020153448102</v>
      </c>
      <c r="CM15" s="20"/>
      <c r="CN15" s="20">
        <v>0.69861093801011798</v>
      </c>
      <c r="CO15" s="20">
        <v>0.56016518802558402</v>
      </c>
      <c r="CP15" s="20">
        <v>0.67570564165790203</v>
      </c>
    </row>
    <row r="16" spans="2:94" x14ac:dyDescent="0.35">
      <c r="B16" s="18" t="s">
        <v>146</v>
      </c>
      <c r="C16" s="20">
        <v>0.125302016337106</v>
      </c>
      <c r="D16" s="20">
        <v>0.133115630328518</v>
      </c>
      <c r="E16" s="20">
        <v>0.118531988901662</v>
      </c>
      <c r="F16" s="20"/>
      <c r="G16" s="20">
        <v>0.10540732526065601</v>
      </c>
      <c r="H16" s="20">
        <v>9.39152160291713E-2</v>
      </c>
      <c r="I16" s="20">
        <v>0.120834150246871</v>
      </c>
      <c r="J16" s="20">
        <v>0.11302430309676301</v>
      </c>
      <c r="K16" s="20">
        <v>0.16248810769078001</v>
      </c>
      <c r="L16" s="20">
        <v>0.15154928274524401</v>
      </c>
      <c r="M16" s="20"/>
      <c r="N16" s="20">
        <v>0.137255962508604</v>
      </c>
      <c r="O16" s="20">
        <v>0.12869003480942201</v>
      </c>
      <c r="P16" s="20">
        <v>0.116456681168709</v>
      </c>
      <c r="Q16" s="20">
        <v>0.118228448881033</v>
      </c>
      <c r="R16" s="20"/>
      <c r="S16" s="20">
        <v>8.8752206714699605E-2</v>
      </c>
      <c r="T16" s="20">
        <v>9.8738343791462901E-2</v>
      </c>
      <c r="U16" s="20">
        <v>0.10517857407787</v>
      </c>
      <c r="V16" s="20">
        <v>0.135759308029996</v>
      </c>
      <c r="W16" s="20">
        <v>0.185207871092091</v>
      </c>
      <c r="X16" s="20">
        <v>0.13952647318709999</v>
      </c>
      <c r="Y16" s="20">
        <v>9.48633204680394E-2</v>
      </c>
      <c r="Z16" s="20">
        <v>0.142154290924004</v>
      </c>
      <c r="AA16" s="20">
        <v>0.153450893149432</v>
      </c>
      <c r="AB16" s="20">
        <v>0.157872636592681</v>
      </c>
      <c r="AC16" s="20">
        <v>0.122577115425397</v>
      </c>
      <c r="AD16" s="20"/>
      <c r="AE16" s="20">
        <v>0.16538994366718601</v>
      </c>
      <c r="AF16" s="20">
        <v>9.6924154142837393E-2</v>
      </c>
      <c r="AG16" s="20">
        <v>0.113869817379812</v>
      </c>
      <c r="AH16" s="20"/>
      <c r="AI16" s="20">
        <v>0.16766170076741499</v>
      </c>
      <c r="AJ16" s="20">
        <v>7.1895765349891796E-2</v>
      </c>
      <c r="AK16" s="20">
        <v>7.6003203450572293E-2</v>
      </c>
      <c r="AL16" s="20">
        <v>0.34559200321941103</v>
      </c>
      <c r="AM16" s="20">
        <v>0.13073792145757901</v>
      </c>
      <c r="AN16" s="20"/>
      <c r="AO16" s="20">
        <v>0.13271117543216401</v>
      </c>
      <c r="AP16" s="20">
        <v>7.6198164624475997E-2</v>
      </c>
      <c r="AQ16" s="20">
        <v>5.84831055376537E-2</v>
      </c>
      <c r="AR16" s="20"/>
      <c r="AS16" s="20">
        <v>0.107518691606335</v>
      </c>
      <c r="AT16" s="20">
        <v>0.163089476010393</v>
      </c>
      <c r="AU16" s="20">
        <v>0.11630038532810601</v>
      </c>
      <c r="AV16" s="20">
        <v>0.10287159036264799</v>
      </c>
      <c r="AW16" s="20">
        <v>0.265870902689118</v>
      </c>
      <c r="AX16" s="20"/>
      <c r="AY16" s="20">
        <v>0.21764015624305799</v>
      </c>
      <c r="AZ16" s="20">
        <v>0.159745173425377</v>
      </c>
      <c r="BA16" s="20">
        <v>0.122883936643524</v>
      </c>
      <c r="BB16" s="20">
        <v>0.119659201496689</v>
      </c>
      <c r="BC16" s="20">
        <v>0.13558748219007699</v>
      </c>
      <c r="BD16" s="20">
        <v>0.127898663618987</v>
      </c>
      <c r="BE16" s="20">
        <v>0.17873008793035</v>
      </c>
      <c r="BF16" s="20">
        <v>7.0538453058779496E-2</v>
      </c>
      <c r="BG16" s="20">
        <v>9.8220344494881304E-2</v>
      </c>
      <c r="BH16" s="20">
        <v>0.107161021072835</v>
      </c>
      <c r="BI16" s="20">
        <v>9.7684538878011096E-2</v>
      </c>
      <c r="BJ16" s="20">
        <v>0.101121181643532</v>
      </c>
      <c r="BK16" s="20">
        <v>0.16801891525909299</v>
      </c>
      <c r="BL16" s="20">
        <v>9.6560618508842594E-2</v>
      </c>
      <c r="BM16" s="20">
        <v>4.9223141262771497E-2</v>
      </c>
      <c r="BN16" s="20">
        <v>0.10396825928218099</v>
      </c>
      <c r="BO16" s="20"/>
      <c r="BP16" s="20">
        <v>0.105358810768188</v>
      </c>
      <c r="BQ16" s="20">
        <v>0.13274115676366999</v>
      </c>
      <c r="BR16" s="20">
        <v>0.14449381493837801</v>
      </c>
      <c r="BS16" s="20">
        <v>0.10554728293804699</v>
      </c>
      <c r="BT16" s="20">
        <v>0.114974776689868</v>
      </c>
      <c r="BU16" s="20">
        <v>0.21924716249982401</v>
      </c>
      <c r="BV16" s="20"/>
      <c r="BW16" s="20">
        <v>0.14713864489786399</v>
      </c>
      <c r="BX16" s="20">
        <v>8.5838876381104295E-2</v>
      </c>
      <c r="BY16" s="20">
        <v>0.11213999255370399</v>
      </c>
      <c r="BZ16" s="20">
        <v>0.20112773651650401</v>
      </c>
      <c r="CA16" s="20">
        <v>0.101752202600502</v>
      </c>
      <c r="CB16" s="20">
        <v>5.7758811405680198E-2</v>
      </c>
      <c r="CC16" s="20">
        <v>0.15922114823265399</v>
      </c>
      <c r="CD16" s="20">
        <v>0.18276156376000699</v>
      </c>
      <c r="CE16" s="20"/>
      <c r="CF16" s="20">
        <v>0.123797605257603</v>
      </c>
      <c r="CG16" s="20">
        <v>0.11715794733944999</v>
      </c>
      <c r="CH16" s="20">
        <v>0.13046613880003799</v>
      </c>
      <c r="CI16" s="20">
        <v>0.11660990462465599</v>
      </c>
      <c r="CJ16" s="20">
        <v>0.191062645331873</v>
      </c>
      <c r="CK16" s="20"/>
      <c r="CL16" s="20">
        <v>0.112629972439432</v>
      </c>
      <c r="CM16" s="20"/>
      <c r="CN16" s="20">
        <v>0.109714137552868</v>
      </c>
      <c r="CO16" s="20">
        <v>0.17695890020806701</v>
      </c>
      <c r="CP16" s="20">
        <v>0.11580591306778799</v>
      </c>
    </row>
    <row r="17" spans="2:94" x14ac:dyDescent="0.35">
      <c r="B17" s="18" t="s">
        <v>147</v>
      </c>
      <c r="C17" s="21">
        <v>0.538501924509309</v>
      </c>
      <c r="D17" s="21">
        <v>0.54067865477657895</v>
      </c>
      <c r="E17" s="21">
        <v>0.53246531832312305</v>
      </c>
      <c r="F17" s="21"/>
      <c r="G17" s="21">
        <v>0.54843649000871497</v>
      </c>
      <c r="H17" s="21">
        <v>0.57143666638633395</v>
      </c>
      <c r="I17" s="21">
        <v>0.55510679245529104</v>
      </c>
      <c r="J17" s="21">
        <v>0.54248518408596202</v>
      </c>
      <c r="K17" s="21">
        <v>0.48783853049263398</v>
      </c>
      <c r="L17" s="21">
        <v>0.52291762386687801</v>
      </c>
      <c r="M17" s="21"/>
      <c r="N17" s="21">
        <v>0.56423814363015601</v>
      </c>
      <c r="O17" s="21">
        <v>0.53085284703879898</v>
      </c>
      <c r="P17" s="21">
        <v>0.568268825120821</v>
      </c>
      <c r="Q17" s="21">
        <v>0.48213142160889899</v>
      </c>
      <c r="R17" s="21"/>
      <c r="S17" s="21">
        <v>0.56382061865061905</v>
      </c>
      <c r="T17" s="21">
        <v>0.606705936656869</v>
      </c>
      <c r="U17" s="21">
        <v>0.55332324865863702</v>
      </c>
      <c r="V17" s="21">
        <v>0.54751087878877003</v>
      </c>
      <c r="W17" s="21">
        <v>0.423623057880127</v>
      </c>
      <c r="X17" s="21">
        <v>0.450806331388802</v>
      </c>
      <c r="Y17" s="21">
        <v>0.66702874845534399</v>
      </c>
      <c r="Z17" s="21">
        <v>0.54054663543303405</v>
      </c>
      <c r="AA17" s="21">
        <v>0.46230267183332902</v>
      </c>
      <c r="AB17" s="21">
        <v>0.50470834561606503</v>
      </c>
      <c r="AC17" s="21">
        <v>0.59314694201948104</v>
      </c>
      <c r="AD17" s="21"/>
      <c r="AE17" s="21">
        <v>0.448381735451581</v>
      </c>
      <c r="AF17" s="21">
        <v>0.62934886895678699</v>
      </c>
      <c r="AG17" s="21">
        <v>0.513646878801852</v>
      </c>
      <c r="AH17" s="21"/>
      <c r="AI17" s="21">
        <v>0.45867681262447402</v>
      </c>
      <c r="AJ17" s="21">
        <v>0.68050533625066301</v>
      </c>
      <c r="AK17" s="21">
        <v>0.68686490087369101</v>
      </c>
      <c r="AL17" s="21">
        <v>0.308815993561179</v>
      </c>
      <c r="AM17" s="21">
        <v>0.393619604304288</v>
      </c>
      <c r="AN17" s="21"/>
      <c r="AO17" s="21">
        <v>0.557779996679722</v>
      </c>
      <c r="AP17" s="21">
        <v>0.67377519448295697</v>
      </c>
      <c r="AQ17" s="21">
        <v>0.65487013415726902</v>
      </c>
      <c r="AR17" s="21"/>
      <c r="AS17" s="21">
        <v>0.51051766230992102</v>
      </c>
      <c r="AT17" s="21">
        <v>0.47903679762849799</v>
      </c>
      <c r="AU17" s="21">
        <v>0.56702165366547697</v>
      </c>
      <c r="AV17" s="21">
        <v>0.62935356267453402</v>
      </c>
      <c r="AW17" s="21">
        <v>0.353336696554642</v>
      </c>
      <c r="AX17" s="21"/>
      <c r="AY17" s="21">
        <v>0.34138056526012001</v>
      </c>
      <c r="AZ17" s="21">
        <v>0.33687844062976902</v>
      </c>
      <c r="BA17" s="21">
        <v>0.58887353590323299</v>
      </c>
      <c r="BB17" s="21">
        <v>0.455410729887545</v>
      </c>
      <c r="BC17" s="21">
        <v>0.525913696614974</v>
      </c>
      <c r="BD17" s="21">
        <v>0.55385135425679799</v>
      </c>
      <c r="BE17" s="21">
        <v>0.38621727221980401</v>
      </c>
      <c r="BF17" s="21">
        <v>0.67480904378380102</v>
      </c>
      <c r="BG17" s="21">
        <v>0.526729901210791</v>
      </c>
      <c r="BH17" s="21">
        <v>0.62839114815764796</v>
      </c>
      <c r="BI17" s="21">
        <v>0.59125036964483202</v>
      </c>
      <c r="BJ17" s="21">
        <v>0.64847862296518</v>
      </c>
      <c r="BK17" s="21">
        <v>0.49226937121916098</v>
      </c>
      <c r="BL17" s="21">
        <v>0.65990372447826195</v>
      </c>
      <c r="BM17" s="21">
        <v>0.79488241270105298</v>
      </c>
      <c r="BN17" s="21">
        <v>0.68207245281027196</v>
      </c>
      <c r="BO17" s="21"/>
      <c r="BP17" s="21">
        <v>0.55515935598696697</v>
      </c>
      <c r="BQ17" s="21">
        <v>0.50893693474520096</v>
      </c>
      <c r="BR17" s="21">
        <v>0.48335817860436298</v>
      </c>
      <c r="BS17" s="21">
        <v>0.61540409313049105</v>
      </c>
      <c r="BT17" s="21">
        <v>0.56606793899138996</v>
      </c>
      <c r="BU17" s="21">
        <v>0.41045522492798597</v>
      </c>
      <c r="BV17" s="21"/>
      <c r="BW17" s="21">
        <v>0.44205060492225301</v>
      </c>
      <c r="BX17" s="21">
        <v>0.63333627525027703</v>
      </c>
      <c r="BY17" s="21">
        <v>0.58673423552544002</v>
      </c>
      <c r="BZ17" s="21">
        <v>0.39760219195437502</v>
      </c>
      <c r="CA17" s="21">
        <v>0.61349254857541602</v>
      </c>
      <c r="CB17" s="21">
        <v>0.63723493296317102</v>
      </c>
      <c r="CC17" s="21">
        <v>0.50855857262664905</v>
      </c>
      <c r="CD17" s="21">
        <v>0.34151563696877602</v>
      </c>
      <c r="CE17" s="21"/>
      <c r="CF17" s="21">
        <v>0.63001973812975898</v>
      </c>
      <c r="CG17" s="21">
        <v>0.57673402666847895</v>
      </c>
      <c r="CH17" s="21">
        <v>0.49312686967988101</v>
      </c>
      <c r="CI17" s="21">
        <v>0.539170702981842</v>
      </c>
      <c r="CJ17" s="21">
        <v>0.415690281675135</v>
      </c>
      <c r="CK17" s="21"/>
      <c r="CL17" s="21">
        <v>0.61558022909504895</v>
      </c>
      <c r="CM17" s="21"/>
      <c r="CN17" s="21">
        <v>0.58889680045725001</v>
      </c>
      <c r="CO17" s="21">
        <v>0.38320628781751698</v>
      </c>
      <c r="CP17" s="21">
        <v>0.55989972859011405</v>
      </c>
    </row>
    <row r="18" spans="2:94" x14ac:dyDescent="0.35">
      <c r="B18" s="16" t="s">
        <v>225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CP16"/>
  <sheetViews>
    <sheetView showGridLines="0" topLeftCell="A7" workbookViewId="0">
      <pane xSplit="2" topLeftCell="B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2039</v>
      </c>
      <c r="D7" s="10">
        <v>1004</v>
      </c>
      <c r="E7" s="10">
        <v>1026</v>
      </c>
      <c r="F7" s="10"/>
      <c r="G7" s="10">
        <v>281</v>
      </c>
      <c r="H7" s="10">
        <v>345</v>
      </c>
      <c r="I7" s="10">
        <v>352</v>
      </c>
      <c r="J7" s="10">
        <v>362</v>
      </c>
      <c r="K7" s="10">
        <v>326</v>
      </c>
      <c r="L7" s="10">
        <v>373</v>
      </c>
      <c r="M7" s="10"/>
      <c r="N7" s="10">
        <v>552</v>
      </c>
      <c r="O7" s="10">
        <v>554</v>
      </c>
      <c r="P7" s="10">
        <v>441</v>
      </c>
      <c r="Q7" s="10">
        <v>484</v>
      </c>
      <c r="R7" s="10"/>
      <c r="S7" s="10">
        <v>292</v>
      </c>
      <c r="T7" s="10">
        <v>299</v>
      </c>
      <c r="U7" s="10">
        <v>170</v>
      </c>
      <c r="V7" s="10">
        <v>197</v>
      </c>
      <c r="W7" s="10">
        <v>142</v>
      </c>
      <c r="X7" s="10">
        <v>185</v>
      </c>
      <c r="Y7" s="10">
        <v>186</v>
      </c>
      <c r="Z7" s="10">
        <v>78</v>
      </c>
      <c r="AA7" s="10">
        <v>227</v>
      </c>
      <c r="AB7" s="10">
        <v>159</v>
      </c>
      <c r="AC7" s="10">
        <v>104</v>
      </c>
      <c r="AD7" s="10"/>
      <c r="AE7" s="10">
        <v>757</v>
      </c>
      <c r="AF7" s="10">
        <v>793</v>
      </c>
      <c r="AG7" s="10">
        <v>288</v>
      </c>
      <c r="AH7" s="10"/>
      <c r="AI7" s="10">
        <v>667</v>
      </c>
      <c r="AJ7" s="10">
        <v>615</v>
      </c>
      <c r="AK7" s="10">
        <v>141</v>
      </c>
      <c r="AL7" s="10">
        <v>46</v>
      </c>
      <c r="AM7" s="10">
        <v>270</v>
      </c>
      <c r="AN7" s="10"/>
      <c r="AO7" s="10">
        <v>351</v>
      </c>
      <c r="AP7" s="10">
        <v>774</v>
      </c>
      <c r="AQ7" s="10">
        <v>137</v>
      </c>
      <c r="AR7" s="10"/>
      <c r="AS7" s="10">
        <v>476</v>
      </c>
      <c r="AT7" s="10">
        <v>456</v>
      </c>
      <c r="AU7" s="10">
        <v>540</v>
      </c>
      <c r="AV7" s="10">
        <v>242</v>
      </c>
      <c r="AW7" s="10">
        <v>24</v>
      </c>
      <c r="AX7" s="10"/>
      <c r="AY7" s="10">
        <v>14</v>
      </c>
      <c r="AZ7" s="10">
        <v>107</v>
      </c>
      <c r="BA7" s="10">
        <v>136</v>
      </c>
      <c r="BB7" s="10">
        <v>150</v>
      </c>
      <c r="BC7" s="10">
        <v>217</v>
      </c>
      <c r="BD7" s="10">
        <v>210</v>
      </c>
      <c r="BE7" s="10">
        <v>191</v>
      </c>
      <c r="BF7" s="10">
        <v>149</v>
      </c>
      <c r="BG7" s="10">
        <v>128</v>
      </c>
      <c r="BH7" s="10">
        <v>100</v>
      </c>
      <c r="BI7" s="10">
        <v>167</v>
      </c>
      <c r="BJ7" s="10">
        <v>110</v>
      </c>
      <c r="BK7" s="10">
        <v>93</v>
      </c>
      <c r="BL7" s="10">
        <v>43</v>
      </c>
      <c r="BM7" s="10">
        <v>45</v>
      </c>
      <c r="BN7" s="10">
        <v>89</v>
      </c>
      <c r="BO7" s="10"/>
      <c r="BP7" s="10">
        <v>454</v>
      </c>
      <c r="BQ7" s="10">
        <v>563</v>
      </c>
      <c r="BR7" s="10">
        <v>277</v>
      </c>
      <c r="BS7" s="10">
        <v>409</v>
      </c>
      <c r="BT7" s="10">
        <v>220</v>
      </c>
      <c r="BU7" s="10">
        <v>115</v>
      </c>
      <c r="BV7" s="10"/>
      <c r="BW7" s="10">
        <v>69</v>
      </c>
      <c r="BX7" s="10">
        <v>460</v>
      </c>
      <c r="BY7" s="10">
        <v>614</v>
      </c>
      <c r="BZ7" s="10">
        <v>382</v>
      </c>
      <c r="CA7" s="10">
        <v>210</v>
      </c>
      <c r="CB7" s="10">
        <v>82</v>
      </c>
      <c r="CC7" s="10">
        <v>48</v>
      </c>
      <c r="CD7" s="10">
        <v>77</v>
      </c>
      <c r="CE7" s="10"/>
      <c r="CF7" s="10">
        <v>163</v>
      </c>
      <c r="CG7" s="10">
        <v>732</v>
      </c>
      <c r="CH7" s="10">
        <v>755</v>
      </c>
      <c r="CI7" s="10">
        <v>312</v>
      </c>
      <c r="CJ7" s="10">
        <v>77</v>
      </c>
      <c r="CK7" s="10"/>
      <c r="CL7" s="10">
        <v>220</v>
      </c>
      <c r="CM7" s="10"/>
      <c r="CN7" s="10">
        <v>1199</v>
      </c>
      <c r="CO7" s="10">
        <v>371</v>
      </c>
      <c r="CP7" s="10">
        <v>469</v>
      </c>
    </row>
    <row r="8" spans="2:94" ht="30" customHeight="1" x14ac:dyDescent="0.35">
      <c r="B8" s="11" t="s">
        <v>20</v>
      </c>
      <c r="C8" s="11">
        <v>2034</v>
      </c>
      <c r="D8" s="11">
        <v>991</v>
      </c>
      <c r="E8" s="11">
        <v>1034</v>
      </c>
      <c r="F8" s="11"/>
      <c r="G8" s="11">
        <v>275</v>
      </c>
      <c r="H8" s="11">
        <v>333</v>
      </c>
      <c r="I8" s="11">
        <v>343</v>
      </c>
      <c r="J8" s="11">
        <v>354</v>
      </c>
      <c r="K8" s="11">
        <v>307</v>
      </c>
      <c r="L8" s="11">
        <v>423</v>
      </c>
      <c r="M8" s="11"/>
      <c r="N8" s="11">
        <v>535</v>
      </c>
      <c r="O8" s="11">
        <v>542</v>
      </c>
      <c r="P8" s="11">
        <v>445</v>
      </c>
      <c r="Q8" s="11">
        <v>504</v>
      </c>
      <c r="R8" s="11"/>
      <c r="S8" s="11">
        <v>300</v>
      </c>
      <c r="T8" s="11">
        <v>289</v>
      </c>
      <c r="U8" s="11">
        <v>169</v>
      </c>
      <c r="V8" s="11">
        <v>187</v>
      </c>
      <c r="W8" s="11">
        <v>141</v>
      </c>
      <c r="X8" s="11">
        <v>192</v>
      </c>
      <c r="Y8" s="11">
        <v>176</v>
      </c>
      <c r="Z8" s="11">
        <v>77</v>
      </c>
      <c r="AA8" s="11">
        <v>219</v>
      </c>
      <c r="AB8" s="11">
        <v>182</v>
      </c>
      <c r="AC8" s="11">
        <v>102</v>
      </c>
      <c r="AD8" s="11"/>
      <c r="AE8" s="11">
        <v>763</v>
      </c>
      <c r="AF8" s="11">
        <v>796</v>
      </c>
      <c r="AG8" s="11">
        <v>281</v>
      </c>
      <c r="AH8" s="11"/>
      <c r="AI8" s="11">
        <v>673</v>
      </c>
      <c r="AJ8" s="11">
        <v>605</v>
      </c>
      <c r="AK8" s="11">
        <v>141</v>
      </c>
      <c r="AL8" s="11">
        <v>46</v>
      </c>
      <c r="AM8" s="11">
        <v>265</v>
      </c>
      <c r="AN8" s="11"/>
      <c r="AO8" s="11">
        <v>353</v>
      </c>
      <c r="AP8" s="11">
        <v>765</v>
      </c>
      <c r="AQ8" s="11">
        <v>137</v>
      </c>
      <c r="AR8" s="11"/>
      <c r="AS8" s="11">
        <v>486</v>
      </c>
      <c r="AT8" s="11">
        <v>450</v>
      </c>
      <c r="AU8" s="11">
        <v>530</v>
      </c>
      <c r="AV8" s="11">
        <v>236</v>
      </c>
      <c r="AW8" s="11">
        <v>24</v>
      </c>
      <c r="AX8" s="11"/>
      <c r="AY8" s="11">
        <v>13</v>
      </c>
      <c r="AZ8" s="11">
        <v>105</v>
      </c>
      <c r="BA8" s="11">
        <v>138</v>
      </c>
      <c r="BB8" s="11">
        <v>151</v>
      </c>
      <c r="BC8" s="11">
        <v>222</v>
      </c>
      <c r="BD8" s="11">
        <v>214</v>
      </c>
      <c r="BE8" s="11">
        <v>192</v>
      </c>
      <c r="BF8" s="11">
        <v>148</v>
      </c>
      <c r="BG8" s="11">
        <v>127</v>
      </c>
      <c r="BH8" s="11">
        <v>98</v>
      </c>
      <c r="BI8" s="11">
        <v>164</v>
      </c>
      <c r="BJ8" s="11">
        <v>108</v>
      </c>
      <c r="BK8" s="11">
        <v>90</v>
      </c>
      <c r="BL8" s="11">
        <v>42</v>
      </c>
      <c r="BM8" s="11">
        <v>44</v>
      </c>
      <c r="BN8" s="11">
        <v>87</v>
      </c>
      <c r="BO8" s="11"/>
      <c r="BP8" s="11">
        <v>454</v>
      </c>
      <c r="BQ8" s="11">
        <v>561</v>
      </c>
      <c r="BR8" s="11">
        <v>272</v>
      </c>
      <c r="BS8" s="11">
        <v>409</v>
      </c>
      <c r="BT8" s="11">
        <v>221</v>
      </c>
      <c r="BU8" s="11">
        <v>116</v>
      </c>
      <c r="BV8" s="11"/>
      <c r="BW8" s="11">
        <v>67</v>
      </c>
      <c r="BX8" s="11">
        <v>457</v>
      </c>
      <c r="BY8" s="11">
        <v>620</v>
      </c>
      <c r="BZ8" s="11">
        <v>381</v>
      </c>
      <c r="CA8" s="11">
        <v>209</v>
      </c>
      <c r="CB8" s="11">
        <v>81</v>
      </c>
      <c r="CC8" s="11">
        <v>49</v>
      </c>
      <c r="CD8" s="11">
        <v>75</v>
      </c>
      <c r="CE8" s="11"/>
      <c r="CF8" s="11">
        <v>164</v>
      </c>
      <c r="CG8" s="11">
        <v>732</v>
      </c>
      <c r="CH8" s="11">
        <v>754</v>
      </c>
      <c r="CI8" s="11">
        <v>308</v>
      </c>
      <c r="CJ8" s="11">
        <v>76</v>
      </c>
      <c r="CK8" s="11"/>
      <c r="CL8" s="11">
        <v>220</v>
      </c>
      <c r="CM8" s="11"/>
      <c r="CN8" s="11">
        <v>1195</v>
      </c>
      <c r="CO8" s="11">
        <v>370</v>
      </c>
      <c r="CP8" s="11">
        <v>469</v>
      </c>
    </row>
    <row r="9" spans="2:94" ht="72.5" x14ac:dyDescent="0.35">
      <c r="B9" s="18" t="s">
        <v>253</v>
      </c>
      <c r="C9" s="17">
        <v>0.179066128075204</v>
      </c>
      <c r="D9" s="17">
        <v>0.19535038686338099</v>
      </c>
      <c r="E9" s="17">
        <v>0.16504797724100301</v>
      </c>
      <c r="F9" s="17"/>
      <c r="G9" s="17">
        <v>0.21846288781864701</v>
      </c>
      <c r="H9" s="17">
        <v>0.197149033458796</v>
      </c>
      <c r="I9" s="17">
        <v>0.19768981159388099</v>
      </c>
      <c r="J9" s="17">
        <v>0.182667130016436</v>
      </c>
      <c r="K9" s="17">
        <v>0.13612798037406601</v>
      </c>
      <c r="L9" s="17">
        <v>0.15224416818532399</v>
      </c>
      <c r="M9" s="17"/>
      <c r="N9" s="17">
        <v>0.168230278663137</v>
      </c>
      <c r="O9" s="17">
        <v>0.164078209587389</v>
      </c>
      <c r="P9" s="17">
        <v>0.19556097237651399</v>
      </c>
      <c r="Q9" s="17">
        <v>0.193150463620721</v>
      </c>
      <c r="R9" s="17"/>
      <c r="S9" s="17">
        <v>0.21595543922928101</v>
      </c>
      <c r="T9" s="17">
        <v>0.132742223336658</v>
      </c>
      <c r="U9" s="17">
        <v>0.23045901786846301</v>
      </c>
      <c r="V9" s="17">
        <v>0.192768736581309</v>
      </c>
      <c r="W9" s="17">
        <v>0.15860362078154799</v>
      </c>
      <c r="X9" s="17">
        <v>0.21929554964585199</v>
      </c>
      <c r="Y9" s="17">
        <v>0.15049841366806399</v>
      </c>
      <c r="Z9" s="17">
        <v>0.17325027460154399</v>
      </c>
      <c r="AA9" s="17">
        <v>0.17843922390828801</v>
      </c>
      <c r="AB9" s="17">
        <v>0.17197304668386801</v>
      </c>
      <c r="AC9" s="17">
        <v>0.111857300965434</v>
      </c>
      <c r="AD9" s="17"/>
      <c r="AE9" s="17">
        <v>0.15802479114528101</v>
      </c>
      <c r="AF9" s="17">
        <v>0.19945470607399199</v>
      </c>
      <c r="AG9" s="17">
        <v>0.17203460046282101</v>
      </c>
      <c r="AH9" s="17"/>
      <c r="AI9" s="17">
        <v>0.146672762403944</v>
      </c>
      <c r="AJ9" s="17">
        <v>0.21684074642144599</v>
      </c>
      <c r="AK9" s="17">
        <v>0.22972985130086099</v>
      </c>
      <c r="AL9" s="17">
        <v>8.4566489777245707E-2</v>
      </c>
      <c r="AM9" s="17">
        <v>0.13884798680593</v>
      </c>
      <c r="AN9" s="17"/>
      <c r="AO9" s="17">
        <v>0.16300276978411599</v>
      </c>
      <c r="AP9" s="17">
        <v>0.19155785170273401</v>
      </c>
      <c r="AQ9" s="17">
        <v>0.20920022540879099</v>
      </c>
      <c r="AR9" s="17"/>
      <c r="AS9" s="17">
        <v>0.175149520337673</v>
      </c>
      <c r="AT9" s="17">
        <v>0.18765171073399201</v>
      </c>
      <c r="AU9" s="17">
        <v>0.15734757277755099</v>
      </c>
      <c r="AV9" s="17">
        <v>0.19725436965009299</v>
      </c>
      <c r="AW9" s="17">
        <v>0.11679343942417</v>
      </c>
      <c r="AX9" s="17"/>
      <c r="AY9" s="17">
        <v>0.13220552451273901</v>
      </c>
      <c r="AZ9" s="17">
        <v>0.18066518148180799</v>
      </c>
      <c r="BA9" s="17">
        <v>0.217243890865916</v>
      </c>
      <c r="BB9" s="17">
        <v>0.19971967215065201</v>
      </c>
      <c r="BC9" s="17">
        <v>0.20669162845758501</v>
      </c>
      <c r="BD9" s="17">
        <v>0.14211752788615301</v>
      </c>
      <c r="BE9" s="17">
        <v>0.17038324535808499</v>
      </c>
      <c r="BF9" s="17">
        <v>0.19901879937542699</v>
      </c>
      <c r="BG9" s="17">
        <v>0.18450530168358101</v>
      </c>
      <c r="BH9" s="17">
        <v>0.22370779618860001</v>
      </c>
      <c r="BI9" s="17">
        <v>0.15322932907798001</v>
      </c>
      <c r="BJ9" s="17">
        <v>0.10932537151885</v>
      </c>
      <c r="BK9" s="17">
        <v>0.14763745717075699</v>
      </c>
      <c r="BL9" s="17">
        <v>0.143940164341059</v>
      </c>
      <c r="BM9" s="17">
        <v>0.12981878822363199</v>
      </c>
      <c r="BN9" s="17">
        <v>0.24824858521038501</v>
      </c>
      <c r="BO9" s="17"/>
      <c r="BP9" s="17">
        <v>0.216883309648844</v>
      </c>
      <c r="BQ9" s="17">
        <v>0.16264070460692301</v>
      </c>
      <c r="BR9" s="17">
        <v>0.17708053411851499</v>
      </c>
      <c r="BS9" s="17">
        <v>0.17211589927688301</v>
      </c>
      <c r="BT9" s="17">
        <v>0.16162456157049099</v>
      </c>
      <c r="BU9" s="17">
        <v>0.16457398416748401</v>
      </c>
      <c r="BV9" s="17"/>
      <c r="BW9" s="17">
        <v>0.20729744598452099</v>
      </c>
      <c r="BX9" s="17">
        <v>0.195636952566977</v>
      </c>
      <c r="BY9" s="17">
        <v>0.16005644376251599</v>
      </c>
      <c r="BZ9" s="17">
        <v>0.17949922579149499</v>
      </c>
      <c r="CA9" s="17">
        <v>0.18207251233834701</v>
      </c>
      <c r="CB9" s="17">
        <v>0.22043564359708401</v>
      </c>
      <c r="CC9" s="17">
        <v>0.120823105528266</v>
      </c>
      <c r="CD9" s="17">
        <v>0.20562552624871899</v>
      </c>
      <c r="CE9" s="17"/>
      <c r="CF9" s="17">
        <v>0.254398728769205</v>
      </c>
      <c r="CG9" s="17">
        <v>0.16201858099507399</v>
      </c>
      <c r="CH9" s="17">
        <v>0.18813843044862399</v>
      </c>
      <c r="CI9" s="17">
        <v>0.161566093339474</v>
      </c>
      <c r="CJ9" s="17">
        <v>0.161468122291684</v>
      </c>
      <c r="CK9" s="17"/>
      <c r="CL9" s="17">
        <v>0.13732605272457399</v>
      </c>
      <c r="CM9" s="17"/>
      <c r="CN9" s="17">
        <v>0.169069141857486</v>
      </c>
      <c r="CO9" s="17">
        <v>0.198467560489407</v>
      </c>
      <c r="CP9" s="17">
        <v>0.18922721458108599</v>
      </c>
    </row>
    <row r="10" spans="2:94" ht="101.5" x14ac:dyDescent="0.35">
      <c r="B10" s="18" t="s">
        <v>254</v>
      </c>
      <c r="C10" s="17">
        <v>0.67470319962170799</v>
      </c>
      <c r="D10" s="17">
        <v>0.67115994627437103</v>
      </c>
      <c r="E10" s="17">
        <v>0.67714390209983699</v>
      </c>
      <c r="F10" s="17"/>
      <c r="G10" s="17">
        <v>0.68134116773245101</v>
      </c>
      <c r="H10" s="17">
        <v>0.69932804682929794</v>
      </c>
      <c r="I10" s="17">
        <v>0.67630352604969901</v>
      </c>
      <c r="J10" s="17">
        <v>0.63481971017856498</v>
      </c>
      <c r="K10" s="17">
        <v>0.67505623097342804</v>
      </c>
      <c r="L10" s="17">
        <v>0.68286299742432299</v>
      </c>
      <c r="M10" s="17"/>
      <c r="N10" s="17">
        <v>0.73437821135944503</v>
      </c>
      <c r="O10" s="17">
        <v>0.69012651318174301</v>
      </c>
      <c r="P10" s="17">
        <v>0.63459839900163895</v>
      </c>
      <c r="Q10" s="17">
        <v>0.63105810662202799</v>
      </c>
      <c r="R10" s="17"/>
      <c r="S10" s="17">
        <v>0.63592582736497705</v>
      </c>
      <c r="T10" s="17">
        <v>0.724639765897233</v>
      </c>
      <c r="U10" s="17">
        <v>0.63682233799630195</v>
      </c>
      <c r="V10" s="17">
        <v>0.66047666903126201</v>
      </c>
      <c r="W10" s="17">
        <v>0.70975080798280599</v>
      </c>
      <c r="X10" s="17">
        <v>0.61376877892025306</v>
      </c>
      <c r="Y10" s="17">
        <v>0.74246236362032203</v>
      </c>
      <c r="Z10" s="17">
        <v>0.72338481108720998</v>
      </c>
      <c r="AA10" s="17">
        <v>0.66057492889649305</v>
      </c>
      <c r="AB10" s="17">
        <v>0.67088672660880699</v>
      </c>
      <c r="AC10" s="17">
        <v>0.68580758083196103</v>
      </c>
      <c r="AD10" s="17"/>
      <c r="AE10" s="17">
        <v>0.679810828048101</v>
      </c>
      <c r="AF10" s="17">
        <v>0.68653753894060998</v>
      </c>
      <c r="AG10" s="17">
        <v>0.60910550532568197</v>
      </c>
      <c r="AH10" s="17"/>
      <c r="AI10" s="17">
        <v>0.70260928607509299</v>
      </c>
      <c r="AJ10" s="17">
        <v>0.67080204816284095</v>
      </c>
      <c r="AK10" s="17">
        <v>0.69196299449559595</v>
      </c>
      <c r="AL10" s="17">
        <v>0.73839722283562104</v>
      </c>
      <c r="AM10" s="17">
        <v>0.647299986910706</v>
      </c>
      <c r="AN10" s="17"/>
      <c r="AO10" s="17">
        <v>0.68358516481168696</v>
      </c>
      <c r="AP10" s="17">
        <v>0.69163983227326398</v>
      </c>
      <c r="AQ10" s="17">
        <v>0.69483561615589795</v>
      </c>
      <c r="AR10" s="17"/>
      <c r="AS10" s="17">
        <v>0.63651329530737699</v>
      </c>
      <c r="AT10" s="17">
        <v>0.68699977154574199</v>
      </c>
      <c r="AU10" s="17">
        <v>0.70034996243685499</v>
      </c>
      <c r="AV10" s="17">
        <v>0.68739122164001698</v>
      </c>
      <c r="AW10" s="17">
        <v>0.84589269587543203</v>
      </c>
      <c r="AX10" s="17"/>
      <c r="AY10" s="17">
        <v>0.65164014169411</v>
      </c>
      <c r="AZ10" s="17">
        <v>0.578375974584453</v>
      </c>
      <c r="BA10" s="17">
        <v>0.61932926290414203</v>
      </c>
      <c r="BB10" s="17">
        <v>0.64678229091069195</v>
      </c>
      <c r="BC10" s="17">
        <v>0.64603063750410095</v>
      </c>
      <c r="BD10" s="17">
        <v>0.70545147354372595</v>
      </c>
      <c r="BE10" s="17">
        <v>0.65813484105504305</v>
      </c>
      <c r="BF10" s="17">
        <v>0.67367118167368201</v>
      </c>
      <c r="BG10" s="17">
        <v>0.68343007157611901</v>
      </c>
      <c r="BH10" s="17">
        <v>0.702523855861517</v>
      </c>
      <c r="BI10" s="17">
        <v>0.70725598566871795</v>
      </c>
      <c r="BJ10" s="17">
        <v>0.78955491209821305</v>
      </c>
      <c r="BK10" s="17">
        <v>0.75203486223352201</v>
      </c>
      <c r="BL10" s="17">
        <v>0.78591535567991999</v>
      </c>
      <c r="BM10" s="17">
        <v>0.82112255993960803</v>
      </c>
      <c r="BN10" s="17">
        <v>0.70659385638525296</v>
      </c>
      <c r="BO10" s="17"/>
      <c r="BP10" s="17">
        <v>0.66137357727177404</v>
      </c>
      <c r="BQ10" s="17">
        <v>0.65711999226864204</v>
      </c>
      <c r="BR10" s="17">
        <v>0.70690904159886303</v>
      </c>
      <c r="BS10" s="17">
        <v>0.68227714278288398</v>
      </c>
      <c r="BT10" s="17">
        <v>0.66129131808033204</v>
      </c>
      <c r="BU10" s="17">
        <v>0.74191116368057497</v>
      </c>
      <c r="BV10" s="17"/>
      <c r="BW10" s="17">
        <v>0.623820835110108</v>
      </c>
      <c r="BX10" s="17">
        <v>0.67672392537047299</v>
      </c>
      <c r="BY10" s="17">
        <v>0.70769049121673</v>
      </c>
      <c r="BZ10" s="17">
        <v>0.68657286163680398</v>
      </c>
      <c r="CA10" s="17">
        <v>0.70163615921551703</v>
      </c>
      <c r="CB10" s="17">
        <v>0.65685956796851996</v>
      </c>
      <c r="CC10" s="17">
        <v>0.71313389949387596</v>
      </c>
      <c r="CD10" s="17">
        <v>0.59943531459669097</v>
      </c>
      <c r="CE10" s="17"/>
      <c r="CF10" s="17">
        <v>0.61900920024684702</v>
      </c>
      <c r="CG10" s="17">
        <v>0.70731242491408297</v>
      </c>
      <c r="CH10" s="17">
        <v>0.67264058062159804</v>
      </c>
      <c r="CI10" s="17">
        <v>0.64197428187859795</v>
      </c>
      <c r="CJ10" s="17">
        <v>0.63404626384367102</v>
      </c>
      <c r="CK10" s="17"/>
      <c r="CL10" s="17">
        <v>0.73808065354212404</v>
      </c>
      <c r="CM10" s="17"/>
      <c r="CN10" s="17">
        <v>0.67207407742523095</v>
      </c>
      <c r="CO10" s="17">
        <v>0.66471438685595596</v>
      </c>
      <c r="CP10" s="17">
        <v>0.68928078205200605</v>
      </c>
    </row>
    <row r="11" spans="2:94" x14ac:dyDescent="0.35">
      <c r="B11" s="18" t="s">
        <v>144</v>
      </c>
      <c r="C11" s="19">
        <v>0.146230672303089</v>
      </c>
      <c r="D11" s="19">
        <v>0.133489666862248</v>
      </c>
      <c r="E11" s="19">
        <v>0.15780812065916</v>
      </c>
      <c r="F11" s="19"/>
      <c r="G11" s="19">
        <v>0.10019594444890299</v>
      </c>
      <c r="H11" s="19">
        <v>0.103522919711906</v>
      </c>
      <c r="I11" s="19">
        <v>0.12600666235642</v>
      </c>
      <c r="J11" s="19">
        <v>0.18251315980499899</v>
      </c>
      <c r="K11" s="19">
        <v>0.18881578865250601</v>
      </c>
      <c r="L11" s="19">
        <v>0.16489283439035299</v>
      </c>
      <c r="M11" s="19"/>
      <c r="N11" s="19">
        <v>9.7391509977417995E-2</v>
      </c>
      <c r="O11" s="19">
        <v>0.14579527723086899</v>
      </c>
      <c r="P11" s="19">
        <v>0.16984062862184701</v>
      </c>
      <c r="Q11" s="19">
        <v>0.17579142975725101</v>
      </c>
      <c r="R11" s="19"/>
      <c r="S11" s="19">
        <v>0.148118733405742</v>
      </c>
      <c r="T11" s="19">
        <v>0.142618010766109</v>
      </c>
      <c r="U11" s="19">
        <v>0.13271864413523601</v>
      </c>
      <c r="V11" s="19">
        <v>0.14675459438742899</v>
      </c>
      <c r="W11" s="19">
        <v>0.13164557123564599</v>
      </c>
      <c r="X11" s="19">
        <v>0.16693567143389501</v>
      </c>
      <c r="Y11" s="19">
        <v>0.10703922271161501</v>
      </c>
      <c r="Z11" s="19">
        <v>0.103364914311247</v>
      </c>
      <c r="AA11" s="19">
        <v>0.160985847195219</v>
      </c>
      <c r="AB11" s="19">
        <v>0.157140226707325</v>
      </c>
      <c r="AC11" s="19">
        <v>0.202335118202605</v>
      </c>
      <c r="AD11" s="19"/>
      <c r="AE11" s="19">
        <v>0.16216438080661799</v>
      </c>
      <c r="AF11" s="19">
        <v>0.114007754985399</v>
      </c>
      <c r="AG11" s="19">
        <v>0.21885989421149701</v>
      </c>
      <c r="AH11" s="19"/>
      <c r="AI11" s="19">
        <v>0.15071795152096301</v>
      </c>
      <c r="AJ11" s="19">
        <v>0.11235720541571299</v>
      </c>
      <c r="AK11" s="19">
        <v>7.8307154203543006E-2</v>
      </c>
      <c r="AL11" s="19">
        <v>0.17703628738713301</v>
      </c>
      <c r="AM11" s="19">
        <v>0.213852026283364</v>
      </c>
      <c r="AN11" s="19"/>
      <c r="AO11" s="19">
        <v>0.153412065404197</v>
      </c>
      <c r="AP11" s="19">
        <v>0.116802316024002</v>
      </c>
      <c r="AQ11" s="19">
        <v>9.5964158435310601E-2</v>
      </c>
      <c r="AR11" s="19"/>
      <c r="AS11" s="19">
        <v>0.188337184354951</v>
      </c>
      <c r="AT11" s="19">
        <v>0.12534851772026601</v>
      </c>
      <c r="AU11" s="19">
        <v>0.142302464785594</v>
      </c>
      <c r="AV11" s="19">
        <v>0.11535440870989</v>
      </c>
      <c r="AW11" s="19">
        <v>3.73138647003977E-2</v>
      </c>
      <c r="AX11" s="19"/>
      <c r="AY11" s="19">
        <v>0.21615433379315099</v>
      </c>
      <c r="AZ11" s="19">
        <v>0.24095884393373901</v>
      </c>
      <c r="BA11" s="19">
        <v>0.163426846229942</v>
      </c>
      <c r="BB11" s="19">
        <v>0.15349803693865599</v>
      </c>
      <c r="BC11" s="19">
        <v>0.14727773403831401</v>
      </c>
      <c r="BD11" s="19">
        <v>0.15243099857012099</v>
      </c>
      <c r="BE11" s="19">
        <v>0.17148191358687201</v>
      </c>
      <c r="BF11" s="19">
        <v>0.127310018950891</v>
      </c>
      <c r="BG11" s="19">
        <v>0.13206462674030001</v>
      </c>
      <c r="BH11" s="19">
        <v>7.3768347949882407E-2</v>
      </c>
      <c r="BI11" s="19">
        <v>0.13951468525330099</v>
      </c>
      <c r="BJ11" s="19">
        <v>0.101119716382937</v>
      </c>
      <c r="BK11" s="19">
        <v>0.10032768059572</v>
      </c>
      <c r="BL11" s="19">
        <v>7.0144479979020999E-2</v>
      </c>
      <c r="BM11" s="19">
        <v>4.9058651836760302E-2</v>
      </c>
      <c r="BN11" s="19">
        <v>4.5157558404361697E-2</v>
      </c>
      <c r="BO11" s="19"/>
      <c r="BP11" s="19">
        <v>0.121743113079382</v>
      </c>
      <c r="BQ11" s="19">
        <v>0.18023930312443501</v>
      </c>
      <c r="BR11" s="19">
        <v>0.116010424282622</v>
      </c>
      <c r="BS11" s="19">
        <v>0.14560695794023401</v>
      </c>
      <c r="BT11" s="19">
        <v>0.177084120349177</v>
      </c>
      <c r="BU11" s="19">
        <v>9.3514852151941497E-2</v>
      </c>
      <c r="BV11" s="19"/>
      <c r="BW11" s="19">
        <v>0.16888171890537099</v>
      </c>
      <c r="BX11" s="19">
        <v>0.12763912206254999</v>
      </c>
      <c r="BY11" s="19">
        <v>0.13225306502075401</v>
      </c>
      <c r="BZ11" s="19">
        <v>0.133927912571701</v>
      </c>
      <c r="CA11" s="19">
        <v>0.116291328446136</v>
      </c>
      <c r="CB11" s="19">
        <v>0.122704788434396</v>
      </c>
      <c r="CC11" s="19">
        <v>0.16604299497785799</v>
      </c>
      <c r="CD11" s="19">
        <v>0.19493915915459001</v>
      </c>
      <c r="CE11" s="19"/>
      <c r="CF11" s="19">
        <v>0.12659207098394701</v>
      </c>
      <c r="CG11" s="19">
        <v>0.13066899409084301</v>
      </c>
      <c r="CH11" s="19">
        <v>0.13922098892977799</v>
      </c>
      <c r="CI11" s="19">
        <v>0.19645962478192799</v>
      </c>
      <c r="CJ11" s="19">
        <v>0.20448561386464501</v>
      </c>
      <c r="CK11" s="19"/>
      <c r="CL11" s="19">
        <v>0.124593293733301</v>
      </c>
      <c r="CM11" s="19"/>
      <c r="CN11" s="19">
        <v>0.15885678071728301</v>
      </c>
      <c r="CO11" s="19">
        <v>0.13681805265463701</v>
      </c>
      <c r="CP11" s="19">
        <v>0.12149200336690801</v>
      </c>
    </row>
    <row r="12" spans="2:94" x14ac:dyDescent="0.35">
      <c r="B12" s="16" t="s">
        <v>225</v>
      </c>
    </row>
    <row r="13" spans="2:94" x14ac:dyDescent="0.35">
      <c r="B13" t="s">
        <v>126</v>
      </c>
    </row>
    <row r="14" spans="2:94" x14ac:dyDescent="0.35">
      <c r="B14" t="s">
        <v>127</v>
      </c>
    </row>
    <row r="16" spans="2:94" x14ac:dyDescent="0.35">
      <c r="B16"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CP16"/>
  <sheetViews>
    <sheetView showGridLines="0" topLeftCell="A9" workbookViewId="0">
      <pane xSplit="2" topLeftCell="AE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2005</v>
      </c>
      <c r="D7" s="10">
        <v>971</v>
      </c>
      <c r="E7" s="10">
        <v>1027</v>
      </c>
      <c r="F7" s="10"/>
      <c r="G7" s="10">
        <v>272</v>
      </c>
      <c r="H7" s="10">
        <v>398</v>
      </c>
      <c r="I7" s="10">
        <v>328</v>
      </c>
      <c r="J7" s="10">
        <v>356</v>
      </c>
      <c r="K7" s="10">
        <v>286</v>
      </c>
      <c r="L7" s="10">
        <v>365</v>
      </c>
      <c r="M7" s="10"/>
      <c r="N7" s="10">
        <v>568</v>
      </c>
      <c r="O7" s="10">
        <v>522</v>
      </c>
      <c r="P7" s="10">
        <v>448</v>
      </c>
      <c r="Q7" s="10">
        <v>461</v>
      </c>
      <c r="R7" s="10"/>
      <c r="S7" s="10">
        <v>296</v>
      </c>
      <c r="T7" s="10">
        <v>262</v>
      </c>
      <c r="U7" s="10">
        <v>163</v>
      </c>
      <c r="V7" s="10">
        <v>184</v>
      </c>
      <c r="W7" s="10">
        <v>144</v>
      </c>
      <c r="X7" s="10">
        <v>176</v>
      </c>
      <c r="Y7" s="10">
        <v>170</v>
      </c>
      <c r="Z7" s="10">
        <v>88</v>
      </c>
      <c r="AA7" s="10">
        <v>240</v>
      </c>
      <c r="AB7" s="10">
        <v>177</v>
      </c>
      <c r="AC7" s="10">
        <v>105</v>
      </c>
      <c r="AD7" s="10"/>
      <c r="AE7" s="10">
        <v>729</v>
      </c>
      <c r="AF7" s="10">
        <v>780</v>
      </c>
      <c r="AG7" s="10">
        <v>300</v>
      </c>
      <c r="AH7" s="10"/>
      <c r="AI7" s="10">
        <v>691</v>
      </c>
      <c r="AJ7" s="10">
        <v>585</v>
      </c>
      <c r="AK7" s="10">
        <v>132</v>
      </c>
      <c r="AL7" s="10">
        <v>42</v>
      </c>
      <c r="AM7" s="10">
        <v>264</v>
      </c>
      <c r="AN7" s="10"/>
      <c r="AO7" s="10">
        <v>365</v>
      </c>
      <c r="AP7" s="10">
        <v>768</v>
      </c>
      <c r="AQ7" s="10">
        <v>141</v>
      </c>
      <c r="AR7" s="10"/>
      <c r="AS7" s="10">
        <v>445</v>
      </c>
      <c r="AT7" s="10">
        <v>480</v>
      </c>
      <c r="AU7" s="10">
        <v>540</v>
      </c>
      <c r="AV7" s="10">
        <v>247</v>
      </c>
      <c r="AW7" s="10">
        <v>23</v>
      </c>
      <c r="AX7" s="10"/>
      <c r="AY7" s="10">
        <v>16</v>
      </c>
      <c r="AZ7" s="10">
        <v>109</v>
      </c>
      <c r="BA7" s="10">
        <v>121</v>
      </c>
      <c r="BB7" s="10">
        <v>142</v>
      </c>
      <c r="BC7" s="10">
        <v>185</v>
      </c>
      <c r="BD7" s="10">
        <v>208</v>
      </c>
      <c r="BE7" s="10">
        <v>205</v>
      </c>
      <c r="BF7" s="10">
        <v>151</v>
      </c>
      <c r="BG7" s="10">
        <v>127</v>
      </c>
      <c r="BH7" s="10">
        <v>120</v>
      </c>
      <c r="BI7" s="10">
        <v>184</v>
      </c>
      <c r="BJ7" s="10">
        <v>118</v>
      </c>
      <c r="BK7" s="10">
        <v>92</v>
      </c>
      <c r="BL7" s="10">
        <v>41</v>
      </c>
      <c r="BM7" s="10">
        <v>30</v>
      </c>
      <c r="BN7" s="10">
        <v>70</v>
      </c>
      <c r="BO7" s="10"/>
      <c r="BP7" s="10">
        <v>461</v>
      </c>
      <c r="BQ7" s="10">
        <v>533</v>
      </c>
      <c r="BR7" s="10">
        <v>272</v>
      </c>
      <c r="BS7" s="10">
        <v>424</v>
      </c>
      <c r="BT7" s="10">
        <v>202</v>
      </c>
      <c r="BU7" s="10">
        <v>112</v>
      </c>
      <c r="BV7" s="10"/>
      <c r="BW7" s="10">
        <v>73</v>
      </c>
      <c r="BX7" s="10">
        <v>444</v>
      </c>
      <c r="BY7" s="10">
        <v>607</v>
      </c>
      <c r="BZ7" s="10">
        <v>378</v>
      </c>
      <c r="CA7" s="10">
        <v>198</v>
      </c>
      <c r="CB7" s="10">
        <v>83</v>
      </c>
      <c r="CC7" s="10">
        <v>42</v>
      </c>
      <c r="CD7" s="10">
        <v>81</v>
      </c>
      <c r="CE7" s="10"/>
      <c r="CF7" s="10">
        <v>168</v>
      </c>
      <c r="CG7" s="10">
        <v>746</v>
      </c>
      <c r="CH7" s="10">
        <v>734</v>
      </c>
      <c r="CI7" s="10">
        <v>288</v>
      </c>
      <c r="CJ7" s="10">
        <v>69</v>
      </c>
      <c r="CK7" s="10"/>
      <c r="CL7" s="10">
        <v>248</v>
      </c>
      <c r="CM7" s="10"/>
      <c r="CN7" s="10">
        <v>1123</v>
      </c>
      <c r="CO7" s="10">
        <v>404</v>
      </c>
      <c r="CP7" s="10">
        <v>478</v>
      </c>
    </row>
    <row r="8" spans="2:94" ht="30" customHeight="1" x14ac:dyDescent="0.35">
      <c r="B8" s="11" t="s">
        <v>20</v>
      </c>
      <c r="C8" s="11">
        <v>2006</v>
      </c>
      <c r="D8" s="11">
        <v>962</v>
      </c>
      <c r="E8" s="11">
        <v>1037</v>
      </c>
      <c r="F8" s="11"/>
      <c r="G8" s="11">
        <v>267</v>
      </c>
      <c r="H8" s="11">
        <v>384</v>
      </c>
      <c r="I8" s="11">
        <v>320</v>
      </c>
      <c r="J8" s="11">
        <v>348</v>
      </c>
      <c r="K8" s="11">
        <v>269</v>
      </c>
      <c r="L8" s="11">
        <v>418</v>
      </c>
      <c r="M8" s="11"/>
      <c r="N8" s="11">
        <v>555</v>
      </c>
      <c r="O8" s="11">
        <v>511</v>
      </c>
      <c r="P8" s="11">
        <v>452</v>
      </c>
      <c r="Q8" s="11">
        <v>482</v>
      </c>
      <c r="R8" s="11"/>
      <c r="S8" s="11">
        <v>308</v>
      </c>
      <c r="T8" s="11">
        <v>255</v>
      </c>
      <c r="U8" s="11">
        <v>165</v>
      </c>
      <c r="V8" s="11">
        <v>173</v>
      </c>
      <c r="W8" s="11">
        <v>143</v>
      </c>
      <c r="X8" s="11">
        <v>180</v>
      </c>
      <c r="Y8" s="11">
        <v>163</v>
      </c>
      <c r="Z8" s="11">
        <v>86</v>
      </c>
      <c r="AA8" s="11">
        <v>229</v>
      </c>
      <c r="AB8" s="11">
        <v>201</v>
      </c>
      <c r="AC8" s="11">
        <v>103</v>
      </c>
      <c r="AD8" s="11"/>
      <c r="AE8" s="11">
        <v>741</v>
      </c>
      <c r="AF8" s="11">
        <v>781</v>
      </c>
      <c r="AG8" s="11">
        <v>294</v>
      </c>
      <c r="AH8" s="11"/>
      <c r="AI8" s="11">
        <v>701</v>
      </c>
      <c r="AJ8" s="11">
        <v>579</v>
      </c>
      <c r="AK8" s="11">
        <v>132</v>
      </c>
      <c r="AL8" s="11">
        <v>43</v>
      </c>
      <c r="AM8" s="11">
        <v>258</v>
      </c>
      <c r="AN8" s="11"/>
      <c r="AO8" s="11">
        <v>373</v>
      </c>
      <c r="AP8" s="11">
        <v>760</v>
      </c>
      <c r="AQ8" s="11">
        <v>141</v>
      </c>
      <c r="AR8" s="11"/>
      <c r="AS8" s="11">
        <v>456</v>
      </c>
      <c r="AT8" s="11">
        <v>479</v>
      </c>
      <c r="AU8" s="11">
        <v>531</v>
      </c>
      <c r="AV8" s="11">
        <v>241</v>
      </c>
      <c r="AW8" s="11">
        <v>23</v>
      </c>
      <c r="AX8" s="11"/>
      <c r="AY8" s="11">
        <v>15</v>
      </c>
      <c r="AZ8" s="11">
        <v>108</v>
      </c>
      <c r="BA8" s="11">
        <v>125</v>
      </c>
      <c r="BB8" s="11">
        <v>143</v>
      </c>
      <c r="BC8" s="11">
        <v>187</v>
      </c>
      <c r="BD8" s="11">
        <v>210</v>
      </c>
      <c r="BE8" s="11">
        <v>209</v>
      </c>
      <c r="BF8" s="11">
        <v>151</v>
      </c>
      <c r="BG8" s="11">
        <v>127</v>
      </c>
      <c r="BH8" s="11">
        <v>117</v>
      </c>
      <c r="BI8" s="11">
        <v>183</v>
      </c>
      <c r="BJ8" s="11">
        <v>117</v>
      </c>
      <c r="BK8" s="11">
        <v>90</v>
      </c>
      <c r="BL8" s="11">
        <v>41</v>
      </c>
      <c r="BM8" s="11">
        <v>29</v>
      </c>
      <c r="BN8" s="11">
        <v>68</v>
      </c>
      <c r="BO8" s="11"/>
      <c r="BP8" s="11">
        <v>457</v>
      </c>
      <c r="BQ8" s="11">
        <v>535</v>
      </c>
      <c r="BR8" s="11">
        <v>271</v>
      </c>
      <c r="BS8" s="11">
        <v>424</v>
      </c>
      <c r="BT8" s="11">
        <v>203</v>
      </c>
      <c r="BU8" s="11">
        <v>114</v>
      </c>
      <c r="BV8" s="11"/>
      <c r="BW8" s="11">
        <v>72</v>
      </c>
      <c r="BX8" s="11">
        <v>444</v>
      </c>
      <c r="BY8" s="11">
        <v>612</v>
      </c>
      <c r="BZ8" s="11">
        <v>380</v>
      </c>
      <c r="CA8" s="11">
        <v>197</v>
      </c>
      <c r="CB8" s="11">
        <v>83</v>
      </c>
      <c r="CC8" s="11">
        <v>42</v>
      </c>
      <c r="CD8" s="11">
        <v>78</v>
      </c>
      <c r="CE8" s="11"/>
      <c r="CF8" s="11">
        <v>170</v>
      </c>
      <c r="CG8" s="11">
        <v>753</v>
      </c>
      <c r="CH8" s="11">
        <v>733</v>
      </c>
      <c r="CI8" s="11">
        <v>283</v>
      </c>
      <c r="CJ8" s="11">
        <v>67</v>
      </c>
      <c r="CK8" s="11"/>
      <c r="CL8" s="11">
        <v>246</v>
      </c>
      <c r="CM8" s="11"/>
      <c r="CN8" s="11">
        <v>1118</v>
      </c>
      <c r="CO8" s="11">
        <v>403</v>
      </c>
      <c r="CP8" s="11">
        <v>485</v>
      </c>
    </row>
    <row r="9" spans="2:94" ht="72.5" x14ac:dyDescent="0.35">
      <c r="B9" s="18" t="s">
        <v>253</v>
      </c>
      <c r="C9" s="17">
        <v>0.21292795550841201</v>
      </c>
      <c r="D9" s="17">
        <v>0.208377702929052</v>
      </c>
      <c r="E9" s="17">
        <v>0.21644078997055199</v>
      </c>
      <c r="F9" s="17"/>
      <c r="G9" s="17">
        <v>0.32644462575795402</v>
      </c>
      <c r="H9" s="17">
        <v>0.241661610755492</v>
      </c>
      <c r="I9" s="17">
        <v>0.18538452349350301</v>
      </c>
      <c r="J9" s="17">
        <v>0.23082478164849099</v>
      </c>
      <c r="K9" s="17">
        <v>0.16253072470258001</v>
      </c>
      <c r="L9" s="17">
        <v>0.15272827523649701</v>
      </c>
      <c r="M9" s="17"/>
      <c r="N9" s="17">
        <v>0.202869465431882</v>
      </c>
      <c r="O9" s="17">
        <v>0.228967549691308</v>
      </c>
      <c r="P9" s="17">
        <v>0.19586623470679301</v>
      </c>
      <c r="Q9" s="17">
        <v>0.2202947791781</v>
      </c>
      <c r="R9" s="17"/>
      <c r="S9" s="17">
        <v>0.24565523215136501</v>
      </c>
      <c r="T9" s="17">
        <v>0.207376013922286</v>
      </c>
      <c r="U9" s="17">
        <v>0.23147227407700299</v>
      </c>
      <c r="V9" s="17">
        <v>0.166535148850076</v>
      </c>
      <c r="W9" s="17">
        <v>0.20524379292723599</v>
      </c>
      <c r="X9" s="17">
        <v>0.222951284165227</v>
      </c>
      <c r="Y9" s="17">
        <v>0.233488312268542</v>
      </c>
      <c r="Z9" s="17">
        <v>0.198119697108534</v>
      </c>
      <c r="AA9" s="17">
        <v>0.21349325345956299</v>
      </c>
      <c r="AB9" s="17">
        <v>0.20353035028018299</v>
      </c>
      <c r="AC9" s="17">
        <v>0.16748739723421799</v>
      </c>
      <c r="AD9" s="17"/>
      <c r="AE9" s="17">
        <v>0.191909839898422</v>
      </c>
      <c r="AF9" s="17">
        <v>0.21680941145507501</v>
      </c>
      <c r="AG9" s="17">
        <v>0.200538515813694</v>
      </c>
      <c r="AH9" s="17"/>
      <c r="AI9" s="17">
        <v>0.18289742262134401</v>
      </c>
      <c r="AJ9" s="17">
        <v>0.240868411011427</v>
      </c>
      <c r="AK9" s="17">
        <v>0.23312078808196501</v>
      </c>
      <c r="AL9" s="17">
        <v>0.27498852660874101</v>
      </c>
      <c r="AM9" s="17">
        <v>0.185878300369652</v>
      </c>
      <c r="AN9" s="17"/>
      <c r="AO9" s="17">
        <v>0.23000534165134001</v>
      </c>
      <c r="AP9" s="17">
        <v>0.237414271907368</v>
      </c>
      <c r="AQ9" s="17">
        <v>0.22849496142727899</v>
      </c>
      <c r="AR9" s="17"/>
      <c r="AS9" s="17">
        <v>0.191532140369882</v>
      </c>
      <c r="AT9" s="17">
        <v>0.23003438362315701</v>
      </c>
      <c r="AU9" s="17">
        <v>0.20026017259829301</v>
      </c>
      <c r="AV9" s="17">
        <v>0.260592788448683</v>
      </c>
      <c r="AW9" s="17">
        <v>0.178805391620176</v>
      </c>
      <c r="AX9" s="17"/>
      <c r="AY9" s="17">
        <v>6.1275583113723803E-2</v>
      </c>
      <c r="AZ9" s="17">
        <v>0.24024419882628301</v>
      </c>
      <c r="BA9" s="17">
        <v>0.243155104508889</v>
      </c>
      <c r="BB9" s="17">
        <v>0.20124099353258201</v>
      </c>
      <c r="BC9" s="17">
        <v>0.23135243118138499</v>
      </c>
      <c r="BD9" s="17">
        <v>0.16131365038414799</v>
      </c>
      <c r="BE9" s="17">
        <v>0.22548631533167801</v>
      </c>
      <c r="BF9" s="17">
        <v>0.198039735740319</v>
      </c>
      <c r="BG9" s="17">
        <v>0.242798517932372</v>
      </c>
      <c r="BH9" s="17">
        <v>0.26043466468881599</v>
      </c>
      <c r="BI9" s="17">
        <v>0.19377384972412701</v>
      </c>
      <c r="BJ9" s="17">
        <v>0.185215113702521</v>
      </c>
      <c r="BK9" s="17">
        <v>0.21720733405665399</v>
      </c>
      <c r="BL9" s="17">
        <v>0.227276712077741</v>
      </c>
      <c r="BM9" s="17">
        <v>0.20203943813894201</v>
      </c>
      <c r="BN9" s="17">
        <v>0.18850797615761</v>
      </c>
      <c r="BO9" s="17"/>
      <c r="BP9" s="17">
        <v>0.25891794431652998</v>
      </c>
      <c r="BQ9" s="17">
        <v>0.20957779090755899</v>
      </c>
      <c r="BR9" s="17">
        <v>0.20397087428444199</v>
      </c>
      <c r="BS9" s="17">
        <v>0.202125886568224</v>
      </c>
      <c r="BT9" s="17">
        <v>0.14256648715798201</v>
      </c>
      <c r="BU9" s="17">
        <v>0.23258995276668801</v>
      </c>
      <c r="BV9" s="17"/>
      <c r="BW9" s="17">
        <v>0.221203831981545</v>
      </c>
      <c r="BX9" s="17">
        <v>0.194590096619492</v>
      </c>
      <c r="BY9" s="17">
        <v>0.213449525780917</v>
      </c>
      <c r="BZ9" s="17">
        <v>0.211501572357401</v>
      </c>
      <c r="CA9" s="17">
        <v>0.20457270470904401</v>
      </c>
      <c r="CB9" s="17">
        <v>0.20588885965595999</v>
      </c>
      <c r="CC9" s="17">
        <v>0.23183774133030299</v>
      </c>
      <c r="CD9" s="17">
        <v>0.34486025533595499</v>
      </c>
      <c r="CE9" s="17"/>
      <c r="CF9" s="17">
        <v>0.30574478716210701</v>
      </c>
      <c r="CG9" s="17">
        <v>0.19867523162776399</v>
      </c>
      <c r="CH9" s="17">
        <v>0.21217034451807501</v>
      </c>
      <c r="CI9" s="17">
        <v>0.209413732147683</v>
      </c>
      <c r="CJ9" s="17">
        <v>0.16035889310214299</v>
      </c>
      <c r="CK9" s="17"/>
      <c r="CL9" s="17">
        <v>0.22513090913748299</v>
      </c>
      <c r="CM9" s="17"/>
      <c r="CN9" s="17">
        <v>0.18692801213576499</v>
      </c>
      <c r="CO9" s="17">
        <v>0.256841453940923</v>
      </c>
      <c r="CP9" s="17">
        <v>0.23629913580596201</v>
      </c>
    </row>
    <row r="10" spans="2:94" ht="101.5" x14ac:dyDescent="0.35">
      <c r="B10" s="18" t="s">
        <v>256</v>
      </c>
      <c r="C10" s="17">
        <v>0.65216304588556395</v>
      </c>
      <c r="D10" s="17">
        <v>0.67253522340558403</v>
      </c>
      <c r="E10" s="17">
        <v>0.63397310290869902</v>
      </c>
      <c r="F10" s="17"/>
      <c r="G10" s="17">
        <v>0.58936690240236</v>
      </c>
      <c r="H10" s="17">
        <v>0.68073751536197002</v>
      </c>
      <c r="I10" s="17">
        <v>0.68918161395220501</v>
      </c>
      <c r="J10" s="17">
        <v>0.60059652335733005</v>
      </c>
      <c r="K10" s="17">
        <v>0.68380015961265606</v>
      </c>
      <c r="L10" s="17">
        <v>0.66016866766878002</v>
      </c>
      <c r="M10" s="17"/>
      <c r="N10" s="17">
        <v>0.69178062236012305</v>
      </c>
      <c r="O10" s="17">
        <v>0.64814669113878198</v>
      </c>
      <c r="P10" s="17">
        <v>0.66210407586988096</v>
      </c>
      <c r="Q10" s="17">
        <v>0.60544053304708101</v>
      </c>
      <c r="R10" s="17"/>
      <c r="S10" s="17">
        <v>0.60400371171020695</v>
      </c>
      <c r="T10" s="17">
        <v>0.66509464725614997</v>
      </c>
      <c r="U10" s="17">
        <v>0.62283377847312804</v>
      </c>
      <c r="V10" s="17">
        <v>0.707749655770194</v>
      </c>
      <c r="W10" s="17">
        <v>0.67279130712461899</v>
      </c>
      <c r="X10" s="17">
        <v>0.62451627117970698</v>
      </c>
      <c r="Y10" s="17">
        <v>0.69794788173394096</v>
      </c>
      <c r="Z10" s="17">
        <v>0.66283746075045102</v>
      </c>
      <c r="AA10" s="17">
        <v>0.60856568311134895</v>
      </c>
      <c r="AB10" s="17">
        <v>0.67861764092307997</v>
      </c>
      <c r="AC10" s="17">
        <v>0.70123400668712099</v>
      </c>
      <c r="AD10" s="17"/>
      <c r="AE10" s="17">
        <v>0.65576068591509695</v>
      </c>
      <c r="AF10" s="17">
        <v>0.669734070958381</v>
      </c>
      <c r="AG10" s="17">
        <v>0.64806634994472201</v>
      </c>
      <c r="AH10" s="17"/>
      <c r="AI10" s="17">
        <v>0.69129592802240902</v>
      </c>
      <c r="AJ10" s="17">
        <v>0.64979344999223898</v>
      </c>
      <c r="AK10" s="17">
        <v>0.65011047519319698</v>
      </c>
      <c r="AL10" s="17">
        <v>0.50122083540526396</v>
      </c>
      <c r="AM10" s="17">
        <v>0.63040645115012095</v>
      </c>
      <c r="AN10" s="17"/>
      <c r="AO10" s="17">
        <v>0.66553146561444398</v>
      </c>
      <c r="AP10" s="17">
        <v>0.66492334189142299</v>
      </c>
      <c r="AQ10" s="17">
        <v>0.68048924814813305</v>
      </c>
      <c r="AR10" s="17"/>
      <c r="AS10" s="17">
        <v>0.63771011168788305</v>
      </c>
      <c r="AT10" s="17">
        <v>0.64090762694603798</v>
      </c>
      <c r="AU10" s="17">
        <v>0.66442334362167399</v>
      </c>
      <c r="AV10" s="17">
        <v>0.67034430307998505</v>
      </c>
      <c r="AW10" s="17">
        <v>0.76962460953162704</v>
      </c>
      <c r="AX10" s="17"/>
      <c r="AY10" s="17">
        <v>0.68509276212101</v>
      </c>
      <c r="AZ10" s="17">
        <v>0.54014211509422705</v>
      </c>
      <c r="BA10" s="17">
        <v>0.65575099110901502</v>
      </c>
      <c r="BB10" s="17">
        <v>0.61265253410910803</v>
      </c>
      <c r="BC10" s="17">
        <v>0.64491164722318395</v>
      </c>
      <c r="BD10" s="17">
        <v>0.662873028816095</v>
      </c>
      <c r="BE10" s="17">
        <v>0.60985221574526305</v>
      </c>
      <c r="BF10" s="17">
        <v>0.69520340673067205</v>
      </c>
      <c r="BG10" s="17">
        <v>0.66082084095224003</v>
      </c>
      <c r="BH10" s="17">
        <v>0.602558998086827</v>
      </c>
      <c r="BI10" s="17">
        <v>0.70510348261336298</v>
      </c>
      <c r="BJ10" s="17">
        <v>0.72325869670041298</v>
      </c>
      <c r="BK10" s="17">
        <v>0.69427833216380297</v>
      </c>
      <c r="BL10" s="17">
        <v>0.74820584393929901</v>
      </c>
      <c r="BM10" s="17">
        <v>0.69860039035769295</v>
      </c>
      <c r="BN10" s="17">
        <v>0.76709216761074395</v>
      </c>
      <c r="BO10" s="17"/>
      <c r="BP10" s="17">
        <v>0.62950524372501304</v>
      </c>
      <c r="BQ10" s="17">
        <v>0.64009601198215305</v>
      </c>
      <c r="BR10" s="17">
        <v>0.66681508772043696</v>
      </c>
      <c r="BS10" s="17">
        <v>0.66463620491909503</v>
      </c>
      <c r="BT10" s="17">
        <v>0.69201682024898004</v>
      </c>
      <c r="BU10" s="17">
        <v>0.64468691703827796</v>
      </c>
      <c r="BV10" s="17"/>
      <c r="BW10" s="17">
        <v>0.65648803345530204</v>
      </c>
      <c r="BX10" s="17">
        <v>0.68113460364506495</v>
      </c>
      <c r="BY10" s="17">
        <v>0.66786452577296196</v>
      </c>
      <c r="BZ10" s="17">
        <v>0.66418563260600005</v>
      </c>
      <c r="CA10" s="17">
        <v>0.67664011865582396</v>
      </c>
      <c r="CB10" s="17">
        <v>0.66088829063045895</v>
      </c>
      <c r="CC10" s="17">
        <v>0.629736802634844</v>
      </c>
      <c r="CD10" s="17">
        <v>0.45113470093693903</v>
      </c>
      <c r="CE10" s="17"/>
      <c r="CF10" s="17">
        <v>0.55818215454499198</v>
      </c>
      <c r="CG10" s="17">
        <v>0.68017779901889797</v>
      </c>
      <c r="CH10" s="17">
        <v>0.65121482165432099</v>
      </c>
      <c r="CI10" s="17">
        <v>0.64589148088648596</v>
      </c>
      <c r="CJ10" s="17">
        <v>0.61310413275848996</v>
      </c>
      <c r="CK10" s="17"/>
      <c r="CL10" s="17">
        <v>0.710113894598844</v>
      </c>
      <c r="CM10" s="17"/>
      <c r="CN10" s="17">
        <v>0.67157940262127302</v>
      </c>
      <c r="CO10" s="17">
        <v>0.59087239527687296</v>
      </c>
      <c r="CP10" s="17">
        <v>0.65839921382051303</v>
      </c>
    </row>
    <row r="11" spans="2:94" x14ac:dyDescent="0.35">
      <c r="B11" s="18" t="s">
        <v>144</v>
      </c>
      <c r="C11" s="19">
        <v>0.13490899860602401</v>
      </c>
      <c r="D11" s="19">
        <v>0.119087073665363</v>
      </c>
      <c r="E11" s="19">
        <v>0.14958610712074899</v>
      </c>
      <c r="F11" s="19"/>
      <c r="G11" s="19">
        <v>8.4188471839686099E-2</v>
      </c>
      <c r="H11" s="19">
        <v>7.7600873882538501E-2</v>
      </c>
      <c r="I11" s="19">
        <v>0.12543386255429201</v>
      </c>
      <c r="J11" s="19">
        <v>0.16857869499417899</v>
      </c>
      <c r="K11" s="19">
        <v>0.15366911568476399</v>
      </c>
      <c r="L11" s="19">
        <v>0.187103057094723</v>
      </c>
      <c r="M11" s="19"/>
      <c r="N11" s="19">
        <v>0.105349912207994</v>
      </c>
      <c r="O11" s="19">
        <v>0.12288575916991</v>
      </c>
      <c r="P11" s="19">
        <v>0.142029689423326</v>
      </c>
      <c r="Q11" s="19">
        <v>0.17426468777481899</v>
      </c>
      <c r="R11" s="19"/>
      <c r="S11" s="19">
        <v>0.15034105613842799</v>
      </c>
      <c r="T11" s="19">
        <v>0.127529338821564</v>
      </c>
      <c r="U11" s="19">
        <v>0.14569394744986799</v>
      </c>
      <c r="V11" s="19">
        <v>0.125715195379731</v>
      </c>
      <c r="W11" s="19">
        <v>0.12196489994814499</v>
      </c>
      <c r="X11" s="19">
        <v>0.15253244465506599</v>
      </c>
      <c r="Y11" s="19">
        <v>6.8563805997516894E-2</v>
      </c>
      <c r="Z11" s="19">
        <v>0.13904284214101501</v>
      </c>
      <c r="AA11" s="19">
        <v>0.177941063429089</v>
      </c>
      <c r="AB11" s="19">
        <v>0.117852008796737</v>
      </c>
      <c r="AC11" s="19">
        <v>0.13127859607865999</v>
      </c>
      <c r="AD11" s="19"/>
      <c r="AE11" s="19">
        <v>0.15232947418648099</v>
      </c>
      <c r="AF11" s="19">
        <v>0.113456517586544</v>
      </c>
      <c r="AG11" s="19">
        <v>0.15139513424158399</v>
      </c>
      <c r="AH11" s="19"/>
      <c r="AI11" s="19">
        <v>0.125806649356247</v>
      </c>
      <c r="AJ11" s="19">
        <v>0.109338138996334</v>
      </c>
      <c r="AK11" s="19">
        <v>0.11676873672483799</v>
      </c>
      <c r="AL11" s="19">
        <v>0.22379063798599599</v>
      </c>
      <c r="AM11" s="19">
        <v>0.18371524848022699</v>
      </c>
      <c r="AN11" s="19"/>
      <c r="AO11" s="19">
        <v>0.104463192734217</v>
      </c>
      <c r="AP11" s="19">
        <v>9.7662386201208401E-2</v>
      </c>
      <c r="AQ11" s="19">
        <v>9.1015790424588003E-2</v>
      </c>
      <c r="AR11" s="19"/>
      <c r="AS11" s="19">
        <v>0.170757747942235</v>
      </c>
      <c r="AT11" s="19">
        <v>0.12905798943080601</v>
      </c>
      <c r="AU11" s="19">
        <v>0.135316483780034</v>
      </c>
      <c r="AV11" s="19">
        <v>6.9062908471331896E-2</v>
      </c>
      <c r="AW11" s="19">
        <v>5.15699988481974E-2</v>
      </c>
      <c r="AX11" s="19"/>
      <c r="AY11" s="19">
        <v>0.253631654765266</v>
      </c>
      <c r="AZ11" s="19">
        <v>0.21961368607949</v>
      </c>
      <c r="BA11" s="19">
        <v>0.10109390438209601</v>
      </c>
      <c r="BB11" s="19">
        <v>0.18610647235830999</v>
      </c>
      <c r="BC11" s="19">
        <v>0.12373592159543099</v>
      </c>
      <c r="BD11" s="19">
        <v>0.17581332079975701</v>
      </c>
      <c r="BE11" s="19">
        <v>0.164661468923059</v>
      </c>
      <c r="BF11" s="19">
        <v>0.106756857529009</v>
      </c>
      <c r="BG11" s="19">
        <v>9.6380641115387605E-2</v>
      </c>
      <c r="BH11" s="19">
        <v>0.13700633722435701</v>
      </c>
      <c r="BI11" s="19">
        <v>0.10112266766251</v>
      </c>
      <c r="BJ11" s="19">
        <v>9.1526189597066501E-2</v>
      </c>
      <c r="BK11" s="19">
        <v>8.8514333779543902E-2</v>
      </c>
      <c r="BL11" s="19">
        <v>2.4517443982959401E-2</v>
      </c>
      <c r="BM11" s="19">
        <v>9.9360171503365499E-2</v>
      </c>
      <c r="BN11" s="19">
        <v>4.43998562316461E-2</v>
      </c>
      <c r="BO11" s="19"/>
      <c r="BP11" s="19">
        <v>0.11157681195845701</v>
      </c>
      <c r="BQ11" s="19">
        <v>0.150326197110288</v>
      </c>
      <c r="BR11" s="19">
        <v>0.12921403799512099</v>
      </c>
      <c r="BS11" s="19">
        <v>0.133237908512682</v>
      </c>
      <c r="BT11" s="19">
        <v>0.16541669259303801</v>
      </c>
      <c r="BU11" s="19">
        <v>0.122723130195035</v>
      </c>
      <c r="BV11" s="19"/>
      <c r="BW11" s="19">
        <v>0.122308134563153</v>
      </c>
      <c r="BX11" s="19">
        <v>0.124275299735443</v>
      </c>
      <c r="BY11" s="19">
        <v>0.118685948446121</v>
      </c>
      <c r="BZ11" s="19">
        <v>0.12431279503659901</v>
      </c>
      <c r="CA11" s="19">
        <v>0.118787176635132</v>
      </c>
      <c r="CB11" s="19">
        <v>0.133222849713581</v>
      </c>
      <c r="CC11" s="19">
        <v>0.13842545603485301</v>
      </c>
      <c r="CD11" s="19">
        <v>0.20400504372710601</v>
      </c>
      <c r="CE11" s="19"/>
      <c r="CF11" s="19">
        <v>0.13607305829290101</v>
      </c>
      <c r="CG11" s="19">
        <v>0.121146969353339</v>
      </c>
      <c r="CH11" s="19">
        <v>0.136614833827605</v>
      </c>
      <c r="CI11" s="19">
        <v>0.14469478696583099</v>
      </c>
      <c r="CJ11" s="19">
        <v>0.22653697413936699</v>
      </c>
      <c r="CK11" s="19"/>
      <c r="CL11" s="19">
        <v>6.4755196263673195E-2</v>
      </c>
      <c r="CM11" s="19"/>
      <c r="CN11" s="19">
        <v>0.14149258524296199</v>
      </c>
      <c r="CO11" s="19">
        <v>0.152286150782205</v>
      </c>
      <c r="CP11" s="19">
        <v>0.105301650373525</v>
      </c>
    </row>
    <row r="12" spans="2:94" x14ac:dyDescent="0.35">
      <c r="B12" s="16" t="s">
        <v>225</v>
      </c>
    </row>
    <row r="13" spans="2:94" x14ac:dyDescent="0.35">
      <c r="B13" t="s">
        <v>126</v>
      </c>
    </row>
    <row r="14" spans="2:94" x14ac:dyDescent="0.35">
      <c r="B14" t="s">
        <v>127</v>
      </c>
    </row>
    <row r="16" spans="2:94" x14ac:dyDescent="0.35">
      <c r="B16"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CP16"/>
  <sheetViews>
    <sheetView showGridLines="0" topLeftCell="A7" workbookViewId="0">
      <pane xSplit="2" topLeftCell="BY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2066</v>
      </c>
      <c r="D7" s="10">
        <v>1024</v>
      </c>
      <c r="E7" s="10">
        <v>1035</v>
      </c>
      <c r="F7" s="10"/>
      <c r="G7" s="10">
        <v>313</v>
      </c>
      <c r="H7" s="10">
        <v>377</v>
      </c>
      <c r="I7" s="10">
        <v>363</v>
      </c>
      <c r="J7" s="10">
        <v>345</v>
      </c>
      <c r="K7" s="10">
        <v>292</v>
      </c>
      <c r="L7" s="10">
        <v>376</v>
      </c>
      <c r="M7" s="10"/>
      <c r="N7" s="10">
        <v>542</v>
      </c>
      <c r="O7" s="10">
        <v>554</v>
      </c>
      <c r="P7" s="10">
        <v>465</v>
      </c>
      <c r="Q7" s="10">
        <v>498</v>
      </c>
      <c r="R7" s="10"/>
      <c r="S7" s="10">
        <v>288</v>
      </c>
      <c r="T7" s="10">
        <v>287</v>
      </c>
      <c r="U7" s="10">
        <v>160</v>
      </c>
      <c r="V7" s="10">
        <v>198</v>
      </c>
      <c r="W7" s="10">
        <v>168</v>
      </c>
      <c r="X7" s="10">
        <v>190</v>
      </c>
      <c r="Y7" s="10">
        <v>174</v>
      </c>
      <c r="Z7" s="10">
        <v>84</v>
      </c>
      <c r="AA7" s="10">
        <v>240</v>
      </c>
      <c r="AB7" s="10">
        <v>165</v>
      </c>
      <c r="AC7" s="10">
        <v>112</v>
      </c>
      <c r="AD7" s="10"/>
      <c r="AE7" s="10">
        <v>747</v>
      </c>
      <c r="AF7" s="10">
        <v>784</v>
      </c>
      <c r="AG7" s="10">
        <v>335</v>
      </c>
      <c r="AH7" s="10"/>
      <c r="AI7" s="10">
        <v>699</v>
      </c>
      <c r="AJ7" s="10">
        <v>609</v>
      </c>
      <c r="AK7" s="10">
        <v>143</v>
      </c>
      <c r="AL7" s="10">
        <v>28</v>
      </c>
      <c r="AM7" s="10">
        <v>311</v>
      </c>
      <c r="AN7" s="10"/>
      <c r="AO7" s="10">
        <v>369</v>
      </c>
      <c r="AP7" s="10">
        <v>777</v>
      </c>
      <c r="AQ7" s="10">
        <v>145</v>
      </c>
      <c r="AR7" s="10"/>
      <c r="AS7" s="10">
        <v>475</v>
      </c>
      <c r="AT7" s="10">
        <v>467</v>
      </c>
      <c r="AU7" s="10">
        <v>562</v>
      </c>
      <c r="AV7" s="10">
        <v>249</v>
      </c>
      <c r="AW7" s="10">
        <v>24</v>
      </c>
      <c r="AX7" s="10"/>
      <c r="AY7" s="10">
        <v>16</v>
      </c>
      <c r="AZ7" s="10">
        <v>94</v>
      </c>
      <c r="BA7" s="10">
        <v>130</v>
      </c>
      <c r="BB7" s="10">
        <v>157</v>
      </c>
      <c r="BC7" s="10">
        <v>223</v>
      </c>
      <c r="BD7" s="10">
        <v>256</v>
      </c>
      <c r="BE7" s="10">
        <v>191</v>
      </c>
      <c r="BF7" s="10">
        <v>151</v>
      </c>
      <c r="BG7" s="10">
        <v>123</v>
      </c>
      <c r="BH7" s="10">
        <v>122</v>
      </c>
      <c r="BI7" s="10">
        <v>152</v>
      </c>
      <c r="BJ7" s="10">
        <v>96</v>
      </c>
      <c r="BK7" s="10">
        <v>84</v>
      </c>
      <c r="BL7" s="10">
        <v>39</v>
      </c>
      <c r="BM7" s="10">
        <v>36</v>
      </c>
      <c r="BN7" s="10">
        <v>79</v>
      </c>
      <c r="BO7" s="10"/>
      <c r="BP7" s="10">
        <v>495</v>
      </c>
      <c r="BQ7" s="10">
        <v>552</v>
      </c>
      <c r="BR7" s="10">
        <v>296</v>
      </c>
      <c r="BS7" s="10">
        <v>409</v>
      </c>
      <c r="BT7" s="10">
        <v>213</v>
      </c>
      <c r="BU7" s="10">
        <v>100</v>
      </c>
      <c r="BV7" s="10"/>
      <c r="BW7" s="10">
        <v>80</v>
      </c>
      <c r="BX7" s="10">
        <v>444</v>
      </c>
      <c r="BY7" s="10">
        <v>624</v>
      </c>
      <c r="BZ7" s="10">
        <v>408</v>
      </c>
      <c r="CA7" s="10">
        <v>198</v>
      </c>
      <c r="CB7" s="10">
        <v>79</v>
      </c>
      <c r="CC7" s="10">
        <v>56</v>
      </c>
      <c r="CD7" s="10">
        <v>80</v>
      </c>
      <c r="CE7" s="10"/>
      <c r="CF7" s="10">
        <v>164</v>
      </c>
      <c r="CG7" s="10">
        <v>687</v>
      </c>
      <c r="CH7" s="10">
        <v>794</v>
      </c>
      <c r="CI7" s="10">
        <v>343</v>
      </c>
      <c r="CJ7" s="10">
        <v>78</v>
      </c>
      <c r="CK7" s="10"/>
      <c r="CL7" s="10">
        <v>234</v>
      </c>
      <c r="CM7" s="10"/>
      <c r="CN7" s="10">
        <v>1181</v>
      </c>
      <c r="CO7" s="10">
        <v>394</v>
      </c>
      <c r="CP7" s="10">
        <v>491</v>
      </c>
    </row>
    <row r="8" spans="2:94" ht="30" customHeight="1" x14ac:dyDescent="0.35">
      <c r="B8" s="11" t="s">
        <v>20</v>
      </c>
      <c r="C8" s="11">
        <v>2067</v>
      </c>
      <c r="D8" s="11">
        <v>1011</v>
      </c>
      <c r="E8" s="11">
        <v>1049</v>
      </c>
      <c r="F8" s="11"/>
      <c r="G8" s="11">
        <v>306</v>
      </c>
      <c r="H8" s="11">
        <v>363</v>
      </c>
      <c r="I8" s="11">
        <v>356</v>
      </c>
      <c r="J8" s="11">
        <v>338</v>
      </c>
      <c r="K8" s="11">
        <v>275</v>
      </c>
      <c r="L8" s="11">
        <v>429</v>
      </c>
      <c r="M8" s="11"/>
      <c r="N8" s="11">
        <v>531</v>
      </c>
      <c r="O8" s="11">
        <v>542</v>
      </c>
      <c r="P8" s="11">
        <v>467</v>
      </c>
      <c r="Q8" s="11">
        <v>520</v>
      </c>
      <c r="R8" s="11"/>
      <c r="S8" s="11">
        <v>297</v>
      </c>
      <c r="T8" s="11">
        <v>277</v>
      </c>
      <c r="U8" s="11">
        <v>161</v>
      </c>
      <c r="V8" s="11">
        <v>189</v>
      </c>
      <c r="W8" s="11">
        <v>167</v>
      </c>
      <c r="X8" s="11">
        <v>198</v>
      </c>
      <c r="Y8" s="11">
        <v>166</v>
      </c>
      <c r="Z8" s="11">
        <v>83</v>
      </c>
      <c r="AA8" s="11">
        <v>232</v>
      </c>
      <c r="AB8" s="11">
        <v>187</v>
      </c>
      <c r="AC8" s="11">
        <v>111</v>
      </c>
      <c r="AD8" s="11"/>
      <c r="AE8" s="11">
        <v>757</v>
      </c>
      <c r="AF8" s="11">
        <v>785</v>
      </c>
      <c r="AG8" s="11">
        <v>331</v>
      </c>
      <c r="AH8" s="11"/>
      <c r="AI8" s="11">
        <v>711</v>
      </c>
      <c r="AJ8" s="11">
        <v>601</v>
      </c>
      <c r="AK8" s="11">
        <v>144</v>
      </c>
      <c r="AL8" s="11">
        <v>29</v>
      </c>
      <c r="AM8" s="11">
        <v>307</v>
      </c>
      <c r="AN8" s="11"/>
      <c r="AO8" s="11">
        <v>377</v>
      </c>
      <c r="AP8" s="11">
        <v>768</v>
      </c>
      <c r="AQ8" s="11">
        <v>145</v>
      </c>
      <c r="AR8" s="11"/>
      <c r="AS8" s="11">
        <v>485</v>
      </c>
      <c r="AT8" s="11">
        <v>464</v>
      </c>
      <c r="AU8" s="11">
        <v>555</v>
      </c>
      <c r="AV8" s="11">
        <v>245</v>
      </c>
      <c r="AW8" s="11">
        <v>24</v>
      </c>
      <c r="AX8" s="11"/>
      <c r="AY8" s="11">
        <v>15</v>
      </c>
      <c r="AZ8" s="11">
        <v>92</v>
      </c>
      <c r="BA8" s="11">
        <v>132</v>
      </c>
      <c r="BB8" s="11">
        <v>160</v>
      </c>
      <c r="BC8" s="11">
        <v>226</v>
      </c>
      <c r="BD8" s="11">
        <v>259</v>
      </c>
      <c r="BE8" s="11">
        <v>192</v>
      </c>
      <c r="BF8" s="11">
        <v>152</v>
      </c>
      <c r="BG8" s="11">
        <v>123</v>
      </c>
      <c r="BH8" s="11">
        <v>120</v>
      </c>
      <c r="BI8" s="11">
        <v>149</v>
      </c>
      <c r="BJ8" s="11">
        <v>94</v>
      </c>
      <c r="BK8" s="11">
        <v>83</v>
      </c>
      <c r="BL8" s="11">
        <v>38</v>
      </c>
      <c r="BM8" s="11">
        <v>34</v>
      </c>
      <c r="BN8" s="11">
        <v>78</v>
      </c>
      <c r="BO8" s="11"/>
      <c r="BP8" s="11">
        <v>489</v>
      </c>
      <c r="BQ8" s="11">
        <v>556</v>
      </c>
      <c r="BR8" s="11">
        <v>296</v>
      </c>
      <c r="BS8" s="11">
        <v>408</v>
      </c>
      <c r="BT8" s="11">
        <v>216</v>
      </c>
      <c r="BU8" s="11">
        <v>101</v>
      </c>
      <c r="BV8" s="11"/>
      <c r="BW8" s="11">
        <v>80</v>
      </c>
      <c r="BX8" s="11">
        <v>443</v>
      </c>
      <c r="BY8" s="11">
        <v>629</v>
      </c>
      <c r="BZ8" s="11">
        <v>407</v>
      </c>
      <c r="CA8" s="11">
        <v>198</v>
      </c>
      <c r="CB8" s="11">
        <v>79</v>
      </c>
      <c r="CC8" s="11">
        <v>57</v>
      </c>
      <c r="CD8" s="11">
        <v>78</v>
      </c>
      <c r="CE8" s="11"/>
      <c r="CF8" s="11">
        <v>166</v>
      </c>
      <c r="CG8" s="11">
        <v>697</v>
      </c>
      <c r="CH8" s="11">
        <v>789</v>
      </c>
      <c r="CI8" s="11">
        <v>338</v>
      </c>
      <c r="CJ8" s="11">
        <v>77</v>
      </c>
      <c r="CK8" s="11"/>
      <c r="CL8" s="11">
        <v>235</v>
      </c>
      <c r="CM8" s="11"/>
      <c r="CN8" s="11">
        <v>1175</v>
      </c>
      <c r="CO8" s="11">
        <v>393</v>
      </c>
      <c r="CP8" s="11">
        <v>499</v>
      </c>
    </row>
    <row r="9" spans="2:94" ht="72.5" x14ac:dyDescent="0.35">
      <c r="B9" s="18" t="s">
        <v>253</v>
      </c>
      <c r="C9" s="17">
        <v>0.14031039591250299</v>
      </c>
      <c r="D9" s="17">
        <v>0.16918241003110801</v>
      </c>
      <c r="E9" s="17">
        <v>0.112470812269193</v>
      </c>
      <c r="F9" s="17"/>
      <c r="G9" s="17">
        <v>0.204474154039682</v>
      </c>
      <c r="H9" s="17">
        <v>0.16966677089065799</v>
      </c>
      <c r="I9" s="17">
        <v>0.123006968583109</v>
      </c>
      <c r="J9" s="17">
        <v>0.15434153896601199</v>
      </c>
      <c r="K9" s="17">
        <v>9.2095326066906999E-2</v>
      </c>
      <c r="L9" s="17">
        <v>0.103933974455822</v>
      </c>
      <c r="M9" s="17"/>
      <c r="N9" s="17">
        <v>0.138285533915533</v>
      </c>
      <c r="O9" s="17">
        <v>0.15986685258258301</v>
      </c>
      <c r="P9" s="17">
        <v>0.12473313801958601</v>
      </c>
      <c r="Q9" s="17">
        <v>0.13614988292094499</v>
      </c>
      <c r="R9" s="17"/>
      <c r="S9" s="17">
        <v>0.19278596400827799</v>
      </c>
      <c r="T9" s="17">
        <v>0.128072962141661</v>
      </c>
      <c r="U9" s="17">
        <v>0.13012860016642999</v>
      </c>
      <c r="V9" s="17">
        <v>0.102937368221571</v>
      </c>
      <c r="W9" s="17">
        <v>0.124658836037848</v>
      </c>
      <c r="X9" s="17">
        <v>0.160237628553212</v>
      </c>
      <c r="Y9" s="17">
        <v>0.114673710486232</v>
      </c>
      <c r="Z9" s="17">
        <v>0.14601306990382201</v>
      </c>
      <c r="AA9" s="17">
        <v>0.13665754939470101</v>
      </c>
      <c r="AB9" s="17">
        <v>0.14313516838954299</v>
      </c>
      <c r="AC9" s="17">
        <v>0.13338846931266299</v>
      </c>
      <c r="AD9" s="17"/>
      <c r="AE9" s="17">
        <v>0.116870548626077</v>
      </c>
      <c r="AF9" s="17">
        <v>0.160895447613945</v>
      </c>
      <c r="AG9" s="17">
        <v>0.135450686452459</v>
      </c>
      <c r="AH9" s="17"/>
      <c r="AI9" s="17">
        <v>0.1153482561638</v>
      </c>
      <c r="AJ9" s="17">
        <v>0.192463111309218</v>
      </c>
      <c r="AK9" s="17">
        <v>0.16387289358275101</v>
      </c>
      <c r="AL9" s="17">
        <v>3.5458137142707603E-2</v>
      </c>
      <c r="AM9" s="17">
        <v>0.107082668350044</v>
      </c>
      <c r="AN9" s="17"/>
      <c r="AO9" s="17">
        <v>0.140511624812625</v>
      </c>
      <c r="AP9" s="17">
        <v>0.168922583211046</v>
      </c>
      <c r="AQ9" s="17">
        <v>0.19183772553901901</v>
      </c>
      <c r="AR9" s="17"/>
      <c r="AS9" s="17">
        <v>0.107472215274472</v>
      </c>
      <c r="AT9" s="17">
        <v>0.15302440075144599</v>
      </c>
      <c r="AU9" s="17">
        <v>0.12732195302538801</v>
      </c>
      <c r="AV9" s="17">
        <v>0.176381545511543</v>
      </c>
      <c r="AW9" s="17">
        <v>0.16872243897169101</v>
      </c>
      <c r="AX9" s="17"/>
      <c r="AY9" s="17">
        <v>0.19761618740446099</v>
      </c>
      <c r="AZ9" s="17">
        <v>0.17508361720937199</v>
      </c>
      <c r="BA9" s="17">
        <v>0.141199302115182</v>
      </c>
      <c r="BB9" s="17">
        <v>0.108193961687955</v>
      </c>
      <c r="BC9" s="17">
        <v>0.13060338206553401</v>
      </c>
      <c r="BD9" s="17">
        <v>0.15019817397371299</v>
      </c>
      <c r="BE9" s="17">
        <v>0.125812642278332</v>
      </c>
      <c r="BF9" s="17">
        <v>0.21359512383073401</v>
      </c>
      <c r="BG9" s="17">
        <v>0.126286134661976</v>
      </c>
      <c r="BH9" s="17">
        <v>0.20541796612062399</v>
      </c>
      <c r="BI9" s="17">
        <v>9.5940508018922593E-2</v>
      </c>
      <c r="BJ9" s="17">
        <v>0.10506733560489299</v>
      </c>
      <c r="BK9" s="17">
        <v>0.107786930767979</v>
      </c>
      <c r="BL9" s="17">
        <v>0.148543427987649</v>
      </c>
      <c r="BM9" s="17">
        <v>0.16979598856798001</v>
      </c>
      <c r="BN9" s="17">
        <v>0.16791425756445799</v>
      </c>
      <c r="BO9" s="17"/>
      <c r="BP9" s="17">
        <v>0.18174330836174399</v>
      </c>
      <c r="BQ9" s="17">
        <v>0.13017691361401601</v>
      </c>
      <c r="BR9" s="17">
        <v>0.132946226379313</v>
      </c>
      <c r="BS9" s="17">
        <v>0.134979138468314</v>
      </c>
      <c r="BT9" s="17">
        <v>9.3031191802449398E-2</v>
      </c>
      <c r="BU9" s="17">
        <v>0.14076470028594601</v>
      </c>
      <c r="BV9" s="17"/>
      <c r="BW9" s="17">
        <v>0.110865149343257</v>
      </c>
      <c r="BX9" s="17">
        <v>0.14276554480606299</v>
      </c>
      <c r="BY9" s="17">
        <v>0.142877487734861</v>
      </c>
      <c r="BZ9" s="17">
        <v>0.155355887978362</v>
      </c>
      <c r="CA9" s="17">
        <v>0.120822089338119</v>
      </c>
      <c r="CB9" s="17">
        <v>0.113808074821378</v>
      </c>
      <c r="CC9" s="17">
        <v>0.106703959390912</v>
      </c>
      <c r="CD9" s="17">
        <v>0.133357822199454</v>
      </c>
      <c r="CE9" s="17"/>
      <c r="CF9" s="17">
        <v>0.20406813291995499</v>
      </c>
      <c r="CG9" s="17">
        <v>0.143263939833705</v>
      </c>
      <c r="CH9" s="17">
        <v>0.12874517463510701</v>
      </c>
      <c r="CI9" s="17">
        <v>0.12912770665902301</v>
      </c>
      <c r="CJ9" s="17">
        <v>0.14409252734334099</v>
      </c>
      <c r="CK9" s="17"/>
      <c r="CL9" s="17">
        <v>0.18893056166353001</v>
      </c>
      <c r="CM9" s="17"/>
      <c r="CN9" s="17">
        <v>0.12812069727897399</v>
      </c>
      <c r="CO9" s="17">
        <v>0.167380438138409</v>
      </c>
      <c r="CP9" s="17">
        <v>0.14767972371140101</v>
      </c>
    </row>
    <row r="10" spans="2:94" ht="87" x14ac:dyDescent="0.35">
      <c r="B10" s="18" t="s">
        <v>257</v>
      </c>
      <c r="C10" s="17">
        <v>0.75557368600224895</v>
      </c>
      <c r="D10" s="17">
        <v>0.73727297521597901</v>
      </c>
      <c r="E10" s="17">
        <v>0.77352793047341295</v>
      </c>
      <c r="F10" s="17"/>
      <c r="G10" s="17">
        <v>0.72853721776879798</v>
      </c>
      <c r="H10" s="17">
        <v>0.75809464082148603</v>
      </c>
      <c r="I10" s="17">
        <v>0.78764171353138401</v>
      </c>
      <c r="J10" s="17">
        <v>0.73371994554678599</v>
      </c>
      <c r="K10" s="17">
        <v>0.74686063480204801</v>
      </c>
      <c r="L10" s="17">
        <v>0.76890421259217601</v>
      </c>
      <c r="M10" s="17"/>
      <c r="N10" s="17">
        <v>0.78594316393747599</v>
      </c>
      <c r="O10" s="17">
        <v>0.74987991502944995</v>
      </c>
      <c r="P10" s="17">
        <v>0.77077525711009598</v>
      </c>
      <c r="Q10" s="17">
        <v>0.71526247189798298</v>
      </c>
      <c r="R10" s="17"/>
      <c r="S10" s="17">
        <v>0.67911467547612003</v>
      </c>
      <c r="T10" s="17">
        <v>0.75946115930407698</v>
      </c>
      <c r="U10" s="17">
        <v>0.75757241011908905</v>
      </c>
      <c r="V10" s="17">
        <v>0.82072860395135105</v>
      </c>
      <c r="W10" s="17">
        <v>0.80414950165679</v>
      </c>
      <c r="X10" s="17">
        <v>0.72957386947680303</v>
      </c>
      <c r="Y10" s="17">
        <v>0.80579492931242902</v>
      </c>
      <c r="Z10" s="17">
        <v>0.78549309040068804</v>
      </c>
      <c r="AA10" s="17">
        <v>0.73152493441377398</v>
      </c>
      <c r="AB10" s="17">
        <v>0.76597753248239497</v>
      </c>
      <c r="AC10" s="17">
        <v>0.74577484260504001</v>
      </c>
      <c r="AD10" s="17"/>
      <c r="AE10" s="17">
        <v>0.76316698027090302</v>
      </c>
      <c r="AF10" s="17">
        <v>0.76357092173446905</v>
      </c>
      <c r="AG10" s="17">
        <v>0.71970021092727399</v>
      </c>
      <c r="AH10" s="17"/>
      <c r="AI10" s="17">
        <v>0.77765414508822095</v>
      </c>
      <c r="AJ10" s="17">
        <v>0.73857915594484103</v>
      </c>
      <c r="AK10" s="17">
        <v>0.75729206642545999</v>
      </c>
      <c r="AL10" s="17">
        <v>0.78758898868161198</v>
      </c>
      <c r="AM10" s="17">
        <v>0.71722789037576995</v>
      </c>
      <c r="AN10" s="17"/>
      <c r="AO10" s="17">
        <v>0.774909113406134</v>
      </c>
      <c r="AP10" s="17">
        <v>0.76756480996160603</v>
      </c>
      <c r="AQ10" s="17">
        <v>0.73034858028876903</v>
      </c>
      <c r="AR10" s="17"/>
      <c r="AS10" s="17">
        <v>0.75702163968196901</v>
      </c>
      <c r="AT10" s="17">
        <v>0.74283594145879495</v>
      </c>
      <c r="AU10" s="17">
        <v>0.76642560834667495</v>
      </c>
      <c r="AV10" s="17">
        <v>0.76734657780724103</v>
      </c>
      <c r="AW10" s="17">
        <v>0.74539723974957195</v>
      </c>
      <c r="AX10" s="17"/>
      <c r="AY10" s="17">
        <v>0.67906965315450096</v>
      </c>
      <c r="AZ10" s="17">
        <v>0.63618036705190495</v>
      </c>
      <c r="BA10" s="17">
        <v>0.76145953156869295</v>
      </c>
      <c r="BB10" s="17">
        <v>0.802100336326389</v>
      </c>
      <c r="BC10" s="17">
        <v>0.76105377648533501</v>
      </c>
      <c r="BD10" s="17">
        <v>0.69176017134087897</v>
      </c>
      <c r="BE10" s="17">
        <v>0.74876561416832199</v>
      </c>
      <c r="BF10" s="17">
        <v>0.70741112831765895</v>
      </c>
      <c r="BG10" s="17">
        <v>0.75901252080300696</v>
      </c>
      <c r="BH10" s="17">
        <v>0.73519180123729699</v>
      </c>
      <c r="BI10" s="17">
        <v>0.831822634019597</v>
      </c>
      <c r="BJ10" s="17">
        <v>0.82355472150317599</v>
      </c>
      <c r="BK10" s="17">
        <v>0.83388129577450898</v>
      </c>
      <c r="BL10" s="17">
        <v>0.79534945905602294</v>
      </c>
      <c r="BM10" s="17">
        <v>0.80395994453969</v>
      </c>
      <c r="BN10" s="17">
        <v>0.82034461044476503</v>
      </c>
      <c r="BO10" s="17"/>
      <c r="BP10" s="17">
        <v>0.73171046710137</v>
      </c>
      <c r="BQ10" s="17">
        <v>0.76014301268630702</v>
      </c>
      <c r="BR10" s="17">
        <v>0.75691751018283504</v>
      </c>
      <c r="BS10" s="17">
        <v>0.76149649652582496</v>
      </c>
      <c r="BT10" s="17">
        <v>0.78184226256768796</v>
      </c>
      <c r="BU10" s="17">
        <v>0.75976531807592895</v>
      </c>
      <c r="BV10" s="17"/>
      <c r="BW10" s="17">
        <v>0.75200102147353098</v>
      </c>
      <c r="BX10" s="17">
        <v>0.77061646217942803</v>
      </c>
      <c r="BY10" s="17">
        <v>0.77050220663725499</v>
      </c>
      <c r="BZ10" s="17">
        <v>0.74470567548205602</v>
      </c>
      <c r="CA10" s="17">
        <v>0.75394614311259001</v>
      </c>
      <c r="CB10" s="17">
        <v>0.77985031110046599</v>
      </c>
      <c r="CC10" s="17">
        <v>0.85736405567731</v>
      </c>
      <c r="CD10" s="17">
        <v>0.68477942946382897</v>
      </c>
      <c r="CE10" s="17"/>
      <c r="CF10" s="17">
        <v>0.70406238838958901</v>
      </c>
      <c r="CG10" s="17">
        <v>0.76166196691097399</v>
      </c>
      <c r="CH10" s="17">
        <v>0.77235033966759903</v>
      </c>
      <c r="CI10" s="17">
        <v>0.73614695243328998</v>
      </c>
      <c r="CJ10" s="17">
        <v>0.72482408870977999</v>
      </c>
      <c r="CK10" s="17"/>
      <c r="CL10" s="17">
        <v>0.75128027878458903</v>
      </c>
      <c r="CM10" s="17"/>
      <c r="CN10" s="17">
        <v>0.76026594563444005</v>
      </c>
      <c r="CO10" s="17">
        <v>0.71008625116387802</v>
      </c>
      <c r="CP10" s="17">
        <v>0.78034055503203203</v>
      </c>
    </row>
    <row r="11" spans="2:94" x14ac:dyDescent="0.35">
      <c r="B11" s="18" t="s">
        <v>144</v>
      </c>
      <c r="C11" s="19">
        <v>0.104115918085248</v>
      </c>
      <c r="D11" s="19">
        <v>9.3544614752913494E-2</v>
      </c>
      <c r="E11" s="19">
        <v>0.114001257257394</v>
      </c>
      <c r="F11" s="19"/>
      <c r="G11" s="19">
        <v>6.6988628191519906E-2</v>
      </c>
      <c r="H11" s="19">
        <v>7.2238588287855607E-2</v>
      </c>
      <c r="I11" s="19">
        <v>8.9351317885506806E-2</v>
      </c>
      <c r="J11" s="19">
        <v>0.111938515487203</v>
      </c>
      <c r="K11" s="19">
        <v>0.16104403913104501</v>
      </c>
      <c r="L11" s="19">
        <v>0.12716181295200199</v>
      </c>
      <c r="M11" s="19"/>
      <c r="N11" s="19">
        <v>7.5771302146991307E-2</v>
      </c>
      <c r="O11" s="19">
        <v>9.0253232387966703E-2</v>
      </c>
      <c r="P11" s="19">
        <v>0.104491604870318</v>
      </c>
      <c r="Q11" s="19">
        <v>0.14858764518107301</v>
      </c>
      <c r="R11" s="19"/>
      <c r="S11" s="19">
        <v>0.128099360515602</v>
      </c>
      <c r="T11" s="19">
        <v>0.112465878554263</v>
      </c>
      <c r="U11" s="19">
        <v>0.112298989714481</v>
      </c>
      <c r="V11" s="19">
        <v>7.6334027827077905E-2</v>
      </c>
      <c r="W11" s="19">
        <v>7.1191662305362002E-2</v>
      </c>
      <c r="X11" s="19">
        <v>0.110188501969985</v>
      </c>
      <c r="Y11" s="19">
        <v>7.9531360201338899E-2</v>
      </c>
      <c r="Z11" s="19">
        <v>6.8493839695489903E-2</v>
      </c>
      <c r="AA11" s="19">
        <v>0.13181751619152501</v>
      </c>
      <c r="AB11" s="19">
        <v>9.0887299128061899E-2</v>
      </c>
      <c r="AC11" s="19">
        <v>0.120836688082298</v>
      </c>
      <c r="AD11" s="19"/>
      <c r="AE11" s="19">
        <v>0.11996247110302</v>
      </c>
      <c r="AF11" s="19">
        <v>7.5533630651585804E-2</v>
      </c>
      <c r="AG11" s="19">
        <v>0.14484910262026701</v>
      </c>
      <c r="AH11" s="19"/>
      <c r="AI11" s="19">
        <v>0.10699759874798</v>
      </c>
      <c r="AJ11" s="19">
        <v>6.8957732745941594E-2</v>
      </c>
      <c r="AK11" s="19">
        <v>7.8835039991789493E-2</v>
      </c>
      <c r="AL11" s="19">
        <v>0.17695287417568001</v>
      </c>
      <c r="AM11" s="19">
        <v>0.17568944127418601</v>
      </c>
      <c r="AN11" s="19"/>
      <c r="AO11" s="19">
        <v>8.4579261781240797E-2</v>
      </c>
      <c r="AP11" s="19">
        <v>6.35126068273483E-2</v>
      </c>
      <c r="AQ11" s="19">
        <v>7.7813694172211997E-2</v>
      </c>
      <c r="AR11" s="19"/>
      <c r="AS11" s="19">
        <v>0.13550614504355901</v>
      </c>
      <c r="AT11" s="19">
        <v>0.104139657789759</v>
      </c>
      <c r="AU11" s="19">
        <v>0.106252438627937</v>
      </c>
      <c r="AV11" s="19">
        <v>5.6271876681215499E-2</v>
      </c>
      <c r="AW11" s="19">
        <v>8.5880321278736405E-2</v>
      </c>
      <c r="AX11" s="19"/>
      <c r="AY11" s="19">
        <v>0.123314159441038</v>
      </c>
      <c r="AZ11" s="19">
        <v>0.18873601573872301</v>
      </c>
      <c r="BA11" s="19">
        <v>9.7341166316125799E-2</v>
      </c>
      <c r="BB11" s="19">
        <v>8.97057019856565E-2</v>
      </c>
      <c r="BC11" s="19">
        <v>0.10834284144913101</v>
      </c>
      <c r="BD11" s="19">
        <v>0.15804165468540801</v>
      </c>
      <c r="BE11" s="19">
        <v>0.12542174355334601</v>
      </c>
      <c r="BF11" s="19">
        <v>7.8993747851607399E-2</v>
      </c>
      <c r="BG11" s="19">
        <v>0.114701344535018</v>
      </c>
      <c r="BH11" s="19">
        <v>5.9390232642078801E-2</v>
      </c>
      <c r="BI11" s="19">
        <v>7.2236857961480203E-2</v>
      </c>
      <c r="BJ11" s="19">
        <v>7.1377942891931501E-2</v>
      </c>
      <c r="BK11" s="19">
        <v>5.8331773457511601E-2</v>
      </c>
      <c r="BL11" s="19">
        <v>5.6107112956327601E-2</v>
      </c>
      <c r="BM11" s="19">
        <v>2.6244066892329901E-2</v>
      </c>
      <c r="BN11" s="19">
        <v>1.1741131990777301E-2</v>
      </c>
      <c r="BO11" s="19"/>
      <c r="BP11" s="19">
        <v>8.6546224536885596E-2</v>
      </c>
      <c r="BQ11" s="19">
        <v>0.109680073699678</v>
      </c>
      <c r="BR11" s="19">
        <v>0.110136263437851</v>
      </c>
      <c r="BS11" s="19">
        <v>0.103524365005861</v>
      </c>
      <c r="BT11" s="19">
        <v>0.125126545629862</v>
      </c>
      <c r="BU11" s="19">
        <v>9.9469981638124996E-2</v>
      </c>
      <c r="BV11" s="19"/>
      <c r="BW11" s="19">
        <v>0.13713382918321301</v>
      </c>
      <c r="BX11" s="19">
        <v>8.6617993014509495E-2</v>
      </c>
      <c r="BY11" s="19">
        <v>8.6620305627884003E-2</v>
      </c>
      <c r="BZ11" s="19">
        <v>9.9938436539581496E-2</v>
      </c>
      <c r="CA11" s="19">
        <v>0.12523176754929199</v>
      </c>
      <c r="CB11" s="19">
        <v>0.106341614078157</v>
      </c>
      <c r="CC11" s="19">
        <v>3.5931984931777503E-2</v>
      </c>
      <c r="CD11" s="19">
        <v>0.18186274833671601</v>
      </c>
      <c r="CE11" s="19"/>
      <c r="CF11" s="19">
        <v>9.1869478690455697E-2</v>
      </c>
      <c r="CG11" s="19">
        <v>9.5074093255321193E-2</v>
      </c>
      <c r="CH11" s="19">
        <v>9.8904485697293695E-2</v>
      </c>
      <c r="CI11" s="19">
        <v>0.13472534090768701</v>
      </c>
      <c r="CJ11" s="19">
        <v>0.13108338394687899</v>
      </c>
      <c r="CK11" s="19"/>
      <c r="CL11" s="19">
        <v>5.9789159551881001E-2</v>
      </c>
      <c r="CM11" s="19"/>
      <c r="CN11" s="19">
        <v>0.111613357086587</v>
      </c>
      <c r="CO11" s="19">
        <v>0.12253331069771201</v>
      </c>
      <c r="CP11" s="19">
        <v>7.1979721256566306E-2</v>
      </c>
    </row>
    <row r="12" spans="2:94" x14ac:dyDescent="0.35">
      <c r="B12" s="16" t="s">
        <v>225</v>
      </c>
    </row>
    <row r="13" spans="2:94" x14ac:dyDescent="0.35">
      <c r="B13" t="s">
        <v>126</v>
      </c>
    </row>
    <row r="14" spans="2:94" x14ac:dyDescent="0.35">
      <c r="B14" t="s">
        <v>127</v>
      </c>
    </row>
    <row r="16" spans="2:94" x14ac:dyDescent="0.35">
      <c r="B16"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CP16"/>
  <sheetViews>
    <sheetView showGridLines="0" topLeftCell="A9" workbookViewId="0">
      <pane xSplit="2" topLeftCell="AK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2017</v>
      </c>
      <c r="D7" s="10">
        <v>1020</v>
      </c>
      <c r="E7" s="10">
        <v>988</v>
      </c>
      <c r="F7" s="10"/>
      <c r="G7" s="10">
        <v>286</v>
      </c>
      <c r="H7" s="10">
        <v>325</v>
      </c>
      <c r="I7" s="10">
        <v>368</v>
      </c>
      <c r="J7" s="10">
        <v>356</v>
      </c>
      <c r="K7" s="10">
        <v>308</v>
      </c>
      <c r="L7" s="10">
        <v>374</v>
      </c>
      <c r="M7" s="10"/>
      <c r="N7" s="10">
        <v>555</v>
      </c>
      <c r="O7" s="10">
        <v>534</v>
      </c>
      <c r="P7" s="10">
        <v>421</v>
      </c>
      <c r="Q7" s="10">
        <v>499</v>
      </c>
      <c r="R7" s="10"/>
      <c r="S7" s="10">
        <v>260</v>
      </c>
      <c r="T7" s="10">
        <v>272</v>
      </c>
      <c r="U7" s="10">
        <v>169</v>
      </c>
      <c r="V7" s="10">
        <v>199</v>
      </c>
      <c r="W7" s="10">
        <v>160</v>
      </c>
      <c r="X7" s="10">
        <v>171</v>
      </c>
      <c r="Y7" s="10">
        <v>174</v>
      </c>
      <c r="Z7" s="10">
        <v>87</v>
      </c>
      <c r="AA7" s="10">
        <v>243</v>
      </c>
      <c r="AB7" s="10">
        <v>166</v>
      </c>
      <c r="AC7" s="10">
        <v>116</v>
      </c>
      <c r="AD7" s="10"/>
      <c r="AE7" s="10">
        <v>736</v>
      </c>
      <c r="AF7" s="10">
        <v>816</v>
      </c>
      <c r="AG7" s="10">
        <v>278</v>
      </c>
      <c r="AH7" s="10"/>
      <c r="AI7" s="10">
        <v>711</v>
      </c>
      <c r="AJ7" s="10">
        <v>582</v>
      </c>
      <c r="AK7" s="10">
        <v>154</v>
      </c>
      <c r="AL7" s="10">
        <v>30</v>
      </c>
      <c r="AM7" s="10">
        <v>253</v>
      </c>
      <c r="AN7" s="10"/>
      <c r="AO7" s="10">
        <v>382</v>
      </c>
      <c r="AP7" s="10">
        <v>728</v>
      </c>
      <c r="AQ7" s="10">
        <v>149</v>
      </c>
      <c r="AR7" s="10"/>
      <c r="AS7" s="10">
        <v>445</v>
      </c>
      <c r="AT7" s="10">
        <v>497</v>
      </c>
      <c r="AU7" s="10">
        <v>532</v>
      </c>
      <c r="AV7" s="10">
        <v>242</v>
      </c>
      <c r="AW7" s="10">
        <v>19</v>
      </c>
      <c r="AX7" s="10"/>
      <c r="AY7" s="10">
        <v>9</v>
      </c>
      <c r="AZ7" s="10">
        <v>93</v>
      </c>
      <c r="BA7" s="10">
        <v>134</v>
      </c>
      <c r="BB7" s="10">
        <v>141</v>
      </c>
      <c r="BC7" s="10">
        <v>210</v>
      </c>
      <c r="BD7" s="10">
        <v>215</v>
      </c>
      <c r="BE7" s="10">
        <v>192</v>
      </c>
      <c r="BF7" s="10">
        <v>150</v>
      </c>
      <c r="BG7" s="10">
        <v>138</v>
      </c>
      <c r="BH7" s="10">
        <v>116</v>
      </c>
      <c r="BI7" s="10">
        <v>162</v>
      </c>
      <c r="BJ7" s="10">
        <v>105</v>
      </c>
      <c r="BK7" s="10">
        <v>84</v>
      </c>
      <c r="BL7" s="10">
        <v>38</v>
      </c>
      <c r="BM7" s="10">
        <v>41</v>
      </c>
      <c r="BN7" s="10">
        <v>91</v>
      </c>
      <c r="BO7" s="10"/>
      <c r="BP7" s="10">
        <v>461</v>
      </c>
      <c r="BQ7" s="10">
        <v>556</v>
      </c>
      <c r="BR7" s="10">
        <v>274</v>
      </c>
      <c r="BS7" s="10">
        <v>397</v>
      </c>
      <c r="BT7" s="10">
        <v>215</v>
      </c>
      <c r="BU7" s="10">
        <v>113</v>
      </c>
      <c r="BV7" s="10"/>
      <c r="BW7" s="10">
        <v>78</v>
      </c>
      <c r="BX7" s="10">
        <v>450</v>
      </c>
      <c r="BY7" s="10">
        <v>619</v>
      </c>
      <c r="BZ7" s="10">
        <v>359</v>
      </c>
      <c r="CA7" s="10">
        <v>213</v>
      </c>
      <c r="CB7" s="10">
        <v>88</v>
      </c>
      <c r="CC7" s="10">
        <v>60</v>
      </c>
      <c r="CD7" s="10">
        <v>65</v>
      </c>
      <c r="CE7" s="10"/>
      <c r="CF7" s="10">
        <v>164</v>
      </c>
      <c r="CG7" s="10">
        <v>727</v>
      </c>
      <c r="CH7" s="10">
        <v>757</v>
      </c>
      <c r="CI7" s="10">
        <v>305</v>
      </c>
      <c r="CJ7" s="10">
        <v>64</v>
      </c>
      <c r="CK7" s="10"/>
      <c r="CL7" s="10">
        <v>232</v>
      </c>
      <c r="CM7" s="10"/>
      <c r="CN7" s="10">
        <v>1128</v>
      </c>
      <c r="CO7" s="10">
        <v>393</v>
      </c>
      <c r="CP7" s="10">
        <v>496</v>
      </c>
    </row>
    <row r="8" spans="2:94" ht="30" customHeight="1" x14ac:dyDescent="0.35">
      <c r="B8" s="11" t="s">
        <v>20</v>
      </c>
      <c r="C8" s="11">
        <v>2018</v>
      </c>
      <c r="D8" s="11">
        <v>1010</v>
      </c>
      <c r="E8" s="11">
        <v>999</v>
      </c>
      <c r="F8" s="11"/>
      <c r="G8" s="11">
        <v>280</v>
      </c>
      <c r="H8" s="11">
        <v>314</v>
      </c>
      <c r="I8" s="11">
        <v>359</v>
      </c>
      <c r="J8" s="11">
        <v>350</v>
      </c>
      <c r="K8" s="11">
        <v>291</v>
      </c>
      <c r="L8" s="11">
        <v>424</v>
      </c>
      <c r="M8" s="11"/>
      <c r="N8" s="11">
        <v>540</v>
      </c>
      <c r="O8" s="11">
        <v>523</v>
      </c>
      <c r="P8" s="11">
        <v>422</v>
      </c>
      <c r="Q8" s="11">
        <v>526</v>
      </c>
      <c r="R8" s="11"/>
      <c r="S8" s="11">
        <v>270</v>
      </c>
      <c r="T8" s="11">
        <v>267</v>
      </c>
      <c r="U8" s="11">
        <v>172</v>
      </c>
      <c r="V8" s="11">
        <v>190</v>
      </c>
      <c r="W8" s="11">
        <v>159</v>
      </c>
      <c r="X8" s="11">
        <v>177</v>
      </c>
      <c r="Y8" s="11">
        <v>164</v>
      </c>
      <c r="Z8" s="11">
        <v>85</v>
      </c>
      <c r="AA8" s="11">
        <v>234</v>
      </c>
      <c r="AB8" s="11">
        <v>187</v>
      </c>
      <c r="AC8" s="11">
        <v>115</v>
      </c>
      <c r="AD8" s="11"/>
      <c r="AE8" s="11">
        <v>746</v>
      </c>
      <c r="AF8" s="11">
        <v>818</v>
      </c>
      <c r="AG8" s="11">
        <v>273</v>
      </c>
      <c r="AH8" s="11"/>
      <c r="AI8" s="11">
        <v>720</v>
      </c>
      <c r="AJ8" s="11">
        <v>576</v>
      </c>
      <c r="AK8" s="11">
        <v>155</v>
      </c>
      <c r="AL8" s="11">
        <v>30</v>
      </c>
      <c r="AM8" s="11">
        <v>250</v>
      </c>
      <c r="AN8" s="11"/>
      <c r="AO8" s="11">
        <v>384</v>
      </c>
      <c r="AP8" s="11">
        <v>722</v>
      </c>
      <c r="AQ8" s="11">
        <v>150</v>
      </c>
      <c r="AR8" s="11"/>
      <c r="AS8" s="11">
        <v>454</v>
      </c>
      <c r="AT8" s="11">
        <v>495</v>
      </c>
      <c r="AU8" s="11">
        <v>521</v>
      </c>
      <c r="AV8" s="11">
        <v>239</v>
      </c>
      <c r="AW8" s="11">
        <v>19</v>
      </c>
      <c r="AX8" s="11"/>
      <c r="AY8" s="11">
        <v>9</v>
      </c>
      <c r="AZ8" s="11">
        <v>92</v>
      </c>
      <c r="BA8" s="11">
        <v>137</v>
      </c>
      <c r="BB8" s="11">
        <v>143</v>
      </c>
      <c r="BC8" s="11">
        <v>215</v>
      </c>
      <c r="BD8" s="11">
        <v>216</v>
      </c>
      <c r="BE8" s="11">
        <v>193</v>
      </c>
      <c r="BF8" s="11">
        <v>151</v>
      </c>
      <c r="BG8" s="11">
        <v>137</v>
      </c>
      <c r="BH8" s="11">
        <v>113</v>
      </c>
      <c r="BI8" s="11">
        <v>160</v>
      </c>
      <c r="BJ8" s="11">
        <v>103</v>
      </c>
      <c r="BK8" s="11">
        <v>83</v>
      </c>
      <c r="BL8" s="11">
        <v>37</v>
      </c>
      <c r="BM8" s="11">
        <v>40</v>
      </c>
      <c r="BN8" s="11">
        <v>88</v>
      </c>
      <c r="BO8" s="11"/>
      <c r="BP8" s="11">
        <v>460</v>
      </c>
      <c r="BQ8" s="11">
        <v>556</v>
      </c>
      <c r="BR8" s="11">
        <v>272</v>
      </c>
      <c r="BS8" s="11">
        <v>398</v>
      </c>
      <c r="BT8" s="11">
        <v>217</v>
      </c>
      <c r="BU8" s="11">
        <v>114</v>
      </c>
      <c r="BV8" s="11"/>
      <c r="BW8" s="11">
        <v>77</v>
      </c>
      <c r="BX8" s="11">
        <v>449</v>
      </c>
      <c r="BY8" s="11">
        <v>621</v>
      </c>
      <c r="BZ8" s="11">
        <v>361</v>
      </c>
      <c r="CA8" s="11">
        <v>211</v>
      </c>
      <c r="CB8" s="11">
        <v>87</v>
      </c>
      <c r="CC8" s="11">
        <v>61</v>
      </c>
      <c r="CD8" s="11">
        <v>65</v>
      </c>
      <c r="CE8" s="11"/>
      <c r="CF8" s="11">
        <v>167</v>
      </c>
      <c r="CG8" s="11">
        <v>734</v>
      </c>
      <c r="CH8" s="11">
        <v>755</v>
      </c>
      <c r="CI8" s="11">
        <v>301</v>
      </c>
      <c r="CJ8" s="11">
        <v>62</v>
      </c>
      <c r="CK8" s="11"/>
      <c r="CL8" s="11">
        <v>233</v>
      </c>
      <c r="CM8" s="11"/>
      <c r="CN8" s="11">
        <v>1128</v>
      </c>
      <c r="CO8" s="11">
        <v>391</v>
      </c>
      <c r="CP8" s="11">
        <v>500</v>
      </c>
    </row>
    <row r="9" spans="2:94" ht="101.5" x14ac:dyDescent="0.35">
      <c r="B9" s="18" t="s">
        <v>254</v>
      </c>
      <c r="C9" s="17">
        <v>0.37356841046062</v>
      </c>
      <c r="D9" s="17">
        <v>0.36018469924665703</v>
      </c>
      <c r="E9" s="17">
        <v>0.38641867377738598</v>
      </c>
      <c r="F9" s="17"/>
      <c r="G9" s="17">
        <v>0.42813582183314203</v>
      </c>
      <c r="H9" s="17">
        <v>0.423427605146659</v>
      </c>
      <c r="I9" s="17">
        <v>0.39710034786427401</v>
      </c>
      <c r="J9" s="17">
        <v>0.30103616206582001</v>
      </c>
      <c r="K9" s="17">
        <v>0.35184285495845202</v>
      </c>
      <c r="L9" s="17">
        <v>0.35542751396133299</v>
      </c>
      <c r="M9" s="17"/>
      <c r="N9" s="17">
        <v>0.38545761684639102</v>
      </c>
      <c r="O9" s="17">
        <v>0.348370209650466</v>
      </c>
      <c r="P9" s="17">
        <v>0.39250109735468902</v>
      </c>
      <c r="Q9" s="17">
        <v>0.36971979074398997</v>
      </c>
      <c r="R9" s="17"/>
      <c r="S9" s="17">
        <v>0.42022148646778101</v>
      </c>
      <c r="T9" s="17">
        <v>0.33597130767696398</v>
      </c>
      <c r="U9" s="17">
        <v>0.34168359621019101</v>
      </c>
      <c r="V9" s="17">
        <v>0.38204006260635598</v>
      </c>
      <c r="W9" s="17">
        <v>0.415068054773785</v>
      </c>
      <c r="X9" s="17">
        <v>0.387434604550777</v>
      </c>
      <c r="Y9" s="17">
        <v>0.38454459159246002</v>
      </c>
      <c r="Z9" s="17">
        <v>0.35720915606491499</v>
      </c>
      <c r="AA9" s="17">
        <v>0.351190194698068</v>
      </c>
      <c r="AB9" s="17">
        <v>0.41166774563192399</v>
      </c>
      <c r="AC9" s="17">
        <v>0.286031635394916</v>
      </c>
      <c r="AD9" s="17"/>
      <c r="AE9" s="17">
        <v>0.35509468627982699</v>
      </c>
      <c r="AF9" s="17">
        <v>0.39608874088794599</v>
      </c>
      <c r="AG9" s="17">
        <v>0.34754063261407903</v>
      </c>
      <c r="AH9" s="17"/>
      <c r="AI9" s="17">
        <v>0.35369402304048497</v>
      </c>
      <c r="AJ9" s="17">
        <v>0.42167334297107101</v>
      </c>
      <c r="AK9" s="17">
        <v>0.38459155065307199</v>
      </c>
      <c r="AL9" s="17">
        <v>0.25255304440692</v>
      </c>
      <c r="AM9" s="17">
        <v>0.35354885103358302</v>
      </c>
      <c r="AN9" s="17"/>
      <c r="AO9" s="17">
        <v>0.36479755320264601</v>
      </c>
      <c r="AP9" s="17">
        <v>0.410989556854301</v>
      </c>
      <c r="AQ9" s="17">
        <v>0.39577813130397799</v>
      </c>
      <c r="AR9" s="17"/>
      <c r="AS9" s="17">
        <v>0.34322730028667497</v>
      </c>
      <c r="AT9" s="17">
        <v>0.38900271045718499</v>
      </c>
      <c r="AU9" s="17">
        <v>0.348558812718542</v>
      </c>
      <c r="AV9" s="17">
        <v>0.40887435473282502</v>
      </c>
      <c r="AW9" s="17">
        <v>0.26878045694605701</v>
      </c>
      <c r="AX9" s="17"/>
      <c r="AY9" s="17">
        <v>0.424218537032511</v>
      </c>
      <c r="AZ9" s="17">
        <v>0.33832904319229901</v>
      </c>
      <c r="BA9" s="17">
        <v>0.36962486959419899</v>
      </c>
      <c r="BB9" s="17">
        <v>0.44430985635550502</v>
      </c>
      <c r="BC9" s="17">
        <v>0.38019021001317399</v>
      </c>
      <c r="BD9" s="17">
        <v>0.34069500430241001</v>
      </c>
      <c r="BE9" s="17">
        <v>0.37718822710334599</v>
      </c>
      <c r="BF9" s="17">
        <v>0.35023738748254302</v>
      </c>
      <c r="BG9" s="17">
        <v>0.29957549360929198</v>
      </c>
      <c r="BH9" s="17">
        <v>0.39687440863426499</v>
      </c>
      <c r="BI9" s="17">
        <v>0.37973362462975102</v>
      </c>
      <c r="BJ9" s="17">
        <v>0.40936591149864798</v>
      </c>
      <c r="BK9" s="17">
        <v>0.354246394396112</v>
      </c>
      <c r="BL9" s="17">
        <v>0.373771401370181</v>
      </c>
      <c r="BM9" s="17">
        <v>0.42294510233600002</v>
      </c>
      <c r="BN9" s="17">
        <v>0.453171519631554</v>
      </c>
      <c r="BO9" s="17"/>
      <c r="BP9" s="17">
        <v>0.42314109703527603</v>
      </c>
      <c r="BQ9" s="17">
        <v>0.38529273137211401</v>
      </c>
      <c r="BR9" s="17">
        <v>0.34981083057440399</v>
      </c>
      <c r="BS9" s="17">
        <v>0.34852571640053198</v>
      </c>
      <c r="BT9" s="17">
        <v>0.354444179042193</v>
      </c>
      <c r="BU9" s="17">
        <v>0.30110281454731502</v>
      </c>
      <c r="BV9" s="17"/>
      <c r="BW9" s="17">
        <v>0.32013077599467898</v>
      </c>
      <c r="BX9" s="17">
        <v>0.390813610258956</v>
      </c>
      <c r="BY9" s="17">
        <v>0.35630451880752301</v>
      </c>
      <c r="BZ9" s="17">
        <v>0.35178587264622402</v>
      </c>
      <c r="CA9" s="17">
        <v>0.39783377093760502</v>
      </c>
      <c r="CB9" s="17">
        <v>0.47403520125110898</v>
      </c>
      <c r="CC9" s="17">
        <v>0.48303951007328999</v>
      </c>
      <c r="CD9" s="17">
        <v>0.40741636023122202</v>
      </c>
      <c r="CE9" s="17"/>
      <c r="CF9" s="17">
        <v>0.38910225721416303</v>
      </c>
      <c r="CG9" s="17">
        <v>0.369660426739714</v>
      </c>
      <c r="CH9" s="17">
        <v>0.395979302210971</v>
      </c>
      <c r="CI9" s="17">
        <v>0.33174763184749101</v>
      </c>
      <c r="CJ9" s="17">
        <v>0.308108879339558</v>
      </c>
      <c r="CK9" s="17"/>
      <c r="CL9" s="17">
        <v>0.44348663735084298</v>
      </c>
      <c r="CM9" s="17"/>
      <c r="CN9" s="17">
        <v>0.37591829000196098</v>
      </c>
      <c r="CO9" s="17">
        <v>0.37410831599688299</v>
      </c>
      <c r="CP9" s="17">
        <v>0.36784430766434301</v>
      </c>
    </row>
    <row r="10" spans="2:94" ht="101.5" x14ac:dyDescent="0.35">
      <c r="B10" s="18" t="s">
        <v>256</v>
      </c>
      <c r="C10" s="17">
        <v>0.51319988925158599</v>
      </c>
      <c r="D10" s="17">
        <v>0.537637053689205</v>
      </c>
      <c r="E10" s="17">
        <v>0.48816368335925497</v>
      </c>
      <c r="F10" s="17"/>
      <c r="G10" s="17">
        <v>0.51806052031652805</v>
      </c>
      <c r="H10" s="17">
        <v>0.492781055575996</v>
      </c>
      <c r="I10" s="17">
        <v>0.50764211559602601</v>
      </c>
      <c r="J10" s="17">
        <v>0.54872360282468402</v>
      </c>
      <c r="K10" s="17">
        <v>0.52515026632378603</v>
      </c>
      <c r="L10" s="17">
        <v>0.49233083898692098</v>
      </c>
      <c r="M10" s="17"/>
      <c r="N10" s="17">
        <v>0.53723133395880796</v>
      </c>
      <c r="O10" s="17">
        <v>0.53117807784173998</v>
      </c>
      <c r="P10" s="17">
        <v>0.50323840531526398</v>
      </c>
      <c r="Q10" s="17">
        <v>0.48070131556575801</v>
      </c>
      <c r="R10" s="17"/>
      <c r="S10" s="17">
        <v>0.46040969780172802</v>
      </c>
      <c r="T10" s="17">
        <v>0.53583889326662604</v>
      </c>
      <c r="U10" s="17">
        <v>0.55188198049038795</v>
      </c>
      <c r="V10" s="17">
        <v>0.52891055671127896</v>
      </c>
      <c r="W10" s="17">
        <v>0.460762771883514</v>
      </c>
      <c r="X10" s="17">
        <v>0.50637108584727497</v>
      </c>
      <c r="Y10" s="17">
        <v>0.53597611815749102</v>
      </c>
      <c r="Z10" s="17">
        <v>0.54029422884914602</v>
      </c>
      <c r="AA10" s="17">
        <v>0.51116055379265801</v>
      </c>
      <c r="AB10" s="17">
        <v>0.50676261531521605</v>
      </c>
      <c r="AC10" s="17">
        <v>0.54609897883769998</v>
      </c>
      <c r="AD10" s="17"/>
      <c r="AE10" s="17">
        <v>0.52314557881502299</v>
      </c>
      <c r="AF10" s="17">
        <v>0.51205650188670604</v>
      </c>
      <c r="AG10" s="17">
        <v>0.47965682135485599</v>
      </c>
      <c r="AH10" s="17"/>
      <c r="AI10" s="17">
        <v>0.52929547694319301</v>
      </c>
      <c r="AJ10" s="17">
        <v>0.49107539190654198</v>
      </c>
      <c r="AK10" s="17">
        <v>0.54191131296419803</v>
      </c>
      <c r="AL10" s="17">
        <v>0.54850834222367095</v>
      </c>
      <c r="AM10" s="17">
        <v>0.46620404428254802</v>
      </c>
      <c r="AN10" s="17"/>
      <c r="AO10" s="17">
        <v>0.54082351286888097</v>
      </c>
      <c r="AP10" s="17">
        <v>0.49977775726253099</v>
      </c>
      <c r="AQ10" s="17">
        <v>0.52056311740453698</v>
      </c>
      <c r="AR10" s="17"/>
      <c r="AS10" s="17">
        <v>0.52361214829091296</v>
      </c>
      <c r="AT10" s="17">
        <v>0.51306077274356099</v>
      </c>
      <c r="AU10" s="17">
        <v>0.53655378180082103</v>
      </c>
      <c r="AV10" s="17">
        <v>0.50880404068401297</v>
      </c>
      <c r="AW10" s="17">
        <v>0.68492746475115396</v>
      </c>
      <c r="AX10" s="17"/>
      <c r="AY10" s="17">
        <v>0.463877358306028</v>
      </c>
      <c r="AZ10" s="17">
        <v>0.44772260475162801</v>
      </c>
      <c r="BA10" s="17">
        <v>0.54129034619127003</v>
      </c>
      <c r="BB10" s="17">
        <v>0.45588758755242498</v>
      </c>
      <c r="BC10" s="17">
        <v>0.48062281135238</v>
      </c>
      <c r="BD10" s="17">
        <v>0.51297040779549796</v>
      </c>
      <c r="BE10" s="17">
        <v>0.498932641986428</v>
      </c>
      <c r="BF10" s="17">
        <v>0.56958125597790299</v>
      </c>
      <c r="BG10" s="17">
        <v>0.576145896300575</v>
      </c>
      <c r="BH10" s="17">
        <v>0.53234421411719501</v>
      </c>
      <c r="BI10" s="17">
        <v>0.54557900680638505</v>
      </c>
      <c r="BJ10" s="17">
        <v>0.51723094597545505</v>
      </c>
      <c r="BK10" s="17">
        <v>0.57059658135678504</v>
      </c>
      <c r="BL10" s="17">
        <v>0.59941192499731899</v>
      </c>
      <c r="BM10" s="17">
        <v>0.55322347549695905</v>
      </c>
      <c r="BN10" s="17">
        <v>0.50292916396565002</v>
      </c>
      <c r="BO10" s="17"/>
      <c r="BP10" s="17">
        <v>0.47687628478557198</v>
      </c>
      <c r="BQ10" s="17">
        <v>0.49006425396864201</v>
      </c>
      <c r="BR10" s="17">
        <v>0.55277422647218399</v>
      </c>
      <c r="BS10" s="17">
        <v>0.52721755902064904</v>
      </c>
      <c r="BT10" s="17">
        <v>0.54431261479581505</v>
      </c>
      <c r="BU10" s="17">
        <v>0.56471534234292697</v>
      </c>
      <c r="BV10" s="17"/>
      <c r="BW10" s="17">
        <v>0.51476012435403495</v>
      </c>
      <c r="BX10" s="17">
        <v>0.511317963823126</v>
      </c>
      <c r="BY10" s="17">
        <v>0.53262021897157596</v>
      </c>
      <c r="BZ10" s="17">
        <v>0.54332781510518002</v>
      </c>
      <c r="CA10" s="17">
        <v>0.51820092481504398</v>
      </c>
      <c r="CB10" s="17">
        <v>0.43798078463053902</v>
      </c>
      <c r="CC10" s="17">
        <v>0.400912048047111</v>
      </c>
      <c r="CD10" s="17">
        <v>0.47580849332073799</v>
      </c>
      <c r="CE10" s="17"/>
      <c r="CF10" s="17">
        <v>0.50630760091155502</v>
      </c>
      <c r="CG10" s="17">
        <v>0.52464034201402998</v>
      </c>
      <c r="CH10" s="17">
        <v>0.49072709933466302</v>
      </c>
      <c r="CI10" s="17">
        <v>0.54539230487324897</v>
      </c>
      <c r="CJ10" s="17">
        <v>0.51401310932609801</v>
      </c>
      <c r="CK10" s="17"/>
      <c r="CL10" s="17">
        <v>0.46338164915663099</v>
      </c>
      <c r="CM10" s="17"/>
      <c r="CN10" s="17">
        <v>0.504247141778984</v>
      </c>
      <c r="CO10" s="17">
        <v>0.49550234847484298</v>
      </c>
      <c r="CP10" s="17">
        <v>0.54724202076149098</v>
      </c>
    </row>
    <row r="11" spans="2:94" x14ac:dyDescent="0.35">
      <c r="B11" s="18" t="s">
        <v>144</v>
      </c>
      <c r="C11" s="19">
        <v>0.113231700287794</v>
      </c>
      <c r="D11" s="19">
        <v>0.102178247064138</v>
      </c>
      <c r="E11" s="19">
        <v>0.12541764286335899</v>
      </c>
      <c r="F11" s="19"/>
      <c r="G11" s="19">
        <v>5.38036578503302E-2</v>
      </c>
      <c r="H11" s="19">
        <v>8.3791339277344903E-2</v>
      </c>
      <c r="I11" s="19">
        <v>9.5257536539700399E-2</v>
      </c>
      <c r="J11" s="19">
        <v>0.150240235109496</v>
      </c>
      <c r="K11" s="19">
        <v>0.123006878717762</v>
      </c>
      <c r="L11" s="19">
        <v>0.152241647051746</v>
      </c>
      <c r="M11" s="19"/>
      <c r="N11" s="19">
        <v>7.7311049194800793E-2</v>
      </c>
      <c r="O11" s="19">
        <v>0.120451712507794</v>
      </c>
      <c r="P11" s="19">
        <v>0.104260497330047</v>
      </c>
      <c r="Q11" s="19">
        <v>0.14957889369025201</v>
      </c>
      <c r="R11" s="19"/>
      <c r="S11" s="19">
        <v>0.119368815730491</v>
      </c>
      <c r="T11" s="19">
        <v>0.12818979905641101</v>
      </c>
      <c r="U11" s="19">
        <v>0.106434423299421</v>
      </c>
      <c r="V11" s="19">
        <v>8.9049380682365106E-2</v>
      </c>
      <c r="W11" s="19">
        <v>0.124169173342701</v>
      </c>
      <c r="X11" s="19">
        <v>0.10619430960194801</v>
      </c>
      <c r="Y11" s="19">
        <v>7.9479290250049905E-2</v>
      </c>
      <c r="Z11" s="19">
        <v>0.10249661508593901</v>
      </c>
      <c r="AA11" s="19">
        <v>0.13764925150927401</v>
      </c>
      <c r="AB11" s="19">
        <v>8.1569639052859397E-2</v>
      </c>
      <c r="AC11" s="19">
        <v>0.167869385767383</v>
      </c>
      <c r="AD11" s="19"/>
      <c r="AE11" s="19">
        <v>0.12175973490515</v>
      </c>
      <c r="AF11" s="19">
        <v>9.1854757225348194E-2</v>
      </c>
      <c r="AG11" s="19">
        <v>0.17280254603106501</v>
      </c>
      <c r="AH11" s="19"/>
      <c r="AI11" s="19">
        <v>0.117010500016322</v>
      </c>
      <c r="AJ11" s="19">
        <v>8.7251265122387206E-2</v>
      </c>
      <c r="AK11" s="19">
        <v>7.3497136382730199E-2</v>
      </c>
      <c r="AL11" s="19">
        <v>0.19893861336940899</v>
      </c>
      <c r="AM11" s="19">
        <v>0.18024710468386901</v>
      </c>
      <c r="AN11" s="19"/>
      <c r="AO11" s="19">
        <v>9.4378933928473394E-2</v>
      </c>
      <c r="AP11" s="19">
        <v>8.9232685883168295E-2</v>
      </c>
      <c r="AQ11" s="19">
        <v>8.3658751291484604E-2</v>
      </c>
      <c r="AR11" s="19"/>
      <c r="AS11" s="19">
        <v>0.13316055142241301</v>
      </c>
      <c r="AT11" s="19">
        <v>9.7936516799253998E-2</v>
      </c>
      <c r="AU11" s="19">
        <v>0.114887405480637</v>
      </c>
      <c r="AV11" s="19">
        <v>8.2321604583161803E-2</v>
      </c>
      <c r="AW11" s="19">
        <v>4.6292078302789599E-2</v>
      </c>
      <c r="AX11" s="19"/>
      <c r="AY11" s="19">
        <v>0.111904104661461</v>
      </c>
      <c r="AZ11" s="19">
        <v>0.21394835205607299</v>
      </c>
      <c r="BA11" s="19">
        <v>8.9084784214531004E-2</v>
      </c>
      <c r="BB11" s="19">
        <v>9.98025560920697E-2</v>
      </c>
      <c r="BC11" s="19">
        <v>0.13918697863444501</v>
      </c>
      <c r="BD11" s="19">
        <v>0.146334587902093</v>
      </c>
      <c r="BE11" s="19">
        <v>0.123879130910226</v>
      </c>
      <c r="BF11" s="19">
        <v>8.0181356539554605E-2</v>
      </c>
      <c r="BG11" s="19">
        <v>0.124278610090133</v>
      </c>
      <c r="BH11" s="19">
        <v>7.0781377248540306E-2</v>
      </c>
      <c r="BI11" s="19">
        <v>7.4687368563863696E-2</v>
      </c>
      <c r="BJ11" s="19">
        <v>7.3403142525896803E-2</v>
      </c>
      <c r="BK11" s="19">
        <v>7.5157024247102799E-2</v>
      </c>
      <c r="BL11" s="19">
        <v>2.6816673632499701E-2</v>
      </c>
      <c r="BM11" s="19">
        <v>2.3831422167041899E-2</v>
      </c>
      <c r="BN11" s="19">
        <v>4.3899316402795201E-2</v>
      </c>
      <c r="BO11" s="19"/>
      <c r="BP11" s="19">
        <v>9.9982618179151897E-2</v>
      </c>
      <c r="BQ11" s="19">
        <v>0.124643014659244</v>
      </c>
      <c r="BR11" s="19">
        <v>9.7414942953411604E-2</v>
      </c>
      <c r="BS11" s="19">
        <v>0.12425672457881901</v>
      </c>
      <c r="BT11" s="19">
        <v>0.10124320616199201</v>
      </c>
      <c r="BU11" s="19">
        <v>0.134181843109759</v>
      </c>
      <c r="BV11" s="19"/>
      <c r="BW11" s="19">
        <v>0.16510909965128601</v>
      </c>
      <c r="BX11" s="19">
        <v>9.7868425917918098E-2</v>
      </c>
      <c r="BY11" s="19">
        <v>0.111075262220901</v>
      </c>
      <c r="BZ11" s="19">
        <v>0.104886312248596</v>
      </c>
      <c r="CA11" s="19">
        <v>8.3965304247351394E-2</v>
      </c>
      <c r="CB11" s="19">
        <v>8.7984014118352702E-2</v>
      </c>
      <c r="CC11" s="19">
        <v>0.11604844187960001</v>
      </c>
      <c r="CD11" s="19">
        <v>0.11677514644803901</v>
      </c>
      <c r="CE11" s="19"/>
      <c r="CF11" s="19">
        <v>0.10459014187428201</v>
      </c>
      <c r="CG11" s="19">
        <v>0.10569923124625601</v>
      </c>
      <c r="CH11" s="19">
        <v>0.113293598454366</v>
      </c>
      <c r="CI11" s="19">
        <v>0.12286006327926</v>
      </c>
      <c r="CJ11" s="19">
        <v>0.177878011334344</v>
      </c>
      <c r="CK11" s="19"/>
      <c r="CL11" s="19">
        <v>9.3131713492525997E-2</v>
      </c>
      <c r="CM11" s="19"/>
      <c r="CN11" s="19">
        <v>0.119834568219055</v>
      </c>
      <c r="CO11" s="19">
        <v>0.130389335528274</v>
      </c>
      <c r="CP11" s="19">
        <v>8.4913671574166003E-2</v>
      </c>
    </row>
    <row r="12" spans="2:94" x14ac:dyDescent="0.35">
      <c r="B12" s="16" t="s">
        <v>225</v>
      </c>
    </row>
    <row r="13" spans="2:94" x14ac:dyDescent="0.35">
      <c r="B13" t="s">
        <v>126</v>
      </c>
    </row>
    <row r="14" spans="2:94" x14ac:dyDescent="0.35">
      <c r="B14" t="s">
        <v>127</v>
      </c>
    </row>
    <row r="16" spans="2:94" x14ac:dyDescent="0.35">
      <c r="B16"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CP16"/>
  <sheetViews>
    <sheetView showGridLines="0" topLeftCell="A8" workbookViewId="0">
      <pane xSplit="2" topLeftCell="Y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1968</v>
      </c>
      <c r="D7" s="10">
        <v>979</v>
      </c>
      <c r="E7" s="10">
        <v>979</v>
      </c>
      <c r="F7" s="10"/>
      <c r="G7" s="10">
        <v>299</v>
      </c>
      <c r="H7" s="10">
        <v>330</v>
      </c>
      <c r="I7" s="10">
        <v>346</v>
      </c>
      <c r="J7" s="10">
        <v>335</v>
      </c>
      <c r="K7" s="10">
        <v>296</v>
      </c>
      <c r="L7" s="10">
        <v>362</v>
      </c>
      <c r="M7" s="10"/>
      <c r="N7" s="10">
        <v>543</v>
      </c>
      <c r="O7" s="10">
        <v>516</v>
      </c>
      <c r="P7" s="10">
        <v>418</v>
      </c>
      <c r="Q7" s="10">
        <v>485</v>
      </c>
      <c r="R7" s="10"/>
      <c r="S7" s="10">
        <v>269</v>
      </c>
      <c r="T7" s="10">
        <v>275</v>
      </c>
      <c r="U7" s="10">
        <v>171</v>
      </c>
      <c r="V7" s="10">
        <v>213</v>
      </c>
      <c r="W7" s="10">
        <v>135</v>
      </c>
      <c r="X7" s="10">
        <v>178</v>
      </c>
      <c r="Y7" s="10">
        <v>174</v>
      </c>
      <c r="Z7" s="10">
        <v>88</v>
      </c>
      <c r="AA7" s="10">
        <v>226</v>
      </c>
      <c r="AB7" s="10">
        <v>149</v>
      </c>
      <c r="AC7" s="10">
        <v>90</v>
      </c>
      <c r="AD7" s="10"/>
      <c r="AE7" s="10">
        <v>701</v>
      </c>
      <c r="AF7" s="10">
        <v>758</v>
      </c>
      <c r="AG7" s="10">
        <v>302</v>
      </c>
      <c r="AH7" s="10"/>
      <c r="AI7" s="10">
        <v>696</v>
      </c>
      <c r="AJ7" s="10">
        <v>556</v>
      </c>
      <c r="AK7" s="10">
        <v>134</v>
      </c>
      <c r="AL7" s="10">
        <v>31</v>
      </c>
      <c r="AM7" s="10">
        <v>281</v>
      </c>
      <c r="AN7" s="10"/>
      <c r="AO7" s="10">
        <v>368</v>
      </c>
      <c r="AP7" s="10">
        <v>703</v>
      </c>
      <c r="AQ7" s="10">
        <v>144</v>
      </c>
      <c r="AR7" s="10"/>
      <c r="AS7" s="10">
        <v>463</v>
      </c>
      <c r="AT7" s="10">
        <v>439</v>
      </c>
      <c r="AU7" s="10">
        <v>509</v>
      </c>
      <c r="AV7" s="10">
        <v>255</v>
      </c>
      <c r="AW7" s="10">
        <v>22</v>
      </c>
      <c r="AX7" s="10"/>
      <c r="AY7" s="10">
        <v>21</v>
      </c>
      <c r="AZ7" s="10">
        <v>99</v>
      </c>
      <c r="BA7" s="10">
        <v>124</v>
      </c>
      <c r="BB7" s="10">
        <v>156</v>
      </c>
      <c r="BC7" s="10">
        <v>209</v>
      </c>
      <c r="BD7" s="10">
        <v>210</v>
      </c>
      <c r="BE7" s="10">
        <v>178</v>
      </c>
      <c r="BF7" s="10">
        <v>135</v>
      </c>
      <c r="BG7" s="10">
        <v>129</v>
      </c>
      <c r="BH7" s="10">
        <v>106</v>
      </c>
      <c r="BI7" s="10">
        <v>147</v>
      </c>
      <c r="BJ7" s="10">
        <v>115</v>
      </c>
      <c r="BK7" s="10">
        <v>77</v>
      </c>
      <c r="BL7" s="10">
        <v>39</v>
      </c>
      <c r="BM7" s="10">
        <v>41</v>
      </c>
      <c r="BN7" s="10">
        <v>79</v>
      </c>
      <c r="BO7" s="10"/>
      <c r="BP7" s="10">
        <v>447</v>
      </c>
      <c r="BQ7" s="10">
        <v>531</v>
      </c>
      <c r="BR7" s="10">
        <v>249</v>
      </c>
      <c r="BS7" s="10">
        <v>428</v>
      </c>
      <c r="BT7" s="10">
        <v>206</v>
      </c>
      <c r="BU7" s="10">
        <v>105</v>
      </c>
      <c r="BV7" s="10"/>
      <c r="BW7" s="10">
        <v>71</v>
      </c>
      <c r="BX7" s="10">
        <v>478</v>
      </c>
      <c r="BY7" s="10">
        <v>579</v>
      </c>
      <c r="BZ7" s="10">
        <v>356</v>
      </c>
      <c r="CA7" s="10">
        <v>185</v>
      </c>
      <c r="CB7" s="10">
        <v>80</v>
      </c>
      <c r="CC7" s="10">
        <v>47</v>
      </c>
      <c r="CD7" s="10">
        <v>74</v>
      </c>
      <c r="CE7" s="10"/>
      <c r="CF7" s="10">
        <v>167</v>
      </c>
      <c r="CG7" s="10">
        <v>700</v>
      </c>
      <c r="CH7" s="10">
        <v>741</v>
      </c>
      <c r="CI7" s="10">
        <v>292</v>
      </c>
      <c r="CJ7" s="10">
        <v>68</v>
      </c>
      <c r="CK7" s="10"/>
      <c r="CL7" s="10">
        <v>238</v>
      </c>
      <c r="CM7" s="10"/>
      <c r="CN7" s="10">
        <v>1064</v>
      </c>
      <c r="CO7" s="10">
        <v>406</v>
      </c>
      <c r="CP7" s="10">
        <v>498</v>
      </c>
    </row>
    <row r="8" spans="2:94" ht="30" customHeight="1" x14ac:dyDescent="0.35">
      <c r="B8" s="11" t="s">
        <v>20</v>
      </c>
      <c r="C8" s="11">
        <v>1967</v>
      </c>
      <c r="D8" s="11">
        <v>967</v>
      </c>
      <c r="E8" s="11">
        <v>990</v>
      </c>
      <c r="F8" s="11"/>
      <c r="G8" s="11">
        <v>293</v>
      </c>
      <c r="H8" s="11">
        <v>319</v>
      </c>
      <c r="I8" s="11">
        <v>337</v>
      </c>
      <c r="J8" s="11">
        <v>328</v>
      </c>
      <c r="K8" s="11">
        <v>279</v>
      </c>
      <c r="L8" s="11">
        <v>411</v>
      </c>
      <c r="M8" s="11"/>
      <c r="N8" s="11">
        <v>529</v>
      </c>
      <c r="O8" s="11">
        <v>508</v>
      </c>
      <c r="P8" s="11">
        <v>417</v>
      </c>
      <c r="Q8" s="11">
        <v>507</v>
      </c>
      <c r="R8" s="11"/>
      <c r="S8" s="11">
        <v>278</v>
      </c>
      <c r="T8" s="11">
        <v>269</v>
      </c>
      <c r="U8" s="11">
        <v>173</v>
      </c>
      <c r="V8" s="11">
        <v>202</v>
      </c>
      <c r="W8" s="11">
        <v>135</v>
      </c>
      <c r="X8" s="11">
        <v>184</v>
      </c>
      <c r="Y8" s="11">
        <v>166</v>
      </c>
      <c r="Z8" s="11">
        <v>86</v>
      </c>
      <c r="AA8" s="11">
        <v>217</v>
      </c>
      <c r="AB8" s="11">
        <v>168</v>
      </c>
      <c r="AC8" s="11">
        <v>89</v>
      </c>
      <c r="AD8" s="11"/>
      <c r="AE8" s="11">
        <v>713</v>
      </c>
      <c r="AF8" s="11">
        <v>756</v>
      </c>
      <c r="AG8" s="11">
        <v>298</v>
      </c>
      <c r="AH8" s="11"/>
      <c r="AI8" s="11">
        <v>708</v>
      </c>
      <c r="AJ8" s="11">
        <v>548</v>
      </c>
      <c r="AK8" s="11">
        <v>134</v>
      </c>
      <c r="AL8" s="11">
        <v>31</v>
      </c>
      <c r="AM8" s="11">
        <v>278</v>
      </c>
      <c r="AN8" s="11"/>
      <c r="AO8" s="11">
        <v>374</v>
      </c>
      <c r="AP8" s="11">
        <v>695</v>
      </c>
      <c r="AQ8" s="11">
        <v>144</v>
      </c>
      <c r="AR8" s="11"/>
      <c r="AS8" s="11">
        <v>473</v>
      </c>
      <c r="AT8" s="11">
        <v>438</v>
      </c>
      <c r="AU8" s="11">
        <v>501</v>
      </c>
      <c r="AV8" s="11">
        <v>249</v>
      </c>
      <c r="AW8" s="11">
        <v>22</v>
      </c>
      <c r="AX8" s="11"/>
      <c r="AY8" s="11">
        <v>20</v>
      </c>
      <c r="AZ8" s="11">
        <v>97</v>
      </c>
      <c r="BA8" s="11">
        <v>127</v>
      </c>
      <c r="BB8" s="11">
        <v>158</v>
      </c>
      <c r="BC8" s="11">
        <v>213</v>
      </c>
      <c r="BD8" s="11">
        <v>213</v>
      </c>
      <c r="BE8" s="11">
        <v>180</v>
      </c>
      <c r="BF8" s="11">
        <v>135</v>
      </c>
      <c r="BG8" s="11">
        <v>128</v>
      </c>
      <c r="BH8" s="11">
        <v>104</v>
      </c>
      <c r="BI8" s="11">
        <v>144</v>
      </c>
      <c r="BJ8" s="11">
        <v>113</v>
      </c>
      <c r="BK8" s="11">
        <v>74</v>
      </c>
      <c r="BL8" s="11">
        <v>39</v>
      </c>
      <c r="BM8" s="11">
        <v>40</v>
      </c>
      <c r="BN8" s="11">
        <v>77</v>
      </c>
      <c r="BO8" s="11"/>
      <c r="BP8" s="11">
        <v>444</v>
      </c>
      <c r="BQ8" s="11">
        <v>531</v>
      </c>
      <c r="BR8" s="11">
        <v>248</v>
      </c>
      <c r="BS8" s="11">
        <v>427</v>
      </c>
      <c r="BT8" s="11">
        <v>207</v>
      </c>
      <c r="BU8" s="11">
        <v>108</v>
      </c>
      <c r="BV8" s="11"/>
      <c r="BW8" s="11">
        <v>70</v>
      </c>
      <c r="BX8" s="11">
        <v>477</v>
      </c>
      <c r="BY8" s="11">
        <v>584</v>
      </c>
      <c r="BZ8" s="11">
        <v>357</v>
      </c>
      <c r="CA8" s="11">
        <v>183</v>
      </c>
      <c r="CB8" s="11">
        <v>80</v>
      </c>
      <c r="CC8" s="11">
        <v>47</v>
      </c>
      <c r="CD8" s="11">
        <v>72</v>
      </c>
      <c r="CE8" s="11"/>
      <c r="CF8" s="11">
        <v>169</v>
      </c>
      <c r="CG8" s="11">
        <v>704</v>
      </c>
      <c r="CH8" s="11">
        <v>739</v>
      </c>
      <c r="CI8" s="11">
        <v>288</v>
      </c>
      <c r="CJ8" s="11">
        <v>68</v>
      </c>
      <c r="CK8" s="11"/>
      <c r="CL8" s="11">
        <v>240</v>
      </c>
      <c r="CM8" s="11"/>
      <c r="CN8" s="11">
        <v>1059</v>
      </c>
      <c r="CO8" s="11">
        <v>405</v>
      </c>
      <c r="CP8" s="11">
        <v>503</v>
      </c>
    </row>
    <row r="9" spans="2:94" ht="101.5" x14ac:dyDescent="0.35">
      <c r="B9" s="18" t="s">
        <v>254</v>
      </c>
      <c r="C9" s="17">
        <v>0.28202000094053498</v>
      </c>
      <c r="D9" s="17">
        <v>0.301824100717201</v>
      </c>
      <c r="E9" s="17">
        <v>0.25944643404588102</v>
      </c>
      <c r="F9" s="17"/>
      <c r="G9" s="17">
        <v>0.44066323150736098</v>
      </c>
      <c r="H9" s="17">
        <v>0.30468244406855999</v>
      </c>
      <c r="I9" s="17">
        <v>0.27514676996588</v>
      </c>
      <c r="J9" s="17">
        <v>0.27444871117487302</v>
      </c>
      <c r="K9" s="17">
        <v>0.20786768401307301</v>
      </c>
      <c r="L9" s="17">
        <v>0.213194156406675</v>
      </c>
      <c r="M9" s="17"/>
      <c r="N9" s="17">
        <v>0.30398768604516302</v>
      </c>
      <c r="O9" s="17">
        <v>0.293560602994413</v>
      </c>
      <c r="P9" s="17">
        <v>0.258670150259249</v>
      </c>
      <c r="Q9" s="17">
        <v>0.26385580075846499</v>
      </c>
      <c r="R9" s="17"/>
      <c r="S9" s="17">
        <v>0.339927065140537</v>
      </c>
      <c r="T9" s="17">
        <v>0.23558485400234799</v>
      </c>
      <c r="U9" s="17">
        <v>0.25448410403986899</v>
      </c>
      <c r="V9" s="17">
        <v>0.246737169299278</v>
      </c>
      <c r="W9" s="17">
        <v>0.23403665947456201</v>
      </c>
      <c r="X9" s="17">
        <v>0.32333022919875198</v>
      </c>
      <c r="Y9" s="17">
        <v>0.27852020524051302</v>
      </c>
      <c r="Z9" s="17">
        <v>0.259091921828489</v>
      </c>
      <c r="AA9" s="17">
        <v>0.27604475223074598</v>
      </c>
      <c r="AB9" s="17">
        <v>0.37758429010174099</v>
      </c>
      <c r="AC9" s="17">
        <v>0.22526489221527099</v>
      </c>
      <c r="AD9" s="17"/>
      <c r="AE9" s="17">
        <v>0.24372187864981801</v>
      </c>
      <c r="AF9" s="17">
        <v>0.30301971073968897</v>
      </c>
      <c r="AG9" s="17">
        <v>0.25808813392336299</v>
      </c>
      <c r="AH9" s="17"/>
      <c r="AI9" s="17">
        <v>0.22366571868297</v>
      </c>
      <c r="AJ9" s="17">
        <v>0.34887790550110798</v>
      </c>
      <c r="AK9" s="17">
        <v>0.31183046431419897</v>
      </c>
      <c r="AL9" s="17">
        <v>0.40669477509819602</v>
      </c>
      <c r="AM9" s="17">
        <v>0.20248120360774399</v>
      </c>
      <c r="AN9" s="17"/>
      <c r="AO9" s="17">
        <v>0.24953448987674301</v>
      </c>
      <c r="AP9" s="17">
        <v>0.32962206704374197</v>
      </c>
      <c r="AQ9" s="17">
        <v>0.30840132008326798</v>
      </c>
      <c r="AR9" s="17"/>
      <c r="AS9" s="17">
        <v>0.224203214509027</v>
      </c>
      <c r="AT9" s="17">
        <v>0.26862413719307598</v>
      </c>
      <c r="AU9" s="17">
        <v>0.30487131413838098</v>
      </c>
      <c r="AV9" s="17">
        <v>0.33660199697048898</v>
      </c>
      <c r="AW9" s="17">
        <v>0.50896947633669498</v>
      </c>
      <c r="AX9" s="17"/>
      <c r="AY9" s="17">
        <v>0.44292655833719202</v>
      </c>
      <c r="AZ9" s="17">
        <v>0.228947786365438</v>
      </c>
      <c r="BA9" s="17">
        <v>0.30375699472773099</v>
      </c>
      <c r="BB9" s="17">
        <v>0.30608110218542101</v>
      </c>
      <c r="BC9" s="17">
        <v>0.25860571443115099</v>
      </c>
      <c r="BD9" s="17">
        <v>0.22502289152330399</v>
      </c>
      <c r="BE9" s="17">
        <v>0.279888702176741</v>
      </c>
      <c r="BF9" s="17">
        <v>0.30816429792295702</v>
      </c>
      <c r="BG9" s="17">
        <v>0.198013166046763</v>
      </c>
      <c r="BH9" s="17">
        <v>0.27529671358493102</v>
      </c>
      <c r="BI9" s="17">
        <v>0.29009963379982801</v>
      </c>
      <c r="BJ9" s="17">
        <v>0.26113363805589102</v>
      </c>
      <c r="BK9" s="17">
        <v>0.40238348906334298</v>
      </c>
      <c r="BL9" s="17">
        <v>0.33310018258101498</v>
      </c>
      <c r="BM9" s="17">
        <v>0.39346612223472099</v>
      </c>
      <c r="BN9" s="17">
        <v>0.50645734334163395</v>
      </c>
      <c r="BO9" s="17"/>
      <c r="BP9" s="17">
        <v>0.39501863595131698</v>
      </c>
      <c r="BQ9" s="17">
        <v>0.261637681811552</v>
      </c>
      <c r="BR9" s="17">
        <v>0.268478085851452</v>
      </c>
      <c r="BS9" s="17">
        <v>0.24550032504304101</v>
      </c>
      <c r="BT9" s="17">
        <v>0.21758263538685799</v>
      </c>
      <c r="BU9" s="17">
        <v>0.21347445122040701</v>
      </c>
      <c r="BV9" s="17"/>
      <c r="BW9" s="17">
        <v>0.25966526318379601</v>
      </c>
      <c r="BX9" s="17">
        <v>0.26670485131594801</v>
      </c>
      <c r="BY9" s="17">
        <v>0.29708034138203898</v>
      </c>
      <c r="BZ9" s="17">
        <v>0.27379356848480102</v>
      </c>
      <c r="CA9" s="17">
        <v>0.228891438296696</v>
      </c>
      <c r="CB9" s="17">
        <v>0.37062962716578701</v>
      </c>
      <c r="CC9" s="17">
        <v>0.33564104513461401</v>
      </c>
      <c r="CD9" s="17">
        <v>0.36569207914091401</v>
      </c>
      <c r="CE9" s="17"/>
      <c r="CF9" s="17">
        <v>0.40868212855939001</v>
      </c>
      <c r="CG9" s="17">
        <v>0.26158928952591898</v>
      </c>
      <c r="CH9" s="17">
        <v>0.27142324194786999</v>
      </c>
      <c r="CI9" s="17">
        <v>0.2871869075399</v>
      </c>
      <c r="CJ9" s="17">
        <v>0.27120620973479798</v>
      </c>
      <c r="CK9" s="17"/>
      <c r="CL9" s="17">
        <v>0.26627649331404402</v>
      </c>
      <c r="CM9" s="17"/>
      <c r="CN9" s="17">
        <v>0.28700729913025902</v>
      </c>
      <c r="CO9" s="17">
        <v>0.28010612882840102</v>
      </c>
      <c r="CP9" s="17">
        <v>0.27306121156409402</v>
      </c>
    </row>
    <row r="10" spans="2:94" ht="87" x14ac:dyDescent="0.35">
      <c r="B10" s="18" t="s">
        <v>257</v>
      </c>
      <c r="C10" s="17">
        <v>0.61718052443113303</v>
      </c>
      <c r="D10" s="17">
        <v>0.60412894342978596</v>
      </c>
      <c r="E10" s="17">
        <v>0.63215219430378999</v>
      </c>
      <c r="F10" s="17"/>
      <c r="G10" s="17">
        <v>0.48534400194795302</v>
      </c>
      <c r="H10" s="17">
        <v>0.59755425149215502</v>
      </c>
      <c r="I10" s="17">
        <v>0.633522625752444</v>
      </c>
      <c r="J10" s="17">
        <v>0.63031563900131105</v>
      </c>
      <c r="K10" s="17">
        <v>0.66670182804427602</v>
      </c>
      <c r="L10" s="17">
        <v>0.66902721288573497</v>
      </c>
      <c r="M10" s="17"/>
      <c r="N10" s="17">
        <v>0.62383032738435795</v>
      </c>
      <c r="O10" s="17">
        <v>0.62784738862119105</v>
      </c>
      <c r="P10" s="17">
        <v>0.63666771223724306</v>
      </c>
      <c r="Q10" s="17">
        <v>0.58525687855958297</v>
      </c>
      <c r="R10" s="17"/>
      <c r="S10" s="17">
        <v>0.55141937532039997</v>
      </c>
      <c r="T10" s="17">
        <v>0.651118736845545</v>
      </c>
      <c r="U10" s="17">
        <v>0.65424304209833095</v>
      </c>
      <c r="V10" s="17">
        <v>0.67011936775207803</v>
      </c>
      <c r="W10" s="17">
        <v>0.66803400378274702</v>
      </c>
      <c r="X10" s="17">
        <v>0.56601493558301796</v>
      </c>
      <c r="Y10" s="17">
        <v>0.67059899345167995</v>
      </c>
      <c r="Z10" s="17">
        <v>0.66517716906673596</v>
      </c>
      <c r="AA10" s="17">
        <v>0.58481954612801101</v>
      </c>
      <c r="AB10" s="17">
        <v>0.54482060859746595</v>
      </c>
      <c r="AC10" s="17">
        <v>0.62554820473454698</v>
      </c>
      <c r="AD10" s="17"/>
      <c r="AE10" s="17">
        <v>0.63906221131796703</v>
      </c>
      <c r="AF10" s="17">
        <v>0.62205102562035697</v>
      </c>
      <c r="AG10" s="17">
        <v>0.61654347486369498</v>
      </c>
      <c r="AH10" s="17"/>
      <c r="AI10" s="17">
        <v>0.67665496325570396</v>
      </c>
      <c r="AJ10" s="17">
        <v>0.56133336219450103</v>
      </c>
      <c r="AK10" s="17">
        <v>0.641931459645945</v>
      </c>
      <c r="AL10" s="17">
        <v>0.491759670003518</v>
      </c>
      <c r="AM10" s="17">
        <v>0.64713233852041396</v>
      </c>
      <c r="AN10" s="17"/>
      <c r="AO10" s="17">
        <v>0.66155168265692299</v>
      </c>
      <c r="AP10" s="17">
        <v>0.59023320807801805</v>
      </c>
      <c r="AQ10" s="17">
        <v>0.641293317763999</v>
      </c>
      <c r="AR10" s="17"/>
      <c r="AS10" s="17">
        <v>0.65171833777966703</v>
      </c>
      <c r="AT10" s="17">
        <v>0.630711561197694</v>
      </c>
      <c r="AU10" s="17">
        <v>0.59989757169078595</v>
      </c>
      <c r="AV10" s="17">
        <v>0.58158055393707198</v>
      </c>
      <c r="AW10" s="17">
        <v>0.49103052366330502</v>
      </c>
      <c r="AX10" s="17"/>
      <c r="AY10" s="17">
        <v>0.46351817124042999</v>
      </c>
      <c r="AZ10" s="17">
        <v>0.57152114950544797</v>
      </c>
      <c r="BA10" s="17">
        <v>0.58393574474580201</v>
      </c>
      <c r="BB10" s="17">
        <v>0.60249223472915503</v>
      </c>
      <c r="BC10" s="17">
        <v>0.61522665160688506</v>
      </c>
      <c r="BD10" s="17">
        <v>0.67015551292104902</v>
      </c>
      <c r="BE10" s="17">
        <v>0.60801736335044199</v>
      </c>
      <c r="BF10" s="17">
        <v>0.62073300465052506</v>
      </c>
      <c r="BG10" s="17">
        <v>0.69741860277652501</v>
      </c>
      <c r="BH10" s="17">
        <v>0.635918800577288</v>
      </c>
      <c r="BI10" s="17">
        <v>0.62184525228617304</v>
      </c>
      <c r="BJ10" s="17">
        <v>0.69626407981869698</v>
      </c>
      <c r="BK10" s="17">
        <v>0.52048140455070202</v>
      </c>
      <c r="BL10" s="17">
        <v>0.60989259323906497</v>
      </c>
      <c r="BM10" s="17">
        <v>0.50757059537502702</v>
      </c>
      <c r="BN10" s="17">
        <v>0.45731297447406899</v>
      </c>
      <c r="BO10" s="17"/>
      <c r="BP10" s="17">
        <v>0.52014640209440699</v>
      </c>
      <c r="BQ10" s="17">
        <v>0.621981445319433</v>
      </c>
      <c r="BR10" s="17">
        <v>0.61875819022365297</v>
      </c>
      <c r="BS10" s="17">
        <v>0.65315255131457295</v>
      </c>
      <c r="BT10" s="17">
        <v>0.70243990634528397</v>
      </c>
      <c r="BU10" s="17">
        <v>0.68437837343841701</v>
      </c>
      <c r="BV10" s="17"/>
      <c r="BW10" s="17">
        <v>0.56611017371135297</v>
      </c>
      <c r="BX10" s="17">
        <v>0.64037412469542099</v>
      </c>
      <c r="BY10" s="17">
        <v>0.60531705073389896</v>
      </c>
      <c r="BZ10" s="17">
        <v>0.64822072905029804</v>
      </c>
      <c r="CA10" s="17">
        <v>0.69769306796343999</v>
      </c>
      <c r="CB10" s="17">
        <v>0.56858329498635296</v>
      </c>
      <c r="CC10" s="17">
        <v>0.56066920100474904</v>
      </c>
      <c r="CD10" s="17">
        <v>0.50082602377912799</v>
      </c>
      <c r="CE10" s="17"/>
      <c r="CF10" s="17">
        <v>0.50406157719575395</v>
      </c>
      <c r="CG10" s="17">
        <v>0.63664195103603505</v>
      </c>
      <c r="CH10" s="17">
        <v>0.63133073661625205</v>
      </c>
      <c r="CI10" s="17">
        <v>0.599498106607673</v>
      </c>
      <c r="CJ10" s="17">
        <v>0.61863448806752297</v>
      </c>
      <c r="CK10" s="17"/>
      <c r="CL10" s="17">
        <v>0.67719151623686602</v>
      </c>
      <c r="CM10" s="17"/>
      <c r="CN10" s="17">
        <v>0.59930277733969795</v>
      </c>
      <c r="CO10" s="17">
        <v>0.62282450209044804</v>
      </c>
      <c r="CP10" s="17">
        <v>0.65027323356362998</v>
      </c>
    </row>
    <row r="11" spans="2:94" x14ac:dyDescent="0.35">
      <c r="B11" s="18" t="s">
        <v>144</v>
      </c>
      <c r="C11" s="19">
        <v>0.100799474628332</v>
      </c>
      <c r="D11" s="19">
        <v>9.4046955853013106E-2</v>
      </c>
      <c r="E11" s="19">
        <v>0.10840137165032999</v>
      </c>
      <c r="F11" s="19"/>
      <c r="G11" s="19">
        <v>7.3992766544686506E-2</v>
      </c>
      <c r="H11" s="19">
        <v>9.7763304439285006E-2</v>
      </c>
      <c r="I11" s="19">
        <v>9.1330604281675401E-2</v>
      </c>
      <c r="J11" s="19">
        <v>9.5235649823815494E-2</v>
      </c>
      <c r="K11" s="19">
        <v>0.12543048794265199</v>
      </c>
      <c r="L11" s="19">
        <v>0.11777863070759</v>
      </c>
      <c r="M11" s="19"/>
      <c r="N11" s="19">
        <v>7.2181986570478696E-2</v>
      </c>
      <c r="O11" s="19">
        <v>7.8592008384395798E-2</v>
      </c>
      <c r="P11" s="19">
        <v>0.104662137503508</v>
      </c>
      <c r="Q11" s="19">
        <v>0.15088732068195199</v>
      </c>
      <c r="R11" s="19"/>
      <c r="S11" s="19">
        <v>0.108653559539063</v>
      </c>
      <c r="T11" s="19">
        <v>0.113296409152106</v>
      </c>
      <c r="U11" s="19">
        <v>9.1272853861799702E-2</v>
      </c>
      <c r="V11" s="19">
        <v>8.3143462948643804E-2</v>
      </c>
      <c r="W11" s="19">
        <v>9.7929336742690401E-2</v>
      </c>
      <c r="X11" s="19">
        <v>0.11065483521823</v>
      </c>
      <c r="Y11" s="19">
        <v>5.0880801307806298E-2</v>
      </c>
      <c r="Z11" s="19">
        <v>7.5730909104775507E-2</v>
      </c>
      <c r="AA11" s="19">
        <v>0.139135701641243</v>
      </c>
      <c r="AB11" s="19">
        <v>7.7595101300792599E-2</v>
      </c>
      <c r="AC11" s="19">
        <v>0.14918690305018201</v>
      </c>
      <c r="AD11" s="19"/>
      <c r="AE11" s="19">
        <v>0.117215910032214</v>
      </c>
      <c r="AF11" s="19">
        <v>7.49292636399541E-2</v>
      </c>
      <c r="AG11" s="19">
        <v>0.12536839121294199</v>
      </c>
      <c r="AH11" s="19"/>
      <c r="AI11" s="19">
        <v>9.9679318061326294E-2</v>
      </c>
      <c r="AJ11" s="19">
        <v>8.9788732304390204E-2</v>
      </c>
      <c r="AK11" s="19">
        <v>4.62380760398554E-2</v>
      </c>
      <c r="AL11" s="19">
        <v>0.101545554898286</v>
      </c>
      <c r="AM11" s="19">
        <v>0.15038645787184199</v>
      </c>
      <c r="AN11" s="19"/>
      <c r="AO11" s="19">
        <v>8.8913827466334402E-2</v>
      </c>
      <c r="AP11" s="19">
        <v>8.0144724878240398E-2</v>
      </c>
      <c r="AQ11" s="19">
        <v>5.0305362152733298E-2</v>
      </c>
      <c r="AR11" s="19"/>
      <c r="AS11" s="19">
        <v>0.124078447711305</v>
      </c>
      <c r="AT11" s="19">
        <v>0.10066430160923</v>
      </c>
      <c r="AU11" s="19">
        <v>9.5231114170833395E-2</v>
      </c>
      <c r="AV11" s="19">
        <v>8.1817449092438696E-2</v>
      </c>
      <c r="AW11" s="19">
        <v>0</v>
      </c>
      <c r="AX11" s="19"/>
      <c r="AY11" s="19">
        <v>9.3555270422377601E-2</v>
      </c>
      <c r="AZ11" s="19">
        <v>0.19953106412911301</v>
      </c>
      <c r="BA11" s="19">
        <v>0.112307260526467</v>
      </c>
      <c r="BB11" s="19">
        <v>9.1426663085424201E-2</v>
      </c>
      <c r="BC11" s="19">
        <v>0.12616763396196401</v>
      </c>
      <c r="BD11" s="19">
        <v>0.104821595555646</v>
      </c>
      <c r="BE11" s="19">
        <v>0.112093934472817</v>
      </c>
      <c r="BF11" s="19">
        <v>7.1102697426517994E-2</v>
      </c>
      <c r="BG11" s="19">
        <v>0.104568231176712</v>
      </c>
      <c r="BH11" s="19">
        <v>8.8784485837780799E-2</v>
      </c>
      <c r="BI11" s="19">
        <v>8.8055113913998798E-2</v>
      </c>
      <c r="BJ11" s="19">
        <v>4.2602282125411499E-2</v>
      </c>
      <c r="BK11" s="19">
        <v>7.7135106385954499E-2</v>
      </c>
      <c r="BL11" s="19">
        <v>5.7007224179919401E-2</v>
      </c>
      <c r="BM11" s="19">
        <v>9.8963282390251095E-2</v>
      </c>
      <c r="BN11" s="19">
        <v>3.6229682184297701E-2</v>
      </c>
      <c r="BO11" s="19"/>
      <c r="BP11" s="19">
        <v>8.4834961954275603E-2</v>
      </c>
      <c r="BQ11" s="19">
        <v>0.116380872869015</v>
      </c>
      <c r="BR11" s="19">
        <v>0.112763723924896</v>
      </c>
      <c r="BS11" s="19">
        <v>0.101347123642386</v>
      </c>
      <c r="BT11" s="19">
        <v>7.9977458267858001E-2</v>
      </c>
      <c r="BU11" s="19">
        <v>0.102147175341176</v>
      </c>
      <c r="BV11" s="19"/>
      <c r="BW11" s="19">
        <v>0.17422456310485199</v>
      </c>
      <c r="BX11" s="19">
        <v>9.2921023988630405E-2</v>
      </c>
      <c r="BY11" s="19">
        <v>9.7602607884061596E-2</v>
      </c>
      <c r="BZ11" s="19">
        <v>7.7985702464901094E-2</v>
      </c>
      <c r="CA11" s="19">
        <v>7.3415493739864196E-2</v>
      </c>
      <c r="CB11" s="19">
        <v>6.0787077847860201E-2</v>
      </c>
      <c r="CC11" s="19">
        <v>0.103689753860637</v>
      </c>
      <c r="CD11" s="19">
        <v>0.133481897079958</v>
      </c>
      <c r="CE11" s="19"/>
      <c r="CF11" s="19">
        <v>8.7256294244855606E-2</v>
      </c>
      <c r="CG11" s="19">
        <v>0.101768759438047</v>
      </c>
      <c r="CH11" s="19">
        <v>9.7246021435878502E-2</v>
      </c>
      <c r="CI11" s="19">
        <v>0.113314985852427</v>
      </c>
      <c r="CJ11" s="19">
        <v>0.110159302197679</v>
      </c>
      <c r="CK11" s="19"/>
      <c r="CL11" s="19">
        <v>5.6531990449090498E-2</v>
      </c>
      <c r="CM11" s="19"/>
      <c r="CN11" s="19">
        <v>0.11368992353004299</v>
      </c>
      <c r="CO11" s="19">
        <v>9.7069369081151199E-2</v>
      </c>
      <c r="CP11" s="19">
        <v>7.6665554872275596E-2</v>
      </c>
    </row>
    <row r="12" spans="2:94" x14ac:dyDescent="0.35">
      <c r="B12" s="16" t="s">
        <v>225</v>
      </c>
    </row>
    <row r="13" spans="2:94" x14ac:dyDescent="0.35">
      <c r="B13" t="s">
        <v>126</v>
      </c>
    </row>
    <row r="14" spans="2:94" x14ac:dyDescent="0.35">
      <c r="B14" t="s">
        <v>127</v>
      </c>
    </row>
    <row r="16" spans="2:94" x14ac:dyDescent="0.35">
      <c r="B16"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CP16"/>
  <sheetViews>
    <sheetView showGridLines="0" topLeftCell="A6" workbookViewId="0">
      <pane xSplit="2" topLeftCell="V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1965</v>
      </c>
      <c r="D7" s="10">
        <v>1002</v>
      </c>
      <c r="E7" s="10">
        <v>957</v>
      </c>
      <c r="F7" s="10"/>
      <c r="G7" s="10">
        <v>271</v>
      </c>
      <c r="H7" s="10">
        <v>361</v>
      </c>
      <c r="I7" s="10">
        <v>346</v>
      </c>
      <c r="J7" s="10">
        <v>334</v>
      </c>
      <c r="K7" s="10">
        <v>286</v>
      </c>
      <c r="L7" s="10">
        <v>367</v>
      </c>
      <c r="M7" s="10"/>
      <c r="N7" s="10">
        <v>567</v>
      </c>
      <c r="O7" s="10">
        <v>509</v>
      </c>
      <c r="P7" s="10">
        <v>438</v>
      </c>
      <c r="Q7" s="10">
        <v>447</v>
      </c>
      <c r="R7" s="10"/>
      <c r="S7" s="10">
        <v>278</v>
      </c>
      <c r="T7" s="10">
        <v>267</v>
      </c>
      <c r="U7" s="10">
        <v>154</v>
      </c>
      <c r="V7" s="10">
        <v>188</v>
      </c>
      <c r="W7" s="10">
        <v>127</v>
      </c>
      <c r="X7" s="10">
        <v>180</v>
      </c>
      <c r="Y7" s="10">
        <v>166</v>
      </c>
      <c r="Z7" s="10">
        <v>82</v>
      </c>
      <c r="AA7" s="10">
        <v>249</v>
      </c>
      <c r="AB7" s="10">
        <v>171</v>
      </c>
      <c r="AC7" s="10">
        <v>103</v>
      </c>
      <c r="AD7" s="10"/>
      <c r="AE7" s="10">
        <v>671</v>
      </c>
      <c r="AF7" s="10">
        <v>791</v>
      </c>
      <c r="AG7" s="10">
        <v>309</v>
      </c>
      <c r="AH7" s="10"/>
      <c r="AI7" s="10">
        <v>688</v>
      </c>
      <c r="AJ7" s="10">
        <v>518</v>
      </c>
      <c r="AK7" s="10">
        <v>145</v>
      </c>
      <c r="AL7" s="10">
        <v>33</v>
      </c>
      <c r="AM7" s="10">
        <v>289</v>
      </c>
      <c r="AN7" s="10"/>
      <c r="AO7" s="10">
        <v>379</v>
      </c>
      <c r="AP7" s="10">
        <v>717</v>
      </c>
      <c r="AQ7" s="10">
        <v>139</v>
      </c>
      <c r="AR7" s="10"/>
      <c r="AS7" s="10">
        <v>432</v>
      </c>
      <c r="AT7" s="10">
        <v>454</v>
      </c>
      <c r="AU7" s="10">
        <v>521</v>
      </c>
      <c r="AV7" s="10">
        <v>250</v>
      </c>
      <c r="AW7" s="10">
        <v>29</v>
      </c>
      <c r="AX7" s="10"/>
      <c r="AY7" s="10">
        <v>17</v>
      </c>
      <c r="AZ7" s="10">
        <v>89</v>
      </c>
      <c r="BA7" s="10">
        <v>132</v>
      </c>
      <c r="BB7" s="10">
        <v>133</v>
      </c>
      <c r="BC7" s="10">
        <v>186</v>
      </c>
      <c r="BD7" s="10">
        <v>200</v>
      </c>
      <c r="BE7" s="10">
        <v>180</v>
      </c>
      <c r="BF7" s="10">
        <v>146</v>
      </c>
      <c r="BG7" s="10">
        <v>126</v>
      </c>
      <c r="BH7" s="10">
        <v>129</v>
      </c>
      <c r="BI7" s="10">
        <v>160</v>
      </c>
      <c r="BJ7" s="10">
        <v>116</v>
      </c>
      <c r="BK7" s="10">
        <v>89</v>
      </c>
      <c r="BL7" s="10">
        <v>40</v>
      </c>
      <c r="BM7" s="10">
        <v>32</v>
      </c>
      <c r="BN7" s="10">
        <v>81</v>
      </c>
      <c r="BO7" s="10"/>
      <c r="BP7" s="10">
        <v>445</v>
      </c>
      <c r="BQ7" s="10">
        <v>577</v>
      </c>
      <c r="BR7" s="10">
        <v>240</v>
      </c>
      <c r="BS7" s="10">
        <v>396</v>
      </c>
      <c r="BT7" s="10">
        <v>198</v>
      </c>
      <c r="BU7" s="10">
        <v>109</v>
      </c>
      <c r="BV7" s="10"/>
      <c r="BW7" s="10">
        <v>85</v>
      </c>
      <c r="BX7" s="10">
        <v>412</v>
      </c>
      <c r="BY7" s="10">
        <v>575</v>
      </c>
      <c r="BZ7" s="10">
        <v>382</v>
      </c>
      <c r="CA7" s="10">
        <v>199</v>
      </c>
      <c r="CB7" s="10">
        <v>77</v>
      </c>
      <c r="CC7" s="10">
        <v>56</v>
      </c>
      <c r="CD7" s="10">
        <v>76</v>
      </c>
      <c r="CE7" s="10"/>
      <c r="CF7" s="10">
        <v>176</v>
      </c>
      <c r="CG7" s="10">
        <v>698</v>
      </c>
      <c r="CH7" s="10">
        <v>755</v>
      </c>
      <c r="CI7" s="10">
        <v>266</v>
      </c>
      <c r="CJ7" s="10">
        <v>70</v>
      </c>
      <c r="CK7" s="10"/>
      <c r="CL7" s="10">
        <v>232</v>
      </c>
      <c r="CM7" s="10"/>
      <c r="CN7" s="10">
        <v>1085</v>
      </c>
      <c r="CO7" s="10">
        <v>387</v>
      </c>
      <c r="CP7" s="10">
        <v>493</v>
      </c>
    </row>
    <row r="8" spans="2:94" ht="30" customHeight="1" x14ac:dyDescent="0.35">
      <c r="B8" s="11" t="s">
        <v>20</v>
      </c>
      <c r="C8" s="11">
        <v>1966</v>
      </c>
      <c r="D8" s="11">
        <v>991</v>
      </c>
      <c r="E8" s="11">
        <v>969</v>
      </c>
      <c r="F8" s="11"/>
      <c r="G8" s="11">
        <v>264</v>
      </c>
      <c r="H8" s="11">
        <v>351</v>
      </c>
      <c r="I8" s="11">
        <v>337</v>
      </c>
      <c r="J8" s="11">
        <v>327</v>
      </c>
      <c r="K8" s="11">
        <v>270</v>
      </c>
      <c r="L8" s="11">
        <v>417</v>
      </c>
      <c r="M8" s="11"/>
      <c r="N8" s="11">
        <v>556</v>
      </c>
      <c r="O8" s="11">
        <v>500</v>
      </c>
      <c r="P8" s="11">
        <v>440</v>
      </c>
      <c r="Q8" s="11">
        <v>466</v>
      </c>
      <c r="R8" s="11"/>
      <c r="S8" s="11">
        <v>287</v>
      </c>
      <c r="T8" s="11">
        <v>260</v>
      </c>
      <c r="U8" s="11">
        <v>156</v>
      </c>
      <c r="V8" s="11">
        <v>178</v>
      </c>
      <c r="W8" s="11">
        <v>126</v>
      </c>
      <c r="X8" s="11">
        <v>189</v>
      </c>
      <c r="Y8" s="11">
        <v>158</v>
      </c>
      <c r="Z8" s="11">
        <v>81</v>
      </c>
      <c r="AA8" s="11">
        <v>237</v>
      </c>
      <c r="AB8" s="11">
        <v>194</v>
      </c>
      <c r="AC8" s="11">
        <v>101</v>
      </c>
      <c r="AD8" s="11"/>
      <c r="AE8" s="11">
        <v>681</v>
      </c>
      <c r="AF8" s="11">
        <v>793</v>
      </c>
      <c r="AG8" s="11">
        <v>303</v>
      </c>
      <c r="AH8" s="11"/>
      <c r="AI8" s="11">
        <v>697</v>
      </c>
      <c r="AJ8" s="11">
        <v>510</v>
      </c>
      <c r="AK8" s="11">
        <v>146</v>
      </c>
      <c r="AL8" s="11">
        <v>34</v>
      </c>
      <c r="AM8" s="11">
        <v>286</v>
      </c>
      <c r="AN8" s="11"/>
      <c r="AO8" s="11">
        <v>385</v>
      </c>
      <c r="AP8" s="11">
        <v>710</v>
      </c>
      <c r="AQ8" s="11">
        <v>140</v>
      </c>
      <c r="AR8" s="11"/>
      <c r="AS8" s="11">
        <v>440</v>
      </c>
      <c r="AT8" s="11">
        <v>452</v>
      </c>
      <c r="AU8" s="11">
        <v>515</v>
      </c>
      <c r="AV8" s="11">
        <v>246</v>
      </c>
      <c r="AW8" s="11">
        <v>28</v>
      </c>
      <c r="AX8" s="11"/>
      <c r="AY8" s="11">
        <v>16</v>
      </c>
      <c r="AZ8" s="11">
        <v>88</v>
      </c>
      <c r="BA8" s="11">
        <v>134</v>
      </c>
      <c r="BB8" s="11">
        <v>135</v>
      </c>
      <c r="BC8" s="11">
        <v>188</v>
      </c>
      <c r="BD8" s="11">
        <v>206</v>
      </c>
      <c r="BE8" s="11">
        <v>182</v>
      </c>
      <c r="BF8" s="11">
        <v>146</v>
      </c>
      <c r="BG8" s="11">
        <v>125</v>
      </c>
      <c r="BH8" s="11">
        <v>127</v>
      </c>
      <c r="BI8" s="11">
        <v>158</v>
      </c>
      <c r="BJ8" s="11">
        <v>114</v>
      </c>
      <c r="BK8" s="11">
        <v>86</v>
      </c>
      <c r="BL8" s="11">
        <v>40</v>
      </c>
      <c r="BM8" s="11">
        <v>31</v>
      </c>
      <c r="BN8" s="11">
        <v>79</v>
      </c>
      <c r="BO8" s="11"/>
      <c r="BP8" s="11">
        <v>442</v>
      </c>
      <c r="BQ8" s="11">
        <v>579</v>
      </c>
      <c r="BR8" s="11">
        <v>237</v>
      </c>
      <c r="BS8" s="11">
        <v>398</v>
      </c>
      <c r="BT8" s="11">
        <v>200</v>
      </c>
      <c r="BU8" s="11">
        <v>111</v>
      </c>
      <c r="BV8" s="11"/>
      <c r="BW8" s="11">
        <v>84</v>
      </c>
      <c r="BX8" s="11">
        <v>414</v>
      </c>
      <c r="BY8" s="11">
        <v>580</v>
      </c>
      <c r="BZ8" s="11">
        <v>383</v>
      </c>
      <c r="CA8" s="11">
        <v>199</v>
      </c>
      <c r="CB8" s="11">
        <v>76</v>
      </c>
      <c r="CC8" s="11">
        <v>56</v>
      </c>
      <c r="CD8" s="11">
        <v>73</v>
      </c>
      <c r="CE8" s="11"/>
      <c r="CF8" s="11">
        <v>178</v>
      </c>
      <c r="CG8" s="11">
        <v>703</v>
      </c>
      <c r="CH8" s="11">
        <v>751</v>
      </c>
      <c r="CI8" s="11">
        <v>265</v>
      </c>
      <c r="CJ8" s="11">
        <v>69</v>
      </c>
      <c r="CK8" s="11"/>
      <c r="CL8" s="11">
        <v>232</v>
      </c>
      <c r="CM8" s="11"/>
      <c r="CN8" s="11">
        <v>1078</v>
      </c>
      <c r="CO8" s="11">
        <v>390</v>
      </c>
      <c r="CP8" s="11">
        <v>498</v>
      </c>
    </row>
    <row r="9" spans="2:94" ht="101.5" x14ac:dyDescent="0.35">
      <c r="B9" s="18" t="s">
        <v>256</v>
      </c>
      <c r="C9" s="17">
        <v>0.37127900507568201</v>
      </c>
      <c r="D9" s="17">
        <v>0.39761046218663698</v>
      </c>
      <c r="E9" s="17">
        <v>0.345525311611737</v>
      </c>
      <c r="F9" s="17"/>
      <c r="G9" s="17">
        <v>0.42676444324900398</v>
      </c>
      <c r="H9" s="17">
        <v>0.42287660281690898</v>
      </c>
      <c r="I9" s="17">
        <v>0.36360869265999302</v>
      </c>
      <c r="J9" s="17">
        <v>0.388789792452849</v>
      </c>
      <c r="K9" s="17">
        <v>0.34156999158779799</v>
      </c>
      <c r="L9" s="17">
        <v>0.30436193748336199</v>
      </c>
      <c r="M9" s="17"/>
      <c r="N9" s="17">
        <v>0.37774794665512601</v>
      </c>
      <c r="O9" s="17">
        <v>0.37244437306627398</v>
      </c>
      <c r="P9" s="17">
        <v>0.360767310696546</v>
      </c>
      <c r="Q9" s="17">
        <v>0.37305528137356597</v>
      </c>
      <c r="R9" s="17"/>
      <c r="S9" s="17">
        <v>0.37811205765611899</v>
      </c>
      <c r="T9" s="17">
        <v>0.36114048719854602</v>
      </c>
      <c r="U9" s="17">
        <v>0.37946699762955899</v>
      </c>
      <c r="V9" s="17">
        <v>0.35602020262037798</v>
      </c>
      <c r="W9" s="17">
        <v>0.32470948672423899</v>
      </c>
      <c r="X9" s="17">
        <v>0.36267770755137002</v>
      </c>
      <c r="Y9" s="17">
        <v>0.39561165493389899</v>
      </c>
      <c r="Z9" s="17">
        <v>0.32154716552413798</v>
      </c>
      <c r="AA9" s="17">
        <v>0.37834731177501302</v>
      </c>
      <c r="AB9" s="17">
        <v>0.42455943584008798</v>
      </c>
      <c r="AC9" s="17">
        <v>0.349202103580601</v>
      </c>
      <c r="AD9" s="17"/>
      <c r="AE9" s="17">
        <v>0.360687837796688</v>
      </c>
      <c r="AF9" s="17">
        <v>0.36387250136118099</v>
      </c>
      <c r="AG9" s="17">
        <v>0.39577811501862398</v>
      </c>
      <c r="AH9" s="17"/>
      <c r="AI9" s="17">
        <v>0.36744277447135898</v>
      </c>
      <c r="AJ9" s="17">
        <v>0.37615507866101899</v>
      </c>
      <c r="AK9" s="17">
        <v>0.33259749291292001</v>
      </c>
      <c r="AL9" s="17">
        <v>0.298535950112082</v>
      </c>
      <c r="AM9" s="17">
        <v>0.34866380557138299</v>
      </c>
      <c r="AN9" s="17"/>
      <c r="AO9" s="17">
        <v>0.36151224915670099</v>
      </c>
      <c r="AP9" s="17">
        <v>0.37163427585693498</v>
      </c>
      <c r="AQ9" s="17">
        <v>0.38295541455312399</v>
      </c>
      <c r="AR9" s="17"/>
      <c r="AS9" s="17">
        <v>0.35061984311543898</v>
      </c>
      <c r="AT9" s="17">
        <v>0.37661155473280999</v>
      </c>
      <c r="AU9" s="17">
        <v>0.36770682508342101</v>
      </c>
      <c r="AV9" s="17">
        <v>0.39408925210054202</v>
      </c>
      <c r="AW9" s="17">
        <v>0.38542507321415198</v>
      </c>
      <c r="AX9" s="17"/>
      <c r="AY9" s="17">
        <v>0.40961995194191703</v>
      </c>
      <c r="AZ9" s="17">
        <v>0.322755435013585</v>
      </c>
      <c r="BA9" s="17">
        <v>0.38971898818127398</v>
      </c>
      <c r="BB9" s="17">
        <v>0.345121729217298</v>
      </c>
      <c r="BC9" s="17">
        <v>0.41055738245874102</v>
      </c>
      <c r="BD9" s="17">
        <v>0.317504480162696</v>
      </c>
      <c r="BE9" s="17">
        <v>0.35150442536955101</v>
      </c>
      <c r="BF9" s="17">
        <v>0.35866512203891499</v>
      </c>
      <c r="BG9" s="17">
        <v>0.34176030290930198</v>
      </c>
      <c r="BH9" s="17">
        <v>0.37099478727631802</v>
      </c>
      <c r="BI9" s="17">
        <v>0.348378278243693</v>
      </c>
      <c r="BJ9" s="17">
        <v>0.43440039448592199</v>
      </c>
      <c r="BK9" s="17">
        <v>0.35843765138332001</v>
      </c>
      <c r="BL9" s="17">
        <v>0.47257587404087997</v>
      </c>
      <c r="BM9" s="17">
        <v>0.50447714760223294</v>
      </c>
      <c r="BN9" s="17">
        <v>0.46509993619307699</v>
      </c>
      <c r="BO9" s="17"/>
      <c r="BP9" s="17">
        <v>0.42209805962752001</v>
      </c>
      <c r="BQ9" s="17">
        <v>0.34324214551205501</v>
      </c>
      <c r="BR9" s="17">
        <v>0.35963816868978199</v>
      </c>
      <c r="BS9" s="17">
        <v>0.35455306545531201</v>
      </c>
      <c r="BT9" s="17">
        <v>0.34732814134023798</v>
      </c>
      <c r="BU9" s="17">
        <v>0.44343624289023498</v>
      </c>
      <c r="BV9" s="17"/>
      <c r="BW9" s="17">
        <v>0.40433739418188502</v>
      </c>
      <c r="BX9" s="17">
        <v>0.38999348172259302</v>
      </c>
      <c r="BY9" s="17">
        <v>0.34989670045961302</v>
      </c>
      <c r="BZ9" s="17">
        <v>0.375710003343179</v>
      </c>
      <c r="CA9" s="17">
        <v>0.39733776749126998</v>
      </c>
      <c r="CB9" s="17">
        <v>0.38503190008640797</v>
      </c>
      <c r="CC9" s="17">
        <v>0.37910009489004998</v>
      </c>
      <c r="CD9" s="17">
        <v>0.38241592607608299</v>
      </c>
      <c r="CE9" s="17"/>
      <c r="CF9" s="17">
        <v>0.39153547835630798</v>
      </c>
      <c r="CG9" s="17">
        <v>0.38202946262217702</v>
      </c>
      <c r="CH9" s="17">
        <v>0.33511198173275403</v>
      </c>
      <c r="CI9" s="17">
        <v>0.41986460902884298</v>
      </c>
      <c r="CJ9" s="17">
        <v>0.41688657598564999</v>
      </c>
      <c r="CK9" s="17"/>
      <c r="CL9" s="17">
        <v>0.33388891227047002</v>
      </c>
      <c r="CM9" s="17"/>
      <c r="CN9" s="17">
        <v>0.36979981422277702</v>
      </c>
      <c r="CO9" s="17">
        <v>0.36074848414865501</v>
      </c>
      <c r="CP9" s="17">
        <v>0.38271491217326298</v>
      </c>
    </row>
    <row r="10" spans="2:94" ht="87" x14ac:dyDescent="0.35">
      <c r="B10" s="18" t="s">
        <v>257</v>
      </c>
      <c r="C10" s="17">
        <v>0.52439059636076601</v>
      </c>
      <c r="D10" s="17">
        <v>0.51225716245632502</v>
      </c>
      <c r="E10" s="17">
        <v>0.537020190250736</v>
      </c>
      <c r="F10" s="17"/>
      <c r="G10" s="17">
        <v>0.47304992789250999</v>
      </c>
      <c r="H10" s="17">
        <v>0.48132120393718902</v>
      </c>
      <c r="I10" s="17">
        <v>0.53481497716579895</v>
      </c>
      <c r="J10" s="17">
        <v>0.52382202390439903</v>
      </c>
      <c r="K10" s="17">
        <v>0.55305994714615203</v>
      </c>
      <c r="L10" s="17">
        <v>0.56663242465714003</v>
      </c>
      <c r="M10" s="17"/>
      <c r="N10" s="17">
        <v>0.55049610405441995</v>
      </c>
      <c r="O10" s="17">
        <v>0.51224818635445202</v>
      </c>
      <c r="P10" s="17">
        <v>0.53300201271704495</v>
      </c>
      <c r="Q10" s="17">
        <v>0.49650651901079101</v>
      </c>
      <c r="R10" s="17"/>
      <c r="S10" s="17">
        <v>0.50966094092063796</v>
      </c>
      <c r="T10" s="17">
        <v>0.52273193163742304</v>
      </c>
      <c r="U10" s="17">
        <v>0.50660108268559401</v>
      </c>
      <c r="V10" s="17">
        <v>0.53365449800251197</v>
      </c>
      <c r="W10" s="17">
        <v>0.60516196956139001</v>
      </c>
      <c r="X10" s="17">
        <v>0.50868603001668</v>
      </c>
      <c r="Y10" s="17">
        <v>0.56343973928321001</v>
      </c>
      <c r="Z10" s="17">
        <v>0.59214355553123699</v>
      </c>
      <c r="AA10" s="17">
        <v>0.49980368881801901</v>
      </c>
      <c r="AB10" s="17">
        <v>0.50100455571215896</v>
      </c>
      <c r="AC10" s="17">
        <v>0.49718005820029099</v>
      </c>
      <c r="AD10" s="17"/>
      <c r="AE10" s="17">
        <v>0.52469159567993395</v>
      </c>
      <c r="AF10" s="17">
        <v>0.55928663956214997</v>
      </c>
      <c r="AG10" s="17">
        <v>0.45575128970418299</v>
      </c>
      <c r="AH10" s="17"/>
      <c r="AI10" s="17">
        <v>0.53296246808875902</v>
      </c>
      <c r="AJ10" s="17">
        <v>0.546175534459166</v>
      </c>
      <c r="AK10" s="17">
        <v>0.58901276616662901</v>
      </c>
      <c r="AL10" s="17">
        <v>0.61664771458657297</v>
      </c>
      <c r="AM10" s="17">
        <v>0.48826715836378598</v>
      </c>
      <c r="AN10" s="17"/>
      <c r="AO10" s="17">
        <v>0.53958747942525798</v>
      </c>
      <c r="AP10" s="17">
        <v>0.55035454096996494</v>
      </c>
      <c r="AQ10" s="17">
        <v>0.53582897244426497</v>
      </c>
      <c r="AR10" s="17"/>
      <c r="AS10" s="17">
        <v>0.51393517323415105</v>
      </c>
      <c r="AT10" s="17">
        <v>0.52150197447106394</v>
      </c>
      <c r="AU10" s="17">
        <v>0.52835469062592699</v>
      </c>
      <c r="AV10" s="17">
        <v>0.53498627514085295</v>
      </c>
      <c r="AW10" s="17">
        <v>0.61457492678584802</v>
      </c>
      <c r="AX10" s="17"/>
      <c r="AY10" s="17">
        <v>0.34939977208916101</v>
      </c>
      <c r="AZ10" s="17">
        <v>0.52511776346943395</v>
      </c>
      <c r="BA10" s="17">
        <v>0.51298030522003302</v>
      </c>
      <c r="BB10" s="17">
        <v>0.57286980261521403</v>
      </c>
      <c r="BC10" s="17">
        <v>0.48311692132822298</v>
      </c>
      <c r="BD10" s="17">
        <v>0.55539680717068796</v>
      </c>
      <c r="BE10" s="17">
        <v>0.52422179015834802</v>
      </c>
      <c r="BF10" s="17">
        <v>0.57272144766844202</v>
      </c>
      <c r="BG10" s="17">
        <v>0.54745956148262698</v>
      </c>
      <c r="BH10" s="17">
        <v>0.54033195382890398</v>
      </c>
      <c r="BI10" s="17">
        <v>0.56998646660825603</v>
      </c>
      <c r="BJ10" s="17">
        <v>0.48797993301416998</v>
      </c>
      <c r="BK10" s="17">
        <v>0.53118736812670397</v>
      </c>
      <c r="BL10" s="17">
        <v>0.45509127809829503</v>
      </c>
      <c r="BM10" s="17">
        <v>0.42818751771504199</v>
      </c>
      <c r="BN10" s="17">
        <v>0.49922823463308802</v>
      </c>
      <c r="BO10" s="17"/>
      <c r="BP10" s="17">
        <v>0.48834644167140501</v>
      </c>
      <c r="BQ10" s="17">
        <v>0.54726767212533201</v>
      </c>
      <c r="BR10" s="17">
        <v>0.52580642774951603</v>
      </c>
      <c r="BS10" s="17">
        <v>0.54979231781190696</v>
      </c>
      <c r="BT10" s="17">
        <v>0.52372749155769605</v>
      </c>
      <c r="BU10" s="17">
        <v>0.45537081571958898</v>
      </c>
      <c r="BV10" s="17"/>
      <c r="BW10" s="17">
        <v>0.46676888292850499</v>
      </c>
      <c r="BX10" s="17">
        <v>0.51920593387973601</v>
      </c>
      <c r="BY10" s="17">
        <v>0.55817326783045895</v>
      </c>
      <c r="BZ10" s="17">
        <v>0.54069779337016399</v>
      </c>
      <c r="CA10" s="17">
        <v>0.50004473506838998</v>
      </c>
      <c r="CB10" s="17">
        <v>0.54881136111309503</v>
      </c>
      <c r="CC10" s="17">
        <v>0.49520669745081097</v>
      </c>
      <c r="CD10" s="17">
        <v>0.43498356569359697</v>
      </c>
      <c r="CE10" s="17"/>
      <c r="CF10" s="17">
        <v>0.52861983822783198</v>
      </c>
      <c r="CG10" s="17">
        <v>0.51471971676763095</v>
      </c>
      <c r="CH10" s="17">
        <v>0.55455306271651295</v>
      </c>
      <c r="CI10" s="17">
        <v>0.480689317566664</v>
      </c>
      <c r="CJ10" s="17">
        <v>0.45125696787938202</v>
      </c>
      <c r="CK10" s="17"/>
      <c r="CL10" s="17">
        <v>0.59738806050070303</v>
      </c>
      <c r="CM10" s="17"/>
      <c r="CN10" s="17">
        <v>0.51994977613174898</v>
      </c>
      <c r="CO10" s="17">
        <v>0.52502352266202401</v>
      </c>
      <c r="CP10" s="17">
        <v>0.53350980312773499</v>
      </c>
    </row>
    <row r="11" spans="2:94" x14ac:dyDescent="0.35">
      <c r="B11" s="18" t="s">
        <v>144</v>
      </c>
      <c r="C11" s="19">
        <v>0.104330398563552</v>
      </c>
      <c r="D11" s="19">
        <v>9.0132375357037095E-2</v>
      </c>
      <c r="E11" s="19">
        <v>0.11745449813752699</v>
      </c>
      <c r="F11" s="19"/>
      <c r="G11" s="19">
        <v>0.100185628858486</v>
      </c>
      <c r="H11" s="19">
        <v>9.5802193245901404E-2</v>
      </c>
      <c r="I11" s="19">
        <v>0.101576330174208</v>
      </c>
      <c r="J11" s="19">
        <v>8.7388183642752401E-2</v>
      </c>
      <c r="K11" s="19">
        <v>0.10537006126605</v>
      </c>
      <c r="L11" s="19">
        <v>0.12900563785949801</v>
      </c>
      <c r="M11" s="19"/>
      <c r="N11" s="19">
        <v>7.1755949290453605E-2</v>
      </c>
      <c r="O11" s="19">
        <v>0.115307440579274</v>
      </c>
      <c r="P11" s="19">
        <v>0.106230676586408</v>
      </c>
      <c r="Q11" s="19">
        <v>0.13043819961564301</v>
      </c>
      <c r="R11" s="19"/>
      <c r="S11" s="19">
        <v>0.112227001423243</v>
      </c>
      <c r="T11" s="19">
        <v>0.116127581164031</v>
      </c>
      <c r="U11" s="19">
        <v>0.113931919684848</v>
      </c>
      <c r="V11" s="19">
        <v>0.11032529937711</v>
      </c>
      <c r="W11" s="19">
        <v>7.0128543714371494E-2</v>
      </c>
      <c r="X11" s="19">
        <v>0.12863626243195</v>
      </c>
      <c r="Y11" s="19">
        <v>4.0948605782891397E-2</v>
      </c>
      <c r="Z11" s="19">
        <v>8.6309278944624396E-2</v>
      </c>
      <c r="AA11" s="19">
        <v>0.121848999406968</v>
      </c>
      <c r="AB11" s="19">
        <v>7.4436008447753402E-2</v>
      </c>
      <c r="AC11" s="19">
        <v>0.15361783821910799</v>
      </c>
      <c r="AD11" s="19"/>
      <c r="AE11" s="19">
        <v>0.114620566523378</v>
      </c>
      <c r="AF11" s="19">
        <v>7.6840859076669502E-2</v>
      </c>
      <c r="AG11" s="19">
        <v>0.148470595277192</v>
      </c>
      <c r="AH11" s="19"/>
      <c r="AI11" s="19">
        <v>9.9594757439882803E-2</v>
      </c>
      <c r="AJ11" s="19">
        <v>7.7669386879814395E-2</v>
      </c>
      <c r="AK11" s="19">
        <v>7.8389740920450604E-2</v>
      </c>
      <c r="AL11" s="19">
        <v>8.48163353013449E-2</v>
      </c>
      <c r="AM11" s="19">
        <v>0.163069036064831</v>
      </c>
      <c r="AN11" s="19"/>
      <c r="AO11" s="19">
        <v>9.8900271418040503E-2</v>
      </c>
      <c r="AP11" s="19">
        <v>7.8011183173099297E-2</v>
      </c>
      <c r="AQ11" s="19">
        <v>8.1215613002611001E-2</v>
      </c>
      <c r="AR11" s="19"/>
      <c r="AS11" s="19">
        <v>0.13544498365040999</v>
      </c>
      <c r="AT11" s="19">
        <v>0.10188647079612601</v>
      </c>
      <c r="AU11" s="19">
        <v>0.103938484290653</v>
      </c>
      <c r="AV11" s="19">
        <v>7.0924472758604903E-2</v>
      </c>
      <c r="AW11" s="19">
        <v>0</v>
      </c>
      <c r="AX11" s="19"/>
      <c r="AY11" s="19">
        <v>0.24098027596892099</v>
      </c>
      <c r="AZ11" s="19">
        <v>0.15212680151698099</v>
      </c>
      <c r="BA11" s="19">
        <v>9.7300706598692305E-2</v>
      </c>
      <c r="BB11" s="19">
        <v>8.2008468167487997E-2</v>
      </c>
      <c r="BC11" s="19">
        <v>0.106325696213036</v>
      </c>
      <c r="BD11" s="19">
        <v>0.12709871266661599</v>
      </c>
      <c r="BE11" s="19">
        <v>0.124273784472101</v>
      </c>
      <c r="BF11" s="19">
        <v>6.8613430292643496E-2</v>
      </c>
      <c r="BG11" s="19">
        <v>0.11078013560807</v>
      </c>
      <c r="BH11" s="19">
        <v>8.8673258894778006E-2</v>
      </c>
      <c r="BI11" s="19">
        <v>8.1635255148051103E-2</v>
      </c>
      <c r="BJ11" s="19">
        <v>7.7619672499908005E-2</v>
      </c>
      <c r="BK11" s="19">
        <v>0.110374980489976</v>
      </c>
      <c r="BL11" s="19">
        <v>7.2332847860825195E-2</v>
      </c>
      <c r="BM11" s="19">
        <v>6.7335334682724596E-2</v>
      </c>
      <c r="BN11" s="19">
        <v>3.5671829173834803E-2</v>
      </c>
      <c r="BO11" s="19"/>
      <c r="BP11" s="19">
        <v>8.9555498701075306E-2</v>
      </c>
      <c r="BQ11" s="19">
        <v>0.109490182362613</v>
      </c>
      <c r="BR11" s="19">
        <v>0.114555403560702</v>
      </c>
      <c r="BS11" s="19">
        <v>9.5654616732781195E-2</v>
      </c>
      <c r="BT11" s="19">
        <v>0.128944367102066</v>
      </c>
      <c r="BU11" s="19">
        <v>0.101192941390176</v>
      </c>
      <c r="BV11" s="19"/>
      <c r="BW11" s="19">
        <v>0.12889372288961001</v>
      </c>
      <c r="BX11" s="19">
        <v>9.0800584397671094E-2</v>
      </c>
      <c r="BY11" s="19">
        <v>9.1930031709927806E-2</v>
      </c>
      <c r="BZ11" s="19">
        <v>8.3592203286656799E-2</v>
      </c>
      <c r="CA11" s="19">
        <v>0.10261749744034</v>
      </c>
      <c r="CB11" s="19">
        <v>6.6156738800497397E-2</v>
      </c>
      <c r="CC11" s="19">
        <v>0.125693207659138</v>
      </c>
      <c r="CD11" s="19">
        <v>0.18260050823032001</v>
      </c>
      <c r="CE11" s="19"/>
      <c r="CF11" s="19">
        <v>7.9844683415860193E-2</v>
      </c>
      <c r="CG11" s="19">
        <v>0.103250820610192</v>
      </c>
      <c r="CH11" s="19">
        <v>0.110334955550733</v>
      </c>
      <c r="CI11" s="19">
        <v>9.9446073404492602E-2</v>
      </c>
      <c r="CJ11" s="19">
        <v>0.13185645613496799</v>
      </c>
      <c r="CK11" s="19"/>
      <c r="CL11" s="19">
        <v>6.87230272288262E-2</v>
      </c>
      <c r="CM11" s="19"/>
      <c r="CN11" s="19">
        <v>0.110250409645475</v>
      </c>
      <c r="CO11" s="19">
        <v>0.114227993189321</v>
      </c>
      <c r="CP11" s="19">
        <v>8.3775284699002694E-2</v>
      </c>
    </row>
    <row r="12" spans="2:94" x14ac:dyDescent="0.35">
      <c r="B12" s="16" t="s">
        <v>225</v>
      </c>
    </row>
    <row r="13" spans="2:94" x14ac:dyDescent="0.35">
      <c r="B13" t="s">
        <v>126</v>
      </c>
    </row>
    <row r="14" spans="2:94" x14ac:dyDescent="0.35">
      <c r="B14" t="s">
        <v>127</v>
      </c>
    </row>
    <row r="16" spans="2:94" x14ac:dyDescent="0.35">
      <c r="B16"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CP16"/>
  <sheetViews>
    <sheetView showGridLines="0" topLeftCell="A9" workbookViewId="0">
      <pane xSplit="2" topLeftCell="Z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101.5" x14ac:dyDescent="0.35">
      <c r="B9" s="18" t="s">
        <v>258</v>
      </c>
      <c r="C9" s="17">
        <v>0.47231554910192602</v>
      </c>
      <c r="D9" s="17">
        <v>0.49369966676150201</v>
      </c>
      <c r="E9" s="17">
        <v>0.45030054604450898</v>
      </c>
      <c r="F9" s="17"/>
      <c r="G9" s="17">
        <v>0.46695356208309702</v>
      </c>
      <c r="H9" s="17">
        <v>0.42739756253542199</v>
      </c>
      <c r="I9" s="17">
        <v>0.47612748204541899</v>
      </c>
      <c r="J9" s="17">
        <v>0.50251449389636105</v>
      </c>
      <c r="K9" s="17">
        <v>0.48401159427701301</v>
      </c>
      <c r="L9" s="17">
        <v>0.47723721125867402</v>
      </c>
      <c r="M9" s="17"/>
      <c r="N9" s="17">
        <v>0.47298943428843199</v>
      </c>
      <c r="O9" s="17">
        <v>0.48221302097322499</v>
      </c>
      <c r="P9" s="17">
        <v>0.46872372196093598</v>
      </c>
      <c r="Q9" s="17">
        <v>0.46275099810141201</v>
      </c>
      <c r="R9" s="17"/>
      <c r="S9" s="17">
        <v>0.46841092364769199</v>
      </c>
      <c r="T9" s="17">
        <v>0.45560800652657402</v>
      </c>
      <c r="U9" s="17">
        <v>0.48965328326476298</v>
      </c>
      <c r="V9" s="17">
        <v>0.46481303150925402</v>
      </c>
      <c r="W9" s="17">
        <v>0.44989025441316899</v>
      </c>
      <c r="X9" s="17">
        <v>0.43769357921431401</v>
      </c>
      <c r="Y9" s="17">
        <v>0.51048279569625798</v>
      </c>
      <c r="Z9" s="17">
        <v>0.46461361536659501</v>
      </c>
      <c r="AA9" s="17">
        <v>0.47380680999636499</v>
      </c>
      <c r="AB9" s="17">
        <v>0.52406904101756102</v>
      </c>
      <c r="AC9" s="17">
        <v>0.45489019280123899</v>
      </c>
      <c r="AD9" s="17"/>
      <c r="AE9" s="17">
        <v>0.45308526904037399</v>
      </c>
      <c r="AF9" s="17">
        <v>0.51680948585822795</v>
      </c>
      <c r="AG9" s="17">
        <v>0.41625128035488501</v>
      </c>
      <c r="AH9" s="17"/>
      <c r="AI9" s="17">
        <v>0.44179146340317899</v>
      </c>
      <c r="AJ9" s="17">
        <v>0.51027069903939004</v>
      </c>
      <c r="AK9" s="17">
        <v>0.57137298207729204</v>
      </c>
      <c r="AL9" s="17">
        <v>0.36283885363011498</v>
      </c>
      <c r="AM9" s="17">
        <v>0.432614891264677</v>
      </c>
      <c r="AN9" s="17"/>
      <c r="AO9" s="17">
        <v>0.46589336911656898</v>
      </c>
      <c r="AP9" s="17">
        <v>0.50904396010721897</v>
      </c>
      <c r="AQ9" s="17">
        <v>0.48968471499711003</v>
      </c>
      <c r="AR9" s="17"/>
      <c r="AS9" s="17">
        <v>0.45373583128307599</v>
      </c>
      <c r="AT9" s="17">
        <v>0.47306601788714298</v>
      </c>
      <c r="AU9" s="17">
        <v>0.46183038540159599</v>
      </c>
      <c r="AV9" s="17">
        <v>0.513327108393269</v>
      </c>
      <c r="AW9" s="17">
        <v>0.394506850625504</v>
      </c>
      <c r="AX9" s="17"/>
      <c r="AY9" s="17">
        <v>0.48172447438299798</v>
      </c>
      <c r="AZ9" s="17">
        <v>0.4860512342169</v>
      </c>
      <c r="BA9" s="17">
        <v>0.49973347249620298</v>
      </c>
      <c r="BB9" s="17">
        <v>0.45988299852533598</v>
      </c>
      <c r="BC9" s="17">
        <v>0.47943024438860399</v>
      </c>
      <c r="BD9" s="17">
        <v>0.45157547954535499</v>
      </c>
      <c r="BE9" s="17">
        <v>0.44689574763322198</v>
      </c>
      <c r="BF9" s="17">
        <v>0.48376606680559697</v>
      </c>
      <c r="BG9" s="17">
        <v>0.466127149092047</v>
      </c>
      <c r="BH9" s="17">
        <v>0.48762863594961098</v>
      </c>
      <c r="BI9" s="17">
        <v>0.49424406621554801</v>
      </c>
      <c r="BJ9" s="17">
        <v>0.54708575045315999</v>
      </c>
      <c r="BK9" s="17">
        <v>0.48064216739057702</v>
      </c>
      <c r="BL9" s="17">
        <v>0.55558522870973903</v>
      </c>
      <c r="BM9" s="17">
        <v>0.53023193559953896</v>
      </c>
      <c r="BN9" s="17">
        <v>0.47159704417077702</v>
      </c>
      <c r="BO9" s="17"/>
      <c r="BP9" s="17">
        <v>0.46276183277086202</v>
      </c>
      <c r="BQ9" s="17">
        <v>0.47015757750007098</v>
      </c>
      <c r="BR9" s="17">
        <v>0.45091272537793597</v>
      </c>
      <c r="BS9" s="17">
        <v>0.50750820441426703</v>
      </c>
      <c r="BT9" s="17">
        <v>0.49136238469002003</v>
      </c>
      <c r="BU9" s="17">
        <v>0.40756782701477501</v>
      </c>
      <c r="BV9" s="17"/>
      <c r="BW9" s="17">
        <v>0.42082762853755001</v>
      </c>
      <c r="BX9" s="17">
        <v>0.46293216465821502</v>
      </c>
      <c r="BY9" s="17">
        <v>0.48379595582874602</v>
      </c>
      <c r="BZ9" s="17">
        <v>0.47569716140083701</v>
      </c>
      <c r="CA9" s="17">
        <v>0.49113354454465802</v>
      </c>
      <c r="CB9" s="17">
        <v>0.51277976978149598</v>
      </c>
      <c r="CC9" s="17">
        <v>0.58068072984769403</v>
      </c>
      <c r="CD9" s="17">
        <v>0.43871788234840697</v>
      </c>
      <c r="CE9" s="17"/>
      <c r="CF9" s="17">
        <v>0.46701437843210097</v>
      </c>
      <c r="CG9" s="17">
        <v>0.48244684311207298</v>
      </c>
      <c r="CH9" s="17">
        <v>0.45341205493799103</v>
      </c>
      <c r="CI9" s="17">
        <v>0.50421346653975496</v>
      </c>
      <c r="CJ9" s="17">
        <v>0.44892824586835101</v>
      </c>
      <c r="CK9" s="17"/>
      <c r="CL9" s="17">
        <v>0.46829772621211002</v>
      </c>
      <c r="CM9" s="17"/>
      <c r="CN9" s="17">
        <v>0.50797419846250702</v>
      </c>
      <c r="CO9" s="17">
        <v>0.38725305450255598</v>
      </c>
      <c r="CP9" s="17">
        <v>0.45852500976669702</v>
      </c>
    </row>
    <row r="10" spans="2:94" ht="87" x14ac:dyDescent="0.35">
      <c r="B10" s="18" t="s">
        <v>259</v>
      </c>
      <c r="C10" s="17">
        <v>0.42638369864217701</v>
      </c>
      <c r="D10" s="17">
        <v>0.415319003979014</v>
      </c>
      <c r="E10" s="17">
        <v>0.43951933369804302</v>
      </c>
      <c r="F10" s="17"/>
      <c r="G10" s="17">
        <v>0.45944434445657401</v>
      </c>
      <c r="H10" s="17">
        <v>0.48160497735218799</v>
      </c>
      <c r="I10" s="17">
        <v>0.43385444527109102</v>
      </c>
      <c r="J10" s="17">
        <v>0.36902436383949799</v>
      </c>
      <c r="K10" s="17">
        <v>0.37488148250404002</v>
      </c>
      <c r="L10" s="17">
        <v>0.43407096762095498</v>
      </c>
      <c r="M10" s="17"/>
      <c r="N10" s="17">
        <v>0.45781881635668698</v>
      </c>
      <c r="O10" s="17">
        <v>0.41838492545853301</v>
      </c>
      <c r="P10" s="17">
        <v>0.42597785898832202</v>
      </c>
      <c r="Q10" s="17">
        <v>0.402686085586968</v>
      </c>
      <c r="R10" s="17"/>
      <c r="S10" s="17">
        <v>0.44750751066798999</v>
      </c>
      <c r="T10" s="17">
        <v>0.423548790030574</v>
      </c>
      <c r="U10" s="17">
        <v>0.387780227630173</v>
      </c>
      <c r="V10" s="17">
        <v>0.43886388687732197</v>
      </c>
      <c r="W10" s="17">
        <v>0.44633875689324698</v>
      </c>
      <c r="X10" s="17">
        <v>0.46407801211268601</v>
      </c>
      <c r="Y10" s="17">
        <v>0.41840802919999798</v>
      </c>
      <c r="Z10" s="17">
        <v>0.44741536866652099</v>
      </c>
      <c r="AA10" s="17">
        <v>0.411957023080747</v>
      </c>
      <c r="AB10" s="17">
        <v>0.37124131697637802</v>
      </c>
      <c r="AC10" s="17">
        <v>0.44513934140593397</v>
      </c>
      <c r="AD10" s="17"/>
      <c r="AE10" s="17">
        <v>0.43498916920578401</v>
      </c>
      <c r="AF10" s="17">
        <v>0.40814807181436102</v>
      </c>
      <c r="AG10" s="17">
        <v>0.43378739685453299</v>
      </c>
      <c r="AH10" s="17"/>
      <c r="AI10" s="17">
        <v>0.46299833765042198</v>
      </c>
      <c r="AJ10" s="17">
        <v>0.41464070040120998</v>
      </c>
      <c r="AK10" s="17">
        <v>0.35717459008872499</v>
      </c>
      <c r="AL10" s="17">
        <v>0.490359091921444</v>
      </c>
      <c r="AM10" s="17">
        <v>0.40170792418479201</v>
      </c>
      <c r="AN10" s="17"/>
      <c r="AO10" s="17">
        <v>0.47278511018983599</v>
      </c>
      <c r="AP10" s="17">
        <v>0.41737649881460398</v>
      </c>
      <c r="AQ10" s="17">
        <v>0.42719517715959199</v>
      </c>
      <c r="AR10" s="17"/>
      <c r="AS10" s="17">
        <v>0.41860512700810598</v>
      </c>
      <c r="AT10" s="17">
        <v>0.42119747350583903</v>
      </c>
      <c r="AU10" s="17">
        <v>0.44732425171650397</v>
      </c>
      <c r="AV10" s="17">
        <v>0.40911912374401899</v>
      </c>
      <c r="AW10" s="17">
        <v>0.54062454621446399</v>
      </c>
      <c r="AX10" s="17"/>
      <c r="AY10" s="17">
        <v>0.25735360305525701</v>
      </c>
      <c r="AZ10" s="17">
        <v>0.35815037922026299</v>
      </c>
      <c r="BA10" s="17">
        <v>0.40763017237871102</v>
      </c>
      <c r="BB10" s="17">
        <v>0.43332611412682198</v>
      </c>
      <c r="BC10" s="17">
        <v>0.40816258717597398</v>
      </c>
      <c r="BD10" s="17">
        <v>0.42574130879309102</v>
      </c>
      <c r="BE10" s="17">
        <v>0.46201630772880398</v>
      </c>
      <c r="BF10" s="17">
        <v>0.453165141069096</v>
      </c>
      <c r="BG10" s="17">
        <v>0.446743867543486</v>
      </c>
      <c r="BH10" s="17">
        <v>0.42156071043067</v>
      </c>
      <c r="BI10" s="17">
        <v>0.40503300837512801</v>
      </c>
      <c r="BJ10" s="17">
        <v>0.38272488287617801</v>
      </c>
      <c r="BK10" s="17">
        <v>0.45567302494071499</v>
      </c>
      <c r="BL10" s="17">
        <v>0.41769834796040201</v>
      </c>
      <c r="BM10" s="17">
        <v>0.40134896445655099</v>
      </c>
      <c r="BN10" s="17">
        <v>0.48043843113712298</v>
      </c>
      <c r="BO10" s="17"/>
      <c r="BP10" s="17">
        <v>0.45098690996265101</v>
      </c>
      <c r="BQ10" s="17">
        <v>0.426112814713346</v>
      </c>
      <c r="BR10" s="17">
        <v>0.43797124951856697</v>
      </c>
      <c r="BS10" s="17">
        <v>0.39848895809516799</v>
      </c>
      <c r="BT10" s="17">
        <v>0.38783223049162902</v>
      </c>
      <c r="BU10" s="17">
        <v>0.47904099573032299</v>
      </c>
      <c r="BV10" s="17"/>
      <c r="BW10" s="17">
        <v>0.454835708118497</v>
      </c>
      <c r="BX10" s="17">
        <v>0.44538617382073198</v>
      </c>
      <c r="BY10" s="17">
        <v>0.43196012107852999</v>
      </c>
      <c r="BZ10" s="17">
        <v>0.42802244583614202</v>
      </c>
      <c r="CA10" s="17">
        <v>0.42624025585194197</v>
      </c>
      <c r="CB10" s="17">
        <v>0.391125870002142</v>
      </c>
      <c r="CC10" s="17">
        <v>0.350253798982123</v>
      </c>
      <c r="CD10" s="17">
        <v>0.39541933795211498</v>
      </c>
      <c r="CE10" s="17"/>
      <c r="CF10" s="17">
        <v>0.461152688985624</v>
      </c>
      <c r="CG10" s="17">
        <v>0.42815834151598298</v>
      </c>
      <c r="CH10" s="17">
        <v>0.433851539301294</v>
      </c>
      <c r="CI10" s="17">
        <v>0.389484961225116</v>
      </c>
      <c r="CJ10" s="17">
        <v>0.40033777556738898</v>
      </c>
      <c r="CK10" s="17"/>
      <c r="CL10" s="17">
        <v>0.46741179638883201</v>
      </c>
      <c r="CM10" s="17"/>
      <c r="CN10" s="17">
        <v>0.37621734720209798</v>
      </c>
      <c r="CO10" s="17">
        <v>0.49742548629917499</v>
      </c>
      <c r="CP10" s="17">
        <v>0.484487074388186</v>
      </c>
    </row>
    <row r="11" spans="2:94" x14ac:dyDescent="0.35">
      <c r="B11" s="18" t="s">
        <v>203</v>
      </c>
      <c r="C11" s="19">
        <v>0.10130075225589801</v>
      </c>
      <c r="D11" s="19">
        <v>9.0981329259483698E-2</v>
      </c>
      <c r="E11" s="19">
        <v>0.110180120257448</v>
      </c>
      <c r="F11" s="19"/>
      <c r="G11" s="19">
        <v>7.3602093460328699E-2</v>
      </c>
      <c r="H11" s="19">
        <v>9.0997460112390405E-2</v>
      </c>
      <c r="I11" s="19">
        <v>9.0018072683490893E-2</v>
      </c>
      <c r="J11" s="19">
        <v>0.12846114226414099</v>
      </c>
      <c r="K11" s="19">
        <v>0.14110692321894699</v>
      </c>
      <c r="L11" s="19">
        <v>8.8691821120371397E-2</v>
      </c>
      <c r="M11" s="19"/>
      <c r="N11" s="19">
        <v>6.91917493548804E-2</v>
      </c>
      <c r="O11" s="19">
        <v>9.9402053568241999E-2</v>
      </c>
      <c r="P11" s="19">
        <v>0.105298419050742</v>
      </c>
      <c r="Q11" s="19">
        <v>0.13456291631162001</v>
      </c>
      <c r="R11" s="19"/>
      <c r="S11" s="19">
        <v>8.4081565684317794E-2</v>
      </c>
      <c r="T11" s="19">
        <v>0.120843203442852</v>
      </c>
      <c r="U11" s="19">
        <v>0.122566489105064</v>
      </c>
      <c r="V11" s="19">
        <v>9.6323081613423997E-2</v>
      </c>
      <c r="W11" s="19">
        <v>0.103770988693585</v>
      </c>
      <c r="X11" s="19">
        <v>9.8228408672999604E-2</v>
      </c>
      <c r="Y11" s="19">
        <v>7.1109175103744399E-2</v>
      </c>
      <c r="Z11" s="19">
        <v>8.7971015966884294E-2</v>
      </c>
      <c r="AA11" s="19">
        <v>0.114236166922888</v>
      </c>
      <c r="AB11" s="19">
        <v>0.104689642006061</v>
      </c>
      <c r="AC11" s="19">
        <v>9.9970465792826396E-2</v>
      </c>
      <c r="AD11" s="19"/>
      <c r="AE11" s="19">
        <v>0.111925561753842</v>
      </c>
      <c r="AF11" s="19">
        <v>7.5042442327411502E-2</v>
      </c>
      <c r="AG11" s="19">
        <v>0.149961322790581</v>
      </c>
      <c r="AH11" s="19"/>
      <c r="AI11" s="19">
        <v>9.5210198946399094E-2</v>
      </c>
      <c r="AJ11" s="19">
        <v>7.5088600559400295E-2</v>
      </c>
      <c r="AK11" s="19">
        <v>7.1452427833983007E-2</v>
      </c>
      <c r="AL11" s="19">
        <v>0.14680205444844099</v>
      </c>
      <c r="AM11" s="19">
        <v>0.16567718455053099</v>
      </c>
      <c r="AN11" s="19"/>
      <c r="AO11" s="19">
        <v>6.1321520693595498E-2</v>
      </c>
      <c r="AP11" s="19">
        <v>7.3579541078177504E-2</v>
      </c>
      <c r="AQ11" s="19">
        <v>8.3120107843298499E-2</v>
      </c>
      <c r="AR11" s="19"/>
      <c r="AS11" s="19">
        <v>0.12765904170881701</v>
      </c>
      <c r="AT11" s="19">
        <v>0.105736508607018</v>
      </c>
      <c r="AU11" s="19">
        <v>9.0845362881899205E-2</v>
      </c>
      <c r="AV11" s="19">
        <v>7.7553767862711898E-2</v>
      </c>
      <c r="AW11" s="19">
        <v>6.4868603160032304E-2</v>
      </c>
      <c r="AX11" s="19"/>
      <c r="AY11" s="19">
        <v>0.26092192256174501</v>
      </c>
      <c r="AZ11" s="19">
        <v>0.15579838656283601</v>
      </c>
      <c r="BA11" s="19">
        <v>9.2636355125086098E-2</v>
      </c>
      <c r="BB11" s="19">
        <v>0.10679088734784201</v>
      </c>
      <c r="BC11" s="19">
        <v>0.11240716843542201</v>
      </c>
      <c r="BD11" s="19">
        <v>0.12268321166155401</v>
      </c>
      <c r="BE11" s="19">
        <v>9.1087944637974094E-2</v>
      </c>
      <c r="BF11" s="19">
        <v>6.3068792125307097E-2</v>
      </c>
      <c r="BG11" s="19">
        <v>8.7128983364466506E-2</v>
      </c>
      <c r="BH11" s="19">
        <v>9.0810653619719503E-2</v>
      </c>
      <c r="BI11" s="19">
        <v>0.100722925409323</v>
      </c>
      <c r="BJ11" s="19">
        <v>7.0189366670661696E-2</v>
      </c>
      <c r="BK11" s="19">
        <v>6.3684807668708404E-2</v>
      </c>
      <c r="BL11" s="19">
        <v>2.6716423329859001E-2</v>
      </c>
      <c r="BM11" s="19">
        <v>6.8419099943910697E-2</v>
      </c>
      <c r="BN11" s="19">
        <v>4.79645246920999E-2</v>
      </c>
      <c r="BO11" s="19"/>
      <c r="BP11" s="19">
        <v>8.6251257266486595E-2</v>
      </c>
      <c r="BQ11" s="19">
        <v>0.10372960778658299</v>
      </c>
      <c r="BR11" s="19">
        <v>0.111116025103497</v>
      </c>
      <c r="BS11" s="19">
        <v>9.4002837490564595E-2</v>
      </c>
      <c r="BT11" s="19">
        <v>0.120805384818352</v>
      </c>
      <c r="BU11" s="19">
        <v>0.113391177254902</v>
      </c>
      <c r="BV11" s="19"/>
      <c r="BW11" s="19">
        <v>0.124336663343954</v>
      </c>
      <c r="BX11" s="19">
        <v>9.1681661521052504E-2</v>
      </c>
      <c r="BY11" s="19">
        <v>8.4243923092724299E-2</v>
      </c>
      <c r="BZ11" s="19">
        <v>9.6280392763021805E-2</v>
      </c>
      <c r="CA11" s="19">
        <v>8.2626199603399605E-2</v>
      </c>
      <c r="CB11" s="19">
        <v>9.6094360216362099E-2</v>
      </c>
      <c r="CC11" s="19">
        <v>6.9065471170182594E-2</v>
      </c>
      <c r="CD11" s="19">
        <v>0.16586277969947699</v>
      </c>
      <c r="CE11" s="19"/>
      <c r="CF11" s="19">
        <v>7.1832932582275605E-2</v>
      </c>
      <c r="CG11" s="19">
        <v>8.9394815371943603E-2</v>
      </c>
      <c r="CH11" s="19">
        <v>0.112736405760715</v>
      </c>
      <c r="CI11" s="19">
        <v>0.106301572235129</v>
      </c>
      <c r="CJ11" s="19">
        <v>0.15073397856425999</v>
      </c>
      <c r="CK11" s="19"/>
      <c r="CL11" s="19">
        <v>6.4290477399057605E-2</v>
      </c>
      <c r="CM11" s="19"/>
      <c r="CN11" s="19">
        <v>0.11580845433539599</v>
      </c>
      <c r="CO11" s="19">
        <v>0.115321459198269</v>
      </c>
      <c r="CP11" s="19">
        <v>5.6987915845117101E-2</v>
      </c>
    </row>
    <row r="12" spans="2:94" x14ac:dyDescent="0.35">
      <c r="B12" s="16"/>
    </row>
    <row r="13" spans="2:94" x14ac:dyDescent="0.35">
      <c r="B13" t="s">
        <v>126</v>
      </c>
    </row>
    <row r="14" spans="2:94" x14ac:dyDescent="0.35">
      <c r="B14" t="s">
        <v>127</v>
      </c>
    </row>
    <row r="16" spans="2:94" x14ac:dyDescent="0.35">
      <c r="B16"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CP17"/>
  <sheetViews>
    <sheetView showGridLines="0" topLeftCell="A8" workbookViewId="0">
      <pane xSplit="2" topLeftCell="V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43.5" x14ac:dyDescent="0.35">
      <c r="B9" s="18" t="s">
        <v>261</v>
      </c>
      <c r="C9" s="17">
        <v>0.44815030896608998</v>
      </c>
      <c r="D9" s="17">
        <v>0.47780469704817102</v>
      </c>
      <c r="E9" s="17">
        <v>0.41838283904048201</v>
      </c>
      <c r="F9" s="17"/>
      <c r="G9" s="17">
        <v>0.36325774330201499</v>
      </c>
      <c r="H9" s="17">
        <v>0.40625253403794498</v>
      </c>
      <c r="I9" s="17">
        <v>0.43424201539852297</v>
      </c>
      <c r="J9" s="17">
        <v>0.482548372856413</v>
      </c>
      <c r="K9" s="17">
        <v>0.51269738088441397</v>
      </c>
      <c r="L9" s="17">
        <v>0.47929897671321298</v>
      </c>
      <c r="M9" s="17"/>
      <c r="N9" s="17">
        <v>0.45753813228264201</v>
      </c>
      <c r="O9" s="17">
        <v>0.45192173021506898</v>
      </c>
      <c r="P9" s="17">
        <v>0.46877819391264203</v>
      </c>
      <c r="Q9" s="17">
        <v>0.41308228212068798</v>
      </c>
      <c r="R9" s="17"/>
      <c r="S9" s="17">
        <v>0.38299568440583998</v>
      </c>
      <c r="T9" s="17">
        <v>0.45691936827697099</v>
      </c>
      <c r="U9" s="17">
        <v>0.47488921275268697</v>
      </c>
      <c r="V9" s="17">
        <v>0.443568879110249</v>
      </c>
      <c r="W9" s="17">
        <v>0.45197067870917901</v>
      </c>
      <c r="X9" s="17">
        <v>0.38211839061855501</v>
      </c>
      <c r="Y9" s="17">
        <v>0.52319419608552598</v>
      </c>
      <c r="Z9" s="17">
        <v>0.431574938881159</v>
      </c>
      <c r="AA9" s="17">
        <v>0.46581283168888599</v>
      </c>
      <c r="AB9" s="17">
        <v>0.47922149853839402</v>
      </c>
      <c r="AC9" s="17">
        <v>0.48528831097043001</v>
      </c>
      <c r="AD9" s="17"/>
      <c r="AE9" s="17">
        <v>0.42306478111495999</v>
      </c>
      <c r="AF9" s="17">
        <v>0.49853910940536</v>
      </c>
      <c r="AG9" s="17">
        <v>0.424713155917747</v>
      </c>
      <c r="AH9" s="17"/>
      <c r="AI9" s="17">
        <v>0.430868770851769</v>
      </c>
      <c r="AJ9" s="17">
        <v>0.48756900905941303</v>
      </c>
      <c r="AK9" s="17">
        <v>0.48661744220667402</v>
      </c>
      <c r="AL9" s="17">
        <v>0.27265424511006198</v>
      </c>
      <c r="AM9" s="17">
        <v>0.41316395921940702</v>
      </c>
      <c r="AN9" s="17"/>
      <c r="AO9" s="17">
        <v>0.421802255649804</v>
      </c>
      <c r="AP9" s="17">
        <v>0.49877371981108898</v>
      </c>
      <c r="AQ9" s="17">
        <v>0.48753431806872</v>
      </c>
      <c r="AR9" s="17"/>
      <c r="AS9" s="17">
        <v>0.43253260611282401</v>
      </c>
      <c r="AT9" s="17">
        <v>0.42611487993278802</v>
      </c>
      <c r="AU9" s="17">
        <v>0.46060788983462703</v>
      </c>
      <c r="AV9" s="17">
        <v>0.49099695513213498</v>
      </c>
      <c r="AW9" s="17">
        <v>0.46932954920134301</v>
      </c>
      <c r="AX9" s="17"/>
      <c r="AY9" s="17">
        <v>0.31760045154121003</v>
      </c>
      <c r="AZ9" s="17">
        <v>0.386167264718634</v>
      </c>
      <c r="BA9" s="17">
        <v>0.50087080577098597</v>
      </c>
      <c r="BB9" s="17">
        <v>0.45994881462664799</v>
      </c>
      <c r="BC9" s="17">
        <v>0.41736677912465597</v>
      </c>
      <c r="BD9" s="17">
        <v>0.43212747260463502</v>
      </c>
      <c r="BE9" s="17">
        <v>0.435242262623103</v>
      </c>
      <c r="BF9" s="17">
        <v>0.45369693334100902</v>
      </c>
      <c r="BG9" s="17">
        <v>0.42867094160004798</v>
      </c>
      <c r="BH9" s="17">
        <v>0.46342696000922001</v>
      </c>
      <c r="BI9" s="17">
        <v>0.51034600623809701</v>
      </c>
      <c r="BJ9" s="17">
        <v>0.48669411763447901</v>
      </c>
      <c r="BK9" s="17">
        <v>0.48743346554643602</v>
      </c>
      <c r="BL9" s="17">
        <v>0.58949838410876798</v>
      </c>
      <c r="BM9" s="17">
        <v>0.49677835362121098</v>
      </c>
      <c r="BN9" s="17">
        <v>0.45317789459239799</v>
      </c>
      <c r="BO9" s="17"/>
      <c r="BP9" s="17">
        <v>0.41088784363405001</v>
      </c>
      <c r="BQ9" s="17">
        <v>0.44169386395813598</v>
      </c>
      <c r="BR9" s="17">
        <v>0.46531227989938401</v>
      </c>
      <c r="BS9" s="17">
        <v>0.47467342780449401</v>
      </c>
      <c r="BT9" s="17">
        <v>0.46889507518921902</v>
      </c>
      <c r="BU9" s="17">
        <v>0.45009828921731598</v>
      </c>
      <c r="BV9" s="17"/>
      <c r="BW9" s="17">
        <v>0.38682690923928698</v>
      </c>
      <c r="BX9" s="17">
        <v>0.46821484787061401</v>
      </c>
      <c r="BY9" s="17">
        <v>0.47240443778535002</v>
      </c>
      <c r="BZ9" s="17">
        <v>0.45909359146879503</v>
      </c>
      <c r="CA9" s="17">
        <v>0.44204162437977201</v>
      </c>
      <c r="CB9" s="17">
        <v>0.34828051667179699</v>
      </c>
      <c r="CC9" s="17">
        <v>0.45074664514358698</v>
      </c>
      <c r="CD9" s="17">
        <v>0.39814025426325</v>
      </c>
      <c r="CE9" s="17"/>
      <c r="CF9" s="17">
        <v>0.41913674477291302</v>
      </c>
      <c r="CG9" s="17">
        <v>0.45372752004092898</v>
      </c>
      <c r="CH9" s="17">
        <v>0.45491557181751802</v>
      </c>
      <c r="CI9" s="17">
        <v>0.44473543243388203</v>
      </c>
      <c r="CJ9" s="17">
        <v>0.40243989409879599</v>
      </c>
      <c r="CK9" s="17"/>
      <c r="CL9" s="17">
        <v>0.51567194398082705</v>
      </c>
      <c r="CM9" s="17"/>
      <c r="CN9" s="17">
        <v>0.48569068105068902</v>
      </c>
      <c r="CO9" s="17">
        <v>0.37199044739728199</v>
      </c>
      <c r="CP9" s="17">
        <v>0.42297411793796602</v>
      </c>
    </row>
    <row r="10" spans="2:94" ht="87" x14ac:dyDescent="0.35">
      <c r="B10" s="18" t="s">
        <v>262</v>
      </c>
      <c r="C10" s="17">
        <v>0.30563037833064099</v>
      </c>
      <c r="D10" s="17">
        <v>0.31129038924186198</v>
      </c>
      <c r="E10" s="17">
        <v>0.301059938552029</v>
      </c>
      <c r="F10" s="17"/>
      <c r="G10" s="17">
        <v>0.48268087207743898</v>
      </c>
      <c r="H10" s="17">
        <v>0.39260472016661002</v>
      </c>
      <c r="I10" s="17">
        <v>0.319049385418464</v>
      </c>
      <c r="J10" s="17">
        <v>0.24030026039035199</v>
      </c>
      <c r="K10" s="17">
        <v>0.22408675436911299</v>
      </c>
      <c r="L10" s="17">
        <v>0.212885680461012</v>
      </c>
      <c r="M10" s="17"/>
      <c r="N10" s="17">
        <v>0.32278609690261001</v>
      </c>
      <c r="O10" s="17">
        <v>0.32842995315156698</v>
      </c>
      <c r="P10" s="17">
        <v>0.28044186309108599</v>
      </c>
      <c r="Q10" s="17">
        <v>0.28859383789908</v>
      </c>
      <c r="R10" s="17"/>
      <c r="S10" s="17">
        <v>0.435225194720047</v>
      </c>
      <c r="T10" s="17">
        <v>0.30103624563025599</v>
      </c>
      <c r="U10" s="17">
        <v>0.24441742605939901</v>
      </c>
      <c r="V10" s="17">
        <v>0.26398436341889098</v>
      </c>
      <c r="W10" s="17">
        <v>0.30132228525078902</v>
      </c>
      <c r="X10" s="17">
        <v>0.328214738942678</v>
      </c>
      <c r="Y10" s="17">
        <v>0.25304394040914802</v>
      </c>
      <c r="Z10" s="17">
        <v>0.31701055948654899</v>
      </c>
      <c r="AA10" s="17">
        <v>0.28213277505881301</v>
      </c>
      <c r="AB10" s="17">
        <v>0.27460703781585499</v>
      </c>
      <c r="AC10" s="17">
        <v>0.27564446310282298</v>
      </c>
      <c r="AD10" s="17"/>
      <c r="AE10" s="17">
        <v>0.284309285708784</v>
      </c>
      <c r="AF10" s="17">
        <v>0.29014457493145801</v>
      </c>
      <c r="AG10" s="17">
        <v>0.30291980650360001</v>
      </c>
      <c r="AH10" s="17"/>
      <c r="AI10" s="17">
        <v>0.29223109278955001</v>
      </c>
      <c r="AJ10" s="17">
        <v>0.318956837051659</v>
      </c>
      <c r="AK10" s="17">
        <v>0.32291910426827702</v>
      </c>
      <c r="AL10" s="17">
        <v>0.34593802094819498</v>
      </c>
      <c r="AM10" s="17">
        <v>0.27655202799786099</v>
      </c>
      <c r="AN10" s="17"/>
      <c r="AO10" s="17">
        <v>0.35873113484744501</v>
      </c>
      <c r="AP10" s="17">
        <v>0.310378924111684</v>
      </c>
      <c r="AQ10" s="17">
        <v>0.33950167704084999</v>
      </c>
      <c r="AR10" s="17"/>
      <c r="AS10" s="17">
        <v>0.26831321279010301</v>
      </c>
      <c r="AT10" s="17">
        <v>0.32981386631036402</v>
      </c>
      <c r="AU10" s="17">
        <v>0.31883675467966599</v>
      </c>
      <c r="AV10" s="17">
        <v>0.33877781513817501</v>
      </c>
      <c r="AW10" s="17">
        <v>0.355820232727459</v>
      </c>
      <c r="AX10" s="17"/>
      <c r="AY10" s="17">
        <v>0.31563065605853602</v>
      </c>
      <c r="AZ10" s="17">
        <v>0.32405799440591199</v>
      </c>
      <c r="BA10" s="17">
        <v>0.25128281615115</v>
      </c>
      <c r="BB10" s="17">
        <v>0.26053787733598599</v>
      </c>
      <c r="BC10" s="17">
        <v>0.32232617102102301</v>
      </c>
      <c r="BD10" s="17">
        <v>0.32133441272758401</v>
      </c>
      <c r="BE10" s="17">
        <v>0.29866434396747199</v>
      </c>
      <c r="BF10" s="17">
        <v>0.34618293336140998</v>
      </c>
      <c r="BG10" s="17">
        <v>0.34033757295598899</v>
      </c>
      <c r="BH10" s="17">
        <v>0.27379269097988201</v>
      </c>
      <c r="BI10" s="17">
        <v>0.29350284715735903</v>
      </c>
      <c r="BJ10" s="17">
        <v>0.29608697136895501</v>
      </c>
      <c r="BK10" s="17">
        <v>0.30873508329979299</v>
      </c>
      <c r="BL10" s="17">
        <v>0.24870980174423099</v>
      </c>
      <c r="BM10" s="17">
        <v>0.28104517531812201</v>
      </c>
      <c r="BN10" s="17">
        <v>0.47338488959152603</v>
      </c>
      <c r="BO10" s="17"/>
      <c r="BP10" s="17">
        <v>0.411018534363147</v>
      </c>
      <c r="BQ10" s="17">
        <v>0.29448097854650002</v>
      </c>
      <c r="BR10" s="17">
        <v>0.29307105036563902</v>
      </c>
      <c r="BS10" s="17">
        <v>0.25759359318809899</v>
      </c>
      <c r="BT10" s="17">
        <v>0.24823725659606699</v>
      </c>
      <c r="BU10" s="17">
        <v>0.246125166309376</v>
      </c>
      <c r="BV10" s="17"/>
      <c r="BW10" s="17">
        <v>0.358793138258031</v>
      </c>
      <c r="BX10" s="17">
        <v>0.30347986028934398</v>
      </c>
      <c r="BY10" s="17">
        <v>0.281949016900022</v>
      </c>
      <c r="BZ10" s="17">
        <v>0.31364697949440601</v>
      </c>
      <c r="CA10" s="17">
        <v>0.30229275546672801</v>
      </c>
      <c r="CB10" s="17">
        <v>0.41626205336775901</v>
      </c>
      <c r="CC10" s="17">
        <v>0.35083666185329998</v>
      </c>
      <c r="CD10" s="17">
        <v>0.335941822829045</v>
      </c>
      <c r="CE10" s="17"/>
      <c r="CF10" s="17">
        <v>0.34925550368744501</v>
      </c>
      <c r="CG10" s="17">
        <v>0.30635875039524002</v>
      </c>
      <c r="CH10" s="17">
        <v>0.30422001550515398</v>
      </c>
      <c r="CI10" s="17">
        <v>0.29155232484869997</v>
      </c>
      <c r="CJ10" s="17">
        <v>0.26768448658612698</v>
      </c>
      <c r="CK10" s="17"/>
      <c r="CL10" s="17">
        <v>0.310587112386572</v>
      </c>
      <c r="CM10" s="17"/>
      <c r="CN10" s="17">
        <v>0.25718603603185702</v>
      </c>
      <c r="CO10" s="17">
        <v>0.37354264171502299</v>
      </c>
      <c r="CP10" s="17">
        <v>0.36228920614226701</v>
      </c>
    </row>
    <row r="11" spans="2:94" ht="43.5" x14ac:dyDescent="0.35">
      <c r="B11" s="18" t="s">
        <v>263</v>
      </c>
      <c r="C11" s="17">
        <v>8.0653118903505405E-2</v>
      </c>
      <c r="D11" s="17">
        <v>8.6139536953152102E-2</v>
      </c>
      <c r="E11" s="17">
        <v>7.5465482997186806E-2</v>
      </c>
      <c r="F11" s="17"/>
      <c r="G11" s="17">
        <v>6.6832120391353597E-2</v>
      </c>
      <c r="H11" s="17">
        <v>7.3914921464615396E-2</v>
      </c>
      <c r="I11" s="17">
        <v>8.0782411763397399E-2</v>
      </c>
      <c r="J11" s="17">
        <v>6.4697627141403105E-2</v>
      </c>
      <c r="K11" s="17">
        <v>8.1937223059224601E-2</v>
      </c>
      <c r="L11" s="17">
        <v>0.107383875326509</v>
      </c>
      <c r="M11" s="17"/>
      <c r="N11" s="17">
        <v>7.4807178981528805E-2</v>
      </c>
      <c r="O11" s="17">
        <v>7.6347849713706603E-2</v>
      </c>
      <c r="P11" s="17">
        <v>9.0919348235172601E-2</v>
      </c>
      <c r="Q11" s="17">
        <v>8.2278545924687099E-2</v>
      </c>
      <c r="R11" s="17"/>
      <c r="S11" s="17">
        <v>5.7054503756488198E-2</v>
      </c>
      <c r="T11" s="17">
        <v>8.6446856453609597E-2</v>
      </c>
      <c r="U11" s="17">
        <v>9.4918847830194997E-2</v>
      </c>
      <c r="V11" s="17">
        <v>0.11119279695624899</v>
      </c>
      <c r="W11" s="17">
        <v>8.3032539924223006E-2</v>
      </c>
      <c r="X11" s="17">
        <v>8.2185461984941893E-2</v>
      </c>
      <c r="Y11" s="17">
        <v>7.4705488729543704E-2</v>
      </c>
      <c r="Z11" s="17">
        <v>5.8751326859887501E-2</v>
      </c>
      <c r="AA11" s="17">
        <v>8.1385247090377102E-2</v>
      </c>
      <c r="AB11" s="17">
        <v>6.8519038629789003E-2</v>
      </c>
      <c r="AC11" s="17">
        <v>9.5012852038754106E-2</v>
      </c>
      <c r="AD11" s="17"/>
      <c r="AE11" s="17">
        <v>0.115503772035663</v>
      </c>
      <c r="AF11" s="17">
        <v>6.35216354476551E-2</v>
      </c>
      <c r="AG11" s="17">
        <v>6.31227334489146E-2</v>
      </c>
      <c r="AH11" s="17"/>
      <c r="AI11" s="17">
        <v>0.109723057941428</v>
      </c>
      <c r="AJ11" s="17">
        <v>6.0446914757307499E-2</v>
      </c>
      <c r="AK11" s="17">
        <v>5.0896507402405103E-2</v>
      </c>
      <c r="AL11" s="17">
        <v>0.20662998571913599</v>
      </c>
      <c r="AM11" s="17">
        <v>7.5287172959745005E-2</v>
      </c>
      <c r="AN11" s="17"/>
      <c r="AO11" s="17">
        <v>9.1725949911492993E-2</v>
      </c>
      <c r="AP11" s="17">
        <v>5.5083322963785798E-2</v>
      </c>
      <c r="AQ11" s="17">
        <v>4.8732734313445998E-2</v>
      </c>
      <c r="AR11" s="17"/>
      <c r="AS11" s="17">
        <v>9.9984486372017706E-2</v>
      </c>
      <c r="AT11" s="17">
        <v>7.0676388318294897E-2</v>
      </c>
      <c r="AU11" s="17">
        <v>7.0684550897667398E-2</v>
      </c>
      <c r="AV11" s="17">
        <v>5.11110720991459E-2</v>
      </c>
      <c r="AW11" s="17">
        <v>0.154111177182644</v>
      </c>
      <c r="AX11" s="17"/>
      <c r="AY11" s="17">
        <v>9.5199148864505506E-2</v>
      </c>
      <c r="AZ11" s="17">
        <v>7.8636577890314599E-2</v>
      </c>
      <c r="BA11" s="17">
        <v>8.8489853630555601E-2</v>
      </c>
      <c r="BB11" s="17">
        <v>0.110031106547807</v>
      </c>
      <c r="BC11" s="17">
        <v>7.7783310514382198E-2</v>
      </c>
      <c r="BD11" s="17">
        <v>7.9534244725242995E-2</v>
      </c>
      <c r="BE11" s="17">
        <v>9.7762875938990301E-2</v>
      </c>
      <c r="BF11" s="17">
        <v>7.8702478779532598E-2</v>
      </c>
      <c r="BG11" s="17">
        <v>8.9801649102714806E-2</v>
      </c>
      <c r="BH11" s="17">
        <v>0.101392617720545</v>
      </c>
      <c r="BI11" s="17">
        <v>5.0699793191729299E-2</v>
      </c>
      <c r="BJ11" s="17">
        <v>6.4204357113615204E-2</v>
      </c>
      <c r="BK11" s="17">
        <v>7.5556747013216699E-2</v>
      </c>
      <c r="BL11" s="17">
        <v>3.7770396267698902E-2</v>
      </c>
      <c r="BM11" s="17">
        <v>8.9661949105200395E-2</v>
      </c>
      <c r="BN11" s="17">
        <v>4.3203641603475798E-2</v>
      </c>
      <c r="BO11" s="17"/>
      <c r="BP11" s="17">
        <v>6.2973466160293201E-2</v>
      </c>
      <c r="BQ11" s="17">
        <v>7.6553277950183393E-2</v>
      </c>
      <c r="BR11" s="17">
        <v>8.57524239756602E-2</v>
      </c>
      <c r="BS11" s="17">
        <v>9.2516557731714702E-2</v>
      </c>
      <c r="BT11" s="17">
        <v>8.7036295624979595E-2</v>
      </c>
      <c r="BU11" s="17">
        <v>0.106577775029417</v>
      </c>
      <c r="BV11" s="17"/>
      <c r="BW11" s="17">
        <v>0.111625265666055</v>
      </c>
      <c r="BX11" s="17">
        <v>7.4323266227158805E-2</v>
      </c>
      <c r="BY11" s="17">
        <v>7.6525585119652101E-2</v>
      </c>
      <c r="BZ11" s="17">
        <v>8.3031473853819607E-2</v>
      </c>
      <c r="CA11" s="17">
        <v>9.6755138304108507E-2</v>
      </c>
      <c r="CB11" s="17">
        <v>9.5265652613925306E-2</v>
      </c>
      <c r="CC11" s="17">
        <v>7.1803826054780306E-2</v>
      </c>
      <c r="CD11" s="17">
        <v>6.4657106229765102E-2</v>
      </c>
      <c r="CE11" s="17"/>
      <c r="CF11" s="17">
        <v>0.119836664598912</v>
      </c>
      <c r="CG11" s="17">
        <v>8.1587651580555295E-2</v>
      </c>
      <c r="CH11" s="17">
        <v>7.4133958641414102E-2</v>
      </c>
      <c r="CI11" s="17">
        <v>6.7405466316104695E-2</v>
      </c>
      <c r="CJ11" s="17">
        <v>0.102818955718983</v>
      </c>
      <c r="CK11" s="17"/>
      <c r="CL11" s="17">
        <v>4.48916371340932E-2</v>
      </c>
      <c r="CM11" s="17"/>
      <c r="CN11" s="17">
        <v>7.2115807151026903E-2</v>
      </c>
      <c r="CO11" s="17">
        <v>9.1023963881789294E-2</v>
      </c>
      <c r="CP11" s="17">
        <v>9.1909305222306406E-2</v>
      </c>
    </row>
    <row r="12" spans="2:94" x14ac:dyDescent="0.35">
      <c r="B12" s="18" t="s">
        <v>203</v>
      </c>
      <c r="C12" s="19">
        <v>0.16556619379976301</v>
      </c>
      <c r="D12" s="19">
        <v>0.124765376756815</v>
      </c>
      <c r="E12" s="19">
        <v>0.20509173941030201</v>
      </c>
      <c r="F12" s="19"/>
      <c r="G12" s="19">
        <v>8.7229264229192194E-2</v>
      </c>
      <c r="H12" s="19">
        <v>0.12722782433082999</v>
      </c>
      <c r="I12" s="19">
        <v>0.16592618741961601</v>
      </c>
      <c r="J12" s="19">
        <v>0.212453739611832</v>
      </c>
      <c r="K12" s="19">
        <v>0.181278641687248</v>
      </c>
      <c r="L12" s="19">
        <v>0.20043146749926599</v>
      </c>
      <c r="M12" s="19"/>
      <c r="N12" s="19">
        <v>0.14486859183322001</v>
      </c>
      <c r="O12" s="19">
        <v>0.143300466919657</v>
      </c>
      <c r="P12" s="19">
        <v>0.15986059476110001</v>
      </c>
      <c r="Q12" s="19">
        <v>0.21604533405554499</v>
      </c>
      <c r="R12" s="19"/>
      <c r="S12" s="19">
        <v>0.124724617117625</v>
      </c>
      <c r="T12" s="19">
        <v>0.15559752963916401</v>
      </c>
      <c r="U12" s="19">
        <v>0.185774513357719</v>
      </c>
      <c r="V12" s="19">
        <v>0.18125396051461101</v>
      </c>
      <c r="W12" s="19">
        <v>0.163674496115809</v>
      </c>
      <c r="X12" s="19">
        <v>0.20748140845382601</v>
      </c>
      <c r="Y12" s="19">
        <v>0.14905637477578201</v>
      </c>
      <c r="Z12" s="19">
        <v>0.19266317477240499</v>
      </c>
      <c r="AA12" s="19">
        <v>0.170669146161924</v>
      </c>
      <c r="AB12" s="19">
        <v>0.17765242501596201</v>
      </c>
      <c r="AC12" s="19">
        <v>0.144054373887993</v>
      </c>
      <c r="AD12" s="19"/>
      <c r="AE12" s="19">
        <v>0.17712216114059401</v>
      </c>
      <c r="AF12" s="19">
        <v>0.147794680215527</v>
      </c>
      <c r="AG12" s="19">
        <v>0.20924430412973799</v>
      </c>
      <c r="AH12" s="19"/>
      <c r="AI12" s="19">
        <v>0.16717707841725299</v>
      </c>
      <c r="AJ12" s="19">
        <v>0.13302723913162001</v>
      </c>
      <c r="AK12" s="19">
        <v>0.139566946122643</v>
      </c>
      <c r="AL12" s="19">
        <v>0.174777748222606</v>
      </c>
      <c r="AM12" s="19">
        <v>0.234996839822987</v>
      </c>
      <c r="AN12" s="19"/>
      <c r="AO12" s="19">
        <v>0.12774065959125799</v>
      </c>
      <c r="AP12" s="19">
        <v>0.13576403311344101</v>
      </c>
      <c r="AQ12" s="19">
        <v>0.12423127057698399</v>
      </c>
      <c r="AR12" s="19"/>
      <c r="AS12" s="19">
        <v>0.199169694725055</v>
      </c>
      <c r="AT12" s="19">
        <v>0.17339486543855401</v>
      </c>
      <c r="AU12" s="19">
        <v>0.14987080458804</v>
      </c>
      <c r="AV12" s="19">
        <v>0.119114157630544</v>
      </c>
      <c r="AW12" s="19">
        <v>2.0739040888554602E-2</v>
      </c>
      <c r="AX12" s="19"/>
      <c r="AY12" s="19">
        <v>0.27156974353574898</v>
      </c>
      <c r="AZ12" s="19">
        <v>0.21113816298513999</v>
      </c>
      <c r="BA12" s="19">
        <v>0.159356524447308</v>
      </c>
      <c r="BB12" s="19">
        <v>0.169482201489559</v>
      </c>
      <c r="BC12" s="19">
        <v>0.18252373933993801</v>
      </c>
      <c r="BD12" s="19">
        <v>0.16700386994253899</v>
      </c>
      <c r="BE12" s="19">
        <v>0.16833051747043501</v>
      </c>
      <c r="BF12" s="19">
        <v>0.12141765451804901</v>
      </c>
      <c r="BG12" s="19">
        <v>0.14118983634124799</v>
      </c>
      <c r="BH12" s="19">
        <v>0.161387731290353</v>
      </c>
      <c r="BI12" s="19">
        <v>0.14545135341281401</v>
      </c>
      <c r="BJ12" s="19">
        <v>0.15301455388294999</v>
      </c>
      <c r="BK12" s="19">
        <v>0.128274704140554</v>
      </c>
      <c r="BL12" s="19">
        <v>0.124021417879302</v>
      </c>
      <c r="BM12" s="19">
        <v>0.13251452195546701</v>
      </c>
      <c r="BN12" s="19">
        <v>3.0233574212600901E-2</v>
      </c>
      <c r="BO12" s="19"/>
      <c r="BP12" s="19">
        <v>0.11512015584250899</v>
      </c>
      <c r="BQ12" s="19">
        <v>0.18727187954518101</v>
      </c>
      <c r="BR12" s="19">
        <v>0.15586424575931701</v>
      </c>
      <c r="BS12" s="19">
        <v>0.17521642127569201</v>
      </c>
      <c r="BT12" s="19">
        <v>0.19583137258973499</v>
      </c>
      <c r="BU12" s="19">
        <v>0.19719876944389</v>
      </c>
      <c r="BV12" s="19"/>
      <c r="BW12" s="19">
        <v>0.14275468683662701</v>
      </c>
      <c r="BX12" s="19">
        <v>0.15398202561288299</v>
      </c>
      <c r="BY12" s="19">
        <v>0.16912096019497599</v>
      </c>
      <c r="BZ12" s="19">
        <v>0.14422795518297901</v>
      </c>
      <c r="CA12" s="19">
        <v>0.15891048184939199</v>
      </c>
      <c r="CB12" s="19">
        <v>0.140191777346519</v>
      </c>
      <c r="CC12" s="19">
        <v>0.12661286694833301</v>
      </c>
      <c r="CD12" s="19">
        <v>0.20126081667793899</v>
      </c>
      <c r="CE12" s="19"/>
      <c r="CF12" s="19">
        <v>0.11177108694073</v>
      </c>
      <c r="CG12" s="19">
        <v>0.158326077983276</v>
      </c>
      <c r="CH12" s="19">
        <v>0.16673045403591299</v>
      </c>
      <c r="CI12" s="19">
        <v>0.196306776401312</v>
      </c>
      <c r="CJ12" s="19">
        <v>0.227056663596094</v>
      </c>
      <c r="CK12" s="19"/>
      <c r="CL12" s="19">
        <v>0.12884930649850801</v>
      </c>
      <c r="CM12" s="19"/>
      <c r="CN12" s="19">
        <v>0.18500747576642801</v>
      </c>
      <c r="CO12" s="19">
        <v>0.163442947005905</v>
      </c>
      <c r="CP12" s="19">
        <v>0.12282737069746</v>
      </c>
    </row>
    <row r="13" spans="2:94" x14ac:dyDescent="0.35">
      <c r="B13" s="16"/>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CP16"/>
  <sheetViews>
    <sheetView showGridLines="0" topLeftCell="A5" workbookViewId="0">
      <pane xSplit="2" topLeftCell="X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58" x14ac:dyDescent="0.35">
      <c r="B9" s="18" t="s">
        <v>265</v>
      </c>
      <c r="C9" s="17">
        <v>0.34992101079647397</v>
      </c>
      <c r="D9" s="17">
        <v>0.381839507608492</v>
      </c>
      <c r="E9" s="17">
        <v>0.32010145655292499</v>
      </c>
      <c r="F9" s="17"/>
      <c r="G9" s="17">
        <v>0.35837051221685401</v>
      </c>
      <c r="H9" s="17">
        <v>0.38385563880375301</v>
      </c>
      <c r="I9" s="17">
        <v>0.34149571095640802</v>
      </c>
      <c r="J9" s="17">
        <v>0.3251023869404</v>
      </c>
      <c r="K9" s="17">
        <v>0.33195305021126198</v>
      </c>
      <c r="L9" s="17">
        <v>0.35552906633203601</v>
      </c>
      <c r="M9" s="17"/>
      <c r="N9" s="17">
        <v>0.366382297529527</v>
      </c>
      <c r="O9" s="17">
        <v>0.341933398841679</v>
      </c>
      <c r="P9" s="17">
        <v>0.35630907113246901</v>
      </c>
      <c r="Q9" s="17">
        <v>0.33532307598675198</v>
      </c>
      <c r="R9" s="17"/>
      <c r="S9" s="17">
        <v>0.38337772550977101</v>
      </c>
      <c r="T9" s="17">
        <v>0.29692614069218998</v>
      </c>
      <c r="U9" s="17">
        <v>0.34728709965821097</v>
      </c>
      <c r="V9" s="17">
        <v>0.30831446120286798</v>
      </c>
      <c r="W9" s="17">
        <v>0.38076558877982802</v>
      </c>
      <c r="X9" s="17">
        <v>0.40341278030150701</v>
      </c>
      <c r="Y9" s="17">
        <v>0.325603187261094</v>
      </c>
      <c r="Z9" s="17">
        <v>0.41629326884488899</v>
      </c>
      <c r="AA9" s="17">
        <v>0.32742255230362299</v>
      </c>
      <c r="AB9" s="17">
        <v>0.36614176192595999</v>
      </c>
      <c r="AC9" s="17">
        <v>0.33975081158083797</v>
      </c>
      <c r="AD9" s="17"/>
      <c r="AE9" s="17">
        <v>0.34772555335768002</v>
      </c>
      <c r="AF9" s="17">
        <v>0.35619074195432199</v>
      </c>
      <c r="AG9" s="17">
        <v>0.35155065017626302</v>
      </c>
      <c r="AH9" s="17"/>
      <c r="AI9" s="17">
        <v>0.39000140174060199</v>
      </c>
      <c r="AJ9" s="17">
        <v>0.35405049689809798</v>
      </c>
      <c r="AK9" s="17">
        <v>0.33039482158075001</v>
      </c>
      <c r="AL9" s="17">
        <v>0.198426111433092</v>
      </c>
      <c r="AM9" s="17">
        <v>0.29863306175351001</v>
      </c>
      <c r="AN9" s="17"/>
      <c r="AO9" s="17">
        <v>0.446807226823218</v>
      </c>
      <c r="AP9" s="17">
        <v>0.36003797597684301</v>
      </c>
      <c r="AQ9" s="17">
        <v>0.382424455414557</v>
      </c>
      <c r="AR9" s="17"/>
      <c r="AS9" s="17">
        <v>0.32695309781785897</v>
      </c>
      <c r="AT9" s="17">
        <v>0.320290302906868</v>
      </c>
      <c r="AU9" s="17">
        <v>0.35195725835480601</v>
      </c>
      <c r="AV9" s="17">
        <v>0.39550007223482297</v>
      </c>
      <c r="AW9" s="17">
        <v>0.50403686466950604</v>
      </c>
      <c r="AX9" s="17"/>
      <c r="AY9" s="17">
        <v>0.445139497857791</v>
      </c>
      <c r="AZ9" s="17">
        <v>0.263136631247332</v>
      </c>
      <c r="BA9" s="17">
        <v>0.33916673817415399</v>
      </c>
      <c r="BB9" s="17">
        <v>0.29857153430434202</v>
      </c>
      <c r="BC9" s="17">
        <v>0.37641676998651902</v>
      </c>
      <c r="BD9" s="17">
        <v>0.37120582975815303</v>
      </c>
      <c r="BE9" s="17">
        <v>0.325823045251529</v>
      </c>
      <c r="BF9" s="17">
        <v>0.335590007941379</v>
      </c>
      <c r="BG9" s="17">
        <v>0.34321550016596503</v>
      </c>
      <c r="BH9" s="17">
        <v>0.37313464727871098</v>
      </c>
      <c r="BI9" s="17">
        <v>0.38130859029513298</v>
      </c>
      <c r="BJ9" s="17">
        <v>0.444499554142195</v>
      </c>
      <c r="BK9" s="17">
        <v>0.37229282685135701</v>
      </c>
      <c r="BL9" s="17">
        <v>0.30015041559703298</v>
      </c>
      <c r="BM9" s="17">
        <v>0.32211285230249398</v>
      </c>
      <c r="BN9" s="17">
        <v>0.41140425461565699</v>
      </c>
      <c r="BO9" s="17"/>
      <c r="BP9" s="17">
        <v>0.40666422080436498</v>
      </c>
      <c r="BQ9" s="17">
        <v>0.32296897624450699</v>
      </c>
      <c r="BR9" s="17">
        <v>0.32422064397488698</v>
      </c>
      <c r="BS9" s="17">
        <v>0.346658545498092</v>
      </c>
      <c r="BT9" s="17">
        <v>0.32903184941845498</v>
      </c>
      <c r="BU9" s="17">
        <v>0.36155115698358697</v>
      </c>
      <c r="BV9" s="17"/>
      <c r="BW9" s="17">
        <v>0.38049191243199298</v>
      </c>
      <c r="BX9" s="17">
        <v>0.35091065218892098</v>
      </c>
      <c r="BY9" s="17">
        <v>0.34355746733228798</v>
      </c>
      <c r="BZ9" s="17">
        <v>0.35679414144390198</v>
      </c>
      <c r="CA9" s="17">
        <v>0.40872887170199701</v>
      </c>
      <c r="CB9" s="17">
        <v>0.31839778406043501</v>
      </c>
      <c r="CC9" s="17">
        <v>0.40316868177382298</v>
      </c>
      <c r="CD9" s="17">
        <v>0.308877233205757</v>
      </c>
      <c r="CE9" s="17"/>
      <c r="CF9" s="17">
        <v>0.40549483455528201</v>
      </c>
      <c r="CG9" s="17">
        <v>0.35870803337217</v>
      </c>
      <c r="CH9" s="17">
        <v>0.34086756020113301</v>
      </c>
      <c r="CI9" s="17">
        <v>0.33183658344366201</v>
      </c>
      <c r="CJ9" s="17">
        <v>0.29943144267911898</v>
      </c>
      <c r="CK9" s="17"/>
      <c r="CL9" s="17">
        <v>0.41796558093014802</v>
      </c>
      <c r="CM9" s="17"/>
      <c r="CN9" s="17">
        <v>0.304190841210082</v>
      </c>
      <c r="CO9" s="17">
        <v>0.35455897139737702</v>
      </c>
      <c r="CP9" s="17">
        <v>0.45073575607263699</v>
      </c>
    </row>
    <row r="10" spans="2:94" ht="58" x14ac:dyDescent="0.35">
      <c r="B10" s="18" t="s">
        <v>266</v>
      </c>
      <c r="C10" s="17">
        <v>0.47935450070040497</v>
      </c>
      <c r="D10" s="17">
        <v>0.479877444931117</v>
      </c>
      <c r="E10" s="17">
        <v>0.47668023179838898</v>
      </c>
      <c r="F10" s="17"/>
      <c r="G10" s="17">
        <v>0.53893664339222602</v>
      </c>
      <c r="H10" s="17">
        <v>0.48507497394946902</v>
      </c>
      <c r="I10" s="17">
        <v>0.50808295487116795</v>
      </c>
      <c r="J10" s="17">
        <v>0.47592913326221797</v>
      </c>
      <c r="K10" s="17">
        <v>0.44761870931853198</v>
      </c>
      <c r="L10" s="17">
        <v>0.43554499998660301</v>
      </c>
      <c r="M10" s="17"/>
      <c r="N10" s="17">
        <v>0.48874804249506598</v>
      </c>
      <c r="O10" s="17">
        <v>0.493517387289095</v>
      </c>
      <c r="P10" s="17">
        <v>0.47057161786388801</v>
      </c>
      <c r="Q10" s="17">
        <v>0.46055451975070799</v>
      </c>
      <c r="R10" s="17"/>
      <c r="S10" s="17">
        <v>0.49636576587779002</v>
      </c>
      <c r="T10" s="17">
        <v>0.50324834077264902</v>
      </c>
      <c r="U10" s="17">
        <v>0.475350137791129</v>
      </c>
      <c r="V10" s="17">
        <v>0.51835036391209199</v>
      </c>
      <c r="W10" s="17">
        <v>0.43720839861203198</v>
      </c>
      <c r="X10" s="17">
        <v>0.43769515257473701</v>
      </c>
      <c r="Y10" s="17">
        <v>0.51945085595668805</v>
      </c>
      <c r="Z10" s="17">
        <v>0.44529489883732298</v>
      </c>
      <c r="AA10" s="17">
        <v>0.48540418565023202</v>
      </c>
      <c r="AB10" s="17">
        <v>0.44948632202118399</v>
      </c>
      <c r="AC10" s="17">
        <v>0.44342538059702502</v>
      </c>
      <c r="AD10" s="17"/>
      <c r="AE10" s="17">
        <v>0.46400555434630802</v>
      </c>
      <c r="AF10" s="17">
        <v>0.49678022804184602</v>
      </c>
      <c r="AG10" s="17">
        <v>0.432662624852787</v>
      </c>
      <c r="AH10" s="17"/>
      <c r="AI10" s="17">
        <v>0.421004190477198</v>
      </c>
      <c r="AJ10" s="17">
        <v>0.53820988144534798</v>
      </c>
      <c r="AK10" s="17">
        <v>0.51556350109222604</v>
      </c>
      <c r="AL10" s="17">
        <v>0.582170997870046</v>
      </c>
      <c r="AM10" s="17">
        <v>0.44721547776183601</v>
      </c>
      <c r="AN10" s="17"/>
      <c r="AO10" s="17">
        <v>0.38988280158747901</v>
      </c>
      <c r="AP10" s="17">
        <v>0.52508118337930298</v>
      </c>
      <c r="AQ10" s="17">
        <v>0.47048277955047402</v>
      </c>
      <c r="AR10" s="17"/>
      <c r="AS10" s="17">
        <v>0.46142473533763101</v>
      </c>
      <c r="AT10" s="17">
        <v>0.49092923675723499</v>
      </c>
      <c r="AU10" s="17">
        <v>0.499221916147364</v>
      </c>
      <c r="AV10" s="17">
        <v>0.50160766142461899</v>
      </c>
      <c r="AW10" s="17">
        <v>0.42623632959799501</v>
      </c>
      <c r="AX10" s="17"/>
      <c r="AY10" s="17">
        <v>0.32508511778239602</v>
      </c>
      <c r="AZ10" s="17">
        <v>0.52345168172907497</v>
      </c>
      <c r="BA10" s="17">
        <v>0.457354390529916</v>
      </c>
      <c r="BB10" s="17">
        <v>0.49410968670759903</v>
      </c>
      <c r="BC10" s="17">
        <v>0.47057096847288399</v>
      </c>
      <c r="BD10" s="17">
        <v>0.44386094952563998</v>
      </c>
      <c r="BE10" s="17">
        <v>0.477500510706726</v>
      </c>
      <c r="BF10" s="17">
        <v>0.48686909547608598</v>
      </c>
      <c r="BG10" s="17">
        <v>0.52669087003205595</v>
      </c>
      <c r="BH10" s="17">
        <v>0.49484399029369702</v>
      </c>
      <c r="BI10" s="17">
        <v>0.46658123571094401</v>
      </c>
      <c r="BJ10" s="17">
        <v>0.41417807017786201</v>
      </c>
      <c r="BK10" s="17">
        <v>0.493195343318026</v>
      </c>
      <c r="BL10" s="17">
        <v>0.59393377505484801</v>
      </c>
      <c r="BM10" s="17">
        <v>0.59431548363556796</v>
      </c>
      <c r="BN10" s="17">
        <v>0.52118503096984803</v>
      </c>
      <c r="BO10" s="17"/>
      <c r="BP10" s="17">
        <v>0.47824028976389299</v>
      </c>
      <c r="BQ10" s="17">
        <v>0.47954982840463201</v>
      </c>
      <c r="BR10" s="17">
        <v>0.49656565733005498</v>
      </c>
      <c r="BS10" s="17">
        <v>0.45486671201800999</v>
      </c>
      <c r="BT10" s="17">
        <v>0.493480566262053</v>
      </c>
      <c r="BU10" s="17">
        <v>0.50594898867434002</v>
      </c>
      <c r="BV10" s="17"/>
      <c r="BW10" s="17">
        <v>0.47225237194490199</v>
      </c>
      <c r="BX10" s="17">
        <v>0.48336897926793698</v>
      </c>
      <c r="BY10" s="17">
        <v>0.50598754079608299</v>
      </c>
      <c r="BZ10" s="17">
        <v>0.46488826638517999</v>
      </c>
      <c r="CA10" s="17">
        <v>0.46013419397175498</v>
      </c>
      <c r="CB10" s="17">
        <v>0.49818750659321198</v>
      </c>
      <c r="CC10" s="17">
        <v>0.40573397676903999</v>
      </c>
      <c r="CD10" s="17">
        <v>0.49808463922144097</v>
      </c>
      <c r="CE10" s="17"/>
      <c r="CF10" s="17">
        <v>0.43658240142587701</v>
      </c>
      <c r="CG10" s="17">
        <v>0.47322220409615401</v>
      </c>
      <c r="CH10" s="17">
        <v>0.482509614220962</v>
      </c>
      <c r="CI10" s="17">
        <v>0.50551291667528298</v>
      </c>
      <c r="CJ10" s="17">
        <v>0.50081113797862198</v>
      </c>
      <c r="CK10" s="17"/>
      <c r="CL10" s="17">
        <v>0.438083488368742</v>
      </c>
      <c r="CM10" s="17"/>
      <c r="CN10" s="17">
        <v>0.52676706139087304</v>
      </c>
      <c r="CO10" s="17">
        <v>0.45800639950452199</v>
      </c>
      <c r="CP10" s="17">
        <v>0.387994242509486</v>
      </c>
    </row>
    <row r="11" spans="2:94" x14ac:dyDescent="0.35">
      <c r="B11" s="18" t="s">
        <v>203</v>
      </c>
      <c r="C11" s="19">
        <v>0.17072448850312</v>
      </c>
      <c r="D11" s="19">
        <v>0.138283047460391</v>
      </c>
      <c r="E11" s="19">
        <v>0.20321831164868601</v>
      </c>
      <c r="F11" s="19"/>
      <c r="G11" s="19">
        <v>0.102692844390919</v>
      </c>
      <c r="H11" s="19">
        <v>0.131069387246778</v>
      </c>
      <c r="I11" s="19">
        <v>0.15042133417242401</v>
      </c>
      <c r="J11" s="19">
        <v>0.198968479797382</v>
      </c>
      <c r="K11" s="19">
        <v>0.22042824047020701</v>
      </c>
      <c r="L11" s="19">
        <v>0.208925933681361</v>
      </c>
      <c r="M11" s="19"/>
      <c r="N11" s="19">
        <v>0.14486965997540699</v>
      </c>
      <c r="O11" s="19">
        <v>0.164549213869227</v>
      </c>
      <c r="P11" s="19">
        <v>0.173119311003643</v>
      </c>
      <c r="Q11" s="19">
        <v>0.20412240426254</v>
      </c>
      <c r="R11" s="19"/>
      <c r="S11" s="19">
        <v>0.120256508612439</v>
      </c>
      <c r="T11" s="19">
        <v>0.19982551853516101</v>
      </c>
      <c r="U11" s="19">
        <v>0.17736276255066</v>
      </c>
      <c r="V11" s="19">
        <v>0.17333517488503999</v>
      </c>
      <c r="W11" s="19">
        <v>0.18202601260814</v>
      </c>
      <c r="X11" s="19">
        <v>0.158892067123756</v>
      </c>
      <c r="Y11" s="19">
        <v>0.15494595678221801</v>
      </c>
      <c r="Z11" s="19">
        <v>0.138411832317788</v>
      </c>
      <c r="AA11" s="19">
        <v>0.18717326204614501</v>
      </c>
      <c r="AB11" s="19">
        <v>0.18437191605285599</v>
      </c>
      <c r="AC11" s="19">
        <v>0.216823807822137</v>
      </c>
      <c r="AD11" s="19"/>
      <c r="AE11" s="19">
        <v>0.18826889229601301</v>
      </c>
      <c r="AF11" s="19">
        <v>0.147029030003832</v>
      </c>
      <c r="AG11" s="19">
        <v>0.21578672497095</v>
      </c>
      <c r="AH11" s="19"/>
      <c r="AI11" s="19">
        <v>0.1889944077822</v>
      </c>
      <c r="AJ11" s="19">
        <v>0.107739621656554</v>
      </c>
      <c r="AK11" s="19">
        <v>0.15404167732702501</v>
      </c>
      <c r="AL11" s="19">
        <v>0.219402890696862</v>
      </c>
      <c r="AM11" s="19">
        <v>0.25415146048465298</v>
      </c>
      <c r="AN11" s="19"/>
      <c r="AO11" s="19">
        <v>0.16330997158930299</v>
      </c>
      <c r="AP11" s="19">
        <v>0.114880840643853</v>
      </c>
      <c r="AQ11" s="19">
        <v>0.14709276503496899</v>
      </c>
      <c r="AR11" s="19"/>
      <c r="AS11" s="19">
        <v>0.21162216684451099</v>
      </c>
      <c r="AT11" s="19">
        <v>0.18878046033589699</v>
      </c>
      <c r="AU11" s="19">
        <v>0.14882082549782999</v>
      </c>
      <c r="AV11" s="19">
        <v>0.10289226634055799</v>
      </c>
      <c r="AW11" s="19">
        <v>6.9726805732498107E-2</v>
      </c>
      <c r="AX11" s="19"/>
      <c r="AY11" s="19">
        <v>0.22977538435981301</v>
      </c>
      <c r="AZ11" s="19">
        <v>0.21341168702359301</v>
      </c>
      <c r="BA11" s="19">
        <v>0.20347887129593001</v>
      </c>
      <c r="BB11" s="19">
        <v>0.20731877898806</v>
      </c>
      <c r="BC11" s="19">
        <v>0.15301226154059699</v>
      </c>
      <c r="BD11" s="19">
        <v>0.18493322071620699</v>
      </c>
      <c r="BE11" s="19">
        <v>0.196676444041745</v>
      </c>
      <c r="BF11" s="19">
        <v>0.177540896582535</v>
      </c>
      <c r="BG11" s="19">
        <v>0.130093629801979</v>
      </c>
      <c r="BH11" s="19">
        <v>0.13202136242759099</v>
      </c>
      <c r="BI11" s="19">
        <v>0.15211017399392299</v>
      </c>
      <c r="BJ11" s="19">
        <v>0.14132237567994299</v>
      </c>
      <c r="BK11" s="19">
        <v>0.13451182983061699</v>
      </c>
      <c r="BL11" s="19">
        <v>0.10591580934811901</v>
      </c>
      <c r="BM11" s="19">
        <v>8.3571664061937903E-2</v>
      </c>
      <c r="BN11" s="19">
        <v>6.7410714414494505E-2</v>
      </c>
      <c r="BO11" s="19"/>
      <c r="BP11" s="19">
        <v>0.115095489431742</v>
      </c>
      <c r="BQ11" s="19">
        <v>0.19748119535086101</v>
      </c>
      <c r="BR11" s="19">
        <v>0.17921369869505899</v>
      </c>
      <c r="BS11" s="19">
        <v>0.19847474248389799</v>
      </c>
      <c r="BT11" s="19">
        <v>0.17748758431949199</v>
      </c>
      <c r="BU11" s="19">
        <v>0.13249985434207301</v>
      </c>
      <c r="BV11" s="19"/>
      <c r="BW11" s="19">
        <v>0.14725571562310499</v>
      </c>
      <c r="BX11" s="19">
        <v>0.16572036854314101</v>
      </c>
      <c r="BY11" s="19">
        <v>0.150454991871629</v>
      </c>
      <c r="BZ11" s="19">
        <v>0.178317592170918</v>
      </c>
      <c r="CA11" s="19">
        <v>0.13113693432624801</v>
      </c>
      <c r="CB11" s="19">
        <v>0.18341470934635201</v>
      </c>
      <c r="CC11" s="19">
        <v>0.191097341457137</v>
      </c>
      <c r="CD11" s="19">
        <v>0.193038127572802</v>
      </c>
      <c r="CE11" s="19"/>
      <c r="CF11" s="19">
        <v>0.15792276401884101</v>
      </c>
      <c r="CG11" s="19">
        <v>0.16806976253167499</v>
      </c>
      <c r="CH11" s="19">
        <v>0.17662282557790501</v>
      </c>
      <c r="CI11" s="19">
        <v>0.16265049988105501</v>
      </c>
      <c r="CJ11" s="19">
        <v>0.19975741934225999</v>
      </c>
      <c r="CK11" s="19"/>
      <c r="CL11" s="19">
        <v>0.14395093070111001</v>
      </c>
      <c r="CM11" s="19"/>
      <c r="CN11" s="19">
        <v>0.16904209739904399</v>
      </c>
      <c r="CO11" s="19">
        <v>0.18743462909810099</v>
      </c>
      <c r="CP11" s="19">
        <v>0.16127000141787701</v>
      </c>
    </row>
    <row r="12" spans="2:94" x14ac:dyDescent="0.35">
      <c r="B12" s="16"/>
    </row>
    <row r="13" spans="2:94" x14ac:dyDescent="0.35">
      <c r="B13" t="s">
        <v>126</v>
      </c>
    </row>
    <row r="14" spans="2:94" x14ac:dyDescent="0.35">
      <c r="B14" t="s">
        <v>127</v>
      </c>
    </row>
    <row r="16" spans="2:94" x14ac:dyDescent="0.35">
      <c r="B16"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J22"/>
  <sheetViews>
    <sheetView showGridLines="0" workbookViewId="0">
      <pane xSplit="2" topLeftCell="J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0" t="s">
        <v>274</v>
      </c>
      <c r="E2" s="26"/>
      <c r="F2" s="26"/>
      <c r="G2" s="26"/>
      <c r="H2" s="26"/>
      <c r="I2" s="26"/>
      <c r="J2" s="26"/>
    </row>
    <row r="6" spans="2:10" ht="50" customHeight="1" x14ac:dyDescent="0.35">
      <c r="B6" s="23" t="s">
        <v>15</v>
      </c>
      <c r="C6" s="23" t="s">
        <v>267</v>
      </c>
      <c r="D6" s="23" t="s">
        <v>268</v>
      </c>
      <c r="E6" s="23" t="s">
        <v>269</v>
      </c>
      <c r="F6" s="23" t="s">
        <v>270</v>
      </c>
      <c r="G6" s="23" t="s">
        <v>271</v>
      </c>
      <c r="H6" s="23" t="s">
        <v>272</v>
      </c>
      <c r="I6" s="23" t="s">
        <v>273</v>
      </c>
    </row>
    <row r="7" spans="2:10" x14ac:dyDescent="0.35">
      <c r="B7" s="18" t="s">
        <v>182</v>
      </c>
      <c r="C7" s="17">
        <v>0.102717028837726</v>
      </c>
      <c r="D7" s="17">
        <v>0.15751872962153601</v>
      </c>
      <c r="E7" s="17">
        <v>0.19549437651255799</v>
      </c>
      <c r="F7" s="17">
        <v>0.15351818628687</v>
      </c>
      <c r="G7" s="17">
        <v>0.166135505897476</v>
      </c>
      <c r="H7" s="17">
        <v>7.1458595344978004E-2</v>
      </c>
      <c r="I7" s="17">
        <v>9.60631513181298E-2</v>
      </c>
    </row>
    <row r="8" spans="2:10" x14ac:dyDescent="0.35">
      <c r="B8" s="18" t="s">
        <v>183</v>
      </c>
      <c r="C8" s="17">
        <v>0.34153666315756798</v>
      </c>
      <c r="D8" s="17">
        <v>0.39194302563725802</v>
      </c>
      <c r="E8" s="17">
        <v>0.33770871554235898</v>
      </c>
      <c r="F8" s="17">
        <v>0.34357132623435499</v>
      </c>
      <c r="G8" s="17">
        <v>0.29085441811411999</v>
      </c>
      <c r="H8" s="17">
        <v>0.211410192207067</v>
      </c>
      <c r="I8" s="17">
        <v>0.28398914186776902</v>
      </c>
    </row>
    <row r="9" spans="2:10" x14ac:dyDescent="0.35">
      <c r="B9" s="18" t="s">
        <v>184</v>
      </c>
      <c r="C9" s="17">
        <v>0.31319726857366897</v>
      </c>
      <c r="D9" s="17">
        <v>0.25859750713934399</v>
      </c>
      <c r="E9" s="17">
        <v>0.25159169747053201</v>
      </c>
      <c r="F9" s="17">
        <v>0.28208188589765298</v>
      </c>
      <c r="G9" s="17">
        <v>0.29996643042576199</v>
      </c>
      <c r="H9" s="17">
        <v>0.36926074331427799</v>
      </c>
      <c r="I9" s="17">
        <v>0.27208481856286298</v>
      </c>
    </row>
    <row r="10" spans="2:10" x14ac:dyDescent="0.35">
      <c r="B10" s="18" t="s">
        <v>185</v>
      </c>
      <c r="C10" s="17">
        <v>7.6715431638367998E-2</v>
      </c>
      <c r="D10" s="17">
        <v>8.2670257413937603E-2</v>
      </c>
      <c r="E10" s="17">
        <v>0.10036208524765999</v>
      </c>
      <c r="F10" s="17">
        <v>9.6796008330193598E-2</v>
      </c>
      <c r="G10" s="17">
        <v>0.13349384734358499</v>
      </c>
      <c r="H10" s="17">
        <v>0.15576432194079301</v>
      </c>
      <c r="I10" s="17">
        <v>0.16445839261430401</v>
      </c>
    </row>
    <row r="11" spans="2:10" x14ac:dyDescent="0.35">
      <c r="B11" s="18" t="s">
        <v>186</v>
      </c>
      <c r="C11" s="17">
        <v>3.1284219730090101E-2</v>
      </c>
      <c r="D11" s="17">
        <v>3.4565746455340302E-2</v>
      </c>
      <c r="E11" s="17">
        <v>1.98938648928716E-2</v>
      </c>
      <c r="F11" s="17">
        <v>4.7496586878680802E-2</v>
      </c>
      <c r="G11" s="17">
        <v>3.0467511576292201E-2</v>
      </c>
      <c r="H11" s="17">
        <v>4.3861036449689798E-2</v>
      </c>
      <c r="I11" s="17">
        <v>9.6564747426063399E-2</v>
      </c>
    </row>
    <row r="12" spans="2:10" x14ac:dyDescent="0.35">
      <c r="B12" s="18" t="s">
        <v>133</v>
      </c>
      <c r="C12" s="17">
        <v>0.13454938806257899</v>
      </c>
      <c r="D12" s="17">
        <v>7.47047337325836E-2</v>
      </c>
      <c r="E12" s="17">
        <v>9.4949260334019805E-2</v>
      </c>
      <c r="F12" s="17">
        <v>7.65360063722475E-2</v>
      </c>
      <c r="G12" s="17">
        <v>7.9082286642765204E-2</v>
      </c>
      <c r="H12" s="17">
        <v>0.14824511074319299</v>
      </c>
      <c r="I12" s="17">
        <v>8.6839748210871606E-2</v>
      </c>
    </row>
    <row r="13" spans="2:10" x14ac:dyDescent="0.35">
      <c r="B13" s="22" t="s">
        <v>187</v>
      </c>
      <c r="C13" s="20">
        <v>0.44425369199529402</v>
      </c>
      <c r="D13" s="20">
        <v>0.54946175525879404</v>
      </c>
      <c r="E13" s="20">
        <v>0.533203092054917</v>
      </c>
      <c r="F13" s="20">
        <v>0.49708951252122502</v>
      </c>
      <c r="G13" s="20">
        <v>0.45698992401159599</v>
      </c>
      <c r="H13" s="20">
        <v>0.28286878755204498</v>
      </c>
      <c r="I13" s="20">
        <v>0.380052293185899</v>
      </c>
    </row>
    <row r="14" spans="2:10" x14ac:dyDescent="0.35">
      <c r="B14" s="22" t="s">
        <v>188</v>
      </c>
      <c r="C14" s="20">
        <v>0.107999651368458</v>
      </c>
      <c r="D14" s="20">
        <v>0.117236003869278</v>
      </c>
      <c r="E14" s="20">
        <v>0.120255950140532</v>
      </c>
      <c r="F14" s="20">
        <v>0.144292595208874</v>
      </c>
      <c r="G14" s="20">
        <v>0.16396135891987701</v>
      </c>
      <c r="H14" s="20">
        <v>0.19962535839048301</v>
      </c>
      <c r="I14" s="20">
        <v>0.26102314004036697</v>
      </c>
    </row>
    <row r="15" spans="2:10" x14ac:dyDescent="0.35">
      <c r="B15" s="22" t="s">
        <v>147</v>
      </c>
      <c r="C15" s="21">
        <v>0.336254040626836</v>
      </c>
      <c r="D15" s="21">
        <v>0.43222575138951602</v>
      </c>
      <c r="E15" s="21">
        <v>0.41294714191438497</v>
      </c>
      <c r="F15" s="21">
        <v>0.35279691731235002</v>
      </c>
      <c r="G15" s="21">
        <v>0.29302856509171799</v>
      </c>
      <c r="H15" s="21">
        <v>8.3243429161561897E-2</v>
      </c>
      <c r="I15" s="21">
        <v>0.119029153145532</v>
      </c>
    </row>
    <row r="16" spans="2:10" x14ac:dyDescent="0.35">
      <c r="B16" s="16"/>
      <c r="C16" s="16"/>
      <c r="D16" s="16"/>
      <c r="E16" s="16"/>
      <c r="F16" s="16"/>
      <c r="G16" s="16"/>
      <c r="H16" s="16"/>
      <c r="I16" s="16"/>
    </row>
    <row r="17" spans="2:2" x14ac:dyDescent="0.35">
      <c r="B17" t="s">
        <v>126</v>
      </c>
    </row>
    <row r="18" spans="2:2" x14ac:dyDescent="0.35">
      <c r="B18" t="s">
        <v>127</v>
      </c>
    </row>
    <row r="22" spans="2:2" x14ac:dyDescent="0.35">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CP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182</v>
      </c>
      <c r="C9" s="17">
        <v>0.102717028837726</v>
      </c>
      <c r="D9" s="17">
        <v>0.12604221429373699</v>
      </c>
      <c r="E9" s="17">
        <v>8.0281467656900099E-2</v>
      </c>
      <c r="F9" s="17"/>
      <c r="G9" s="17">
        <v>0.16711865389090599</v>
      </c>
      <c r="H9" s="17">
        <v>0.12698242908010399</v>
      </c>
      <c r="I9" s="17">
        <v>0.10927319169302099</v>
      </c>
      <c r="J9" s="17">
        <v>8.6348621604555906E-2</v>
      </c>
      <c r="K9" s="17">
        <v>7.6530737552001599E-2</v>
      </c>
      <c r="L9" s="17">
        <v>6.5324356640045905E-2</v>
      </c>
      <c r="M9" s="17"/>
      <c r="N9" s="17">
        <v>0.117353777457523</v>
      </c>
      <c r="O9" s="17">
        <v>9.7839044798189403E-2</v>
      </c>
      <c r="P9" s="17">
        <v>0.105743880303226</v>
      </c>
      <c r="Q9" s="17">
        <v>9.0655714063635401E-2</v>
      </c>
      <c r="R9" s="17"/>
      <c r="S9" s="17">
        <v>0.162931401355877</v>
      </c>
      <c r="T9" s="17">
        <v>7.6301390630061403E-2</v>
      </c>
      <c r="U9" s="17">
        <v>7.16594632989761E-2</v>
      </c>
      <c r="V9" s="17">
        <v>0.101272182013896</v>
      </c>
      <c r="W9" s="17">
        <v>9.4140008158115102E-2</v>
      </c>
      <c r="X9" s="17">
        <v>8.5600853762052495E-2</v>
      </c>
      <c r="Y9" s="17">
        <v>8.1997841673498301E-2</v>
      </c>
      <c r="Z9" s="17">
        <v>9.5099261543452704E-2</v>
      </c>
      <c r="AA9" s="17">
        <v>0.12752147066193001</v>
      </c>
      <c r="AB9" s="17">
        <v>7.8294843646043902E-2</v>
      </c>
      <c r="AC9" s="17">
        <v>0.12664536737319401</v>
      </c>
      <c r="AD9" s="17"/>
      <c r="AE9" s="17">
        <v>8.7492253620805899E-2</v>
      </c>
      <c r="AF9" s="17">
        <v>0.106637823136796</v>
      </c>
      <c r="AG9" s="17">
        <v>0.110953323891631</v>
      </c>
      <c r="AH9" s="17"/>
      <c r="AI9" s="17">
        <v>0.103873260122749</v>
      </c>
      <c r="AJ9" s="17">
        <v>0.114677318615066</v>
      </c>
      <c r="AK9" s="17">
        <v>0.14287639583860501</v>
      </c>
      <c r="AL9" s="17">
        <v>0.13514989513275499</v>
      </c>
      <c r="AM9" s="17">
        <v>8.0195290620911297E-2</v>
      </c>
      <c r="AN9" s="17"/>
      <c r="AO9" s="17">
        <v>0.12698070076947601</v>
      </c>
      <c r="AP9" s="17">
        <v>0.119597563346966</v>
      </c>
      <c r="AQ9" s="17">
        <v>0.132919031241894</v>
      </c>
      <c r="AR9" s="17"/>
      <c r="AS9" s="17">
        <v>7.7978143986200496E-2</v>
      </c>
      <c r="AT9" s="17">
        <v>8.1068912621908795E-2</v>
      </c>
      <c r="AU9" s="17">
        <v>0.10625276053678701</v>
      </c>
      <c r="AV9" s="17">
        <v>0.176313885552008</v>
      </c>
      <c r="AW9" s="17">
        <v>0.105754507446836</v>
      </c>
      <c r="AX9" s="17"/>
      <c r="AY9" s="17">
        <v>2.89878300910534E-2</v>
      </c>
      <c r="AZ9" s="17">
        <v>0.100834231975855</v>
      </c>
      <c r="BA9" s="17">
        <v>9.0742320555272996E-2</v>
      </c>
      <c r="BB9" s="17">
        <v>8.5297555919512699E-2</v>
      </c>
      <c r="BC9" s="17">
        <v>0.103229130418184</v>
      </c>
      <c r="BD9" s="17">
        <v>9.8726858164754697E-2</v>
      </c>
      <c r="BE9" s="17">
        <v>8.5655229353374301E-2</v>
      </c>
      <c r="BF9" s="17">
        <v>0.106517491824595</v>
      </c>
      <c r="BG9" s="17">
        <v>8.6941635746080506E-2</v>
      </c>
      <c r="BH9" s="17">
        <v>0.106822718388773</v>
      </c>
      <c r="BI9" s="17">
        <v>9.3457421844519106E-2</v>
      </c>
      <c r="BJ9" s="17">
        <v>0.10948689007715499</v>
      </c>
      <c r="BK9" s="17">
        <v>8.92598656024505E-2</v>
      </c>
      <c r="BL9" s="17">
        <v>0.14967232975179601</v>
      </c>
      <c r="BM9" s="17">
        <v>0.107439613225845</v>
      </c>
      <c r="BN9" s="17">
        <v>0.29211544781352</v>
      </c>
      <c r="BO9" s="17"/>
      <c r="BP9" s="17">
        <v>0.16348965129176199</v>
      </c>
      <c r="BQ9" s="17">
        <v>9.61200702010164E-2</v>
      </c>
      <c r="BR9" s="17">
        <v>7.6991636996089893E-2</v>
      </c>
      <c r="BS9" s="17">
        <v>8.4546123416675001E-2</v>
      </c>
      <c r="BT9" s="17">
        <v>6.7689099734141597E-2</v>
      </c>
      <c r="BU9" s="17">
        <v>8.1268159227138606E-2</v>
      </c>
      <c r="BV9" s="17"/>
      <c r="BW9" s="17">
        <v>0.14869124467358599</v>
      </c>
      <c r="BX9" s="17">
        <v>9.2873719982315098E-2</v>
      </c>
      <c r="BY9" s="17">
        <v>9.5414300739714894E-2</v>
      </c>
      <c r="BZ9" s="17">
        <v>0.125328208147852</v>
      </c>
      <c r="CA9" s="17">
        <v>9.1569337091990902E-2</v>
      </c>
      <c r="CB9" s="17">
        <v>0.14988207143760199</v>
      </c>
      <c r="CC9" s="17">
        <v>0.15459995455148301</v>
      </c>
      <c r="CD9" s="17">
        <v>7.7466012965525702E-2</v>
      </c>
      <c r="CE9" s="17"/>
      <c r="CF9" s="17">
        <v>0.226475693911944</v>
      </c>
      <c r="CG9" s="17">
        <v>9.8566622195048706E-2</v>
      </c>
      <c r="CH9" s="17">
        <v>8.5572246970358395E-2</v>
      </c>
      <c r="CI9" s="17">
        <v>8.9321608253292398E-2</v>
      </c>
      <c r="CJ9" s="17">
        <v>8.7972188066597803E-2</v>
      </c>
      <c r="CK9" s="17"/>
      <c r="CL9" s="17">
        <v>0.115377186225184</v>
      </c>
      <c r="CM9" s="17"/>
      <c r="CN9" s="17">
        <v>8.8633868740947197E-2</v>
      </c>
      <c r="CO9" s="17">
        <v>8.0099347145567198E-2</v>
      </c>
      <c r="CP9" s="17">
        <v>0.152901802699453</v>
      </c>
    </row>
    <row r="10" spans="2:94" x14ac:dyDescent="0.35">
      <c r="B10" s="18" t="s">
        <v>183</v>
      </c>
      <c r="C10" s="17">
        <v>0.34153666315756798</v>
      </c>
      <c r="D10" s="17">
        <v>0.36888710002386998</v>
      </c>
      <c r="E10" s="17">
        <v>0.31613817621512202</v>
      </c>
      <c r="F10" s="17"/>
      <c r="G10" s="17">
        <v>0.30477265148361099</v>
      </c>
      <c r="H10" s="17">
        <v>0.37081947633385198</v>
      </c>
      <c r="I10" s="17">
        <v>0.34540447930670398</v>
      </c>
      <c r="J10" s="17">
        <v>0.31771190196506999</v>
      </c>
      <c r="K10" s="17">
        <v>0.31278447157099498</v>
      </c>
      <c r="L10" s="17">
        <v>0.37758449137523797</v>
      </c>
      <c r="M10" s="17"/>
      <c r="N10" s="17">
        <v>0.399386526699679</v>
      </c>
      <c r="O10" s="17">
        <v>0.329267708845142</v>
      </c>
      <c r="P10" s="17">
        <v>0.32296977897036699</v>
      </c>
      <c r="Q10" s="17">
        <v>0.31163523885843503</v>
      </c>
      <c r="R10" s="17"/>
      <c r="S10" s="17">
        <v>0.36311201246358998</v>
      </c>
      <c r="T10" s="17">
        <v>0.33971915462116098</v>
      </c>
      <c r="U10" s="17">
        <v>0.33425123039293497</v>
      </c>
      <c r="V10" s="17">
        <v>0.37699976869326701</v>
      </c>
      <c r="W10" s="17">
        <v>0.37394469676484499</v>
      </c>
      <c r="X10" s="17">
        <v>0.33704994927300402</v>
      </c>
      <c r="Y10" s="17">
        <v>0.33361827570473102</v>
      </c>
      <c r="Z10" s="17">
        <v>0.36646282362418098</v>
      </c>
      <c r="AA10" s="17">
        <v>0.30663379226224702</v>
      </c>
      <c r="AB10" s="17">
        <v>0.28522357194668702</v>
      </c>
      <c r="AC10" s="17">
        <v>0.36730605137741301</v>
      </c>
      <c r="AD10" s="17"/>
      <c r="AE10" s="17">
        <v>0.35685203565300999</v>
      </c>
      <c r="AF10" s="17">
        <v>0.36364287576077498</v>
      </c>
      <c r="AG10" s="17">
        <v>0.28659735617144999</v>
      </c>
      <c r="AH10" s="17"/>
      <c r="AI10" s="17">
        <v>0.40160302518507102</v>
      </c>
      <c r="AJ10" s="17">
        <v>0.34755358810228298</v>
      </c>
      <c r="AK10" s="17">
        <v>0.33870616228531603</v>
      </c>
      <c r="AL10" s="17">
        <v>0.24147476149960401</v>
      </c>
      <c r="AM10" s="17">
        <v>0.27013587186517901</v>
      </c>
      <c r="AN10" s="17"/>
      <c r="AO10" s="17">
        <v>0.44921525700965198</v>
      </c>
      <c r="AP10" s="17">
        <v>0.34847767713006</v>
      </c>
      <c r="AQ10" s="17">
        <v>0.36105380834120099</v>
      </c>
      <c r="AR10" s="17"/>
      <c r="AS10" s="17">
        <v>0.28989675190770497</v>
      </c>
      <c r="AT10" s="17">
        <v>0.33232745128506802</v>
      </c>
      <c r="AU10" s="17">
        <v>0.35875479400434002</v>
      </c>
      <c r="AV10" s="17">
        <v>0.39601848095744502</v>
      </c>
      <c r="AW10" s="17">
        <v>0.44502573093287001</v>
      </c>
      <c r="AX10" s="17"/>
      <c r="AY10" s="17">
        <v>0.19497812147025301</v>
      </c>
      <c r="AZ10" s="17">
        <v>0.27240722717349403</v>
      </c>
      <c r="BA10" s="17">
        <v>0.27654777545452802</v>
      </c>
      <c r="BB10" s="17">
        <v>0.29081403790610499</v>
      </c>
      <c r="BC10" s="17">
        <v>0.35530266661405102</v>
      </c>
      <c r="BD10" s="17">
        <v>0.349069757530935</v>
      </c>
      <c r="BE10" s="17">
        <v>0.35115644570676602</v>
      </c>
      <c r="BF10" s="17">
        <v>0.38039023846493902</v>
      </c>
      <c r="BG10" s="17">
        <v>0.36977584112899498</v>
      </c>
      <c r="BH10" s="17">
        <v>0.39052254669333902</v>
      </c>
      <c r="BI10" s="17">
        <v>0.31939001771894998</v>
      </c>
      <c r="BJ10" s="17">
        <v>0.39026198767497</v>
      </c>
      <c r="BK10" s="17">
        <v>0.40255163696269902</v>
      </c>
      <c r="BL10" s="17">
        <v>0.38887967432384801</v>
      </c>
      <c r="BM10" s="17">
        <v>0.46300501972666602</v>
      </c>
      <c r="BN10" s="17">
        <v>0.342431561196687</v>
      </c>
      <c r="BO10" s="17"/>
      <c r="BP10" s="17">
        <v>0.34790097127999597</v>
      </c>
      <c r="BQ10" s="17">
        <v>0.35690155124994</v>
      </c>
      <c r="BR10" s="17">
        <v>0.33532089203408</v>
      </c>
      <c r="BS10" s="17">
        <v>0.33404529167498898</v>
      </c>
      <c r="BT10" s="17">
        <v>0.31908985548510099</v>
      </c>
      <c r="BU10" s="17">
        <v>0.32296925159716799</v>
      </c>
      <c r="BV10" s="17"/>
      <c r="BW10" s="17">
        <v>0.326864371726172</v>
      </c>
      <c r="BX10" s="17">
        <v>0.34368033674354498</v>
      </c>
      <c r="BY10" s="17">
        <v>0.342186460696283</v>
      </c>
      <c r="BZ10" s="17">
        <v>0.35961446228629101</v>
      </c>
      <c r="CA10" s="17">
        <v>0.38861002987675802</v>
      </c>
      <c r="CB10" s="17">
        <v>0.32383278247969099</v>
      </c>
      <c r="CC10" s="17">
        <v>0.34864633732220801</v>
      </c>
      <c r="CD10" s="17">
        <v>0.27669860370995197</v>
      </c>
      <c r="CE10" s="17"/>
      <c r="CF10" s="17">
        <v>0.35685404257383901</v>
      </c>
      <c r="CG10" s="17">
        <v>0.37526478503252197</v>
      </c>
      <c r="CH10" s="17">
        <v>0.33291617127378798</v>
      </c>
      <c r="CI10" s="17">
        <v>0.30051506768617098</v>
      </c>
      <c r="CJ10" s="17">
        <v>0.224150420083884</v>
      </c>
      <c r="CK10" s="17"/>
      <c r="CL10" s="17">
        <v>0.41491534957503301</v>
      </c>
      <c r="CM10" s="17"/>
      <c r="CN10" s="17">
        <v>0.29992483927302599</v>
      </c>
      <c r="CO10" s="17">
        <v>0.34546292415570101</v>
      </c>
      <c r="CP10" s="17">
        <v>0.43350628320270501</v>
      </c>
    </row>
    <row r="11" spans="2:94" x14ac:dyDescent="0.35">
      <c r="B11" s="18" t="s">
        <v>184</v>
      </c>
      <c r="C11" s="17">
        <v>0.31319726857366897</v>
      </c>
      <c r="D11" s="17">
        <v>0.28176939865449402</v>
      </c>
      <c r="E11" s="17">
        <v>0.344749723692166</v>
      </c>
      <c r="F11" s="17"/>
      <c r="G11" s="17">
        <v>0.301003290487032</v>
      </c>
      <c r="H11" s="17">
        <v>0.29308919393393701</v>
      </c>
      <c r="I11" s="17">
        <v>0.31312756771487199</v>
      </c>
      <c r="J11" s="17">
        <v>0.31272599795980699</v>
      </c>
      <c r="K11" s="17">
        <v>0.33283216699186402</v>
      </c>
      <c r="L11" s="17">
        <v>0.32508095211334398</v>
      </c>
      <c r="M11" s="17"/>
      <c r="N11" s="17">
        <v>0.27903654877907602</v>
      </c>
      <c r="O11" s="17">
        <v>0.32650039959302302</v>
      </c>
      <c r="P11" s="17">
        <v>0.32486591867224401</v>
      </c>
      <c r="Q11" s="17">
        <v>0.32912792637820598</v>
      </c>
      <c r="R11" s="17"/>
      <c r="S11" s="17">
        <v>0.27587415997889497</v>
      </c>
      <c r="T11" s="17">
        <v>0.31323016345767002</v>
      </c>
      <c r="U11" s="17">
        <v>0.29976293844899399</v>
      </c>
      <c r="V11" s="17">
        <v>0.30259222775490302</v>
      </c>
      <c r="W11" s="17">
        <v>0.30804602567267803</v>
      </c>
      <c r="X11" s="17">
        <v>0.34379735251757398</v>
      </c>
      <c r="Y11" s="17">
        <v>0.32893644363839702</v>
      </c>
      <c r="Z11" s="17">
        <v>0.33192934979383198</v>
      </c>
      <c r="AA11" s="17">
        <v>0.33602210062145998</v>
      </c>
      <c r="AB11" s="17">
        <v>0.327626552793229</v>
      </c>
      <c r="AC11" s="17">
        <v>0.29395007280513702</v>
      </c>
      <c r="AD11" s="17"/>
      <c r="AE11" s="17">
        <v>0.30496980211041802</v>
      </c>
      <c r="AF11" s="17">
        <v>0.30470486575153399</v>
      </c>
      <c r="AG11" s="17">
        <v>0.34161243971518801</v>
      </c>
      <c r="AH11" s="17"/>
      <c r="AI11" s="17">
        <v>0.29298955219128803</v>
      </c>
      <c r="AJ11" s="17">
        <v>0.30698108417081199</v>
      </c>
      <c r="AK11" s="17">
        <v>0.28238896974418698</v>
      </c>
      <c r="AL11" s="17">
        <v>0.31959768426101398</v>
      </c>
      <c r="AM11" s="17">
        <v>0.35862269891439402</v>
      </c>
      <c r="AN11" s="17"/>
      <c r="AO11" s="17">
        <v>0.28118631948386702</v>
      </c>
      <c r="AP11" s="17">
        <v>0.30696467860179399</v>
      </c>
      <c r="AQ11" s="17">
        <v>0.28810635941062801</v>
      </c>
      <c r="AR11" s="17"/>
      <c r="AS11" s="17">
        <v>0.36648731963291997</v>
      </c>
      <c r="AT11" s="17">
        <v>0.31547533664835498</v>
      </c>
      <c r="AU11" s="17">
        <v>0.31128916054390499</v>
      </c>
      <c r="AV11" s="17">
        <v>0.24486756590704301</v>
      </c>
      <c r="AW11" s="17">
        <v>0.27180445982511298</v>
      </c>
      <c r="AX11" s="17"/>
      <c r="AY11" s="17">
        <v>0.26096320967404502</v>
      </c>
      <c r="AZ11" s="17">
        <v>0.34944226490977498</v>
      </c>
      <c r="BA11" s="17">
        <v>0.36240211468918598</v>
      </c>
      <c r="BB11" s="17">
        <v>0.341186066115231</v>
      </c>
      <c r="BC11" s="17">
        <v>0.30107350113790099</v>
      </c>
      <c r="BD11" s="17">
        <v>0.347923014065872</v>
      </c>
      <c r="BE11" s="17">
        <v>0.31910105832420299</v>
      </c>
      <c r="BF11" s="17">
        <v>0.31362700411142402</v>
      </c>
      <c r="BG11" s="17">
        <v>0.321008359418744</v>
      </c>
      <c r="BH11" s="17">
        <v>0.30616323941642298</v>
      </c>
      <c r="BI11" s="17">
        <v>0.33911925380602498</v>
      </c>
      <c r="BJ11" s="17">
        <v>0.27403806506035799</v>
      </c>
      <c r="BK11" s="17">
        <v>0.283032730504651</v>
      </c>
      <c r="BL11" s="17">
        <v>0.16914902107414201</v>
      </c>
      <c r="BM11" s="17">
        <v>0.165179179843018</v>
      </c>
      <c r="BN11" s="17">
        <v>0.22935150157019801</v>
      </c>
      <c r="BO11" s="17"/>
      <c r="BP11" s="17">
        <v>0.28506949428349798</v>
      </c>
      <c r="BQ11" s="17">
        <v>0.31186056835436299</v>
      </c>
      <c r="BR11" s="17">
        <v>0.31304631061777399</v>
      </c>
      <c r="BS11" s="17">
        <v>0.33197348322875497</v>
      </c>
      <c r="BT11" s="17">
        <v>0.33157853839739998</v>
      </c>
      <c r="BU11" s="17">
        <v>0.33488069536533499</v>
      </c>
      <c r="BV11" s="17"/>
      <c r="BW11" s="17">
        <v>0.25229917210367298</v>
      </c>
      <c r="BX11" s="17">
        <v>0.32886123984642202</v>
      </c>
      <c r="BY11" s="17">
        <v>0.33152844919590702</v>
      </c>
      <c r="BZ11" s="17">
        <v>0.28836628196901098</v>
      </c>
      <c r="CA11" s="17">
        <v>0.28109243094078601</v>
      </c>
      <c r="CB11" s="17">
        <v>0.27547226937082198</v>
      </c>
      <c r="CC11" s="17">
        <v>0.29314844235602699</v>
      </c>
      <c r="CD11" s="17">
        <v>0.35751938311270898</v>
      </c>
      <c r="CE11" s="17"/>
      <c r="CF11" s="17">
        <v>0.28362197285073798</v>
      </c>
      <c r="CG11" s="17">
        <v>0.29173574192607099</v>
      </c>
      <c r="CH11" s="17">
        <v>0.33095226931594401</v>
      </c>
      <c r="CI11" s="17">
        <v>0.33091066454107898</v>
      </c>
      <c r="CJ11" s="17">
        <v>0.339268069435057</v>
      </c>
      <c r="CK11" s="17"/>
      <c r="CL11" s="17">
        <v>0.31175047644588599</v>
      </c>
      <c r="CM11" s="17"/>
      <c r="CN11" s="17">
        <v>0.317552359892386</v>
      </c>
      <c r="CO11" s="17">
        <v>0.35306452876140598</v>
      </c>
      <c r="CP11" s="17">
        <v>0.27151526354363298</v>
      </c>
    </row>
    <row r="12" spans="2:94" x14ac:dyDescent="0.35">
      <c r="B12" s="18" t="s">
        <v>185</v>
      </c>
      <c r="C12" s="17">
        <v>7.6715431638367998E-2</v>
      </c>
      <c r="D12" s="17">
        <v>8.5993579647978893E-2</v>
      </c>
      <c r="E12" s="17">
        <v>6.7260577931972501E-2</v>
      </c>
      <c r="F12" s="17"/>
      <c r="G12" s="17">
        <v>8.6210454280740895E-2</v>
      </c>
      <c r="H12" s="17">
        <v>6.4753245123415501E-2</v>
      </c>
      <c r="I12" s="17">
        <v>6.6548173465101904E-2</v>
      </c>
      <c r="J12" s="17">
        <v>7.6073124732007905E-2</v>
      </c>
      <c r="K12" s="17">
        <v>9.7690610148278706E-2</v>
      </c>
      <c r="L12" s="17">
        <v>7.4895292831814994E-2</v>
      </c>
      <c r="M12" s="17"/>
      <c r="N12" s="17">
        <v>7.9872103663423802E-2</v>
      </c>
      <c r="O12" s="17">
        <v>7.9419476985970405E-2</v>
      </c>
      <c r="P12" s="17">
        <v>6.8800977981187006E-2</v>
      </c>
      <c r="Q12" s="17">
        <v>7.5362906825754694E-2</v>
      </c>
      <c r="R12" s="17"/>
      <c r="S12" s="17">
        <v>6.3147835020387802E-2</v>
      </c>
      <c r="T12" s="17">
        <v>9.3789461561882503E-2</v>
      </c>
      <c r="U12" s="17">
        <v>6.9751578027994296E-2</v>
      </c>
      <c r="V12" s="17">
        <v>4.7937338074747503E-2</v>
      </c>
      <c r="W12" s="17">
        <v>0.10208798384647</v>
      </c>
      <c r="X12" s="17">
        <v>8.8703603243609402E-2</v>
      </c>
      <c r="Y12" s="17">
        <v>5.6656318678670103E-2</v>
      </c>
      <c r="Z12" s="17">
        <v>5.6939249253379398E-2</v>
      </c>
      <c r="AA12" s="17">
        <v>7.3191773360559001E-2</v>
      </c>
      <c r="AB12" s="17">
        <v>0.114599757751538</v>
      </c>
      <c r="AC12" s="17">
        <v>6.3597838623652994E-2</v>
      </c>
      <c r="AD12" s="17"/>
      <c r="AE12" s="17">
        <v>7.8667116723648206E-2</v>
      </c>
      <c r="AF12" s="17">
        <v>7.6362720526926206E-2</v>
      </c>
      <c r="AG12" s="17">
        <v>6.7687523483422704E-2</v>
      </c>
      <c r="AH12" s="17"/>
      <c r="AI12" s="17">
        <v>5.9499710217416499E-2</v>
      </c>
      <c r="AJ12" s="17">
        <v>8.5345700016236703E-2</v>
      </c>
      <c r="AK12" s="17">
        <v>8.7254666395831695E-2</v>
      </c>
      <c r="AL12" s="17">
        <v>0.13049615032039999</v>
      </c>
      <c r="AM12" s="17">
        <v>6.3186345429281796E-2</v>
      </c>
      <c r="AN12" s="17"/>
      <c r="AO12" s="17">
        <v>3.9126926814415201E-2</v>
      </c>
      <c r="AP12" s="17">
        <v>8.4923094944510197E-2</v>
      </c>
      <c r="AQ12" s="17">
        <v>7.1344310823151E-2</v>
      </c>
      <c r="AR12" s="17"/>
      <c r="AS12" s="17">
        <v>7.66113640768111E-2</v>
      </c>
      <c r="AT12" s="17">
        <v>7.9294599995887602E-2</v>
      </c>
      <c r="AU12" s="17">
        <v>6.6662768195253505E-2</v>
      </c>
      <c r="AV12" s="17">
        <v>7.6858782291918296E-2</v>
      </c>
      <c r="AW12" s="17">
        <v>0.13244350359844201</v>
      </c>
      <c r="AX12" s="17"/>
      <c r="AY12" s="17">
        <v>0.19701029945592399</v>
      </c>
      <c r="AZ12" s="17">
        <v>8.5277263623988103E-2</v>
      </c>
      <c r="BA12" s="17">
        <v>7.6721443516019602E-2</v>
      </c>
      <c r="BB12" s="17">
        <v>5.5963228998128799E-2</v>
      </c>
      <c r="BC12" s="17">
        <v>7.3848207210593597E-2</v>
      </c>
      <c r="BD12" s="17">
        <v>7.3628798649202895E-2</v>
      </c>
      <c r="BE12" s="17">
        <v>8.5549642189585995E-2</v>
      </c>
      <c r="BF12" s="17">
        <v>5.3953282199351402E-2</v>
      </c>
      <c r="BG12" s="17">
        <v>6.9896913279923201E-2</v>
      </c>
      <c r="BH12" s="17">
        <v>6.0483798437836397E-2</v>
      </c>
      <c r="BI12" s="17">
        <v>9.4779677305554005E-2</v>
      </c>
      <c r="BJ12" s="17">
        <v>8.4756603222536406E-2</v>
      </c>
      <c r="BK12" s="17">
        <v>0.111634234251778</v>
      </c>
      <c r="BL12" s="17">
        <v>0.126529513153705</v>
      </c>
      <c r="BM12" s="17">
        <v>3.89823970138767E-2</v>
      </c>
      <c r="BN12" s="17">
        <v>4.9179852502601998E-2</v>
      </c>
      <c r="BO12" s="17"/>
      <c r="BP12" s="17">
        <v>6.9254450809487195E-2</v>
      </c>
      <c r="BQ12" s="17">
        <v>6.2523110665889503E-2</v>
      </c>
      <c r="BR12" s="17">
        <v>8.0764277239024101E-2</v>
      </c>
      <c r="BS12" s="17">
        <v>8.2383476925573906E-2</v>
      </c>
      <c r="BT12" s="17">
        <v>9.2435443064173395E-2</v>
      </c>
      <c r="BU12" s="17">
        <v>0.118503315613567</v>
      </c>
      <c r="BV12" s="17"/>
      <c r="BW12" s="17">
        <v>9.2934439516990805E-2</v>
      </c>
      <c r="BX12" s="17">
        <v>7.2559161366685193E-2</v>
      </c>
      <c r="BY12" s="17">
        <v>7.3602166252221005E-2</v>
      </c>
      <c r="BZ12" s="17">
        <v>7.4062662195008094E-2</v>
      </c>
      <c r="CA12" s="17">
        <v>9.8079990176022994E-2</v>
      </c>
      <c r="CB12" s="17">
        <v>9.4394898643747505E-2</v>
      </c>
      <c r="CC12" s="17">
        <v>7.9002696706197195E-2</v>
      </c>
      <c r="CD12" s="17">
        <v>6.6830425551580405E-2</v>
      </c>
      <c r="CE12" s="17"/>
      <c r="CF12" s="17">
        <v>5.1038827962040102E-2</v>
      </c>
      <c r="CG12" s="17">
        <v>7.7244661462121306E-2</v>
      </c>
      <c r="CH12" s="17">
        <v>7.0396202563236907E-2</v>
      </c>
      <c r="CI12" s="17">
        <v>9.2551775554772106E-2</v>
      </c>
      <c r="CJ12" s="17">
        <v>0.13412767772124801</v>
      </c>
      <c r="CK12" s="17"/>
      <c r="CL12" s="17">
        <v>4.45313110424733E-2</v>
      </c>
      <c r="CM12" s="17"/>
      <c r="CN12" s="17">
        <v>9.2333363698468604E-2</v>
      </c>
      <c r="CO12" s="17">
        <v>7.9620004879676798E-2</v>
      </c>
      <c r="CP12" s="17">
        <v>3.8712487449822003E-2</v>
      </c>
    </row>
    <row r="13" spans="2:94" x14ac:dyDescent="0.35">
      <c r="B13" s="18" t="s">
        <v>186</v>
      </c>
      <c r="C13" s="17">
        <v>3.1284219730090101E-2</v>
      </c>
      <c r="D13" s="17">
        <v>3.4720537051330498E-2</v>
      </c>
      <c r="E13" s="17">
        <v>2.7689185333002801E-2</v>
      </c>
      <c r="F13" s="17"/>
      <c r="G13" s="17">
        <v>2.1222546800145702E-2</v>
      </c>
      <c r="H13" s="17">
        <v>3.1366470803699899E-2</v>
      </c>
      <c r="I13" s="17">
        <v>3.6510093069122E-2</v>
      </c>
      <c r="J13" s="17">
        <v>3.2460705133394302E-2</v>
      </c>
      <c r="K13" s="17">
        <v>4.41407658707242E-2</v>
      </c>
      <c r="L13" s="17">
        <v>2.41071088872905E-2</v>
      </c>
      <c r="M13" s="17"/>
      <c r="N13" s="17">
        <v>3.2207941630752197E-2</v>
      </c>
      <c r="O13" s="17">
        <v>3.5524173465097099E-2</v>
      </c>
      <c r="P13" s="17">
        <v>3.4122966084080997E-2</v>
      </c>
      <c r="Q13" s="17">
        <v>2.0701054218442001E-2</v>
      </c>
      <c r="R13" s="17"/>
      <c r="S13" s="17">
        <v>1.79470944443266E-2</v>
      </c>
      <c r="T13" s="17">
        <v>2.8695523790668399E-2</v>
      </c>
      <c r="U13" s="17">
        <v>3.4973067732042701E-2</v>
      </c>
      <c r="V13" s="17">
        <v>2.4546579633796799E-2</v>
      </c>
      <c r="W13" s="17">
        <v>1.7315223300499599E-2</v>
      </c>
      <c r="X13" s="17">
        <v>3.5668766248318502E-2</v>
      </c>
      <c r="Y13" s="17">
        <v>4.4650793317488599E-2</v>
      </c>
      <c r="Z13" s="17">
        <v>1.6744602015454E-2</v>
      </c>
      <c r="AA13" s="17">
        <v>3.7195498780337899E-2</v>
      </c>
      <c r="AB13" s="17">
        <v>4.6134479302511799E-2</v>
      </c>
      <c r="AC13" s="17">
        <v>4.37949579545764E-2</v>
      </c>
      <c r="AD13" s="17"/>
      <c r="AE13" s="17">
        <v>3.77575921018991E-2</v>
      </c>
      <c r="AF13" s="17">
        <v>3.0916112437031101E-2</v>
      </c>
      <c r="AG13" s="17">
        <v>2.1809986040036901E-2</v>
      </c>
      <c r="AH13" s="17"/>
      <c r="AI13" s="17">
        <v>1.97402623750162E-2</v>
      </c>
      <c r="AJ13" s="17">
        <v>4.0605850545802201E-2</v>
      </c>
      <c r="AK13" s="17">
        <v>3.4790470354524601E-2</v>
      </c>
      <c r="AL13" s="17">
        <v>9.4589224649062206E-2</v>
      </c>
      <c r="AM13" s="17">
        <v>2.8384167311822001E-2</v>
      </c>
      <c r="AN13" s="17"/>
      <c r="AO13" s="17">
        <v>1.27473041780814E-2</v>
      </c>
      <c r="AP13" s="17">
        <v>2.9812375208716699E-2</v>
      </c>
      <c r="AQ13" s="17">
        <v>2.2920202271072901E-2</v>
      </c>
      <c r="AR13" s="17"/>
      <c r="AS13" s="17">
        <v>1.71304872416146E-2</v>
      </c>
      <c r="AT13" s="17">
        <v>3.6185179334039502E-2</v>
      </c>
      <c r="AU13" s="17">
        <v>3.6040764654090202E-2</v>
      </c>
      <c r="AV13" s="17">
        <v>2.5980833091908798E-2</v>
      </c>
      <c r="AW13" s="17">
        <v>4.4971798196739299E-2</v>
      </c>
      <c r="AX13" s="17"/>
      <c r="AY13" s="17">
        <v>9.4454026266974703E-2</v>
      </c>
      <c r="AZ13" s="17">
        <v>3.0105045111430199E-2</v>
      </c>
      <c r="BA13" s="17">
        <v>5.1786873181045003E-2</v>
      </c>
      <c r="BB13" s="17">
        <v>3.6964463211529297E-2</v>
      </c>
      <c r="BC13" s="17">
        <v>2.3585198504154001E-2</v>
      </c>
      <c r="BD13" s="17">
        <v>2.7991374458781401E-2</v>
      </c>
      <c r="BE13" s="17">
        <v>2.8060487086240999E-2</v>
      </c>
      <c r="BF13" s="17">
        <v>2.34813712304335E-2</v>
      </c>
      <c r="BG13" s="17">
        <v>2.3189251610435498E-2</v>
      </c>
      <c r="BH13" s="17">
        <v>2.9999152255357101E-2</v>
      </c>
      <c r="BI13" s="17">
        <v>1.8835321169073799E-2</v>
      </c>
      <c r="BJ13" s="17">
        <v>3.1811112713562698E-2</v>
      </c>
      <c r="BK13" s="17">
        <v>3.3201982179243902E-2</v>
      </c>
      <c r="BL13" s="17">
        <v>8.8437716099267205E-2</v>
      </c>
      <c r="BM13" s="17">
        <v>6.4907577210256098E-2</v>
      </c>
      <c r="BN13" s="17">
        <v>2.46043005287979E-2</v>
      </c>
      <c r="BO13" s="17"/>
      <c r="BP13" s="17">
        <v>2.4430095563356301E-2</v>
      </c>
      <c r="BQ13" s="17">
        <v>3.3761000142628998E-2</v>
      </c>
      <c r="BR13" s="17">
        <v>2.99567046319314E-2</v>
      </c>
      <c r="BS13" s="17">
        <v>3.24865505816666E-2</v>
      </c>
      <c r="BT13" s="17">
        <v>3.83667642006357E-2</v>
      </c>
      <c r="BU13" s="17">
        <v>3.2801728461567398E-2</v>
      </c>
      <c r="BV13" s="17"/>
      <c r="BW13" s="17">
        <v>4.4998602324629697E-2</v>
      </c>
      <c r="BX13" s="17">
        <v>3.1350109471290702E-2</v>
      </c>
      <c r="BY13" s="17">
        <v>3.44386633657967E-2</v>
      </c>
      <c r="BZ13" s="17">
        <v>3.8611334018193701E-2</v>
      </c>
      <c r="CA13" s="17">
        <v>1.83399176992615E-2</v>
      </c>
      <c r="CB13" s="17">
        <v>4.0904261882407499E-2</v>
      </c>
      <c r="CC13" s="17">
        <v>1.08457216091251E-2</v>
      </c>
      <c r="CD13" s="17">
        <v>7.1383810971985401E-3</v>
      </c>
      <c r="CE13" s="17"/>
      <c r="CF13" s="17">
        <v>1.48866232368747E-2</v>
      </c>
      <c r="CG13" s="17">
        <v>2.86490566574285E-2</v>
      </c>
      <c r="CH13" s="17">
        <v>3.2118675721589697E-2</v>
      </c>
      <c r="CI13" s="17">
        <v>3.56632682249143E-2</v>
      </c>
      <c r="CJ13" s="17">
        <v>7.0468183284143698E-2</v>
      </c>
      <c r="CK13" s="17"/>
      <c r="CL13" s="17">
        <v>1.2710112275402001E-2</v>
      </c>
      <c r="CM13" s="17"/>
      <c r="CN13" s="17">
        <v>4.4687129983825902E-2</v>
      </c>
      <c r="CO13" s="17">
        <v>1.7274562762075601E-2</v>
      </c>
      <c r="CP13" s="17">
        <v>1.1804851139651001E-2</v>
      </c>
    </row>
    <row r="14" spans="2:94" x14ac:dyDescent="0.35">
      <c r="B14" s="18" t="s">
        <v>133</v>
      </c>
      <c r="C14" s="17">
        <v>0.13454938806257899</v>
      </c>
      <c r="D14" s="17">
        <v>0.10258717032858999</v>
      </c>
      <c r="E14" s="17">
        <v>0.163880869170837</v>
      </c>
      <c r="F14" s="17"/>
      <c r="G14" s="17">
        <v>0.119672403057565</v>
      </c>
      <c r="H14" s="17">
        <v>0.112989184724991</v>
      </c>
      <c r="I14" s="17">
        <v>0.129136494751178</v>
      </c>
      <c r="J14" s="17">
        <v>0.17467964860516499</v>
      </c>
      <c r="K14" s="17">
        <v>0.13602124786613701</v>
      </c>
      <c r="L14" s="17">
        <v>0.13300779815226699</v>
      </c>
      <c r="M14" s="17"/>
      <c r="N14" s="17">
        <v>9.2143101769545904E-2</v>
      </c>
      <c r="O14" s="17">
        <v>0.13144919631257801</v>
      </c>
      <c r="P14" s="17">
        <v>0.143496477988896</v>
      </c>
      <c r="Q14" s="17">
        <v>0.172517159655527</v>
      </c>
      <c r="R14" s="17"/>
      <c r="S14" s="17">
        <v>0.116987496736924</v>
      </c>
      <c r="T14" s="17">
        <v>0.148264305938556</v>
      </c>
      <c r="U14" s="17">
        <v>0.18960172209905801</v>
      </c>
      <c r="V14" s="17">
        <v>0.14665190382939</v>
      </c>
      <c r="W14" s="17">
        <v>0.104466062257392</v>
      </c>
      <c r="X14" s="17">
        <v>0.109179474955442</v>
      </c>
      <c r="Y14" s="17">
        <v>0.154140326987215</v>
      </c>
      <c r="Z14" s="17">
        <v>0.13282471376970101</v>
      </c>
      <c r="AA14" s="17">
        <v>0.11943536431346601</v>
      </c>
      <c r="AB14" s="17">
        <v>0.148120794559991</v>
      </c>
      <c r="AC14" s="17">
        <v>0.10470571186602699</v>
      </c>
      <c r="AD14" s="17"/>
      <c r="AE14" s="17">
        <v>0.134261199790219</v>
      </c>
      <c r="AF14" s="17">
        <v>0.117735602386937</v>
      </c>
      <c r="AG14" s="17">
        <v>0.17133937069827099</v>
      </c>
      <c r="AH14" s="17"/>
      <c r="AI14" s="17">
        <v>0.122294189908459</v>
      </c>
      <c r="AJ14" s="17">
        <v>0.10483645854979901</v>
      </c>
      <c r="AK14" s="17">
        <v>0.113983335381535</v>
      </c>
      <c r="AL14" s="17">
        <v>7.86922841371646E-2</v>
      </c>
      <c r="AM14" s="17">
        <v>0.199475625858412</v>
      </c>
      <c r="AN14" s="17"/>
      <c r="AO14" s="17">
        <v>9.0743491744508603E-2</v>
      </c>
      <c r="AP14" s="17">
        <v>0.11022461076795299</v>
      </c>
      <c r="AQ14" s="17">
        <v>0.12365628791205301</v>
      </c>
      <c r="AR14" s="17"/>
      <c r="AS14" s="17">
        <v>0.17189593315474799</v>
      </c>
      <c r="AT14" s="17">
        <v>0.15564852011474201</v>
      </c>
      <c r="AU14" s="17">
        <v>0.12099975206562399</v>
      </c>
      <c r="AV14" s="17">
        <v>7.9960452199675805E-2</v>
      </c>
      <c r="AW14" s="17">
        <v>0</v>
      </c>
      <c r="AX14" s="17"/>
      <c r="AY14" s="17">
        <v>0.22360651304175</v>
      </c>
      <c r="AZ14" s="17">
        <v>0.161933967205457</v>
      </c>
      <c r="BA14" s="17">
        <v>0.14179947260394801</v>
      </c>
      <c r="BB14" s="17">
        <v>0.18977464784949299</v>
      </c>
      <c r="BC14" s="17">
        <v>0.14296129611511599</v>
      </c>
      <c r="BD14" s="17">
        <v>0.102660197130454</v>
      </c>
      <c r="BE14" s="17">
        <v>0.13047713733982999</v>
      </c>
      <c r="BF14" s="17">
        <v>0.12203061216925799</v>
      </c>
      <c r="BG14" s="17">
        <v>0.12918799881582199</v>
      </c>
      <c r="BH14" s="17">
        <v>0.106008544808271</v>
      </c>
      <c r="BI14" s="17">
        <v>0.13441830815587799</v>
      </c>
      <c r="BJ14" s="17">
        <v>0.10964534125141701</v>
      </c>
      <c r="BK14" s="17">
        <v>8.03195504991778E-2</v>
      </c>
      <c r="BL14" s="17">
        <v>7.7331745597242194E-2</v>
      </c>
      <c r="BM14" s="17">
        <v>0.16048621298033899</v>
      </c>
      <c r="BN14" s="17">
        <v>6.2317336388196198E-2</v>
      </c>
      <c r="BO14" s="17"/>
      <c r="BP14" s="17">
        <v>0.109855336771901</v>
      </c>
      <c r="BQ14" s="17">
        <v>0.138833699386162</v>
      </c>
      <c r="BR14" s="17">
        <v>0.16392017848110099</v>
      </c>
      <c r="BS14" s="17">
        <v>0.13456507417234001</v>
      </c>
      <c r="BT14" s="17">
        <v>0.15084029911854899</v>
      </c>
      <c r="BU14" s="17">
        <v>0.109576849735224</v>
      </c>
      <c r="BV14" s="17"/>
      <c r="BW14" s="17">
        <v>0.134212169654949</v>
      </c>
      <c r="BX14" s="17">
        <v>0.13067543258974201</v>
      </c>
      <c r="BY14" s="17">
        <v>0.122829959750077</v>
      </c>
      <c r="BZ14" s="17">
        <v>0.114017051383643</v>
      </c>
      <c r="CA14" s="17">
        <v>0.122308294215181</v>
      </c>
      <c r="CB14" s="17">
        <v>0.11551371618573</v>
      </c>
      <c r="CC14" s="17">
        <v>0.11375684745495999</v>
      </c>
      <c r="CD14" s="17">
        <v>0.214347193563034</v>
      </c>
      <c r="CE14" s="17"/>
      <c r="CF14" s="17">
        <v>6.7122839464565598E-2</v>
      </c>
      <c r="CG14" s="17">
        <v>0.128539132726808</v>
      </c>
      <c r="CH14" s="17">
        <v>0.148044434155083</v>
      </c>
      <c r="CI14" s="17">
        <v>0.15103761573977101</v>
      </c>
      <c r="CJ14" s="17">
        <v>0.14401346140907001</v>
      </c>
      <c r="CK14" s="17"/>
      <c r="CL14" s="17">
        <v>0.100715564436022</v>
      </c>
      <c r="CM14" s="17"/>
      <c r="CN14" s="17">
        <v>0.15686843841134601</v>
      </c>
      <c r="CO14" s="17">
        <v>0.124478632295574</v>
      </c>
      <c r="CP14" s="17">
        <v>9.15593119647371E-2</v>
      </c>
    </row>
    <row r="15" spans="2:94" x14ac:dyDescent="0.35">
      <c r="B15" s="18" t="s">
        <v>187</v>
      </c>
      <c r="C15" s="20">
        <v>0.44425369199529402</v>
      </c>
      <c r="D15" s="20">
        <v>0.49492931431760701</v>
      </c>
      <c r="E15" s="20">
        <v>0.396419643872022</v>
      </c>
      <c r="F15" s="20"/>
      <c r="G15" s="20">
        <v>0.47189130537451701</v>
      </c>
      <c r="H15" s="20">
        <v>0.49780190541395603</v>
      </c>
      <c r="I15" s="20">
        <v>0.454677670999725</v>
      </c>
      <c r="J15" s="20">
        <v>0.40406052356962602</v>
      </c>
      <c r="K15" s="20">
        <v>0.389315209122997</v>
      </c>
      <c r="L15" s="20">
        <v>0.44290884801528402</v>
      </c>
      <c r="M15" s="20"/>
      <c r="N15" s="20">
        <v>0.51674030415720196</v>
      </c>
      <c r="O15" s="20">
        <v>0.42710675364333101</v>
      </c>
      <c r="P15" s="20">
        <v>0.42871365927359201</v>
      </c>
      <c r="Q15" s="20">
        <v>0.40229095292207101</v>
      </c>
      <c r="R15" s="20"/>
      <c r="S15" s="20">
        <v>0.52604341381946695</v>
      </c>
      <c r="T15" s="20">
        <v>0.41602054525122301</v>
      </c>
      <c r="U15" s="20">
        <v>0.40591069369191102</v>
      </c>
      <c r="V15" s="20">
        <v>0.478271950707163</v>
      </c>
      <c r="W15" s="20">
        <v>0.46808470492296</v>
      </c>
      <c r="X15" s="20">
        <v>0.42265080303505598</v>
      </c>
      <c r="Y15" s="20">
        <v>0.41561611737823001</v>
      </c>
      <c r="Z15" s="20">
        <v>0.46156208516763397</v>
      </c>
      <c r="AA15" s="20">
        <v>0.434155262924177</v>
      </c>
      <c r="AB15" s="20">
        <v>0.36351841559273002</v>
      </c>
      <c r="AC15" s="20">
        <v>0.493951418750607</v>
      </c>
      <c r="AD15" s="20"/>
      <c r="AE15" s="20">
        <v>0.44434428927381497</v>
      </c>
      <c r="AF15" s="20">
        <v>0.47028069889757201</v>
      </c>
      <c r="AG15" s="20">
        <v>0.39755068006308097</v>
      </c>
      <c r="AH15" s="20"/>
      <c r="AI15" s="20">
        <v>0.50547628530781996</v>
      </c>
      <c r="AJ15" s="20">
        <v>0.46223090671735001</v>
      </c>
      <c r="AK15" s="20">
        <v>0.48158255812392098</v>
      </c>
      <c r="AL15" s="20">
        <v>0.376624656632359</v>
      </c>
      <c r="AM15" s="20">
        <v>0.35033116248608998</v>
      </c>
      <c r="AN15" s="20"/>
      <c r="AO15" s="20">
        <v>0.57619595777912802</v>
      </c>
      <c r="AP15" s="20">
        <v>0.46807524047702598</v>
      </c>
      <c r="AQ15" s="20">
        <v>0.49397283958309501</v>
      </c>
      <c r="AR15" s="20"/>
      <c r="AS15" s="20">
        <v>0.36787489589390598</v>
      </c>
      <c r="AT15" s="20">
        <v>0.41339636390697598</v>
      </c>
      <c r="AU15" s="20">
        <v>0.46500755454112702</v>
      </c>
      <c r="AV15" s="20">
        <v>0.57233236650945396</v>
      </c>
      <c r="AW15" s="20">
        <v>0.55078023837970602</v>
      </c>
      <c r="AX15" s="20"/>
      <c r="AY15" s="20">
        <v>0.223965951561306</v>
      </c>
      <c r="AZ15" s="20">
        <v>0.37324145914934898</v>
      </c>
      <c r="BA15" s="20">
        <v>0.367290096009801</v>
      </c>
      <c r="BB15" s="20">
        <v>0.37611159382561798</v>
      </c>
      <c r="BC15" s="20">
        <v>0.45853179703223501</v>
      </c>
      <c r="BD15" s="20">
        <v>0.44779661569569001</v>
      </c>
      <c r="BE15" s="20">
        <v>0.43681167506014001</v>
      </c>
      <c r="BF15" s="20">
        <v>0.48690773028953399</v>
      </c>
      <c r="BG15" s="20">
        <v>0.45671747687507602</v>
      </c>
      <c r="BH15" s="20">
        <v>0.49734526508211202</v>
      </c>
      <c r="BI15" s="20">
        <v>0.41284743956346898</v>
      </c>
      <c r="BJ15" s="20">
        <v>0.49974887775212601</v>
      </c>
      <c r="BK15" s="20">
        <v>0.49181150256514999</v>
      </c>
      <c r="BL15" s="20">
        <v>0.53855200407564396</v>
      </c>
      <c r="BM15" s="20">
        <v>0.57044463295251002</v>
      </c>
      <c r="BN15" s="20">
        <v>0.634547009010206</v>
      </c>
      <c r="BO15" s="20"/>
      <c r="BP15" s="20">
        <v>0.51139062257175805</v>
      </c>
      <c r="BQ15" s="20">
        <v>0.45302162145095598</v>
      </c>
      <c r="BR15" s="20">
        <v>0.41231252903017002</v>
      </c>
      <c r="BS15" s="20">
        <v>0.41859141509166398</v>
      </c>
      <c r="BT15" s="20">
        <v>0.38677895521924199</v>
      </c>
      <c r="BU15" s="20">
        <v>0.40423741082430698</v>
      </c>
      <c r="BV15" s="20"/>
      <c r="BW15" s="20">
        <v>0.47555561639975802</v>
      </c>
      <c r="BX15" s="20">
        <v>0.43655405672586001</v>
      </c>
      <c r="BY15" s="20">
        <v>0.43760076143599802</v>
      </c>
      <c r="BZ15" s="20">
        <v>0.48494267043414302</v>
      </c>
      <c r="CA15" s="20">
        <v>0.48017936696874902</v>
      </c>
      <c r="CB15" s="20">
        <v>0.47371485391729301</v>
      </c>
      <c r="CC15" s="20">
        <v>0.50324629187369097</v>
      </c>
      <c r="CD15" s="20">
        <v>0.35416461667547799</v>
      </c>
      <c r="CE15" s="20"/>
      <c r="CF15" s="20">
        <v>0.58332973648578201</v>
      </c>
      <c r="CG15" s="20">
        <v>0.473831407227571</v>
      </c>
      <c r="CH15" s="20">
        <v>0.41848841824414601</v>
      </c>
      <c r="CI15" s="20">
        <v>0.38983667593946397</v>
      </c>
      <c r="CJ15" s="20">
        <v>0.31212260815048198</v>
      </c>
      <c r="CK15" s="20"/>
      <c r="CL15" s="20">
        <v>0.53029253580021696</v>
      </c>
      <c r="CM15" s="20"/>
      <c r="CN15" s="20">
        <v>0.38855870801397302</v>
      </c>
      <c r="CO15" s="20">
        <v>0.425562271301268</v>
      </c>
      <c r="CP15" s="20">
        <v>0.58640808590215698</v>
      </c>
    </row>
    <row r="16" spans="2:94" x14ac:dyDescent="0.35">
      <c r="B16" s="18" t="s">
        <v>188</v>
      </c>
      <c r="C16" s="20">
        <v>0.107999651368458</v>
      </c>
      <c r="D16" s="20">
        <v>0.120714116699309</v>
      </c>
      <c r="E16" s="20">
        <v>9.4949763264975298E-2</v>
      </c>
      <c r="F16" s="20"/>
      <c r="G16" s="20">
        <v>0.10743300108088701</v>
      </c>
      <c r="H16" s="20">
        <v>9.6119715927115407E-2</v>
      </c>
      <c r="I16" s="20">
        <v>0.10305826653422399</v>
      </c>
      <c r="J16" s="20">
        <v>0.108533829865402</v>
      </c>
      <c r="K16" s="20">
        <v>0.141831376019003</v>
      </c>
      <c r="L16" s="20">
        <v>9.9002401719105598E-2</v>
      </c>
      <c r="M16" s="20"/>
      <c r="N16" s="20">
        <v>0.11208004529417601</v>
      </c>
      <c r="O16" s="20">
        <v>0.114943650451067</v>
      </c>
      <c r="P16" s="20">
        <v>0.102923944065268</v>
      </c>
      <c r="Q16" s="20">
        <v>9.6063961044196705E-2</v>
      </c>
      <c r="R16" s="20"/>
      <c r="S16" s="20">
        <v>8.1094929464714402E-2</v>
      </c>
      <c r="T16" s="20">
        <v>0.12248498535255101</v>
      </c>
      <c r="U16" s="20">
        <v>0.104724645760037</v>
      </c>
      <c r="V16" s="20">
        <v>7.2483917708544301E-2</v>
      </c>
      <c r="W16" s="20">
        <v>0.11940320714697</v>
      </c>
      <c r="X16" s="20">
        <v>0.12437236949192799</v>
      </c>
      <c r="Y16" s="20">
        <v>0.10130711199615899</v>
      </c>
      <c r="Z16" s="20">
        <v>7.3683851268833506E-2</v>
      </c>
      <c r="AA16" s="20">
        <v>0.110387272140897</v>
      </c>
      <c r="AB16" s="20">
        <v>0.16073423705404999</v>
      </c>
      <c r="AC16" s="20">
        <v>0.10739279657822901</v>
      </c>
      <c r="AD16" s="20"/>
      <c r="AE16" s="20">
        <v>0.11642470882554699</v>
      </c>
      <c r="AF16" s="20">
        <v>0.107278832963957</v>
      </c>
      <c r="AG16" s="20">
        <v>8.9497509523459598E-2</v>
      </c>
      <c r="AH16" s="20"/>
      <c r="AI16" s="20">
        <v>7.9239972592432595E-2</v>
      </c>
      <c r="AJ16" s="20">
        <v>0.12595155056203899</v>
      </c>
      <c r="AK16" s="20">
        <v>0.122045136750356</v>
      </c>
      <c r="AL16" s="20">
        <v>0.22508537496946199</v>
      </c>
      <c r="AM16" s="20">
        <v>9.1570512741103796E-2</v>
      </c>
      <c r="AN16" s="20"/>
      <c r="AO16" s="20">
        <v>5.1874230992496599E-2</v>
      </c>
      <c r="AP16" s="20">
        <v>0.11473547015322701</v>
      </c>
      <c r="AQ16" s="20">
        <v>9.4264513094223901E-2</v>
      </c>
      <c r="AR16" s="20"/>
      <c r="AS16" s="20">
        <v>9.3741851318425704E-2</v>
      </c>
      <c r="AT16" s="20">
        <v>0.11547977932992699</v>
      </c>
      <c r="AU16" s="20">
        <v>0.102703532849344</v>
      </c>
      <c r="AV16" s="20">
        <v>0.10283961538382699</v>
      </c>
      <c r="AW16" s="20">
        <v>0.177415301795181</v>
      </c>
      <c r="AX16" s="20"/>
      <c r="AY16" s="20">
        <v>0.29146432572289899</v>
      </c>
      <c r="AZ16" s="20">
        <v>0.11538230873541799</v>
      </c>
      <c r="BA16" s="20">
        <v>0.128508316697065</v>
      </c>
      <c r="BB16" s="20">
        <v>9.2927692209658103E-2</v>
      </c>
      <c r="BC16" s="20">
        <v>9.7433405714747595E-2</v>
      </c>
      <c r="BD16" s="20">
        <v>0.101620173107984</v>
      </c>
      <c r="BE16" s="20">
        <v>0.113610129275827</v>
      </c>
      <c r="BF16" s="20">
        <v>7.7434653429784797E-2</v>
      </c>
      <c r="BG16" s="20">
        <v>9.3086164890358702E-2</v>
      </c>
      <c r="BH16" s="20">
        <v>9.0482950693193495E-2</v>
      </c>
      <c r="BI16" s="20">
        <v>0.113614998474628</v>
      </c>
      <c r="BJ16" s="20">
        <v>0.11656771593609901</v>
      </c>
      <c r="BK16" s="20">
        <v>0.14483621643102201</v>
      </c>
      <c r="BL16" s="20">
        <v>0.21496722925297199</v>
      </c>
      <c r="BM16" s="20">
        <v>0.103889974224133</v>
      </c>
      <c r="BN16" s="20">
        <v>7.3784153031399805E-2</v>
      </c>
      <c r="BO16" s="20"/>
      <c r="BP16" s="20">
        <v>9.36845463728435E-2</v>
      </c>
      <c r="BQ16" s="20">
        <v>9.6284110808518494E-2</v>
      </c>
      <c r="BR16" s="20">
        <v>0.110720981870956</v>
      </c>
      <c r="BS16" s="20">
        <v>0.114870027507241</v>
      </c>
      <c r="BT16" s="20">
        <v>0.13080220726480901</v>
      </c>
      <c r="BU16" s="20">
        <v>0.15130504407513401</v>
      </c>
      <c r="BV16" s="20"/>
      <c r="BW16" s="20">
        <v>0.137933041841621</v>
      </c>
      <c r="BX16" s="20">
        <v>0.10390927083797601</v>
      </c>
      <c r="BY16" s="20">
        <v>0.108040829618018</v>
      </c>
      <c r="BZ16" s="20">
        <v>0.112673996213202</v>
      </c>
      <c r="CA16" s="20">
        <v>0.116419907875285</v>
      </c>
      <c r="CB16" s="20">
        <v>0.13529916052615501</v>
      </c>
      <c r="CC16" s="20">
        <v>8.9848418315322406E-2</v>
      </c>
      <c r="CD16" s="20">
        <v>7.3968806648778904E-2</v>
      </c>
      <c r="CE16" s="20"/>
      <c r="CF16" s="20">
        <v>6.5925451198914797E-2</v>
      </c>
      <c r="CG16" s="20">
        <v>0.10589371811955001</v>
      </c>
      <c r="CH16" s="20">
        <v>0.102514878284827</v>
      </c>
      <c r="CI16" s="20">
        <v>0.12821504377968601</v>
      </c>
      <c r="CJ16" s="20">
        <v>0.20459586100539201</v>
      </c>
      <c r="CK16" s="20"/>
      <c r="CL16" s="20">
        <v>5.7241423317875302E-2</v>
      </c>
      <c r="CM16" s="20"/>
      <c r="CN16" s="20">
        <v>0.13702049368229499</v>
      </c>
      <c r="CO16" s="20">
        <v>9.6894567641752402E-2</v>
      </c>
      <c r="CP16" s="20">
        <v>5.0517338589473097E-2</v>
      </c>
    </row>
    <row r="17" spans="2:94" x14ac:dyDescent="0.35">
      <c r="B17" s="18" t="s">
        <v>147</v>
      </c>
      <c r="C17" s="21">
        <v>0.336254040626836</v>
      </c>
      <c r="D17" s="21">
        <v>0.37421519761829702</v>
      </c>
      <c r="E17" s="21">
        <v>0.30146988060704699</v>
      </c>
      <c r="F17" s="21"/>
      <c r="G17" s="21">
        <v>0.36445830429363002</v>
      </c>
      <c r="H17" s="21">
        <v>0.40168218948684098</v>
      </c>
      <c r="I17" s="21">
        <v>0.351619404465501</v>
      </c>
      <c r="J17" s="21">
        <v>0.29552669370422302</v>
      </c>
      <c r="K17" s="21">
        <v>0.24748383310399399</v>
      </c>
      <c r="L17" s="21">
        <v>0.343906446296178</v>
      </c>
      <c r="M17" s="21"/>
      <c r="N17" s="21">
        <v>0.40466025886302598</v>
      </c>
      <c r="O17" s="21">
        <v>0.31216310319226398</v>
      </c>
      <c r="P17" s="21">
        <v>0.325789715208325</v>
      </c>
      <c r="Q17" s="21">
        <v>0.306226991877874</v>
      </c>
      <c r="R17" s="21"/>
      <c r="S17" s="21">
        <v>0.44494848435475198</v>
      </c>
      <c r="T17" s="21">
        <v>0.29353555989867203</v>
      </c>
      <c r="U17" s="21">
        <v>0.30118604793187398</v>
      </c>
      <c r="V17" s="21">
        <v>0.40578803299861899</v>
      </c>
      <c r="W17" s="21">
        <v>0.348681497775991</v>
      </c>
      <c r="X17" s="21">
        <v>0.298278433543128</v>
      </c>
      <c r="Y17" s="21">
        <v>0.31430900538207102</v>
      </c>
      <c r="Z17" s="21">
        <v>0.3878782338988</v>
      </c>
      <c r="AA17" s="21">
        <v>0.32376799078328</v>
      </c>
      <c r="AB17" s="21">
        <v>0.202784178538681</v>
      </c>
      <c r="AC17" s="21">
        <v>0.38655862217237702</v>
      </c>
      <c r="AD17" s="21"/>
      <c r="AE17" s="21">
        <v>0.32791958044826802</v>
      </c>
      <c r="AF17" s="21">
        <v>0.363001865933614</v>
      </c>
      <c r="AG17" s="21">
        <v>0.308053170539621</v>
      </c>
      <c r="AH17" s="21"/>
      <c r="AI17" s="21">
        <v>0.42623631271538698</v>
      </c>
      <c r="AJ17" s="21">
        <v>0.33627935615531102</v>
      </c>
      <c r="AK17" s="21">
        <v>0.35953742137356498</v>
      </c>
      <c r="AL17" s="21">
        <v>0.15153928166289701</v>
      </c>
      <c r="AM17" s="21">
        <v>0.25876064974498603</v>
      </c>
      <c r="AN17" s="21"/>
      <c r="AO17" s="21">
        <v>0.52432172678663103</v>
      </c>
      <c r="AP17" s="21">
        <v>0.35333977032379899</v>
      </c>
      <c r="AQ17" s="21">
        <v>0.399708326488871</v>
      </c>
      <c r="AR17" s="21"/>
      <c r="AS17" s="21">
        <v>0.27413304457547999</v>
      </c>
      <c r="AT17" s="21">
        <v>0.297916584577049</v>
      </c>
      <c r="AU17" s="21">
        <v>0.362304021691784</v>
      </c>
      <c r="AV17" s="21">
        <v>0.46949275112562699</v>
      </c>
      <c r="AW17" s="21">
        <v>0.37336493658452502</v>
      </c>
      <c r="AX17" s="21"/>
      <c r="AY17" s="21">
        <v>-6.7498374161592295E-2</v>
      </c>
      <c r="AZ17" s="21">
        <v>0.25785915041393098</v>
      </c>
      <c r="BA17" s="21">
        <v>0.238781779312737</v>
      </c>
      <c r="BB17" s="21">
        <v>0.28318390161596002</v>
      </c>
      <c r="BC17" s="21">
        <v>0.361098391317488</v>
      </c>
      <c r="BD17" s="21">
        <v>0.34617644258770502</v>
      </c>
      <c r="BE17" s="21">
        <v>0.32320154578431298</v>
      </c>
      <c r="BF17" s="21">
        <v>0.40947307685974899</v>
      </c>
      <c r="BG17" s="21">
        <v>0.36363131198471699</v>
      </c>
      <c r="BH17" s="21">
        <v>0.40686231438891901</v>
      </c>
      <c r="BI17" s="21">
        <v>0.29923244108884101</v>
      </c>
      <c r="BJ17" s="21">
        <v>0.38318116181602702</v>
      </c>
      <c r="BK17" s="21">
        <v>0.34697528613412798</v>
      </c>
      <c r="BL17" s="21">
        <v>0.32358477482267201</v>
      </c>
      <c r="BM17" s="21">
        <v>0.46655465872837798</v>
      </c>
      <c r="BN17" s="21">
        <v>0.56076285597880604</v>
      </c>
      <c r="BO17" s="21"/>
      <c r="BP17" s="21">
        <v>0.41770607619891398</v>
      </c>
      <c r="BQ17" s="21">
        <v>0.35673751064243803</v>
      </c>
      <c r="BR17" s="21">
        <v>0.30159154715921399</v>
      </c>
      <c r="BS17" s="21">
        <v>0.30372138758442302</v>
      </c>
      <c r="BT17" s="21">
        <v>0.25597674795443298</v>
      </c>
      <c r="BU17" s="21">
        <v>0.25293236674917302</v>
      </c>
      <c r="BV17" s="21"/>
      <c r="BW17" s="21">
        <v>0.33762257455813699</v>
      </c>
      <c r="BX17" s="21">
        <v>0.33264478588788399</v>
      </c>
      <c r="BY17" s="21">
        <v>0.32955993181798099</v>
      </c>
      <c r="BZ17" s="21">
        <v>0.37226867422094201</v>
      </c>
      <c r="CA17" s="21">
        <v>0.36375945909346402</v>
      </c>
      <c r="CB17" s="21">
        <v>0.33841569339113697</v>
      </c>
      <c r="CC17" s="21">
        <v>0.41339787355836799</v>
      </c>
      <c r="CD17" s="21">
        <v>0.28019581002669902</v>
      </c>
      <c r="CE17" s="21"/>
      <c r="CF17" s="21">
        <v>0.51740428528686699</v>
      </c>
      <c r="CG17" s="21">
        <v>0.36793768910802099</v>
      </c>
      <c r="CH17" s="21">
        <v>0.31597353995931998</v>
      </c>
      <c r="CI17" s="21">
        <v>0.26162163215977702</v>
      </c>
      <c r="CJ17" s="21">
        <v>0.10752674714509</v>
      </c>
      <c r="CK17" s="21"/>
      <c r="CL17" s="21">
        <v>0.473051112482342</v>
      </c>
      <c r="CM17" s="21"/>
      <c r="CN17" s="21">
        <v>0.251538214331678</v>
      </c>
      <c r="CO17" s="21">
        <v>0.32866770365951498</v>
      </c>
      <c r="CP17" s="21">
        <v>0.53589074731268405</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CP22"/>
  <sheetViews>
    <sheetView showGridLines="0" topLeftCell="A6" workbookViewId="0">
      <pane xSplit="2" topLeftCell="AQ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182</v>
      </c>
      <c r="C9" s="17">
        <v>7.1458595344978004E-2</v>
      </c>
      <c r="D9" s="17">
        <v>9.4247619406514493E-2</v>
      </c>
      <c r="E9" s="17">
        <v>4.9784462867482698E-2</v>
      </c>
      <c r="F9" s="17"/>
      <c r="G9" s="17">
        <v>0.108597762479543</v>
      </c>
      <c r="H9" s="17">
        <v>9.5765239693212906E-2</v>
      </c>
      <c r="I9" s="17">
        <v>6.5528606527487696E-2</v>
      </c>
      <c r="J9" s="17">
        <v>5.6780931854972801E-2</v>
      </c>
      <c r="K9" s="17">
        <v>6.2077162905075797E-2</v>
      </c>
      <c r="L9" s="17">
        <v>4.9765566765174497E-2</v>
      </c>
      <c r="M9" s="17"/>
      <c r="N9" s="17">
        <v>7.5179722366617893E-2</v>
      </c>
      <c r="O9" s="17">
        <v>6.6585056784989993E-2</v>
      </c>
      <c r="P9" s="17">
        <v>8.3285066758587906E-2</v>
      </c>
      <c r="Q9" s="17">
        <v>5.9023680138626702E-2</v>
      </c>
      <c r="R9" s="17"/>
      <c r="S9" s="17">
        <v>0.10552425235313501</v>
      </c>
      <c r="T9" s="17">
        <v>4.9779596066737701E-2</v>
      </c>
      <c r="U9" s="17">
        <v>6.3847480842910601E-2</v>
      </c>
      <c r="V9" s="17">
        <v>7.1259072795379602E-2</v>
      </c>
      <c r="W9" s="17">
        <v>4.7772416993780202E-2</v>
      </c>
      <c r="X9" s="17">
        <v>8.2171034098601797E-2</v>
      </c>
      <c r="Y9" s="17">
        <v>8.6700902328051499E-2</v>
      </c>
      <c r="Z9" s="17">
        <v>9.0902601767008304E-2</v>
      </c>
      <c r="AA9" s="17">
        <v>5.1467300467473498E-2</v>
      </c>
      <c r="AB9" s="17">
        <v>6.1139603436340499E-2</v>
      </c>
      <c r="AC9" s="17">
        <v>8.1561276876869704E-2</v>
      </c>
      <c r="AD9" s="17"/>
      <c r="AE9" s="17">
        <v>8.2689617568484905E-2</v>
      </c>
      <c r="AF9" s="17">
        <v>7.1819369949312803E-2</v>
      </c>
      <c r="AG9" s="17">
        <v>4.5395841166790997E-2</v>
      </c>
      <c r="AH9" s="17"/>
      <c r="AI9" s="17">
        <v>7.6480634948363005E-2</v>
      </c>
      <c r="AJ9" s="17">
        <v>8.5126960429100298E-2</v>
      </c>
      <c r="AK9" s="17">
        <v>7.4123614264121507E-2</v>
      </c>
      <c r="AL9" s="17">
        <v>0.115042753192704</v>
      </c>
      <c r="AM9" s="17">
        <v>5.5886362696087197E-2</v>
      </c>
      <c r="AN9" s="17"/>
      <c r="AO9" s="17">
        <v>7.7007118053757706E-2</v>
      </c>
      <c r="AP9" s="17">
        <v>8.09404637139233E-2</v>
      </c>
      <c r="AQ9" s="17">
        <v>7.6210301619660595E-2</v>
      </c>
      <c r="AR9" s="17"/>
      <c r="AS9" s="17">
        <v>5.9889511796884197E-2</v>
      </c>
      <c r="AT9" s="17">
        <v>6.9382405496376295E-2</v>
      </c>
      <c r="AU9" s="17">
        <v>6.5415588062547297E-2</v>
      </c>
      <c r="AV9" s="17">
        <v>9.0417019389460895E-2</v>
      </c>
      <c r="AW9" s="17">
        <v>0.16476605591170099</v>
      </c>
      <c r="AX9" s="17"/>
      <c r="AY9" s="17">
        <v>0.12875330627800699</v>
      </c>
      <c r="AZ9" s="17">
        <v>8.8510720554409797E-2</v>
      </c>
      <c r="BA9" s="17">
        <v>8.8605075661811306E-2</v>
      </c>
      <c r="BB9" s="17">
        <v>7.0864581216174297E-2</v>
      </c>
      <c r="BC9" s="17">
        <v>6.9021299739054395E-2</v>
      </c>
      <c r="BD9" s="17">
        <v>7.7804220563400694E-2</v>
      </c>
      <c r="BE9" s="17">
        <v>5.15015127371556E-2</v>
      </c>
      <c r="BF9" s="17">
        <v>6.2518561816415297E-2</v>
      </c>
      <c r="BG9" s="17">
        <v>6.20620611421197E-2</v>
      </c>
      <c r="BH9" s="17">
        <v>8.3910558977568994E-2</v>
      </c>
      <c r="BI9" s="17">
        <v>5.1258097390695201E-2</v>
      </c>
      <c r="BJ9" s="17">
        <v>7.6597864394358797E-2</v>
      </c>
      <c r="BK9" s="17">
        <v>5.77427423298114E-2</v>
      </c>
      <c r="BL9" s="17">
        <v>8.62150342606091E-2</v>
      </c>
      <c r="BM9" s="17">
        <v>9.3873180652214699E-2</v>
      </c>
      <c r="BN9" s="17">
        <v>0.162146916062851</v>
      </c>
      <c r="BO9" s="17"/>
      <c r="BP9" s="17">
        <v>0.11267936353892</v>
      </c>
      <c r="BQ9" s="17">
        <v>6.1414022880715402E-2</v>
      </c>
      <c r="BR9" s="17">
        <v>5.9037446742977499E-2</v>
      </c>
      <c r="BS9" s="17">
        <v>5.3582085926845699E-2</v>
      </c>
      <c r="BT9" s="17">
        <v>5.6495858839588797E-2</v>
      </c>
      <c r="BU9" s="17">
        <v>7.6518808898284899E-2</v>
      </c>
      <c r="BV9" s="17"/>
      <c r="BW9" s="17">
        <v>9.4680192344709396E-2</v>
      </c>
      <c r="BX9" s="17">
        <v>7.2042072165865695E-2</v>
      </c>
      <c r="BY9" s="17">
        <v>7.0763765041205906E-2</v>
      </c>
      <c r="BZ9" s="17">
        <v>6.9679813934561505E-2</v>
      </c>
      <c r="CA9" s="17">
        <v>6.3910043592928595E-2</v>
      </c>
      <c r="CB9" s="17">
        <v>0.11706483095609301</v>
      </c>
      <c r="CC9" s="17">
        <v>0.11652768764268499</v>
      </c>
      <c r="CD9" s="17">
        <v>4.4214468701100698E-2</v>
      </c>
      <c r="CE9" s="17"/>
      <c r="CF9" s="17">
        <v>0.18105595833376001</v>
      </c>
      <c r="CG9" s="17">
        <v>5.6021797139835398E-2</v>
      </c>
      <c r="CH9" s="17">
        <v>6.4708986391342496E-2</v>
      </c>
      <c r="CI9" s="17">
        <v>5.6607458743474698E-2</v>
      </c>
      <c r="CJ9" s="17">
        <v>0.10140312812705</v>
      </c>
      <c r="CK9" s="17"/>
      <c r="CL9" s="17">
        <v>9.4273668558049903E-2</v>
      </c>
      <c r="CM9" s="17"/>
      <c r="CN9" s="17">
        <v>6.5346597514540902E-2</v>
      </c>
      <c r="CO9" s="17">
        <v>6.6865823161575397E-2</v>
      </c>
      <c r="CP9" s="17">
        <v>8.9081468766377805E-2</v>
      </c>
    </row>
    <row r="10" spans="2:94" x14ac:dyDescent="0.35">
      <c r="B10" s="18" t="s">
        <v>183</v>
      </c>
      <c r="C10" s="17">
        <v>0.211410192207067</v>
      </c>
      <c r="D10" s="17">
        <v>0.23622460616311899</v>
      </c>
      <c r="E10" s="17">
        <v>0.18784121979617799</v>
      </c>
      <c r="F10" s="17"/>
      <c r="G10" s="17">
        <v>0.25351019702369598</v>
      </c>
      <c r="H10" s="17">
        <v>0.246604107368909</v>
      </c>
      <c r="I10" s="17">
        <v>0.236029736090245</v>
      </c>
      <c r="J10" s="17">
        <v>0.19768725976374199</v>
      </c>
      <c r="K10" s="17">
        <v>0.16371496786394099</v>
      </c>
      <c r="L10" s="17">
        <v>0.17754646455075301</v>
      </c>
      <c r="M10" s="17"/>
      <c r="N10" s="17">
        <v>0.22910123021531301</v>
      </c>
      <c r="O10" s="17">
        <v>0.191520490294246</v>
      </c>
      <c r="P10" s="17">
        <v>0.237414285408478</v>
      </c>
      <c r="Q10" s="17">
        <v>0.189781567659533</v>
      </c>
      <c r="R10" s="17"/>
      <c r="S10" s="17">
        <v>0.21945250242174</v>
      </c>
      <c r="T10" s="17">
        <v>0.19508040845976099</v>
      </c>
      <c r="U10" s="17">
        <v>0.202638141973595</v>
      </c>
      <c r="V10" s="17">
        <v>0.21556852724705799</v>
      </c>
      <c r="W10" s="17">
        <v>0.25730772949256198</v>
      </c>
      <c r="X10" s="17">
        <v>0.22291925428830001</v>
      </c>
      <c r="Y10" s="17">
        <v>0.18535128385851801</v>
      </c>
      <c r="Z10" s="17">
        <v>0.180860415849628</v>
      </c>
      <c r="AA10" s="17">
        <v>0.21188499843629299</v>
      </c>
      <c r="AB10" s="17">
        <v>0.23825675993106399</v>
      </c>
      <c r="AC10" s="17">
        <v>0.169693702529879</v>
      </c>
      <c r="AD10" s="17"/>
      <c r="AE10" s="17">
        <v>0.20764238996562601</v>
      </c>
      <c r="AF10" s="17">
        <v>0.21209238242977299</v>
      </c>
      <c r="AG10" s="17">
        <v>0.211869253892013</v>
      </c>
      <c r="AH10" s="17"/>
      <c r="AI10" s="17">
        <v>0.20399148861166699</v>
      </c>
      <c r="AJ10" s="17">
        <v>0.24086958270056599</v>
      </c>
      <c r="AK10" s="17">
        <v>0.22758508563927499</v>
      </c>
      <c r="AL10" s="17">
        <v>0.14109506401542399</v>
      </c>
      <c r="AM10" s="17">
        <v>0.16712482490848901</v>
      </c>
      <c r="AN10" s="17"/>
      <c r="AO10" s="17">
        <v>0.23421576168146699</v>
      </c>
      <c r="AP10" s="17">
        <v>0.226267728172417</v>
      </c>
      <c r="AQ10" s="17">
        <v>0.25742538345504701</v>
      </c>
      <c r="AR10" s="17"/>
      <c r="AS10" s="17">
        <v>0.20065297871274501</v>
      </c>
      <c r="AT10" s="17">
        <v>0.21564938979509399</v>
      </c>
      <c r="AU10" s="17">
        <v>0.218506990887849</v>
      </c>
      <c r="AV10" s="17">
        <v>0.209081465699124</v>
      </c>
      <c r="AW10" s="17">
        <v>0.21915807915431099</v>
      </c>
      <c r="AX10" s="17"/>
      <c r="AY10" s="17">
        <v>0.16253887641877901</v>
      </c>
      <c r="AZ10" s="17">
        <v>0.18958213275399999</v>
      </c>
      <c r="BA10" s="17">
        <v>0.17268583321520001</v>
      </c>
      <c r="BB10" s="17">
        <v>0.19766459973793901</v>
      </c>
      <c r="BC10" s="17">
        <v>0.196372604618478</v>
      </c>
      <c r="BD10" s="17">
        <v>0.23235782892109599</v>
      </c>
      <c r="BE10" s="17">
        <v>0.23106552243574999</v>
      </c>
      <c r="BF10" s="17">
        <v>0.19328618005498299</v>
      </c>
      <c r="BG10" s="17">
        <v>0.21398789415271</v>
      </c>
      <c r="BH10" s="17">
        <v>0.191967557446621</v>
      </c>
      <c r="BI10" s="17">
        <v>0.206903445169904</v>
      </c>
      <c r="BJ10" s="17">
        <v>0.25445693873037301</v>
      </c>
      <c r="BK10" s="17">
        <v>0.242908241786051</v>
      </c>
      <c r="BL10" s="17">
        <v>0.26331138652432601</v>
      </c>
      <c r="BM10" s="17">
        <v>0.26601627669988198</v>
      </c>
      <c r="BN10" s="17">
        <v>0.28306520841705402</v>
      </c>
      <c r="BO10" s="17"/>
      <c r="BP10" s="17">
        <v>0.22246066737352099</v>
      </c>
      <c r="BQ10" s="17">
        <v>0.213625637178262</v>
      </c>
      <c r="BR10" s="17">
        <v>0.22129593909369399</v>
      </c>
      <c r="BS10" s="17">
        <v>0.20745670458202101</v>
      </c>
      <c r="BT10" s="17">
        <v>0.171540140224856</v>
      </c>
      <c r="BU10" s="17">
        <v>0.223435635008256</v>
      </c>
      <c r="BV10" s="17"/>
      <c r="BW10" s="17">
        <v>0.26998125466026801</v>
      </c>
      <c r="BX10" s="17">
        <v>0.203068418336974</v>
      </c>
      <c r="BY10" s="17">
        <v>0.20994190545422101</v>
      </c>
      <c r="BZ10" s="17">
        <v>0.21636128565480101</v>
      </c>
      <c r="CA10" s="17">
        <v>0.24211958749620699</v>
      </c>
      <c r="CB10" s="17">
        <v>0.24090246955137701</v>
      </c>
      <c r="CC10" s="17">
        <v>0.24567093851265201</v>
      </c>
      <c r="CD10" s="17">
        <v>0.13233961595958499</v>
      </c>
      <c r="CE10" s="17"/>
      <c r="CF10" s="17">
        <v>0.27718029126725602</v>
      </c>
      <c r="CG10" s="17">
        <v>0.218593672196432</v>
      </c>
      <c r="CH10" s="17">
        <v>0.198807789261956</v>
      </c>
      <c r="CI10" s="17">
        <v>0.19487142991439099</v>
      </c>
      <c r="CJ10" s="17">
        <v>0.18446328559177</v>
      </c>
      <c r="CK10" s="17"/>
      <c r="CL10" s="17">
        <v>0.20971835639336001</v>
      </c>
      <c r="CM10" s="17"/>
      <c r="CN10" s="17">
        <v>0.195992366644551</v>
      </c>
      <c r="CO10" s="17">
        <v>0.23880357290777199</v>
      </c>
      <c r="CP10" s="17">
        <v>0.22484240067490399</v>
      </c>
    </row>
    <row r="11" spans="2:94" x14ac:dyDescent="0.35">
      <c r="B11" s="18" t="s">
        <v>184</v>
      </c>
      <c r="C11" s="17">
        <v>0.36926074331427799</v>
      </c>
      <c r="D11" s="17">
        <v>0.32766095566068099</v>
      </c>
      <c r="E11" s="17">
        <v>0.41082876783419803</v>
      </c>
      <c r="F11" s="17"/>
      <c r="G11" s="17">
        <v>0.349248352130898</v>
      </c>
      <c r="H11" s="17">
        <v>0.33796664920224301</v>
      </c>
      <c r="I11" s="17">
        <v>0.34519440990826</v>
      </c>
      <c r="J11" s="17">
        <v>0.38004534346146701</v>
      </c>
      <c r="K11" s="17">
        <v>0.38767647246024101</v>
      </c>
      <c r="L11" s="17">
        <v>0.40674740691151301</v>
      </c>
      <c r="M11" s="17"/>
      <c r="N11" s="17">
        <v>0.35732552084365199</v>
      </c>
      <c r="O11" s="17">
        <v>0.36474436052294001</v>
      </c>
      <c r="P11" s="17">
        <v>0.370322606435732</v>
      </c>
      <c r="Q11" s="17">
        <v>0.39070272917742899</v>
      </c>
      <c r="R11" s="17"/>
      <c r="S11" s="17">
        <v>0.32344090805716103</v>
      </c>
      <c r="T11" s="17">
        <v>0.39306103282865001</v>
      </c>
      <c r="U11" s="17">
        <v>0.36490056356971201</v>
      </c>
      <c r="V11" s="17">
        <v>0.36500572090986999</v>
      </c>
      <c r="W11" s="17">
        <v>0.39853873969322501</v>
      </c>
      <c r="X11" s="17">
        <v>0.36013126343801199</v>
      </c>
      <c r="Y11" s="17">
        <v>0.37203128958981702</v>
      </c>
      <c r="Z11" s="17">
        <v>0.45680479734247897</v>
      </c>
      <c r="AA11" s="17">
        <v>0.39793381704963798</v>
      </c>
      <c r="AB11" s="17">
        <v>0.33375264943190303</v>
      </c>
      <c r="AC11" s="17">
        <v>0.35194128433668498</v>
      </c>
      <c r="AD11" s="17"/>
      <c r="AE11" s="17">
        <v>0.37498589912229702</v>
      </c>
      <c r="AF11" s="17">
        <v>0.34922677810844799</v>
      </c>
      <c r="AG11" s="17">
        <v>0.40363361788845598</v>
      </c>
      <c r="AH11" s="17"/>
      <c r="AI11" s="17">
        <v>0.37190649483064397</v>
      </c>
      <c r="AJ11" s="17">
        <v>0.34841286477656103</v>
      </c>
      <c r="AK11" s="17">
        <v>0.32328036281603201</v>
      </c>
      <c r="AL11" s="17">
        <v>0.42287179803997299</v>
      </c>
      <c r="AM11" s="17">
        <v>0.40694708727823797</v>
      </c>
      <c r="AN11" s="17"/>
      <c r="AO11" s="17">
        <v>0.35188943210689899</v>
      </c>
      <c r="AP11" s="17">
        <v>0.36283734893031</v>
      </c>
      <c r="AQ11" s="17">
        <v>0.32598249410723001</v>
      </c>
      <c r="AR11" s="17"/>
      <c r="AS11" s="17">
        <v>0.39308340546666998</v>
      </c>
      <c r="AT11" s="17">
        <v>0.35807533101214001</v>
      </c>
      <c r="AU11" s="17">
        <v>0.35938146629580198</v>
      </c>
      <c r="AV11" s="17">
        <v>0.35898583769431802</v>
      </c>
      <c r="AW11" s="17">
        <v>0.42395328710777203</v>
      </c>
      <c r="AX11" s="17"/>
      <c r="AY11" s="17">
        <v>0.160204271961669</v>
      </c>
      <c r="AZ11" s="17">
        <v>0.43444289648948398</v>
      </c>
      <c r="BA11" s="17">
        <v>0.36174221511129201</v>
      </c>
      <c r="BB11" s="17">
        <v>0.38166231047395999</v>
      </c>
      <c r="BC11" s="17">
        <v>0.347719325630786</v>
      </c>
      <c r="BD11" s="17">
        <v>0.36211964778855499</v>
      </c>
      <c r="BE11" s="17">
        <v>0.37484499422553202</v>
      </c>
      <c r="BF11" s="17">
        <v>0.40129234863763202</v>
      </c>
      <c r="BG11" s="17">
        <v>0.407841486142756</v>
      </c>
      <c r="BH11" s="17">
        <v>0.36879834435248499</v>
      </c>
      <c r="BI11" s="17">
        <v>0.35649811372659002</v>
      </c>
      <c r="BJ11" s="17">
        <v>0.365903924291682</v>
      </c>
      <c r="BK11" s="17">
        <v>0.32594946860403201</v>
      </c>
      <c r="BL11" s="17">
        <v>0.260070223150418</v>
      </c>
      <c r="BM11" s="17">
        <v>0.21128195340160699</v>
      </c>
      <c r="BN11" s="17">
        <v>0.29171022990936502</v>
      </c>
      <c r="BO11" s="17"/>
      <c r="BP11" s="17">
        <v>0.33738391754223102</v>
      </c>
      <c r="BQ11" s="17">
        <v>0.35560156585146302</v>
      </c>
      <c r="BR11" s="17">
        <v>0.38189592396349398</v>
      </c>
      <c r="BS11" s="17">
        <v>0.39099653137559198</v>
      </c>
      <c r="BT11" s="17">
        <v>0.39650911260076299</v>
      </c>
      <c r="BU11" s="17">
        <v>0.40575004099738299</v>
      </c>
      <c r="BV11" s="17"/>
      <c r="BW11" s="17">
        <v>0.36027307133826902</v>
      </c>
      <c r="BX11" s="17">
        <v>0.37933459425775601</v>
      </c>
      <c r="BY11" s="17">
        <v>0.385138430585928</v>
      </c>
      <c r="BZ11" s="17">
        <v>0.37116633229954499</v>
      </c>
      <c r="CA11" s="17">
        <v>0.32385606318264898</v>
      </c>
      <c r="CB11" s="17">
        <v>0.35923324478848001</v>
      </c>
      <c r="CC11" s="17">
        <v>0.30328265030866602</v>
      </c>
      <c r="CD11" s="17">
        <v>0.300517132826714</v>
      </c>
      <c r="CE11" s="17"/>
      <c r="CF11" s="17">
        <v>0.27551585340902401</v>
      </c>
      <c r="CG11" s="17">
        <v>0.38759421471816902</v>
      </c>
      <c r="CH11" s="17">
        <v>0.36913134396546898</v>
      </c>
      <c r="CI11" s="17">
        <v>0.38952715073581001</v>
      </c>
      <c r="CJ11" s="17">
        <v>0.32227253574286202</v>
      </c>
      <c r="CK11" s="17"/>
      <c r="CL11" s="17">
        <v>0.38740359882699399</v>
      </c>
      <c r="CM11" s="17"/>
      <c r="CN11" s="17">
        <v>0.37340635227306301</v>
      </c>
      <c r="CO11" s="17">
        <v>0.39722169262853202</v>
      </c>
      <c r="CP11" s="17">
        <v>0.337533419111264</v>
      </c>
    </row>
    <row r="12" spans="2:94" x14ac:dyDescent="0.35">
      <c r="B12" s="18" t="s">
        <v>185</v>
      </c>
      <c r="C12" s="17">
        <v>0.15576432194079301</v>
      </c>
      <c r="D12" s="17">
        <v>0.18146437146460501</v>
      </c>
      <c r="E12" s="17">
        <v>0.12992040373375799</v>
      </c>
      <c r="F12" s="17"/>
      <c r="G12" s="17">
        <v>0.144384046147052</v>
      </c>
      <c r="H12" s="17">
        <v>0.14913348853768599</v>
      </c>
      <c r="I12" s="17">
        <v>0.15756470812040399</v>
      </c>
      <c r="J12" s="17">
        <v>0.15918472561739799</v>
      </c>
      <c r="K12" s="17">
        <v>0.15745695567187501</v>
      </c>
      <c r="L12" s="17">
        <v>0.16342261047015599</v>
      </c>
      <c r="M12" s="17"/>
      <c r="N12" s="17">
        <v>0.18674461422739899</v>
      </c>
      <c r="O12" s="17">
        <v>0.17144989660305901</v>
      </c>
      <c r="P12" s="17">
        <v>0.13629694414947699</v>
      </c>
      <c r="Q12" s="17">
        <v>0.12326238796745199</v>
      </c>
      <c r="R12" s="17"/>
      <c r="S12" s="17">
        <v>0.17433330195324001</v>
      </c>
      <c r="T12" s="17">
        <v>0.15254856309175599</v>
      </c>
      <c r="U12" s="17">
        <v>0.14418029742475599</v>
      </c>
      <c r="V12" s="17">
        <v>0.131649461237692</v>
      </c>
      <c r="W12" s="17">
        <v>0.15585603538338</v>
      </c>
      <c r="X12" s="17">
        <v>0.17413127494269701</v>
      </c>
      <c r="Y12" s="17">
        <v>0.15781543481226501</v>
      </c>
      <c r="Z12" s="17">
        <v>0.15862348254362199</v>
      </c>
      <c r="AA12" s="17">
        <v>0.13461127102554599</v>
      </c>
      <c r="AB12" s="17">
        <v>0.15422040132502299</v>
      </c>
      <c r="AC12" s="17">
        <v>0.184720483406833</v>
      </c>
      <c r="AD12" s="17"/>
      <c r="AE12" s="17">
        <v>0.145862974823673</v>
      </c>
      <c r="AF12" s="17">
        <v>0.17773101358590401</v>
      </c>
      <c r="AG12" s="17">
        <v>0.12813044065085399</v>
      </c>
      <c r="AH12" s="17"/>
      <c r="AI12" s="17">
        <v>0.16470028157491701</v>
      </c>
      <c r="AJ12" s="17">
        <v>0.15619651951478999</v>
      </c>
      <c r="AK12" s="17">
        <v>0.20754954732248901</v>
      </c>
      <c r="AL12" s="17">
        <v>0.140471246870434</v>
      </c>
      <c r="AM12" s="17">
        <v>0.132570099703161</v>
      </c>
      <c r="AN12" s="17"/>
      <c r="AO12" s="17">
        <v>0.169808107197504</v>
      </c>
      <c r="AP12" s="17">
        <v>0.15151792697020999</v>
      </c>
      <c r="AQ12" s="17">
        <v>0.17771912076080401</v>
      </c>
      <c r="AR12" s="17"/>
      <c r="AS12" s="17">
        <v>0.12848314537922201</v>
      </c>
      <c r="AT12" s="17">
        <v>0.14827456524281299</v>
      </c>
      <c r="AU12" s="17">
        <v>0.18527354455146999</v>
      </c>
      <c r="AV12" s="17">
        <v>0.172563970363494</v>
      </c>
      <c r="AW12" s="17">
        <v>0.147539495078611</v>
      </c>
      <c r="AX12" s="17"/>
      <c r="AY12" s="17">
        <v>9.3509726075423696E-2</v>
      </c>
      <c r="AZ12" s="17">
        <v>8.9770526407632903E-2</v>
      </c>
      <c r="BA12" s="17">
        <v>0.13972148608673299</v>
      </c>
      <c r="BB12" s="17">
        <v>0.108650476399761</v>
      </c>
      <c r="BC12" s="17">
        <v>0.17571468924717301</v>
      </c>
      <c r="BD12" s="17">
        <v>0.15734410647667399</v>
      </c>
      <c r="BE12" s="17">
        <v>0.16318583936518299</v>
      </c>
      <c r="BF12" s="17">
        <v>0.18015787253899199</v>
      </c>
      <c r="BG12" s="17">
        <v>0.13593228430820301</v>
      </c>
      <c r="BH12" s="17">
        <v>0.193952712094245</v>
      </c>
      <c r="BI12" s="17">
        <v>0.18301292969153399</v>
      </c>
      <c r="BJ12" s="17">
        <v>0.143630709294856</v>
      </c>
      <c r="BK12" s="17">
        <v>0.22435535042768201</v>
      </c>
      <c r="BL12" s="17">
        <v>0.212909505517033</v>
      </c>
      <c r="BM12" s="17">
        <v>0.23968437640523799</v>
      </c>
      <c r="BN12" s="17">
        <v>0.14767748880045201</v>
      </c>
      <c r="BO12" s="17"/>
      <c r="BP12" s="17">
        <v>0.16805107739460301</v>
      </c>
      <c r="BQ12" s="17">
        <v>0.15394344670632601</v>
      </c>
      <c r="BR12" s="17">
        <v>0.147406386023087</v>
      </c>
      <c r="BS12" s="17">
        <v>0.154374205714507</v>
      </c>
      <c r="BT12" s="17">
        <v>0.153923523707516</v>
      </c>
      <c r="BU12" s="17">
        <v>0.14429529273403799</v>
      </c>
      <c r="BV12" s="17"/>
      <c r="BW12" s="17">
        <v>0.11761455381679101</v>
      </c>
      <c r="BX12" s="17">
        <v>0.151911002810244</v>
      </c>
      <c r="BY12" s="17">
        <v>0.151247314083682</v>
      </c>
      <c r="BZ12" s="17">
        <v>0.168609728882015</v>
      </c>
      <c r="CA12" s="17">
        <v>0.18914389981746599</v>
      </c>
      <c r="CB12" s="17">
        <v>0.103881555309393</v>
      </c>
      <c r="CC12" s="17">
        <v>0.16440247262747301</v>
      </c>
      <c r="CD12" s="17">
        <v>0.213098425384873</v>
      </c>
      <c r="CE12" s="17"/>
      <c r="CF12" s="17">
        <v>0.13504728668244301</v>
      </c>
      <c r="CG12" s="17">
        <v>0.16913914446025199</v>
      </c>
      <c r="CH12" s="17">
        <v>0.15973148302106499</v>
      </c>
      <c r="CI12" s="17">
        <v>0.13013165360630399</v>
      </c>
      <c r="CJ12" s="17">
        <v>0.13417165939282899</v>
      </c>
      <c r="CK12" s="17"/>
      <c r="CL12" s="17">
        <v>0.16544856211389999</v>
      </c>
      <c r="CM12" s="17"/>
      <c r="CN12" s="17">
        <v>0.14892583434555201</v>
      </c>
      <c r="CO12" s="17">
        <v>0.134126426068501</v>
      </c>
      <c r="CP12" s="17">
        <v>0.18861324172508501</v>
      </c>
    </row>
    <row r="13" spans="2:94" x14ac:dyDescent="0.35">
      <c r="B13" s="18" t="s">
        <v>186</v>
      </c>
      <c r="C13" s="17">
        <v>4.3861036449689798E-2</v>
      </c>
      <c r="D13" s="17">
        <v>5.3632808368606698E-2</v>
      </c>
      <c r="E13" s="17">
        <v>3.4197453913258402E-2</v>
      </c>
      <c r="F13" s="17"/>
      <c r="G13" s="17">
        <v>4.1232915830936197E-2</v>
      </c>
      <c r="H13" s="17">
        <v>4.66470031300096E-2</v>
      </c>
      <c r="I13" s="17">
        <v>5.0371511514554101E-2</v>
      </c>
      <c r="J13" s="17">
        <v>3.6425858313295E-2</v>
      </c>
      <c r="K13" s="17">
        <v>4.8201853328715398E-2</v>
      </c>
      <c r="L13" s="17">
        <v>4.11563877473618E-2</v>
      </c>
      <c r="M13" s="17"/>
      <c r="N13" s="17">
        <v>4.9942866956696599E-2</v>
      </c>
      <c r="O13" s="17">
        <v>5.4273910813680798E-2</v>
      </c>
      <c r="P13" s="17">
        <v>2.7473201822856199E-2</v>
      </c>
      <c r="Q13" s="17">
        <v>4.0476546437411103E-2</v>
      </c>
      <c r="R13" s="17"/>
      <c r="S13" s="17">
        <v>6.5305115590612903E-2</v>
      </c>
      <c r="T13" s="17">
        <v>4.0034348268827402E-2</v>
      </c>
      <c r="U13" s="17">
        <v>4.3843360163720202E-2</v>
      </c>
      <c r="V13" s="17">
        <v>3.51277066883353E-2</v>
      </c>
      <c r="W13" s="17">
        <v>9.5701121353015395E-3</v>
      </c>
      <c r="X13" s="17">
        <v>3.0380458642977601E-2</v>
      </c>
      <c r="Y13" s="17">
        <v>5.6748200077181198E-2</v>
      </c>
      <c r="Z13" s="17">
        <v>2.9836815359585E-2</v>
      </c>
      <c r="AA13" s="17">
        <v>5.8324006809176501E-2</v>
      </c>
      <c r="AB13" s="17">
        <v>4.4386182876252303E-2</v>
      </c>
      <c r="AC13" s="17">
        <v>3.9662274478581103E-2</v>
      </c>
      <c r="AD13" s="17"/>
      <c r="AE13" s="17">
        <v>3.8866303534216599E-2</v>
      </c>
      <c r="AF13" s="17">
        <v>4.6747916024506099E-2</v>
      </c>
      <c r="AG13" s="17">
        <v>4.2836483581338E-2</v>
      </c>
      <c r="AH13" s="17"/>
      <c r="AI13" s="17">
        <v>4.3538483832056503E-2</v>
      </c>
      <c r="AJ13" s="17">
        <v>4.1851793509548998E-2</v>
      </c>
      <c r="AK13" s="17">
        <v>4.5375635609647698E-2</v>
      </c>
      <c r="AL13" s="17">
        <v>4.1998775347997903E-2</v>
      </c>
      <c r="AM13" s="17">
        <v>3.6375608011441199E-2</v>
      </c>
      <c r="AN13" s="17"/>
      <c r="AO13" s="17">
        <v>5.2329591765297702E-2</v>
      </c>
      <c r="AP13" s="17">
        <v>5.1842525479136002E-2</v>
      </c>
      <c r="AQ13" s="17">
        <v>3.8289952219354897E-2</v>
      </c>
      <c r="AR13" s="17"/>
      <c r="AS13" s="17">
        <v>3.1517725809006497E-2</v>
      </c>
      <c r="AT13" s="17">
        <v>3.8928670661791703E-2</v>
      </c>
      <c r="AU13" s="17">
        <v>4.7323999940864697E-2</v>
      </c>
      <c r="AV13" s="17">
        <v>6.6795862331723493E-2</v>
      </c>
      <c r="AW13" s="17">
        <v>0</v>
      </c>
      <c r="AX13" s="17"/>
      <c r="AY13" s="17">
        <v>0.13101322849977301</v>
      </c>
      <c r="AZ13" s="17">
        <v>1.4995002653321699E-2</v>
      </c>
      <c r="BA13" s="17">
        <v>4.8463794560428597E-2</v>
      </c>
      <c r="BB13" s="17">
        <v>4.1226408016061603E-2</v>
      </c>
      <c r="BC13" s="17">
        <v>4.9787353011493701E-2</v>
      </c>
      <c r="BD13" s="17">
        <v>4.9420561389761503E-2</v>
      </c>
      <c r="BE13" s="17">
        <v>4.0903209455910597E-2</v>
      </c>
      <c r="BF13" s="17">
        <v>2.6834706960679699E-2</v>
      </c>
      <c r="BG13" s="17">
        <v>5.9434157650409797E-2</v>
      </c>
      <c r="BH13" s="17">
        <v>2.9169950622445699E-2</v>
      </c>
      <c r="BI13" s="17">
        <v>4.9070906496265401E-2</v>
      </c>
      <c r="BJ13" s="17">
        <v>3.7438252026619802E-2</v>
      </c>
      <c r="BK13" s="17">
        <v>3.9199356566216398E-2</v>
      </c>
      <c r="BL13" s="17">
        <v>7.5143873310132295E-2</v>
      </c>
      <c r="BM13" s="17">
        <v>7.8189562893678094E-2</v>
      </c>
      <c r="BN13" s="17">
        <v>6.6897854123510597E-2</v>
      </c>
      <c r="BO13" s="17"/>
      <c r="BP13" s="17">
        <v>5.7729513260156497E-2</v>
      </c>
      <c r="BQ13" s="17">
        <v>4.8628744571721498E-2</v>
      </c>
      <c r="BR13" s="17">
        <v>3.7580562137920999E-2</v>
      </c>
      <c r="BS13" s="17">
        <v>3.2388551681232398E-2</v>
      </c>
      <c r="BT13" s="17">
        <v>3.3912505527648303E-2</v>
      </c>
      <c r="BU13" s="17">
        <v>3.97050882872187E-2</v>
      </c>
      <c r="BV13" s="17"/>
      <c r="BW13" s="17">
        <v>5.6560787340334498E-2</v>
      </c>
      <c r="BX13" s="17">
        <v>5.0137356052083797E-2</v>
      </c>
      <c r="BY13" s="17">
        <v>3.8455826110943003E-2</v>
      </c>
      <c r="BZ13" s="17">
        <v>4.5892828355609899E-2</v>
      </c>
      <c r="CA13" s="17">
        <v>4.41656288504974E-2</v>
      </c>
      <c r="CB13" s="17">
        <v>3.6238198227601097E-2</v>
      </c>
      <c r="CC13" s="17">
        <v>4.8551971272106503E-2</v>
      </c>
      <c r="CD13" s="17">
        <v>5.1757481669289597E-2</v>
      </c>
      <c r="CE13" s="17"/>
      <c r="CF13" s="17">
        <v>3.2460236441315397E-2</v>
      </c>
      <c r="CG13" s="17">
        <v>4.3895575256981699E-2</v>
      </c>
      <c r="CH13" s="17">
        <v>4.1016085340062902E-2</v>
      </c>
      <c r="CI13" s="17">
        <v>5.2211624615697998E-2</v>
      </c>
      <c r="CJ13" s="17">
        <v>6.6237884832967595E-2</v>
      </c>
      <c r="CK13" s="17"/>
      <c r="CL13" s="17">
        <v>3.2082112555246498E-2</v>
      </c>
      <c r="CM13" s="17"/>
      <c r="CN13" s="17">
        <v>4.6821195444152003E-2</v>
      </c>
      <c r="CO13" s="17">
        <v>2.7838755956444E-2</v>
      </c>
      <c r="CP13" s="17">
        <v>4.9848021291199203E-2</v>
      </c>
    </row>
    <row r="14" spans="2:94" x14ac:dyDescent="0.35">
      <c r="B14" s="18" t="s">
        <v>133</v>
      </c>
      <c r="C14" s="17">
        <v>0.14824511074319299</v>
      </c>
      <c r="D14" s="17">
        <v>0.106769638936474</v>
      </c>
      <c r="E14" s="17">
        <v>0.18742769185512501</v>
      </c>
      <c r="F14" s="17"/>
      <c r="G14" s="17">
        <v>0.103026726387875</v>
      </c>
      <c r="H14" s="17">
        <v>0.12388351206794</v>
      </c>
      <c r="I14" s="17">
        <v>0.14531102783904801</v>
      </c>
      <c r="J14" s="17">
        <v>0.16987588098912601</v>
      </c>
      <c r="K14" s="17">
        <v>0.180872587770152</v>
      </c>
      <c r="L14" s="17">
        <v>0.161361563555042</v>
      </c>
      <c r="M14" s="17"/>
      <c r="N14" s="17">
        <v>0.101706045390323</v>
      </c>
      <c r="O14" s="17">
        <v>0.15142628498108399</v>
      </c>
      <c r="P14" s="17">
        <v>0.14520789542487</v>
      </c>
      <c r="Q14" s="17">
        <v>0.19675308861954799</v>
      </c>
      <c r="R14" s="17"/>
      <c r="S14" s="17">
        <v>0.111943919624112</v>
      </c>
      <c r="T14" s="17">
        <v>0.16949605128426901</v>
      </c>
      <c r="U14" s="17">
        <v>0.18059015602530701</v>
      </c>
      <c r="V14" s="17">
        <v>0.18138951112166499</v>
      </c>
      <c r="W14" s="17">
        <v>0.13095496630175199</v>
      </c>
      <c r="X14" s="17">
        <v>0.130266714589412</v>
      </c>
      <c r="Y14" s="17">
        <v>0.14135288933416701</v>
      </c>
      <c r="Z14" s="17">
        <v>8.2971887137677405E-2</v>
      </c>
      <c r="AA14" s="17">
        <v>0.145778606211872</v>
      </c>
      <c r="AB14" s="17">
        <v>0.16824440299941601</v>
      </c>
      <c r="AC14" s="17">
        <v>0.172420978371152</v>
      </c>
      <c r="AD14" s="17"/>
      <c r="AE14" s="17">
        <v>0.14995281498570301</v>
      </c>
      <c r="AF14" s="17">
        <v>0.14238253990205599</v>
      </c>
      <c r="AG14" s="17">
        <v>0.168134362820548</v>
      </c>
      <c r="AH14" s="17"/>
      <c r="AI14" s="17">
        <v>0.13938261620235201</v>
      </c>
      <c r="AJ14" s="17">
        <v>0.12754227906943399</v>
      </c>
      <c r="AK14" s="17">
        <v>0.12208575434843499</v>
      </c>
      <c r="AL14" s="17">
        <v>0.138520362533468</v>
      </c>
      <c r="AM14" s="17">
        <v>0.20109601740258401</v>
      </c>
      <c r="AN14" s="17"/>
      <c r="AO14" s="17">
        <v>0.11474998919507499</v>
      </c>
      <c r="AP14" s="17">
        <v>0.12659400673400301</v>
      </c>
      <c r="AQ14" s="17">
        <v>0.124372747837903</v>
      </c>
      <c r="AR14" s="17"/>
      <c r="AS14" s="17">
        <v>0.186373232835473</v>
      </c>
      <c r="AT14" s="17">
        <v>0.169689637791785</v>
      </c>
      <c r="AU14" s="17">
        <v>0.12409841026146699</v>
      </c>
      <c r="AV14" s="17">
        <v>0.10215584452187999</v>
      </c>
      <c r="AW14" s="17">
        <v>4.4583082747605703E-2</v>
      </c>
      <c r="AX14" s="17"/>
      <c r="AY14" s="17">
        <v>0.323980590766348</v>
      </c>
      <c r="AZ14" s="17">
        <v>0.18269872114115199</v>
      </c>
      <c r="BA14" s="17">
        <v>0.18878159536453501</v>
      </c>
      <c r="BB14" s="17">
        <v>0.19993162415610399</v>
      </c>
      <c r="BC14" s="17">
        <v>0.16138472775301499</v>
      </c>
      <c r="BD14" s="17">
        <v>0.120953634860513</v>
      </c>
      <c r="BE14" s="17">
        <v>0.13849892178046799</v>
      </c>
      <c r="BF14" s="17">
        <v>0.13591032999129701</v>
      </c>
      <c r="BG14" s="17">
        <v>0.12074211660380101</v>
      </c>
      <c r="BH14" s="17">
        <v>0.13220087650663501</v>
      </c>
      <c r="BI14" s="17">
        <v>0.15325650752501099</v>
      </c>
      <c r="BJ14" s="17">
        <v>0.12197231126211</v>
      </c>
      <c r="BK14" s="17">
        <v>0.109844840286207</v>
      </c>
      <c r="BL14" s="17">
        <v>0.102349977237482</v>
      </c>
      <c r="BM14" s="17">
        <v>0.11095464994738</v>
      </c>
      <c r="BN14" s="17">
        <v>4.8502302686766703E-2</v>
      </c>
      <c r="BO14" s="17"/>
      <c r="BP14" s="17">
        <v>0.101695460890568</v>
      </c>
      <c r="BQ14" s="17">
        <v>0.16678658281151201</v>
      </c>
      <c r="BR14" s="17">
        <v>0.152783742038827</v>
      </c>
      <c r="BS14" s="17">
        <v>0.161201920719801</v>
      </c>
      <c r="BT14" s="17">
        <v>0.187618859099628</v>
      </c>
      <c r="BU14" s="17">
        <v>0.110295134074819</v>
      </c>
      <c r="BV14" s="17"/>
      <c r="BW14" s="17">
        <v>0.10089014049962899</v>
      </c>
      <c r="BX14" s="17">
        <v>0.14350655637707699</v>
      </c>
      <c r="BY14" s="17">
        <v>0.14445275872402</v>
      </c>
      <c r="BZ14" s="17">
        <v>0.128290010873468</v>
      </c>
      <c r="CA14" s="17">
        <v>0.13680477706025199</v>
      </c>
      <c r="CB14" s="17">
        <v>0.142679701167056</v>
      </c>
      <c r="CC14" s="17">
        <v>0.121564279636417</v>
      </c>
      <c r="CD14" s="17">
        <v>0.25807287545843799</v>
      </c>
      <c r="CE14" s="17"/>
      <c r="CF14" s="17">
        <v>9.8740373866201894E-2</v>
      </c>
      <c r="CG14" s="17">
        <v>0.12475559622833</v>
      </c>
      <c r="CH14" s="17">
        <v>0.16660431202010501</v>
      </c>
      <c r="CI14" s="17">
        <v>0.17665068238432299</v>
      </c>
      <c r="CJ14" s="17">
        <v>0.191451506312522</v>
      </c>
      <c r="CK14" s="17"/>
      <c r="CL14" s="17">
        <v>0.11107370155245</v>
      </c>
      <c r="CM14" s="17"/>
      <c r="CN14" s="17">
        <v>0.169507653778141</v>
      </c>
      <c r="CO14" s="17">
        <v>0.135143729277175</v>
      </c>
      <c r="CP14" s="17">
        <v>0.11008144843117</v>
      </c>
    </row>
    <row r="15" spans="2:94" x14ac:dyDescent="0.35">
      <c r="B15" s="18" t="s">
        <v>187</v>
      </c>
      <c r="C15" s="20">
        <v>0.28286878755204498</v>
      </c>
      <c r="D15" s="20">
        <v>0.33047222556963302</v>
      </c>
      <c r="E15" s="20">
        <v>0.23762568266366099</v>
      </c>
      <c r="F15" s="20"/>
      <c r="G15" s="20">
        <v>0.36210795950323899</v>
      </c>
      <c r="H15" s="20">
        <v>0.34236934706212202</v>
      </c>
      <c r="I15" s="20">
        <v>0.30155834261773301</v>
      </c>
      <c r="J15" s="20">
        <v>0.25446819161871398</v>
      </c>
      <c r="K15" s="20">
        <v>0.225792130769017</v>
      </c>
      <c r="L15" s="20">
        <v>0.227312031315927</v>
      </c>
      <c r="M15" s="20"/>
      <c r="N15" s="20">
        <v>0.30428095258193</v>
      </c>
      <c r="O15" s="20">
        <v>0.258105547079236</v>
      </c>
      <c r="P15" s="20">
        <v>0.32069935216706602</v>
      </c>
      <c r="Q15" s="20">
        <v>0.24880524779815999</v>
      </c>
      <c r="R15" s="20"/>
      <c r="S15" s="20">
        <v>0.32497675477487498</v>
      </c>
      <c r="T15" s="20">
        <v>0.244860004526499</v>
      </c>
      <c r="U15" s="20">
        <v>0.26648562281650601</v>
      </c>
      <c r="V15" s="20">
        <v>0.28682760004243701</v>
      </c>
      <c r="W15" s="20">
        <v>0.30508014648634202</v>
      </c>
      <c r="X15" s="20">
        <v>0.305090288386901</v>
      </c>
      <c r="Y15" s="20">
        <v>0.27205218618657001</v>
      </c>
      <c r="Z15" s="20">
        <v>0.27176301761663602</v>
      </c>
      <c r="AA15" s="20">
        <v>0.26335229890376699</v>
      </c>
      <c r="AB15" s="20">
        <v>0.29939636336740399</v>
      </c>
      <c r="AC15" s="20">
        <v>0.25125497940674901</v>
      </c>
      <c r="AD15" s="20"/>
      <c r="AE15" s="20">
        <v>0.29033200753411098</v>
      </c>
      <c r="AF15" s="20">
        <v>0.283911752379086</v>
      </c>
      <c r="AG15" s="20">
        <v>0.25726509505880402</v>
      </c>
      <c r="AH15" s="20"/>
      <c r="AI15" s="20">
        <v>0.28047212356002998</v>
      </c>
      <c r="AJ15" s="20">
        <v>0.32599654312966603</v>
      </c>
      <c r="AK15" s="20">
        <v>0.30170869990339599</v>
      </c>
      <c r="AL15" s="20">
        <v>0.25613781720812701</v>
      </c>
      <c r="AM15" s="20">
        <v>0.223011187604576</v>
      </c>
      <c r="AN15" s="20"/>
      <c r="AO15" s="20">
        <v>0.311222879735225</v>
      </c>
      <c r="AP15" s="20">
        <v>0.30720819188634102</v>
      </c>
      <c r="AQ15" s="20">
        <v>0.33363568507470798</v>
      </c>
      <c r="AR15" s="20"/>
      <c r="AS15" s="20">
        <v>0.26054249050962902</v>
      </c>
      <c r="AT15" s="20">
        <v>0.28503179529146999</v>
      </c>
      <c r="AU15" s="20">
        <v>0.28392257895039602</v>
      </c>
      <c r="AV15" s="20">
        <v>0.29949848508858501</v>
      </c>
      <c r="AW15" s="20">
        <v>0.38392413506601197</v>
      </c>
      <c r="AX15" s="20"/>
      <c r="AY15" s="20">
        <v>0.29129218269678597</v>
      </c>
      <c r="AZ15" s="20">
        <v>0.27809285330840999</v>
      </c>
      <c r="BA15" s="20">
        <v>0.26129090887701201</v>
      </c>
      <c r="BB15" s="20">
        <v>0.26852918095411299</v>
      </c>
      <c r="BC15" s="20">
        <v>0.26539390435753302</v>
      </c>
      <c r="BD15" s="20">
        <v>0.31016204948449699</v>
      </c>
      <c r="BE15" s="20">
        <v>0.28256703517290599</v>
      </c>
      <c r="BF15" s="20">
        <v>0.25580474187139801</v>
      </c>
      <c r="BG15" s="20">
        <v>0.27604995529483001</v>
      </c>
      <c r="BH15" s="20">
        <v>0.27587811642419002</v>
      </c>
      <c r="BI15" s="20">
        <v>0.25816154256059898</v>
      </c>
      <c r="BJ15" s="20">
        <v>0.33105480312473201</v>
      </c>
      <c r="BK15" s="20">
        <v>0.300650984115862</v>
      </c>
      <c r="BL15" s="20">
        <v>0.34952642078493501</v>
      </c>
      <c r="BM15" s="20">
        <v>0.35988945735209699</v>
      </c>
      <c r="BN15" s="20">
        <v>0.44521212447990499</v>
      </c>
      <c r="BO15" s="20"/>
      <c r="BP15" s="20">
        <v>0.33514003091244099</v>
      </c>
      <c r="BQ15" s="20">
        <v>0.27503966005897801</v>
      </c>
      <c r="BR15" s="20">
        <v>0.280333385836671</v>
      </c>
      <c r="BS15" s="20">
        <v>0.26103879050886702</v>
      </c>
      <c r="BT15" s="20">
        <v>0.22803599906444499</v>
      </c>
      <c r="BU15" s="20">
        <v>0.29995444390654102</v>
      </c>
      <c r="BV15" s="20"/>
      <c r="BW15" s="20">
        <v>0.36466144700497699</v>
      </c>
      <c r="BX15" s="20">
        <v>0.27511049050283998</v>
      </c>
      <c r="BY15" s="20">
        <v>0.280705670495427</v>
      </c>
      <c r="BZ15" s="20">
        <v>0.28604109958936302</v>
      </c>
      <c r="CA15" s="20">
        <v>0.306029631089135</v>
      </c>
      <c r="CB15" s="20">
        <v>0.35796730050747</v>
      </c>
      <c r="CC15" s="20">
        <v>0.36219862615533699</v>
      </c>
      <c r="CD15" s="20">
        <v>0.17655408466068501</v>
      </c>
      <c r="CE15" s="20"/>
      <c r="CF15" s="20">
        <v>0.458236249601016</v>
      </c>
      <c r="CG15" s="20">
        <v>0.27461546933626702</v>
      </c>
      <c r="CH15" s="20">
        <v>0.26351677565329801</v>
      </c>
      <c r="CI15" s="20">
        <v>0.251478888657866</v>
      </c>
      <c r="CJ15" s="20">
        <v>0.28586641371881999</v>
      </c>
      <c r="CK15" s="20"/>
      <c r="CL15" s="20">
        <v>0.30399202495140998</v>
      </c>
      <c r="CM15" s="20"/>
      <c r="CN15" s="20">
        <v>0.26133896415909202</v>
      </c>
      <c r="CO15" s="20">
        <v>0.30566939606934801</v>
      </c>
      <c r="CP15" s="20">
        <v>0.31392386944128098</v>
      </c>
    </row>
    <row r="16" spans="2:94" x14ac:dyDescent="0.35">
      <c r="B16" s="18" t="s">
        <v>188</v>
      </c>
      <c r="C16" s="20">
        <v>0.19962535839048301</v>
      </c>
      <c r="D16" s="20">
        <v>0.23509717983321199</v>
      </c>
      <c r="E16" s="20">
        <v>0.164117857647016</v>
      </c>
      <c r="F16" s="20"/>
      <c r="G16" s="20">
        <v>0.18561696197798799</v>
      </c>
      <c r="H16" s="20">
        <v>0.19578049166769601</v>
      </c>
      <c r="I16" s="20">
        <v>0.20793621963495901</v>
      </c>
      <c r="J16" s="20">
        <v>0.195610583930693</v>
      </c>
      <c r="K16" s="20">
        <v>0.20565880900059</v>
      </c>
      <c r="L16" s="20">
        <v>0.20457899821751699</v>
      </c>
      <c r="M16" s="20"/>
      <c r="N16" s="20">
        <v>0.23668748118409499</v>
      </c>
      <c r="O16" s="20">
        <v>0.22572380741674</v>
      </c>
      <c r="P16" s="20">
        <v>0.163770145972333</v>
      </c>
      <c r="Q16" s="20">
        <v>0.16373893440486301</v>
      </c>
      <c r="R16" s="20"/>
      <c r="S16" s="20">
        <v>0.23963841754385301</v>
      </c>
      <c r="T16" s="20">
        <v>0.192582911360583</v>
      </c>
      <c r="U16" s="20">
        <v>0.188023657588476</v>
      </c>
      <c r="V16" s="20">
        <v>0.16677716792602701</v>
      </c>
      <c r="W16" s="20">
        <v>0.16542614751868101</v>
      </c>
      <c r="X16" s="20">
        <v>0.20451173358567501</v>
      </c>
      <c r="Y16" s="20">
        <v>0.21456363488944699</v>
      </c>
      <c r="Z16" s="20">
        <v>0.18846029790320701</v>
      </c>
      <c r="AA16" s="20">
        <v>0.192935277834723</v>
      </c>
      <c r="AB16" s="20">
        <v>0.198606584201276</v>
      </c>
      <c r="AC16" s="20">
        <v>0.22438275788541401</v>
      </c>
      <c r="AD16" s="20"/>
      <c r="AE16" s="20">
        <v>0.18472927835788899</v>
      </c>
      <c r="AF16" s="20">
        <v>0.22447892961040999</v>
      </c>
      <c r="AG16" s="20">
        <v>0.17096692423219201</v>
      </c>
      <c r="AH16" s="20"/>
      <c r="AI16" s="20">
        <v>0.208238765406973</v>
      </c>
      <c r="AJ16" s="20">
        <v>0.19804831302433901</v>
      </c>
      <c r="AK16" s="20">
        <v>0.252925182932137</v>
      </c>
      <c r="AL16" s="20">
        <v>0.182470022218432</v>
      </c>
      <c r="AM16" s="20">
        <v>0.16894570771460199</v>
      </c>
      <c r="AN16" s="20"/>
      <c r="AO16" s="20">
        <v>0.222137698962802</v>
      </c>
      <c r="AP16" s="20">
        <v>0.203360452449346</v>
      </c>
      <c r="AQ16" s="20">
        <v>0.21600907298015901</v>
      </c>
      <c r="AR16" s="20"/>
      <c r="AS16" s="20">
        <v>0.16000087118822801</v>
      </c>
      <c r="AT16" s="20">
        <v>0.187203235904605</v>
      </c>
      <c r="AU16" s="20">
        <v>0.232597544492335</v>
      </c>
      <c r="AV16" s="20">
        <v>0.23935983269521799</v>
      </c>
      <c r="AW16" s="20">
        <v>0.147539495078611</v>
      </c>
      <c r="AX16" s="20"/>
      <c r="AY16" s="20">
        <v>0.224522954575197</v>
      </c>
      <c r="AZ16" s="20">
        <v>0.104765529060955</v>
      </c>
      <c r="BA16" s="20">
        <v>0.188185280647162</v>
      </c>
      <c r="BB16" s="20">
        <v>0.149876884415823</v>
      </c>
      <c r="BC16" s="20">
        <v>0.22550204225866599</v>
      </c>
      <c r="BD16" s="20">
        <v>0.20676466786643599</v>
      </c>
      <c r="BE16" s="20">
        <v>0.20408904882109399</v>
      </c>
      <c r="BF16" s="20">
        <v>0.20699257949967201</v>
      </c>
      <c r="BG16" s="20">
        <v>0.195366441958613</v>
      </c>
      <c r="BH16" s="20">
        <v>0.22312266271669101</v>
      </c>
      <c r="BI16" s="20">
        <v>0.23208383618780001</v>
      </c>
      <c r="BJ16" s="20">
        <v>0.18106896132147601</v>
      </c>
      <c r="BK16" s="20">
        <v>0.26355470699389899</v>
      </c>
      <c r="BL16" s="20">
        <v>0.28805337882716497</v>
      </c>
      <c r="BM16" s="20">
        <v>0.317873939298916</v>
      </c>
      <c r="BN16" s="20">
        <v>0.21457534292396299</v>
      </c>
      <c r="BO16" s="20"/>
      <c r="BP16" s="20">
        <v>0.225780590654759</v>
      </c>
      <c r="BQ16" s="20">
        <v>0.20257219127804699</v>
      </c>
      <c r="BR16" s="20">
        <v>0.184986948161008</v>
      </c>
      <c r="BS16" s="20">
        <v>0.186762757395739</v>
      </c>
      <c r="BT16" s="20">
        <v>0.18783602923516399</v>
      </c>
      <c r="BU16" s="20">
        <v>0.18400038102125699</v>
      </c>
      <c r="BV16" s="20"/>
      <c r="BW16" s="20">
        <v>0.17417534115712599</v>
      </c>
      <c r="BX16" s="20">
        <v>0.202048358862327</v>
      </c>
      <c r="BY16" s="20">
        <v>0.189703140194625</v>
      </c>
      <c r="BZ16" s="20">
        <v>0.21450255723762399</v>
      </c>
      <c r="CA16" s="20">
        <v>0.23330952866796301</v>
      </c>
      <c r="CB16" s="20">
        <v>0.14011975353699399</v>
      </c>
      <c r="CC16" s="20">
        <v>0.21295444389957899</v>
      </c>
      <c r="CD16" s="20">
        <v>0.26485590705416201</v>
      </c>
      <c r="CE16" s="20"/>
      <c r="CF16" s="20">
        <v>0.167507523123758</v>
      </c>
      <c r="CG16" s="20">
        <v>0.21303471971723401</v>
      </c>
      <c r="CH16" s="20">
        <v>0.200747568361128</v>
      </c>
      <c r="CI16" s="20">
        <v>0.182343278222002</v>
      </c>
      <c r="CJ16" s="20">
        <v>0.20040954422579599</v>
      </c>
      <c r="CK16" s="20"/>
      <c r="CL16" s="20">
        <v>0.19753067466914701</v>
      </c>
      <c r="CM16" s="20"/>
      <c r="CN16" s="20">
        <v>0.19574702978970401</v>
      </c>
      <c r="CO16" s="20">
        <v>0.161965182024945</v>
      </c>
      <c r="CP16" s="20">
        <v>0.23846126301628501</v>
      </c>
    </row>
    <row r="17" spans="2:94" x14ac:dyDescent="0.35">
      <c r="B17" s="18" t="s">
        <v>147</v>
      </c>
      <c r="C17" s="21">
        <v>8.3243429161561897E-2</v>
      </c>
      <c r="D17" s="21">
        <v>9.5375045736421193E-2</v>
      </c>
      <c r="E17" s="21">
        <v>7.3507825016644601E-2</v>
      </c>
      <c r="F17" s="21"/>
      <c r="G17" s="21">
        <v>0.17649099752525099</v>
      </c>
      <c r="H17" s="21">
        <v>0.14658885539442601</v>
      </c>
      <c r="I17" s="21">
        <v>9.3622122982774295E-2</v>
      </c>
      <c r="J17" s="21">
        <v>5.8857607688021403E-2</v>
      </c>
      <c r="K17" s="21">
        <v>2.01333217684267E-2</v>
      </c>
      <c r="L17" s="21">
        <v>2.2733033098409999E-2</v>
      </c>
      <c r="M17" s="21"/>
      <c r="N17" s="21">
        <v>6.7593471397835198E-2</v>
      </c>
      <c r="O17" s="21">
        <v>3.2381739662496398E-2</v>
      </c>
      <c r="P17" s="21">
        <v>0.156929206194733</v>
      </c>
      <c r="Q17" s="21">
        <v>8.5066313393297205E-2</v>
      </c>
      <c r="R17" s="21"/>
      <c r="S17" s="21">
        <v>8.5338337231022104E-2</v>
      </c>
      <c r="T17" s="21">
        <v>5.2277093165915403E-2</v>
      </c>
      <c r="U17" s="21">
        <v>7.8461965228029798E-2</v>
      </c>
      <c r="V17" s="21">
        <v>0.12005043211641001</v>
      </c>
      <c r="W17" s="21">
        <v>0.13965399896766001</v>
      </c>
      <c r="X17" s="21">
        <v>0.100578554801227</v>
      </c>
      <c r="Y17" s="21">
        <v>5.7488551297122902E-2</v>
      </c>
      <c r="Z17" s="21">
        <v>8.3302719713429105E-2</v>
      </c>
      <c r="AA17" s="21">
        <v>7.0417021069044294E-2</v>
      </c>
      <c r="AB17" s="21">
        <v>0.100789779166129</v>
      </c>
      <c r="AC17" s="21">
        <v>2.68722215213343E-2</v>
      </c>
      <c r="AD17" s="21"/>
      <c r="AE17" s="21">
        <v>0.105602729176222</v>
      </c>
      <c r="AF17" s="21">
        <v>5.9432822768675501E-2</v>
      </c>
      <c r="AG17" s="21">
        <v>8.6298170826612605E-2</v>
      </c>
      <c r="AH17" s="21"/>
      <c r="AI17" s="21">
        <v>7.2233358153056995E-2</v>
      </c>
      <c r="AJ17" s="21">
        <v>0.12794823010532699</v>
      </c>
      <c r="AK17" s="21">
        <v>4.8783516971259197E-2</v>
      </c>
      <c r="AL17" s="21">
        <v>7.3667794989695307E-2</v>
      </c>
      <c r="AM17" s="21">
        <v>5.4065479889974101E-2</v>
      </c>
      <c r="AN17" s="21"/>
      <c r="AO17" s="21">
        <v>8.9085180772423306E-2</v>
      </c>
      <c r="AP17" s="21">
        <v>0.103847739436994</v>
      </c>
      <c r="AQ17" s="21">
        <v>0.117626612094549</v>
      </c>
      <c r="AR17" s="21"/>
      <c r="AS17" s="21">
        <v>0.100541619321401</v>
      </c>
      <c r="AT17" s="21">
        <v>9.7828559386865799E-2</v>
      </c>
      <c r="AU17" s="21">
        <v>5.1325034458061101E-2</v>
      </c>
      <c r="AV17" s="21">
        <v>6.0138652393366798E-2</v>
      </c>
      <c r="AW17" s="21">
        <v>0.236384639987401</v>
      </c>
      <c r="AX17" s="21"/>
      <c r="AY17" s="21">
        <v>6.6769228121589197E-2</v>
      </c>
      <c r="AZ17" s="21">
        <v>0.173327324247456</v>
      </c>
      <c r="BA17" s="21">
        <v>7.3105628229850006E-2</v>
      </c>
      <c r="BB17" s="21">
        <v>0.118652296538291</v>
      </c>
      <c r="BC17" s="21">
        <v>3.9891862098866603E-2</v>
      </c>
      <c r="BD17" s="21">
        <v>0.103397381618061</v>
      </c>
      <c r="BE17" s="21">
        <v>7.8477986351812301E-2</v>
      </c>
      <c r="BF17" s="21">
        <v>4.8812162371726302E-2</v>
      </c>
      <c r="BG17" s="21">
        <v>8.06835133362169E-2</v>
      </c>
      <c r="BH17" s="21">
        <v>5.2755453707498803E-2</v>
      </c>
      <c r="BI17" s="21">
        <v>2.6077706372799301E-2</v>
      </c>
      <c r="BJ17" s="21">
        <v>0.149985841803256</v>
      </c>
      <c r="BK17" s="21">
        <v>3.70962771219632E-2</v>
      </c>
      <c r="BL17" s="21">
        <v>6.1473041957770397E-2</v>
      </c>
      <c r="BM17" s="21">
        <v>4.2015518053181003E-2</v>
      </c>
      <c r="BN17" s="21">
        <v>0.230636781555942</v>
      </c>
      <c r="BO17" s="21"/>
      <c r="BP17" s="21">
        <v>0.109359440257682</v>
      </c>
      <c r="BQ17" s="21">
        <v>7.2467468780930494E-2</v>
      </c>
      <c r="BR17" s="21">
        <v>9.5346437675663601E-2</v>
      </c>
      <c r="BS17" s="21">
        <v>7.4276033113127596E-2</v>
      </c>
      <c r="BT17" s="21">
        <v>4.0199969829280903E-2</v>
      </c>
      <c r="BU17" s="21">
        <v>0.115954062885284</v>
      </c>
      <c r="BV17" s="21"/>
      <c r="BW17" s="21">
        <v>0.190486105847851</v>
      </c>
      <c r="BX17" s="21">
        <v>7.3062131640512396E-2</v>
      </c>
      <c r="BY17" s="21">
        <v>9.1002530300801507E-2</v>
      </c>
      <c r="BZ17" s="21">
        <v>7.1538542351738205E-2</v>
      </c>
      <c r="CA17" s="21">
        <v>7.2720102421171995E-2</v>
      </c>
      <c r="CB17" s="21">
        <v>0.21784754697047601</v>
      </c>
      <c r="CC17" s="21">
        <v>0.149244182255758</v>
      </c>
      <c r="CD17" s="21">
        <v>-8.8301822393477003E-2</v>
      </c>
      <c r="CE17" s="21"/>
      <c r="CF17" s="21">
        <v>0.290728726477258</v>
      </c>
      <c r="CG17" s="21">
        <v>6.1580749619033398E-2</v>
      </c>
      <c r="CH17" s="21">
        <v>6.2769207292170101E-2</v>
      </c>
      <c r="CI17" s="21">
        <v>6.9135610435863498E-2</v>
      </c>
      <c r="CJ17" s="21">
        <v>8.5456869493023599E-2</v>
      </c>
      <c r="CK17" s="21"/>
      <c r="CL17" s="21">
        <v>0.106461350282263</v>
      </c>
      <c r="CM17" s="21"/>
      <c r="CN17" s="21">
        <v>6.55919343693879E-2</v>
      </c>
      <c r="CO17" s="21">
        <v>0.14370421404440201</v>
      </c>
      <c r="CP17" s="21">
        <v>7.5462606424996706E-2</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CP22"/>
  <sheetViews>
    <sheetView showGridLines="0" topLeftCell="A5" workbookViewId="0">
      <pane xSplit="2" topLeftCell="AZ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182</v>
      </c>
      <c r="C9" s="17">
        <v>9.60631513181298E-2</v>
      </c>
      <c r="D9" s="17">
        <v>0.119423135843634</v>
      </c>
      <c r="E9" s="17">
        <v>7.4025933581192693E-2</v>
      </c>
      <c r="F9" s="17"/>
      <c r="G9" s="17">
        <v>0.13062627519363601</v>
      </c>
      <c r="H9" s="17">
        <v>0.13926926289918701</v>
      </c>
      <c r="I9" s="17">
        <v>0.10424290710485901</v>
      </c>
      <c r="J9" s="17">
        <v>7.8065883498980998E-2</v>
      </c>
      <c r="K9" s="17">
        <v>6.3840006987394907E-2</v>
      </c>
      <c r="L9" s="17">
        <v>6.7143264580944204E-2</v>
      </c>
      <c r="M9" s="17"/>
      <c r="N9" s="17">
        <v>0.113778353587961</v>
      </c>
      <c r="O9" s="17">
        <v>9.3102866274734394E-2</v>
      </c>
      <c r="P9" s="17">
        <v>9.8645405629756905E-2</v>
      </c>
      <c r="Q9" s="17">
        <v>7.8987924848921795E-2</v>
      </c>
      <c r="R9" s="17"/>
      <c r="S9" s="17">
        <v>0.149505820736241</v>
      </c>
      <c r="T9" s="17">
        <v>7.1027622184015801E-2</v>
      </c>
      <c r="U9" s="17">
        <v>7.6098387335315598E-2</v>
      </c>
      <c r="V9" s="17">
        <v>0.118554684847391</v>
      </c>
      <c r="W9" s="17">
        <v>8.4684032475566398E-2</v>
      </c>
      <c r="X9" s="17">
        <v>9.1478994416410803E-2</v>
      </c>
      <c r="Y9" s="17">
        <v>8.2602081631633101E-2</v>
      </c>
      <c r="Z9" s="17">
        <v>9.4554154931955403E-2</v>
      </c>
      <c r="AA9" s="17">
        <v>0.110984806378373</v>
      </c>
      <c r="AB9" s="17">
        <v>5.6594410799255E-2</v>
      </c>
      <c r="AC9" s="17">
        <v>8.8169751637704102E-2</v>
      </c>
      <c r="AD9" s="17"/>
      <c r="AE9" s="17">
        <v>9.1741632168345605E-2</v>
      </c>
      <c r="AF9" s="17">
        <v>9.8020313100684306E-2</v>
      </c>
      <c r="AG9" s="17">
        <v>0.101511089655011</v>
      </c>
      <c r="AH9" s="17"/>
      <c r="AI9" s="17">
        <v>9.8200585588627307E-2</v>
      </c>
      <c r="AJ9" s="17">
        <v>0.121357859604802</v>
      </c>
      <c r="AK9" s="17">
        <v>0.111139905039775</v>
      </c>
      <c r="AL9" s="17">
        <v>0.106763640559168</v>
      </c>
      <c r="AM9" s="17">
        <v>7.3912193269046397E-2</v>
      </c>
      <c r="AN9" s="17"/>
      <c r="AO9" s="17">
        <v>0.125371803435225</v>
      </c>
      <c r="AP9" s="17">
        <v>0.107246084766927</v>
      </c>
      <c r="AQ9" s="17">
        <v>0.143716387579334</v>
      </c>
      <c r="AR9" s="17"/>
      <c r="AS9" s="17">
        <v>7.5914176637728495E-2</v>
      </c>
      <c r="AT9" s="17">
        <v>7.6561082707919698E-2</v>
      </c>
      <c r="AU9" s="17">
        <v>0.10871222579262201</v>
      </c>
      <c r="AV9" s="17">
        <v>0.145876520874031</v>
      </c>
      <c r="AW9" s="17">
        <v>0.206097467121894</v>
      </c>
      <c r="AX9" s="17"/>
      <c r="AY9" s="17">
        <v>9.1979295114413107E-2</v>
      </c>
      <c r="AZ9" s="17">
        <v>0.11568449067301299</v>
      </c>
      <c r="BA9" s="17">
        <v>8.7049437099516305E-2</v>
      </c>
      <c r="BB9" s="17">
        <v>7.8176420235961094E-2</v>
      </c>
      <c r="BC9" s="17">
        <v>0.105639543933505</v>
      </c>
      <c r="BD9" s="17">
        <v>9.8420793639592594E-2</v>
      </c>
      <c r="BE9" s="17">
        <v>6.2705941667960105E-2</v>
      </c>
      <c r="BF9" s="17">
        <v>7.4312281532110294E-2</v>
      </c>
      <c r="BG9" s="17">
        <v>8.1652178829586294E-2</v>
      </c>
      <c r="BH9" s="17">
        <v>0.117958436987082</v>
      </c>
      <c r="BI9" s="17">
        <v>8.19239889852727E-2</v>
      </c>
      <c r="BJ9" s="17">
        <v>8.1364885738697407E-2</v>
      </c>
      <c r="BK9" s="17">
        <v>0.105418600815087</v>
      </c>
      <c r="BL9" s="17">
        <v>0.14074935886659301</v>
      </c>
      <c r="BM9" s="17">
        <v>6.5204734178612903E-2</v>
      </c>
      <c r="BN9" s="17">
        <v>0.27172802928284101</v>
      </c>
      <c r="BO9" s="17"/>
      <c r="BP9" s="17">
        <v>0.15498240016458301</v>
      </c>
      <c r="BQ9" s="17">
        <v>9.0386715587615393E-2</v>
      </c>
      <c r="BR9" s="17">
        <v>8.6390248066789799E-2</v>
      </c>
      <c r="BS9" s="17">
        <v>7.6012384595318505E-2</v>
      </c>
      <c r="BT9" s="17">
        <v>5.4364914768563498E-2</v>
      </c>
      <c r="BU9" s="17">
        <v>5.8716076201313402E-2</v>
      </c>
      <c r="BV9" s="17"/>
      <c r="BW9" s="17">
        <v>0.122745568573375</v>
      </c>
      <c r="BX9" s="17">
        <v>9.0726275805016104E-2</v>
      </c>
      <c r="BY9" s="17">
        <v>8.5261835742860906E-2</v>
      </c>
      <c r="BZ9" s="17">
        <v>0.10092421634927</v>
      </c>
      <c r="CA9" s="17">
        <v>0.109512835282007</v>
      </c>
      <c r="CB9" s="17">
        <v>0.16537007904074</v>
      </c>
      <c r="CC9" s="17">
        <v>0.154754553586719</v>
      </c>
      <c r="CD9" s="17">
        <v>6.3455589362077305E-2</v>
      </c>
      <c r="CE9" s="17"/>
      <c r="CF9" s="17">
        <v>0.21009905871999501</v>
      </c>
      <c r="CG9" s="17">
        <v>8.8643888123883796E-2</v>
      </c>
      <c r="CH9" s="17">
        <v>7.9653014294277097E-2</v>
      </c>
      <c r="CI9" s="17">
        <v>9.2735604210231207E-2</v>
      </c>
      <c r="CJ9" s="17">
        <v>8.7818108133818504E-2</v>
      </c>
      <c r="CK9" s="17"/>
      <c r="CL9" s="17">
        <v>0.119703397237337</v>
      </c>
      <c r="CM9" s="17"/>
      <c r="CN9" s="17">
        <v>8.1183436084032903E-2</v>
      </c>
      <c r="CO9" s="17">
        <v>7.39992385459739E-2</v>
      </c>
      <c r="CP9" s="17">
        <v>0.14762754050693699</v>
      </c>
    </row>
    <row r="10" spans="2:94" x14ac:dyDescent="0.35">
      <c r="B10" s="18" t="s">
        <v>183</v>
      </c>
      <c r="C10" s="17">
        <v>0.28398914186776902</v>
      </c>
      <c r="D10" s="17">
        <v>0.30392283849596002</v>
      </c>
      <c r="E10" s="17">
        <v>0.26630341752563103</v>
      </c>
      <c r="F10" s="17"/>
      <c r="G10" s="17">
        <v>0.287191431742915</v>
      </c>
      <c r="H10" s="17">
        <v>0.287298834491305</v>
      </c>
      <c r="I10" s="17">
        <v>0.30799149797380598</v>
      </c>
      <c r="J10" s="17">
        <v>0.25661669655399</v>
      </c>
      <c r="K10" s="17">
        <v>0.27070110654615298</v>
      </c>
      <c r="L10" s="17">
        <v>0.290723065907455</v>
      </c>
      <c r="M10" s="17"/>
      <c r="N10" s="17">
        <v>0.294633972495979</v>
      </c>
      <c r="O10" s="17">
        <v>0.30693378672170901</v>
      </c>
      <c r="P10" s="17">
        <v>0.27936390086295099</v>
      </c>
      <c r="Q10" s="17">
        <v>0.25354473229390101</v>
      </c>
      <c r="R10" s="17"/>
      <c r="S10" s="17">
        <v>0.321803466823261</v>
      </c>
      <c r="T10" s="17">
        <v>0.26017269229404599</v>
      </c>
      <c r="U10" s="17">
        <v>0.25961743910138602</v>
      </c>
      <c r="V10" s="17">
        <v>0.27281177149872998</v>
      </c>
      <c r="W10" s="17">
        <v>0.35121411955531401</v>
      </c>
      <c r="X10" s="17">
        <v>0.29263015278721499</v>
      </c>
      <c r="Y10" s="17">
        <v>0.27301210577087598</v>
      </c>
      <c r="Z10" s="17">
        <v>0.291092214612724</v>
      </c>
      <c r="AA10" s="17">
        <v>0.27375225680787502</v>
      </c>
      <c r="AB10" s="17">
        <v>0.26028455777109</v>
      </c>
      <c r="AC10" s="17">
        <v>0.26664664270259802</v>
      </c>
      <c r="AD10" s="17"/>
      <c r="AE10" s="17">
        <v>0.27593844750876001</v>
      </c>
      <c r="AF10" s="17">
        <v>0.29766036383897598</v>
      </c>
      <c r="AG10" s="17">
        <v>0.281237163128223</v>
      </c>
      <c r="AH10" s="17"/>
      <c r="AI10" s="17">
        <v>0.323308529220247</v>
      </c>
      <c r="AJ10" s="17">
        <v>0.26487717891303098</v>
      </c>
      <c r="AK10" s="17">
        <v>0.34414149541006001</v>
      </c>
      <c r="AL10" s="17">
        <v>0.19099224557900901</v>
      </c>
      <c r="AM10" s="17">
        <v>0.25361458680118498</v>
      </c>
      <c r="AN10" s="17"/>
      <c r="AO10" s="17">
        <v>0.38513962797736401</v>
      </c>
      <c r="AP10" s="17">
        <v>0.29128447550173198</v>
      </c>
      <c r="AQ10" s="17">
        <v>0.30694522986189299</v>
      </c>
      <c r="AR10" s="17"/>
      <c r="AS10" s="17">
        <v>0.24274441525250001</v>
      </c>
      <c r="AT10" s="17">
        <v>0.26609643140037098</v>
      </c>
      <c r="AU10" s="17">
        <v>0.30260799467335803</v>
      </c>
      <c r="AV10" s="17">
        <v>0.33630490104532201</v>
      </c>
      <c r="AW10" s="17">
        <v>0.32429214488685998</v>
      </c>
      <c r="AX10" s="17"/>
      <c r="AY10" s="17">
        <v>0.160656079549646</v>
      </c>
      <c r="AZ10" s="17">
        <v>0.221497051316283</v>
      </c>
      <c r="BA10" s="17">
        <v>0.241056501621907</v>
      </c>
      <c r="BB10" s="17">
        <v>0.26287348736447402</v>
      </c>
      <c r="BC10" s="17">
        <v>0.258251491491086</v>
      </c>
      <c r="BD10" s="17">
        <v>0.32866324050377999</v>
      </c>
      <c r="BE10" s="17">
        <v>0.29670818922914699</v>
      </c>
      <c r="BF10" s="17">
        <v>0.29428096337069798</v>
      </c>
      <c r="BG10" s="17">
        <v>0.27030551020534399</v>
      </c>
      <c r="BH10" s="17">
        <v>0.317888019033705</v>
      </c>
      <c r="BI10" s="17">
        <v>0.33242414315362401</v>
      </c>
      <c r="BJ10" s="17">
        <v>0.32628603683802798</v>
      </c>
      <c r="BK10" s="17">
        <v>0.26594795894394602</v>
      </c>
      <c r="BL10" s="17">
        <v>0.28500913775639403</v>
      </c>
      <c r="BM10" s="17">
        <v>0.26951866953060399</v>
      </c>
      <c r="BN10" s="17">
        <v>0.34245970430001199</v>
      </c>
      <c r="BO10" s="17"/>
      <c r="BP10" s="17">
        <v>0.31854328173480001</v>
      </c>
      <c r="BQ10" s="17">
        <v>0.25822516286897501</v>
      </c>
      <c r="BR10" s="17">
        <v>0.29284040670521599</v>
      </c>
      <c r="BS10" s="17">
        <v>0.29509410699225502</v>
      </c>
      <c r="BT10" s="17">
        <v>0.23664312462453199</v>
      </c>
      <c r="BU10" s="17">
        <v>0.30014491852667702</v>
      </c>
      <c r="BV10" s="17"/>
      <c r="BW10" s="17">
        <v>0.33288003410509198</v>
      </c>
      <c r="BX10" s="17">
        <v>0.30004445890114501</v>
      </c>
      <c r="BY10" s="17">
        <v>0.29590015168199202</v>
      </c>
      <c r="BZ10" s="17">
        <v>0.28068363403631202</v>
      </c>
      <c r="CA10" s="17">
        <v>0.284174735358381</v>
      </c>
      <c r="CB10" s="17">
        <v>0.25941571393724799</v>
      </c>
      <c r="CC10" s="17">
        <v>0.237535939248778</v>
      </c>
      <c r="CD10" s="17">
        <v>0.231013954959989</v>
      </c>
      <c r="CE10" s="17"/>
      <c r="CF10" s="17">
        <v>0.31208189995669999</v>
      </c>
      <c r="CG10" s="17">
        <v>0.30477472727760102</v>
      </c>
      <c r="CH10" s="17">
        <v>0.28054925451129797</v>
      </c>
      <c r="CI10" s="17">
        <v>0.24980598742951499</v>
      </c>
      <c r="CJ10" s="17">
        <v>0.18420840783419801</v>
      </c>
      <c r="CK10" s="17"/>
      <c r="CL10" s="17">
        <v>0.36563579198339102</v>
      </c>
      <c r="CM10" s="17"/>
      <c r="CN10" s="17">
        <v>0.22248496401756299</v>
      </c>
      <c r="CO10" s="17">
        <v>0.35540869315843499</v>
      </c>
      <c r="CP10" s="17">
        <v>0.3677019098723</v>
      </c>
    </row>
    <row r="11" spans="2:94" x14ac:dyDescent="0.35">
      <c r="B11" s="18" t="s">
        <v>184</v>
      </c>
      <c r="C11" s="17">
        <v>0.27208481856286298</v>
      </c>
      <c r="D11" s="17">
        <v>0.24633686847010799</v>
      </c>
      <c r="E11" s="17">
        <v>0.299355928016307</v>
      </c>
      <c r="F11" s="17"/>
      <c r="G11" s="17">
        <v>0.24248460082054701</v>
      </c>
      <c r="H11" s="17">
        <v>0.26096310778819498</v>
      </c>
      <c r="I11" s="17">
        <v>0.26959694296617998</v>
      </c>
      <c r="J11" s="17">
        <v>0.263920409067321</v>
      </c>
      <c r="K11" s="17">
        <v>0.27940957811311701</v>
      </c>
      <c r="L11" s="17">
        <v>0.30470544418317602</v>
      </c>
      <c r="M11" s="17"/>
      <c r="N11" s="17">
        <v>0.255008396149909</v>
      </c>
      <c r="O11" s="17">
        <v>0.245905764162624</v>
      </c>
      <c r="P11" s="17">
        <v>0.27910646133910499</v>
      </c>
      <c r="Q11" s="17">
        <v>0.31203971071961201</v>
      </c>
      <c r="R11" s="17"/>
      <c r="S11" s="17">
        <v>0.208237098776659</v>
      </c>
      <c r="T11" s="17">
        <v>0.31004469838590898</v>
      </c>
      <c r="U11" s="17">
        <v>0.28158126408747203</v>
      </c>
      <c r="V11" s="17">
        <v>0.26376200037841302</v>
      </c>
      <c r="W11" s="17">
        <v>0.26808765447174299</v>
      </c>
      <c r="X11" s="17">
        <v>0.29349410371773199</v>
      </c>
      <c r="Y11" s="17">
        <v>0.26825180533502002</v>
      </c>
      <c r="Z11" s="17">
        <v>0.30227102056529198</v>
      </c>
      <c r="AA11" s="17">
        <v>0.27120859240814899</v>
      </c>
      <c r="AB11" s="17">
        <v>0.26900420131792502</v>
      </c>
      <c r="AC11" s="17">
        <v>0.30833448332847702</v>
      </c>
      <c r="AD11" s="17"/>
      <c r="AE11" s="17">
        <v>0.28436306963149199</v>
      </c>
      <c r="AF11" s="17">
        <v>0.25418166594478298</v>
      </c>
      <c r="AG11" s="17">
        <v>0.30156856951943201</v>
      </c>
      <c r="AH11" s="17"/>
      <c r="AI11" s="17">
        <v>0.28653279662907299</v>
      </c>
      <c r="AJ11" s="17">
        <v>0.25112207563806899</v>
      </c>
      <c r="AK11" s="17">
        <v>0.242872716480172</v>
      </c>
      <c r="AL11" s="17">
        <v>0.24738575477128599</v>
      </c>
      <c r="AM11" s="17">
        <v>0.30399003594530299</v>
      </c>
      <c r="AN11" s="17"/>
      <c r="AO11" s="17">
        <v>0.277554353466754</v>
      </c>
      <c r="AP11" s="17">
        <v>0.26018085136723701</v>
      </c>
      <c r="AQ11" s="17">
        <v>0.23745684178276599</v>
      </c>
      <c r="AR11" s="17"/>
      <c r="AS11" s="17">
        <v>0.34232772455860999</v>
      </c>
      <c r="AT11" s="17">
        <v>0.283937730855713</v>
      </c>
      <c r="AU11" s="17">
        <v>0.224207613150125</v>
      </c>
      <c r="AV11" s="17">
        <v>0.20844225179171499</v>
      </c>
      <c r="AW11" s="17">
        <v>0.16947577100514799</v>
      </c>
      <c r="AX11" s="17"/>
      <c r="AY11" s="17">
        <v>0.19663236979901999</v>
      </c>
      <c r="AZ11" s="17">
        <v>0.319278878102354</v>
      </c>
      <c r="BA11" s="17">
        <v>0.27758599010872598</v>
      </c>
      <c r="BB11" s="17">
        <v>0.30113887148421897</v>
      </c>
      <c r="BC11" s="17">
        <v>0.29054245204226198</v>
      </c>
      <c r="BD11" s="17">
        <v>0.26015112768194398</v>
      </c>
      <c r="BE11" s="17">
        <v>0.29083039864745402</v>
      </c>
      <c r="BF11" s="17">
        <v>0.30801642032002802</v>
      </c>
      <c r="BG11" s="17">
        <v>0.30151974622015298</v>
      </c>
      <c r="BH11" s="17">
        <v>0.25459949234644602</v>
      </c>
      <c r="BI11" s="17">
        <v>0.25678519860795002</v>
      </c>
      <c r="BJ11" s="17">
        <v>0.23259128655626399</v>
      </c>
      <c r="BK11" s="17">
        <v>0.27829762091245203</v>
      </c>
      <c r="BL11" s="17">
        <v>0.14949524597709801</v>
      </c>
      <c r="BM11" s="17">
        <v>0.23150617155921099</v>
      </c>
      <c r="BN11" s="17">
        <v>0.16685855151644499</v>
      </c>
      <c r="BO11" s="17"/>
      <c r="BP11" s="17">
        <v>0.21820799464526999</v>
      </c>
      <c r="BQ11" s="17">
        <v>0.27866993452094702</v>
      </c>
      <c r="BR11" s="17">
        <v>0.28737931437145597</v>
      </c>
      <c r="BS11" s="17">
        <v>0.29372012755868898</v>
      </c>
      <c r="BT11" s="17">
        <v>0.29855603817731202</v>
      </c>
      <c r="BU11" s="17">
        <v>0.29714848958780299</v>
      </c>
      <c r="BV11" s="17"/>
      <c r="BW11" s="17">
        <v>0.21003961866514601</v>
      </c>
      <c r="BX11" s="17">
        <v>0.27232309671729898</v>
      </c>
      <c r="BY11" s="17">
        <v>0.28649326484611298</v>
      </c>
      <c r="BZ11" s="17">
        <v>0.26195705652546503</v>
      </c>
      <c r="CA11" s="17">
        <v>0.26671693459672002</v>
      </c>
      <c r="CB11" s="17">
        <v>0.24080954177879599</v>
      </c>
      <c r="CC11" s="17">
        <v>0.32585069418493101</v>
      </c>
      <c r="CD11" s="17">
        <v>0.242994634855345</v>
      </c>
      <c r="CE11" s="17"/>
      <c r="CF11" s="17">
        <v>0.23627875867989201</v>
      </c>
      <c r="CG11" s="17">
        <v>0.27531611147617102</v>
      </c>
      <c r="CH11" s="17">
        <v>0.280350247352674</v>
      </c>
      <c r="CI11" s="17">
        <v>0.26313030732417497</v>
      </c>
      <c r="CJ11" s="17">
        <v>0.274317840595805</v>
      </c>
      <c r="CK11" s="17"/>
      <c r="CL11" s="17">
        <v>0.277572887724918</v>
      </c>
      <c r="CM11" s="17"/>
      <c r="CN11" s="17">
        <v>0.26290470307745001</v>
      </c>
      <c r="CO11" s="17">
        <v>0.29554579696537298</v>
      </c>
      <c r="CP11" s="17">
        <v>0.274391854870359</v>
      </c>
    </row>
    <row r="12" spans="2:94" x14ac:dyDescent="0.35">
      <c r="B12" s="18" t="s">
        <v>185</v>
      </c>
      <c r="C12" s="17">
        <v>0.16445839261430401</v>
      </c>
      <c r="D12" s="17">
        <v>0.16464125261124299</v>
      </c>
      <c r="E12" s="17">
        <v>0.16209998150475499</v>
      </c>
      <c r="F12" s="17"/>
      <c r="G12" s="17">
        <v>0.179885937028331</v>
      </c>
      <c r="H12" s="17">
        <v>0.15212033841051401</v>
      </c>
      <c r="I12" s="17">
        <v>0.133528732660779</v>
      </c>
      <c r="J12" s="17">
        <v>0.176233705607442</v>
      </c>
      <c r="K12" s="17">
        <v>0.18195048001593001</v>
      </c>
      <c r="L12" s="17">
        <v>0.168144002102185</v>
      </c>
      <c r="M12" s="17"/>
      <c r="N12" s="17">
        <v>0.18062138792447399</v>
      </c>
      <c r="O12" s="17">
        <v>0.16199071749261101</v>
      </c>
      <c r="P12" s="17">
        <v>0.16859259465154899</v>
      </c>
      <c r="Q12" s="17">
        <v>0.14515178515532201</v>
      </c>
      <c r="R12" s="17"/>
      <c r="S12" s="17">
        <v>0.17060249196802801</v>
      </c>
      <c r="T12" s="17">
        <v>0.16425967468864899</v>
      </c>
      <c r="U12" s="17">
        <v>0.166596410973536</v>
      </c>
      <c r="V12" s="17">
        <v>0.181971476488861</v>
      </c>
      <c r="W12" s="17">
        <v>0.16621662190410599</v>
      </c>
      <c r="X12" s="17">
        <v>0.158126158439515</v>
      </c>
      <c r="Y12" s="17">
        <v>0.151208934526564</v>
      </c>
      <c r="Z12" s="17">
        <v>0.146761828696307</v>
      </c>
      <c r="AA12" s="17">
        <v>0.16012167796451299</v>
      </c>
      <c r="AB12" s="17">
        <v>0.18702595652190199</v>
      </c>
      <c r="AC12" s="17">
        <v>0.125998147633785</v>
      </c>
      <c r="AD12" s="17"/>
      <c r="AE12" s="17">
        <v>0.16193002826187999</v>
      </c>
      <c r="AF12" s="17">
        <v>0.1741289140177</v>
      </c>
      <c r="AG12" s="17">
        <v>0.13860655615457401</v>
      </c>
      <c r="AH12" s="17"/>
      <c r="AI12" s="17">
        <v>0.14783264938033799</v>
      </c>
      <c r="AJ12" s="17">
        <v>0.169711817155516</v>
      </c>
      <c r="AK12" s="17">
        <v>0.16409469959363701</v>
      </c>
      <c r="AL12" s="17">
        <v>0.201700934444695</v>
      </c>
      <c r="AM12" s="17">
        <v>0.143666536895763</v>
      </c>
      <c r="AN12" s="17"/>
      <c r="AO12" s="17">
        <v>0.113186274573447</v>
      </c>
      <c r="AP12" s="17">
        <v>0.17084462633963701</v>
      </c>
      <c r="AQ12" s="17">
        <v>0.17970618830424101</v>
      </c>
      <c r="AR12" s="17"/>
      <c r="AS12" s="17">
        <v>0.15579303292668401</v>
      </c>
      <c r="AT12" s="17">
        <v>0.170340581676557</v>
      </c>
      <c r="AU12" s="17">
        <v>0.17010548473241</v>
      </c>
      <c r="AV12" s="17">
        <v>0.16237822948626601</v>
      </c>
      <c r="AW12" s="17">
        <v>0.227499090430902</v>
      </c>
      <c r="AX12" s="17"/>
      <c r="AY12" s="17">
        <v>0.168535863842186</v>
      </c>
      <c r="AZ12" s="17">
        <v>0.14770721610222301</v>
      </c>
      <c r="BA12" s="17">
        <v>0.166893313322829</v>
      </c>
      <c r="BB12" s="17">
        <v>0.13648748114609</v>
      </c>
      <c r="BC12" s="17">
        <v>0.166939948370663</v>
      </c>
      <c r="BD12" s="17">
        <v>0.14900007043661101</v>
      </c>
      <c r="BE12" s="17">
        <v>0.18971536872536299</v>
      </c>
      <c r="BF12" s="17">
        <v>0.155812998347927</v>
      </c>
      <c r="BG12" s="17">
        <v>0.16521813759432899</v>
      </c>
      <c r="BH12" s="17">
        <v>0.14421756644393999</v>
      </c>
      <c r="BI12" s="17">
        <v>0.16120434920141299</v>
      </c>
      <c r="BJ12" s="17">
        <v>0.195833302647135</v>
      </c>
      <c r="BK12" s="17">
        <v>0.174613958313522</v>
      </c>
      <c r="BL12" s="17">
        <v>0.25854223230607798</v>
      </c>
      <c r="BM12" s="17">
        <v>0.184656647065573</v>
      </c>
      <c r="BN12" s="17">
        <v>0.115533279301582</v>
      </c>
      <c r="BO12" s="17"/>
      <c r="BP12" s="17">
        <v>0.152186299878072</v>
      </c>
      <c r="BQ12" s="17">
        <v>0.17379067612708099</v>
      </c>
      <c r="BR12" s="17">
        <v>0.14591371575992099</v>
      </c>
      <c r="BS12" s="17">
        <v>0.156191531273663</v>
      </c>
      <c r="BT12" s="17">
        <v>0.19798991459659601</v>
      </c>
      <c r="BU12" s="17">
        <v>0.177367352947955</v>
      </c>
      <c r="BV12" s="17"/>
      <c r="BW12" s="17">
        <v>0.12495318624200601</v>
      </c>
      <c r="BX12" s="17">
        <v>0.161883425925442</v>
      </c>
      <c r="BY12" s="17">
        <v>0.171453380537441</v>
      </c>
      <c r="BZ12" s="17">
        <v>0.17941413211787499</v>
      </c>
      <c r="CA12" s="17">
        <v>0.16098913947053001</v>
      </c>
      <c r="CB12" s="17">
        <v>0.124070409801103</v>
      </c>
      <c r="CC12" s="17">
        <v>0.12236417192914099</v>
      </c>
      <c r="CD12" s="17">
        <v>0.17112706406105899</v>
      </c>
      <c r="CE12" s="17"/>
      <c r="CF12" s="17">
        <v>0.133126826941383</v>
      </c>
      <c r="CG12" s="17">
        <v>0.17121443040463699</v>
      </c>
      <c r="CH12" s="17">
        <v>0.162719443412708</v>
      </c>
      <c r="CI12" s="17">
        <v>0.17173334783855301</v>
      </c>
      <c r="CJ12" s="17">
        <v>0.158414420099487</v>
      </c>
      <c r="CK12" s="17"/>
      <c r="CL12" s="17">
        <v>0.13036609040820599</v>
      </c>
      <c r="CM12" s="17"/>
      <c r="CN12" s="17">
        <v>0.19548665582097299</v>
      </c>
      <c r="CO12" s="17">
        <v>0.13872598075454901</v>
      </c>
      <c r="CP12" s="17">
        <v>0.114030122597547</v>
      </c>
    </row>
    <row r="13" spans="2:94" x14ac:dyDescent="0.35">
      <c r="B13" s="18" t="s">
        <v>186</v>
      </c>
      <c r="C13" s="17">
        <v>9.6564747426063399E-2</v>
      </c>
      <c r="D13" s="17">
        <v>0.107821834413764</v>
      </c>
      <c r="E13" s="17">
        <v>8.3408809448745902E-2</v>
      </c>
      <c r="F13" s="17"/>
      <c r="G13" s="17">
        <v>8.4607752207254597E-2</v>
      </c>
      <c r="H13" s="17">
        <v>7.9442507189070893E-2</v>
      </c>
      <c r="I13" s="17">
        <v>0.106622793014183</v>
      </c>
      <c r="J13" s="17">
        <v>0.121714088452366</v>
      </c>
      <c r="K13" s="17">
        <v>0.112240896785578</v>
      </c>
      <c r="L13" s="17">
        <v>7.9470819745293103E-2</v>
      </c>
      <c r="M13" s="17"/>
      <c r="N13" s="17">
        <v>9.7340859353789499E-2</v>
      </c>
      <c r="O13" s="17">
        <v>0.10902325539287901</v>
      </c>
      <c r="P13" s="17">
        <v>8.2854071827853301E-2</v>
      </c>
      <c r="Q13" s="17">
        <v>9.4957971886222195E-2</v>
      </c>
      <c r="R13" s="17"/>
      <c r="S13" s="17">
        <v>7.5441981805465505E-2</v>
      </c>
      <c r="T13" s="17">
        <v>0.10683961076258799</v>
      </c>
      <c r="U13" s="17">
        <v>0.10238762374478701</v>
      </c>
      <c r="V13" s="17">
        <v>9.0681869933241205E-2</v>
      </c>
      <c r="W13" s="17">
        <v>5.8713671816311597E-2</v>
      </c>
      <c r="X13" s="17">
        <v>7.9628483428438396E-2</v>
      </c>
      <c r="Y13" s="17">
        <v>0.12591729556978101</v>
      </c>
      <c r="Z13" s="17">
        <v>8.4148012616852799E-2</v>
      </c>
      <c r="AA13" s="17">
        <v>0.103450144311775</v>
      </c>
      <c r="AB13" s="17">
        <v>0.124732014649268</v>
      </c>
      <c r="AC13" s="17">
        <v>0.11090555145193</v>
      </c>
      <c r="AD13" s="17"/>
      <c r="AE13" s="17">
        <v>0.107114365145221</v>
      </c>
      <c r="AF13" s="17">
        <v>9.35765676082147E-2</v>
      </c>
      <c r="AG13" s="17">
        <v>6.19888142716888E-2</v>
      </c>
      <c r="AH13" s="17"/>
      <c r="AI13" s="17">
        <v>6.7458851652938898E-2</v>
      </c>
      <c r="AJ13" s="17">
        <v>0.12770414014572001</v>
      </c>
      <c r="AK13" s="17">
        <v>7.3717013626783096E-2</v>
      </c>
      <c r="AL13" s="17">
        <v>0.154831977772806</v>
      </c>
      <c r="AM13" s="17">
        <v>8.8513837404506898E-2</v>
      </c>
      <c r="AN13" s="17"/>
      <c r="AO13" s="17">
        <v>3.3933852586430502E-2</v>
      </c>
      <c r="AP13" s="17">
        <v>0.107575623969805</v>
      </c>
      <c r="AQ13" s="17">
        <v>6.1861372233941697E-2</v>
      </c>
      <c r="AR13" s="17"/>
      <c r="AS13" s="17">
        <v>7.7666591820921796E-2</v>
      </c>
      <c r="AT13" s="17">
        <v>8.9748406584323301E-2</v>
      </c>
      <c r="AU13" s="17">
        <v>0.11697953919182499</v>
      </c>
      <c r="AV13" s="17">
        <v>0.100588071317986</v>
      </c>
      <c r="AW13" s="17">
        <v>7.2635526555195701E-2</v>
      </c>
      <c r="AX13" s="17"/>
      <c r="AY13" s="17">
        <v>0.19058594077684399</v>
      </c>
      <c r="AZ13" s="17">
        <v>8.2414313008235596E-2</v>
      </c>
      <c r="BA13" s="17">
        <v>0.11666998669791601</v>
      </c>
      <c r="BB13" s="17">
        <v>0.10614796347231401</v>
      </c>
      <c r="BC13" s="17">
        <v>9.2619987958050598E-2</v>
      </c>
      <c r="BD13" s="17">
        <v>9.4271799014541593E-2</v>
      </c>
      <c r="BE13" s="17">
        <v>7.2180609197092405E-2</v>
      </c>
      <c r="BF13" s="17">
        <v>0.100112916382797</v>
      </c>
      <c r="BG13" s="17">
        <v>0.109131833635737</v>
      </c>
      <c r="BH13" s="17">
        <v>0.10431115071355999</v>
      </c>
      <c r="BI13" s="17">
        <v>8.8934606297176394E-2</v>
      </c>
      <c r="BJ13" s="17">
        <v>9.9131413778388897E-2</v>
      </c>
      <c r="BK13" s="17">
        <v>0.100380527134317</v>
      </c>
      <c r="BL13" s="17">
        <v>0.11384412137276</v>
      </c>
      <c r="BM13" s="17">
        <v>0.169389388995239</v>
      </c>
      <c r="BN13" s="17">
        <v>8.4996661586430294E-2</v>
      </c>
      <c r="BO13" s="17"/>
      <c r="BP13" s="17">
        <v>8.9823071314347497E-2</v>
      </c>
      <c r="BQ13" s="17">
        <v>0.10614916294653599</v>
      </c>
      <c r="BR13" s="17">
        <v>9.5031673956706905E-2</v>
      </c>
      <c r="BS13" s="17">
        <v>9.0912077770786401E-2</v>
      </c>
      <c r="BT13" s="17">
        <v>0.104234842738646</v>
      </c>
      <c r="BU13" s="17">
        <v>8.7546155253689403E-2</v>
      </c>
      <c r="BV13" s="17"/>
      <c r="BW13" s="17">
        <v>0.11157244740734799</v>
      </c>
      <c r="BX13" s="17">
        <v>9.4508457358203499E-2</v>
      </c>
      <c r="BY13" s="17">
        <v>8.9973828479587598E-2</v>
      </c>
      <c r="BZ13" s="17">
        <v>9.8353839310235003E-2</v>
      </c>
      <c r="CA13" s="17">
        <v>0.109852575373035</v>
      </c>
      <c r="CB13" s="17">
        <v>0.104927798471857</v>
      </c>
      <c r="CC13" s="17">
        <v>7.86190887733383E-2</v>
      </c>
      <c r="CD13" s="17">
        <v>0.121391954812933</v>
      </c>
      <c r="CE13" s="17"/>
      <c r="CF13" s="17">
        <v>4.6967467622269901E-2</v>
      </c>
      <c r="CG13" s="17">
        <v>8.76320575118687E-2</v>
      </c>
      <c r="CH13" s="17">
        <v>9.8579182442496804E-2</v>
      </c>
      <c r="CI13" s="17">
        <v>0.12540238340009499</v>
      </c>
      <c r="CJ13" s="17">
        <v>0.164269546682309</v>
      </c>
      <c r="CK13" s="17"/>
      <c r="CL13" s="17">
        <v>5.8863024290126797E-2</v>
      </c>
      <c r="CM13" s="17"/>
      <c r="CN13" s="17">
        <v>0.13915664120361901</v>
      </c>
      <c r="CO13" s="17">
        <v>5.41390476127687E-2</v>
      </c>
      <c r="CP13" s="17">
        <v>3.2996207308605897E-2</v>
      </c>
    </row>
    <row r="14" spans="2:94" x14ac:dyDescent="0.35">
      <c r="B14" s="18" t="s">
        <v>133</v>
      </c>
      <c r="C14" s="17">
        <v>8.6839748210871606E-2</v>
      </c>
      <c r="D14" s="17">
        <v>5.78540701652909E-2</v>
      </c>
      <c r="E14" s="17">
        <v>0.11480592992336799</v>
      </c>
      <c r="F14" s="17"/>
      <c r="G14" s="17">
        <v>7.5204003007316902E-2</v>
      </c>
      <c r="H14" s="17">
        <v>8.0905949221727294E-2</v>
      </c>
      <c r="I14" s="17">
        <v>7.8017126280191598E-2</v>
      </c>
      <c r="J14" s="17">
        <v>0.10344921681990001</v>
      </c>
      <c r="K14" s="17">
        <v>9.1857931551827199E-2</v>
      </c>
      <c r="L14" s="17">
        <v>8.9813403480946505E-2</v>
      </c>
      <c r="M14" s="17"/>
      <c r="N14" s="17">
        <v>5.8617030487888799E-2</v>
      </c>
      <c r="O14" s="17">
        <v>8.3043609955442799E-2</v>
      </c>
      <c r="P14" s="17">
        <v>9.1437565688783806E-2</v>
      </c>
      <c r="Q14" s="17">
        <v>0.115317875096021</v>
      </c>
      <c r="R14" s="17"/>
      <c r="S14" s="17">
        <v>7.4409139890344603E-2</v>
      </c>
      <c r="T14" s="17">
        <v>8.7655701684792503E-2</v>
      </c>
      <c r="U14" s="17">
        <v>0.113718874757504</v>
      </c>
      <c r="V14" s="17">
        <v>7.2218196853363906E-2</v>
      </c>
      <c r="W14" s="17">
        <v>7.1083899776958406E-2</v>
      </c>
      <c r="X14" s="17">
        <v>8.4642107210688905E-2</v>
      </c>
      <c r="Y14" s="17">
        <v>9.9007777166125702E-2</v>
      </c>
      <c r="Z14" s="17">
        <v>8.1172768576870002E-2</v>
      </c>
      <c r="AA14" s="17">
        <v>8.04825221293161E-2</v>
      </c>
      <c r="AB14" s="17">
        <v>0.10235885894056</v>
      </c>
      <c r="AC14" s="17">
        <v>9.9945423245505496E-2</v>
      </c>
      <c r="AD14" s="17"/>
      <c r="AE14" s="17">
        <v>7.8912457284301296E-2</v>
      </c>
      <c r="AF14" s="17">
        <v>8.2432175489641504E-2</v>
      </c>
      <c r="AG14" s="17">
        <v>0.115087807271071</v>
      </c>
      <c r="AH14" s="17"/>
      <c r="AI14" s="17">
        <v>7.6666587528775601E-2</v>
      </c>
      <c r="AJ14" s="17">
        <v>6.5226928542862495E-2</v>
      </c>
      <c r="AK14" s="17">
        <v>6.4034169849572303E-2</v>
      </c>
      <c r="AL14" s="17">
        <v>9.8325446873036598E-2</v>
      </c>
      <c r="AM14" s="17">
        <v>0.136302809684196</v>
      </c>
      <c r="AN14" s="17"/>
      <c r="AO14" s="17">
        <v>6.4814087960778796E-2</v>
      </c>
      <c r="AP14" s="17">
        <v>6.2868338054660994E-2</v>
      </c>
      <c r="AQ14" s="17">
        <v>7.0313980237822996E-2</v>
      </c>
      <c r="AR14" s="17"/>
      <c r="AS14" s="17">
        <v>0.10555405880355601</v>
      </c>
      <c r="AT14" s="17">
        <v>0.113315766775115</v>
      </c>
      <c r="AU14" s="17">
        <v>7.73871424596594E-2</v>
      </c>
      <c r="AV14" s="17">
        <v>4.6410025484680997E-2</v>
      </c>
      <c r="AW14" s="17">
        <v>0</v>
      </c>
      <c r="AX14" s="17"/>
      <c r="AY14" s="17">
        <v>0.191610450917891</v>
      </c>
      <c r="AZ14" s="17">
        <v>0.113418050797891</v>
      </c>
      <c r="BA14" s="17">
        <v>0.110744771149106</v>
      </c>
      <c r="BB14" s="17">
        <v>0.11517577629694099</v>
      </c>
      <c r="BC14" s="17">
        <v>8.6006576204434498E-2</v>
      </c>
      <c r="BD14" s="17">
        <v>6.9492968723531695E-2</v>
      </c>
      <c r="BE14" s="17">
        <v>8.7859492532983696E-2</v>
      </c>
      <c r="BF14" s="17">
        <v>6.7464420046440099E-2</v>
      </c>
      <c r="BG14" s="17">
        <v>7.2172593514850295E-2</v>
      </c>
      <c r="BH14" s="17">
        <v>6.1025334475266202E-2</v>
      </c>
      <c r="BI14" s="17">
        <v>7.8727713754563305E-2</v>
      </c>
      <c r="BJ14" s="17">
        <v>6.4793074441487505E-2</v>
      </c>
      <c r="BK14" s="17">
        <v>7.5341333880675904E-2</v>
      </c>
      <c r="BL14" s="17">
        <v>5.2359903721077503E-2</v>
      </c>
      <c r="BM14" s="17">
        <v>7.9724388670759996E-2</v>
      </c>
      <c r="BN14" s="17">
        <v>1.8423774012690498E-2</v>
      </c>
      <c r="BO14" s="17"/>
      <c r="BP14" s="17">
        <v>6.6256952262927105E-2</v>
      </c>
      <c r="BQ14" s="17">
        <v>9.2778347948845596E-2</v>
      </c>
      <c r="BR14" s="17">
        <v>9.2444641139910896E-2</v>
      </c>
      <c r="BS14" s="17">
        <v>8.8069771809287906E-2</v>
      </c>
      <c r="BT14" s="17">
        <v>0.108211165094351</v>
      </c>
      <c r="BU14" s="17">
        <v>7.9077007482561704E-2</v>
      </c>
      <c r="BV14" s="17"/>
      <c r="BW14" s="17">
        <v>9.78091450070325E-2</v>
      </c>
      <c r="BX14" s="17">
        <v>8.0514285292894297E-2</v>
      </c>
      <c r="BY14" s="17">
        <v>7.0917538712005401E-2</v>
      </c>
      <c r="BZ14" s="17">
        <v>7.8667121660842707E-2</v>
      </c>
      <c r="CA14" s="17">
        <v>6.8753779919327004E-2</v>
      </c>
      <c r="CB14" s="17">
        <v>0.105406456970256</v>
      </c>
      <c r="CC14" s="17">
        <v>8.08755522770917E-2</v>
      </c>
      <c r="CD14" s="17">
        <v>0.170016801948596</v>
      </c>
      <c r="CE14" s="17"/>
      <c r="CF14" s="17">
        <v>6.1445988079760601E-2</v>
      </c>
      <c r="CG14" s="17">
        <v>7.2418785205837999E-2</v>
      </c>
      <c r="CH14" s="17">
        <v>9.8148857986545796E-2</v>
      </c>
      <c r="CI14" s="17">
        <v>9.7192369797430497E-2</v>
      </c>
      <c r="CJ14" s="17">
        <v>0.130971676654383</v>
      </c>
      <c r="CK14" s="17"/>
      <c r="CL14" s="17">
        <v>4.7858808356021201E-2</v>
      </c>
      <c r="CM14" s="17"/>
      <c r="CN14" s="17">
        <v>9.8783599796362795E-2</v>
      </c>
      <c r="CO14" s="17">
        <v>8.2181242962900095E-2</v>
      </c>
      <c r="CP14" s="17">
        <v>6.3252364844252201E-2</v>
      </c>
    </row>
    <row r="15" spans="2:94" x14ac:dyDescent="0.35">
      <c r="B15" s="18" t="s">
        <v>187</v>
      </c>
      <c r="C15" s="20">
        <v>0.380052293185899</v>
      </c>
      <c r="D15" s="20">
        <v>0.42334597433959298</v>
      </c>
      <c r="E15" s="20">
        <v>0.340329351106824</v>
      </c>
      <c r="F15" s="20"/>
      <c r="G15" s="20">
        <v>0.41781770693655101</v>
      </c>
      <c r="H15" s="20">
        <v>0.42656809739049301</v>
      </c>
      <c r="I15" s="20">
        <v>0.41223440507866599</v>
      </c>
      <c r="J15" s="20">
        <v>0.33468258005297102</v>
      </c>
      <c r="K15" s="20">
        <v>0.33454111353354798</v>
      </c>
      <c r="L15" s="20">
        <v>0.357866330488399</v>
      </c>
      <c r="M15" s="20"/>
      <c r="N15" s="20">
        <v>0.40841232608393901</v>
      </c>
      <c r="O15" s="20">
        <v>0.40003665299644398</v>
      </c>
      <c r="P15" s="20">
        <v>0.37800930649270797</v>
      </c>
      <c r="Q15" s="20">
        <v>0.33253265714282199</v>
      </c>
      <c r="R15" s="20"/>
      <c r="S15" s="20">
        <v>0.47130928755950302</v>
      </c>
      <c r="T15" s="20">
        <v>0.33120031447806098</v>
      </c>
      <c r="U15" s="20">
        <v>0.335715826436702</v>
      </c>
      <c r="V15" s="20">
        <v>0.39136645634612099</v>
      </c>
      <c r="W15" s="20">
        <v>0.435898152030881</v>
      </c>
      <c r="X15" s="20">
        <v>0.38410914720362599</v>
      </c>
      <c r="Y15" s="20">
        <v>0.355614187402509</v>
      </c>
      <c r="Z15" s="20">
        <v>0.38564636954467901</v>
      </c>
      <c r="AA15" s="20">
        <v>0.38473706318624701</v>
      </c>
      <c r="AB15" s="20">
        <v>0.31687896857034498</v>
      </c>
      <c r="AC15" s="20">
        <v>0.35481639434030199</v>
      </c>
      <c r="AD15" s="20"/>
      <c r="AE15" s="20">
        <v>0.36768007967710598</v>
      </c>
      <c r="AF15" s="20">
        <v>0.39568067693966102</v>
      </c>
      <c r="AG15" s="20">
        <v>0.38274825278323399</v>
      </c>
      <c r="AH15" s="20"/>
      <c r="AI15" s="20">
        <v>0.42150911480887499</v>
      </c>
      <c r="AJ15" s="20">
        <v>0.38623503851783297</v>
      </c>
      <c r="AK15" s="20">
        <v>0.45528140044983501</v>
      </c>
      <c r="AL15" s="20">
        <v>0.297755886138176</v>
      </c>
      <c r="AM15" s="20">
        <v>0.327526780070232</v>
      </c>
      <c r="AN15" s="20"/>
      <c r="AO15" s="20">
        <v>0.51051143141259003</v>
      </c>
      <c r="AP15" s="20">
        <v>0.39853056026865902</v>
      </c>
      <c r="AQ15" s="20">
        <v>0.45066161744122801</v>
      </c>
      <c r="AR15" s="20"/>
      <c r="AS15" s="20">
        <v>0.31865859189022799</v>
      </c>
      <c r="AT15" s="20">
        <v>0.34265751410829098</v>
      </c>
      <c r="AU15" s="20">
        <v>0.41132022046597999</v>
      </c>
      <c r="AV15" s="20">
        <v>0.48218142191935198</v>
      </c>
      <c r="AW15" s="20">
        <v>0.53038961200875401</v>
      </c>
      <c r="AX15" s="20"/>
      <c r="AY15" s="20">
        <v>0.252635374664059</v>
      </c>
      <c r="AZ15" s="20">
        <v>0.33718154198929601</v>
      </c>
      <c r="BA15" s="20">
        <v>0.32810593872142302</v>
      </c>
      <c r="BB15" s="20">
        <v>0.34104990760043502</v>
      </c>
      <c r="BC15" s="20">
        <v>0.36389103542459</v>
      </c>
      <c r="BD15" s="20">
        <v>0.42708403414337198</v>
      </c>
      <c r="BE15" s="20">
        <v>0.359414130897107</v>
      </c>
      <c r="BF15" s="20">
        <v>0.36859324490280898</v>
      </c>
      <c r="BG15" s="20">
        <v>0.35195768903493102</v>
      </c>
      <c r="BH15" s="20">
        <v>0.43584645602078698</v>
      </c>
      <c r="BI15" s="20">
        <v>0.41434813213889699</v>
      </c>
      <c r="BJ15" s="20">
        <v>0.40765092257672503</v>
      </c>
      <c r="BK15" s="20">
        <v>0.37136655975903299</v>
      </c>
      <c r="BL15" s="20">
        <v>0.42575849662298698</v>
      </c>
      <c r="BM15" s="20">
        <v>0.33472340370921699</v>
      </c>
      <c r="BN15" s="20">
        <v>0.61418773358285295</v>
      </c>
      <c r="BO15" s="20"/>
      <c r="BP15" s="20">
        <v>0.47352568189938299</v>
      </c>
      <c r="BQ15" s="20">
        <v>0.34861187845658997</v>
      </c>
      <c r="BR15" s="20">
        <v>0.37923065477200502</v>
      </c>
      <c r="BS15" s="20">
        <v>0.37110649158757397</v>
      </c>
      <c r="BT15" s="20">
        <v>0.291008039393096</v>
      </c>
      <c r="BU15" s="20">
        <v>0.35886099472799099</v>
      </c>
      <c r="BV15" s="20"/>
      <c r="BW15" s="20">
        <v>0.45562560267846702</v>
      </c>
      <c r="BX15" s="20">
        <v>0.39077073470616103</v>
      </c>
      <c r="BY15" s="20">
        <v>0.38116198742485302</v>
      </c>
      <c r="BZ15" s="20">
        <v>0.38160785038558198</v>
      </c>
      <c r="CA15" s="20">
        <v>0.39368757064038801</v>
      </c>
      <c r="CB15" s="20">
        <v>0.42478579297798802</v>
      </c>
      <c r="CC15" s="20">
        <v>0.392290492835497</v>
      </c>
      <c r="CD15" s="20">
        <v>0.29446954432206601</v>
      </c>
      <c r="CE15" s="20"/>
      <c r="CF15" s="20">
        <v>0.52218095867669501</v>
      </c>
      <c r="CG15" s="20">
        <v>0.39341861540148498</v>
      </c>
      <c r="CH15" s="20">
        <v>0.36020226880557499</v>
      </c>
      <c r="CI15" s="20">
        <v>0.34254159163974701</v>
      </c>
      <c r="CJ15" s="20">
        <v>0.27202651596801602</v>
      </c>
      <c r="CK15" s="20"/>
      <c r="CL15" s="20">
        <v>0.485339189220728</v>
      </c>
      <c r="CM15" s="20"/>
      <c r="CN15" s="20">
        <v>0.30366840010159601</v>
      </c>
      <c r="CO15" s="20">
        <v>0.429407931704409</v>
      </c>
      <c r="CP15" s="20">
        <v>0.51532945037923705</v>
      </c>
    </row>
    <row r="16" spans="2:94" x14ac:dyDescent="0.35">
      <c r="B16" s="18" t="s">
        <v>188</v>
      </c>
      <c r="C16" s="20">
        <v>0.26102314004036697</v>
      </c>
      <c r="D16" s="20">
        <v>0.27246308702500699</v>
      </c>
      <c r="E16" s="20">
        <v>0.24550879095350001</v>
      </c>
      <c r="F16" s="20"/>
      <c r="G16" s="20">
        <v>0.26449368923558503</v>
      </c>
      <c r="H16" s="20">
        <v>0.23156284559958401</v>
      </c>
      <c r="I16" s="20">
        <v>0.24015152567496301</v>
      </c>
      <c r="J16" s="20">
        <v>0.29794779405980798</v>
      </c>
      <c r="K16" s="20">
        <v>0.29419137680150798</v>
      </c>
      <c r="L16" s="20">
        <v>0.24761482184747799</v>
      </c>
      <c r="M16" s="20"/>
      <c r="N16" s="20">
        <v>0.27796224727826302</v>
      </c>
      <c r="O16" s="20">
        <v>0.27101397288548901</v>
      </c>
      <c r="P16" s="20">
        <v>0.251446666479403</v>
      </c>
      <c r="Q16" s="20">
        <v>0.240109757041545</v>
      </c>
      <c r="R16" s="20"/>
      <c r="S16" s="20">
        <v>0.24604447377349301</v>
      </c>
      <c r="T16" s="20">
        <v>0.27109928545123702</v>
      </c>
      <c r="U16" s="20">
        <v>0.268984034718323</v>
      </c>
      <c r="V16" s="20">
        <v>0.27265334642210198</v>
      </c>
      <c r="W16" s="20">
        <v>0.22493029372041801</v>
      </c>
      <c r="X16" s="20">
        <v>0.237754641867953</v>
      </c>
      <c r="Y16" s="20">
        <v>0.27712623009634502</v>
      </c>
      <c r="Z16" s="20">
        <v>0.230909841313159</v>
      </c>
      <c r="AA16" s="20">
        <v>0.263571822276288</v>
      </c>
      <c r="AB16" s="20">
        <v>0.31175797117116999</v>
      </c>
      <c r="AC16" s="20">
        <v>0.23690369908571501</v>
      </c>
      <c r="AD16" s="20"/>
      <c r="AE16" s="20">
        <v>0.26904439340710101</v>
      </c>
      <c r="AF16" s="20">
        <v>0.26770548162591501</v>
      </c>
      <c r="AG16" s="20">
        <v>0.20059537042626299</v>
      </c>
      <c r="AH16" s="20"/>
      <c r="AI16" s="20">
        <v>0.21529150103327599</v>
      </c>
      <c r="AJ16" s="20">
        <v>0.29741595730123499</v>
      </c>
      <c r="AK16" s="20">
        <v>0.23781171322042</v>
      </c>
      <c r="AL16" s="20">
        <v>0.356532912217501</v>
      </c>
      <c r="AM16" s="20">
        <v>0.232180374300269</v>
      </c>
      <c r="AN16" s="20"/>
      <c r="AO16" s="20">
        <v>0.14712012715987799</v>
      </c>
      <c r="AP16" s="20">
        <v>0.27842025030944201</v>
      </c>
      <c r="AQ16" s="20">
        <v>0.24156756053818301</v>
      </c>
      <c r="AR16" s="20"/>
      <c r="AS16" s="20">
        <v>0.23345962474760601</v>
      </c>
      <c r="AT16" s="20">
        <v>0.26008898826088001</v>
      </c>
      <c r="AU16" s="20">
        <v>0.28708502392423502</v>
      </c>
      <c r="AV16" s="20">
        <v>0.26296630080425198</v>
      </c>
      <c r="AW16" s="20">
        <v>0.300134616986098</v>
      </c>
      <c r="AX16" s="20"/>
      <c r="AY16" s="20">
        <v>0.35912180461903098</v>
      </c>
      <c r="AZ16" s="20">
        <v>0.230121529110458</v>
      </c>
      <c r="BA16" s="20">
        <v>0.28356330002074398</v>
      </c>
      <c r="BB16" s="20">
        <v>0.242635444618405</v>
      </c>
      <c r="BC16" s="20">
        <v>0.25955993632871299</v>
      </c>
      <c r="BD16" s="20">
        <v>0.24327186945115201</v>
      </c>
      <c r="BE16" s="20">
        <v>0.261895977922455</v>
      </c>
      <c r="BF16" s="20">
        <v>0.25592591473072401</v>
      </c>
      <c r="BG16" s="20">
        <v>0.27434997123006599</v>
      </c>
      <c r="BH16" s="20">
        <v>0.2485287171575</v>
      </c>
      <c r="BI16" s="20">
        <v>0.25013895549859</v>
      </c>
      <c r="BJ16" s="20">
        <v>0.29496471642552402</v>
      </c>
      <c r="BK16" s="20">
        <v>0.274994485447839</v>
      </c>
      <c r="BL16" s="20">
        <v>0.37238635367883799</v>
      </c>
      <c r="BM16" s="20">
        <v>0.35404603606081197</v>
      </c>
      <c r="BN16" s="20">
        <v>0.20052994088801199</v>
      </c>
      <c r="BO16" s="20"/>
      <c r="BP16" s="20">
        <v>0.242009371192419</v>
      </c>
      <c r="BQ16" s="20">
        <v>0.27993983907361703</v>
      </c>
      <c r="BR16" s="20">
        <v>0.24094538971662799</v>
      </c>
      <c r="BS16" s="20">
        <v>0.24710360904445</v>
      </c>
      <c r="BT16" s="20">
        <v>0.30222475733524101</v>
      </c>
      <c r="BU16" s="20">
        <v>0.264913508201644</v>
      </c>
      <c r="BV16" s="20"/>
      <c r="BW16" s="20">
        <v>0.236525633649354</v>
      </c>
      <c r="BX16" s="20">
        <v>0.25639188328364598</v>
      </c>
      <c r="BY16" s="20">
        <v>0.26142720901702798</v>
      </c>
      <c r="BZ16" s="20">
        <v>0.27776797142810999</v>
      </c>
      <c r="CA16" s="20">
        <v>0.27084171484356501</v>
      </c>
      <c r="CB16" s="20">
        <v>0.22899820827296</v>
      </c>
      <c r="CC16" s="20">
        <v>0.20098326070247899</v>
      </c>
      <c r="CD16" s="20">
        <v>0.29251901887399201</v>
      </c>
      <c r="CE16" s="20"/>
      <c r="CF16" s="20">
        <v>0.180094294563653</v>
      </c>
      <c r="CG16" s="20">
        <v>0.258846487916506</v>
      </c>
      <c r="CH16" s="20">
        <v>0.26129862585520502</v>
      </c>
      <c r="CI16" s="20">
        <v>0.297135731238648</v>
      </c>
      <c r="CJ16" s="20">
        <v>0.32268396678179601</v>
      </c>
      <c r="CK16" s="20"/>
      <c r="CL16" s="20">
        <v>0.18922911469833301</v>
      </c>
      <c r="CM16" s="20"/>
      <c r="CN16" s="20">
        <v>0.334643297024591</v>
      </c>
      <c r="CO16" s="20">
        <v>0.192865028367318</v>
      </c>
      <c r="CP16" s="20">
        <v>0.147026329906152</v>
      </c>
    </row>
    <row r="17" spans="2:94" x14ac:dyDescent="0.35">
      <c r="B17" s="18" t="s">
        <v>147</v>
      </c>
      <c r="C17" s="21">
        <v>0.119029153145532</v>
      </c>
      <c r="D17" s="21">
        <v>0.15088288731458599</v>
      </c>
      <c r="E17" s="21">
        <v>9.4820560153323602E-2</v>
      </c>
      <c r="F17" s="21"/>
      <c r="G17" s="21">
        <v>0.15332401770096499</v>
      </c>
      <c r="H17" s="21">
        <v>0.195005251790908</v>
      </c>
      <c r="I17" s="21">
        <v>0.17208287940370301</v>
      </c>
      <c r="J17" s="21">
        <v>3.6734785993163099E-2</v>
      </c>
      <c r="K17" s="21">
        <v>4.0349736732040703E-2</v>
      </c>
      <c r="L17" s="21">
        <v>0.11025150864092099</v>
      </c>
      <c r="M17" s="21"/>
      <c r="N17" s="21">
        <v>0.130450078805676</v>
      </c>
      <c r="O17" s="21">
        <v>0.129022680110954</v>
      </c>
      <c r="P17" s="21">
        <v>0.126562640013306</v>
      </c>
      <c r="Q17" s="21">
        <v>9.2422900101277794E-2</v>
      </c>
      <c r="R17" s="21"/>
      <c r="S17" s="21">
        <v>0.22526481378600899</v>
      </c>
      <c r="T17" s="21">
        <v>6.0101029026824203E-2</v>
      </c>
      <c r="U17" s="21">
        <v>6.6731791718378702E-2</v>
      </c>
      <c r="V17" s="21">
        <v>0.118713109924019</v>
      </c>
      <c r="W17" s="21">
        <v>0.210967858310463</v>
      </c>
      <c r="X17" s="21">
        <v>0.14635450533567301</v>
      </c>
      <c r="Y17" s="21">
        <v>7.8487957306164494E-2</v>
      </c>
      <c r="Z17" s="21">
        <v>0.15473652823152001</v>
      </c>
      <c r="AA17" s="21">
        <v>0.12116524090996</v>
      </c>
      <c r="AB17" s="21">
        <v>5.1209973991754899E-3</v>
      </c>
      <c r="AC17" s="21">
        <v>0.117912695254587</v>
      </c>
      <c r="AD17" s="21"/>
      <c r="AE17" s="21">
        <v>9.86356862700042E-2</v>
      </c>
      <c r="AF17" s="21">
        <v>0.12797519531374599</v>
      </c>
      <c r="AG17" s="21">
        <v>0.182152882356971</v>
      </c>
      <c r="AH17" s="21"/>
      <c r="AI17" s="21">
        <v>0.206217613775598</v>
      </c>
      <c r="AJ17" s="21">
        <v>8.8819081216598303E-2</v>
      </c>
      <c r="AK17" s="21">
        <v>0.21746968722941401</v>
      </c>
      <c r="AL17" s="21">
        <v>-5.87770260793243E-2</v>
      </c>
      <c r="AM17" s="21">
        <v>9.5346405769962103E-2</v>
      </c>
      <c r="AN17" s="21"/>
      <c r="AO17" s="21">
        <v>0.36339130425271199</v>
      </c>
      <c r="AP17" s="21">
        <v>0.120110309959217</v>
      </c>
      <c r="AQ17" s="21">
        <v>0.209094056903045</v>
      </c>
      <c r="AR17" s="21"/>
      <c r="AS17" s="21">
        <v>8.5198967142622303E-2</v>
      </c>
      <c r="AT17" s="21">
        <v>8.2568525847410701E-2</v>
      </c>
      <c r="AU17" s="21">
        <v>0.124235196541745</v>
      </c>
      <c r="AV17" s="21">
        <v>0.2192151211151</v>
      </c>
      <c r="AW17" s="21">
        <v>0.23025499502265601</v>
      </c>
      <c r="AX17" s="21"/>
      <c r="AY17" s="21">
        <v>-0.106486429954972</v>
      </c>
      <c r="AZ17" s="21">
        <v>0.107060012878838</v>
      </c>
      <c r="BA17" s="21">
        <v>4.4542638700678802E-2</v>
      </c>
      <c r="BB17" s="21">
        <v>9.8414462982030604E-2</v>
      </c>
      <c r="BC17" s="21">
        <v>0.104331099095877</v>
      </c>
      <c r="BD17" s="21">
        <v>0.18381216469222</v>
      </c>
      <c r="BE17" s="21">
        <v>9.7518152974651703E-2</v>
      </c>
      <c r="BF17" s="21">
        <v>0.112667330172085</v>
      </c>
      <c r="BG17" s="21">
        <v>7.7607717804864307E-2</v>
      </c>
      <c r="BH17" s="21">
        <v>0.18731773886328701</v>
      </c>
      <c r="BI17" s="21">
        <v>0.16420917664030699</v>
      </c>
      <c r="BJ17" s="21">
        <v>0.11268620615120201</v>
      </c>
      <c r="BK17" s="21">
        <v>9.6372074311193795E-2</v>
      </c>
      <c r="BL17" s="21">
        <v>5.3372142944148999E-2</v>
      </c>
      <c r="BM17" s="21">
        <v>-1.9322632351594801E-2</v>
      </c>
      <c r="BN17" s="21">
        <v>0.41365779269484099</v>
      </c>
      <c r="BO17" s="21"/>
      <c r="BP17" s="21">
        <v>0.23151631070696399</v>
      </c>
      <c r="BQ17" s="21">
        <v>6.8672039382973393E-2</v>
      </c>
      <c r="BR17" s="21">
        <v>0.138285265055378</v>
      </c>
      <c r="BS17" s="21">
        <v>0.124002882543124</v>
      </c>
      <c r="BT17" s="21">
        <v>-1.12167179421458E-2</v>
      </c>
      <c r="BU17" s="21">
        <v>9.3947486526346602E-2</v>
      </c>
      <c r="BV17" s="21"/>
      <c r="BW17" s="21">
        <v>0.219099969029113</v>
      </c>
      <c r="BX17" s="21">
        <v>0.13437885142251499</v>
      </c>
      <c r="BY17" s="21">
        <v>0.119734778407825</v>
      </c>
      <c r="BZ17" s="21">
        <v>0.103839878957473</v>
      </c>
      <c r="CA17" s="21">
        <v>0.122845855796823</v>
      </c>
      <c r="CB17" s="21">
        <v>0.19578758470502799</v>
      </c>
      <c r="CC17" s="21">
        <v>0.19130723213301801</v>
      </c>
      <c r="CD17" s="21">
        <v>1.95052544807472E-3</v>
      </c>
      <c r="CE17" s="21"/>
      <c r="CF17" s="21">
        <v>0.34208666411304101</v>
      </c>
      <c r="CG17" s="21">
        <v>0.13457212748497899</v>
      </c>
      <c r="CH17" s="21">
        <v>9.8903642950369394E-2</v>
      </c>
      <c r="CI17" s="21">
        <v>4.5405860401098501E-2</v>
      </c>
      <c r="CJ17" s="21">
        <v>-5.0657450813780099E-2</v>
      </c>
      <c r="CK17" s="21"/>
      <c r="CL17" s="21">
        <v>0.29611007452239502</v>
      </c>
      <c r="CM17" s="21"/>
      <c r="CN17" s="21">
        <v>-3.0974896922995401E-2</v>
      </c>
      <c r="CO17" s="21">
        <v>0.23654290333709099</v>
      </c>
      <c r="CP17" s="21">
        <v>0.368303120473084</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CP22"/>
  <sheetViews>
    <sheetView showGridLines="0" topLeftCell="A6" workbookViewId="0">
      <pane xSplit="2" topLeftCell="AW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182</v>
      </c>
      <c r="C9" s="17">
        <v>0.19549437651255799</v>
      </c>
      <c r="D9" s="17">
        <v>0.21710044383195901</v>
      </c>
      <c r="E9" s="17">
        <v>0.171643440198162</v>
      </c>
      <c r="F9" s="17"/>
      <c r="G9" s="17">
        <v>0.21680620027648401</v>
      </c>
      <c r="H9" s="17">
        <v>0.206163040837086</v>
      </c>
      <c r="I9" s="17">
        <v>0.18476958508018601</v>
      </c>
      <c r="J9" s="17">
        <v>0.19747719022418</v>
      </c>
      <c r="K9" s="17">
        <v>0.19312702617067601</v>
      </c>
      <c r="L9" s="17">
        <v>0.18122658318974599</v>
      </c>
      <c r="M9" s="17"/>
      <c r="N9" s="17">
        <v>0.219508837295978</v>
      </c>
      <c r="O9" s="17">
        <v>0.19631502310437501</v>
      </c>
      <c r="P9" s="17">
        <v>0.17445861344673599</v>
      </c>
      <c r="Q9" s="17">
        <v>0.184748054584954</v>
      </c>
      <c r="R9" s="17"/>
      <c r="S9" s="17">
        <v>0.226910038435613</v>
      </c>
      <c r="T9" s="17">
        <v>0.17776607188688501</v>
      </c>
      <c r="U9" s="17">
        <v>0.19459525094626701</v>
      </c>
      <c r="V9" s="17">
        <v>0.18346717558946801</v>
      </c>
      <c r="W9" s="17">
        <v>0.15282730207842599</v>
      </c>
      <c r="X9" s="17">
        <v>0.17275147256041601</v>
      </c>
      <c r="Y9" s="17">
        <v>0.24614139842872401</v>
      </c>
      <c r="Z9" s="17">
        <v>0.17523613335195801</v>
      </c>
      <c r="AA9" s="17">
        <v>0.19843790370619799</v>
      </c>
      <c r="AB9" s="17">
        <v>0.19958909247950199</v>
      </c>
      <c r="AC9" s="17">
        <v>0.19888879581426999</v>
      </c>
      <c r="AD9" s="17"/>
      <c r="AE9" s="17">
        <v>0.20470270281941699</v>
      </c>
      <c r="AF9" s="17">
        <v>0.20216931241243899</v>
      </c>
      <c r="AG9" s="17">
        <v>0.13525751684471499</v>
      </c>
      <c r="AH9" s="17"/>
      <c r="AI9" s="17">
        <v>0.160280705635925</v>
      </c>
      <c r="AJ9" s="17">
        <v>0.26324995847013499</v>
      </c>
      <c r="AK9" s="17">
        <v>0.18132462044327199</v>
      </c>
      <c r="AL9" s="17">
        <v>0.26048810749489498</v>
      </c>
      <c r="AM9" s="17">
        <v>0.13253747084560299</v>
      </c>
      <c r="AN9" s="17"/>
      <c r="AO9" s="17">
        <v>0.12389787718378099</v>
      </c>
      <c r="AP9" s="17">
        <v>0.23187795340763201</v>
      </c>
      <c r="AQ9" s="17">
        <v>0.17623326280152701</v>
      </c>
      <c r="AR9" s="17"/>
      <c r="AS9" s="17">
        <v>0.173761444306929</v>
      </c>
      <c r="AT9" s="17">
        <v>0.15684424851068399</v>
      </c>
      <c r="AU9" s="17">
        <v>0.22353221627504399</v>
      </c>
      <c r="AV9" s="17">
        <v>0.23295078720621001</v>
      </c>
      <c r="AW9" s="17">
        <v>0.31697914035592001</v>
      </c>
      <c r="AX9" s="17"/>
      <c r="AY9" s="17">
        <v>0.158034369764147</v>
      </c>
      <c r="AZ9" s="17">
        <v>0.20457352760223901</v>
      </c>
      <c r="BA9" s="17">
        <v>0.23404054438538999</v>
      </c>
      <c r="BB9" s="17">
        <v>0.177269743267259</v>
      </c>
      <c r="BC9" s="17">
        <v>0.19131204682094299</v>
      </c>
      <c r="BD9" s="17">
        <v>0.17634669372341699</v>
      </c>
      <c r="BE9" s="17">
        <v>0.18526002281965001</v>
      </c>
      <c r="BF9" s="17">
        <v>0.17473016677425399</v>
      </c>
      <c r="BG9" s="17">
        <v>0.20855463433511501</v>
      </c>
      <c r="BH9" s="17">
        <v>0.22630586525627699</v>
      </c>
      <c r="BI9" s="17">
        <v>0.15838175006407501</v>
      </c>
      <c r="BJ9" s="17">
        <v>0.17340505919916399</v>
      </c>
      <c r="BK9" s="17">
        <v>0.174029456147481</v>
      </c>
      <c r="BL9" s="17">
        <v>0.28048014703886898</v>
      </c>
      <c r="BM9" s="17">
        <v>0.251148943919344</v>
      </c>
      <c r="BN9" s="17">
        <v>0.30892440027939899</v>
      </c>
      <c r="BO9" s="17"/>
      <c r="BP9" s="17">
        <v>0.23529734616760101</v>
      </c>
      <c r="BQ9" s="17">
        <v>0.18799706185162501</v>
      </c>
      <c r="BR9" s="17">
        <v>0.185581109853518</v>
      </c>
      <c r="BS9" s="17">
        <v>0.16262856086847899</v>
      </c>
      <c r="BT9" s="17">
        <v>0.20629249419715201</v>
      </c>
      <c r="BU9" s="17">
        <v>0.19124241319114299</v>
      </c>
      <c r="BV9" s="17"/>
      <c r="BW9" s="17">
        <v>0.20210297216285</v>
      </c>
      <c r="BX9" s="17">
        <v>0.19491701051582899</v>
      </c>
      <c r="BY9" s="17">
        <v>0.19721984411139101</v>
      </c>
      <c r="BZ9" s="17">
        <v>0.175488457270955</v>
      </c>
      <c r="CA9" s="17">
        <v>0.225441296387035</v>
      </c>
      <c r="CB9" s="17">
        <v>0.214661491251118</v>
      </c>
      <c r="CC9" s="17">
        <v>0.24660935103944301</v>
      </c>
      <c r="CD9" s="17">
        <v>0.180328919981977</v>
      </c>
      <c r="CE9" s="17"/>
      <c r="CF9" s="17">
        <v>0.25560935087106801</v>
      </c>
      <c r="CG9" s="17">
        <v>0.17943280306126799</v>
      </c>
      <c r="CH9" s="17">
        <v>0.18745274495886699</v>
      </c>
      <c r="CI9" s="17">
        <v>0.20489879578915601</v>
      </c>
      <c r="CJ9" s="17">
        <v>0.26236114092969598</v>
      </c>
      <c r="CK9" s="17"/>
      <c r="CL9" s="17">
        <v>0.17305385577485</v>
      </c>
      <c r="CM9" s="17"/>
      <c r="CN9" s="17">
        <v>0.24135608749510901</v>
      </c>
      <c r="CO9" s="17">
        <v>0.12832856094584499</v>
      </c>
      <c r="CP9" s="17">
        <v>0.144143489713871</v>
      </c>
    </row>
    <row r="10" spans="2:94" x14ac:dyDescent="0.35">
      <c r="B10" s="18" t="s">
        <v>183</v>
      </c>
      <c r="C10" s="17">
        <v>0.33770871554235898</v>
      </c>
      <c r="D10" s="17">
        <v>0.35317479292926701</v>
      </c>
      <c r="E10" s="17">
        <v>0.32270578399423699</v>
      </c>
      <c r="F10" s="17"/>
      <c r="G10" s="17">
        <v>0.36629220259302198</v>
      </c>
      <c r="H10" s="17">
        <v>0.343705506991897</v>
      </c>
      <c r="I10" s="17">
        <v>0.35736197834519501</v>
      </c>
      <c r="J10" s="17">
        <v>0.32035906408714299</v>
      </c>
      <c r="K10" s="17">
        <v>0.33612013382399603</v>
      </c>
      <c r="L10" s="17">
        <v>0.31284466803433197</v>
      </c>
      <c r="M10" s="17"/>
      <c r="N10" s="17">
        <v>0.34170416543075399</v>
      </c>
      <c r="O10" s="17">
        <v>0.35298270697023199</v>
      </c>
      <c r="P10" s="17">
        <v>0.33909963345576</v>
      </c>
      <c r="Q10" s="17">
        <v>0.31559828495440301</v>
      </c>
      <c r="R10" s="17"/>
      <c r="S10" s="17">
        <v>0.34474228774169802</v>
      </c>
      <c r="T10" s="17">
        <v>0.34451716737265597</v>
      </c>
      <c r="U10" s="17">
        <v>0.33963304124515398</v>
      </c>
      <c r="V10" s="17">
        <v>0.31441176693039102</v>
      </c>
      <c r="W10" s="17">
        <v>0.41128447174002403</v>
      </c>
      <c r="X10" s="17">
        <v>0.35449378697393502</v>
      </c>
      <c r="Y10" s="17">
        <v>0.28743565395876802</v>
      </c>
      <c r="Z10" s="17">
        <v>0.37576746133560601</v>
      </c>
      <c r="AA10" s="17">
        <v>0.311636210614674</v>
      </c>
      <c r="AB10" s="17">
        <v>0.33989852563870399</v>
      </c>
      <c r="AC10" s="17">
        <v>0.30921163195802998</v>
      </c>
      <c r="AD10" s="17"/>
      <c r="AE10" s="17">
        <v>0.333780852500076</v>
      </c>
      <c r="AF10" s="17">
        <v>0.347002778475274</v>
      </c>
      <c r="AG10" s="17">
        <v>0.30163307652864602</v>
      </c>
      <c r="AH10" s="17"/>
      <c r="AI10" s="17">
        <v>0.33265680469748898</v>
      </c>
      <c r="AJ10" s="17">
        <v>0.36177335898303498</v>
      </c>
      <c r="AK10" s="17">
        <v>0.30678443049639598</v>
      </c>
      <c r="AL10" s="17">
        <v>0.29713233673045097</v>
      </c>
      <c r="AM10" s="17">
        <v>0.30353239561601397</v>
      </c>
      <c r="AN10" s="17"/>
      <c r="AO10" s="17">
        <v>0.33422942822761997</v>
      </c>
      <c r="AP10" s="17">
        <v>0.365417396351919</v>
      </c>
      <c r="AQ10" s="17">
        <v>0.38367118765020303</v>
      </c>
      <c r="AR10" s="17"/>
      <c r="AS10" s="17">
        <v>0.31963954091125402</v>
      </c>
      <c r="AT10" s="17">
        <v>0.33461791710314298</v>
      </c>
      <c r="AU10" s="17">
        <v>0.36163931632748503</v>
      </c>
      <c r="AV10" s="17">
        <v>0.33395857249409</v>
      </c>
      <c r="AW10" s="17">
        <v>0.38586432643634599</v>
      </c>
      <c r="AX10" s="17"/>
      <c r="AY10" s="17">
        <v>0.32846328190870999</v>
      </c>
      <c r="AZ10" s="17">
        <v>0.33357935156895502</v>
      </c>
      <c r="BA10" s="17">
        <v>0.27671301477098498</v>
      </c>
      <c r="BB10" s="17">
        <v>0.32537757210492302</v>
      </c>
      <c r="BC10" s="17">
        <v>0.33488183560127699</v>
      </c>
      <c r="BD10" s="17">
        <v>0.363892513620932</v>
      </c>
      <c r="BE10" s="17">
        <v>0.31523374826686801</v>
      </c>
      <c r="BF10" s="17">
        <v>0.35631153565588902</v>
      </c>
      <c r="BG10" s="17">
        <v>0.34393879374163999</v>
      </c>
      <c r="BH10" s="17">
        <v>0.30052653976201599</v>
      </c>
      <c r="BI10" s="17">
        <v>0.35182866935163098</v>
      </c>
      <c r="BJ10" s="17">
        <v>0.37067292365381299</v>
      </c>
      <c r="BK10" s="17">
        <v>0.35011954467432099</v>
      </c>
      <c r="BL10" s="17">
        <v>0.38038197880538599</v>
      </c>
      <c r="BM10" s="17">
        <v>0.39920830394453799</v>
      </c>
      <c r="BN10" s="17">
        <v>0.36437695485063298</v>
      </c>
      <c r="BO10" s="17"/>
      <c r="BP10" s="17">
        <v>0.32589019888260101</v>
      </c>
      <c r="BQ10" s="17">
        <v>0.34932679255864402</v>
      </c>
      <c r="BR10" s="17">
        <v>0.35285979688734997</v>
      </c>
      <c r="BS10" s="17">
        <v>0.34995466503023098</v>
      </c>
      <c r="BT10" s="17">
        <v>0.30866572574197798</v>
      </c>
      <c r="BU10" s="17">
        <v>0.30519764173981401</v>
      </c>
      <c r="BV10" s="17"/>
      <c r="BW10" s="17">
        <v>0.399376419140684</v>
      </c>
      <c r="BX10" s="17">
        <v>0.34099862762579403</v>
      </c>
      <c r="BY10" s="17">
        <v>0.33511536536615899</v>
      </c>
      <c r="BZ10" s="17">
        <v>0.34802274368983299</v>
      </c>
      <c r="CA10" s="17">
        <v>0.35671266034226101</v>
      </c>
      <c r="CB10" s="17">
        <v>0.311532251430862</v>
      </c>
      <c r="CC10" s="17">
        <v>0.32879165030239399</v>
      </c>
      <c r="CD10" s="17">
        <v>0.31708144179210701</v>
      </c>
      <c r="CE10" s="17"/>
      <c r="CF10" s="17">
        <v>0.36029759905387898</v>
      </c>
      <c r="CG10" s="17">
        <v>0.35094575224852798</v>
      </c>
      <c r="CH10" s="17">
        <v>0.326909570754149</v>
      </c>
      <c r="CI10" s="17">
        <v>0.32978007810696502</v>
      </c>
      <c r="CJ10" s="17">
        <v>0.29676345734243698</v>
      </c>
      <c r="CK10" s="17"/>
      <c r="CL10" s="17">
        <v>0.38318330374863502</v>
      </c>
      <c r="CM10" s="17"/>
      <c r="CN10" s="17">
        <v>0.332811462697859</v>
      </c>
      <c r="CO10" s="17">
        <v>0.36242558869628699</v>
      </c>
      <c r="CP10" s="17">
        <v>0.329228697632173</v>
      </c>
    </row>
    <row r="11" spans="2:94" x14ac:dyDescent="0.35">
      <c r="B11" s="18" t="s">
        <v>184</v>
      </c>
      <c r="C11" s="17">
        <v>0.25159169747053201</v>
      </c>
      <c r="D11" s="17">
        <v>0.23971517773562001</v>
      </c>
      <c r="E11" s="17">
        <v>0.265165297228035</v>
      </c>
      <c r="F11" s="17"/>
      <c r="G11" s="17">
        <v>0.24177648592862599</v>
      </c>
      <c r="H11" s="17">
        <v>0.26253883759462499</v>
      </c>
      <c r="I11" s="17">
        <v>0.25106227244292001</v>
      </c>
      <c r="J11" s="17">
        <v>0.24856703945686301</v>
      </c>
      <c r="K11" s="17">
        <v>0.224538282781412</v>
      </c>
      <c r="L11" s="17">
        <v>0.27021587788721901</v>
      </c>
      <c r="M11" s="17"/>
      <c r="N11" s="17">
        <v>0.23479576429957699</v>
      </c>
      <c r="O11" s="17">
        <v>0.24488799863177199</v>
      </c>
      <c r="P11" s="17">
        <v>0.27249708031568798</v>
      </c>
      <c r="Q11" s="17">
        <v>0.26057427548737699</v>
      </c>
      <c r="R11" s="17"/>
      <c r="S11" s="17">
        <v>0.23679891000411701</v>
      </c>
      <c r="T11" s="17">
        <v>0.26695256001880702</v>
      </c>
      <c r="U11" s="17">
        <v>0.228921797447104</v>
      </c>
      <c r="V11" s="17">
        <v>0.25147294273509302</v>
      </c>
      <c r="W11" s="17">
        <v>0.23207667742468699</v>
      </c>
      <c r="X11" s="17">
        <v>0.27591665057909198</v>
      </c>
      <c r="Y11" s="17">
        <v>0.24293581714204501</v>
      </c>
      <c r="Z11" s="17">
        <v>0.25428998946503001</v>
      </c>
      <c r="AA11" s="17">
        <v>0.26206683516921098</v>
      </c>
      <c r="AB11" s="17">
        <v>0.24703346387584799</v>
      </c>
      <c r="AC11" s="17">
        <v>0.269935197470759</v>
      </c>
      <c r="AD11" s="17"/>
      <c r="AE11" s="17">
        <v>0.23492665858016201</v>
      </c>
      <c r="AF11" s="17">
        <v>0.248963051532097</v>
      </c>
      <c r="AG11" s="17">
        <v>0.30398139858328899</v>
      </c>
      <c r="AH11" s="17"/>
      <c r="AI11" s="17">
        <v>0.27019973012182202</v>
      </c>
      <c r="AJ11" s="17">
        <v>0.20506336440110501</v>
      </c>
      <c r="AK11" s="17">
        <v>0.28025770837838099</v>
      </c>
      <c r="AL11" s="17">
        <v>0.23174132276033299</v>
      </c>
      <c r="AM11" s="17">
        <v>0.291407126273388</v>
      </c>
      <c r="AN11" s="17"/>
      <c r="AO11" s="17">
        <v>0.30214724067075899</v>
      </c>
      <c r="AP11" s="17">
        <v>0.23118820753247399</v>
      </c>
      <c r="AQ11" s="17">
        <v>0.218279142392868</v>
      </c>
      <c r="AR11" s="17"/>
      <c r="AS11" s="17">
        <v>0.29156116465028498</v>
      </c>
      <c r="AT11" s="17">
        <v>0.26829051388713299</v>
      </c>
      <c r="AU11" s="17">
        <v>0.21609690365140399</v>
      </c>
      <c r="AV11" s="17">
        <v>0.225262401387572</v>
      </c>
      <c r="AW11" s="17">
        <v>0.25592237047037503</v>
      </c>
      <c r="AX11" s="17"/>
      <c r="AY11" s="17">
        <v>0.21971814831057199</v>
      </c>
      <c r="AZ11" s="17">
        <v>0.26130263010251797</v>
      </c>
      <c r="BA11" s="17">
        <v>0.25915280175072097</v>
      </c>
      <c r="BB11" s="17">
        <v>0.257938188185177</v>
      </c>
      <c r="BC11" s="17">
        <v>0.24613486164950199</v>
      </c>
      <c r="BD11" s="17">
        <v>0.24454528101704601</v>
      </c>
      <c r="BE11" s="17">
        <v>0.30037825640722299</v>
      </c>
      <c r="BF11" s="17">
        <v>0.26428846804869299</v>
      </c>
      <c r="BG11" s="17">
        <v>0.25872654314943899</v>
      </c>
      <c r="BH11" s="17">
        <v>0.277609381297441</v>
      </c>
      <c r="BI11" s="17">
        <v>0.263146429431938</v>
      </c>
      <c r="BJ11" s="17">
        <v>0.224247371816405</v>
      </c>
      <c r="BK11" s="17">
        <v>0.26168549558536403</v>
      </c>
      <c r="BL11" s="17">
        <v>0.12611257935532</v>
      </c>
      <c r="BM11" s="17">
        <v>0.188840810705979</v>
      </c>
      <c r="BN11" s="17">
        <v>0.19603304398685201</v>
      </c>
      <c r="BO11" s="17"/>
      <c r="BP11" s="17">
        <v>0.24963873420222299</v>
      </c>
      <c r="BQ11" s="17">
        <v>0.24494478879074499</v>
      </c>
      <c r="BR11" s="17">
        <v>0.23929152074277199</v>
      </c>
      <c r="BS11" s="17">
        <v>0.25622612590642302</v>
      </c>
      <c r="BT11" s="17">
        <v>0.260451209811142</v>
      </c>
      <c r="BU11" s="17">
        <v>0.28542353293660699</v>
      </c>
      <c r="BV11" s="17"/>
      <c r="BW11" s="17">
        <v>0.21652105900589699</v>
      </c>
      <c r="BX11" s="17">
        <v>0.25223606593803599</v>
      </c>
      <c r="BY11" s="17">
        <v>0.26457016575714998</v>
      </c>
      <c r="BZ11" s="17">
        <v>0.259967046761028</v>
      </c>
      <c r="CA11" s="17">
        <v>0.21385516640992</v>
      </c>
      <c r="CB11" s="17">
        <v>0.24572089265621599</v>
      </c>
      <c r="CC11" s="17">
        <v>0.22297661021586301</v>
      </c>
      <c r="CD11" s="17">
        <v>0.232873910174108</v>
      </c>
      <c r="CE11" s="17"/>
      <c r="CF11" s="17">
        <v>0.23313872437000799</v>
      </c>
      <c r="CG11" s="17">
        <v>0.26156607430530598</v>
      </c>
      <c r="CH11" s="17">
        <v>0.26010641406625101</v>
      </c>
      <c r="CI11" s="17">
        <v>0.21761964959971</v>
      </c>
      <c r="CJ11" s="17">
        <v>0.24598483949032199</v>
      </c>
      <c r="CK11" s="17"/>
      <c r="CL11" s="17">
        <v>0.26971031889559399</v>
      </c>
      <c r="CM11" s="17"/>
      <c r="CN11" s="17">
        <v>0.224151937813553</v>
      </c>
      <c r="CO11" s="17">
        <v>0.286213916741686</v>
      </c>
      <c r="CP11" s="17">
        <v>0.28674406071236802</v>
      </c>
    </row>
    <row r="12" spans="2:94" x14ac:dyDescent="0.35">
      <c r="B12" s="18" t="s">
        <v>185</v>
      </c>
      <c r="C12" s="17">
        <v>0.10036208524765999</v>
      </c>
      <c r="D12" s="17">
        <v>0.108042971906316</v>
      </c>
      <c r="E12" s="17">
        <v>9.3658588095804796E-2</v>
      </c>
      <c r="F12" s="17"/>
      <c r="G12" s="17">
        <v>8.50816414656618E-2</v>
      </c>
      <c r="H12" s="17">
        <v>9.9043214491472395E-2</v>
      </c>
      <c r="I12" s="17">
        <v>0.100240533596366</v>
      </c>
      <c r="J12" s="17">
        <v>9.1184175837670994E-2</v>
      </c>
      <c r="K12" s="17">
        <v>0.110041106069398</v>
      </c>
      <c r="L12" s="17">
        <v>0.112703761369709</v>
      </c>
      <c r="M12" s="17"/>
      <c r="N12" s="17">
        <v>0.12834402417909399</v>
      </c>
      <c r="O12" s="17">
        <v>8.8852663263115902E-2</v>
      </c>
      <c r="P12" s="17">
        <v>0.101058745843838</v>
      </c>
      <c r="Q12" s="17">
        <v>8.1857077391754698E-2</v>
      </c>
      <c r="R12" s="17"/>
      <c r="S12" s="17">
        <v>9.8817347183297793E-2</v>
      </c>
      <c r="T12" s="17">
        <v>0.102799751643849</v>
      </c>
      <c r="U12" s="17">
        <v>8.5692433107283805E-2</v>
      </c>
      <c r="V12" s="17">
        <v>0.10828258584467999</v>
      </c>
      <c r="W12" s="17">
        <v>0.101064358802179</v>
      </c>
      <c r="X12" s="17">
        <v>9.1950081771474304E-2</v>
      </c>
      <c r="Y12" s="17">
        <v>0.105872923463614</v>
      </c>
      <c r="Z12" s="17">
        <v>0.110646591068027</v>
      </c>
      <c r="AA12" s="17">
        <v>0.10813711520071501</v>
      </c>
      <c r="AB12" s="17">
        <v>9.7830603408417802E-2</v>
      </c>
      <c r="AC12" s="17">
        <v>9.2146185302744904E-2</v>
      </c>
      <c r="AD12" s="17"/>
      <c r="AE12" s="17">
        <v>0.102652698005119</v>
      </c>
      <c r="AF12" s="17">
        <v>0.107224600362767</v>
      </c>
      <c r="AG12" s="17">
        <v>0.10525372842042401</v>
      </c>
      <c r="AH12" s="17"/>
      <c r="AI12" s="17">
        <v>0.122416717082567</v>
      </c>
      <c r="AJ12" s="17">
        <v>8.8852097643724107E-2</v>
      </c>
      <c r="AK12" s="17">
        <v>0.119544905043037</v>
      </c>
      <c r="AL12" s="17">
        <v>9.9142886861662297E-2</v>
      </c>
      <c r="AM12" s="17">
        <v>8.3631009188424907E-2</v>
      </c>
      <c r="AN12" s="17"/>
      <c r="AO12" s="17">
        <v>0.13561055061561</v>
      </c>
      <c r="AP12" s="17">
        <v>9.3571732733482196E-2</v>
      </c>
      <c r="AQ12" s="17">
        <v>0.11361594750536499</v>
      </c>
      <c r="AR12" s="17"/>
      <c r="AS12" s="17">
        <v>8.1332181777630394E-2</v>
      </c>
      <c r="AT12" s="17">
        <v>8.8748642053084803E-2</v>
      </c>
      <c r="AU12" s="17">
        <v>0.10307423233012999</v>
      </c>
      <c r="AV12" s="17">
        <v>0.13185305270398401</v>
      </c>
      <c r="AW12" s="17">
        <v>2.0501811080036202E-2</v>
      </c>
      <c r="AX12" s="17"/>
      <c r="AY12" s="17">
        <v>0.131539097932548</v>
      </c>
      <c r="AZ12" s="17">
        <v>6.7614009323763699E-2</v>
      </c>
      <c r="BA12" s="17">
        <v>0.10251103699155301</v>
      </c>
      <c r="BB12" s="17">
        <v>7.6697311153054795E-2</v>
      </c>
      <c r="BC12" s="17">
        <v>0.110479106534393</v>
      </c>
      <c r="BD12" s="17">
        <v>0.102316685520788</v>
      </c>
      <c r="BE12" s="17">
        <v>9.23911749129568E-2</v>
      </c>
      <c r="BF12" s="17">
        <v>9.3587251456810697E-2</v>
      </c>
      <c r="BG12" s="17">
        <v>9.3623970111326504E-2</v>
      </c>
      <c r="BH12" s="17">
        <v>0.11730310432145501</v>
      </c>
      <c r="BI12" s="17">
        <v>0.102740015682449</v>
      </c>
      <c r="BJ12" s="17">
        <v>0.14479905618251801</v>
      </c>
      <c r="BK12" s="17">
        <v>0.115784172473456</v>
      </c>
      <c r="BL12" s="17">
        <v>0.123082737440923</v>
      </c>
      <c r="BM12" s="17">
        <v>9.3022773115302396E-2</v>
      </c>
      <c r="BN12" s="17">
        <v>9.3569501020175694E-2</v>
      </c>
      <c r="BO12" s="17"/>
      <c r="BP12" s="17">
        <v>0.10285150905222799</v>
      </c>
      <c r="BQ12" s="17">
        <v>9.2319734532719702E-2</v>
      </c>
      <c r="BR12" s="17">
        <v>0.10319642105317101</v>
      </c>
      <c r="BS12" s="17">
        <v>0.111711971239197</v>
      </c>
      <c r="BT12" s="17">
        <v>0.102465460057139</v>
      </c>
      <c r="BU12" s="17">
        <v>7.8296305334390096E-2</v>
      </c>
      <c r="BV12" s="17"/>
      <c r="BW12" s="17">
        <v>7.0267061545805198E-2</v>
      </c>
      <c r="BX12" s="17">
        <v>0.102306109764709</v>
      </c>
      <c r="BY12" s="17">
        <v>0.104522620986413</v>
      </c>
      <c r="BZ12" s="17">
        <v>9.9435526808195701E-2</v>
      </c>
      <c r="CA12" s="17">
        <v>0.122152607653867</v>
      </c>
      <c r="CB12" s="17">
        <v>0.104491504126051</v>
      </c>
      <c r="CC12" s="17">
        <v>8.1305758771806805E-2</v>
      </c>
      <c r="CD12" s="17">
        <v>0.100962036821738</v>
      </c>
      <c r="CE12" s="17"/>
      <c r="CF12" s="17">
        <v>7.6055260398502897E-2</v>
      </c>
      <c r="CG12" s="17">
        <v>0.106078040759156</v>
      </c>
      <c r="CH12" s="17">
        <v>0.103027998446373</v>
      </c>
      <c r="CI12" s="17">
        <v>9.9586548602651495E-2</v>
      </c>
      <c r="CJ12" s="17">
        <v>7.4796784912142603E-2</v>
      </c>
      <c r="CK12" s="17"/>
      <c r="CL12" s="17">
        <v>0.10020750822663201</v>
      </c>
      <c r="CM12" s="17"/>
      <c r="CN12" s="17">
        <v>7.8428770211158294E-2</v>
      </c>
      <c r="CO12" s="17">
        <v>0.112504461570857</v>
      </c>
      <c r="CP12" s="17">
        <v>0.14082189561542399</v>
      </c>
    </row>
    <row r="13" spans="2:94" x14ac:dyDescent="0.35">
      <c r="B13" s="18" t="s">
        <v>186</v>
      </c>
      <c r="C13" s="17">
        <v>1.98938648928716E-2</v>
      </c>
      <c r="D13" s="17">
        <v>2.3247567132633502E-2</v>
      </c>
      <c r="E13" s="17">
        <v>1.67781989845746E-2</v>
      </c>
      <c r="F13" s="17"/>
      <c r="G13" s="17">
        <v>2.3542522762748201E-2</v>
      </c>
      <c r="H13" s="17">
        <v>1.9606726141123101E-2</v>
      </c>
      <c r="I13" s="17">
        <v>1.28805233083345E-2</v>
      </c>
      <c r="J13" s="17">
        <v>2.3222823404333199E-2</v>
      </c>
      <c r="K13" s="17">
        <v>2.4914360121046E-2</v>
      </c>
      <c r="L13" s="17">
        <v>1.7331270336084899E-2</v>
      </c>
      <c r="M13" s="17"/>
      <c r="N13" s="17">
        <v>1.9689779322796599E-2</v>
      </c>
      <c r="O13" s="17">
        <v>2.0525270404195901E-2</v>
      </c>
      <c r="P13" s="17">
        <v>1.9310091938859599E-2</v>
      </c>
      <c r="Q13" s="17">
        <v>2.02290148530644E-2</v>
      </c>
      <c r="R13" s="17"/>
      <c r="S13" s="17">
        <v>1.92854003909557E-2</v>
      </c>
      <c r="T13" s="17">
        <v>2.3296936886251601E-2</v>
      </c>
      <c r="U13" s="17">
        <v>2.0680276813349E-2</v>
      </c>
      <c r="V13" s="17">
        <v>2.29556295524997E-2</v>
      </c>
      <c r="W13" s="17">
        <v>2.0096465573433302E-2</v>
      </c>
      <c r="X13" s="17">
        <v>1.4111791768083699E-2</v>
      </c>
      <c r="Y13" s="17">
        <v>1.41646142071831E-2</v>
      </c>
      <c r="Z13" s="17">
        <v>1.6876029945487599E-2</v>
      </c>
      <c r="AA13" s="17">
        <v>1.7094462906831701E-2</v>
      </c>
      <c r="AB13" s="17">
        <v>2.6856302700253399E-2</v>
      </c>
      <c r="AC13" s="17">
        <v>2.1300594545385802E-2</v>
      </c>
      <c r="AD13" s="17"/>
      <c r="AE13" s="17">
        <v>2.43822901732174E-2</v>
      </c>
      <c r="AF13" s="17">
        <v>1.5931136058081299E-2</v>
      </c>
      <c r="AG13" s="17">
        <v>2.1914031147902399E-2</v>
      </c>
      <c r="AH13" s="17"/>
      <c r="AI13" s="17">
        <v>2.7264118142055899E-2</v>
      </c>
      <c r="AJ13" s="17">
        <v>1.18738302773371E-2</v>
      </c>
      <c r="AK13" s="17">
        <v>1.48204954065384E-2</v>
      </c>
      <c r="AL13" s="17">
        <v>6.8166225657457502E-2</v>
      </c>
      <c r="AM13" s="17">
        <v>2.16676497503667E-2</v>
      </c>
      <c r="AN13" s="17"/>
      <c r="AO13" s="17">
        <v>3.3226666968236403E-2</v>
      </c>
      <c r="AP13" s="17">
        <v>9.8642517582802503E-3</v>
      </c>
      <c r="AQ13" s="17">
        <v>2.1042415540309299E-2</v>
      </c>
      <c r="AR13" s="17"/>
      <c r="AS13" s="17">
        <v>1.3314395743169401E-2</v>
      </c>
      <c r="AT13" s="17">
        <v>2.7297386505181199E-2</v>
      </c>
      <c r="AU13" s="17">
        <v>1.68247816150996E-2</v>
      </c>
      <c r="AV13" s="17">
        <v>3.1368712959775197E-2</v>
      </c>
      <c r="AW13" s="17">
        <v>0</v>
      </c>
      <c r="AX13" s="17"/>
      <c r="AY13" s="17">
        <v>0</v>
      </c>
      <c r="AZ13" s="17">
        <v>1.9960412117528099E-2</v>
      </c>
      <c r="BA13" s="17">
        <v>1.9788410679053001E-2</v>
      </c>
      <c r="BB13" s="17">
        <v>1.78988720238463E-2</v>
      </c>
      <c r="BC13" s="17">
        <v>2.2183271340782299E-2</v>
      </c>
      <c r="BD13" s="17">
        <v>3.14081607063443E-2</v>
      </c>
      <c r="BE13" s="17">
        <v>1.8284384642219698E-2</v>
      </c>
      <c r="BF13" s="17">
        <v>2.2159017098880102E-2</v>
      </c>
      <c r="BG13" s="17">
        <v>1.8371792237128801E-2</v>
      </c>
      <c r="BH13" s="17">
        <v>5.4523405803946403E-3</v>
      </c>
      <c r="BI13" s="17">
        <v>2.5045285670102301E-2</v>
      </c>
      <c r="BJ13" s="17">
        <v>8.6939613704837704E-3</v>
      </c>
      <c r="BK13" s="17">
        <v>2.1989755044112599E-2</v>
      </c>
      <c r="BL13" s="17">
        <v>2.60391978897958E-2</v>
      </c>
      <c r="BM13" s="17">
        <v>1.2568293978309501E-2</v>
      </c>
      <c r="BN13" s="17">
        <v>1.8635304850673402E-2</v>
      </c>
      <c r="BO13" s="17"/>
      <c r="BP13" s="17">
        <v>2.2146340171334999E-2</v>
      </c>
      <c r="BQ13" s="17">
        <v>2.0802984689376001E-2</v>
      </c>
      <c r="BR13" s="17">
        <v>1.6965052851052601E-2</v>
      </c>
      <c r="BS13" s="17">
        <v>1.7997053274401702E-2</v>
      </c>
      <c r="BT13" s="17">
        <v>1.65522560606335E-2</v>
      </c>
      <c r="BU13" s="17">
        <v>2.6657884258957199E-2</v>
      </c>
      <c r="BV13" s="17"/>
      <c r="BW13" s="17">
        <v>4.0756430360015701E-2</v>
      </c>
      <c r="BX13" s="17">
        <v>2.2660029082207201E-2</v>
      </c>
      <c r="BY13" s="17">
        <v>1.78964838277734E-2</v>
      </c>
      <c r="BZ13" s="17">
        <v>1.1523250824620799E-2</v>
      </c>
      <c r="CA13" s="17">
        <v>2.1175720915598599E-2</v>
      </c>
      <c r="CB13" s="17">
        <v>1.7648882694895299E-2</v>
      </c>
      <c r="CC13" s="17">
        <v>3.9033182073358097E-2</v>
      </c>
      <c r="CD13" s="17">
        <v>3.25765485129869E-2</v>
      </c>
      <c r="CE13" s="17"/>
      <c r="CF13" s="17">
        <v>2.02456746145309E-2</v>
      </c>
      <c r="CG13" s="17">
        <v>2.00970023981853E-2</v>
      </c>
      <c r="CH13" s="17">
        <v>1.7145150035105299E-2</v>
      </c>
      <c r="CI13" s="17">
        <v>2.8673925727317799E-2</v>
      </c>
      <c r="CJ13" s="17">
        <v>9.2743346643204792E-3</v>
      </c>
      <c r="CK13" s="17"/>
      <c r="CL13" s="17">
        <v>1.51900145750607E-2</v>
      </c>
      <c r="CM13" s="17"/>
      <c r="CN13" s="17">
        <v>1.7176666570639799E-2</v>
      </c>
      <c r="CO13" s="17">
        <v>1.30531075611442E-2</v>
      </c>
      <c r="CP13" s="17">
        <v>3.1547808711364603E-2</v>
      </c>
    </row>
    <row r="14" spans="2:94" x14ac:dyDescent="0.35">
      <c r="B14" s="18" t="s">
        <v>133</v>
      </c>
      <c r="C14" s="17">
        <v>9.4949260334019805E-2</v>
      </c>
      <c r="D14" s="17">
        <v>5.87190464642037E-2</v>
      </c>
      <c r="E14" s="17">
        <v>0.13004869149918699</v>
      </c>
      <c r="F14" s="17"/>
      <c r="G14" s="17">
        <v>6.6500946973457903E-2</v>
      </c>
      <c r="H14" s="17">
        <v>6.89426739437973E-2</v>
      </c>
      <c r="I14" s="17">
        <v>9.3685107226998701E-2</v>
      </c>
      <c r="J14" s="17">
        <v>0.11918970698980901</v>
      </c>
      <c r="K14" s="17">
        <v>0.11125909103347199</v>
      </c>
      <c r="L14" s="17">
        <v>0.105677839182909</v>
      </c>
      <c r="M14" s="17"/>
      <c r="N14" s="17">
        <v>5.5957429471801802E-2</v>
      </c>
      <c r="O14" s="17">
        <v>9.6436337626308904E-2</v>
      </c>
      <c r="P14" s="17">
        <v>9.3575834999119006E-2</v>
      </c>
      <c r="Q14" s="17">
        <v>0.13699329272844599</v>
      </c>
      <c r="R14" s="17"/>
      <c r="S14" s="17">
        <v>7.3446016244318194E-2</v>
      </c>
      <c r="T14" s="17">
        <v>8.4667512191551594E-2</v>
      </c>
      <c r="U14" s="17">
        <v>0.13047720044084299</v>
      </c>
      <c r="V14" s="17">
        <v>0.119409899347868</v>
      </c>
      <c r="W14" s="17">
        <v>8.2650724381250498E-2</v>
      </c>
      <c r="X14" s="17">
        <v>9.0776216346999297E-2</v>
      </c>
      <c r="Y14" s="17">
        <v>0.10344959279966701</v>
      </c>
      <c r="Z14" s="17">
        <v>6.7183794833891503E-2</v>
      </c>
      <c r="AA14" s="17">
        <v>0.10262747240237</v>
      </c>
      <c r="AB14" s="17">
        <v>8.8792011897275702E-2</v>
      </c>
      <c r="AC14" s="17">
        <v>0.10851759490881099</v>
      </c>
      <c r="AD14" s="17"/>
      <c r="AE14" s="17">
        <v>9.95547979220094E-2</v>
      </c>
      <c r="AF14" s="17">
        <v>7.87091211593417E-2</v>
      </c>
      <c r="AG14" s="17">
        <v>0.131960248475023</v>
      </c>
      <c r="AH14" s="17"/>
      <c r="AI14" s="17">
        <v>8.7181924320140006E-2</v>
      </c>
      <c r="AJ14" s="17">
        <v>6.9187390224663498E-2</v>
      </c>
      <c r="AK14" s="17">
        <v>9.7267840232375599E-2</v>
      </c>
      <c r="AL14" s="17">
        <v>4.3329120495201497E-2</v>
      </c>
      <c r="AM14" s="17">
        <v>0.167224348326203</v>
      </c>
      <c r="AN14" s="17"/>
      <c r="AO14" s="17">
        <v>7.0888236333993299E-2</v>
      </c>
      <c r="AP14" s="17">
        <v>6.8080458216212197E-2</v>
      </c>
      <c r="AQ14" s="17">
        <v>8.7158044109728397E-2</v>
      </c>
      <c r="AR14" s="17"/>
      <c r="AS14" s="17">
        <v>0.120391272610732</v>
      </c>
      <c r="AT14" s="17">
        <v>0.12420129194077401</v>
      </c>
      <c r="AU14" s="17">
        <v>7.8832549800837398E-2</v>
      </c>
      <c r="AV14" s="17">
        <v>4.4606473248368798E-2</v>
      </c>
      <c r="AW14" s="17">
        <v>2.0732351657323699E-2</v>
      </c>
      <c r="AX14" s="17"/>
      <c r="AY14" s="17">
        <v>0.16224510208402201</v>
      </c>
      <c r="AZ14" s="17">
        <v>0.112970069284997</v>
      </c>
      <c r="BA14" s="17">
        <v>0.107794191422298</v>
      </c>
      <c r="BB14" s="17">
        <v>0.14481831326573899</v>
      </c>
      <c r="BC14" s="17">
        <v>9.50088780531025E-2</v>
      </c>
      <c r="BD14" s="17">
        <v>8.1490665411472804E-2</v>
      </c>
      <c r="BE14" s="17">
        <v>8.8452412951082193E-2</v>
      </c>
      <c r="BF14" s="17">
        <v>8.8923560965473894E-2</v>
      </c>
      <c r="BG14" s="17">
        <v>7.67842664253508E-2</v>
      </c>
      <c r="BH14" s="17">
        <v>7.2802768782415803E-2</v>
      </c>
      <c r="BI14" s="17">
        <v>9.8857849799805095E-2</v>
      </c>
      <c r="BJ14" s="17">
        <v>7.8181627777616197E-2</v>
      </c>
      <c r="BK14" s="17">
        <v>7.6391576075265505E-2</v>
      </c>
      <c r="BL14" s="17">
        <v>6.39033594697066E-2</v>
      </c>
      <c r="BM14" s="17">
        <v>5.5210874336527202E-2</v>
      </c>
      <c r="BN14" s="17">
        <v>1.8460795012266901E-2</v>
      </c>
      <c r="BO14" s="17"/>
      <c r="BP14" s="17">
        <v>6.4175871524011899E-2</v>
      </c>
      <c r="BQ14" s="17">
        <v>0.10460863757689</v>
      </c>
      <c r="BR14" s="17">
        <v>0.102106098612137</v>
      </c>
      <c r="BS14" s="17">
        <v>0.10148162368126799</v>
      </c>
      <c r="BT14" s="17">
        <v>0.105572854131956</v>
      </c>
      <c r="BU14" s="17">
        <v>0.113182222539088</v>
      </c>
      <c r="BV14" s="17"/>
      <c r="BW14" s="17">
        <v>7.0976057784748706E-2</v>
      </c>
      <c r="BX14" s="17">
        <v>8.6882157073424504E-2</v>
      </c>
      <c r="BY14" s="17">
        <v>8.0675519951113994E-2</v>
      </c>
      <c r="BZ14" s="17">
        <v>0.105562974645367</v>
      </c>
      <c r="CA14" s="17">
        <v>6.0662548291319299E-2</v>
      </c>
      <c r="CB14" s="17">
        <v>0.10594497784085601</v>
      </c>
      <c r="CC14" s="17">
        <v>8.1283447597134503E-2</v>
      </c>
      <c r="CD14" s="17">
        <v>0.136177142717084</v>
      </c>
      <c r="CE14" s="17"/>
      <c r="CF14" s="17">
        <v>5.4653390692011701E-2</v>
      </c>
      <c r="CG14" s="17">
        <v>8.1880327227556504E-2</v>
      </c>
      <c r="CH14" s="17">
        <v>0.105358121739255</v>
      </c>
      <c r="CI14" s="17">
        <v>0.11944100217419901</v>
      </c>
      <c r="CJ14" s="17">
        <v>0.110819442661082</v>
      </c>
      <c r="CK14" s="17"/>
      <c r="CL14" s="17">
        <v>5.8654998779228203E-2</v>
      </c>
      <c r="CM14" s="17"/>
      <c r="CN14" s="17">
        <v>0.106075075211682</v>
      </c>
      <c r="CO14" s="17">
        <v>9.7474364484180606E-2</v>
      </c>
      <c r="CP14" s="17">
        <v>6.7514047614798206E-2</v>
      </c>
    </row>
    <row r="15" spans="2:94" x14ac:dyDescent="0.35">
      <c r="B15" s="18" t="s">
        <v>187</v>
      </c>
      <c r="C15" s="20">
        <v>0.533203092054917</v>
      </c>
      <c r="D15" s="20">
        <v>0.57027523676122704</v>
      </c>
      <c r="E15" s="20">
        <v>0.49434922419239902</v>
      </c>
      <c r="F15" s="20"/>
      <c r="G15" s="20">
        <v>0.58309840286950598</v>
      </c>
      <c r="H15" s="20">
        <v>0.54986854782898198</v>
      </c>
      <c r="I15" s="20">
        <v>0.54213156342538005</v>
      </c>
      <c r="J15" s="20">
        <v>0.51783625431132396</v>
      </c>
      <c r="K15" s="20">
        <v>0.52924715999467198</v>
      </c>
      <c r="L15" s="20">
        <v>0.49407125122407802</v>
      </c>
      <c r="M15" s="20"/>
      <c r="N15" s="20">
        <v>0.56121300272673103</v>
      </c>
      <c r="O15" s="20">
        <v>0.54929773007460703</v>
      </c>
      <c r="P15" s="20">
        <v>0.51355824690249596</v>
      </c>
      <c r="Q15" s="20">
        <v>0.50034633953935803</v>
      </c>
      <c r="R15" s="20"/>
      <c r="S15" s="20">
        <v>0.57165232617731099</v>
      </c>
      <c r="T15" s="20">
        <v>0.52228323925954101</v>
      </c>
      <c r="U15" s="20">
        <v>0.53422829219141998</v>
      </c>
      <c r="V15" s="20">
        <v>0.49787894251985898</v>
      </c>
      <c r="W15" s="20">
        <v>0.56411177381845001</v>
      </c>
      <c r="X15" s="20">
        <v>0.52724525953435097</v>
      </c>
      <c r="Y15" s="20">
        <v>0.53357705238749098</v>
      </c>
      <c r="Z15" s="20">
        <v>0.55100359468756399</v>
      </c>
      <c r="AA15" s="20">
        <v>0.51007411432087202</v>
      </c>
      <c r="AB15" s="20">
        <v>0.539487618118206</v>
      </c>
      <c r="AC15" s="20">
        <v>0.50810042777229902</v>
      </c>
      <c r="AD15" s="20"/>
      <c r="AE15" s="20">
        <v>0.53848355531949299</v>
      </c>
      <c r="AF15" s="20">
        <v>0.54917209088771302</v>
      </c>
      <c r="AG15" s="20">
        <v>0.436890593373361</v>
      </c>
      <c r="AH15" s="20"/>
      <c r="AI15" s="20">
        <v>0.49293751033341499</v>
      </c>
      <c r="AJ15" s="20">
        <v>0.62502331745317097</v>
      </c>
      <c r="AK15" s="20">
        <v>0.488109050939668</v>
      </c>
      <c r="AL15" s="20">
        <v>0.55762044422534596</v>
      </c>
      <c r="AM15" s="20">
        <v>0.436069866461617</v>
      </c>
      <c r="AN15" s="20"/>
      <c r="AO15" s="20">
        <v>0.45812730541140201</v>
      </c>
      <c r="AP15" s="20">
        <v>0.59729534975955101</v>
      </c>
      <c r="AQ15" s="20">
        <v>0.55990445045172899</v>
      </c>
      <c r="AR15" s="20"/>
      <c r="AS15" s="20">
        <v>0.49340098521818399</v>
      </c>
      <c r="AT15" s="20">
        <v>0.491462165613827</v>
      </c>
      <c r="AU15" s="20">
        <v>0.58517153260252897</v>
      </c>
      <c r="AV15" s="20">
        <v>0.56690935970029999</v>
      </c>
      <c r="AW15" s="20">
        <v>0.70284346679226495</v>
      </c>
      <c r="AX15" s="20"/>
      <c r="AY15" s="20">
        <v>0.48649765167285702</v>
      </c>
      <c r="AZ15" s="20">
        <v>0.53815287917119403</v>
      </c>
      <c r="BA15" s="20">
        <v>0.51075355915637499</v>
      </c>
      <c r="BB15" s="20">
        <v>0.50264731537218199</v>
      </c>
      <c r="BC15" s="20">
        <v>0.52619388242221998</v>
      </c>
      <c r="BD15" s="20">
        <v>0.54023920734434905</v>
      </c>
      <c r="BE15" s="20">
        <v>0.50049377108651805</v>
      </c>
      <c r="BF15" s="20">
        <v>0.53104170243014204</v>
      </c>
      <c r="BG15" s="20">
        <v>0.55249342807675506</v>
      </c>
      <c r="BH15" s="20">
        <v>0.52683240501829298</v>
      </c>
      <c r="BI15" s="20">
        <v>0.510210419415706</v>
      </c>
      <c r="BJ15" s="20">
        <v>0.54407798285297704</v>
      </c>
      <c r="BK15" s="20">
        <v>0.52414900082180205</v>
      </c>
      <c r="BL15" s="20">
        <v>0.66086212584425497</v>
      </c>
      <c r="BM15" s="20">
        <v>0.65035724786388105</v>
      </c>
      <c r="BN15" s="20">
        <v>0.67330135513003297</v>
      </c>
      <c r="BO15" s="20"/>
      <c r="BP15" s="20">
        <v>0.56118754505020196</v>
      </c>
      <c r="BQ15" s="20">
        <v>0.53732385441026898</v>
      </c>
      <c r="BR15" s="20">
        <v>0.53844090674086698</v>
      </c>
      <c r="BS15" s="20">
        <v>0.51258322589871097</v>
      </c>
      <c r="BT15" s="20">
        <v>0.51495821993913005</v>
      </c>
      <c r="BU15" s="20">
        <v>0.496440054930957</v>
      </c>
      <c r="BV15" s="20"/>
      <c r="BW15" s="20">
        <v>0.60147939130353401</v>
      </c>
      <c r="BX15" s="20">
        <v>0.53591563814162302</v>
      </c>
      <c r="BY15" s="20">
        <v>0.53233520947754998</v>
      </c>
      <c r="BZ15" s="20">
        <v>0.52351120096078896</v>
      </c>
      <c r="CA15" s="20">
        <v>0.58215395672929604</v>
      </c>
      <c r="CB15" s="20">
        <v>0.52619374268198105</v>
      </c>
      <c r="CC15" s="20">
        <v>0.57540100134183803</v>
      </c>
      <c r="CD15" s="20">
        <v>0.49741036177408299</v>
      </c>
      <c r="CE15" s="20"/>
      <c r="CF15" s="20">
        <v>0.61590694992494699</v>
      </c>
      <c r="CG15" s="20">
        <v>0.53037855530979605</v>
      </c>
      <c r="CH15" s="20">
        <v>0.51436231571301605</v>
      </c>
      <c r="CI15" s="20">
        <v>0.53467887389612101</v>
      </c>
      <c r="CJ15" s="20">
        <v>0.55912459827213301</v>
      </c>
      <c r="CK15" s="20"/>
      <c r="CL15" s="20">
        <v>0.55623715952348496</v>
      </c>
      <c r="CM15" s="20"/>
      <c r="CN15" s="20">
        <v>0.57416755019296695</v>
      </c>
      <c r="CO15" s="20">
        <v>0.49075414964213299</v>
      </c>
      <c r="CP15" s="20">
        <v>0.47337218734604403</v>
      </c>
    </row>
    <row r="16" spans="2:94" x14ac:dyDescent="0.35">
      <c r="B16" s="18" t="s">
        <v>188</v>
      </c>
      <c r="C16" s="20">
        <v>0.120255950140532</v>
      </c>
      <c r="D16" s="20">
        <v>0.13129053903894899</v>
      </c>
      <c r="E16" s="20">
        <v>0.110436787080379</v>
      </c>
      <c r="F16" s="20"/>
      <c r="G16" s="20">
        <v>0.10862416422840999</v>
      </c>
      <c r="H16" s="20">
        <v>0.118649940632596</v>
      </c>
      <c r="I16" s="20">
        <v>0.11312105690470101</v>
      </c>
      <c r="J16" s="20">
        <v>0.114406999242004</v>
      </c>
      <c r="K16" s="20">
        <v>0.13495546619044399</v>
      </c>
      <c r="L16" s="20">
        <v>0.130035031705794</v>
      </c>
      <c r="M16" s="20"/>
      <c r="N16" s="20">
        <v>0.14803380350188999</v>
      </c>
      <c r="O16" s="20">
        <v>0.10937793366731199</v>
      </c>
      <c r="P16" s="20">
        <v>0.120368837782698</v>
      </c>
      <c r="Q16" s="20">
        <v>0.102086092244819</v>
      </c>
      <c r="R16" s="20"/>
      <c r="S16" s="20">
        <v>0.118102747574253</v>
      </c>
      <c r="T16" s="20">
        <v>0.126096688530101</v>
      </c>
      <c r="U16" s="20">
        <v>0.106372709920633</v>
      </c>
      <c r="V16" s="20">
        <v>0.13123821539718</v>
      </c>
      <c r="W16" s="20">
        <v>0.121160824375612</v>
      </c>
      <c r="X16" s="20">
        <v>0.106061873539558</v>
      </c>
      <c r="Y16" s="20">
        <v>0.120037537670797</v>
      </c>
      <c r="Z16" s="20">
        <v>0.127522621013514</v>
      </c>
      <c r="AA16" s="20">
        <v>0.12523157810754601</v>
      </c>
      <c r="AB16" s="20">
        <v>0.124686906108671</v>
      </c>
      <c r="AC16" s="20">
        <v>0.11344677984813099</v>
      </c>
      <c r="AD16" s="20"/>
      <c r="AE16" s="20">
        <v>0.127034988178336</v>
      </c>
      <c r="AF16" s="20">
        <v>0.123155736420849</v>
      </c>
      <c r="AG16" s="20">
        <v>0.12716775956832699</v>
      </c>
      <c r="AH16" s="20"/>
      <c r="AI16" s="20">
        <v>0.149680835224623</v>
      </c>
      <c r="AJ16" s="20">
        <v>0.100725927921061</v>
      </c>
      <c r="AK16" s="20">
        <v>0.13436540044957601</v>
      </c>
      <c r="AL16" s="20">
        <v>0.16730911251912001</v>
      </c>
      <c r="AM16" s="20">
        <v>0.10529865893879201</v>
      </c>
      <c r="AN16" s="20"/>
      <c r="AO16" s="20">
        <v>0.16883721758384601</v>
      </c>
      <c r="AP16" s="20">
        <v>0.103435984491762</v>
      </c>
      <c r="AQ16" s="20">
        <v>0.134658363045674</v>
      </c>
      <c r="AR16" s="20"/>
      <c r="AS16" s="20">
        <v>9.4646577520799802E-2</v>
      </c>
      <c r="AT16" s="20">
        <v>0.116046028558266</v>
      </c>
      <c r="AU16" s="20">
        <v>0.11989901394523</v>
      </c>
      <c r="AV16" s="20">
        <v>0.16322176566375901</v>
      </c>
      <c r="AW16" s="20">
        <v>2.0501811080036202E-2</v>
      </c>
      <c r="AX16" s="20"/>
      <c r="AY16" s="20">
        <v>0.131539097932548</v>
      </c>
      <c r="AZ16" s="20">
        <v>8.7574421441291794E-2</v>
      </c>
      <c r="BA16" s="20">
        <v>0.12229944767060601</v>
      </c>
      <c r="BB16" s="20">
        <v>9.4596183176901202E-2</v>
      </c>
      <c r="BC16" s="20">
        <v>0.13266237787517501</v>
      </c>
      <c r="BD16" s="20">
        <v>0.13372484622713199</v>
      </c>
      <c r="BE16" s="20">
        <v>0.110675559555176</v>
      </c>
      <c r="BF16" s="20">
        <v>0.11574626855569101</v>
      </c>
      <c r="BG16" s="20">
        <v>0.111995762348455</v>
      </c>
      <c r="BH16" s="20">
        <v>0.12275544490185</v>
      </c>
      <c r="BI16" s="20">
        <v>0.12778530135255101</v>
      </c>
      <c r="BJ16" s="20">
        <v>0.15349301755300199</v>
      </c>
      <c r="BK16" s="20">
        <v>0.13777392751756901</v>
      </c>
      <c r="BL16" s="20">
        <v>0.14912193533071899</v>
      </c>
      <c r="BM16" s="20">
        <v>0.105591067093612</v>
      </c>
      <c r="BN16" s="20">
        <v>0.11220480587084899</v>
      </c>
      <c r="BO16" s="20"/>
      <c r="BP16" s="20">
        <v>0.124997849223563</v>
      </c>
      <c r="BQ16" s="20">
        <v>0.113122719222096</v>
      </c>
      <c r="BR16" s="20">
        <v>0.12016147390422401</v>
      </c>
      <c r="BS16" s="20">
        <v>0.129709024513599</v>
      </c>
      <c r="BT16" s="20">
        <v>0.119017716117772</v>
      </c>
      <c r="BU16" s="20">
        <v>0.104954189593347</v>
      </c>
      <c r="BV16" s="20"/>
      <c r="BW16" s="20">
        <v>0.111023491905821</v>
      </c>
      <c r="BX16" s="20">
        <v>0.124966138846916</v>
      </c>
      <c r="BY16" s="20">
        <v>0.122419104814186</v>
      </c>
      <c r="BZ16" s="20">
        <v>0.110958777632817</v>
      </c>
      <c r="CA16" s="20">
        <v>0.14332832856946501</v>
      </c>
      <c r="CB16" s="20">
        <v>0.12214038682094699</v>
      </c>
      <c r="CC16" s="20">
        <v>0.120338940845165</v>
      </c>
      <c r="CD16" s="20">
        <v>0.13353858533472501</v>
      </c>
      <c r="CE16" s="20"/>
      <c r="CF16" s="20">
        <v>9.6300935013033703E-2</v>
      </c>
      <c r="CG16" s="20">
        <v>0.12617504315734099</v>
      </c>
      <c r="CH16" s="20">
        <v>0.120173148481478</v>
      </c>
      <c r="CI16" s="20">
        <v>0.12826047432996901</v>
      </c>
      <c r="CJ16" s="20">
        <v>8.4071119576463099E-2</v>
      </c>
      <c r="CK16" s="20"/>
      <c r="CL16" s="20">
        <v>0.11539752280169301</v>
      </c>
      <c r="CM16" s="20"/>
      <c r="CN16" s="20">
        <v>9.5605436781798198E-2</v>
      </c>
      <c r="CO16" s="20">
        <v>0.125557569132001</v>
      </c>
      <c r="CP16" s="20">
        <v>0.172369704326789</v>
      </c>
    </row>
    <row r="17" spans="2:94" x14ac:dyDescent="0.35">
      <c r="B17" s="18" t="s">
        <v>147</v>
      </c>
      <c r="C17" s="21">
        <v>0.41294714191438497</v>
      </c>
      <c r="D17" s="21">
        <v>0.438984697722277</v>
      </c>
      <c r="E17" s="21">
        <v>0.383912437112019</v>
      </c>
      <c r="F17" s="21"/>
      <c r="G17" s="21">
        <v>0.474474238641096</v>
      </c>
      <c r="H17" s="21">
        <v>0.43121860719638699</v>
      </c>
      <c r="I17" s="21">
        <v>0.42901050652067901</v>
      </c>
      <c r="J17" s="21">
        <v>0.40342925506931998</v>
      </c>
      <c r="K17" s="21">
        <v>0.39429169380422802</v>
      </c>
      <c r="L17" s="21">
        <v>0.36403621951828502</v>
      </c>
      <c r="M17" s="21"/>
      <c r="N17" s="21">
        <v>0.41317919922484098</v>
      </c>
      <c r="O17" s="21">
        <v>0.43991979640729501</v>
      </c>
      <c r="P17" s="21">
        <v>0.39318940911979799</v>
      </c>
      <c r="Q17" s="21">
        <v>0.39826024729453802</v>
      </c>
      <c r="R17" s="21"/>
      <c r="S17" s="21">
        <v>0.453549578603058</v>
      </c>
      <c r="T17" s="21">
        <v>0.39618655072943998</v>
      </c>
      <c r="U17" s="21">
        <v>0.42785558227078802</v>
      </c>
      <c r="V17" s="21">
        <v>0.36664072712267898</v>
      </c>
      <c r="W17" s="21">
        <v>0.44295094944283803</v>
      </c>
      <c r="X17" s="21">
        <v>0.42118338599479199</v>
      </c>
      <c r="Y17" s="21">
        <v>0.41353951471669498</v>
      </c>
      <c r="Z17" s="21">
        <v>0.42348097367404902</v>
      </c>
      <c r="AA17" s="21">
        <v>0.38484253621332598</v>
      </c>
      <c r="AB17" s="21">
        <v>0.414800712009535</v>
      </c>
      <c r="AC17" s="21">
        <v>0.39465364792416902</v>
      </c>
      <c r="AD17" s="21"/>
      <c r="AE17" s="21">
        <v>0.41144856714115702</v>
      </c>
      <c r="AF17" s="21">
        <v>0.42601635446686398</v>
      </c>
      <c r="AG17" s="21">
        <v>0.30972283380503401</v>
      </c>
      <c r="AH17" s="21"/>
      <c r="AI17" s="21">
        <v>0.34325667510879099</v>
      </c>
      <c r="AJ17" s="21">
        <v>0.52429738953210903</v>
      </c>
      <c r="AK17" s="21">
        <v>0.35374365049009199</v>
      </c>
      <c r="AL17" s="21">
        <v>0.390311331706227</v>
      </c>
      <c r="AM17" s="21">
        <v>0.33077120752282602</v>
      </c>
      <c r="AN17" s="21"/>
      <c r="AO17" s="21">
        <v>0.289290087827555</v>
      </c>
      <c r="AP17" s="21">
        <v>0.49385936526778901</v>
      </c>
      <c r="AQ17" s="21">
        <v>0.42524608740605502</v>
      </c>
      <c r="AR17" s="21"/>
      <c r="AS17" s="21">
        <v>0.39875440769738402</v>
      </c>
      <c r="AT17" s="21">
        <v>0.37541613705556098</v>
      </c>
      <c r="AU17" s="21">
        <v>0.46527251865729902</v>
      </c>
      <c r="AV17" s="21">
        <v>0.40368759403654098</v>
      </c>
      <c r="AW17" s="21">
        <v>0.68234165571222904</v>
      </c>
      <c r="AX17" s="21"/>
      <c r="AY17" s="21">
        <v>0.35495855374030899</v>
      </c>
      <c r="AZ17" s="21">
        <v>0.45057845772990202</v>
      </c>
      <c r="BA17" s="21">
        <v>0.38845411148576903</v>
      </c>
      <c r="BB17" s="21">
        <v>0.408051132195281</v>
      </c>
      <c r="BC17" s="21">
        <v>0.393531504547045</v>
      </c>
      <c r="BD17" s="21">
        <v>0.406514361117217</v>
      </c>
      <c r="BE17" s="21">
        <v>0.389818211531342</v>
      </c>
      <c r="BF17" s="21">
        <v>0.415295433874452</v>
      </c>
      <c r="BG17" s="21">
        <v>0.44049766572830001</v>
      </c>
      <c r="BH17" s="21">
        <v>0.40407696011644301</v>
      </c>
      <c r="BI17" s="21">
        <v>0.38242511806315499</v>
      </c>
      <c r="BJ17" s="21">
        <v>0.390584965299975</v>
      </c>
      <c r="BK17" s="21">
        <v>0.38637507330423299</v>
      </c>
      <c r="BL17" s="21">
        <v>0.51174019051353603</v>
      </c>
      <c r="BM17" s="21">
        <v>0.54476618077026895</v>
      </c>
      <c r="BN17" s="21">
        <v>0.56109654925918395</v>
      </c>
      <c r="BO17" s="21"/>
      <c r="BP17" s="21">
        <v>0.43618969582663902</v>
      </c>
      <c r="BQ17" s="21">
        <v>0.42420113518817298</v>
      </c>
      <c r="BR17" s="21">
        <v>0.41827943283664298</v>
      </c>
      <c r="BS17" s="21">
        <v>0.38287420138511202</v>
      </c>
      <c r="BT17" s="21">
        <v>0.39594050382135798</v>
      </c>
      <c r="BU17" s="21">
        <v>0.39148586533760998</v>
      </c>
      <c r="BV17" s="21"/>
      <c r="BW17" s="21">
        <v>0.490455899397713</v>
      </c>
      <c r="BX17" s="21">
        <v>0.41094949929470598</v>
      </c>
      <c r="BY17" s="21">
        <v>0.40991610466336398</v>
      </c>
      <c r="BZ17" s="21">
        <v>0.41255242332797198</v>
      </c>
      <c r="CA17" s="21">
        <v>0.43882562815983001</v>
      </c>
      <c r="CB17" s="21">
        <v>0.40405335586103402</v>
      </c>
      <c r="CC17" s="21">
        <v>0.45506206049667303</v>
      </c>
      <c r="CD17" s="21">
        <v>0.36387177643935897</v>
      </c>
      <c r="CE17" s="21"/>
      <c r="CF17" s="21">
        <v>0.51960601491191305</v>
      </c>
      <c r="CG17" s="21">
        <v>0.40420351215245498</v>
      </c>
      <c r="CH17" s="21">
        <v>0.39418916723153802</v>
      </c>
      <c r="CI17" s="21">
        <v>0.406418399566151</v>
      </c>
      <c r="CJ17" s="21">
        <v>0.47505347869567</v>
      </c>
      <c r="CK17" s="21"/>
      <c r="CL17" s="21">
        <v>0.44083963672179199</v>
      </c>
      <c r="CM17" s="21"/>
      <c r="CN17" s="21">
        <v>0.478562113411169</v>
      </c>
      <c r="CO17" s="21">
        <v>0.36519658051013199</v>
      </c>
      <c r="CP17" s="21">
        <v>0.30100248301925497</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CP22"/>
  <sheetViews>
    <sheetView showGridLines="0" topLeftCell="A6" workbookViewId="0">
      <pane xSplit="2" topLeftCell="BA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182</v>
      </c>
      <c r="C9" s="17">
        <v>0.15751872962153601</v>
      </c>
      <c r="D9" s="17">
        <v>0.192917957528143</v>
      </c>
      <c r="E9" s="17">
        <v>0.124218221424731</v>
      </c>
      <c r="F9" s="17"/>
      <c r="G9" s="17">
        <v>0.13596192592195899</v>
      </c>
      <c r="H9" s="17">
        <v>0.165284725305862</v>
      </c>
      <c r="I9" s="17">
        <v>0.16194290992181701</v>
      </c>
      <c r="J9" s="17">
        <v>0.14733015144210501</v>
      </c>
      <c r="K9" s="17">
        <v>0.15348648314511201</v>
      </c>
      <c r="L9" s="17">
        <v>0.17293069281543999</v>
      </c>
      <c r="M9" s="17"/>
      <c r="N9" s="17">
        <v>0.18652978054518099</v>
      </c>
      <c r="O9" s="17">
        <v>0.150080987997911</v>
      </c>
      <c r="P9" s="17">
        <v>0.15639718212404299</v>
      </c>
      <c r="Q9" s="17">
        <v>0.13504197378080501</v>
      </c>
      <c r="R9" s="17"/>
      <c r="S9" s="17">
        <v>0.19858766226459601</v>
      </c>
      <c r="T9" s="17">
        <v>0.13908130963399501</v>
      </c>
      <c r="U9" s="17">
        <v>0.137756968738386</v>
      </c>
      <c r="V9" s="17">
        <v>0.14275669523010301</v>
      </c>
      <c r="W9" s="17">
        <v>0.170063720761432</v>
      </c>
      <c r="X9" s="17">
        <v>0.17319149206561199</v>
      </c>
      <c r="Y9" s="17">
        <v>0.147830271999744</v>
      </c>
      <c r="Z9" s="17">
        <v>0.11860381405446099</v>
      </c>
      <c r="AA9" s="17">
        <v>0.16634018134491099</v>
      </c>
      <c r="AB9" s="17">
        <v>0.13554962079962901</v>
      </c>
      <c r="AC9" s="17">
        <v>0.169776105164538</v>
      </c>
      <c r="AD9" s="17"/>
      <c r="AE9" s="17">
        <v>0.166890936530665</v>
      </c>
      <c r="AF9" s="17">
        <v>0.16561299862700599</v>
      </c>
      <c r="AG9" s="17">
        <v>0.13765919535304</v>
      </c>
      <c r="AH9" s="17"/>
      <c r="AI9" s="17">
        <v>0.200746079488928</v>
      </c>
      <c r="AJ9" s="17">
        <v>0.153871369844927</v>
      </c>
      <c r="AK9" s="17">
        <v>0.182615419879394</v>
      </c>
      <c r="AL9" s="17">
        <v>0.103346292067824</v>
      </c>
      <c r="AM9" s="17">
        <v>0.11930256682198299</v>
      </c>
      <c r="AN9" s="17"/>
      <c r="AO9" s="17">
        <v>0.23010747428999501</v>
      </c>
      <c r="AP9" s="17">
        <v>0.153479114022639</v>
      </c>
      <c r="AQ9" s="17">
        <v>0.17472911001438701</v>
      </c>
      <c r="AR9" s="17"/>
      <c r="AS9" s="17">
        <v>0.14166185677161</v>
      </c>
      <c r="AT9" s="17">
        <v>0.12502825958040201</v>
      </c>
      <c r="AU9" s="17">
        <v>0.149162007566429</v>
      </c>
      <c r="AV9" s="17">
        <v>0.235552165104082</v>
      </c>
      <c r="AW9" s="17">
        <v>0.17266108458649199</v>
      </c>
      <c r="AX9" s="17"/>
      <c r="AY9" s="17">
        <v>6.1706419441936902E-2</v>
      </c>
      <c r="AZ9" s="17">
        <v>0.10582076488818</v>
      </c>
      <c r="BA9" s="17">
        <v>0.14757484626458001</v>
      </c>
      <c r="BB9" s="17">
        <v>0.145205579996459</v>
      </c>
      <c r="BC9" s="17">
        <v>0.140526461399029</v>
      </c>
      <c r="BD9" s="17">
        <v>0.15149962606425699</v>
      </c>
      <c r="BE9" s="17">
        <v>0.15376804835358299</v>
      </c>
      <c r="BF9" s="17">
        <v>0.152266344664029</v>
      </c>
      <c r="BG9" s="17">
        <v>0.16497596505397299</v>
      </c>
      <c r="BH9" s="17">
        <v>0.17449024072799699</v>
      </c>
      <c r="BI9" s="17">
        <v>0.16333174536415401</v>
      </c>
      <c r="BJ9" s="17">
        <v>0.11844659272138799</v>
      </c>
      <c r="BK9" s="17">
        <v>0.20851102079286599</v>
      </c>
      <c r="BL9" s="17">
        <v>0.23704578225387701</v>
      </c>
      <c r="BM9" s="17">
        <v>0.12270027642058901</v>
      </c>
      <c r="BN9" s="17">
        <v>0.34860530595143502</v>
      </c>
      <c r="BO9" s="17"/>
      <c r="BP9" s="17">
        <v>0.20479366045188699</v>
      </c>
      <c r="BQ9" s="17">
        <v>0.14260017477651199</v>
      </c>
      <c r="BR9" s="17">
        <v>0.13583298683323</v>
      </c>
      <c r="BS9" s="17">
        <v>0.14786173842785699</v>
      </c>
      <c r="BT9" s="17">
        <v>0.13431667362163799</v>
      </c>
      <c r="BU9" s="17">
        <v>0.170158985512563</v>
      </c>
      <c r="BV9" s="17"/>
      <c r="BW9" s="17">
        <v>0.17353346612878601</v>
      </c>
      <c r="BX9" s="17">
        <v>0.15779122253136599</v>
      </c>
      <c r="BY9" s="17">
        <v>0.153587869028386</v>
      </c>
      <c r="BZ9" s="17">
        <v>0.182064200043251</v>
      </c>
      <c r="CA9" s="17">
        <v>0.139642410003539</v>
      </c>
      <c r="CB9" s="17">
        <v>0.21551183096562701</v>
      </c>
      <c r="CC9" s="17">
        <v>0.22703010771312701</v>
      </c>
      <c r="CD9" s="17">
        <v>9.8684544780577005E-2</v>
      </c>
      <c r="CE9" s="17"/>
      <c r="CF9" s="17">
        <v>0.28283420724969699</v>
      </c>
      <c r="CG9" s="17">
        <v>0.16218581356502099</v>
      </c>
      <c r="CH9" s="17">
        <v>0.135505634619039</v>
      </c>
      <c r="CI9" s="17">
        <v>0.13988757372487401</v>
      </c>
      <c r="CJ9" s="17">
        <v>0.118610614218441</v>
      </c>
      <c r="CK9" s="17"/>
      <c r="CL9" s="17">
        <v>0.20921823443307599</v>
      </c>
      <c r="CM9" s="17"/>
      <c r="CN9" s="17">
        <v>0.12496945945957801</v>
      </c>
      <c r="CO9" s="17">
        <v>0.136193854025634</v>
      </c>
      <c r="CP9" s="17">
        <v>0.24887471956063401</v>
      </c>
    </row>
    <row r="10" spans="2:94" x14ac:dyDescent="0.35">
      <c r="B10" s="18" t="s">
        <v>183</v>
      </c>
      <c r="C10" s="17">
        <v>0.39194302563725802</v>
      </c>
      <c r="D10" s="17">
        <v>0.38484628549648497</v>
      </c>
      <c r="E10" s="17">
        <v>0.39996631753249101</v>
      </c>
      <c r="F10" s="17"/>
      <c r="G10" s="17">
        <v>0.33591094034769298</v>
      </c>
      <c r="H10" s="17">
        <v>0.38267209611048197</v>
      </c>
      <c r="I10" s="17">
        <v>0.38307277694872499</v>
      </c>
      <c r="J10" s="17">
        <v>0.37783991491602198</v>
      </c>
      <c r="K10" s="17">
        <v>0.40082050332762198</v>
      </c>
      <c r="L10" s="17">
        <v>0.44967900783142001</v>
      </c>
      <c r="M10" s="17"/>
      <c r="N10" s="17">
        <v>0.43451306618511598</v>
      </c>
      <c r="O10" s="17">
        <v>0.38011774658269798</v>
      </c>
      <c r="P10" s="17">
        <v>0.39906339912336303</v>
      </c>
      <c r="Q10" s="17">
        <v>0.35404782256478501</v>
      </c>
      <c r="R10" s="17"/>
      <c r="S10" s="17">
        <v>0.39951486151558102</v>
      </c>
      <c r="T10" s="17">
        <v>0.38291610235267298</v>
      </c>
      <c r="U10" s="17">
        <v>0.38473588086092197</v>
      </c>
      <c r="V10" s="17">
        <v>0.40401080076599799</v>
      </c>
      <c r="W10" s="17">
        <v>0.40667980832466599</v>
      </c>
      <c r="X10" s="17">
        <v>0.39979264983716201</v>
      </c>
      <c r="Y10" s="17">
        <v>0.38356664131977197</v>
      </c>
      <c r="Z10" s="17">
        <v>0.45183537581452798</v>
      </c>
      <c r="AA10" s="17">
        <v>0.34769223252734299</v>
      </c>
      <c r="AB10" s="17">
        <v>0.41100667073223501</v>
      </c>
      <c r="AC10" s="17">
        <v>0.37775813229099298</v>
      </c>
      <c r="AD10" s="17"/>
      <c r="AE10" s="17">
        <v>0.40685618101518201</v>
      </c>
      <c r="AF10" s="17">
        <v>0.40754837258543303</v>
      </c>
      <c r="AG10" s="17">
        <v>0.378582784934056</v>
      </c>
      <c r="AH10" s="17"/>
      <c r="AI10" s="17">
        <v>0.44641530034537003</v>
      </c>
      <c r="AJ10" s="17">
        <v>0.36906431851952098</v>
      </c>
      <c r="AK10" s="17">
        <v>0.45032316529415001</v>
      </c>
      <c r="AL10" s="17">
        <v>0.35379431413620799</v>
      </c>
      <c r="AM10" s="17">
        <v>0.36827389700400098</v>
      </c>
      <c r="AN10" s="17"/>
      <c r="AO10" s="17">
        <v>0.487015201553476</v>
      </c>
      <c r="AP10" s="17">
        <v>0.390758399597462</v>
      </c>
      <c r="AQ10" s="17">
        <v>0.42711048341312002</v>
      </c>
      <c r="AR10" s="17"/>
      <c r="AS10" s="17">
        <v>0.366519873756457</v>
      </c>
      <c r="AT10" s="17">
        <v>0.369170284459025</v>
      </c>
      <c r="AU10" s="17">
        <v>0.42096459409333098</v>
      </c>
      <c r="AV10" s="17">
        <v>0.41124994779388702</v>
      </c>
      <c r="AW10" s="17">
        <v>0.36232239337274402</v>
      </c>
      <c r="AX10" s="17"/>
      <c r="AY10" s="17">
        <v>0.39132444096715202</v>
      </c>
      <c r="AZ10" s="17">
        <v>0.31778014697343698</v>
      </c>
      <c r="BA10" s="17">
        <v>0.35724996823088301</v>
      </c>
      <c r="BB10" s="17">
        <v>0.37796184033158797</v>
      </c>
      <c r="BC10" s="17">
        <v>0.38724200531560099</v>
      </c>
      <c r="BD10" s="17">
        <v>0.43296863559411602</v>
      </c>
      <c r="BE10" s="17">
        <v>0.39259260864307799</v>
      </c>
      <c r="BF10" s="17">
        <v>0.38363346611185301</v>
      </c>
      <c r="BG10" s="17">
        <v>0.35917174179599998</v>
      </c>
      <c r="BH10" s="17">
        <v>0.38527140734602799</v>
      </c>
      <c r="BI10" s="17">
        <v>0.40385787662393402</v>
      </c>
      <c r="BJ10" s="17">
        <v>0.484182060791505</v>
      </c>
      <c r="BK10" s="17">
        <v>0.434694491563967</v>
      </c>
      <c r="BL10" s="17">
        <v>0.43738001088693601</v>
      </c>
      <c r="BM10" s="17">
        <v>0.456630309259277</v>
      </c>
      <c r="BN10" s="17">
        <v>0.36351169661925298</v>
      </c>
      <c r="BO10" s="17"/>
      <c r="BP10" s="17">
        <v>0.36765791749186599</v>
      </c>
      <c r="BQ10" s="17">
        <v>0.41281993706985498</v>
      </c>
      <c r="BR10" s="17">
        <v>0.37696335558052901</v>
      </c>
      <c r="BS10" s="17">
        <v>0.38216780890222601</v>
      </c>
      <c r="BT10" s="17">
        <v>0.41640997494785398</v>
      </c>
      <c r="BU10" s="17">
        <v>0.41749213153875298</v>
      </c>
      <c r="BV10" s="17"/>
      <c r="BW10" s="17">
        <v>0.38356705727562102</v>
      </c>
      <c r="BX10" s="17">
        <v>0.373705596041216</v>
      </c>
      <c r="BY10" s="17">
        <v>0.42450805109874501</v>
      </c>
      <c r="BZ10" s="17">
        <v>0.394669370273037</v>
      </c>
      <c r="CA10" s="17">
        <v>0.42408216190992198</v>
      </c>
      <c r="CB10" s="17">
        <v>0.37107549780417298</v>
      </c>
      <c r="CC10" s="17">
        <v>0.38564468842159999</v>
      </c>
      <c r="CD10" s="17">
        <v>0.31463085010397401</v>
      </c>
      <c r="CE10" s="17"/>
      <c r="CF10" s="17">
        <v>0.37912650970372003</v>
      </c>
      <c r="CG10" s="17">
        <v>0.43682646713467399</v>
      </c>
      <c r="CH10" s="17">
        <v>0.38924899971816701</v>
      </c>
      <c r="CI10" s="17">
        <v>0.321615287095944</v>
      </c>
      <c r="CJ10" s="17">
        <v>0.28824392154746697</v>
      </c>
      <c r="CK10" s="17"/>
      <c r="CL10" s="17">
        <v>0.46849901631720198</v>
      </c>
      <c r="CM10" s="17"/>
      <c r="CN10" s="17">
        <v>0.34450724307930303</v>
      </c>
      <c r="CO10" s="17">
        <v>0.43563841384817298</v>
      </c>
      <c r="CP10" s="17">
        <v>0.465570665765559</v>
      </c>
    </row>
    <row r="11" spans="2:94" x14ac:dyDescent="0.35">
      <c r="B11" s="18" t="s">
        <v>184</v>
      </c>
      <c r="C11" s="17">
        <v>0.25859750713934399</v>
      </c>
      <c r="D11" s="17">
        <v>0.24431359832911601</v>
      </c>
      <c r="E11" s="17">
        <v>0.27353480661533303</v>
      </c>
      <c r="F11" s="17"/>
      <c r="G11" s="17">
        <v>0.247152189892098</v>
      </c>
      <c r="H11" s="17">
        <v>0.26074956965979001</v>
      </c>
      <c r="I11" s="17">
        <v>0.27736752075641002</v>
      </c>
      <c r="J11" s="17">
        <v>0.27862954529456702</v>
      </c>
      <c r="K11" s="17">
        <v>0.26343738696180102</v>
      </c>
      <c r="L11" s="17">
        <v>0.22970552930604199</v>
      </c>
      <c r="M11" s="17"/>
      <c r="N11" s="17">
        <v>0.22026719817490401</v>
      </c>
      <c r="O11" s="17">
        <v>0.26877798283132298</v>
      </c>
      <c r="P11" s="17">
        <v>0.27612029571226099</v>
      </c>
      <c r="Q11" s="17">
        <v>0.27329403147489001</v>
      </c>
      <c r="R11" s="17"/>
      <c r="S11" s="17">
        <v>0.25050322812108899</v>
      </c>
      <c r="T11" s="17">
        <v>0.27852151727691898</v>
      </c>
      <c r="U11" s="17">
        <v>0.23644269085522901</v>
      </c>
      <c r="V11" s="17">
        <v>0.27006976612496703</v>
      </c>
      <c r="W11" s="17">
        <v>0.260284586364744</v>
      </c>
      <c r="X11" s="17">
        <v>0.23829294267536899</v>
      </c>
      <c r="Y11" s="17">
        <v>0.241802931816852</v>
      </c>
      <c r="Z11" s="17">
        <v>0.264884344892726</v>
      </c>
      <c r="AA11" s="17">
        <v>0.30741447936816402</v>
      </c>
      <c r="AB11" s="17">
        <v>0.22945063788109399</v>
      </c>
      <c r="AC11" s="17">
        <v>0.245269259250121</v>
      </c>
      <c r="AD11" s="17"/>
      <c r="AE11" s="17">
        <v>0.25402603964606701</v>
      </c>
      <c r="AF11" s="17">
        <v>0.24628022895428101</v>
      </c>
      <c r="AG11" s="17">
        <v>0.29019525133320601</v>
      </c>
      <c r="AH11" s="17"/>
      <c r="AI11" s="17">
        <v>0.22750281309687601</v>
      </c>
      <c r="AJ11" s="17">
        <v>0.24970962667091001</v>
      </c>
      <c r="AK11" s="17">
        <v>0.24445665141317499</v>
      </c>
      <c r="AL11" s="17">
        <v>0.28269673863706102</v>
      </c>
      <c r="AM11" s="17">
        <v>0.28656877824426202</v>
      </c>
      <c r="AN11" s="17"/>
      <c r="AO11" s="17">
        <v>0.19234167535431401</v>
      </c>
      <c r="AP11" s="17">
        <v>0.25170992675861098</v>
      </c>
      <c r="AQ11" s="17">
        <v>0.27890388087177098</v>
      </c>
      <c r="AR11" s="17"/>
      <c r="AS11" s="17">
        <v>0.30954547602434501</v>
      </c>
      <c r="AT11" s="17">
        <v>0.283626288258159</v>
      </c>
      <c r="AU11" s="17">
        <v>0.23199474871144299</v>
      </c>
      <c r="AV11" s="17">
        <v>0.21462950418530599</v>
      </c>
      <c r="AW11" s="17">
        <v>0.25011937425630698</v>
      </c>
      <c r="AX11" s="17"/>
      <c r="AY11" s="17">
        <v>0.15702544929425899</v>
      </c>
      <c r="AZ11" s="17">
        <v>0.32675230869262301</v>
      </c>
      <c r="BA11" s="17">
        <v>0.27523880081539398</v>
      </c>
      <c r="BB11" s="17">
        <v>0.26361261451810197</v>
      </c>
      <c r="BC11" s="17">
        <v>0.27940379613070099</v>
      </c>
      <c r="BD11" s="17">
        <v>0.263566766027994</v>
      </c>
      <c r="BE11" s="17">
        <v>0.24954343995582501</v>
      </c>
      <c r="BF11" s="17">
        <v>0.27399493636718902</v>
      </c>
      <c r="BG11" s="17">
        <v>0.31224793500200698</v>
      </c>
      <c r="BH11" s="17">
        <v>0.25136017982082698</v>
      </c>
      <c r="BI11" s="17">
        <v>0.22609567317795801</v>
      </c>
      <c r="BJ11" s="17">
        <v>0.24217758404960901</v>
      </c>
      <c r="BK11" s="17">
        <v>0.20904408985422199</v>
      </c>
      <c r="BL11" s="17">
        <v>0.123574206486529</v>
      </c>
      <c r="BM11" s="17">
        <v>0.15627422968653701</v>
      </c>
      <c r="BN11" s="17">
        <v>0.158502641977707</v>
      </c>
      <c r="BO11" s="17"/>
      <c r="BP11" s="17">
        <v>0.24740482988367801</v>
      </c>
      <c r="BQ11" s="17">
        <v>0.242088163583491</v>
      </c>
      <c r="BR11" s="17">
        <v>0.29485535245463601</v>
      </c>
      <c r="BS11" s="17">
        <v>0.26915499644420898</v>
      </c>
      <c r="BT11" s="17">
        <v>0.27044571130464801</v>
      </c>
      <c r="BU11" s="17">
        <v>0.235655536638814</v>
      </c>
      <c r="BV11" s="17"/>
      <c r="BW11" s="17">
        <v>0.24937783745314701</v>
      </c>
      <c r="BX11" s="17">
        <v>0.283714417797993</v>
      </c>
      <c r="BY11" s="17">
        <v>0.25257598964415201</v>
      </c>
      <c r="BZ11" s="17">
        <v>0.24460524180950199</v>
      </c>
      <c r="CA11" s="17">
        <v>0.22109631589457901</v>
      </c>
      <c r="CB11" s="17">
        <v>0.20658190955459699</v>
      </c>
      <c r="CC11" s="17">
        <v>0.260072483065244</v>
      </c>
      <c r="CD11" s="17">
        <v>0.28196875995287601</v>
      </c>
      <c r="CE11" s="17"/>
      <c r="CF11" s="17">
        <v>0.22658872887987999</v>
      </c>
      <c r="CG11" s="17">
        <v>0.23660354006089701</v>
      </c>
      <c r="CH11" s="17">
        <v>0.265460416562673</v>
      </c>
      <c r="CI11" s="17">
        <v>0.30612475590184501</v>
      </c>
      <c r="CJ11" s="17">
        <v>0.28675201041564802</v>
      </c>
      <c r="CK11" s="17"/>
      <c r="CL11" s="17">
        <v>0.23009289267966401</v>
      </c>
      <c r="CM11" s="17"/>
      <c r="CN11" s="17">
        <v>0.28270998249863399</v>
      </c>
      <c r="CO11" s="17">
        <v>0.28150623159740401</v>
      </c>
      <c r="CP11" s="17">
        <v>0.18526136070389099</v>
      </c>
    </row>
    <row r="12" spans="2:94" x14ac:dyDescent="0.35">
      <c r="B12" s="18" t="s">
        <v>185</v>
      </c>
      <c r="C12" s="17">
        <v>8.2670257413937603E-2</v>
      </c>
      <c r="D12" s="17">
        <v>8.0300121282956702E-2</v>
      </c>
      <c r="E12" s="17">
        <v>8.2722056604317695E-2</v>
      </c>
      <c r="F12" s="17"/>
      <c r="G12" s="17">
        <v>0.15405231714644399</v>
      </c>
      <c r="H12" s="17">
        <v>8.6779726916595704E-2</v>
      </c>
      <c r="I12" s="17">
        <v>7.4616578705717002E-2</v>
      </c>
      <c r="J12" s="17">
        <v>7.3746244194978494E-2</v>
      </c>
      <c r="K12" s="17">
        <v>6.4920912927298902E-2</v>
      </c>
      <c r="L12" s="17">
        <v>5.7314089596607699E-2</v>
      </c>
      <c r="M12" s="17"/>
      <c r="N12" s="17">
        <v>8.9886564939283306E-2</v>
      </c>
      <c r="O12" s="17">
        <v>7.5858542165055998E-2</v>
      </c>
      <c r="P12" s="17">
        <v>7.5719157128677703E-2</v>
      </c>
      <c r="Q12" s="17">
        <v>8.7223388529339196E-2</v>
      </c>
      <c r="R12" s="17"/>
      <c r="S12" s="17">
        <v>8.0227886535266704E-2</v>
      </c>
      <c r="T12" s="17">
        <v>8.4414638749388898E-2</v>
      </c>
      <c r="U12" s="17">
        <v>6.9537199626974203E-2</v>
      </c>
      <c r="V12" s="17">
        <v>7.4663682760019098E-2</v>
      </c>
      <c r="W12" s="17">
        <v>8.1050607038594E-2</v>
      </c>
      <c r="X12" s="17">
        <v>8.5769891484034202E-2</v>
      </c>
      <c r="Y12" s="17">
        <v>9.4550175521210006E-2</v>
      </c>
      <c r="Z12" s="17">
        <v>9.4236234999298493E-2</v>
      </c>
      <c r="AA12" s="17">
        <v>7.52070854469057E-2</v>
      </c>
      <c r="AB12" s="17">
        <v>9.2441910627654306E-2</v>
      </c>
      <c r="AC12" s="17">
        <v>8.7708656087198605E-2</v>
      </c>
      <c r="AD12" s="17"/>
      <c r="AE12" s="17">
        <v>7.6855176015893506E-2</v>
      </c>
      <c r="AF12" s="17">
        <v>7.7274615143856806E-2</v>
      </c>
      <c r="AG12" s="17">
        <v>6.2070672424354399E-2</v>
      </c>
      <c r="AH12" s="17"/>
      <c r="AI12" s="17">
        <v>5.1932841034524099E-2</v>
      </c>
      <c r="AJ12" s="17">
        <v>0.11685339338933801</v>
      </c>
      <c r="AK12" s="17">
        <v>6.0377696018051999E-2</v>
      </c>
      <c r="AL12" s="17">
        <v>0.15665329983572401</v>
      </c>
      <c r="AM12" s="17">
        <v>5.1757165000868001E-2</v>
      </c>
      <c r="AN12" s="17"/>
      <c r="AO12" s="17">
        <v>3.9566971774866101E-2</v>
      </c>
      <c r="AP12" s="17">
        <v>0.10867961161756901</v>
      </c>
      <c r="AQ12" s="17">
        <v>4.2075998348256698E-2</v>
      </c>
      <c r="AR12" s="17"/>
      <c r="AS12" s="17">
        <v>6.5195386189254606E-2</v>
      </c>
      <c r="AT12" s="17">
        <v>9.8591342621378794E-2</v>
      </c>
      <c r="AU12" s="17">
        <v>9.3839481871718103E-2</v>
      </c>
      <c r="AV12" s="17">
        <v>7.2522815890779802E-2</v>
      </c>
      <c r="AW12" s="17">
        <v>0.103522885939827</v>
      </c>
      <c r="AX12" s="17"/>
      <c r="AY12" s="17">
        <v>9.2712090755299806E-2</v>
      </c>
      <c r="AZ12" s="17">
        <v>9.4096878877417897E-2</v>
      </c>
      <c r="BA12" s="17">
        <v>9.3468540768668798E-2</v>
      </c>
      <c r="BB12" s="17">
        <v>8.2186827915191496E-2</v>
      </c>
      <c r="BC12" s="17">
        <v>8.3809228568617597E-2</v>
      </c>
      <c r="BD12" s="17">
        <v>6.4930878371548803E-2</v>
      </c>
      <c r="BE12" s="17">
        <v>8.6483601013280897E-2</v>
      </c>
      <c r="BF12" s="17">
        <v>7.4385984535698002E-2</v>
      </c>
      <c r="BG12" s="17">
        <v>7.9874947904610097E-2</v>
      </c>
      <c r="BH12" s="17">
        <v>8.69145961116157E-2</v>
      </c>
      <c r="BI12" s="17">
        <v>0.100940148187321</v>
      </c>
      <c r="BJ12" s="17">
        <v>8.8828979081803094E-2</v>
      </c>
      <c r="BK12" s="17">
        <v>8.0964248971618205E-2</v>
      </c>
      <c r="BL12" s="17">
        <v>0.110092365218876</v>
      </c>
      <c r="BM12" s="17">
        <v>0.11617802079751501</v>
      </c>
      <c r="BN12" s="17">
        <v>7.2960085704977598E-2</v>
      </c>
      <c r="BO12" s="17"/>
      <c r="BP12" s="17">
        <v>9.4777933482429397E-2</v>
      </c>
      <c r="BQ12" s="17">
        <v>8.7182565160444994E-2</v>
      </c>
      <c r="BR12" s="17">
        <v>8.1000848024370506E-2</v>
      </c>
      <c r="BS12" s="17">
        <v>7.1833024591795303E-2</v>
      </c>
      <c r="BT12" s="17">
        <v>7.1315599918320205E-2</v>
      </c>
      <c r="BU12" s="17">
        <v>7.2479196130344203E-2</v>
      </c>
      <c r="BV12" s="17"/>
      <c r="BW12" s="17">
        <v>8.4231085580892803E-2</v>
      </c>
      <c r="BX12" s="17">
        <v>7.8533457842637697E-2</v>
      </c>
      <c r="BY12" s="17">
        <v>7.1366492016452204E-2</v>
      </c>
      <c r="BZ12" s="17">
        <v>7.7788988174616297E-2</v>
      </c>
      <c r="CA12" s="17">
        <v>0.10828168755826199</v>
      </c>
      <c r="CB12" s="17">
        <v>0.106504883728366</v>
      </c>
      <c r="CC12" s="17">
        <v>3.6050996537151901E-2</v>
      </c>
      <c r="CD12" s="17">
        <v>0.12398420388861101</v>
      </c>
      <c r="CE12" s="17"/>
      <c r="CF12" s="17">
        <v>4.79814734557623E-2</v>
      </c>
      <c r="CG12" s="17">
        <v>8.0332086741043598E-2</v>
      </c>
      <c r="CH12" s="17">
        <v>8.4766409492399997E-2</v>
      </c>
      <c r="CI12" s="17">
        <v>9.7273630244338799E-2</v>
      </c>
      <c r="CJ12" s="17">
        <v>0.105986607427996</v>
      </c>
      <c r="CK12" s="17"/>
      <c r="CL12" s="17">
        <v>5.0872960819602901E-2</v>
      </c>
      <c r="CM12" s="17"/>
      <c r="CN12" s="17">
        <v>0.105594802242717</v>
      </c>
      <c r="CO12" s="17">
        <v>6.2709349192723196E-2</v>
      </c>
      <c r="CP12" s="17">
        <v>4.6167802722310601E-2</v>
      </c>
    </row>
    <row r="13" spans="2:94" x14ac:dyDescent="0.35">
      <c r="B13" s="18" t="s">
        <v>186</v>
      </c>
      <c r="C13" s="17">
        <v>3.4565746455340302E-2</v>
      </c>
      <c r="D13" s="17">
        <v>4.1878242286315197E-2</v>
      </c>
      <c r="E13" s="17">
        <v>2.72290114517399E-2</v>
      </c>
      <c r="F13" s="17"/>
      <c r="G13" s="17">
        <v>5.0445350022405397E-2</v>
      </c>
      <c r="H13" s="17">
        <v>3.2994798814489801E-2</v>
      </c>
      <c r="I13" s="17">
        <v>3.5245306194021497E-2</v>
      </c>
      <c r="J13" s="17">
        <v>3.6793039555755497E-2</v>
      </c>
      <c r="K13" s="17">
        <v>4.2870973310801301E-2</v>
      </c>
      <c r="L13" s="17">
        <v>1.73115945338259E-2</v>
      </c>
      <c r="M13" s="17"/>
      <c r="N13" s="17">
        <v>3.5822893249851599E-2</v>
      </c>
      <c r="O13" s="17">
        <v>4.4102331371689403E-2</v>
      </c>
      <c r="P13" s="17">
        <v>2.4679461570545898E-2</v>
      </c>
      <c r="Q13" s="17">
        <v>3.0397736347723199E-2</v>
      </c>
      <c r="R13" s="17"/>
      <c r="S13" s="17">
        <v>2.3082700099019499E-2</v>
      </c>
      <c r="T13" s="17">
        <v>3.1687746645317802E-2</v>
      </c>
      <c r="U13" s="17">
        <v>4.2046605175566701E-2</v>
      </c>
      <c r="V13" s="17">
        <v>3.9740677332025701E-2</v>
      </c>
      <c r="W13" s="17">
        <v>2.0491236606267799E-2</v>
      </c>
      <c r="X13" s="17">
        <v>3.4221542519747003E-2</v>
      </c>
      <c r="Y13" s="17">
        <v>5.6048999737130401E-2</v>
      </c>
      <c r="Z13" s="17">
        <v>1.7793965017487399E-2</v>
      </c>
      <c r="AA13" s="17">
        <v>3.3231842151741103E-2</v>
      </c>
      <c r="AB13" s="17">
        <v>4.9174798301070098E-2</v>
      </c>
      <c r="AC13" s="17">
        <v>2.8964136161199899E-2</v>
      </c>
      <c r="AD13" s="17"/>
      <c r="AE13" s="17">
        <v>2.79817445692063E-2</v>
      </c>
      <c r="AF13" s="17">
        <v>3.6678339066956799E-2</v>
      </c>
      <c r="AG13" s="17">
        <v>3.3405494322654002E-2</v>
      </c>
      <c r="AH13" s="17"/>
      <c r="AI13" s="17">
        <v>1.84326107191321E-2</v>
      </c>
      <c r="AJ13" s="17">
        <v>4.9104044080676597E-2</v>
      </c>
      <c r="AK13" s="17">
        <v>2.37249973851008E-2</v>
      </c>
      <c r="AL13" s="17">
        <v>7.8323646273394706E-2</v>
      </c>
      <c r="AM13" s="17">
        <v>3.4546020024430697E-2</v>
      </c>
      <c r="AN13" s="17"/>
      <c r="AO13" s="17">
        <v>1.3513355414685E-3</v>
      </c>
      <c r="AP13" s="17">
        <v>3.8688999574377499E-2</v>
      </c>
      <c r="AQ13" s="17">
        <v>2.7182399514064402E-2</v>
      </c>
      <c r="AR13" s="17"/>
      <c r="AS13" s="17">
        <v>2.6495816084804901E-2</v>
      </c>
      <c r="AT13" s="17">
        <v>3.6098536289396202E-2</v>
      </c>
      <c r="AU13" s="17">
        <v>4.33522662476181E-2</v>
      </c>
      <c r="AV13" s="17">
        <v>2.4474821295578798E-2</v>
      </c>
      <c r="AW13" s="17">
        <v>6.5529805388590295E-2</v>
      </c>
      <c r="AX13" s="17"/>
      <c r="AY13" s="17">
        <v>9.9065266437375593E-2</v>
      </c>
      <c r="AZ13" s="17">
        <v>4.59989850100046E-2</v>
      </c>
      <c r="BA13" s="17">
        <v>3.7595718430905298E-2</v>
      </c>
      <c r="BB13" s="17">
        <v>4.8433367732622599E-2</v>
      </c>
      <c r="BC13" s="17">
        <v>2.9313153113190601E-2</v>
      </c>
      <c r="BD13" s="17">
        <v>2.73918078156082E-2</v>
      </c>
      <c r="BE13" s="17">
        <v>2.57520976325793E-2</v>
      </c>
      <c r="BF13" s="17">
        <v>4.0600849862183E-2</v>
      </c>
      <c r="BG13" s="17">
        <v>1.8352004833690799E-2</v>
      </c>
      <c r="BH13" s="17">
        <v>3.8533417811899E-2</v>
      </c>
      <c r="BI13" s="17">
        <v>3.2674812540394102E-2</v>
      </c>
      <c r="BJ13" s="17">
        <v>3.5474208607642499E-2</v>
      </c>
      <c r="BK13" s="17">
        <v>2.7636924435816199E-2</v>
      </c>
      <c r="BL13" s="17">
        <v>5.2221750533904002E-2</v>
      </c>
      <c r="BM13" s="17">
        <v>7.8640603809882498E-2</v>
      </c>
      <c r="BN13" s="17">
        <v>3.7417980766020702E-2</v>
      </c>
      <c r="BO13" s="17"/>
      <c r="BP13" s="17">
        <v>3.3331486714911499E-2</v>
      </c>
      <c r="BQ13" s="17">
        <v>3.1555869890986597E-2</v>
      </c>
      <c r="BR13" s="17">
        <v>4.0658868378176602E-2</v>
      </c>
      <c r="BS13" s="17">
        <v>3.5163461503857199E-2</v>
      </c>
      <c r="BT13" s="17">
        <v>3.3282646411048201E-2</v>
      </c>
      <c r="BU13" s="17">
        <v>4.0613595794514901E-2</v>
      </c>
      <c r="BV13" s="17"/>
      <c r="BW13" s="17">
        <v>4.4449245754497602E-2</v>
      </c>
      <c r="BX13" s="17">
        <v>3.8205247253297998E-2</v>
      </c>
      <c r="BY13" s="17">
        <v>3.5318900154233501E-2</v>
      </c>
      <c r="BZ13" s="17">
        <v>3.2140532387345801E-2</v>
      </c>
      <c r="CA13" s="17">
        <v>2.98139067643182E-2</v>
      </c>
      <c r="CB13" s="17">
        <v>3.7171905069491799E-2</v>
      </c>
      <c r="CC13" s="17">
        <v>1.9851462319099199E-2</v>
      </c>
      <c r="CD13" s="17">
        <v>3.9755734457416599E-2</v>
      </c>
      <c r="CE13" s="17"/>
      <c r="CF13" s="17">
        <v>2.6686895625626501E-2</v>
      </c>
      <c r="CG13" s="17">
        <v>3.0715081551507602E-2</v>
      </c>
      <c r="CH13" s="17">
        <v>3.86338986163655E-2</v>
      </c>
      <c r="CI13" s="17">
        <v>3.3489323052968402E-2</v>
      </c>
      <c r="CJ13" s="17">
        <v>5.4020552783210302E-2</v>
      </c>
      <c r="CK13" s="17"/>
      <c r="CL13" s="17">
        <v>1.84693853110863E-2</v>
      </c>
      <c r="CM13" s="17"/>
      <c r="CN13" s="17">
        <v>5.1798130654268602E-2</v>
      </c>
      <c r="CO13" s="17">
        <v>1.9807530194821701E-2</v>
      </c>
      <c r="CP13" s="17">
        <v>6.9307396629734296E-3</v>
      </c>
    </row>
    <row r="14" spans="2:94" x14ac:dyDescent="0.35">
      <c r="B14" s="18" t="s">
        <v>133</v>
      </c>
      <c r="C14" s="17">
        <v>7.47047337325836E-2</v>
      </c>
      <c r="D14" s="17">
        <v>5.57437950769843E-2</v>
      </c>
      <c r="E14" s="17">
        <v>9.2329586371386593E-2</v>
      </c>
      <c r="F14" s="17"/>
      <c r="G14" s="17">
        <v>7.6477276669399602E-2</v>
      </c>
      <c r="H14" s="17">
        <v>7.1519083192780303E-2</v>
      </c>
      <c r="I14" s="17">
        <v>6.7754907473308507E-2</v>
      </c>
      <c r="J14" s="17">
        <v>8.5661104596572002E-2</v>
      </c>
      <c r="K14" s="17">
        <v>7.4463740327364206E-2</v>
      </c>
      <c r="L14" s="17">
        <v>7.3059085916663893E-2</v>
      </c>
      <c r="M14" s="17"/>
      <c r="N14" s="17">
        <v>3.2980496905663903E-2</v>
      </c>
      <c r="O14" s="17">
        <v>8.1062409051322004E-2</v>
      </c>
      <c r="P14" s="17">
        <v>6.8020504341109594E-2</v>
      </c>
      <c r="Q14" s="17">
        <v>0.119995047302458</v>
      </c>
      <c r="R14" s="17"/>
      <c r="S14" s="17">
        <v>4.8083661464448098E-2</v>
      </c>
      <c r="T14" s="17">
        <v>8.3378685341706796E-2</v>
      </c>
      <c r="U14" s="17">
        <v>0.129480654742922</v>
      </c>
      <c r="V14" s="17">
        <v>6.8758377786886801E-2</v>
      </c>
      <c r="W14" s="17">
        <v>6.14300409042959E-2</v>
      </c>
      <c r="X14" s="17">
        <v>6.8731481418075294E-2</v>
      </c>
      <c r="Y14" s="17">
        <v>7.6200979605292096E-2</v>
      </c>
      <c r="Z14" s="17">
        <v>5.2646265221499199E-2</v>
      </c>
      <c r="AA14" s="17">
        <v>7.0114179160935805E-2</v>
      </c>
      <c r="AB14" s="17">
        <v>8.2376361658316799E-2</v>
      </c>
      <c r="AC14" s="17">
        <v>9.0523711045949695E-2</v>
      </c>
      <c r="AD14" s="17"/>
      <c r="AE14" s="17">
        <v>6.7389922222985593E-2</v>
      </c>
      <c r="AF14" s="17">
        <v>6.66054456224663E-2</v>
      </c>
      <c r="AG14" s="17">
        <v>9.8086601632688994E-2</v>
      </c>
      <c r="AH14" s="17"/>
      <c r="AI14" s="17">
        <v>5.4970355315169202E-2</v>
      </c>
      <c r="AJ14" s="17">
        <v>6.1397247494628097E-2</v>
      </c>
      <c r="AK14" s="17">
        <v>3.85020700101288E-2</v>
      </c>
      <c r="AL14" s="17">
        <v>2.51857090497884E-2</v>
      </c>
      <c r="AM14" s="17">
        <v>0.13955157290445599</v>
      </c>
      <c r="AN14" s="17"/>
      <c r="AO14" s="17">
        <v>4.9617341485880199E-2</v>
      </c>
      <c r="AP14" s="17">
        <v>5.6683948429341803E-2</v>
      </c>
      <c r="AQ14" s="17">
        <v>4.9998127838401497E-2</v>
      </c>
      <c r="AR14" s="17"/>
      <c r="AS14" s="17">
        <v>9.0581591173528903E-2</v>
      </c>
      <c r="AT14" s="17">
        <v>8.7485288791639901E-2</v>
      </c>
      <c r="AU14" s="17">
        <v>6.0686901509460697E-2</v>
      </c>
      <c r="AV14" s="17">
        <v>4.1570745730366301E-2</v>
      </c>
      <c r="AW14" s="17">
        <v>4.5844456456039698E-2</v>
      </c>
      <c r="AX14" s="17"/>
      <c r="AY14" s="17">
        <v>0.19816633310397699</v>
      </c>
      <c r="AZ14" s="17">
        <v>0.109550915558336</v>
      </c>
      <c r="BA14" s="17">
        <v>8.8872125489568493E-2</v>
      </c>
      <c r="BB14" s="17">
        <v>8.2599769506036896E-2</v>
      </c>
      <c r="BC14" s="17">
        <v>7.9705355472860298E-2</v>
      </c>
      <c r="BD14" s="17">
        <v>5.9642286126475701E-2</v>
      </c>
      <c r="BE14" s="17">
        <v>9.1860204401653503E-2</v>
      </c>
      <c r="BF14" s="17">
        <v>7.5118418459047404E-2</v>
      </c>
      <c r="BG14" s="17">
        <v>6.5377405409719203E-2</v>
      </c>
      <c r="BH14" s="17">
        <v>6.3430158181632099E-2</v>
      </c>
      <c r="BI14" s="17">
        <v>7.3099744106239498E-2</v>
      </c>
      <c r="BJ14" s="17">
        <v>3.0890574748052301E-2</v>
      </c>
      <c r="BK14" s="17">
        <v>3.9149224381510903E-2</v>
      </c>
      <c r="BL14" s="17">
        <v>3.9685884619879E-2</v>
      </c>
      <c r="BM14" s="17">
        <v>6.9576560026199594E-2</v>
      </c>
      <c r="BN14" s="17">
        <v>1.9002288980605901E-2</v>
      </c>
      <c r="BO14" s="17"/>
      <c r="BP14" s="17">
        <v>5.20341719752287E-2</v>
      </c>
      <c r="BQ14" s="17">
        <v>8.37532895187105E-2</v>
      </c>
      <c r="BR14" s="17">
        <v>7.0688588729058796E-2</v>
      </c>
      <c r="BS14" s="17">
        <v>9.3818970130055204E-2</v>
      </c>
      <c r="BT14" s="17">
        <v>7.4229393796491197E-2</v>
      </c>
      <c r="BU14" s="17">
        <v>6.3600554385011096E-2</v>
      </c>
      <c r="BV14" s="17"/>
      <c r="BW14" s="17">
        <v>6.4841307807055396E-2</v>
      </c>
      <c r="BX14" s="17">
        <v>6.8050058533489596E-2</v>
      </c>
      <c r="BY14" s="17">
        <v>6.2642698058031202E-2</v>
      </c>
      <c r="BZ14" s="17">
        <v>6.8731667312247793E-2</v>
      </c>
      <c r="CA14" s="17">
        <v>7.7083517869379795E-2</v>
      </c>
      <c r="CB14" s="17">
        <v>6.3153972877745407E-2</v>
      </c>
      <c r="CC14" s="17">
        <v>7.1350261943778207E-2</v>
      </c>
      <c r="CD14" s="17">
        <v>0.14097590681654501</v>
      </c>
      <c r="CE14" s="17"/>
      <c r="CF14" s="17">
        <v>3.6782185085314098E-2</v>
      </c>
      <c r="CG14" s="17">
        <v>5.3337010946855903E-2</v>
      </c>
      <c r="CH14" s="17">
        <v>8.6384640991354802E-2</v>
      </c>
      <c r="CI14" s="17">
        <v>0.10160942998003</v>
      </c>
      <c r="CJ14" s="17">
        <v>0.14638629360723701</v>
      </c>
      <c r="CK14" s="17"/>
      <c r="CL14" s="17">
        <v>2.2847510439368401E-2</v>
      </c>
      <c r="CM14" s="17"/>
      <c r="CN14" s="17">
        <v>9.0420382065497698E-2</v>
      </c>
      <c r="CO14" s="17">
        <v>6.4144621141244001E-2</v>
      </c>
      <c r="CP14" s="17">
        <v>4.71947115846316E-2</v>
      </c>
    </row>
    <row r="15" spans="2:94" x14ac:dyDescent="0.35">
      <c r="B15" s="18" t="s">
        <v>187</v>
      </c>
      <c r="C15" s="20">
        <v>0.54946175525879404</v>
      </c>
      <c r="D15" s="20">
        <v>0.57776424302462803</v>
      </c>
      <c r="E15" s="20">
        <v>0.52418453895722295</v>
      </c>
      <c r="F15" s="20"/>
      <c r="G15" s="20">
        <v>0.47187286626965302</v>
      </c>
      <c r="H15" s="20">
        <v>0.54795682141634405</v>
      </c>
      <c r="I15" s="20">
        <v>0.54501568687054303</v>
      </c>
      <c r="J15" s="20">
        <v>0.52517006635812702</v>
      </c>
      <c r="K15" s="20">
        <v>0.55430698647273402</v>
      </c>
      <c r="L15" s="20">
        <v>0.62260970064686105</v>
      </c>
      <c r="M15" s="20"/>
      <c r="N15" s="20">
        <v>0.62104284673029697</v>
      </c>
      <c r="O15" s="20">
        <v>0.53019873458060995</v>
      </c>
      <c r="P15" s="20">
        <v>0.55546058124740605</v>
      </c>
      <c r="Q15" s="20">
        <v>0.48908979634559002</v>
      </c>
      <c r="R15" s="20"/>
      <c r="S15" s="20">
        <v>0.59810252378017703</v>
      </c>
      <c r="T15" s="20">
        <v>0.52199741198666705</v>
      </c>
      <c r="U15" s="20">
        <v>0.52249284959930797</v>
      </c>
      <c r="V15" s="20">
        <v>0.54676749599610197</v>
      </c>
      <c r="W15" s="20">
        <v>0.57674352908609805</v>
      </c>
      <c r="X15" s="20">
        <v>0.57298414190277502</v>
      </c>
      <c r="Y15" s="20">
        <v>0.531396913319516</v>
      </c>
      <c r="Z15" s="20">
        <v>0.57043918986898901</v>
      </c>
      <c r="AA15" s="20">
        <v>0.51403241387225396</v>
      </c>
      <c r="AB15" s="20">
        <v>0.54655629153186402</v>
      </c>
      <c r="AC15" s="20">
        <v>0.54753423745553098</v>
      </c>
      <c r="AD15" s="20"/>
      <c r="AE15" s="20">
        <v>0.57374711754584695</v>
      </c>
      <c r="AF15" s="20">
        <v>0.57316137121243904</v>
      </c>
      <c r="AG15" s="20">
        <v>0.516241980287096</v>
      </c>
      <c r="AH15" s="20"/>
      <c r="AI15" s="20">
        <v>0.647161379834299</v>
      </c>
      <c r="AJ15" s="20">
        <v>0.52293568836444804</v>
      </c>
      <c r="AK15" s="20">
        <v>0.63293858517354395</v>
      </c>
      <c r="AL15" s="20">
        <v>0.45714060620403202</v>
      </c>
      <c r="AM15" s="20">
        <v>0.48757646382598302</v>
      </c>
      <c r="AN15" s="20"/>
      <c r="AO15" s="20">
        <v>0.717122675843471</v>
      </c>
      <c r="AP15" s="20">
        <v>0.54423751362010098</v>
      </c>
      <c r="AQ15" s="20">
        <v>0.60183959342750704</v>
      </c>
      <c r="AR15" s="20"/>
      <c r="AS15" s="20">
        <v>0.50818173052806703</v>
      </c>
      <c r="AT15" s="20">
        <v>0.49419854403942698</v>
      </c>
      <c r="AU15" s="20">
        <v>0.57012660165976004</v>
      </c>
      <c r="AV15" s="20">
        <v>0.64680211289796896</v>
      </c>
      <c r="AW15" s="20">
        <v>0.53498347795923595</v>
      </c>
      <c r="AX15" s="20"/>
      <c r="AY15" s="20">
        <v>0.45303086040908902</v>
      </c>
      <c r="AZ15" s="20">
        <v>0.42360091186161802</v>
      </c>
      <c r="BA15" s="20">
        <v>0.50482481449546301</v>
      </c>
      <c r="BB15" s="20">
        <v>0.52316742032804697</v>
      </c>
      <c r="BC15" s="20">
        <v>0.52776846671462996</v>
      </c>
      <c r="BD15" s="20">
        <v>0.58446826165837396</v>
      </c>
      <c r="BE15" s="20">
        <v>0.54636065699666103</v>
      </c>
      <c r="BF15" s="20">
        <v>0.535899810775882</v>
      </c>
      <c r="BG15" s="20">
        <v>0.52414770684997303</v>
      </c>
      <c r="BH15" s="20">
        <v>0.55976164807402595</v>
      </c>
      <c r="BI15" s="20">
        <v>0.56718962198808798</v>
      </c>
      <c r="BJ15" s="20">
        <v>0.60262865351289296</v>
      </c>
      <c r="BK15" s="20">
        <v>0.64320551235683299</v>
      </c>
      <c r="BL15" s="20">
        <v>0.67442579314081197</v>
      </c>
      <c r="BM15" s="20">
        <v>0.57933058567986595</v>
      </c>
      <c r="BN15" s="20">
        <v>0.712117002570689</v>
      </c>
      <c r="BO15" s="20"/>
      <c r="BP15" s="20">
        <v>0.57245157794375301</v>
      </c>
      <c r="BQ15" s="20">
        <v>0.55542011184636697</v>
      </c>
      <c r="BR15" s="20">
        <v>0.51279634241375904</v>
      </c>
      <c r="BS15" s="20">
        <v>0.53002954733008401</v>
      </c>
      <c r="BT15" s="20">
        <v>0.55072664856949205</v>
      </c>
      <c r="BU15" s="20">
        <v>0.58765111705131601</v>
      </c>
      <c r="BV15" s="20"/>
      <c r="BW15" s="20">
        <v>0.55710052340440697</v>
      </c>
      <c r="BX15" s="20">
        <v>0.53149681857258202</v>
      </c>
      <c r="BY15" s="20">
        <v>0.57809592012713096</v>
      </c>
      <c r="BZ15" s="20">
        <v>0.57673357031628802</v>
      </c>
      <c r="CA15" s="20">
        <v>0.56372457191346204</v>
      </c>
      <c r="CB15" s="20">
        <v>0.58658732876979902</v>
      </c>
      <c r="CC15" s="20">
        <v>0.61267479613472597</v>
      </c>
      <c r="CD15" s="20">
        <v>0.41331539488455099</v>
      </c>
      <c r="CE15" s="20"/>
      <c r="CF15" s="20">
        <v>0.66196071695341696</v>
      </c>
      <c r="CG15" s="20">
        <v>0.59901228069969503</v>
      </c>
      <c r="CH15" s="20">
        <v>0.52475463433720604</v>
      </c>
      <c r="CI15" s="20">
        <v>0.46150286082081798</v>
      </c>
      <c r="CJ15" s="20">
        <v>0.40685453576590802</v>
      </c>
      <c r="CK15" s="20"/>
      <c r="CL15" s="20">
        <v>0.677717250750278</v>
      </c>
      <c r="CM15" s="20"/>
      <c r="CN15" s="20">
        <v>0.46947670253888202</v>
      </c>
      <c r="CO15" s="20">
        <v>0.57183226787380703</v>
      </c>
      <c r="CP15" s="20">
        <v>0.71444538532619295</v>
      </c>
    </row>
    <row r="16" spans="2:94" x14ac:dyDescent="0.35">
      <c r="B16" s="18" t="s">
        <v>188</v>
      </c>
      <c r="C16" s="20">
        <v>0.117236003869278</v>
      </c>
      <c r="D16" s="20">
        <v>0.122178363569272</v>
      </c>
      <c r="E16" s="20">
        <v>0.109951068056058</v>
      </c>
      <c r="F16" s="20"/>
      <c r="G16" s="20">
        <v>0.20449766716884901</v>
      </c>
      <c r="H16" s="20">
        <v>0.119774525731085</v>
      </c>
      <c r="I16" s="20">
        <v>0.109861884899739</v>
      </c>
      <c r="J16" s="20">
        <v>0.110539283750734</v>
      </c>
      <c r="K16" s="20">
        <v>0.1077918862381</v>
      </c>
      <c r="L16" s="20">
        <v>7.4625684130433606E-2</v>
      </c>
      <c r="M16" s="20"/>
      <c r="N16" s="20">
        <v>0.12570945818913501</v>
      </c>
      <c r="O16" s="20">
        <v>0.11996087353674501</v>
      </c>
      <c r="P16" s="20">
        <v>0.10039861869922399</v>
      </c>
      <c r="Q16" s="20">
        <v>0.117621124877062</v>
      </c>
      <c r="R16" s="20"/>
      <c r="S16" s="20">
        <v>0.10331058663428599</v>
      </c>
      <c r="T16" s="20">
        <v>0.11610238539470701</v>
      </c>
      <c r="U16" s="20">
        <v>0.111583804802541</v>
      </c>
      <c r="V16" s="20">
        <v>0.11440436009204499</v>
      </c>
      <c r="W16" s="20">
        <v>0.101541843644862</v>
      </c>
      <c r="X16" s="20">
        <v>0.119991434003781</v>
      </c>
      <c r="Y16" s="20">
        <v>0.15059917525833999</v>
      </c>
      <c r="Z16" s="20">
        <v>0.112030200016786</v>
      </c>
      <c r="AA16" s="20">
        <v>0.108438927598647</v>
      </c>
      <c r="AB16" s="20">
        <v>0.14161670892872399</v>
      </c>
      <c r="AC16" s="20">
        <v>0.11667279224839899</v>
      </c>
      <c r="AD16" s="20"/>
      <c r="AE16" s="20">
        <v>0.1048369205851</v>
      </c>
      <c r="AF16" s="20">
        <v>0.113952954210814</v>
      </c>
      <c r="AG16" s="20">
        <v>9.5476166747008401E-2</v>
      </c>
      <c r="AH16" s="20"/>
      <c r="AI16" s="20">
        <v>7.0365451753656105E-2</v>
      </c>
      <c r="AJ16" s="20">
        <v>0.16595743747001401</v>
      </c>
      <c r="AK16" s="20">
        <v>8.4102693403152795E-2</v>
      </c>
      <c r="AL16" s="20">
        <v>0.23497694610911901</v>
      </c>
      <c r="AM16" s="20">
        <v>8.6303185025298698E-2</v>
      </c>
      <c r="AN16" s="20"/>
      <c r="AO16" s="20">
        <v>4.0918307316334598E-2</v>
      </c>
      <c r="AP16" s="20">
        <v>0.147368611191946</v>
      </c>
      <c r="AQ16" s="20">
        <v>6.9258397862321103E-2</v>
      </c>
      <c r="AR16" s="20"/>
      <c r="AS16" s="20">
        <v>9.16912022740594E-2</v>
      </c>
      <c r="AT16" s="20">
        <v>0.134689878910775</v>
      </c>
      <c r="AU16" s="20">
        <v>0.13719174811933599</v>
      </c>
      <c r="AV16" s="20">
        <v>9.6997637186358607E-2</v>
      </c>
      <c r="AW16" s="20">
        <v>0.16905269132841799</v>
      </c>
      <c r="AX16" s="20"/>
      <c r="AY16" s="20">
        <v>0.191777357192675</v>
      </c>
      <c r="AZ16" s="20">
        <v>0.14009586388742201</v>
      </c>
      <c r="BA16" s="20">
        <v>0.13106425919957401</v>
      </c>
      <c r="BB16" s="20">
        <v>0.13062019564781399</v>
      </c>
      <c r="BC16" s="20">
        <v>0.11312238168180801</v>
      </c>
      <c r="BD16" s="20">
        <v>9.2322686187156902E-2</v>
      </c>
      <c r="BE16" s="20">
        <v>0.11223569864586</v>
      </c>
      <c r="BF16" s="20">
        <v>0.114986834397881</v>
      </c>
      <c r="BG16" s="20">
        <v>9.8226952738300899E-2</v>
      </c>
      <c r="BH16" s="20">
        <v>0.12544801392351501</v>
      </c>
      <c r="BI16" s="20">
        <v>0.133614960727715</v>
      </c>
      <c r="BJ16" s="20">
        <v>0.124303187689446</v>
      </c>
      <c r="BK16" s="20">
        <v>0.108601173407434</v>
      </c>
      <c r="BL16" s="20">
        <v>0.16231411575277899</v>
      </c>
      <c r="BM16" s="20">
        <v>0.19481862460739799</v>
      </c>
      <c r="BN16" s="20">
        <v>0.110378066470998</v>
      </c>
      <c r="BO16" s="20"/>
      <c r="BP16" s="20">
        <v>0.12810942019734101</v>
      </c>
      <c r="BQ16" s="20">
        <v>0.118738435051432</v>
      </c>
      <c r="BR16" s="20">
        <v>0.121659716402547</v>
      </c>
      <c r="BS16" s="20">
        <v>0.106996486095653</v>
      </c>
      <c r="BT16" s="20">
        <v>0.104598246329368</v>
      </c>
      <c r="BU16" s="20">
        <v>0.11309279192485901</v>
      </c>
      <c r="BV16" s="20"/>
      <c r="BW16" s="20">
        <v>0.12868033133539</v>
      </c>
      <c r="BX16" s="20">
        <v>0.11673870509593599</v>
      </c>
      <c r="BY16" s="20">
        <v>0.106685392170686</v>
      </c>
      <c r="BZ16" s="20">
        <v>0.10992952056196199</v>
      </c>
      <c r="CA16" s="20">
        <v>0.13809559432258001</v>
      </c>
      <c r="CB16" s="20">
        <v>0.143676788797858</v>
      </c>
      <c r="CC16" s="20">
        <v>5.5902458856251003E-2</v>
      </c>
      <c r="CD16" s="20">
        <v>0.16373993834602699</v>
      </c>
      <c r="CE16" s="20"/>
      <c r="CF16" s="20">
        <v>7.4668369081388894E-2</v>
      </c>
      <c r="CG16" s="20">
        <v>0.111047168292551</v>
      </c>
      <c r="CH16" s="20">
        <v>0.123400308108766</v>
      </c>
      <c r="CI16" s="20">
        <v>0.130762953297307</v>
      </c>
      <c r="CJ16" s="20">
        <v>0.16000716021120701</v>
      </c>
      <c r="CK16" s="20"/>
      <c r="CL16" s="20">
        <v>6.9342346130689195E-2</v>
      </c>
      <c r="CM16" s="20"/>
      <c r="CN16" s="20">
        <v>0.157392932896986</v>
      </c>
      <c r="CO16" s="20">
        <v>8.25168793875449E-2</v>
      </c>
      <c r="CP16" s="20">
        <v>5.3098542385283998E-2</v>
      </c>
    </row>
    <row r="17" spans="2:94" x14ac:dyDescent="0.35">
      <c r="B17" s="18" t="s">
        <v>147</v>
      </c>
      <c r="C17" s="21">
        <v>0.43222575138951602</v>
      </c>
      <c r="D17" s="21">
        <v>0.455585879455356</v>
      </c>
      <c r="E17" s="21">
        <v>0.41423347090116502</v>
      </c>
      <c r="F17" s="21"/>
      <c r="G17" s="21">
        <v>0.26737519910080298</v>
      </c>
      <c r="H17" s="21">
        <v>0.42818229568525901</v>
      </c>
      <c r="I17" s="21">
        <v>0.435153801970804</v>
      </c>
      <c r="J17" s="21">
        <v>0.414630782607393</v>
      </c>
      <c r="K17" s="21">
        <v>0.44651510023463398</v>
      </c>
      <c r="L17" s="21">
        <v>0.54798401651642703</v>
      </c>
      <c r="M17" s="21"/>
      <c r="N17" s="21">
        <v>0.49533338854116199</v>
      </c>
      <c r="O17" s="21">
        <v>0.410237861043864</v>
      </c>
      <c r="P17" s="21">
        <v>0.45506196254818199</v>
      </c>
      <c r="Q17" s="21">
        <v>0.37146867146852702</v>
      </c>
      <c r="R17" s="21"/>
      <c r="S17" s="21">
        <v>0.49479193714588998</v>
      </c>
      <c r="T17" s="21">
        <v>0.40589502659196097</v>
      </c>
      <c r="U17" s="21">
        <v>0.41090904479676699</v>
      </c>
      <c r="V17" s="21">
        <v>0.43236313590405701</v>
      </c>
      <c r="W17" s="21">
        <v>0.47520168544123598</v>
      </c>
      <c r="X17" s="21">
        <v>0.45299270789899299</v>
      </c>
      <c r="Y17" s="21">
        <v>0.38079773806117501</v>
      </c>
      <c r="Z17" s="21">
        <v>0.45840898985220302</v>
      </c>
      <c r="AA17" s="21">
        <v>0.40559348627360697</v>
      </c>
      <c r="AB17" s="21">
        <v>0.40493958260314</v>
      </c>
      <c r="AC17" s="21">
        <v>0.43086144520713199</v>
      </c>
      <c r="AD17" s="21"/>
      <c r="AE17" s="21">
        <v>0.46891019696074698</v>
      </c>
      <c r="AF17" s="21">
        <v>0.45920841700162601</v>
      </c>
      <c r="AG17" s="21">
        <v>0.42076581354008802</v>
      </c>
      <c r="AH17" s="21"/>
      <c r="AI17" s="21">
        <v>0.57679592808064295</v>
      </c>
      <c r="AJ17" s="21">
        <v>0.35697825089443402</v>
      </c>
      <c r="AK17" s="21">
        <v>0.54883589177039105</v>
      </c>
      <c r="AL17" s="21">
        <v>0.22216366009491301</v>
      </c>
      <c r="AM17" s="21">
        <v>0.40127327880068497</v>
      </c>
      <c r="AN17" s="21"/>
      <c r="AO17" s="21">
        <v>0.67620436852713595</v>
      </c>
      <c r="AP17" s="21">
        <v>0.39686890242815498</v>
      </c>
      <c r="AQ17" s="21">
        <v>0.53258119556518602</v>
      </c>
      <c r="AR17" s="21"/>
      <c r="AS17" s="21">
        <v>0.41649052825400701</v>
      </c>
      <c r="AT17" s="21">
        <v>0.35950866512865198</v>
      </c>
      <c r="AU17" s="21">
        <v>0.43293485354042399</v>
      </c>
      <c r="AV17" s="21">
        <v>0.54980447571161095</v>
      </c>
      <c r="AW17" s="21">
        <v>0.36593078663081802</v>
      </c>
      <c r="AX17" s="21"/>
      <c r="AY17" s="21">
        <v>0.261253503216413</v>
      </c>
      <c r="AZ17" s="21">
        <v>0.28350504797419501</v>
      </c>
      <c r="BA17" s="21">
        <v>0.37376055529588897</v>
      </c>
      <c r="BB17" s="21">
        <v>0.39254722468023301</v>
      </c>
      <c r="BC17" s="21">
        <v>0.41464608503282202</v>
      </c>
      <c r="BD17" s="21">
        <v>0.49214557547121701</v>
      </c>
      <c r="BE17" s="21">
        <v>0.434124958350801</v>
      </c>
      <c r="BF17" s="21">
        <v>0.42091297637800101</v>
      </c>
      <c r="BG17" s="21">
        <v>0.42592075411167202</v>
      </c>
      <c r="BH17" s="21">
        <v>0.434313634150511</v>
      </c>
      <c r="BI17" s="21">
        <v>0.43357466126037297</v>
      </c>
      <c r="BJ17" s="21">
        <v>0.47832546582344698</v>
      </c>
      <c r="BK17" s="21">
        <v>0.53460433894939796</v>
      </c>
      <c r="BL17" s="21">
        <v>0.51211167738803298</v>
      </c>
      <c r="BM17" s="21">
        <v>0.38451196107246799</v>
      </c>
      <c r="BN17" s="21">
        <v>0.60173893609969098</v>
      </c>
      <c r="BO17" s="21"/>
      <c r="BP17" s="21">
        <v>0.444342157746412</v>
      </c>
      <c r="BQ17" s="21">
        <v>0.43668167679493503</v>
      </c>
      <c r="BR17" s="21">
        <v>0.39113662601121202</v>
      </c>
      <c r="BS17" s="21">
        <v>0.42303306123443102</v>
      </c>
      <c r="BT17" s="21">
        <v>0.44612840224012401</v>
      </c>
      <c r="BU17" s="21">
        <v>0.47455832512645701</v>
      </c>
      <c r="BV17" s="21"/>
      <c r="BW17" s="21">
        <v>0.42842019206901699</v>
      </c>
      <c r="BX17" s="21">
        <v>0.41475811347664598</v>
      </c>
      <c r="BY17" s="21">
        <v>0.471410527956445</v>
      </c>
      <c r="BZ17" s="21">
        <v>0.46680404975432599</v>
      </c>
      <c r="CA17" s="21">
        <v>0.42562897759088197</v>
      </c>
      <c r="CB17" s="21">
        <v>0.44291053997194102</v>
      </c>
      <c r="CC17" s="21">
        <v>0.55677233727847497</v>
      </c>
      <c r="CD17" s="21">
        <v>0.249575456538524</v>
      </c>
      <c r="CE17" s="21"/>
      <c r="CF17" s="21">
        <v>0.587292347872028</v>
      </c>
      <c r="CG17" s="21">
        <v>0.48796511240714402</v>
      </c>
      <c r="CH17" s="21">
        <v>0.40135432622844103</v>
      </c>
      <c r="CI17" s="21">
        <v>0.33073990752351101</v>
      </c>
      <c r="CJ17" s="21">
        <v>0.24684737555470199</v>
      </c>
      <c r="CK17" s="21"/>
      <c r="CL17" s="21">
        <v>0.60837490461958899</v>
      </c>
      <c r="CM17" s="21"/>
      <c r="CN17" s="21">
        <v>0.31208376964189599</v>
      </c>
      <c r="CO17" s="21">
        <v>0.48931538848626299</v>
      </c>
      <c r="CP17" s="21">
        <v>0.66134684294090895</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CP22"/>
  <sheetViews>
    <sheetView showGridLines="0" topLeftCell="A5" workbookViewId="0">
      <pane xSplit="2" topLeftCell="P1" activePane="topRight" state="frozen"/>
      <selection pane="topRight" activeCell="H8" sqref="H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182</v>
      </c>
      <c r="C9" s="17">
        <v>0.166135505897476</v>
      </c>
      <c r="D9" s="17">
        <v>0.183989362500178</v>
      </c>
      <c r="E9" s="17">
        <v>0.147052361450037</v>
      </c>
      <c r="F9" s="17"/>
      <c r="G9" s="17">
        <v>0.17626322031331301</v>
      </c>
      <c r="H9" s="17">
        <v>0.19621445155655101</v>
      </c>
      <c r="I9" s="17">
        <v>0.16354912245566999</v>
      </c>
      <c r="J9" s="17">
        <v>0.146995967186584</v>
      </c>
      <c r="K9" s="17">
        <v>0.171672326562372</v>
      </c>
      <c r="L9" s="17">
        <v>0.148653214413181</v>
      </c>
      <c r="M9" s="17"/>
      <c r="N9" s="17">
        <v>0.197013731624928</v>
      </c>
      <c r="O9" s="17">
        <v>0.152442106719166</v>
      </c>
      <c r="P9" s="17">
        <v>0.15060371867924699</v>
      </c>
      <c r="Q9" s="17">
        <v>0.15868768721378801</v>
      </c>
      <c r="R9" s="17"/>
      <c r="S9" s="17">
        <v>0.19357456588644001</v>
      </c>
      <c r="T9" s="17">
        <v>0.175881719091663</v>
      </c>
      <c r="U9" s="17">
        <v>0.14896371584353499</v>
      </c>
      <c r="V9" s="17">
        <v>0.170899845411286</v>
      </c>
      <c r="W9" s="17">
        <v>0.12581593610567299</v>
      </c>
      <c r="X9" s="17">
        <v>0.16048427721296299</v>
      </c>
      <c r="Y9" s="17">
        <v>0.18780069380025399</v>
      </c>
      <c r="Z9" s="17">
        <v>0.16370145387044199</v>
      </c>
      <c r="AA9" s="17">
        <v>0.15568882123945499</v>
      </c>
      <c r="AB9" s="17">
        <v>0.15710941201470499</v>
      </c>
      <c r="AC9" s="17">
        <v>0.156079412687504</v>
      </c>
      <c r="AD9" s="17"/>
      <c r="AE9" s="17">
        <v>0.177406176932075</v>
      </c>
      <c r="AF9" s="17">
        <v>0.165914330890995</v>
      </c>
      <c r="AG9" s="17">
        <v>0.12810947426941399</v>
      </c>
      <c r="AH9" s="17"/>
      <c r="AI9" s="17">
        <v>0.14725397982407401</v>
      </c>
      <c r="AJ9" s="17">
        <v>0.22518261705752199</v>
      </c>
      <c r="AK9" s="17">
        <v>0.113784116712028</v>
      </c>
      <c r="AL9" s="17">
        <v>0.213289074032011</v>
      </c>
      <c r="AM9" s="17">
        <v>0.117051993841227</v>
      </c>
      <c r="AN9" s="17"/>
      <c r="AO9" s="17">
        <v>0.128268177974978</v>
      </c>
      <c r="AP9" s="17">
        <v>0.193705988652734</v>
      </c>
      <c r="AQ9" s="17">
        <v>0.149839371904228</v>
      </c>
      <c r="AR9" s="17"/>
      <c r="AS9" s="17">
        <v>0.135114338619855</v>
      </c>
      <c r="AT9" s="17">
        <v>0.15035853908246</v>
      </c>
      <c r="AU9" s="17">
        <v>0.188893016285547</v>
      </c>
      <c r="AV9" s="17">
        <v>0.19294362145148</v>
      </c>
      <c r="AW9" s="17">
        <v>0.24523973371118499</v>
      </c>
      <c r="AX9" s="17"/>
      <c r="AY9" s="17">
        <v>0.16730839337189701</v>
      </c>
      <c r="AZ9" s="17">
        <v>0.19854682834406001</v>
      </c>
      <c r="BA9" s="17">
        <v>0.19992515902602001</v>
      </c>
      <c r="BB9" s="17">
        <v>0.137122823479466</v>
      </c>
      <c r="BC9" s="17">
        <v>0.18321411434870599</v>
      </c>
      <c r="BD9" s="17">
        <v>0.14732457645650299</v>
      </c>
      <c r="BE9" s="17">
        <v>0.13976031031136801</v>
      </c>
      <c r="BF9" s="17">
        <v>0.18258880461073601</v>
      </c>
      <c r="BG9" s="17">
        <v>0.19390638445341199</v>
      </c>
      <c r="BH9" s="17">
        <v>0.18736002325283599</v>
      </c>
      <c r="BI9" s="17">
        <v>0.132326057901613</v>
      </c>
      <c r="BJ9" s="17">
        <v>0.12952777115425901</v>
      </c>
      <c r="BK9" s="17">
        <v>0.13886998489476701</v>
      </c>
      <c r="BL9" s="17">
        <v>0.32465376217167702</v>
      </c>
      <c r="BM9" s="17">
        <v>0.23435659404928</v>
      </c>
      <c r="BN9" s="17">
        <v>0.22780019083214101</v>
      </c>
      <c r="BO9" s="17"/>
      <c r="BP9" s="17">
        <v>0.19811041713337199</v>
      </c>
      <c r="BQ9" s="17">
        <v>0.17224146100750301</v>
      </c>
      <c r="BR9" s="17">
        <v>0.151263195220283</v>
      </c>
      <c r="BS9" s="17">
        <v>0.14086957342032499</v>
      </c>
      <c r="BT9" s="17">
        <v>0.14388698513291101</v>
      </c>
      <c r="BU9" s="17">
        <v>0.17680917707027399</v>
      </c>
      <c r="BV9" s="17"/>
      <c r="BW9" s="17">
        <v>0.19565353675108699</v>
      </c>
      <c r="BX9" s="17">
        <v>0.173454151171375</v>
      </c>
      <c r="BY9" s="17">
        <v>0.14994277072845</v>
      </c>
      <c r="BZ9" s="17">
        <v>0.169564045122468</v>
      </c>
      <c r="CA9" s="17">
        <v>0.18029658984900901</v>
      </c>
      <c r="CB9" s="17">
        <v>0.22087962120749099</v>
      </c>
      <c r="CC9" s="17">
        <v>0.18725021570221201</v>
      </c>
      <c r="CD9" s="17">
        <v>0.175662657506401</v>
      </c>
      <c r="CE9" s="17"/>
      <c r="CF9" s="17">
        <v>0.21343509250107801</v>
      </c>
      <c r="CG9" s="17">
        <v>0.17127496304463999</v>
      </c>
      <c r="CH9" s="17">
        <v>0.155572226711745</v>
      </c>
      <c r="CI9" s="17">
        <v>0.14179170846588399</v>
      </c>
      <c r="CJ9" s="17">
        <v>0.216056039921001</v>
      </c>
      <c r="CK9" s="17"/>
      <c r="CL9" s="17">
        <v>0.15129862704955399</v>
      </c>
      <c r="CM9" s="17"/>
      <c r="CN9" s="17">
        <v>0.19548576040887999</v>
      </c>
      <c r="CO9" s="17">
        <v>0.109214890198158</v>
      </c>
      <c r="CP9" s="17">
        <v>0.14436391300889001</v>
      </c>
    </row>
    <row r="10" spans="2:94" x14ac:dyDescent="0.35">
      <c r="B10" s="18" t="s">
        <v>183</v>
      </c>
      <c r="C10" s="17">
        <v>0.29085441811411999</v>
      </c>
      <c r="D10" s="17">
        <v>0.29130903137661401</v>
      </c>
      <c r="E10" s="17">
        <v>0.28972580401353998</v>
      </c>
      <c r="F10" s="17"/>
      <c r="G10" s="17">
        <v>0.34204580068295698</v>
      </c>
      <c r="H10" s="17">
        <v>0.30665699351604597</v>
      </c>
      <c r="I10" s="17">
        <v>0.28788698297676502</v>
      </c>
      <c r="J10" s="17">
        <v>0.29078747152652901</v>
      </c>
      <c r="K10" s="17">
        <v>0.27770530050006997</v>
      </c>
      <c r="L10" s="17">
        <v>0.25499997409403402</v>
      </c>
      <c r="M10" s="17"/>
      <c r="N10" s="17">
        <v>0.28487740383737797</v>
      </c>
      <c r="O10" s="17">
        <v>0.29851331880523402</v>
      </c>
      <c r="P10" s="17">
        <v>0.31879531119695897</v>
      </c>
      <c r="Q10" s="17">
        <v>0.26379973659540101</v>
      </c>
      <c r="R10" s="17"/>
      <c r="S10" s="17">
        <v>0.32217354986265201</v>
      </c>
      <c r="T10" s="17">
        <v>0.29144557763513801</v>
      </c>
      <c r="U10" s="17">
        <v>0.22239937133502499</v>
      </c>
      <c r="V10" s="17">
        <v>0.26542485377838398</v>
      </c>
      <c r="W10" s="17">
        <v>0.329451228382169</v>
      </c>
      <c r="X10" s="17">
        <v>0.301631610659361</v>
      </c>
      <c r="Y10" s="17">
        <v>0.28007452628998503</v>
      </c>
      <c r="Z10" s="17">
        <v>0.252252076347392</v>
      </c>
      <c r="AA10" s="17">
        <v>0.33106551943013002</v>
      </c>
      <c r="AB10" s="17">
        <v>0.26859562108600599</v>
      </c>
      <c r="AC10" s="17">
        <v>0.28339437363562398</v>
      </c>
      <c r="AD10" s="17"/>
      <c r="AE10" s="17">
        <v>0.26923656125266998</v>
      </c>
      <c r="AF10" s="17">
        <v>0.30934173399811299</v>
      </c>
      <c r="AG10" s="17">
        <v>0.27270155884476399</v>
      </c>
      <c r="AH10" s="17"/>
      <c r="AI10" s="17">
        <v>0.27541109407152198</v>
      </c>
      <c r="AJ10" s="17">
        <v>0.31118268788355402</v>
      </c>
      <c r="AK10" s="17">
        <v>0.320309030780489</v>
      </c>
      <c r="AL10" s="17">
        <v>0.26640545931447901</v>
      </c>
      <c r="AM10" s="17">
        <v>0.25280797322852699</v>
      </c>
      <c r="AN10" s="17"/>
      <c r="AO10" s="17">
        <v>0.30011689913996398</v>
      </c>
      <c r="AP10" s="17">
        <v>0.31620961333701803</v>
      </c>
      <c r="AQ10" s="17">
        <v>0.33776005775177798</v>
      </c>
      <c r="AR10" s="17"/>
      <c r="AS10" s="17">
        <v>0.26808264904517398</v>
      </c>
      <c r="AT10" s="17">
        <v>0.31779534184033698</v>
      </c>
      <c r="AU10" s="17">
        <v>0.28657519547254601</v>
      </c>
      <c r="AV10" s="17">
        <v>0.32127967655947498</v>
      </c>
      <c r="AW10" s="17">
        <v>0.347139716865556</v>
      </c>
      <c r="AX10" s="17"/>
      <c r="AY10" s="17">
        <v>0.26073584949689899</v>
      </c>
      <c r="AZ10" s="17">
        <v>0.26945690032602698</v>
      </c>
      <c r="BA10" s="17">
        <v>0.22665708601550499</v>
      </c>
      <c r="BB10" s="17">
        <v>0.34034101420895002</v>
      </c>
      <c r="BC10" s="17">
        <v>0.31322513362885002</v>
      </c>
      <c r="BD10" s="17">
        <v>0.26120925438326398</v>
      </c>
      <c r="BE10" s="17">
        <v>0.27480592441726398</v>
      </c>
      <c r="BF10" s="17">
        <v>0.28934948685746198</v>
      </c>
      <c r="BG10" s="17">
        <v>0.26426995337363002</v>
      </c>
      <c r="BH10" s="17">
        <v>0.238977871705324</v>
      </c>
      <c r="BI10" s="17">
        <v>0.28524629855002698</v>
      </c>
      <c r="BJ10" s="17">
        <v>0.38993238417044801</v>
      </c>
      <c r="BK10" s="17">
        <v>0.33597266169141898</v>
      </c>
      <c r="BL10" s="17">
        <v>0.25180918399313401</v>
      </c>
      <c r="BM10" s="17">
        <v>0.322344488005748</v>
      </c>
      <c r="BN10" s="17">
        <v>0.37885129125719103</v>
      </c>
      <c r="BO10" s="17"/>
      <c r="BP10" s="17">
        <v>0.31079616791563103</v>
      </c>
      <c r="BQ10" s="17">
        <v>0.29441595797484099</v>
      </c>
      <c r="BR10" s="17">
        <v>0.300435096027657</v>
      </c>
      <c r="BS10" s="17">
        <v>0.29521484708613099</v>
      </c>
      <c r="BT10" s="17">
        <v>0.24826085537700901</v>
      </c>
      <c r="BU10" s="17">
        <v>0.23106044420528701</v>
      </c>
      <c r="BV10" s="17"/>
      <c r="BW10" s="17">
        <v>0.36265083107931301</v>
      </c>
      <c r="BX10" s="17">
        <v>0.298549411134923</v>
      </c>
      <c r="BY10" s="17">
        <v>0.28506076742384201</v>
      </c>
      <c r="BZ10" s="17">
        <v>0.28230987071930402</v>
      </c>
      <c r="CA10" s="17">
        <v>0.294753471849656</v>
      </c>
      <c r="CB10" s="17">
        <v>0.27331896335148598</v>
      </c>
      <c r="CC10" s="17">
        <v>0.32179123140657201</v>
      </c>
      <c r="CD10" s="17">
        <v>0.28875917744402702</v>
      </c>
      <c r="CE10" s="17"/>
      <c r="CF10" s="17">
        <v>0.35768485655108401</v>
      </c>
      <c r="CG10" s="17">
        <v>0.27469820224170599</v>
      </c>
      <c r="CH10" s="17">
        <v>0.29730338546345098</v>
      </c>
      <c r="CI10" s="17">
        <v>0.28798222824018499</v>
      </c>
      <c r="CJ10" s="17">
        <v>0.23851716446683199</v>
      </c>
      <c r="CK10" s="17"/>
      <c r="CL10" s="17">
        <v>0.32198468598660801</v>
      </c>
      <c r="CM10" s="17"/>
      <c r="CN10" s="17">
        <v>0.28304257628040802</v>
      </c>
      <c r="CO10" s="17">
        <v>0.30390883842998201</v>
      </c>
      <c r="CP10" s="17">
        <v>0.29831691128136101</v>
      </c>
    </row>
    <row r="11" spans="2:94" x14ac:dyDescent="0.35">
      <c r="B11" s="18" t="s">
        <v>184</v>
      </c>
      <c r="C11" s="17">
        <v>0.29996643042576199</v>
      </c>
      <c r="D11" s="17">
        <v>0.28306292938539501</v>
      </c>
      <c r="E11" s="17">
        <v>0.31882695245567599</v>
      </c>
      <c r="F11" s="17"/>
      <c r="G11" s="17">
        <v>0.24811342858852301</v>
      </c>
      <c r="H11" s="17">
        <v>0.28648981912665</v>
      </c>
      <c r="I11" s="17">
        <v>0.30942922305570197</v>
      </c>
      <c r="J11" s="17">
        <v>0.32119223428806398</v>
      </c>
      <c r="K11" s="17">
        <v>0.289481389133245</v>
      </c>
      <c r="L11" s="17">
        <v>0.32775863729854499</v>
      </c>
      <c r="M11" s="17"/>
      <c r="N11" s="17">
        <v>0.29446027514214101</v>
      </c>
      <c r="O11" s="17">
        <v>0.30526626314495803</v>
      </c>
      <c r="P11" s="17">
        <v>0.286873302765</v>
      </c>
      <c r="Q11" s="17">
        <v>0.313611361342779</v>
      </c>
      <c r="R11" s="17"/>
      <c r="S11" s="17">
        <v>0.267809113391416</v>
      </c>
      <c r="T11" s="17">
        <v>0.290662578695421</v>
      </c>
      <c r="U11" s="17">
        <v>0.35473317314021402</v>
      </c>
      <c r="V11" s="17">
        <v>0.29530761759463903</v>
      </c>
      <c r="W11" s="17">
        <v>0.30530978130897302</v>
      </c>
      <c r="X11" s="17">
        <v>0.291604569776172</v>
      </c>
      <c r="Y11" s="17">
        <v>0.31713883803774001</v>
      </c>
      <c r="Z11" s="17">
        <v>0.33800105120332202</v>
      </c>
      <c r="AA11" s="17">
        <v>0.26862287396583201</v>
      </c>
      <c r="AB11" s="17">
        <v>0.32184028554775401</v>
      </c>
      <c r="AC11" s="17">
        <v>0.314114119511747</v>
      </c>
      <c r="AD11" s="17"/>
      <c r="AE11" s="17">
        <v>0.3071506278974</v>
      </c>
      <c r="AF11" s="17">
        <v>0.296884909031843</v>
      </c>
      <c r="AG11" s="17">
        <v>0.31327513228568199</v>
      </c>
      <c r="AH11" s="17"/>
      <c r="AI11" s="17">
        <v>0.303268461656025</v>
      </c>
      <c r="AJ11" s="17">
        <v>0.273545253588936</v>
      </c>
      <c r="AK11" s="17">
        <v>0.33848971981151899</v>
      </c>
      <c r="AL11" s="17">
        <v>0.33424478067807301</v>
      </c>
      <c r="AM11" s="17">
        <v>0.33716607389707498</v>
      </c>
      <c r="AN11" s="17"/>
      <c r="AO11" s="17">
        <v>0.29238593581523398</v>
      </c>
      <c r="AP11" s="17">
        <v>0.29268115555235402</v>
      </c>
      <c r="AQ11" s="17">
        <v>0.279843230505329</v>
      </c>
      <c r="AR11" s="17"/>
      <c r="AS11" s="17">
        <v>0.345720726179718</v>
      </c>
      <c r="AT11" s="17">
        <v>0.28463412232262603</v>
      </c>
      <c r="AU11" s="17">
        <v>0.28496726035077202</v>
      </c>
      <c r="AV11" s="17">
        <v>0.24491381107772101</v>
      </c>
      <c r="AW11" s="17">
        <v>0.27668782646870699</v>
      </c>
      <c r="AX11" s="17"/>
      <c r="AY11" s="17">
        <v>0.189577016893623</v>
      </c>
      <c r="AZ11" s="17">
        <v>0.332745194061629</v>
      </c>
      <c r="BA11" s="17">
        <v>0.34426586296745998</v>
      </c>
      <c r="BB11" s="17">
        <v>0.25231740437467598</v>
      </c>
      <c r="BC11" s="17">
        <v>0.273044051456308</v>
      </c>
      <c r="BD11" s="17">
        <v>0.31426646825138399</v>
      </c>
      <c r="BE11" s="17">
        <v>0.32101008536966602</v>
      </c>
      <c r="BF11" s="17">
        <v>0.305908676684644</v>
      </c>
      <c r="BG11" s="17">
        <v>0.33161483113380202</v>
      </c>
      <c r="BH11" s="17">
        <v>0.34047217249106898</v>
      </c>
      <c r="BI11" s="17">
        <v>0.33171305138051799</v>
      </c>
      <c r="BJ11" s="17">
        <v>0.26726670742827102</v>
      </c>
      <c r="BK11" s="17">
        <v>0.31057994410982498</v>
      </c>
      <c r="BL11" s="17">
        <v>0.195396469504485</v>
      </c>
      <c r="BM11" s="17">
        <v>0.21927566727689801</v>
      </c>
      <c r="BN11" s="17">
        <v>0.156208606232553</v>
      </c>
      <c r="BO11" s="17"/>
      <c r="BP11" s="17">
        <v>0.26503171109677098</v>
      </c>
      <c r="BQ11" s="17">
        <v>0.29722588913098102</v>
      </c>
      <c r="BR11" s="17">
        <v>0.29285715927755401</v>
      </c>
      <c r="BS11" s="17">
        <v>0.32570078906169603</v>
      </c>
      <c r="BT11" s="17">
        <v>0.32649044231316998</v>
      </c>
      <c r="BU11" s="17">
        <v>0.33208896702131302</v>
      </c>
      <c r="BV11" s="17"/>
      <c r="BW11" s="17">
        <v>0.26343028738777702</v>
      </c>
      <c r="BX11" s="17">
        <v>0.28389122697231001</v>
      </c>
      <c r="BY11" s="17">
        <v>0.31423967791940499</v>
      </c>
      <c r="BZ11" s="17">
        <v>0.31757430189376401</v>
      </c>
      <c r="CA11" s="17">
        <v>0.29672358994819598</v>
      </c>
      <c r="CB11" s="17">
        <v>0.239100371241287</v>
      </c>
      <c r="CC11" s="17">
        <v>0.23563928891741101</v>
      </c>
      <c r="CD11" s="17">
        <v>0.27675259064719598</v>
      </c>
      <c r="CE11" s="17"/>
      <c r="CF11" s="17">
        <v>0.23016488045681499</v>
      </c>
      <c r="CG11" s="17">
        <v>0.314293155843128</v>
      </c>
      <c r="CH11" s="17">
        <v>0.30511990326252902</v>
      </c>
      <c r="CI11" s="17">
        <v>0.29799602790908902</v>
      </c>
      <c r="CJ11" s="17">
        <v>0.27391786317869599</v>
      </c>
      <c r="CK11" s="17"/>
      <c r="CL11" s="17">
        <v>0.30185927999029299</v>
      </c>
      <c r="CM11" s="17"/>
      <c r="CN11" s="17">
        <v>0.28632989461642999</v>
      </c>
      <c r="CO11" s="17">
        <v>0.357182307807826</v>
      </c>
      <c r="CP11" s="17">
        <v>0.28559287078705298</v>
      </c>
    </row>
    <row r="12" spans="2:94" x14ac:dyDescent="0.35">
      <c r="B12" s="18" t="s">
        <v>185</v>
      </c>
      <c r="C12" s="17">
        <v>0.13349384734358499</v>
      </c>
      <c r="D12" s="17">
        <v>0.154748601339388</v>
      </c>
      <c r="E12" s="17">
        <v>0.11380616067384799</v>
      </c>
      <c r="F12" s="17"/>
      <c r="G12" s="17">
        <v>0.120672843007298</v>
      </c>
      <c r="H12" s="17">
        <v>0.10605402228166901</v>
      </c>
      <c r="I12" s="17">
        <v>0.123563533848622</v>
      </c>
      <c r="J12" s="17">
        <v>0.12724268148923801</v>
      </c>
      <c r="K12" s="17">
        <v>0.152946859184553</v>
      </c>
      <c r="L12" s="17">
        <v>0.164638417553163</v>
      </c>
      <c r="M12" s="17"/>
      <c r="N12" s="17">
        <v>0.151350683502815</v>
      </c>
      <c r="O12" s="17">
        <v>0.14159296106396599</v>
      </c>
      <c r="P12" s="17">
        <v>0.14049395516086199</v>
      </c>
      <c r="Q12" s="17">
        <v>0.10043964552494999</v>
      </c>
      <c r="R12" s="17"/>
      <c r="S12" s="17">
        <v>0.107957402461654</v>
      </c>
      <c r="T12" s="17">
        <v>0.14093236620644101</v>
      </c>
      <c r="U12" s="17">
        <v>0.115684545335922</v>
      </c>
      <c r="V12" s="17">
        <v>0.16458455228187699</v>
      </c>
      <c r="W12" s="17">
        <v>0.12035151204384301</v>
      </c>
      <c r="X12" s="17">
        <v>0.14889376160197501</v>
      </c>
      <c r="Y12" s="17">
        <v>0.122827686640195</v>
      </c>
      <c r="Z12" s="17">
        <v>0.15286727365939801</v>
      </c>
      <c r="AA12" s="17">
        <v>0.15525382008920199</v>
      </c>
      <c r="AB12" s="17">
        <v>0.118134448297566</v>
      </c>
      <c r="AC12" s="17">
        <v>0.13013516108992401</v>
      </c>
      <c r="AD12" s="17"/>
      <c r="AE12" s="17">
        <v>0.144235056091608</v>
      </c>
      <c r="AF12" s="17">
        <v>0.13228154479923601</v>
      </c>
      <c r="AG12" s="17">
        <v>0.11917807556994101</v>
      </c>
      <c r="AH12" s="17"/>
      <c r="AI12" s="17">
        <v>0.174999214901084</v>
      </c>
      <c r="AJ12" s="17">
        <v>0.108751126918256</v>
      </c>
      <c r="AK12" s="17">
        <v>0.120463004228532</v>
      </c>
      <c r="AL12" s="17">
        <v>9.9486229688735606E-2</v>
      </c>
      <c r="AM12" s="17">
        <v>0.120014320425511</v>
      </c>
      <c r="AN12" s="17"/>
      <c r="AO12" s="17">
        <v>0.19083288894938999</v>
      </c>
      <c r="AP12" s="17">
        <v>0.11378703850102399</v>
      </c>
      <c r="AQ12" s="17">
        <v>0.124036625760859</v>
      </c>
      <c r="AR12" s="17"/>
      <c r="AS12" s="17">
        <v>0.121094643681832</v>
      </c>
      <c r="AT12" s="17">
        <v>0.125066003748218</v>
      </c>
      <c r="AU12" s="17">
        <v>0.15082165371859901</v>
      </c>
      <c r="AV12" s="17">
        <v>0.136352166817793</v>
      </c>
      <c r="AW12" s="17">
        <v>8.5088266498511395E-2</v>
      </c>
      <c r="AX12" s="17"/>
      <c r="AY12" s="17">
        <v>9.3173588582363298E-2</v>
      </c>
      <c r="AZ12" s="17">
        <v>7.4666972396013498E-2</v>
      </c>
      <c r="BA12" s="17">
        <v>0.103056713918194</v>
      </c>
      <c r="BB12" s="17">
        <v>0.12260242061462601</v>
      </c>
      <c r="BC12" s="17">
        <v>0.105932318019656</v>
      </c>
      <c r="BD12" s="17">
        <v>0.15765841804987499</v>
      </c>
      <c r="BE12" s="17">
        <v>0.140896867564829</v>
      </c>
      <c r="BF12" s="17">
        <v>0.14147269767439299</v>
      </c>
      <c r="BG12" s="17">
        <v>0.12473461144032801</v>
      </c>
      <c r="BH12" s="17">
        <v>0.15586158868345701</v>
      </c>
      <c r="BI12" s="17">
        <v>0.169294685066226</v>
      </c>
      <c r="BJ12" s="17">
        <v>0.15478135523043299</v>
      </c>
      <c r="BK12" s="17">
        <v>0.150820822716659</v>
      </c>
      <c r="BL12" s="17">
        <v>0.134873017573547</v>
      </c>
      <c r="BM12" s="17">
        <v>0.13027232506846001</v>
      </c>
      <c r="BN12" s="17">
        <v>0.17594199636993901</v>
      </c>
      <c r="BO12" s="17"/>
      <c r="BP12" s="17">
        <v>0.118695065159806</v>
      </c>
      <c r="BQ12" s="17">
        <v>0.128107261178944</v>
      </c>
      <c r="BR12" s="17">
        <v>0.15435817011529701</v>
      </c>
      <c r="BS12" s="17">
        <v>0.13182000004507899</v>
      </c>
      <c r="BT12" s="17">
        <v>0.15796834960168801</v>
      </c>
      <c r="BU12" s="17">
        <v>0.13236969362881101</v>
      </c>
      <c r="BV12" s="17"/>
      <c r="BW12" s="17">
        <v>4.9829065464733799E-2</v>
      </c>
      <c r="BX12" s="17">
        <v>0.13138526734141101</v>
      </c>
      <c r="BY12" s="17">
        <v>0.15989534836531299</v>
      </c>
      <c r="BZ12" s="17">
        <v>0.12811100294639099</v>
      </c>
      <c r="CA12" s="17">
        <v>0.14874236968594401</v>
      </c>
      <c r="CB12" s="17">
        <v>0.13211780553479199</v>
      </c>
      <c r="CC12" s="17">
        <v>0.13556286781261701</v>
      </c>
      <c r="CD12" s="17">
        <v>8.5548176881272101E-2</v>
      </c>
      <c r="CE12" s="17"/>
      <c r="CF12" s="17">
        <v>0.116307720086953</v>
      </c>
      <c r="CG12" s="17">
        <v>0.15818200969538601</v>
      </c>
      <c r="CH12" s="17">
        <v>0.13035953955222601</v>
      </c>
      <c r="CI12" s="17">
        <v>0.10255440843324599</v>
      </c>
      <c r="CJ12" s="17">
        <v>8.5860841775475899E-2</v>
      </c>
      <c r="CK12" s="17"/>
      <c r="CL12" s="17">
        <v>0.14747800773012501</v>
      </c>
      <c r="CM12" s="17"/>
      <c r="CN12" s="17">
        <v>0.110111844657434</v>
      </c>
      <c r="CO12" s="17">
        <v>0.13003367708825</v>
      </c>
      <c r="CP12" s="17">
        <v>0.189682010884929</v>
      </c>
    </row>
    <row r="13" spans="2:94" x14ac:dyDescent="0.35">
      <c r="B13" s="18" t="s">
        <v>186</v>
      </c>
      <c r="C13" s="17">
        <v>3.0467511576292201E-2</v>
      </c>
      <c r="D13" s="17">
        <v>3.5050071038562197E-2</v>
      </c>
      <c r="E13" s="17">
        <v>2.5302660704087401E-2</v>
      </c>
      <c r="F13" s="17"/>
      <c r="G13" s="17">
        <v>2.7131993294087199E-2</v>
      </c>
      <c r="H13" s="17">
        <v>3.93850732228559E-2</v>
      </c>
      <c r="I13" s="17">
        <v>3.0607003740993701E-2</v>
      </c>
      <c r="J13" s="17">
        <v>2.60052418738284E-2</v>
      </c>
      <c r="K13" s="17">
        <v>2.3498002197107699E-2</v>
      </c>
      <c r="L13" s="17">
        <v>3.3574358229130699E-2</v>
      </c>
      <c r="M13" s="17"/>
      <c r="N13" s="17">
        <v>3.8336945946024402E-2</v>
      </c>
      <c r="O13" s="17">
        <v>2.6429946415388102E-2</v>
      </c>
      <c r="P13" s="17">
        <v>2.6240416536282299E-2</v>
      </c>
      <c r="Q13" s="17">
        <v>2.9333017076956E-2</v>
      </c>
      <c r="R13" s="17"/>
      <c r="S13" s="17">
        <v>4.70366722716117E-2</v>
      </c>
      <c r="T13" s="17">
        <v>2.4727551060549701E-2</v>
      </c>
      <c r="U13" s="17">
        <v>2.8094561397384799E-2</v>
      </c>
      <c r="V13" s="17">
        <v>2.7730874525080201E-2</v>
      </c>
      <c r="W13" s="17">
        <v>4.4351427641921098E-2</v>
      </c>
      <c r="X13" s="17">
        <v>2.43268012255272E-2</v>
      </c>
      <c r="Y13" s="17">
        <v>2.0812313817334602E-2</v>
      </c>
      <c r="Z13" s="17">
        <v>2.3616668703074901E-2</v>
      </c>
      <c r="AA13" s="17">
        <v>2.0469677302300801E-2</v>
      </c>
      <c r="AB13" s="17">
        <v>3.3715855265887398E-2</v>
      </c>
      <c r="AC13" s="17">
        <v>3.6446063613086603E-2</v>
      </c>
      <c r="AD13" s="17"/>
      <c r="AE13" s="17">
        <v>3.0944637118793202E-2</v>
      </c>
      <c r="AF13" s="17">
        <v>3.2723043616301503E-2</v>
      </c>
      <c r="AG13" s="17">
        <v>3.4300066259921901E-2</v>
      </c>
      <c r="AH13" s="17"/>
      <c r="AI13" s="17">
        <v>3.8221906359228397E-2</v>
      </c>
      <c r="AJ13" s="17">
        <v>2.54453485450814E-2</v>
      </c>
      <c r="AK13" s="17">
        <v>4.6353075193691202E-2</v>
      </c>
      <c r="AL13" s="17">
        <v>4.63297808533999E-2</v>
      </c>
      <c r="AM13" s="17">
        <v>2.12155037576016E-2</v>
      </c>
      <c r="AN13" s="17"/>
      <c r="AO13" s="17">
        <v>3.8929042067156999E-2</v>
      </c>
      <c r="AP13" s="17">
        <v>2.86780007476868E-2</v>
      </c>
      <c r="AQ13" s="17">
        <v>3.7896186998565499E-2</v>
      </c>
      <c r="AR13" s="17"/>
      <c r="AS13" s="17">
        <v>2.0664063488153799E-2</v>
      </c>
      <c r="AT13" s="17">
        <v>2.4114330383278201E-2</v>
      </c>
      <c r="AU13" s="17">
        <v>3.4477693331338398E-2</v>
      </c>
      <c r="AV13" s="17">
        <v>5.6182282464870899E-2</v>
      </c>
      <c r="AW13" s="17">
        <v>2.5112104798715999E-2</v>
      </c>
      <c r="AX13" s="17"/>
      <c r="AY13" s="17">
        <v>0</v>
      </c>
      <c r="AZ13" s="17">
        <v>1.14233666153926E-2</v>
      </c>
      <c r="BA13" s="17">
        <v>2.4459018265571501E-2</v>
      </c>
      <c r="BB13" s="17">
        <v>3.5623508137511799E-2</v>
      </c>
      <c r="BC13" s="17">
        <v>4.1649787351187899E-2</v>
      </c>
      <c r="BD13" s="17">
        <v>4.2640582466144203E-2</v>
      </c>
      <c r="BE13" s="17">
        <v>2.85616249586115E-2</v>
      </c>
      <c r="BF13" s="17">
        <v>2.0736678946427601E-2</v>
      </c>
      <c r="BG13" s="17">
        <v>1.51069820809012E-2</v>
      </c>
      <c r="BH13" s="17">
        <v>3.1221079351129399E-2</v>
      </c>
      <c r="BI13" s="17">
        <v>2.20538441860679E-2</v>
      </c>
      <c r="BJ13" s="17">
        <v>1.37899197616664E-2</v>
      </c>
      <c r="BK13" s="17">
        <v>3.5289793007291501E-2</v>
      </c>
      <c r="BL13" s="17">
        <v>7.6419239555289495E-2</v>
      </c>
      <c r="BM13" s="17">
        <v>3.9450519149963698E-2</v>
      </c>
      <c r="BN13" s="17">
        <v>5.54039681859494E-2</v>
      </c>
      <c r="BO13" s="17"/>
      <c r="BP13" s="17">
        <v>3.9284886379938398E-2</v>
      </c>
      <c r="BQ13" s="17">
        <v>3.8885645314099403E-2</v>
      </c>
      <c r="BR13" s="17">
        <v>1.84114558907266E-2</v>
      </c>
      <c r="BS13" s="17">
        <v>2.1665813026150699E-2</v>
      </c>
      <c r="BT13" s="17">
        <v>2.04191864837075E-2</v>
      </c>
      <c r="BU13" s="17">
        <v>3.29889414562409E-2</v>
      </c>
      <c r="BV13" s="17"/>
      <c r="BW13" s="17">
        <v>2.5064856622696401E-2</v>
      </c>
      <c r="BX13" s="17">
        <v>3.96243355136199E-2</v>
      </c>
      <c r="BY13" s="17">
        <v>2.2844169258726298E-2</v>
      </c>
      <c r="BZ13" s="17">
        <v>2.7423789698935101E-2</v>
      </c>
      <c r="CA13" s="17">
        <v>3.1463125314874003E-2</v>
      </c>
      <c r="CB13" s="17">
        <v>7.2392105687154207E-2</v>
      </c>
      <c r="CC13" s="17">
        <v>5.0604366331634898E-2</v>
      </c>
      <c r="CD13" s="17">
        <v>2.2212435290168399E-2</v>
      </c>
      <c r="CE13" s="17"/>
      <c r="CF13" s="17">
        <v>3.62162279299044E-2</v>
      </c>
      <c r="CG13" s="17">
        <v>2.5831255429467698E-2</v>
      </c>
      <c r="CH13" s="17">
        <v>2.9216918777767699E-2</v>
      </c>
      <c r="CI13" s="17">
        <v>3.6220826991386103E-2</v>
      </c>
      <c r="CJ13" s="17">
        <v>5.3372363215244398E-2</v>
      </c>
      <c r="CK13" s="17"/>
      <c r="CL13" s="17">
        <v>2.9789710383960302E-2</v>
      </c>
      <c r="CM13" s="17"/>
      <c r="CN13" s="17">
        <v>2.9504462411269802E-2</v>
      </c>
      <c r="CO13" s="17">
        <v>2.16203973229891E-2</v>
      </c>
      <c r="CP13" s="17">
        <v>3.9709555908389302E-2</v>
      </c>
    </row>
    <row r="14" spans="2:94" x14ac:dyDescent="0.35">
      <c r="B14" s="18" t="s">
        <v>133</v>
      </c>
      <c r="C14" s="17">
        <v>7.9082286642765204E-2</v>
      </c>
      <c r="D14" s="17">
        <v>5.1840004359861601E-2</v>
      </c>
      <c r="E14" s="17">
        <v>0.105286060702811</v>
      </c>
      <c r="F14" s="17"/>
      <c r="G14" s="17">
        <v>8.5772714113821494E-2</v>
      </c>
      <c r="H14" s="17">
        <v>6.5199640296228004E-2</v>
      </c>
      <c r="I14" s="17">
        <v>8.4964133922247595E-2</v>
      </c>
      <c r="J14" s="17">
        <v>8.7776403635757103E-2</v>
      </c>
      <c r="K14" s="17">
        <v>8.4696122422651399E-2</v>
      </c>
      <c r="L14" s="17">
        <v>7.0375398411946996E-2</v>
      </c>
      <c r="M14" s="17"/>
      <c r="N14" s="17">
        <v>3.3960959946713297E-2</v>
      </c>
      <c r="O14" s="17">
        <v>7.5755403851287498E-2</v>
      </c>
      <c r="P14" s="17">
        <v>7.6993295661649003E-2</v>
      </c>
      <c r="Q14" s="17">
        <v>0.13412855224612599</v>
      </c>
      <c r="R14" s="17"/>
      <c r="S14" s="17">
        <v>6.1448696126226603E-2</v>
      </c>
      <c r="T14" s="17">
        <v>7.6350207310786899E-2</v>
      </c>
      <c r="U14" s="17">
        <v>0.13012463294791801</v>
      </c>
      <c r="V14" s="17">
        <v>7.6052256408733906E-2</v>
      </c>
      <c r="W14" s="17">
        <v>7.4720114517420805E-2</v>
      </c>
      <c r="X14" s="17">
        <v>7.3058979524002296E-2</v>
      </c>
      <c r="Y14" s="17">
        <v>7.1345941414491104E-2</v>
      </c>
      <c r="Z14" s="17">
        <v>6.9561476216370599E-2</v>
      </c>
      <c r="AA14" s="17">
        <v>6.8899287973079704E-2</v>
      </c>
      <c r="AB14" s="17">
        <v>0.100604377788082</v>
      </c>
      <c r="AC14" s="17">
        <v>7.9830869462114804E-2</v>
      </c>
      <c r="AD14" s="17"/>
      <c r="AE14" s="17">
        <v>7.1026940707453703E-2</v>
      </c>
      <c r="AF14" s="17">
        <v>6.2854437663511897E-2</v>
      </c>
      <c r="AG14" s="17">
        <v>0.132435692770277</v>
      </c>
      <c r="AH14" s="17"/>
      <c r="AI14" s="17">
        <v>6.0845343188066801E-2</v>
      </c>
      <c r="AJ14" s="17">
        <v>5.5892966006651598E-2</v>
      </c>
      <c r="AK14" s="17">
        <v>6.0601053273740303E-2</v>
      </c>
      <c r="AL14" s="17">
        <v>4.0244675433301701E-2</v>
      </c>
      <c r="AM14" s="17">
        <v>0.151744134850058</v>
      </c>
      <c r="AN14" s="17"/>
      <c r="AO14" s="17">
        <v>4.9467056053276802E-2</v>
      </c>
      <c r="AP14" s="17">
        <v>5.4938203209183897E-2</v>
      </c>
      <c r="AQ14" s="17">
        <v>7.0624527079239802E-2</v>
      </c>
      <c r="AR14" s="17"/>
      <c r="AS14" s="17">
        <v>0.109323578985267</v>
      </c>
      <c r="AT14" s="17">
        <v>9.8031662623081703E-2</v>
      </c>
      <c r="AU14" s="17">
        <v>5.4265180841198003E-2</v>
      </c>
      <c r="AV14" s="17">
        <v>4.8328441628660103E-2</v>
      </c>
      <c r="AW14" s="17">
        <v>2.0732351657323699E-2</v>
      </c>
      <c r="AX14" s="17"/>
      <c r="AY14" s="17">
        <v>0.28920515165521699</v>
      </c>
      <c r="AZ14" s="17">
        <v>0.113160738256878</v>
      </c>
      <c r="BA14" s="17">
        <v>0.10163615980725001</v>
      </c>
      <c r="BB14" s="17">
        <v>0.11199282918477001</v>
      </c>
      <c r="BC14" s="17">
        <v>8.2934595195292907E-2</v>
      </c>
      <c r="BD14" s="17">
        <v>7.6900700392830298E-2</v>
      </c>
      <c r="BE14" s="17">
        <v>9.4965187378261498E-2</v>
      </c>
      <c r="BF14" s="17">
        <v>5.9943655226336198E-2</v>
      </c>
      <c r="BG14" s="17">
        <v>7.0367237517927506E-2</v>
      </c>
      <c r="BH14" s="17">
        <v>4.6107264516184798E-2</v>
      </c>
      <c r="BI14" s="17">
        <v>5.93660629155481E-2</v>
      </c>
      <c r="BJ14" s="17">
        <v>4.4701862254922502E-2</v>
      </c>
      <c r="BK14" s="17">
        <v>2.8466793580038102E-2</v>
      </c>
      <c r="BL14" s="17">
        <v>1.6848327201868098E-2</v>
      </c>
      <c r="BM14" s="17">
        <v>5.4300406449649299E-2</v>
      </c>
      <c r="BN14" s="17">
        <v>5.7939471222274701E-3</v>
      </c>
      <c r="BO14" s="17"/>
      <c r="BP14" s="17">
        <v>6.8081752314481894E-2</v>
      </c>
      <c r="BQ14" s="17">
        <v>6.9123785393630996E-2</v>
      </c>
      <c r="BR14" s="17">
        <v>8.2674923468483902E-2</v>
      </c>
      <c r="BS14" s="17">
        <v>8.4728977360618005E-2</v>
      </c>
      <c r="BT14" s="17">
        <v>0.102974181091515</v>
      </c>
      <c r="BU14" s="17">
        <v>9.4682776618074796E-2</v>
      </c>
      <c r="BV14" s="17"/>
      <c r="BW14" s="17">
        <v>0.10337142269439301</v>
      </c>
      <c r="BX14" s="17">
        <v>7.3095607866361503E-2</v>
      </c>
      <c r="BY14" s="17">
        <v>6.8017266304263205E-2</v>
      </c>
      <c r="BZ14" s="17">
        <v>7.5016989619138205E-2</v>
      </c>
      <c r="CA14" s="17">
        <v>4.8020853352320703E-2</v>
      </c>
      <c r="CB14" s="17">
        <v>6.21911329777904E-2</v>
      </c>
      <c r="CC14" s="17">
        <v>6.9152029829554498E-2</v>
      </c>
      <c r="CD14" s="17">
        <v>0.15106496223093599</v>
      </c>
      <c r="CE14" s="17"/>
      <c r="CF14" s="17">
        <v>4.6191222474165697E-2</v>
      </c>
      <c r="CG14" s="17">
        <v>5.5720413745671403E-2</v>
      </c>
      <c r="CH14" s="17">
        <v>8.2428026232280599E-2</v>
      </c>
      <c r="CI14" s="17">
        <v>0.13345479996020901</v>
      </c>
      <c r="CJ14" s="17">
        <v>0.13227572744275001</v>
      </c>
      <c r="CK14" s="17"/>
      <c r="CL14" s="17">
        <v>4.7589688859460202E-2</v>
      </c>
      <c r="CM14" s="17"/>
      <c r="CN14" s="17">
        <v>9.5525461625579094E-2</v>
      </c>
      <c r="CO14" s="17">
        <v>7.8039889152795E-2</v>
      </c>
      <c r="CP14" s="17">
        <v>4.2334738129377603E-2</v>
      </c>
    </row>
    <row r="15" spans="2:94" x14ac:dyDescent="0.35">
      <c r="B15" s="18" t="s">
        <v>187</v>
      </c>
      <c r="C15" s="20">
        <v>0.45698992401159599</v>
      </c>
      <c r="D15" s="20">
        <v>0.47529839387679201</v>
      </c>
      <c r="E15" s="20">
        <v>0.43677816546357801</v>
      </c>
      <c r="F15" s="20"/>
      <c r="G15" s="20">
        <v>0.51830902099626996</v>
      </c>
      <c r="H15" s="20">
        <v>0.50287144507259796</v>
      </c>
      <c r="I15" s="20">
        <v>0.45143610543243501</v>
      </c>
      <c r="J15" s="20">
        <v>0.43778343871311198</v>
      </c>
      <c r="K15" s="20">
        <v>0.449377627062443</v>
      </c>
      <c r="L15" s="20">
        <v>0.40365318850721499</v>
      </c>
      <c r="M15" s="20"/>
      <c r="N15" s="20">
        <v>0.481891135462306</v>
      </c>
      <c r="O15" s="20">
        <v>0.45095542552439999</v>
      </c>
      <c r="P15" s="20">
        <v>0.46939902987620602</v>
      </c>
      <c r="Q15" s="20">
        <v>0.42248742380918902</v>
      </c>
      <c r="R15" s="20"/>
      <c r="S15" s="20">
        <v>0.51574811574909196</v>
      </c>
      <c r="T15" s="20">
        <v>0.46732729672680201</v>
      </c>
      <c r="U15" s="20">
        <v>0.37136308717855998</v>
      </c>
      <c r="V15" s="20">
        <v>0.43632469918966998</v>
      </c>
      <c r="W15" s="20">
        <v>0.45526716448784199</v>
      </c>
      <c r="X15" s="20">
        <v>0.46211588787232299</v>
      </c>
      <c r="Y15" s="20">
        <v>0.46787522009023902</v>
      </c>
      <c r="Z15" s="20">
        <v>0.41595353021783399</v>
      </c>
      <c r="AA15" s="20">
        <v>0.48675434066958501</v>
      </c>
      <c r="AB15" s="20">
        <v>0.42570503310071001</v>
      </c>
      <c r="AC15" s="20">
        <v>0.439473786323128</v>
      </c>
      <c r="AD15" s="20"/>
      <c r="AE15" s="20">
        <v>0.44664273818474398</v>
      </c>
      <c r="AF15" s="20">
        <v>0.47525606488910799</v>
      </c>
      <c r="AG15" s="20">
        <v>0.40081103311417798</v>
      </c>
      <c r="AH15" s="20"/>
      <c r="AI15" s="20">
        <v>0.42266507389559599</v>
      </c>
      <c r="AJ15" s="20">
        <v>0.53636530494107604</v>
      </c>
      <c r="AK15" s="20">
        <v>0.43409314749251698</v>
      </c>
      <c r="AL15" s="20">
        <v>0.47969453334648998</v>
      </c>
      <c r="AM15" s="20">
        <v>0.36985996706975399</v>
      </c>
      <c r="AN15" s="20"/>
      <c r="AO15" s="20">
        <v>0.428385077114942</v>
      </c>
      <c r="AP15" s="20">
        <v>0.50991560198975205</v>
      </c>
      <c r="AQ15" s="20">
        <v>0.487599429656006</v>
      </c>
      <c r="AR15" s="20"/>
      <c r="AS15" s="20">
        <v>0.40319698766502898</v>
      </c>
      <c r="AT15" s="20">
        <v>0.46815388092279703</v>
      </c>
      <c r="AU15" s="20">
        <v>0.47546821175809201</v>
      </c>
      <c r="AV15" s="20">
        <v>0.51422329801095601</v>
      </c>
      <c r="AW15" s="20">
        <v>0.59237945057674102</v>
      </c>
      <c r="AX15" s="20"/>
      <c r="AY15" s="20">
        <v>0.428044242868796</v>
      </c>
      <c r="AZ15" s="20">
        <v>0.46800372867008699</v>
      </c>
      <c r="BA15" s="20">
        <v>0.42658224504152498</v>
      </c>
      <c r="BB15" s="20">
        <v>0.47746383768841599</v>
      </c>
      <c r="BC15" s="20">
        <v>0.49643924797755601</v>
      </c>
      <c r="BD15" s="20">
        <v>0.40853383083976702</v>
      </c>
      <c r="BE15" s="20">
        <v>0.41456623472863202</v>
      </c>
      <c r="BF15" s="20">
        <v>0.47193829146819899</v>
      </c>
      <c r="BG15" s="20">
        <v>0.45817633782704198</v>
      </c>
      <c r="BH15" s="20">
        <v>0.42633789495815999</v>
      </c>
      <c r="BI15" s="20">
        <v>0.41757235645163998</v>
      </c>
      <c r="BJ15" s="20">
        <v>0.51946015532470702</v>
      </c>
      <c r="BK15" s="20">
        <v>0.47484264658618702</v>
      </c>
      <c r="BL15" s="20">
        <v>0.57646294616481097</v>
      </c>
      <c r="BM15" s="20">
        <v>0.556701082055029</v>
      </c>
      <c r="BN15" s="20">
        <v>0.60665148208933195</v>
      </c>
      <c r="BO15" s="20"/>
      <c r="BP15" s="20">
        <v>0.50890658504900299</v>
      </c>
      <c r="BQ15" s="20">
        <v>0.46665741898234397</v>
      </c>
      <c r="BR15" s="20">
        <v>0.45169829124793898</v>
      </c>
      <c r="BS15" s="20">
        <v>0.43608442050645602</v>
      </c>
      <c r="BT15" s="20">
        <v>0.39214784050992002</v>
      </c>
      <c r="BU15" s="20">
        <v>0.40786962127556098</v>
      </c>
      <c r="BV15" s="20"/>
      <c r="BW15" s="20">
        <v>0.55830436783040005</v>
      </c>
      <c r="BX15" s="20">
        <v>0.47200356230629797</v>
      </c>
      <c r="BY15" s="20">
        <v>0.43500353815229298</v>
      </c>
      <c r="BZ15" s="20">
        <v>0.451873915841772</v>
      </c>
      <c r="CA15" s="20">
        <v>0.47505006169866498</v>
      </c>
      <c r="CB15" s="20">
        <v>0.49419858455897703</v>
      </c>
      <c r="CC15" s="20">
        <v>0.50904144710878296</v>
      </c>
      <c r="CD15" s="20">
        <v>0.46442183495042799</v>
      </c>
      <c r="CE15" s="20"/>
      <c r="CF15" s="20">
        <v>0.57111994905216201</v>
      </c>
      <c r="CG15" s="20">
        <v>0.44597316528634701</v>
      </c>
      <c r="CH15" s="20">
        <v>0.45287561217519601</v>
      </c>
      <c r="CI15" s="20">
        <v>0.42977393670607</v>
      </c>
      <c r="CJ15" s="20">
        <v>0.454573204387834</v>
      </c>
      <c r="CK15" s="20"/>
      <c r="CL15" s="20">
        <v>0.473283313036162</v>
      </c>
      <c r="CM15" s="20"/>
      <c r="CN15" s="20">
        <v>0.47852833668928801</v>
      </c>
      <c r="CO15" s="20">
        <v>0.41312372862814001</v>
      </c>
      <c r="CP15" s="20">
        <v>0.44268082429025102</v>
      </c>
    </row>
    <row r="16" spans="2:94" x14ac:dyDescent="0.35">
      <c r="B16" s="18" t="s">
        <v>188</v>
      </c>
      <c r="C16" s="20">
        <v>0.16396135891987701</v>
      </c>
      <c r="D16" s="20">
        <v>0.18979867237795101</v>
      </c>
      <c r="E16" s="20">
        <v>0.13910882137793601</v>
      </c>
      <c r="F16" s="20"/>
      <c r="G16" s="20">
        <v>0.147804836301385</v>
      </c>
      <c r="H16" s="20">
        <v>0.145439095504525</v>
      </c>
      <c r="I16" s="20">
        <v>0.15417053758961599</v>
      </c>
      <c r="J16" s="20">
        <v>0.153247923363067</v>
      </c>
      <c r="K16" s="20">
        <v>0.17644486138166099</v>
      </c>
      <c r="L16" s="20">
        <v>0.19821277578229299</v>
      </c>
      <c r="M16" s="20"/>
      <c r="N16" s="20">
        <v>0.18968762944883999</v>
      </c>
      <c r="O16" s="20">
        <v>0.168022907479354</v>
      </c>
      <c r="P16" s="20">
        <v>0.166734371697145</v>
      </c>
      <c r="Q16" s="20">
        <v>0.12977266260190601</v>
      </c>
      <c r="R16" s="20"/>
      <c r="S16" s="20">
        <v>0.15499407473326501</v>
      </c>
      <c r="T16" s="20">
        <v>0.165659917266991</v>
      </c>
      <c r="U16" s="20">
        <v>0.14377910673330699</v>
      </c>
      <c r="V16" s="20">
        <v>0.19231542680695701</v>
      </c>
      <c r="W16" s="20">
        <v>0.16470293968576399</v>
      </c>
      <c r="X16" s="20">
        <v>0.17322056282750201</v>
      </c>
      <c r="Y16" s="20">
        <v>0.14364000045753</v>
      </c>
      <c r="Z16" s="20">
        <v>0.176483942362473</v>
      </c>
      <c r="AA16" s="20">
        <v>0.175723497391503</v>
      </c>
      <c r="AB16" s="20">
        <v>0.151850303563454</v>
      </c>
      <c r="AC16" s="20">
        <v>0.16658122470301001</v>
      </c>
      <c r="AD16" s="20"/>
      <c r="AE16" s="20">
        <v>0.175179693210402</v>
      </c>
      <c r="AF16" s="20">
        <v>0.165004588415537</v>
      </c>
      <c r="AG16" s="20">
        <v>0.153478141829863</v>
      </c>
      <c r="AH16" s="20"/>
      <c r="AI16" s="20">
        <v>0.21322112126031201</v>
      </c>
      <c r="AJ16" s="20">
        <v>0.13419647546333699</v>
      </c>
      <c r="AK16" s="20">
        <v>0.16681607942222301</v>
      </c>
      <c r="AL16" s="20">
        <v>0.145816010542135</v>
      </c>
      <c r="AM16" s="20">
        <v>0.141229824183112</v>
      </c>
      <c r="AN16" s="20"/>
      <c r="AO16" s="20">
        <v>0.22976193101654699</v>
      </c>
      <c r="AP16" s="20">
        <v>0.14246503924871001</v>
      </c>
      <c r="AQ16" s="20">
        <v>0.161932812759425</v>
      </c>
      <c r="AR16" s="20"/>
      <c r="AS16" s="20">
        <v>0.14175870716998601</v>
      </c>
      <c r="AT16" s="20">
        <v>0.14918033413149601</v>
      </c>
      <c r="AU16" s="20">
        <v>0.185299347049937</v>
      </c>
      <c r="AV16" s="20">
        <v>0.192534449282664</v>
      </c>
      <c r="AW16" s="20">
        <v>0.110200371297227</v>
      </c>
      <c r="AX16" s="20"/>
      <c r="AY16" s="20">
        <v>9.3173588582363298E-2</v>
      </c>
      <c r="AZ16" s="20">
        <v>8.60903390114061E-2</v>
      </c>
      <c r="BA16" s="20">
        <v>0.127515732183765</v>
      </c>
      <c r="BB16" s="20">
        <v>0.15822592875213801</v>
      </c>
      <c r="BC16" s="20">
        <v>0.14758210537084401</v>
      </c>
      <c r="BD16" s="20">
        <v>0.20029900051601901</v>
      </c>
      <c r="BE16" s="20">
        <v>0.169458492523441</v>
      </c>
      <c r="BF16" s="20">
        <v>0.16220937662082099</v>
      </c>
      <c r="BG16" s="20">
        <v>0.13984159352122899</v>
      </c>
      <c r="BH16" s="20">
        <v>0.18708266803458701</v>
      </c>
      <c r="BI16" s="20">
        <v>0.19134852925229401</v>
      </c>
      <c r="BJ16" s="20">
        <v>0.16857127499210001</v>
      </c>
      <c r="BK16" s="20">
        <v>0.18611061572394999</v>
      </c>
      <c r="BL16" s="20">
        <v>0.21129225712883601</v>
      </c>
      <c r="BM16" s="20">
        <v>0.16972284421842401</v>
      </c>
      <c r="BN16" s="20">
        <v>0.23134596455588799</v>
      </c>
      <c r="BO16" s="20"/>
      <c r="BP16" s="20">
        <v>0.15797995153974401</v>
      </c>
      <c r="BQ16" s="20">
        <v>0.16699290649304399</v>
      </c>
      <c r="BR16" s="20">
        <v>0.172769626006023</v>
      </c>
      <c r="BS16" s="20">
        <v>0.15348581307122899</v>
      </c>
      <c r="BT16" s="20">
        <v>0.17838753608539501</v>
      </c>
      <c r="BU16" s="20">
        <v>0.165358635085051</v>
      </c>
      <c r="BV16" s="20"/>
      <c r="BW16" s="20">
        <v>7.4893922087430204E-2</v>
      </c>
      <c r="BX16" s="20">
        <v>0.171009602855031</v>
      </c>
      <c r="BY16" s="20">
        <v>0.18273951762403901</v>
      </c>
      <c r="BZ16" s="20">
        <v>0.15553479264532599</v>
      </c>
      <c r="CA16" s="20">
        <v>0.18020549500081801</v>
      </c>
      <c r="CB16" s="20">
        <v>0.20450991122194601</v>
      </c>
      <c r="CC16" s="20">
        <v>0.18616723414425099</v>
      </c>
      <c r="CD16" s="20">
        <v>0.10776061217144001</v>
      </c>
      <c r="CE16" s="20"/>
      <c r="CF16" s="20">
        <v>0.15252394801685801</v>
      </c>
      <c r="CG16" s="20">
        <v>0.184013265124854</v>
      </c>
      <c r="CH16" s="20">
        <v>0.15957645832999401</v>
      </c>
      <c r="CI16" s="20">
        <v>0.13877523542463199</v>
      </c>
      <c r="CJ16" s="20">
        <v>0.13923320499072001</v>
      </c>
      <c r="CK16" s="20"/>
      <c r="CL16" s="20">
        <v>0.17726771811408501</v>
      </c>
      <c r="CM16" s="20"/>
      <c r="CN16" s="20">
        <v>0.13961630706870301</v>
      </c>
      <c r="CO16" s="20">
        <v>0.15165407441123899</v>
      </c>
      <c r="CP16" s="20">
        <v>0.22939156679331801</v>
      </c>
    </row>
    <row r="17" spans="2:94" x14ac:dyDescent="0.35">
      <c r="B17" s="18" t="s">
        <v>147</v>
      </c>
      <c r="C17" s="21">
        <v>0.29302856509171799</v>
      </c>
      <c r="D17" s="21">
        <v>0.28549972149884201</v>
      </c>
      <c r="E17" s="21">
        <v>0.297669344085642</v>
      </c>
      <c r="F17" s="21"/>
      <c r="G17" s="21">
        <v>0.370504184694884</v>
      </c>
      <c r="H17" s="21">
        <v>0.35743234956807302</v>
      </c>
      <c r="I17" s="21">
        <v>0.29726556784281899</v>
      </c>
      <c r="J17" s="21">
        <v>0.28453551535004601</v>
      </c>
      <c r="K17" s="21">
        <v>0.27293276568078201</v>
      </c>
      <c r="L17" s="21">
        <v>0.205440412724921</v>
      </c>
      <c r="M17" s="21"/>
      <c r="N17" s="21">
        <v>0.29220350601346601</v>
      </c>
      <c r="O17" s="21">
        <v>0.28293251804504599</v>
      </c>
      <c r="P17" s="21">
        <v>0.30266465817906102</v>
      </c>
      <c r="Q17" s="21">
        <v>0.29271476120728401</v>
      </c>
      <c r="R17" s="21"/>
      <c r="S17" s="21">
        <v>0.36075404101582698</v>
      </c>
      <c r="T17" s="21">
        <v>0.30166737945981098</v>
      </c>
      <c r="U17" s="21">
        <v>0.22758398044525299</v>
      </c>
      <c r="V17" s="21">
        <v>0.244009272382713</v>
      </c>
      <c r="W17" s="21">
        <v>0.290564224802078</v>
      </c>
      <c r="X17" s="21">
        <v>0.28889532504482102</v>
      </c>
      <c r="Y17" s="21">
        <v>0.32423521963270902</v>
      </c>
      <c r="Z17" s="21">
        <v>0.23946958785536099</v>
      </c>
      <c r="AA17" s="21">
        <v>0.311030843278083</v>
      </c>
      <c r="AB17" s="21">
        <v>0.27385472953725698</v>
      </c>
      <c r="AC17" s="21">
        <v>0.27289256162011799</v>
      </c>
      <c r="AD17" s="21"/>
      <c r="AE17" s="21">
        <v>0.27146304497434298</v>
      </c>
      <c r="AF17" s="21">
        <v>0.31025147647357099</v>
      </c>
      <c r="AG17" s="21">
        <v>0.24733289128431599</v>
      </c>
      <c r="AH17" s="21"/>
      <c r="AI17" s="21">
        <v>0.20944395263528401</v>
      </c>
      <c r="AJ17" s="21">
        <v>0.40216882947773902</v>
      </c>
      <c r="AK17" s="21">
        <v>0.267277068070293</v>
      </c>
      <c r="AL17" s="21">
        <v>0.33387852280435498</v>
      </c>
      <c r="AM17" s="21">
        <v>0.22863014288664199</v>
      </c>
      <c r="AN17" s="21"/>
      <c r="AO17" s="21">
        <v>0.19862314609839499</v>
      </c>
      <c r="AP17" s="21">
        <v>0.36745056274104199</v>
      </c>
      <c r="AQ17" s="21">
        <v>0.325666616896581</v>
      </c>
      <c r="AR17" s="21"/>
      <c r="AS17" s="21">
        <v>0.26143828049504297</v>
      </c>
      <c r="AT17" s="21">
        <v>0.31897354679130102</v>
      </c>
      <c r="AU17" s="21">
        <v>0.29016886470815501</v>
      </c>
      <c r="AV17" s="21">
        <v>0.32168884872829201</v>
      </c>
      <c r="AW17" s="21">
        <v>0.48217907927951398</v>
      </c>
      <c r="AX17" s="21"/>
      <c r="AY17" s="21">
        <v>0.33487065428643298</v>
      </c>
      <c r="AZ17" s="21">
        <v>0.38191338965868099</v>
      </c>
      <c r="BA17" s="21">
        <v>0.29906651285775998</v>
      </c>
      <c r="BB17" s="21">
        <v>0.31923790893627801</v>
      </c>
      <c r="BC17" s="21">
        <v>0.34885714260671202</v>
      </c>
      <c r="BD17" s="21">
        <v>0.20823483032374801</v>
      </c>
      <c r="BE17" s="21">
        <v>0.24510774220519099</v>
      </c>
      <c r="BF17" s="21">
        <v>0.30972891484737702</v>
      </c>
      <c r="BG17" s="21">
        <v>0.31833474430581299</v>
      </c>
      <c r="BH17" s="21">
        <v>0.23925522692357301</v>
      </c>
      <c r="BI17" s="21">
        <v>0.226223827199346</v>
      </c>
      <c r="BJ17" s="21">
        <v>0.35088888033260701</v>
      </c>
      <c r="BK17" s="21">
        <v>0.28873203086223598</v>
      </c>
      <c r="BL17" s="21">
        <v>0.36517068903597399</v>
      </c>
      <c r="BM17" s="21">
        <v>0.38697823783660501</v>
      </c>
      <c r="BN17" s="21">
        <v>0.37530551753344399</v>
      </c>
      <c r="BO17" s="21"/>
      <c r="BP17" s="21">
        <v>0.35092663350925901</v>
      </c>
      <c r="BQ17" s="21">
        <v>0.29966451248929998</v>
      </c>
      <c r="BR17" s="21">
        <v>0.27892866524191601</v>
      </c>
      <c r="BS17" s="21">
        <v>0.28259860743522702</v>
      </c>
      <c r="BT17" s="21">
        <v>0.21376030442452401</v>
      </c>
      <c r="BU17" s="21">
        <v>0.24251098619051001</v>
      </c>
      <c r="BV17" s="21"/>
      <c r="BW17" s="21">
        <v>0.48341044574296899</v>
      </c>
      <c r="BX17" s="21">
        <v>0.300993959451268</v>
      </c>
      <c r="BY17" s="21">
        <v>0.25226402052825397</v>
      </c>
      <c r="BZ17" s="21">
        <v>0.29633912319644601</v>
      </c>
      <c r="CA17" s="21">
        <v>0.29484456669784698</v>
      </c>
      <c r="CB17" s="21">
        <v>0.28968867333703002</v>
      </c>
      <c r="CC17" s="21">
        <v>0.322874212964532</v>
      </c>
      <c r="CD17" s="21">
        <v>0.35666122277898799</v>
      </c>
      <c r="CE17" s="21"/>
      <c r="CF17" s="21">
        <v>0.41859600103530498</v>
      </c>
      <c r="CG17" s="21">
        <v>0.26195990016149301</v>
      </c>
      <c r="CH17" s="21">
        <v>0.293299153845202</v>
      </c>
      <c r="CI17" s="21">
        <v>0.29099870128143801</v>
      </c>
      <c r="CJ17" s="21">
        <v>0.31533999939711299</v>
      </c>
      <c r="CK17" s="21"/>
      <c r="CL17" s="21">
        <v>0.29601559492207702</v>
      </c>
      <c r="CM17" s="21"/>
      <c r="CN17" s="21">
        <v>0.33891202962058398</v>
      </c>
      <c r="CO17" s="21">
        <v>0.26146965421690099</v>
      </c>
      <c r="CP17" s="21">
        <v>0.213289257496933</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CP22"/>
  <sheetViews>
    <sheetView showGridLines="0" topLeftCell="A5" workbookViewId="0">
      <pane xSplit="2" topLeftCell="BB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182</v>
      </c>
      <c r="C9" s="17">
        <v>0.15351818628687</v>
      </c>
      <c r="D9" s="17">
        <v>0.18462463982017999</v>
      </c>
      <c r="E9" s="17">
        <v>0.12386565506687</v>
      </c>
      <c r="F9" s="17"/>
      <c r="G9" s="17">
        <v>0.13994173740786101</v>
      </c>
      <c r="H9" s="17">
        <v>0.18146209550884301</v>
      </c>
      <c r="I9" s="17">
        <v>0.12865547946482001</v>
      </c>
      <c r="J9" s="17">
        <v>0.149152612517159</v>
      </c>
      <c r="K9" s="17">
        <v>0.137603449523825</v>
      </c>
      <c r="L9" s="17">
        <v>0.174157078570879</v>
      </c>
      <c r="M9" s="17"/>
      <c r="N9" s="17">
        <v>0.17312999775851801</v>
      </c>
      <c r="O9" s="17">
        <v>0.13893707957946999</v>
      </c>
      <c r="P9" s="17">
        <v>0.154099263925421</v>
      </c>
      <c r="Q9" s="17">
        <v>0.146144306360664</v>
      </c>
      <c r="R9" s="17"/>
      <c r="S9" s="17">
        <v>0.196362579851007</v>
      </c>
      <c r="T9" s="17">
        <v>0.108474108002216</v>
      </c>
      <c r="U9" s="17">
        <v>0.122695500373421</v>
      </c>
      <c r="V9" s="17">
        <v>0.14079021510307799</v>
      </c>
      <c r="W9" s="17">
        <v>0.143661832149059</v>
      </c>
      <c r="X9" s="17">
        <v>0.18005381924772801</v>
      </c>
      <c r="Y9" s="17">
        <v>0.16977829250954601</v>
      </c>
      <c r="Z9" s="17">
        <v>0.132919480915835</v>
      </c>
      <c r="AA9" s="17">
        <v>0.18257190084347599</v>
      </c>
      <c r="AB9" s="17">
        <v>0.135914083332108</v>
      </c>
      <c r="AC9" s="17">
        <v>0.14733902466136101</v>
      </c>
      <c r="AD9" s="17"/>
      <c r="AE9" s="17">
        <v>0.16860993351207301</v>
      </c>
      <c r="AF9" s="17">
        <v>0.15728720703183</v>
      </c>
      <c r="AG9" s="17">
        <v>0.13870602499787299</v>
      </c>
      <c r="AH9" s="17"/>
      <c r="AI9" s="17">
        <v>0.184499429421804</v>
      </c>
      <c r="AJ9" s="17">
        <v>0.15679475645441299</v>
      </c>
      <c r="AK9" s="17">
        <v>0.17223818549757799</v>
      </c>
      <c r="AL9" s="17">
        <v>0.121308779813585</v>
      </c>
      <c r="AM9" s="17">
        <v>0.119476738849196</v>
      </c>
      <c r="AN9" s="17"/>
      <c r="AO9" s="17">
        <v>0.20319073092706999</v>
      </c>
      <c r="AP9" s="17">
        <v>0.159321995635508</v>
      </c>
      <c r="AQ9" s="17">
        <v>0.17853740397551299</v>
      </c>
      <c r="AR9" s="17"/>
      <c r="AS9" s="17">
        <v>0.14812346836829501</v>
      </c>
      <c r="AT9" s="17">
        <v>0.129344259491431</v>
      </c>
      <c r="AU9" s="17">
        <v>0.150655873434583</v>
      </c>
      <c r="AV9" s="17">
        <v>0.214591971416356</v>
      </c>
      <c r="AW9" s="17">
        <v>0.12877178040309201</v>
      </c>
      <c r="AX9" s="17"/>
      <c r="AY9" s="17">
        <v>9.6727963188051796E-2</v>
      </c>
      <c r="AZ9" s="17">
        <v>0.131525146459568</v>
      </c>
      <c r="BA9" s="17">
        <v>0.16627021214569301</v>
      </c>
      <c r="BB9" s="17">
        <v>0.15433161588656499</v>
      </c>
      <c r="BC9" s="17">
        <v>0.12848190899277001</v>
      </c>
      <c r="BD9" s="17">
        <v>0.16483524918024001</v>
      </c>
      <c r="BE9" s="17">
        <v>0.15726973022749</v>
      </c>
      <c r="BF9" s="17">
        <v>0.12104582007376399</v>
      </c>
      <c r="BG9" s="17">
        <v>0.120628085657613</v>
      </c>
      <c r="BH9" s="17">
        <v>0.146809938015803</v>
      </c>
      <c r="BI9" s="17">
        <v>0.16379332932975199</v>
      </c>
      <c r="BJ9" s="17">
        <v>0.130017907688283</v>
      </c>
      <c r="BK9" s="17">
        <v>0.20214310231416099</v>
      </c>
      <c r="BL9" s="17">
        <v>0.19964025908868899</v>
      </c>
      <c r="BM9" s="17">
        <v>0.16331942543199701</v>
      </c>
      <c r="BN9" s="17">
        <v>0.30525365466211302</v>
      </c>
      <c r="BO9" s="17"/>
      <c r="BP9" s="17">
        <v>0.20061037567598899</v>
      </c>
      <c r="BQ9" s="17">
        <v>0.14226377986431599</v>
      </c>
      <c r="BR9" s="17">
        <v>0.14056231609186601</v>
      </c>
      <c r="BS9" s="17">
        <v>0.130512501433725</v>
      </c>
      <c r="BT9" s="17">
        <v>0.137764664918885</v>
      </c>
      <c r="BU9" s="17">
        <v>0.16294415796542799</v>
      </c>
      <c r="BV9" s="17"/>
      <c r="BW9" s="17">
        <v>0.20119456601333099</v>
      </c>
      <c r="BX9" s="17">
        <v>0.15325043575147301</v>
      </c>
      <c r="BY9" s="17">
        <v>0.14870957420755401</v>
      </c>
      <c r="BZ9" s="17">
        <v>0.17027479627028</v>
      </c>
      <c r="CA9" s="17">
        <v>0.14013508244473299</v>
      </c>
      <c r="CB9" s="17">
        <v>0.21185260322128899</v>
      </c>
      <c r="CC9" s="17">
        <v>0.194737114712248</v>
      </c>
      <c r="CD9" s="17">
        <v>0.118261346309185</v>
      </c>
      <c r="CE9" s="17"/>
      <c r="CF9" s="17">
        <v>0.25367919346391099</v>
      </c>
      <c r="CG9" s="17">
        <v>0.151774088160093</v>
      </c>
      <c r="CH9" s="17">
        <v>0.14092760735992099</v>
      </c>
      <c r="CI9" s="17">
        <v>0.140743789257185</v>
      </c>
      <c r="CJ9" s="17">
        <v>0.119316289813337</v>
      </c>
      <c r="CK9" s="17"/>
      <c r="CL9" s="17">
        <v>0.18786089255205801</v>
      </c>
      <c r="CM9" s="17"/>
      <c r="CN9" s="17">
        <v>0.12932387211087301</v>
      </c>
      <c r="CO9" s="17">
        <v>0.13811552293568899</v>
      </c>
      <c r="CP9" s="17">
        <v>0.22106745728229699</v>
      </c>
    </row>
    <row r="10" spans="2:94" x14ac:dyDescent="0.35">
      <c r="B10" s="18" t="s">
        <v>183</v>
      </c>
      <c r="C10" s="17">
        <v>0.34357132623435499</v>
      </c>
      <c r="D10" s="17">
        <v>0.35322754947065399</v>
      </c>
      <c r="E10" s="17">
        <v>0.336388468332463</v>
      </c>
      <c r="F10" s="17"/>
      <c r="G10" s="17">
        <v>0.288239583250116</v>
      </c>
      <c r="H10" s="17">
        <v>0.30488911106210698</v>
      </c>
      <c r="I10" s="17">
        <v>0.38249876170987901</v>
      </c>
      <c r="J10" s="17">
        <v>0.33124960664960901</v>
      </c>
      <c r="K10" s="17">
        <v>0.33208709610248999</v>
      </c>
      <c r="L10" s="17">
        <v>0.39823577571937302</v>
      </c>
      <c r="M10" s="17"/>
      <c r="N10" s="17">
        <v>0.382940226163894</v>
      </c>
      <c r="O10" s="17">
        <v>0.32340722102231501</v>
      </c>
      <c r="P10" s="17">
        <v>0.360239045890687</v>
      </c>
      <c r="Q10" s="17">
        <v>0.31064652784147101</v>
      </c>
      <c r="R10" s="17"/>
      <c r="S10" s="17">
        <v>0.32529394390599398</v>
      </c>
      <c r="T10" s="17">
        <v>0.35032386525296599</v>
      </c>
      <c r="U10" s="17">
        <v>0.308007965452536</v>
      </c>
      <c r="V10" s="17">
        <v>0.40421474897617898</v>
      </c>
      <c r="W10" s="17">
        <v>0.38931385199517698</v>
      </c>
      <c r="X10" s="17">
        <v>0.34831846599952798</v>
      </c>
      <c r="Y10" s="17">
        <v>0.34165502570304201</v>
      </c>
      <c r="Z10" s="17">
        <v>0.36687657195847401</v>
      </c>
      <c r="AA10" s="17">
        <v>0.30421160004534897</v>
      </c>
      <c r="AB10" s="17">
        <v>0.327469894622817</v>
      </c>
      <c r="AC10" s="17">
        <v>0.35243101124551401</v>
      </c>
      <c r="AD10" s="17"/>
      <c r="AE10" s="17">
        <v>0.37226229984467502</v>
      </c>
      <c r="AF10" s="17">
        <v>0.34624862596241202</v>
      </c>
      <c r="AG10" s="17">
        <v>0.31093323155644198</v>
      </c>
      <c r="AH10" s="17"/>
      <c r="AI10" s="17">
        <v>0.41031964813176702</v>
      </c>
      <c r="AJ10" s="17">
        <v>0.31026012997250002</v>
      </c>
      <c r="AK10" s="17">
        <v>0.402682711737261</v>
      </c>
      <c r="AL10" s="17">
        <v>0.27369606716750899</v>
      </c>
      <c r="AM10" s="17">
        <v>0.30577274924013498</v>
      </c>
      <c r="AN10" s="17"/>
      <c r="AO10" s="17">
        <v>0.46710921279918899</v>
      </c>
      <c r="AP10" s="17">
        <v>0.32068176969567302</v>
      </c>
      <c r="AQ10" s="17">
        <v>0.371511125804105</v>
      </c>
      <c r="AR10" s="17"/>
      <c r="AS10" s="17">
        <v>0.33465608076245001</v>
      </c>
      <c r="AT10" s="17">
        <v>0.31550871510544498</v>
      </c>
      <c r="AU10" s="17">
        <v>0.35113106989045501</v>
      </c>
      <c r="AV10" s="17">
        <v>0.33877383554762802</v>
      </c>
      <c r="AW10" s="17">
        <v>0.36233301151221903</v>
      </c>
      <c r="AX10" s="17"/>
      <c r="AY10" s="17">
        <v>0.223576068878968</v>
      </c>
      <c r="AZ10" s="17">
        <v>0.30950289140919302</v>
      </c>
      <c r="BA10" s="17">
        <v>0.30843203680965497</v>
      </c>
      <c r="BB10" s="17">
        <v>0.33584634405637398</v>
      </c>
      <c r="BC10" s="17">
        <v>0.34863836155532801</v>
      </c>
      <c r="BD10" s="17">
        <v>0.38511018015512699</v>
      </c>
      <c r="BE10" s="17">
        <v>0.32565429397463302</v>
      </c>
      <c r="BF10" s="17">
        <v>0.365167513787445</v>
      </c>
      <c r="BG10" s="17">
        <v>0.303414575380896</v>
      </c>
      <c r="BH10" s="17">
        <v>0.33861090026136897</v>
      </c>
      <c r="BI10" s="17">
        <v>0.32826330264307602</v>
      </c>
      <c r="BJ10" s="17">
        <v>0.43483225278986898</v>
      </c>
      <c r="BK10" s="17">
        <v>0.35897670234689699</v>
      </c>
      <c r="BL10" s="17">
        <v>0.38790390445255102</v>
      </c>
      <c r="BM10" s="17">
        <v>0.37303217093462998</v>
      </c>
      <c r="BN10" s="17">
        <v>0.36629200771381698</v>
      </c>
      <c r="BO10" s="17"/>
      <c r="BP10" s="17">
        <v>0.31642864675139898</v>
      </c>
      <c r="BQ10" s="17">
        <v>0.34244884444850798</v>
      </c>
      <c r="BR10" s="17">
        <v>0.33255470509996998</v>
      </c>
      <c r="BS10" s="17">
        <v>0.37022266473725701</v>
      </c>
      <c r="BT10" s="17">
        <v>0.360317748620264</v>
      </c>
      <c r="BU10" s="17">
        <v>0.360409525514791</v>
      </c>
      <c r="BV10" s="17"/>
      <c r="BW10" s="17">
        <v>0.29047167124631201</v>
      </c>
      <c r="BX10" s="17">
        <v>0.338935332419319</v>
      </c>
      <c r="BY10" s="17">
        <v>0.36336313690493899</v>
      </c>
      <c r="BZ10" s="17">
        <v>0.354176697932438</v>
      </c>
      <c r="CA10" s="17">
        <v>0.38992624783678598</v>
      </c>
      <c r="CB10" s="17">
        <v>0.34576385640194801</v>
      </c>
      <c r="CC10" s="17">
        <v>0.355874414597593</v>
      </c>
      <c r="CD10" s="17">
        <v>0.223705586407804</v>
      </c>
      <c r="CE10" s="17"/>
      <c r="CF10" s="17">
        <v>0.35547036893670803</v>
      </c>
      <c r="CG10" s="17">
        <v>0.37856165779531997</v>
      </c>
      <c r="CH10" s="17">
        <v>0.33281320666026998</v>
      </c>
      <c r="CI10" s="17">
        <v>0.30555167237465602</v>
      </c>
      <c r="CJ10" s="17">
        <v>0.23172104591012899</v>
      </c>
      <c r="CK10" s="17"/>
      <c r="CL10" s="17">
        <v>0.43192855332118202</v>
      </c>
      <c r="CM10" s="17"/>
      <c r="CN10" s="17">
        <v>0.28667641043646402</v>
      </c>
      <c r="CO10" s="17">
        <v>0.37617616855077701</v>
      </c>
      <c r="CP10" s="17">
        <v>0.44764239007027301</v>
      </c>
    </row>
    <row r="11" spans="2:94" x14ac:dyDescent="0.35">
      <c r="B11" s="18" t="s">
        <v>184</v>
      </c>
      <c r="C11" s="17">
        <v>0.28208188589765298</v>
      </c>
      <c r="D11" s="17">
        <v>0.27203058938546198</v>
      </c>
      <c r="E11" s="17">
        <v>0.29364076148152901</v>
      </c>
      <c r="F11" s="17"/>
      <c r="G11" s="17">
        <v>0.27565043136240702</v>
      </c>
      <c r="H11" s="17">
        <v>0.29042566978902801</v>
      </c>
      <c r="I11" s="17">
        <v>0.25796008298685302</v>
      </c>
      <c r="J11" s="17">
        <v>0.30376585479006102</v>
      </c>
      <c r="K11" s="17">
        <v>0.30186158466741497</v>
      </c>
      <c r="L11" s="17">
        <v>0.26831891806675401</v>
      </c>
      <c r="M11" s="17"/>
      <c r="N11" s="17">
        <v>0.24617135490261599</v>
      </c>
      <c r="O11" s="17">
        <v>0.29768745117513501</v>
      </c>
      <c r="P11" s="17">
        <v>0.27881881886728699</v>
      </c>
      <c r="Q11" s="17">
        <v>0.30922366301267501</v>
      </c>
      <c r="R11" s="17"/>
      <c r="S11" s="17">
        <v>0.27817034446946898</v>
      </c>
      <c r="T11" s="17">
        <v>0.30513096361672898</v>
      </c>
      <c r="U11" s="17">
        <v>0.30954413231691902</v>
      </c>
      <c r="V11" s="17">
        <v>0.25923763663924498</v>
      </c>
      <c r="W11" s="17">
        <v>0.28822944810636902</v>
      </c>
      <c r="X11" s="17">
        <v>0.27148453742054102</v>
      </c>
      <c r="Y11" s="17">
        <v>0.254621879232586</v>
      </c>
      <c r="Z11" s="17">
        <v>0.29568719348111799</v>
      </c>
      <c r="AA11" s="17">
        <v>0.29304230203791098</v>
      </c>
      <c r="AB11" s="17">
        <v>0.27646480459404599</v>
      </c>
      <c r="AC11" s="17">
        <v>0.25960357434384901</v>
      </c>
      <c r="AD11" s="17"/>
      <c r="AE11" s="17">
        <v>0.26589927488528198</v>
      </c>
      <c r="AF11" s="17">
        <v>0.279345793688137</v>
      </c>
      <c r="AG11" s="17">
        <v>0.32812996487658902</v>
      </c>
      <c r="AH11" s="17"/>
      <c r="AI11" s="17">
        <v>0.2476067000112</v>
      </c>
      <c r="AJ11" s="17">
        <v>0.28635288234609702</v>
      </c>
      <c r="AK11" s="17">
        <v>0.25856966990328101</v>
      </c>
      <c r="AL11" s="17">
        <v>0.29932477167931598</v>
      </c>
      <c r="AM11" s="17">
        <v>0.331019941073535</v>
      </c>
      <c r="AN11" s="17"/>
      <c r="AO11" s="17">
        <v>0.19935383209495899</v>
      </c>
      <c r="AP11" s="17">
        <v>0.29117859909660998</v>
      </c>
      <c r="AQ11" s="17">
        <v>0.28982253081880299</v>
      </c>
      <c r="AR11" s="17"/>
      <c r="AS11" s="17">
        <v>0.314161842927278</v>
      </c>
      <c r="AT11" s="17">
        <v>0.31120803202434999</v>
      </c>
      <c r="AU11" s="17">
        <v>0.26919887951167998</v>
      </c>
      <c r="AV11" s="17">
        <v>0.23130391171413001</v>
      </c>
      <c r="AW11" s="17">
        <v>0.29323755820942099</v>
      </c>
      <c r="AX11" s="17"/>
      <c r="AY11" s="17">
        <v>0.26029717055321999</v>
      </c>
      <c r="AZ11" s="17">
        <v>0.33452302453801702</v>
      </c>
      <c r="BA11" s="17">
        <v>0.311571468631682</v>
      </c>
      <c r="BB11" s="17">
        <v>0.26926953162827899</v>
      </c>
      <c r="BC11" s="17">
        <v>0.27746830599362499</v>
      </c>
      <c r="BD11" s="17">
        <v>0.26018073701773198</v>
      </c>
      <c r="BE11" s="17">
        <v>0.31279962111398701</v>
      </c>
      <c r="BF11" s="17">
        <v>0.31557103399136799</v>
      </c>
      <c r="BG11" s="17">
        <v>0.34195491241105302</v>
      </c>
      <c r="BH11" s="17">
        <v>0.34414535005545999</v>
      </c>
      <c r="BI11" s="17">
        <v>0.277120980236709</v>
      </c>
      <c r="BJ11" s="17">
        <v>0.22643415753166499</v>
      </c>
      <c r="BK11" s="17">
        <v>0.21619725182188099</v>
      </c>
      <c r="BL11" s="17">
        <v>0.16258885391750699</v>
      </c>
      <c r="BM11" s="17">
        <v>0.21281818520516599</v>
      </c>
      <c r="BN11" s="17">
        <v>0.15158690715564499</v>
      </c>
      <c r="BO11" s="17"/>
      <c r="BP11" s="17">
        <v>0.27061491104746499</v>
      </c>
      <c r="BQ11" s="17">
        <v>0.29599145545266498</v>
      </c>
      <c r="BR11" s="17">
        <v>0.28319223753470002</v>
      </c>
      <c r="BS11" s="17">
        <v>0.27927071632942602</v>
      </c>
      <c r="BT11" s="17">
        <v>0.29257602757170198</v>
      </c>
      <c r="BU11" s="17">
        <v>0.25050974195673598</v>
      </c>
      <c r="BV11" s="17"/>
      <c r="BW11" s="17">
        <v>0.25110330539945402</v>
      </c>
      <c r="BX11" s="17">
        <v>0.287927213245456</v>
      </c>
      <c r="BY11" s="17">
        <v>0.29298224881822299</v>
      </c>
      <c r="BZ11" s="17">
        <v>0.26888408548348097</v>
      </c>
      <c r="CA11" s="17">
        <v>0.24886930219662801</v>
      </c>
      <c r="CB11" s="17">
        <v>0.25502988287835299</v>
      </c>
      <c r="CC11" s="17">
        <v>0.26494349353626001</v>
      </c>
      <c r="CD11" s="17">
        <v>0.28312398494296298</v>
      </c>
      <c r="CE11" s="17"/>
      <c r="CF11" s="17">
        <v>0.22985768326091799</v>
      </c>
      <c r="CG11" s="17">
        <v>0.27346416928485701</v>
      </c>
      <c r="CH11" s="17">
        <v>0.29285068159074001</v>
      </c>
      <c r="CI11" s="17">
        <v>0.29727080019589602</v>
      </c>
      <c r="CJ11" s="17">
        <v>0.31655246043109198</v>
      </c>
      <c r="CK11" s="17"/>
      <c r="CL11" s="17">
        <v>0.26160752199737702</v>
      </c>
      <c r="CM11" s="17"/>
      <c r="CN11" s="17">
        <v>0.30057139545016198</v>
      </c>
      <c r="CO11" s="17">
        <v>0.328250724897586</v>
      </c>
      <c r="CP11" s="17">
        <v>0.20308357520300699</v>
      </c>
    </row>
    <row r="12" spans="2:94" x14ac:dyDescent="0.35">
      <c r="B12" s="18" t="s">
        <v>185</v>
      </c>
      <c r="C12" s="17">
        <v>9.6796008330193598E-2</v>
      </c>
      <c r="D12" s="17">
        <v>9.4180395945786102E-2</v>
      </c>
      <c r="E12" s="17">
        <v>9.7067310759521297E-2</v>
      </c>
      <c r="F12" s="17"/>
      <c r="G12" s="17">
        <v>0.15695200090055</v>
      </c>
      <c r="H12" s="17">
        <v>0.10115819422206</v>
      </c>
      <c r="I12" s="17">
        <v>9.8101383499013206E-2</v>
      </c>
      <c r="J12" s="17">
        <v>9.0429867758567206E-2</v>
      </c>
      <c r="K12" s="17">
        <v>8.1801586771919593E-2</v>
      </c>
      <c r="L12" s="17">
        <v>6.7192294140863196E-2</v>
      </c>
      <c r="M12" s="17"/>
      <c r="N12" s="17">
        <v>0.105299165248639</v>
      </c>
      <c r="O12" s="17">
        <v>0.100251934558408</v>
      </c>
      <c r="P12" s="17">
        <v>9.7911594604163293E-2</v>
      </c>
      <c r="Q12" s="17">
        <v>8.0368073582309005E-2</v>
      </c>
      <c r="R12" s="17"/>
      <c r="S12" s="17">
        <v>9.2631465089737394E-2</v>
      </c>
      <c r="T12" s="17">
        <v>0.102498679518503</v>
      </c>
      <c r="U12" s="17">
        <v>8.26240052065733E-2</v>
      </c>
      <c r="V12" s="17">
        <v>8.4021648230192897E-2</v>
      </c>
      <c r="W12" s="17">
        <v>0.10173028834528899</v>
      </c>
      <c r="X12" s="17">
        <v>8.7991280733388105E-2</v>
      </c>
      <c r="Y12" s="17">
        <v>0.108596858475056</v>
      </c>
      <c r="Z12" s="17">
        <v>9.8040749133426003E-2</v>
      </c>
      <c r="AA12" s="17">
        <v>9.9192469775980396E-2</v>
      </c>
      <c r="AB12" s="17">
        <v>0.112091092452568</v>
      </c>
      <c r="AC12" s="17">
        <v>9.5612897991212295E-2</v>
      </c>
      <c r="AD12" s="17"/>
      <c r="AE12" s="17">
        <v>8.8325617791233504E-2</v>
      </c>
      <c r="AF12" s="17">
        <v>9.5847768777476E-2</v>
      </c>
      <c r="AG12" s="17">
        <v>7.3568848496280301E-2</v>
      </c>
      <c r="AH12" s="17"/>
      <c r="AI12" s="17">
        <v>7.3461421630277399E-2</v>
      </c>
      <c r="AJ12" s="17">
        <v>0.115472024057754</v>
      </c>
      <c r="AK12" s="17">
        <v>7.4622453316729995E-2</v>
      </c>
      <c r="AL12" s="17">
        <v>0.14051029961898401</v>
      </c>
      <c r="AM12" s="17">
        <v>7.8239989701517604E-2</v>
      </c>
      <c r="AN12" s="17"/>
      <c r="AO12" s="17">
        <v>6.4421791254798896E-2</v>
      </c>
      <c r="AP12" s="17">
        <v>0.11656599615589</v>
      </c>
      <c r="AQ12" s="17">
        <v>5.3074833582139998E-2</v>
      </c>
      <c r="AR12" s="17"/>
      <c r="AS12" s="17">
        <v>7.1382597867669595E-2</v>
      </c>
      <c r="AT12" s="17">
        <v>0.107300108227962</v>
      </c>
      <c r="AU12" s="17">
        <v>0.11008512624709101</v>
      </c>
      <c r="AV12" s="17">
        <v>0.11094940539378</v>
      </c>
      <c r="AW12" s="17">
        <v>0.13509499420339</v>
      </c>
      <c r="AX12" s="17"/>
      <c r="AY12" s="17">
        <v>0.131592952259735</v>
      </c>
      <c r="AZ12" s="17">
        <v>9.0773053963584399E-2</v>
      </c>
      <c r="BA12" s="17">
        <v>7.1364789745322704E-2</v>
      </c>
      <c r="BB12" s="17">
        <v>9.4739825730127999E-2</v>
      </c>
      <c r="BC12" s="17">
        <v>0.10277821206728099</v>
      </c>
      <c r="BD12" s="17">
        <v>7.7181130222002597E-2</v>
      </c>
      <c r="BE12" s="17">
        <v>7.5166818819706799E-2</v>
      </c>
      <c r="BF12" s="17">
        <v>0.103092732396259</v>
      </c>
      <c r="BG12" s="17">
        <v>0.120878746574701</v>
      </c>
      <c r="BH12" s="17">
        <v>7.6422332379514304E-2</v>
      </c>
      <c r="BI12" s="17">
        <v>0.107251041604213</v>
      </c>
      <c r="BJ12" s="17">
        <v>0.12565579891551501</v>
      </c>
      <c r="BK12" s="17">
        <v>0.132884018182991</v>
      </c>
      <c r="BL12" s="17">
        <v>0.133763331026996</v>
      </c>
      <c r="BM12" s="17">
        <v>9.2295695031215305E-2</v>
      </c>
      <c r="BN12" s="17">
        <v>0.103375974829141</v>
      </c>
      <c r="BO12" s="17"/>
      <c r="BP12" s="17">
        <v>9.66623918182581E-2</v>
      </c>
      <c r="BQ12" s="17">
        <v>8.9309081776556207E-2</v>
      </c>
      <c r="BR12" s="17">
        <v>0.107571412457185</v>
      </c>
      <c r="BS12" s="17">
        <v>0.10343648936633</v>
      </c>
      <c r="BT12" s="17">
        <v>7.5829898861322104E-2</v>
      </c>
      <c r="BU12" s="17">
        <v>0.12082069726825</v>
      </c>
      <c r="BV12" s="17"/>
      <c r="BW12" s="17">
        <v>0.131008434797761</v>
      </c>
      <c r="BX12" s="17">
        <v>9.0093573271297106E-2</v>
      </c>
      <c r="BY12" s="17">
        <v>8.9248450436031995E-2</v>
      </c>
      <c r="BZ12" s="17">
        <v>0.100787229459673</v>
      </c>
      <c r="CA12" s="17">
        <v>0.11093307468656401</v>
      </c>
      <c r="CB12" s="17">
        <v>7.6457895811967394E-2</v>
      </c>
      <c r="CC12" s="17">
        <v>5.5294048931922003E-2</v>
      </c>
      <c r="CD12" s="17">
        <v>0.15783196457482301</v>
      </c>
      <c r="CE12" s="17"/>
      <c r="CF12" s="17">
        <v>8.1381415318428199E-2</v>
      </c>
      <c r="CG12" s="17">
        <v>9.4379671161831297E-2</v>
      </c>
      <c r="CH12" s="17">
        <v>0.103663820572441</v>
      </c>
      <c r="CI12" s="17">
        <v>9.1708108977117495E-2</v>
      </c>
      <c r="CJ12" s="17">
        <v>0.106564168466947</v>
      </c>
      <c r="CK12" s="17"/>
      <c r="CL12" s="17">
        <v>6.4315417086067694E-2</v>
      </c>
      <c r="CM12" s="17"/>
      <c r="CN12" s="17">
        <v>0.119083278003175</v>
      </c>
      <c r="CO12" s="17">
        <v>6.8457736620047602E-2</v>
      </c>
      <c r="CP12" s="17">
        <v>6.8417251218561903E-2</v>
      </c>
    </row>
    <row r="13" spans="2:94" x14ac:dyDescent="0.35">
      <c r="B13" s="18" t="s">
        <v>186</v>
      </c>
      <c r="C13" s="17">
        <v>4.7496586878680802E-2</v>
      </c>
      <c r="D13" s="17">
        <v>4.7375972106079502E-2</v>
      </c>
      <c r="E13" s="17">
        <v>4.5556945077564803E-2</v>
      </c>
      <c r="F13" s="17"/>
      <c r="G13" s="17">
        <v>6.0238728408640703E-2</v>
      </c>
      <c r="H13" s="17">
        <v>5.7083326881071497E-2</v>
      </c>
      <c r="I13" s="17">
        <v>5.22163029069612E-2</v>
      </c>
      <c r="J13" s="17">
        <v>4.6828579102612303E-2</v>
      </c>
      <c r="K13" s="17">
        <v>5.1040694379357397E-2</v>
      </c>
      <c r="L13" s="17">
        <v>2.5454697810370502E-2</v>
      </c>
      <c r="M13" s="17"/>
      <c r="N13" s="17">
        <v>5.1717218398251497E-2</v>
      </c>
      <c r="O13" s="17">
        <v>5.68714626574853E-2</v>
      </c>
      <c r="P13" s="17">
        <v>3.3697339764693197E-2</v>
      </c>
      <c r="Q13" s="17">
        <v>4.3904855312211298E-2</v>
      </c>
      <c r="R13" s="17"/>
      <c r="S13" s="17">
        <v>3.6819595010818301E-2</v>
      </c>
      <c r="T13" s="17">
        <v>5.0530184278677899E-2</v>
      </c>
      <c r="U13" s="17">
        <v>6.0052356152871099E-2</v>
      </c>
      <c r="V13" s="17">
        <v>4.4875098625383698E-2</v>
      </c>
      <c r="W13" s="17">
        <v>2.2758113677561601E-2</v>
      </c>
      <c r="X13" s="17">
        <v>3.7141593966799502E-2</v>
      </c>
      <c r="Y13" s="17">
        <v>5.5919600845431697E-2</v>
      </c>
      <c r="Z13" s="17">
        <v>3.5927882523086298E-2</v>
      </c>
      <c r="AA13" s="17">
        <v>6.0420938134011698E-2</v>
      </c>
      <c r="AB13" s="17">
        <v>5.78439874930856E-2</v>
      </c>
      <c r="AC13" s="17">
        <v>5.6109026459192697E-2</v>
      </c>
      <c r="AD13" s="17"/>
      <c r="AE13" s="17">
        <v>3.6846224061663803E-2</v>
      </c>
      <c r="AF13" s="17">
        <v>5.3169788477213299E-2</v>
      </c>
      <c r="AG13" s="17">
        <v>3.7383535434536201E-2</v>
      </c>
      <c r="AH13" s="17"/>
      <c r="AI13" s="17">
        <v>1.95489921974869E-2</v>
      </c>
      <c r="AJ13" s="17">
        <v>7.8876740576639001E-2</v>
      </c>
      <c r="AK13" s="17">
        <v>3.9406980667374102E-2</v>
      </c>
      <c r="AL13" s="17">
        <v>8.1145893066329397E-2</v>
      </c>
      <c r="AM13" s="17">
        <v>3.3444607195420903E-2</v>
      </c>
      <c r="AN13" s="17"/>
      <c r="AO13" s="17">
        <v>1.04352249615752E-2</v>
      </c>
      <c r="AP13" s="17">
        <v>6.0052669149205998E-2</v>
      </c>
      <c r="AQ13" s="17">
        <v>3.5585855283786501E-2</v>
      </c>
      <c r="AR13" s="17"/>
      <c r="AS13" s="17">
        <v>3.1400593197960097E-2</v>
      </c>
      <c r="AT13" s="17">
        <v>4.9514065367716603E-2</v>
      </c>
      <c r="AU13" s="17">
        <v>5.8454111156889803E-2</v>
      </c>
      <c r="AV13" s="17">
        <v>4.8258250889702599E-2</v>
      </c>
      <c r="AW13" s="17">
        <v>5.9830304014554601E-2</v>
      </c>
      <c r="AX13" s="17"/>
      <c r="AY13" s="17">
        <v>9.7142264898548006E-2</v>
      </c>
      <c r="AZ13" s="17">
        <v>4.0619167590803799E-2</v>
      </c>
      <c r="BA13" s="17">
        <v>5.3871963196507597E-2</v>
      </c>
      <c r="BB13" s="17">
        <v>5.2157116900365903E-2</v>
      </c>
      <c r="BC13" s="17">
        <v>5.2523249569994497E-2</v>
      </c>
      <c r="BD13" s="17">
        <v>4.0738997329174298E-2</v>
      </c>
      <c r="BE13" s="17">
        <v>4.4048519421874897E-2</v>
      </c>
      <c r="BF13" s="17">
        <v>4.7044469993750997E-2</v>
      </c>
      <c r="BG13" s="17">
        <v>4.2087472303517497E-2</v>
      </c>
      <c r="BH13" s="17">
        <v>4.7327121869431103E-2</v>
      </c>
      <c r="BI13" s="17">
        <v>6.0587891107731801E-2</v>
      </c>
      <c r="BJ13" s="17">
        <v>2.72233268593545E-2</v>
      </c>
      <c r="BK13" s="17">
        <v>5.49537197788297E-2</v>
      </c>
      <c r="BL13" s="17">
        <v>7.6393190644917605E-2</v>
      </c>
      <c r="BM13" s="17">
        <v>9.0306102306366806E-2</v>
      </c>
      <c r="BN13" s="17">
        <v>3.05145353618714E-2</v>
      </c>
      <c r="BO13" s="17"/>
      <c r="BP13" s="17">
        <v>5.4424905370103499E-2</v>
      </c>
      <c r="BQ13" s="17">
        <v>4.5239051360863203E-2</v>
      </c>
      <c r="BR13" s="17">
        <v>4.9469397898669103E-2</v>
      </c>
      <c r="BS13" s="17">
        <v>4.26437354028395E-2</v>
      </c>
      <c r="BT13" s="17">
        <v>5.4949879758096003E-2</v>
      </c>
      <c r="BU13" s="17">
        <v>2.96724195414967E-2</v>
      </c>
      <c r="BV13" s="17"/>
      <c r="BW13" s="17">
        <v>5.0709401987422298E-2</v>
      </c>
      <c r="BX13" s="17">
        <v>5.6893816497352402E-2</v>
      </c>
      <c r="BY13" s="17">
        <v>4.2278007178646097E-2</v>
      </c>
      <c r="BZ13" s="17">
        <v>4.2376870437091901E-2</v>
      </c>
      <c r="CA13" s="17">
        <v>5.4231220582789501E-2</v>
      </c>
      <c r="CB13" s="17">
        <v>2.98842642494964E-2</v>
      </c>
      <c r="CC13" s="17">
        <v>4.8102106479879503E-2</v>
      </c>
      <c r="CD13" s="17">
        <v>4.5837363132781E-2</v>
      </c>
      <c r="CE13" s="17"/>
      <c r="CF13" s="17">
        <v>4.2439311816133897E-2</v>
      </c>
      <c r="CG13" s="17">
        <v>4.4420050267958498E-2</v>
      </c>
      <c r="CH13" s="17">
        <v>4.5800794984643498E-2</v>
      </c>
      <c r="CI13" s="17">
        <v>4.9073755878429201E-2</v>
      </c>
      <c r="CJ13" s="17">
        <v>0.102976411103208</v>
      </c>
      <c r="CK13" s="17"/>
      <c r="CL13" s="17">
        <v>1.8565294535580701E-2</v>
      </c>
      <c r="CM13" s="17"/>
      <c r="CN13" s="17">
        <v>7.3266486812014905E-2</v>
      </c>
      <c r="CO13" s="17">
        <v>2.0789066606522199E-2</v>
      </c>
      <c r="CP13" s="17">
        <v>9.8611864754801892E-3</v>
      </c>
    </row>
    <row r="14" spans="2:94" x14ac:dyDescent="0.35">
      <c r="B14" s="18" t="s">
        <v>133</v>
      </c>
      <c r="C14" s="17">
        <v>7.65360063722475E-2</v>
      </c>
      <c r="D14" s="17">
        <v>4.8560853271838497E-2</v>
      </c>
      <c r="E14" s="17">
        <v>0.103480859282052</v>
      </c>
      <c r="F14" s="17"/>
      <c r="G14" s="17">
        <v>7.8977518670425198E-2</v>
      </c>
      <c r="H14" s="17">
        <v>6.4981602536890504E-2</v>
      </c>
      <c r="I14" s="17">
        <v>8.0567989432474493E-2</v>
      </c>
      <c r="J14" s="17">
        <v>7.8573479181991299E-2</v>
      </c>
      <c r="K14" s="17">
        <v>9.5605588554993404E-2</v>
      </c>
      <c r="L14" s="17">
        <v>6.6641235691759906E-2</v>
      </c>
      <c r="M14" s="17"/>
      <c r="N14" s="17">
        <v>4.0742037528082399E-2</v>
      </c>
      <c r="O14" s="17">
        <v>8.2844851007186193E-2</v>
      </c>
      <c r="P14" s="17">
        <v>7.52339369477487E-2</v>
      </c>
      <c r="Q14" s="17">
        <v>0.109712573890669</v>
      </c>
      <c r="R14" s="17"/>
      <c r="S14" s="17">
        <v>7.0722071672973494E-2</v>
      </c>
      <c r="T14" s="17">
        <v>8.3042199330907396E-2</v>
      </c>
      <c r="U14" s="17">
        <v>0.117076040497681</v>
      </c>
      <c r="V14" s="17">
        <v>6.6860652425921693E-2</v>
      </c>
      <c r="W14" s="17">
        <v>5.4306465726543997E-2</v>
      </c>
      <c r="X14" s="17">
        <v>7.5010302632015094E-2</v>
      </c>
      <c r="Y14" s="17">
        <v>6.9428343234338594E-2</v>
      </c>
      <c r="Z14" s="17">
        <v>7.0548121988060805E-2</v>
      </c>
      <c r="AA14" s="17">
        <v>6.0560789163270699E-2</v>
      </c>
      <c r="AB14" s="17">
        <v>9.0216137505376104E-2</v>
      </c>
      <c r="AC14" s="17">
        <v>8.8904465298871596E-2</v>
      </c>
      <c r="AD14" s="17"/>
      <c r="AE14" s="17">
        <v>6.8056649905072805E-2</v>
      </c>
      <c r="AF14" s="17">
        <v>6.8100816062931502E-2</v>
      </c>
      <c r="AG14" s="17">
        <v>0.111278394638279</v>
      </c>
      <c r="AH14" s="17"/>
      <c r="AI14" s="17">
        <v>6.4563808607464607E-2</v>
      </c>
      <c r="AJ14" s="17">
        <v>5.2243466592596197E-2</v>
      </c>
      <c r="AK14" s="17">
        <v>5.2479998877775297E-2</v>
      </c>
      <c r="AL14" s="17">
        <v>8.4014188654275498E-2</v>
      </c>
      <c r="AM14" s="17">
        <v>0.13204597394019599</v>
      </c>
      <c r="AN14" s="17"/>
      <c r="AO14" s="17">
        <v>5.5489207962407E-2</v>
      </c>
      <c r="AP14" s="17">
        <v>5.2198970267112399E-2</v>
      </c>
      <c r="AQ14" s="17">
        <v>7.1468250535652894E-2</v>
      </c>
      <c r="AR14" s="17"/>
      <c r="AS14" s="17">
        <v>0.100275416876347</v>
      </c>
      <c r="AT14" s="17">
        <v>8.7124819783094998E-2</v>
      </c>
      <c r="AU14" s="17">
        <v>6.0474939759301502E-2</v>
      </c>
      <c r="AV14" s="17">
        <v>5.6122625038403297E-2</v>
      </c>
      <c r="AW14" s="17">
        <v>2.0732351657323699E-2</v>
      </c>
      <c r="AX14" s="17"/>
      <c r="AY14" s="17">
        <v>0.190663580221477</v>
      </c>
      <c r="AZ14" s="17">
        <v>9.3056716038833795E-2</v>
      </c>
      <c r="BA14" s="17">
        <v>8.8489529471139597E-2</v>
      </c>
      <c r="BB14" s="17">
        <v>9.3655565798288098E-2</v>
      </c>
      <c r="BC14" s="17">
        <v>9.0109961821001797E-2</v>
      </c>
      <c r="BD14" s="17">
        <v>7.1953706095723297E-2</v>
      </c>
      <c r="BE14" s="17">
        <v>8.5061016442308193E-2</v>
      </c>
      <c r="BF14" s="17">
        <v>4.8078429757411799E-2</v>
      </c>
      <c r="BG14" s="17">
        <v>7.1036207672219506E-2</v>
      </c>
      <c r="BH14" s="17">
        <v>4.66843574184235E-2</v>
      </c>
      <c r="BI14" s="17">
        <v>6.2983455078518005E-2</v>
      </c>
      <c r="BJ14" s="17">
        <v>5.5836556215313603E-2</v>
      </c>
      <c r="BK14" s="17">
        <v>3.48452055552411E-2</v>
      </c>
      <c r="BL14" s="17">
        <v>3.97104608693385E-2</v>
      </c>
      <c r="BM14" s="17">
        <v>6.8228421090625394E-2</v>
      </c>
      <c r="BN14" s="17">
        <v>4.2976920277411998E-2</v>
      </c>
      <c r="BO14" s="17"/>
      <c r="BP14" s="17">
        <v>6.1258769336785097E-2</v>
      </c>
      <c r="BQ14" s="17">
        <v>8.4747787097091798E-2</v>
      </c>
      <c r="BR14" s="17">
        <v>8.6649930917611098E-2</v>
      </c>
      <c r="BS14" s="17">
        <v>7.3913892730422107E-2</v>
      </c>
      <c r="BT14" s="17">
        <v>7.8561780269729695E-2</v>
      </c>
      <c r="BU14" s="17">
        <v>7.5643457753299198E-2</v>
      </c>
      <c r="BV14" s="17"/>
      <c r="BW14" s="17">
        <v>7.55126205557205E-2</v>
      </c>
      <c r="BX14" s="17">
        <v>7.2899628815102605E-2</v>
      </c>
      <c r="BY14" s="17">
        <v>6.3418582454606506E-2</v>
      </c>
      <c r="BZ14" s="17">
        <v>6.3500320417036404E-2</v>
      </c>
      <c r="CA14" s="17">
        <v>5.5905072252499702E-2</v>
      </c>
      <c r="CB14" s="17">
        <v>8.1011497436945995E-2</v>
      </c>
      <c r="CC14" s="17">
        <v>8.1048821742097196E-2</v>
      </c>
      <c r="CD14" s="17">
        <v>0.17123975463244401</v>
      </c>
      <c r="CE14" s="17"/>
      <c r="CF14" s="17">
        <v>3.7172027203901899E-2</v>
      </c>
      <c r="CG14" s="17">
        <v>5.7400363329940203E-2</v>
      </c>
      <c r="CH14" s="17">
        <v>8.3943888831983907E-2</v>
      </c>
      <c r="CI14" s="17">
        <v>0.115651873316716</v>
      </c>
      <c r="CJ14" s="17">
        <v>0.122869624275288</v>
      </c>
      <c r="CK14" s="17"/>
      <c r="CL14" s="17">
        <v>3.5722320507734703E-2</v>
      </c>
      <c r="CM14" s="17"/>
      <c r="CN14" s="17">
        <v>9.1078557187311296E-2</v>
      </c>
      <c r="CO14" s="17">
        <v>6.8210780389377904E-2</v>
      </c>
      <c r="CP14" s="17">
        <v>4.9928139750380698E-2</v>
      </c>
    </row>
    <row r="15" spans="2:94" x14ac:dyDescent="0.35">
      <c r="B15" s="18" t="s">
        <v>187</v>
      </c>
      <c r="C15" s="20">
        <v>0.49708951252122502</v>
      </c>
      <c r="D15" s="20">
        <v>0.537852189290834</v>
      </c>
      <c r="E15" s="20">
        <v>0.46025412339933303</v>
      </c>
      <c r="F15" s="20"/>
      <c r="G15" s="20">
        <v>0.42818132065797698</v>
      </c>
      <c r="H15" s="20">
        <v>0.48635120657095099</v>
      </c>
      <c r="I15" s="20">
        <v>0.51115424117469899</v>
      </c>
      <c r="J15" s="20">
        <v>0.48040221916676801</v>
      </c>
      <c r="K15" s="20">
        <v>0.46969054562631501</v>
      </c>
      <c r="L15" s="20">
        <v>0.572392854290252</v>
      </c>
      <c r="M15" s="20"/>
      <c r="N15" s="20">
        <v>0.55607022392241201</v>
      </c>
      <c r="O15" s="20">
        <v>0.462344300601785</v>
      </c>
      <c r="P15" s="20">
        <v>0.51433830981610795</v>
      </c>
      <c r="Q15" s="20">
        <v>0.45679083420213501</v>
      </c>
      <c r="R15" s="20"/>
      <c r="S15" s="20">
        <v>0.521656523757001</v>
      </c>
      <c r="T15" s="20">
        <v>0.45879797325518201</v>
      </c>
      <c r="U15" s="20">
        <v>0.43070346582595598</v>
      </c>
      <c r="V15" s="20">
        <v>0.54500496407925703</v>
      </c>
      <c r="W15" s="20">
        <v>0.53297568414423602</v>
      </c>
      <c r="X15" s="20">
        <v>0.52837228524725599</v>
      </c>
      <c r="Y15" s="20">
        <v>0.51143331821258797</v>
      </c>
      <c r="Z15" s="20">
        <v>0.499796052874309</v>
      </c>
      <c r="AA15" s="20">
        <v>0.48678350088882599</v>
      </c>
      <c r="AB15" s="20">
        <v>0.46338397795492398</v>
      </c>
      <c r="AC15" s="20">
        <v>0.49977003590687502</v>
      </c>
      <c r="AD15" s="20"/>
      <c r="AE15" s="20">
        <v>0.54087223335674794</v>
      </c>
      <c r="AF15" s="20">
        <v>0.50353583299424198</v>
      </c>
      <c r="AG15" s="20">
        <v>0.44963925655431503</v>
      </c>
      <c r="AH15" s="20"/>
      <c r="AI15" s="20">
        <v>0.594819077553571</v>
      </c>
      <c r="AJ15" s="20">
        <v>0.46705488642691301</v>
      </c>
      <c r="AK15" s="20">
        <v>0.57492089723483997</v>
      </c>
      <c r="AL15" s="20">
        <v>0.395004846981095</v>
      </c>
      <c r="AM15" s="20">
        <v>0.425249488089331</v>
      </c>
      <c r="AN15" s="20"/>
      <c r="AO15" s="20">
        <v>0.67029994372626001</v>
      </c>
      <c r="AP15" s="20">
        <v>0.480003765331181</v>
      </c>
      <c r="AQ15" s="20">
        <v>0.55004852977961805</v>
      </c>
      <c r="AR15" s="20"/>
      <c r="AS15" s="20">
        <v>0.482779549130745</v>
      </c>
      <c r="AT15" s="20">
        <v>0.444852974596877</v>
      </c>
      <c r="AU15" s="20">
        <v>0.50178694332503804</v>
      </c>
      <c r="AV15" s="20">
        <v>0.55336580696398396</v>
      </c>
      <c r="AW15" s="20">
        <v>0.49110479191530998</v>
      </c>
      <c r="AX15" s="20"/>
      <c r="AY15" s="20">
        <v>0.32030403206702002</v>
      </c>
      <c r="AZ15" s="20">
        <v>0.44102803786876099</v>
      </c>
      <c r="BA15" s="20">
        <v>0.47470224895534802</v>
      </c>
      <c r="BB15" s="20">
        <v>0.490177959942939</v>
      </c>
      <c r="BC15" s="20">
        <v>0.47712027054809802</v>
      </c>
      <c r="BD15" s="20">
        <v>0.54994542933536705</v>
      </c>
      <c r="BE15" s="20">
        <v>0.48292402420212299</v>
      </c>
      <c r="BF15" s="20">
        <v>0.48621333386121002</v>
      </c>
      <c r="BG15" s="20">
        <v>0.42404266103850902</v>
      </c>
      <c r="BH15" s="20">
        <v>0.48542083827717197</v>
      </c>
      <c r="BI15" s="20">
        <v>0.49205663197282801</v>
      </c>
      <c r="BJ15" s="20">
        <v>0.56485016047815195</v>
      </c>
      <c r="BK15" s="20">
        <v>0.56111980466105804</v>
      </c>
      <c r="BL15" s="20">
        <v>0.58754416354123995</v>
      </c>
      <c r="BM15" s="20">
        <v>0.53635159636662699</v>
      </c>
      <c r="BN15" s="20">
        <v>0.67154566237593005</v>
      </c>
      <c r="BO15" s="20"/>
      <c r="BP15" s="20">
        <v>0.51703902242738897</v>
      </c>
      <c r="BQ15" s="20">
        <v>0.48471262431282303</v>
      </c>
      <c r="BR15" s="20">
        <v>0.47311702119183502</v>
      </c>
      <c r="BS15" s="20">
        <v>0.50073516617098202</v>
      </c>
      <c r="BT15" s="20">
        <v>0.49808241353915</v>
      </c>
      <c r="BU15" s="20">
        <v>0.52335368348021905</v>
      </c>
      <c r="BV15" s="20"/>
      <c r="BW15" s="20">
        <v>0.49166623725964298</v>
      </c>
      <c r="BX15" s="20">
        <v>0.49218576817079202</v>
      </c>
      <c r="BY15" s="20">
        <v>0.51207271111249197</v>
      </c>
      <c r="BZ15" s="20">
        <v>0.52445149420271797</v>
      </c>
      <c r="CA15" s="20">
        <v>0.53006133028151903</v>
      </c>
      <c r="CB15" s="20">
        <v>0.55761645962323703</v>
      </c>
      <c r="CC15" s="20">
        <v>0.55061152930984103</v>
      </c>
      <c r="CD15" s="20">
        <v>0.34196693271698902</v>
      </c>
      <c r="CE15" s="20"/>
      <c r="CF15" s="20">
        <v>0.60914956240061802</v>
      </c>
      <c r="CG15" s="20">
        <v>0.530335745955413</v>
      </c>
      <c r="CH15" s="20">
        <v>0.47374081402019103</v>
      </c>
      <c r="CI15" s="20">
        <v>0.44629546163184097</v>
      </c>
      <c r="CJ15" s="20">
        <v>0.35103733572346502</v>
      </c>
      <c r="CK15" s="20"/>
      <c r="CL15" s="20">
        <v>0.61978944587324003</v>
      </c>
      <c r="CM15" s="20"/>
      <c r="CN15" s="20">
        <v>0.41600028254733701</v>
      </c>
      <c r="CO15" s="20">
        <v>0.51429169148646603</v>
      </c>
      <c r="CP15" s="20">
        <v>0.66870984735257</v>
      </c>
    </row>
    <row r="16" spans="2:94" x14ac:dyDescent="0.35">
      <c r="B16" s="18" t="s">
        <v>188</v>
      </c>
      <c r="C16" s="20">
        <v>0.144292595208874</v>
      </c>
      <c r="D16" s="20">
        <v>0.141556368051866</v>
      </c>
      <c r="E16" s="20">
        <v>0.14262425583708599</v>
      </c>
      <c r="F16" s="20"/>
      <c r="G16" s="20">
        <v>0.21719072930919101</v>
      </c>
      <c r="H16" s="20">
        <v>0.158241521103131</v>
      </c>
      <c r="I16" s="20">
        <v>0.15031768640597401</v>
      </c>
      <c r="J16" s="20">
        <v>0.13725844686117999</v>
      </c>
      <c r="K16" s="20">
        <v>0.132842281151277</v>
      </c>
      <c r="L16" s="20">
        <v>9.2646991951233701E-2</v>
      </c>
      <c r="M16" s="20"/>
      <c r="N16" s="20">
        <v>0.15701638364689</v>
      </c>
      <c r="O16" s="20">
        <v>0.157123397215894</v>
      </c>
      <c r="P16" s="20">
        <v>0.13160893436885601</v>
      </c>
      <c r="Q16" s="20">
        <v>0.12427292889452</v>
      </c>
      <c r="R16" s="20"/>
      <c r="S16" s="20">
        <v>0.12945106010055599</v>
      </c>
      <c r="T16" s="20">
        <v>0.153028863797181</v>
      </c>
      <c r="U16" s="20">
        <v>0.142676361359444</v>
      </c>
      <c r="V16" s="20">
        <v>0.128896746855577</v>
      </c>
      <c r="W16" s="20">
        <v>0.124488402022851</v>
      </c>
      <c r="X16" s="20">
        <v>0.125132874700188</v>
      </c>
      <c r="Y16" s="20">
        <v>0.164516459320487</v>
      </c>
      <c r="Z16" s="20">
        <v>0.13396863165651199</v>
      </c>
      <c r="AA16" s="20">
        <v>0.15961340790999201</v>
      </c>
      <c r="AB16" s="20">
        <v>0.16993507994565299</v>
      </c>
      <c r="AC16" s="20">
        <v>0.151721924450405</v>
      </c>
      <c r="AD16" s="20"/>
      <c r="AE16" s="20">
        <v>0.12517184185289701</v>
      </c>
      <c r="AF16" s="20">
        <v>0.14901755725468899</v>
      </c>
      <c r="AG16" s="20">
        <v>0.11095238393081699</v>
      </c>
      <c r="AH16" s="20"/>
      <c r="AI16" s="20">
        <v>9.3010413827764399E-2</v>
      </c>
      <c r="AJ16" s="20">
        <v>0.19434876463439299</v>
      </c>
      <c r="AK16" s="20">
        <v>0.11402943398410401</v>
      </c>
      <c r="AL16" s="20">
        <v>0.221656192685314</v>
      </c>
      <c r="AM16" s="20">
        <v>0.11168459689693799</v>
      </c>
      <c r="AN16" s="20"/>
      <c r="AO16" s="20">
        <v>7.4857016216374098E-2</v>
      </c>
      <c r="AP16" s="20">
        <v>0.17661866530509601</v>
      </c>
      <c r="AQ16" s="20">
        <v>8.8660688865926499E-2</v>
      </c>
      <c r="AR16" s="20"/>
      <c r="AS16" s="20">
        <v>0.10278319106563</v>
      </c>
      <c r="AT16" s="20">
        <v>0.15681417359567901</v>
      </c>
      <c r="AU16" s="20">
        <v>0.168539237403981</v>
      </c>
      <c r="AV16" s="20">
        <v>0.15920765628348299</v>
      </c>
      <c r="AW16" s="20">
        <v>0.19492529821794499</v>
      </c>
      <c r="AX16" s="20"/>
      <c r="AY16" s="20">
        <v>0.22873521715828299</v>
      </c>
      <c r="AZ16" s="20">
        <v>0.13139222155438801</v>
      </c>
      <c r="BA16" s="20">
        <v>0.12523675294183001</v>
      </c>
      <c r="BB16" s="20">
        <v>0.14689694263049399</v>
      </c>
      <c r="BC16" s="20">
        <v>0.15530146163727501</v>
      </c>
      <c r="BD16" s="20">
        <v>0.11792012755117701</v>
      </c>
      <c r="BE16" s="20">
        <v>0.11921533824158199</v>
      </c>
      <c r="BF16" s="20">
        <v>0.15013720239000999</v>
      </c>
      <c r="BG16" s="20">
        <v>0.16296621887821899</v>
      </c>
      <c r="BH16" s="20">
        <v>0.123749454248945</v>
      </c>
      <c r="BI16" s="20">
        <v>0.167838932711945</v>
      </c>
      <c r="BJ16" s="20">
        <v>0.15287912577487001</v>
      </c>
      <c r="BK16" s="20">
        <v>0.18783773796182099</v>
      </c>
      <c r="BL16" s="20">
        <v>0.21015652167191401</v>
      </c>
      <c r="BM16" s="20">
        <v>0.182601797337582</v>
      </c>
      <c r="BN16" s="20">
        <v>0.133890510191013</v>
      </c>
      <c r="BO16" s="20"/>
      <c r="BP16" s="20">
        <v>0.151087297188362</v>
      </c>
      <c r="BQ16" s="20">
        <v>0.13454813313741901</v>
      </c>
      <c r="BR16" s="20">
        <v>0.15704081035585399</v>
      </c>
      <c r="BS16" s="20">
        <v>0.14608022476916899</v>
      </c>
      <c r="BT16" s="20">
        <v>0.130779778619418</v>
      </c>
      <c r="BU16" s="20">
        <v>0.150493116809746</v>
      </c>
      <c r="BV16" s="20"/>
      <c r="BW16" s="20">
        <v>0.181717836785183</v>
      </c>
      <c r="BX16" s="20">
        <v>0.146987389768649</v>
      </c>
      <c r="BY16" s="20">
        <v>0.13152645761467799</v>
      </c>
      <c r="BZ16" s="20">
        <v>0.14316409989676501</v>
      </c>
      <c r="CA16" s="20">
        <v>0.165164295269354</v>
      </c>
      <c r="CB16" s="20">
        <v>0.10634216006146401</v>
      </c>
      <c r="CC16" s="20">
        <v>0.103396155411802</v>
      </c>
      <c r="CD16" s="20">
        <v>0.20366932770760399</v>
      </c>
      <c r="CE16" s="20"/>
      <c r="CF16" s="20">
        <v>0.12382072713456201</v>
      </c>
      <c r="CG16" s="20">
        <v>0.13879972142979</v>
      </c>
      <c r="CH16" s="20">
        <v>0.14946461555708501</v>
      </c>
      <c r="CI16" s="20">
        <v>0.140781864855547</v>
      </c>
      <c r="CJ16" s="20">
        <v>0.20954057957015501</v>
      </c>
      <c r="CK16" s="20"/>
      <c r="CL16" s="20">
        <v>8.2880711621648506E-2</v>
      </c>
      <c r="CM16" s="20"/>
      <c r="CN16" s="20">
        <v>0.19234976481519001</v>
      </c>
      <c r="CO16" s="20">
        <v>8.9246803226569804E-2</v>
      </c>
      <c r="CP16" s="20">
        <v>7.8278437694042094E-2</v>
      </c>
    </row>
    <row r="17" spans="2:94" x14ac:dyDescent="0.35">
      <c r="B17" s="18" t="s">
        <v>147</v>
      </c>
      <c r="C17" s="21">
        <v>0.35279691731235002</v>
      </c>
      <c r="D17" s="21">
        <v>0.396295821238968</v>
      </c>
      <c r="E17" s="21">
        <v>0.31762986756224598</v>
      </c>
      <c r="F17" s="21"/>
      <c r="G17" s="21">
        <v>0.21099059134878601</v>
      </c>
      <c r="H17" s="21">
        <v>0.32810968546781899</v>
      </c>
      <c r="I17" s="21">
        <v>0.360836554768724</v>
      </c>
      <c r="J17" s="21">
        <v>0.34314377230558901</v>
      </c>
      <c r="K17" s="21">
        <v>0.33684826447503802</v>
      </c>
      <c r="L17" s="21">
        <v>0.479745862339019</v>
      </c>
      <c r="M17" s="21"/>
      <c r="N17" s="21">
        <v>0.39905384027552099</v>
      </c>
      <c r="O17" s="21">
        <v>0.30522090338589097</v>
      </c>
      <c r="P17" s="21">
        <v>0.382729375447252</v>
      </c>
      <c r="Q17" s="21">
        <v>0.33251790530761499</v>
      </c>
      <c r="R17" s="21"/>
      <c r="S17" s="21">
        <v>0.39220546365644599</v>
      </c>
      <c r="T17" s="21">
        <v>0.30576910945800101</v>
      </c>
      <c r="U17" s="21">
        <v>0.28802710446651197</v>
      </c>
      <c r="V17" s="21">
        <v>0.41610821722368002</v>
      </c>
      <c r="W17" s="21">
        <v>0.40848728212138602</v>
      </c>
      <c r="X17" s="21">
        <v>0.40323941054706902</v>
      </c>
      <c r="Y17" s="21">
        <v>0.3469168588921</v>
      </c>
      <c r="Z17" s="21">
        <v>0.36582742121779599</v>
      </c>
      <c r="AA17" s="21">
        <v>0.32717009297883398</v>
      </c>
      <c r="AB17" s="21">
        <v>0.29344889800927099</v>
      </c>
      <c r="AC17" s="21">
        <v>0.34804811145647002</v>
      </c>
      <c r="AD17" s="21"/>
      <c r="AE17" s="21">
        <v>0.41570039150385002</v>
      </c>
      <c r="AF17" s="21">
        <v>0.35451827573955302</v>
      </c>
      <c r="AG17" s="21">
        <v>0.338686872623499</v>
      </c>
      <c r="AH17" s="21"/>
      <c r="AI17" s="21">
        <v>0.50180866372580701</v>
      </c>
      <c r="AJ17" s="21">
        <v>0.27270612179252002</v>
      </c>
      <c r="AK17" s="21">
        <v>0.46089146325073499</v>
      </c>
      <c r="AL17" s="21">
        <v>0.173348654295781</v>
      </c>
      <c r="AM17" s="21">
        <v>0.313564891192392</v>
      </c>
      <c r="AN17" s="21"/>
      <c r="AO17" s="21">
        <v>0.59544292750988503</v>
      </c>
      <c r="AP17" s="21">
        <v>0.30338510002608499</v>
      </c>
      <c r="AQ17" s="21">
        <v>0.46138784091369101</v>
      </c>
      <c r="AR17" s="21"/>
      <c r="AS17" s="21">
        <v>0.379996358065116</v>
      </c>
      <c r="AT17" s="21">
        <v>0.288038801001198</v>
      </c>
      <c r="AU17" s="21">
        <v>0.33324770592105701</v>
      </c>
      <c r="AV17" s="21">
        <v>0.39415815068050197</v>
      </c>
      <c r="AW17" s="21">
        <v>0.29617949369736601</v>
      </c>
      <c r="AX17" s="21"/>
      <c r="AY17" s="21">
        <v>9.1568814908736695E-2</v>
      </c>
      <c r="AZ17" s="21">
        <v>0.30963581631437298</v>
      </c>
      <c r="BA17" s="21">
        <v>0.34946549601351801</v>
      </c>
      <c r="BB17" s="21">
        <v>0.34328101731244498</v>
      </c>
      <c r="BC17" s="21">
        <v>0.32181880891082298</v>
      </c>
      <c r="BD17" s="21">
        <v>0.43202530178419002</v>
      </c>
      <c r="BE17" s="21">
        <v>0.36370868596054201</v>
      </c>
      <c r="BF17" s="21">
        <v>0.33607613147119902</v>
      </c>
      <c r="BG17" s="21">
        <v>0.26107644216029002</v>
      </c>
      <c r="BH17" s="21">
        <v>0.36167138402822602</v>
      </c>
      <c r="BI17" s="21">
        <v>0.32421769926088301</v>
      </c>
      <c r="BJ17" s="21">
        <v>0.411971034703282</v>
      </c>
      <c r="BK17" s="21">
        <v>0.37328206669923703</v>
      </c>
      <c r="BL17" s="21">
        <v>0.377387641869327</v>
      </c>
      <c r="BM17" s="21">
        <v>0.35374979902904402</v>
      </c>
      <c r="BN17" s="21">
        <v>0.537655152184917</v>
      </c>
      <c r="BO17" s="21"/>
      <c r="BP17" s="21">
        <v>0.36595172523902703</v>
      </c>
      <c r="BQ17" s="21">
        <v>0.35016449117540399</v>
      </c>
      <c r="BR17" s="21">
        <v>0.31607621083598197</v>
      </c>
      <c r="BS17" s="21">
        <v>0.35465494140181297</v>
      </c>
      <c r="BT17" s="21">
        <v>0.36730263491973197</v>
      </c>
      <c r="BU17" s="21">
        <v>0.37286056667047202</v>
      </c>
      <c r="BV17" s="21"/>
      <c r="BW17" s="21">
        <v>0.30994840047445998</v>
      </c>
      <c r="BX17" s="21">
        <v>0.34519837840214201</v>
      </c>
      <c r="BY17" s="21">
        <v>0.38054625349781401</v>
      </c>
      <c r="BZ17" s="21">
        <v>0.38128739430595299</v>
      </c>
      <c r="CA17" s="21">
        <v>0.36489703501216603</v>
      </c>
      <c r="CB17" s="21">
        <v>0.45127429956177401</v>
      </c>
      <c r="CC17" s="21">
        <v>0.44721537389804</v>
      </c>
      <c r="CD17" s="21">
        <v>0.13829760500938401</v>
      </c>
      <c r="CE17" s="21"/>
      <c r="CF17" s="21">
        <v>0.48532883526605602</v>
      </c>
      <c r="CG17" s="21">
        <v>0.39153602452562303</v>
      </c>
      <c r="CH17" s="21">
        <v>0.32427619846310601</v>
      </c>
      <c r="CI17" s="21">
        <v>0.30551359677629403</v>
      </c>
      <c r="CJ17" s="21">
        <v>0.14149675615331</v>
      </c>
      <c r="CK17" s="21"/>
      <c r="CL17" s="21">
        <v>0.53690873425159102</v>
      </c>
      <c r="CM17" s="21"/>
      <c r="CN17" s="21">
        <v>0.223650517732147</v>
      </c>
      <c r="CO17" s="21">
        <v>0.425044888259896</v>
      </c>
      <c r="CP17" s="21">
        <v>0.59043140965852803</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K17"/>
  <sheetViews>
    <sheetView showGridLines="0" topLeftCell="A4" workbookViewId="0">
      <pane xSplit="2" topLeftCell="S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0" t="s">
        <v>293</v>
      </c>
      <c r="E2" s="26"/>
      <c r="F2" s="26"/>
      <c r="G2" s="26"/>
      <c r="H2" s="26"/>
      <c r="I2" s="26"/>
      <c r="J2" s="26"/>
      <c r="K2" s="26"/>
    </row>
    <row r="6" spans="2:11" ht="50" customHeight="1" x14ac:dyDescent="0.35">
      <c r="B6" s="23" t="s">
        <v>15</v>
      </c>
      <c r="C6" s="23" t="s">
        <v>282</v>
      </c>
      <c r="D6" s="23" t="s">
        <v>283</v>
      </c>
      <c r="E6" s="23" t="s">
        <v>284</v>
      </c>
      <c r="F6" s="23" t="s">
        <v>285</v>
      </c>
      <c r="G6" s="23" t="s">
        <v>286</v>
      </c>
      <c r="H6" s="23" t="s">
        <v>287</v>
      </c>
      <c r="I6" s="23" t="s">
        <v>288</v>
      </c>
      <c r="J6" s="23" t="s">
        <v>289</v>
      </c>
    </row>
    <row r="7" spans="2:11" ht="29" x14ac:dyDescent="0.35">
      <c r="B7" s="18" t="s">
        <v>290</v>
      </c>
      <c r="C7" s="17">
        <v>0.122130782836361</v>
      </c>
      <c r="D7" s="17">
        <v>0.54256567842427705</v>
      </c>
      <c r="E7" s="17">
        <v>0.52691940161046202</v>
      </c>
      <c r="F7" s="17">
        <v>0.37394031303014702</v>
      </c>
      <c r="G7" s="17">
        <v>0.464658305952793</v>
      </c>
      <c r="H7" s="17">
        <v>0.349446344512225</v>
      </c>
      <c r="I7" s="17">
        <v>0.386231038985348</v>
      </c>
      <c r="J7" s="17">
        <v>0.63138379026406899</v>
      </c>
    </row>
    <row r="8" spans="2:11" ht="43.5" x14ac:dyDescent="0.35">
      <c r="B8" s="18" t="s">
        <v>291</v>
      </c>
      <c r="C8" s="17">
        <v>0.30559454777647699</v>
      </c>
      <c r="D8" s="17">
        <v>0.32394204943894001</v>
      </c>
      <c r="E8" s="17">
        <v>0.34548149895658897</v>
      </c>
      <c r="F8" s="17">
        <v>0.397107683001026</v>
      </c>
      <c r="G8" s="17">
        <v>0.32627100141802501</v>
      </c>
      <c r="H8" s="17">
        <v>0.43640550581683202</v>
      </c>
      <c r="I8" s="17">
        <v>0.413661017584872</v>
      </c>
      <c r="J8" s="17">
        <v>0.23598491873387001</v>
      </c>
    </row>
    <row r="9" spans="2:11" ht="43.5" x14ac:dyDescent="0.35">
      <c r="B9" s="18" t="s">
        <v>292</v>
      </c>
      <c r="C9" s="17">
        <v>0.437743998095735</v>
      </c>
      <c r="D9" s="17">
        <v>6.06486533721304E-2</v>
      </c>
      <c r="E9" s="17">
        <v>6.5410048489192393E-2</v>
      </c>
      <c r="F9" s="17">
        <v>0.13784565259570999</v>
      </c>
      <c r="G9" s="17">
        <v>0.120614611623067</v>
      </c>
      <c r="H9" s="17">
        <v>0.113483416082825</v>
      </c>
      <c r="I9" s="17">
        <v>0.114849437563333</v>
      </c>
      <c r="J9" s="17">
        <v>5.2547730839315299E-2</v>
      </c>
    </row>
    <row r="10" spans="2:11" x14ac:dyDescent="0.35">
      <c r="B10" s="18" t="s">
        <v>133</v>
      </c>
      <c r="C10" s="17">
        <v>0.13453067129142701</v>
      </c>
      <c r="D10" s="17">
        <v>7.2843618764652701E-2</v>
      </c>
      <c r="E10" s="17">
        <v>6.2189050943756097E-2</v>
      </c>
      <c r="F10" s="17">
        <v>9.1106351373116998E-2</v>
      </c>
      <c r="G10" s="17">
        <v>8.84560810061151E-2</v>
      </c>
      <c r="H10" s="17">
        <v>0.100664733588118</v>
      </c>
      <c r="I10" s="17">
        <v>8.5258505866447301E-2</v>
      </c>
      <c r="J10" s="17">
        <v>8.0083560162745399E-2</v>
      </c>
    </row>
    <row r="11" spans="2:11" x14ac:dyDescent="0.35">
      <c r="B11" s="16"/>
      <c r="C11" s="16"/>
      <c r="D11" s="16"/>
      <c r="E11" s="16"/>
      <c r="F11" s="16"/>
      <c r="G11" s="16"/>
      <c r="H11" s="16"/>
      <c r="I11" s="16"/>
      <c r="J11" s="16"/>
    </row>
    <row r="12" spans="2:11" x14ac:dyDescent="0.35">
      <c r="B12" t="s">
        <v>126</v>
      </c>
    </row>
    <row r="13" spans="2:11" x14ac:dyDescent="0.35">
      <c r="B13" t="s">
        <v>127</v>
      </c>
    </row>
    <row r="17" spans="2:2" x14ac:dyDescent="0.3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CP17"/>
  <sheetViews>
    <sheetView showGridLines="0" topLeftCell="A6" workbookViewId="0">
      <pane xSplit="2" topLeftCell="M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29" x14ac:dyDescent="0.35">
      <c r="B9" s="18" t="s">
        <v>290</v>
      </c>
      <c r="C9" s="17">
        <v>0.122130782836361</v>
      </c>
      <c r="D9" s="17">
        <v>0.10916511369611601</v>
      </c>
      <c r="E9" s="17">
        <v>0.134787116954251</v>
      </c>
      <c r="F9" s="17"/>
      <c r="G9" s="17">
        <v>0.15850098660939099</v>
      </c>
      <c r="H9" s="17">
        <v>0.14016897513210499</v>
      </c>
      <c r="I9" s="17">
        <v>0.13020627939555601</v>
      </c>
      <c r="J9" s="17">
        <v>0.116763907227902</v>
      </c>
      <c r="K9" s="17">
        <v>9.2772796934729798E-2</v>
      </c>
      <c r="L9" s="17">
        <v>0.10053202493694301</v>
      </c>
      <c r="M9" s="17"/>
      <c r="N9" s="17">
        <v>0.105189897402256</v>
      </c>
      <c r="O9" s="17">
        <v>0.11628809975705701</v>
      </c>
      <c r="P9" s="17">
        <v>0.115533269954721</v>
      </c>
      <c r="Q9" s="17">
        <v>0.15295834960670701</v>
      </c>
      <c r="R9" s="17"/>
      <c r="S9" s="17">
        <v>0.14249149718866899</v>
      </c>
      <c r="T9" s="17">
        <v>0.119267244144465</v>
      </c>
      <c r="U9" s="17">
        <v>0.137051025527406</v>
      </c>
      <c r="V9" s="17">
        <v>0.101418742026224</v>
      </c>
      <c r="W9" s="17">
        <v>0.12819117965785401</v>
      </c>
      <c r="X9" s="17">
        <v>0.13086640483523301</v>
      </c>
      <c r="Y9" s="17">
        <v>0.127223709252025</v>
      </c>
      <c r="Z9" s="17">
        <v>0.113046855924298</v>
      </c>
      <c r="AA9" s="17">
        <v>0.11337308990711401</v>
      </c>
      <c r="AB9" s="17">
        <v>8.7024491125053893E-2</v>
      </c>
      <c r="AC9" s="17">
        <v>0.14337802848587999</v>
      </c>
      <c r="AD9" s="17"/>
      <c r="AE9" s="17">
        <v>0.123484015697819</v>
      </c>
      <c r="AF9" s="17">
        <v>0.108340248677305</v>
      </c>
      <c r="AG9" s="17">
        <v>0.13198227902372101</v>
      </c>
      <c r="AH9" s="17"/>
      <c r="AI9" s="17">
        <v>0.11179271517801199</v>
      </c>
      <c r="AJ9" s="17">
        <v>0.14224908468901301</v>
      </c>
      <c r="AK9" s="17">
        <v>0.104223876124796</v>
      </c>
      <c r="AL9" s="17">
        <v>0.11052235443599499</v>
      </c>
      <c r="AM9" s="17">
        <v>0.111395995179094</v>
      </c>
      <c r="AN9" s="17"/>
      <c r="AO9" s="17">
        <v>0.13111278603394599</v>
      </c>
      <c r="AP9" s="17">
        <v>0.13092432653601199</v>
      </c>
      <c r="AQ9" s="17">
        <v>0.133813911148562</v>
      </c>
      <c r="AR9" s="17"/>
      <c r="AS9" s="17">
        <v>0.13100329799445301</v>
      </c>
      <c r="AT9" s="17">
        <v>0.115596804091798</v>
      </c>
      <c r="AU9" s="17">
        <v>0.11100181637781301</v>
      </c>
      <c r="AV9" s="17">
        <v>0.135310699724742</v>
      </c>
      <c r="AW9" s="17">
        <v>0.20112677667977799</v>
      </c>
      <c r="AX9" s="17"/>
      <c r="AY9" s="17">
        <v>0.16366888587574499</v>
      </c>
      <c r="AZ9" s="17">
        <v>0.14152142807439899</v>
      </c>
      <c r="BA9" s="17">
        <v>0.13210975159472099</v>
      </c>
      <c r="BB9" s="17">
        <v>0.133835674535937</v>
      </c>
      <c r="BC9" s="17">
        <v>0.12984311155202899</v>
      </c>
      <c r="BD9" s="17">
        <v>0.109698495343273</v>
      </c>
      <c r="BE9" s="17">
        <v>0.12624273009727199</v>
      </c>
      <c r="BF9" s="17">
        <v>0.115239751048136</v>
      </c>
      <c r="BG9" s="17">
        <v>0.112284867073418</v>
      </c>
      <c r="BH9" s="17">
        <v>9.0902274388151502E-2</v>
      </c>
      <c r="BI9" s="17">
        <v>0.11470686271969099</v>
      </c>
      <c r="BJ9" s="17">
        <v>9.8459567236056394E-2</v>
      </c>
      <c r="BK9" s="17">
        <v>0.13714663425937201</v>
      </c>
      <c r="BL9" s="17">
        <v>0.107699311710909</v>
      </c>
      <c r="BM9" s="17">
        <v>0.132802929279109</v>
      </c>
      <c r="BN9" s="17">
        <v>0.18078512839135299</v>
      </c>
      <c r="BO9" s="17"/>
      <c r="BP9" s="17">
        <v>0.15628072405864599</v>
      </c>
      <c r="BQ9" s="17">
        <v>0.11456971235039599</v>
      </c>
      <c r="BR9" s="17">
        <v>0.12239414706579101</v>
      </c>
      <c r="BS9" s="17">
        <v>0.106303164710319</v>
      </c>
      <c r="BT9" s="17">
        <v>9.7494545474903299E-2</v>
      </c>
      <c r="BU9" s="17">
        <v>0.124828758804271</v>
      </c>
      <c r="BV9" s="17"/>
      <c r="BW9" s="17">
        <v>0.166352447148328</v>
      </c>
      <c r="BX9" s="17">
        <v>0.122311618756898</v>
      </c>
      <c r="BY9" s="17">
        <v>0.11961817893741</v>
      </c>
      <c r="BZ9" s="17">
        <v>0.107820351227348</v>
      </c>
      <c r="CA9" s="17">
        <v>0.136021628402277</v>
      </c>
      <c r="CB9" s="17">
        <v>0.176814042991771</v>
      </c>
      <c r="CC9" s="17">
        <v>0.14277955291192301</v>
      </c>
      <c r="CD9" s="17">
        <v>0.122618403070462</v>
      </c>
      <c r="CE9" s="17"/>
      <c r="CF9" s="17">
        <v>0.1764349028512</v>
      </c>
      <c r="CG9" s="17">
        <v>0.104119274601239</v>
      </c>
      <c r="CH9" s="17">
        <v>0.115425032682013</v>
      </c>
      <c r="CI9" s="17">
        <v>0.13962538508827901</v>
      </c>
      <c r="CJ9" s="17">
        <v>0.174380697557033</v>
      </c>
      <c r="CK9" s="17"/>
      <c r="CL9" s="17">
        <v>0.112953347243434</v>
      </c>
      <c r="CM9" s="17"/>
      <c r="CN9" s="17">
        <v>0.11877557391367601</v>
      </c>
      <c r="CO9" s="17">
        <v>0.11853102885446699</v>
      </c>
      <c r="CP9" s="17">
        <v>0.13266331676130799</v>
      </c>
    </row>
    <row r="10" spans="2:94" ht="43.5" x14ac:dyDescent="0.35">
      <c r="B10" s="18" t="s">
        <v>291</v>
      </c>
      <c r="C10" s="17">
        <v>0.30559454777647699</v>
      </c>
      <c r="D10" s="17">
        <v>0.292165999977063</v>
      </c>
      <c r="E10" s="17">
        <v>0.31811704524974699</v>
      </c>
      <c r="F10" s="17"/>
      <c r="G10" s="17">
        <v>0.40602731581443902</v>
      </c>
      <c r="H10" s="17">
        <v>0.38556823023062597</v>
      </c>
      <c r="I10" s="17">
        <v>0.36298618044116499</v>
      </c>
      <c r="J10" s="17">
        <v>0.260056279794872</v>
      </c>
      <c r="K10" s="17">
        <v>0.244479415672612</v>
      </c>
      <c r="L10" s="17">
        <v>0.20422163015418099</v>
      </c>
      <c r="M10" s="17"/>
      <c r="N10" s="17">
        <v>0.31531570396585401</v>
      </c>
      <c r="O10" s="17">
        <v>0.30622848550859399</v>
      </c>
      <c r="P10" s="17">
        <v>0.30846588689184801</v>
      </c>
      <c r="Q10" s="17">
        <v>0.29267694944967598</v>
      </c>
      <c r="R10" s="17"/>
      <c r="S10" s="17">
        <v>0.386044577243707</v>
      </c>
      <c r="T10" s="17">
        <v>0.28287071301477601</v>
      </c>
      <c r="U10" s="17">
        <v>0.28705667420349001</v>
      </c>
      <c r="V10" s="17">
        <v>0.28966316104274398</v>
      </c>
      <c r="W10" s="17">
        <v>0.31980680930306199</v>
      </c>
      <c r="X10" s="17">
        <v>0.31121710274812803</v>
      </c>
      <c r="Y10" s="17">
        <v>0.32772975812337801</v>
      </c>
      <c r="Z10" s="17">
        <v>0.32555655897213998</v>
      </c>
      <c r="AA10" s="17">
        <v>0.28387936327623198</v>
      </c>
      <c r="AB10" s="17">
        <v>0.22393324158606601</v>
      </c>
      <c r="AC10" s="17">
        <v>0.31129484105656902</v>
      </c>
      <c r="AD10" s="17"/>
      <c r="AE10" s="17">
        <v>0.26410678702003099</v>
      </c>
      <c r="AF10" s="17">
        <v>0.302760377780876</v>
      </c>
      <c r="AG10" s="17">
        <v>0.344054905501537</v>
      </c>
      <c r="AH10" s="17"/>
      <c r="AI10" s="17">
        <v>0.27617877154729098</v>
      </c>
      <c r="AJ10" s="17">
        <v>0.34549762597122302</v>
      </c>
      <c r="AK10" s="17">
        <v>0.29186544877494702</v>
      </c>
      <c r="AL10" s="17">
        <v>0.238501719953057</v>
      </c>
      <c r="AM10" s="17">
        <v>0.28290845382097901</v>
      </c>
      <c r="AN10" s="17"/>
      <c r="AO10" s="17">
        <v>0.31296134411715698</v>
      </c>
      <c r="AP10" s="17">
        <v>0.348272905348123</v>
      </c>
      <c r="AQ10" s="17">
        <v>0.306578622845808</v>
      </c>
      <c r="AR10" s="17"/>
      <c r="AS10" s="17">
        <v>0.25729006041374602</v>
      </c>
      <c r="AT10" s="17">
        <v>0.32544031839204501</v>
      </c>
      <c r="AU10" s="17">
        <v>0.30423420736015</v>
      </c>
      <c r="AV10" s="17">
        <v>0.38532306067949101</v>
      </c>
      <c r="AW10" s="17">
        <v>0.32972898324259298</v>
      </c>
      <c r="AX10" s="17"/>
      <c r="AY10" s="17">
        <v>0.28750718478635801</v>
      </c>
      <c r="AZ10" s="17">
        <v>0.31751435490221902</v>
      </c>
      <c r="BA10" s="17">
        <v>0.28554464785653799</v>
      </c>
      <c r="BB10" s="17">
        <v>0.30693408211066397</v>
      </c>
      <c r="BC10" s="17">
        <v>0.29209088918385501</v>
      </c>
      <c r="BD10" s="17">
        <v>0.30365713372738801</v>
      </c>
      <c r="BE10" s="17">
        <v>0.27712943929172701</v>
      </c>
      <c r="BF10" s="17">
        <v>0.284084446854242</v>
      </c>
      <c r="BG10" s="17">
        <v>0.34941897644845998</v>
      </c>
      <c r="BH10" s="17">
        <v>0.32595281268012499</v>
      </c>
      <c r="BI10" s="17">
        <v>0.313047125812834</v>
      </c>
      <c r="BJ10" s="17">
        <v>0.28000015499888598</v>
      </c>
      <c r="BK10" s="17">
        <v>0.330675212331483</v>
      </c>
      <c r="BL10" s="17">
        <v>0.38906011641295402</v>
      </c>
      <c r="BM10" s="17">
        <v>0.31997863407112298</v>
      </c>
      <c r="BN10" s="17">
        <v>0.35851749480451101</v>
      </c>
      <c r="BO10" s="17"/>
      <c r="BP10" s="17">
        <v>0.38514144871511602</v>
      </c>
      <c r="BQ10" s="17">
        <v>0.29152308193605903</v>
      </c>
      <c r="BR10" s="17">
        <v>0.31084845892625601</v>
      </c>
      <c r="BS10" s="17">
        <v>0.28374746679702001</v>
      </c>
      <c r="BT10" s="17">
        <v>0.23657120689275801</v>
      </c>
      <c r="BU10" s="17">
        <v>0.24549276958420199</v>
      </c>
      <c r="BV10" s="17"/>
      <c r="BW10" s="17">
        <v>0.323988983648686</v>
      </c>
      <c r="BX10" s="17">
        <v>0.31107598744413301</v>
      </c>
      <c r="BY10" s="17">
        <v>0.30292516929595997</v>
      </c>
      <c r="BZ10" s="17">
        <v>0.29737420715133001</v>
      </c>
      <c r="CA10" s="17">
        <v>0.33139786358068501</v>
      </c>
      <c r="CB10" s="17">
        <v>0.280778092703519</v>
      </c>
      <c r="CC10" s="17">
        <v>0.287955445344034</v>
      </c>
      <c r="CD10" s="17">
        <v>0.40594700348191198</v>
      </c>
      <c r="CE10" s="17"/>
      <c r="CF10" s="17">
        <v>0.35146050951330499</v>
      </c>
      <c r="CG10" s="17">
        <v>0.28602936769887999</v>
      </c>
      <c r="CH10" s="17">
        <v>0.32307930701708898</v>
      </c>
      <c r="CI10" s="17">
        <v>0.29251245875333998</v>
      </c>
      <c r="CJ10" s="17">
        <v>0.26351672455428898</v>
      </c>
      <c r="CK10" s="17"/>
      <c r="CL10" s="17">
        <v>0.32743720536091098</v>
      </c>
      <c r="CM10" s="17"/>
      <c r="CN10" s="17">
        <v>0.28216173981537701</v>
      </c>
      <c r="CO10" s="17">
        <v>0.37691036435525799</v>
      </c>
      <c r="CP10" s="17">
        <v>0.302386345123202</v>
      </c>
    </row>
    <row r="11" spans="2:94" ht="43.5" x14ac:dyDescent="0.35">
      <c r="B11" s="18" t="s">
        <v>292</v>
      </c>
      <c r="C11" s="17">
        <v>0.437743998095735</v>
      </c>
      <c r="D11" s="17">
        <v>0.50805514486925496</v>
      </c>
      <c r="E11" s="17">
        <v>0.36961293546643098</v>
      </c>
      <c r="F11" s="17"/>
      <c r="G11" s="17">
        <v>0.33593242621161501</v>
      </c>
      <c r="H11" s="17">
        <v>0.34677877869236901</v>
      </c>
      <c r="I11" s="17">
        <v>0.35951575359461002</v>
      </c>
      <c r="J11" s="17">
        <v>0.454808168274903</v>
      </c>
      <c r="K11" s="17">
        <v>0.55108642211418002</v>
      </c>
      <c r="L11" s="17">
        <v>0.55406723492665499</v>
      </c>
      <c r="M11" s="17"/>
      <c r="N11" s="17">
        <v>0.492121747237176</v>
      </c>
      <c r="O11" s="17">
        <v>0.45892772963363698</v>
      </c>
      <c r="P11" s="17">
        <v>0.41887828516210901</v>
      </c>
      <c r="Q11" s="17">
        <v>0.3723388182588</v>
      </c>
      <c r="R11" s="17"/>
      <c r="S11" s="17">
        <v>0.36446166475229202</v>
      </c>
      <c r="T11" s="17">
        <v>0.47419106247361698</v>
      </c>
      <c r="U11" s="17">
        <v>0.42219221364161502</v>
      </c>
      <c r="V11" s="17">
        <v>0.45108975000630902</v>
      </c>
      <c r="W11" s="17">
        <v>0.429719360123407</v>
      </c>
      <c r="X11" s="17">
        <v>0.412529579338483</v>
      </c>
      <c r="Y11" s="17">
        <v>0.40878587039179398</v>
      </c>
      <c r="Z11" s="17">
        <v>0.44425720629880999</v>
      </c>
      <c r="AA11" s="17">
        <v>0.45553886568605501</v>
      </c>
      <c r="AB11" s="17">
        <v>0.53779183758123095</v>
      </c>
      <c r="AC11" s="17">
        <v>0.42738613290918198</v>
      </c>
      <c r="AD11" s="17"/>
      <c r="AE11" s="17">
        <v>0.48545684507206699</v>
      </c>
      <c r="AF11" s="17">
        <v>0.46633045226478098</v>
      </c>
      <c r="AG11" s="17">
        <v>0.32630639731529598</v>
      </c>
      <c r="AH11" s="17"/>
      <c r="AI11" s="17">
        <v>0.50213128270275098</v>
      </c>
      <c r="AJ11" s="17">
        <v>0.39331639797426199</v>
      </c>
      <c r="AK11" s="17">
        <v>0.51137055093540196</v>
      </c>
      <c r="AL11" s="17">
        <v>0.53954115131962799</v>
      </c>
      <c r="AM11" s="17">
        <v>0.36374582796974497</v>
      </c>
      <c r="AN11" s="17"/>
      <c r="AO11" s="17">
        <v>0.45351391909838501</v>
      </c>
      <c r="AP11" s="17">
        <v>0.41804676200471003</v>
      </c>
      <c r="AQ11" s="17">
        <v>0.46084716759717498</v>
      </c>
      <c r="AR11" s="17"/>
      <c r="AS11" s="17">
        <v>0.43709766402226902</v>
      </c>
      <c r="AT11" s="17">
        <v>0.423261216040766</v>
      </c>
      <c r="AU11" s="17">
        <v>0.463290890118502</v>
      </c>
      <c r="AV11" s="17">
        <v>0.38092866841057299</v>
      </c>
      <c r="AW11" s="17">
        <v>0.40202238787255601</v>
      </c>
      <c r="AX11" s="17"/>
      <c r="AY11" s="17">
        <v>0.384621388911627</v>
      </c>
      <c r="AZ11" s="17">
        <v>0.34004199238277399</v>
      </c>
      <c r="BA11" s="17">
        <v>0.43622406728408603</v>
      </c>
      <c r="BB11" s="17">
        <v>0.40449898747459201</v>
      </c>
      <c r="BC11" s="17">
        <v>0.42480320080474898</v>
      </c>
      <c r="BD11" s="17">
        <v>0.43912085980645998</v>
      </c>
      <c r="BE11" s="17">
        <v>0.46422877870832102</v>
      </c>
      <c r="BF11" s="17">
        <v>0.46798773214691802</v>
      </c>
      <c r="BG11" s="17">
        <v>0.397847730406443</v>
      </c>
      <c r="BH11" s="17">
        <v>0.46130881340721702</v>
      </c>
      <c r="BI11" s="17">
        <v>0.45184055038093102</v>
      </c>
      <c r="BJ11" s="17">
        <v>0.53332395552141898</v>
      </c>
      <c r="BK11" s="17">
        <v>0.46555234416463998</v>
      </c>
      <c r="BL11" s="17">
        <v>0.40521043512704302</v>
      </c>
      <c r="BM11" s="17">
        <v>0.50566915628886699</v>
      </c>
      <c r="BN11" s="17">
        <v>0.44198138119656699</v>
      </c>
      <c r="BO11" s="17"/>
      <c r="BP11" s="17">
        <v>0.344993489406342</v>
      </c>
      <c r="BQ11" s="17">
        <v>0.461362439778225</v>
      </c>
      <c r="BR11" s="17">
        <v>0.429294743632747</v>
      </c>
      <c r="BS11" s="17">
        <v>0.46744284965587402</v>
      </c>
      <c r="BT11" s="17">
        <v>0.49674463124874901</v>
      </c>
      <c r="BU11" s="17">
        <v>0.50524890738192496</v>
      </c>
      <c r="BV11" s="17"/>
      <c r="BW11" s="17">
        <v>0.37108580938143598</v>
      </c>
      <c r="BX11" s="17">
        <v>0.433453579935769</v>
      </c>
      <c r="BY11" s="17">
        <v>0.447291796300886</v>
      </c>
      <c r="BZ11" s="17">
        <v>0.45887987033773397</v>
      </c>
      <c r="CA11" s="17">
        <v>0.44805422259220101</v>
      </c>
      <c r="CB11" s="17">
        <v>0.44492818822762598</v>
      </c>
      <c r="CC11" s="17">
        <v>0.42945627935134101</v>
      </c>
      <c r="CD11" s="17">
        <v>0.31864653105212498</v>
      </c>
      <c r="CE11" s="17"/>
      <c r="CF11" s="17">
        <v>0.38294334645433298</v>
      </c>
      <c r="CG11" s="17">
        <v>0.49954740478668502</v>
      </c>
      <c r="CH11" s="17">
        <v>0.422882966274432</v>
      </c>
      <c r="CI11" s="17">
        <v>0.37301525722214701</v>
      </c>
      <c r="CJ11" s="17">
        <v>0.36848753721940403</v>
      </c>
      <c r="CK11" s="17"/>
      <c r="CL11" s="17">
        <v>0.451992026794859</v>
      </c>
      <c r="CM11" s="17"/>
      <c r="CN11" s="17">
        <v>0.44564979556793699</v>
      </c>
      <c r="CO11" s="17">
        <v>0.36724437831489798</v>
      </c>
      <c r="CP11" s="17">
        <v>0.47578608978273201</v>
      </c>
    </row>
    <row r="12" spans="2:94" x14ac:dyDescent="0.35">
      <c r="B12" s="18" t="s">
        <v>133</v>
      </c>
      <c r="C12" s="19">
        <v>0.13453067129142701</v>
      </c>
      <c r="D12" s="19">
        <v>9.0613741457567301E-2</v>
      </c>
      <c r="E12" s="19">
        <v>0.17748290232957101</v>
      </c>
      <c r="F12" s="19"/>
      <c r="G12" s="19">
        <v>9.9539271364555204E-2</v>
      </c>
      <c r="H12" s="19">
        <v>0.1274840159449</v>
      </c>
      <c r="I12" s="19">
        <v>0.14729178656866801</v>
      </c>
      <c r="J12" s="19">
        <v>0.16837164470232399</v>
      </c>
      <c r="K12" s="19">
        <v>0.111661365278478</v>
      </c>
      <c r="L12" s="19">
        <v>0.141179109982221</v>
      </c>
      <c r="M12" s="19"/>
      <c r="N12" s="19">
        <v>8.7372651394713702E-2</v>
      </c>
      <c r="O12" s="19">
        <v>0.118555685100712</v>
      </c>
      <c r="P12" s="19">
        <v>0.15712255799132199</v>
      </c>
      <c r="Q12" s="19">
        <v>0.18202588268481701</v>
      </c>
      <c r="R12" s="19"/>
      <c r="S12" s="19">
        <v>0.107002260815332</v>
      </c>
      <c r="T12" s="19">
        <v>0.123670980367142</v>
      </c>
      <c r="U12" s="19">
        <v>0.15370008662748899</v>
      </c>
      <c r="V12" s="19">
        <v>0.157828346924724</v>
      </c>
      <c r="W12" s="19">
        <v>0.122282650915678</v>
      </c>
      <c r="X12" s="19">
        <v>0.14538691307815599</v>
      </c>
      <c r="Y12" s="19">
        <v>0.136260662232803</v>
      </c>
      <c r="Z12" s="19">
        <v>0.117139378804752</v>
      </c>
      <c r="AA12" s="19">
        <v>0.14720868113059801</v>
      </c>
      <c r="AB12" s="19">
        <v>0.15125042970764899</v>
      </c>
      <c r="AC12" s="19">
        <v>0.11794099754836899</v>
      </c>
      <c r="AD12" s="19"/>
      <c r="AE12" s="19">
        <v>0.126952352210083</v>
      </c>
      <c r="AF12" s="19">
        <v>0.122568921277038</v>
      </c>
      <c r="AG12" s="19">
        <v>0.19765641815944701</v>
      </c>
      <c r="AH12" s="19"/>
      <c r="AI12" s="19">
        <v>0.109897230571945</v>
      </c>
      <c r="AJ12" s="19">
        <v>0.11893689136550201</v>
      </c>
      <c r="AK12" s="19">
        <v>9.2540124164855006E-2</v>
      </c>
      <c r="AL12" s="19">
        <v>0.11143477429132</v>
      </c>
      <c r="AM12" s="19">
        <v>0.241949723030183</v>
      </c>
      <c r="AN12" s="19"/>
      <c r="AO12" s="19">
        <v>0.102411950750512</v>
      </c>
      <c r="AP12" s="19">
        <v>0.102756006111155</v>
      </c>
      <c r="AQ12" s="19">
        <v>9.8760298408454697E-2</v>
      </c>
      <c r="AR12" s="19"/>
      <c r="AS12" s="19">
        <v>0.174608977569532</v>
      </c>
      <c r="AT12" s="19">
        <v>0.13570166147539101</v>
      </c>
      <c r="AU12" s="19">
        <v>0.121473086143535</v>
      </c>
      <c r="AV12" s="19">
        <v>9.8437571185194001E-2</v>
      </c>
      <c r="AW12" s="19">
        <v>6.7121852205073093E-2</v>
      </c>
      <c r="AX12" s="19"/>
      <c r="AY12" s="19">
        <v>0.16420254042627</v>
      </c>
      <c r="AZ12" s="19">
        <v>0.20092222464060799</v>
      </c>
      <c r="BA12" s="19">
        <v>0.14612153326465399</v>
      </c>
      <c r="BB12" s="19">
        <v>0.15473125587880801</v>
      </c>
      <c r="BC12" s="19">
        <v>0.153262798459366</v>
      </c>
      <c r="BD12" s="19">
        <v>0.14752351112287801</v>
      </c>
      <c r="BE12" s="19">
        <v>0.13239905190268</v>
      </c>
      <c r="BF12" s="19">
        <v>0.13268806995070401</v>
      </c>
      <c r="BG12" s="19">
        <v>0.14044842607167901</v>
      </c>
      <c r="BH12" s="19">
        <v>0.121836099524506</v>
      </c>
      <c r="BI12" s="19">
        <v>0.120405461086544</v>
      </c>
      <c r="BJ12" s="19">
        <v>8.8216322243639206E-2</v>
      </c>
      <c r="BK12" s="19">
        <v>6.6625809244504605E-2</v>
      </c>
      <c r="BL12" s="19">
        <v>9.8030136749094998E-2</v>
      </c>
      <c r="BM12" s="19">
        <v>4.1549280360900602E-2</v>
      </c>
      <c r="BN12" s="19">
        <v>1.8715995607569601E-2</v>
      </c>
      <c r="BO12" s="19"/>
      <c r="BP12" s="19">
        <v>0.113584337819897</v>
      </c>
      <c r="BQ12" s="19">
        <v>0.13254476593532</v>
      </c>
      <c r="BR12" s="19">
        <v>0.137462650375205</v>
      </c>
      <c r="BS12" s="19">
        <v>0.142506518836787</v>
      </c>
      <c r="BT12" s="19">
        <v>0.16918961638359001</v>
      </c>
      <c r="BU12" s="19">
        <v>0.124429564229603</v>
      </c>
      <c r="BV12" s="19"/>
      <c r="BW12" s="19">
        <v>0.13857275982155001</v>
      </c>
      <c r="BX12" s="19">
        <v>0.1331588138632</v>
      </c>
      <c r="BY12" s="19">
        <v>0.13016485546574399</v>
      </c>
      <c r="BZ12" s="19">
        <v>0.13592557128358801</v>
      </c>
      <c r="CA12" s="19">
        <v>8.4526285424837005E-2</v>
      </c>
      <c r="CB12" s="19">
        <v>9.7479676077084201E-2</v>
      </c>
      <c r="CC12" s="19">
        <v>0.13980872239270201</v>
      </c>
      <c r="CD12" s="19">
        <v>0.152788062395501</v>
      </c>
      <c r="CE12" s="19"/>
      <c r="CF12" s="19">
        <v>8.9161241181161796E-2</v>
      </c>
      <c r="CG12" s="19">
        <v>0.110303952913196</v>
      </c>
      <c r="CH12" s="19">
        <v>0.138612694026467</v>
      </c>
      <c r="CI12" s="19">
        <v>0.194846898936234</v>
      </c>
      <c r="CJ12" s="19">
        <v>0.19361504066927401</v>
      </c>
      <c r="CK12" s="19"/>
      <c r="CL12" s="19">
        <v>0.107617420600796</v>
      </c>
      <c r="CM12" s="19"/>
      <c r="CN12" s="19">
        <v>0.15341289070301001</v>
      </c>
      <c r="CO12" s="19">
        <v>0.137314228475377</v>
      </c>
      <c r="CP12" s="19">
        <v>8.91642483327581E-2</v>
      </c>
    </row>
    <row r="13" spans="2:94" x14ac:dyDescent="0.35">
      <c r="B13" s="16"/>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CP17"/>
  <sheetViews>
    <sheetView showGridLines="0" topLeftCell="A6" workbookViewId="0">
      <pane xSplit="2" topLeftCell="AE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29" x14ac:dyDescent="0.35">
      <c r="B9" s="18" t="s">
        <v>290</v>
      </c>
      <c r="C9" s="17">
        <v>0.54256567842427705</v>
      </c>
      <c r="D9" s="17">
        <v>0.55763432755791997</v>
      </c>
      <c r="E9" s="17">
        <v>0.52619206957906905</v>
      </c>
      <c r="F9" s="17"/>
      <c r="G9" s="17">
        <v>0.42852434051314697</v>
      </c>
      <c r="H9" s="17">
        <v>0.43962101350265997</v>
      </c>
      <c r="I9" s="17">
        <v>0.52031184587159096</v>
      </c>
      <c r="J9" s="17">
        <v>0.56275712951144696</v>
      </c>
      <c r="K9" s="17">
        <v>0.60896597261969398</v>
      </c>
      <c r="L9" s="17">
        <v>0.66026227295736595</v>
      </c>
      <c r="M9" s="17"/>
      <c r="N9" s="17">
        <v>0.52287916673350598</v>
      </c>
      <c r="O9" s="17">
        <v>0.56641332174127401</v>
      </c>
      <c r="P9" s="17">
        <v>0.54466737741751803</v>
      </c>
      <c r="Q9" s="17">
        <v>0.53731570987065502</v>
      </c>
      <c r="R9" s="17"/>
      <c r="S9" s="17">
        <v>0.50934740210808005</v>
      </c>
      <c r="T9" s="17">
        <v>0.54432501971619296</v>
      </c>
      <c r="U9" s="17">
        <v>0.561872539344347</v>
      </c>
      <c r="V9" s="17">
        <v>0.55050663949021605</v>
      </c>
      <c r="W9" s="17">
        <v>0.46254562852362102</v>
      </c>
      <c r="X9" s="17">
        <v>0.51594650837423695</v>
      </c>
      <c r="Y9" s="17">
        <v>0.53067253479105903</v>
      </c>
      <c r="Z9" s="17">
        <v>0.52131368361756503</v>
      </c>
      <c r="AA9" s="17">
        <v>0.55966855037402596</v>
      </c>
      <c r="AB9" s="17">
        <v>0.62995032258057404</v>
      </c>
      <c r="AC9" s="17">
        <v>0.58680036443040995</v>
      </c>
      <c r="AD9" s="17"/>
      <c r="AE9" s="17">
        <v>0.57457420419652805</v>
      </c>
      <c r="AF9" s="17">
        <v>0.58223492274646804</v>
      </c>
      <c r="AG9" s="17">
        <v>0.41074428138264402</v>
      </c>
      <c r="AH9" s="17"/>
      <c r="AI9" s="17">
        <v>0.54386658260504905</v>
      </c>
      <c r="AJ9" s="17">
        <v>0.57001795479858897</v>
      </c>
      <c r="AK9" s="17">
        <v>0.579445416755205</v>
      </c>
      <c r="AL9" s="17">
        <v>0.51572558678851799</v>
      </c>
      <c r="AM9" s="17">
        <v>0.46843650019421701</v>
      </c>
      <c r="AN9" s="17"/>
      <c r="AO9" s="17">
        <v>0.49932224844771</v>
      </c>
      <c r="AP9" s="17">
        <v>0.57933322000800702</v>
      </c>
      <c r="AQ9" s="17">
        <v>0.51397900262013196</v>
      </c>
      <c r="AR9" s="17"/>
      <c r="AS9" s="17">
        <v>0.538491512615482</v>
      </c>
      <c r="AT9" s="17">
        <v>0.53404189236769495</v>
      </c>
      <c r="AU9" s="17">
        <v>0.54321281318695602</v>
      </c>
      <c r="AV9" s="17">
        <v>0.51591601401236298</v>
      </c>
      <c r="AW9" s="17">
        <v>0.43445621999502998</v>
      </c>
      <c r="AX9" s="17"/>
      <c r="AY9" s="17">
        <v>0.51407269683450296</v>
      </c>
      <c r="AZ9" s="17">
        <v>0.51132496697620999</v>
      </c>
      <c r="BA9" s="17">
        <v>0.57322266202893002</v>
      </c>
      <c r="BB9" s="17">
        <v>0.53383110220307906</v>
      </c>
      <c r="BC9" s="17">
        <v>0.52850222918416001</v>
      </c>
      <c r="BD9" s="17">
        <v>0.565606235906572</v>
      </c>
      <c r="BE9" s="17">
        <v>0.53795194701543003</v>
      </c>
      <c r="BF9" s="17">
        <v>0.57349430918043698</v>
      </c>
      <c r="BG9" s="17">
        <v>0.54313384752855598</v>
      </c>
      <c r="BH9" s="17">
        <v>0.50807089310439402</v>
      </c>
      <c r="BI9" s="17">
        <v>0.508557370124473</v>
      </c>
      <c r="BJ9" s="17">
        <v>0.60645211433407697</v>
      </c>
      <c r="BK9" s="17">
        <v>0.60386592702309105</v>
      </c>
      <c r="BL9" s="17">
        <v>0.48314266634276698</v>
      </c>
      <c r="BM9" s="17">
        <v>0.60340371361556699</v>
      </c>
      <c r="BN9" s="17">
        <v>0.44618825727657502</v>
      </c>
      <c r="BO9" s="17"/>
      <c r="BP9" s="17">
        <v>0.48739989804008299</v>
      </c>
      <c r="BQ9" s="17">
        <v>0.56506150333437899</v>
      </c>
      <c r="BR9" s="17">
        <v>0.54171898889742698</v>
      </c>
      <c r="BS9" s="17">
        <v>0.54202435471050003</v>
      </c>
      <c r="BT9" s="17">
        <v>0.59568973262788705</v>
      </c>
      <c r="BU9" s="17">
        <v>0.55686809947464699</v>
      </c>
      <c r="BV9" s="17"/>
      <c r="BW9" s="17">
        <v>0.42104692342741801</v>
      </c>
      <c r="BX9" s="17">
        <v>0.56026651131302996</v>
      </c>
      <c r="BY9" s="17">
        <v>0.56667608511548695</v>
      </c>
      <c r="BZ9" s="17">
        <v>0.56482606904397703</v>
      </c>
      <c r="CA9" s="17">
        <v>0.52547685423719104</v>
      </c>
      <c r="CB9" s="17">
        <v>0.47812610499062802</v>
      </c>
      <c r="CC9" s="17">
        <v>0.48602227349571703</v>
      </c>
      <c r="CD9" s="17">
        <v>0.47924723371414901</v>
      </c>
      <c r="CE9" s="17"/>
      <c r="CF9" s="17">
        <v>0.45750170523905798</v>
      </c>
      <c r="CG9" s="17">
        <v>0.57099862512170796</v>
      </c>
      <c r="CH9" s="17">
        <v>0.54966981830371497</v>
      </c>
      <c r="CI9" s="17">
        <v>0.50601455312639199</v>
      </c>
      <c r="CJ9" s="17">
        <v>0.53392806979262597</v>
      </c>
      <c r="CK9" s="17"/>
      <c r="CL9" s="17">
        <v>0.548617528760589</v>
      </c>
      <c r="CM9" s="17"/>
      <c r="CN9" s="17">
        <v>0.59372322157512503</v>
      </c>
      <c r="CO9" s="17">
        <v>0.46648982507060699</v>
      </c>
      <c r="CP9" s="17">
        <v>0.48620365343997601</v>
      </c>
    </row>
    <row r="10" spans="2:94" ht="43.5" x14ac:dyDescent="0.35">
      <c r="B10" s="18" t="s">
        <v>291</v>
      </c>
      <c r="C10" s="17">
        <v>0.32394204943894001</v>
      </c>
      <c r="D10" s="17">
        <v>0.32214376284591201</v>
      </c>
      <c r="E10" s="17">
        <v>0.32775627018998699</v>
      </c>
      <c r="F10" s="17"/>
      <c r="G10" s="17">
        <v>0.40467759147824101</v>
      </c>
      <c r="H10" s="17">
        <v>0.39074225211830599</v>
      </c>
      <c r="I10" s="17">
        <v>0.33834134070149102</v>
      </c>
      <c r="J10" s="17">
        <v>0.30353918757892501</v>
      </c>
      <c r="K10" s="17">
        <v>0.27728463827922301</v>
      </c>
      <c r="L10" s="17">
        <v>0.25142144169768599</v>
      </c>
      <c r="M10" s="17"/>
      <c r="N10" s="17">
        <v>0.38052204421924102</v>
      </c>
      <c r="O10" s="17">
        <v>0.30315884556440398</v>
      </c>
      <c r="P10" s="17">
        <v>0.31441687313873501</v>
      </c>
      <c r="Q10" s="17">
        <v>0.29415181276310698</v>
      </c>
      <c r="R10" s="17"/>
      <c r="S10" s="17">
        <v>0.37638061351301799</v>
      </c>
      <c r="T10" s="17">
        <v>0.32157845508863198</v>
      </c>
      <c r="U10" s="17">
        <v>0.28039546737485399</v>
      </c>
      <c r="V10" s="17">
        <v>0.32902317165699402</v>
      </c>
      <c r="W10" s="17">
        <v>0.396650871019812</v>
      </c>
      <c r="X10" s="17">
        <v>0.35008978722690598</v>
      </c>
      <c r="Y10" s="17">
        <v>0.34055486316398298</v>
      </c>
      <c r="Z10" s="17">
        <v>0.337038871225324</v>
      </c>
      <c r="AA10" s="17">
        <v>0.29180627254321001</v>
      </c>
      <c r="AB10" s="17">
        <v>0.250348029173732</v>
      </c>
      <c r="AC10" s="17">
        <v>0.26119519117665202</v>
      </c>
      <c r="AD10" s="17"/>
      <c r="AE10" s="17">
        <v>0.29851612814701201</v>
      </c>
      <c r="AF10" s="17">
        <v>0.31114939816245901</v>
      </c>
      <c r="AG10" s="17">
        <v>0.38088019023610797</v>
      </c>
      <c r="AH10" s="17"/>
      <c r="AI10" s="17">
        <v>0.342524667726256</v>
      </c>
      <c r="AJ10" s="17">
        <v>0.30486687443154398</v>
      </c>
      <c r="AK10" s="17">
        <v>0.345071367168715</v>
      </c>
      <c r="AL10" s="17">
        <v>0.27260658939911098</v>
      </c>
      <c r="AM10" s="17">
        <v>0.31941264928962299</v>
      </c>
      <c r="AN10" s="17"/>
      <c r="AO10" s="17">
        <v>0.40132708077469298</v>
      </c>
      <c r="AP10" s="17">
        <v>0.30869404912856102</v>
      </c>
      <c r="AQ10" s="17">
        <v>0.36210884583410502</v>
      </c>
      <c r="AR10" s="17"/>
      <c r="AS10" s="17">
        <v>0.30679275020574698</v>
      </c>
      <c r="AT10" s="17">
        <v>0.32647352358680998</v>
      </c>
      <c r="AU10" s="17">
        <v>0.343637243856523</v>
      </c>
      <c r="AV10" s="17">
        <v>0.37387096436568301</v>
      </c>
      <c r="AW10" s="17">
        <v>0.392899121667033</v>
      </c>
      <c r="AX10" s="17"/>
      <c r="AY10" s="17">
        <v>0.29358801823804798</v>
      </c>
      <c r="AZ10" s="17">
        <v>0.293297981803886</v>
      </c>
      <c r="BA10" s="17">
        <v>0.26827285183930499</v>
      </c>
      <c r="BB10" s="17">
        <v>0.30424941900014102</v>
      </c>
      <c r="BC10" s="17">
        <v>0.31044906896373797</v>
      </c>
      <c r="BD10" s="17">
        <v>0.31083569195030503</v>
      </c>
      <c r="BE10" s="17">
        <v>0.31665424819640903</v>
      </c>
      <c r="BF10" s="17">
        <v>0.253958438391515</v>
      </c>
      <c r="BG10" s="17">
        <v>0.35962129788631603</v>
      </c>
      <c r="BH10" s="17">
        <v>0.37728524131969998</v>
      </c>
      <c r="BI10" s="17">
        <v>0.344227060372576</v>
      </c>
      <c r="BJ10" s="17">
        <v>0.33038533232849399</v>
      </c>
      <c r="BK10" s="17">
        <v>0.32688179916848997</v>
      </c>
      <c r="BL10" s="17">
        <v>0.43116795036344702</v>
      </c>
      <c r="BM10" s="17">
        <v>0.28813984195207998</v>
      </c>
      <c r="BN10" s="17">
        <v>0.46595142744023998</v>
      </c>
      <c r="BO10" s="17"/>
      <c r="BP10" s="17">
        <v>0.380530292587138</v>
      </c>
      <c r="BQ10" s="17">
        <v>0.30859821221905598</v>
      </c>
      <c r="BR10" s="17">
        <v>0.31317142554057298</v>
      </c>
      <c r="BS10" s="17">
        <v>0.310440560850685</v>
      </c>
      <c r="BT10" s="17">
        <v>0.27979425022270299</v>
      </c>
      <c r="BU10" s="17">
        <v>0.32967838969490798</v>
      </c>
      <c r="BV10" s="17"/>
      <c r="BW10" s="17">
        <v>0.36415042284403298</v>
      </c>
      <c r="BX10" s="17">
        <v>0.30308510496218199</v>
      </c>
      <c r="BY10" s="17">
        <v>0.32114180092890998</v>
      </c>
      <c r="BZ10" s="17">
        <v>0.31632538216539402</v>
      </c>
      <c r="CA10" s="17">
        <v>0.34574351997906799</v>
      </c>
      <c r="CB10" s="17">
        <v>0.37847001136421299</v>
      </c>
      <c r="CC10" s="17">
        <v>0.40662797545199802</v>
      </c>
      <c r="CD10" s="17">
        <v>0.36303608193835502</v>
      </c>
      <c r="CE10" s="17"/>
      <c r="CF10" s="17">
        <v>0.40061976491264101</v>
      </c>
      <c r="CG10" s="17">
        <v>0.31782057292481097</v>
      </c>
      <c r="CH10" s="17">
        <v>0.322744482548041</v>
      </c>
      <c r="CI10" s="17">
        <v>0.31556742727125198</v>
      </c>
      <c r="CJ10" s="17">
        <v>0.25017395036194701</v>
      </c>
      <c r="CK10" s="17"/>
      <c r="CL10" s="17">
        <v>0.36087903412572198</v>
      </c>
      <c r="CM10" s="17"/>
      <c r="CN10" s="17">
        <v>0.26414305777635599</v>
      </c>
      <c r="CO10" s="17">
        <v>0.38687792512254998</v>
      </c>
      <c r="CP10" s="17">
        <v>0.41050995919745598</v>
      </c>
    </row>
    <row r="11" spans="2:94" ht="43.5" x14ac:dyDescent="0.35">
      <c r="B11" s="18" t="s">
        <v>292</v>
      </c>
      <c r="C11" s="17">
        <v>6.06486533721304E-2</v>
      </c>
      <c r="D11" s="17">
        <v>6.5135816309411496E-2</v>
      </c>
      <c r="E11" s="17">
        <v>5.6278319014299902E-2</v>
      </c>
      <c r="F11" s="17"/>
      <c r="G11" s="17">
        <v>0.111460281491743</v>
      </c>
      <c r="H11" s="17">
        <v>8.7831811601150694E-2</v>
      </c>
      <c r="I11" s="17">
        <v>4.64757887118636E-2</v>
      </c>
      <c r="J11" s="17">
        <v>5.55268729025932E-2</v>
      </c>
      <c r="K11" s="17">
        <v>4.24972396671911E-2</v>
      </c>
      <c r="L11" s="17">
        <v>3.2304343235842199E-2</v>
      </c>
      <c r="M11" s="17"/>
      <c r="N11" s="17">
        <v>5.4928418797041897E-2</v>
      </c>
      <c r="O11" s="17">
        <v>5.76413623974113E-2</v>
      </c>
      <c r="P11" s="17">
        <v>6.5763446562785502E-2</v>
      </c>
      <c r="Q11" s="17">
        <v>6.5190331941620494E-2</v>
      </c>
      <c r="R11" s="17"/>
      <c r="S11" s="17">
        <v>6.6926387381434194E-2</v>
      </c>
      <c r="T11" s="17">
        <v>5.01757358837202E-2</v>
      </c>
      <c r="U11" s="17">
        <v>5.9699083185355897E-2</v>
      </c>
      <c r="V11" s="17">
        <v>5.2902371506700401E-2</v>
      </c>
      <c r="W11" s="17">
        <v>5.9293338845093101E-2</v>
      </c>
      <c r="X11" s="17">
        <v>6.9739895706661406E-2</v>
      </c>
      <c r="Y11" s="17">
        <v>6.6175224683213296E-2</v>
      </c>
      <c r="Z11" s="17">
        <v>7.6260610568453804E-2</v>
      </c>
      <c r="AA11" s="17">
        <v>5.4211632063550903E-2</v>
      </c>
      <c r="AB11" s="17">
        <v>5.3017758708271703E-2</v>
      </c>
      <c r="AC11" s="17">
        <v>7.7894746140251603E-2</v>
      </c>
      <c r="AD11" s="17"/>
      <c r="AE11" s="17">
        <v>6.5440964523200806E-2</v>
      </c>
      <c r="AF11" s="17">
        <v>4.8375272791009401E-2</v>
      </c>
      <c r="AG11" s="17">
        <v>6.6548759550886696E-2</v>
      </c>
      <c r="AH11" s="17"/>
      <c r="AI11" s="17">
        <v>5.8648765011692097E-2</v>
      </c>
      <c r="AJ11" s="17">
        <v>6.3020779343687897E-2</v>
      </c>
      <c r="AK11" s="17">
        <v>4.1941039484574401E-2</v>
      </c>
      <c r="AL11" s="17">
        <v>0.132418542853034</v>
      </c>
      <c r="AM11" s="17">
        <v>5.9235263761888299E-2</v>
      </c>
      <c r="AN11" s="17"/>
      <c r="AO11" s="17">
        <v>5.5404902657353199E-2</v>
      </c>
      <c r="AP11" s="17">
        <v>5.8737626196581703E-2</v>
      </c>
      <c r="AQ11" s="17">
        <v>7.1645689377849001E-2</v>
      </c>
      <c r="AR11" s="17"/>
      <c r="AS11" s="17">
        <v>6.9716584918648794E-2</v>
      </c>
      <c r="AT11" s="17">
        <v>5.6147522343454097E-2</v>
      </c>
      <c r="AU11" s="17">
        <v>4.5229295866107098E-2</v>
      </c>
      <c r="AV11" s="17">
        <v>6.5702610382121607E-2</v>
      </c>
      <c r="AW11" s="17">
        <v>0.12850840683522899</v>
      </c>
      <c r="AX11" s="17"/>
      <c r="AY11" s="17">
        <v>0.124994055402024</v>
      </c>
      <c r="AZ11" s="17">
        <v>6.5359323905926095E-2</v>
      </c>
      <c r="BA11" s="17">
        <v>5.4746297112410199E-2</v>
      </c>
      <c r="BB11" s="17">
        <v>5.1777937215648703E-2</v>
      </c>
      <c r="BC11" s="17">
        <v>7.7618080673859502E-2</v>
      </c>
      <c r="BD11" s="17">
        <v>6.3851761172591601E-2</v>
      </c>
      <c r="BE11" s="17">
        <v>6.4465271088976595E-2</v>
      </c>
      <c r="BF11" s="17">
        <v>8.3444469938759494E-2</v>
      </c>
      <c r="BG11" s="17">
        <v>4.3071468826904297E-2</v>
      </c>
      <c r="BH11" s="17">
        <v>6.9924030904625498E-2</v>
      </c>
      <c r="BI11" s="17">
        <v>6.1459942519134898E-2</v>
      </c>
      <c r="BJ11" s="17">
        <v>3.2012508109777599E-2</v>
      </c>
      <c r="BK11" s="17">
        <v>3.3901402706913802E-2</v>
      </c>
      <c r="BL11" s="17">
        <v>7.3862124709838703E-2</v>
      </c>
      <c r="BM11" s="17">
        <v>6.7122945419505406E-2</v>
      </c>
      <c r="BN11" s="17">
        <v>8.1617490710461593E-2</v>
      </c>
      <c r="BO11" s="17"/>
      <c r="BP11" s="17">
        <v>6.9132475874006699E-2</v>
      </c>
      <c r="BQ11" s="17">
        <v>5.2414692486145401E-2</v>
      </c>
      <c r="BR11" s="17">
        <v>5.6302128799651699E-2</v>
      </c>
      <c r="BS11" s="17">
        <v>6.8637154784749702E-2</v>
      </c>
      <c r="BT11" s="17">
        <v>5.7664495722867401E-2</v>
      </c>
      <c r="BU11" s="17">
        <v>5.3773641700606299E-2</v>
      </c>
      <c r="BV11" s="17"/>
      <c r="BW11" s="17">
        <v>0.109576296781886</v>
      </c>
      <c r="BX11" s="17">
        <v>6.06253862169817E-2</v>
      </c>
      <c r="BY11" s="17">
        <v>5.1670655499099299E-2</v>
      </c>
      <c r="BZ11" s="17">
        <v>5.9606429463934303E-2</v>
      </c>
      <c r="CA11" s="17">
        <v>8.3078460769153206E-2</v>
      </c>
      <c r="CB11" s="17">
        <v>8.2301131087143098E-2</v>
      </c>
      <c r="CC11" s="17">
        <v>1.7625602510188101E-2</v>
      </c>
      <c r="CD11" s="17">
        <v>6.6553018826037105E-2</v>
      </c>
      <c r="CE11" s="17"/>
      <c r="CF11" s="17">
        <v>0.109944409462973</v>
      </c>
      <c r="CG11" s="17">
        <v>5.4899735259089498E-2</v>
      </c>
      <c r="CH11" s="17">
        <v>5.29376647892622E-2</v>
      </c>
      <c r="CI11" s="17">
        <v>6.4170687052346104E-2</v>
      </c>
      <c r="CJ11" s="17">
        <v>6.8849069827856602E-2</v>
      </c>
      <c r="CK11" s="17"/>
      <c r="CL11" s="17">
        <v>3.8248844484707299E-2</v>
      </c>
      <c r="CM11" s="17"/>
      <c r="CN11" s="17">
        <v>5.4092491451523901E-2</v>
      </c>
      <c r="CO11" s="17">
        <v>7.5491969614719698E-2</v>
      </c>
      <c r="CP11" s="17">
        <v>6.38178325608076E-2</v>
      </c>
    </row>
    <row r="12" spans="2:94" x14ac:dyDescent="0.35">
      <c r="B12" s="18" t="s">
        <v>133</v>
      </c>
      <c r="C12" s="19">
        <v>7.2843618764652701E-2</v>
      </c>
      <c r="D12" s="19">
        <v>5.5086093286757003E-2</v>
      </c>
      <c r="E12" s="19">
        <v>8.9773341216643501E-2</v>
      </c>
      <c r="F12" s="19"/>
      <c r="G12" s="19">
        <v>5.5337786516869603E-2</v>
      </c>
      <c r="H12" s="19">
        <v>8.1804922777883898E-2</v>
      </c>
      <c r="I12" s="19">
        <v>9.4871024715054694E-2</v>
      </c>
      <c r="J12" s="19">
        <v>7.8176810007035205E-2</v>
      </c>
      <c r="K12" s="19">
        <v>7.1252149433892201E-2</v>
      </c>
      <c r="L12" s="19">
        <v>5.6011942109105997E-2</v>
      </c>
      <c r="M12" s="19"/>
      <c r="N12" s="19">
        <v>4.1670370250211197E-2</v>
      </c>
      <c r="O12" s="19">
        <v>7.2786470296910405E-2</v>
      </c>
      <c r="P12" s="19">
        <v>7.5152302880961502E-2</v>
      </c>
      <c r="Q12" s="19">
        <v>0.103342145424617</v>
      </c>
      <c r="R12" s="19"/>
      <c r="S12" s="19">
        <v>4.73455969974678E-2</v>
      </c>
      <c r="T12" s="19">
        <v>8.3920789311454594E-2</v>
      </c>
      <c r="U12" s="19">
        <v>9.8032910095442904E-2</v>
      </c>
      <c r="V12" s="19">
        <v>6.7567817346088702E-2</v>
      </c>
      <c r="W12" s="19">
        <v>8.1510161611473397E-2</v>
      </c>
      <c r="X12" s="19">
        <v>6.4223808692195905E-2</v>
      </c>
      <c r="Y12" s="19">
        <v>6.2597377361744394E-2</v>
      </c>
      <c r="Z12" s="19">
        <v>6.5386834588656906E-2</v>
      </c>
      <c r="AA12" s="19">
        <v>9.4313545019213199E-2</v>
      </c>
      <c r="AB12" s="19">
        <v>6.66838895374227E-2</v>
      </c>
      <c r="AC12" s="19">
        <v>7.4109698252686707E-2</v>
      </c>
      <c r="AD12" s="19"/>
      <c r="AE12" s="19">
        <v>6.1468703133258397E-2</v>
      </c>
      <c r="AF12" s="19">
        <v>5.8240406300062698E-2</v>
      </c>
      <c r="AG12" s="19">
        <v>0.14182676883036199</v>
      </c>
      <c r="AH12" s="19"/>
      <c r="AI12" s="19">
        <v>5.4959984657003198E-2</v>
      </c>
      <c r="AJ12" s="19">
        <v>6.2094391426178903E-2</v>
      </c>
      <c r="AK12" s="19">
        <v>3.35421765915054E-2</v>
      </c>
      <c r="AL12" s="19">
        <v>7.9249280959338003E-2</v>
      </c>
      <c r="AM12" s="19">
        <v>0.152915586754272</v>
      </c>
      <c r="AN12" s="19"/>
      <c r="AO12" s="19">
        <v>4.3945768120244699E-2</v>
      </c>
      <c r="AP12" s="19">
        <v>5.3235104666850303E-2</v>
      </c>
      <c r="AQ12" s="19">
        <v>5.2266462167913599E-2</v>
      </c>
      <c r="AR12" s="19"/>
      <c r="AS12" s="19">
        <v>8.4999152260121599E-2</v>
      </c>
      <c r="AT12" s="19">
        <v>8.3337061702041498E-2</v>
      </c>
      <c r="AU12" s="19">
        <v>6.7920647090414704E-2</v>
      </c>
      <c r="AV12" s="19">
        <v>4.4510411239832598E-2</v>
      </c>
      <c r="AW12" s="19">
        <v>4.4136251502708598E-2</v>
      </c>
      <c r="AX12" s="19"/>
      <c r="AY12" s="19">
        <v>6.7345229525425002E-2</v>
      </c>
      <c r="AZ12" s="19">
        <v>0.13001772731397801</v>
      </c>
      <c r="BA12" s="19">
        <v>0.10375818901935401</v>
      </c>
      <c r="BB12" s="19">
        <v>0.110141541581132</v>
      </c>
      <c r="BC12" s="19">
        <v>8.3430621178241807E-2</v>
      </c>
      <c r="BD12" s="19">
        <v>5.9706310970531799E-2</v>
      </c>
      <c r="BE12" s="19">
        <v>8.0928533699184999E-2</v>
      </c>
      <c r="BF12" s="19">
        <v>8.9102782489288906E-2</v>
      </c>
      <c r="BG12" s="19">
        <v>5.4173385758224002E-2</v>
      </c>
      <c r="BH12" s="19">
        <v>4.4719834671280601E-2</v>
      </c>
      <c r="BI12" s="19">
        <v>8.5755626983815503E-2</v>
      </c>
      <c r="BJ12" s="19">
        <v>3.11500452276521E-2</v>
      </c>
      <c r="BK12" s="19">
        <v>3.5350871101505602E-2</v>
      </c>
      <c r="BL12" s="19">
        <v>1.18272585839472E-2</v>
      </c>
      <c r="BM12" s="19">
        <v>4.1333499012847198E-2</v>
      </c>
      <c r="BN12" s="19">
        <v>6.2428245727235198E-3</v>
      </c>
      <c r="BO12" s="19"/>
      <c r="BP12" s="19">
        <v>6.2937333498771397E-2</v>
      </c>
      <c r="BQ12" s="19">
        <v>7.3925591960420298E-2</v>
      </c>
      <c r="BR12" s="19">
        <v>8.8807456762347997E-2</v>
      </c>
      <c r="BS12" s="19">
        <v>7.8897929654065196E-2</v>
      </c>
      <c r="BT12" s="19">
        <v>6.6851521426542396E-2</v>
      </c>
      <c r="BU12" s="19">
        <v>5.9679869129838602E-2</v>
      </c>
      <c r="BV12" s="19"/>
      <c r="BW12" s="19">
        <v>0.105226356946663</v>
      </c>
      <c r="BX12" s="19">
        <v>7.6022997507806001E-2</v>
      </c>
      <c r="BY12" s="19">
        <v>6.0511458456504297E-2</v>
      </c>
      <c r="BZ12" s="19">
        <v>5.9242119326695597E-2</v>
      </c>
      <c r="CA12" s="19">
        <v>4.5701165014588201E-2</v>
      </c>
      <c r="CB12" s="19">
        <v>6.1102752558015901E-2</v>
      </c>
      <c r="CC12" s="19">
        <v>8.9724148542097107E-2</v>
      </c>
      <c r="CD12" s="19">
        <v>9.1163665521459006E-2</v>
      </c>
      <c r="CE12" s="19"/>
      <c r="CF12" s="19">
        <v>3.1934120385328502E-2</v>
      </c>
      <c r="CG12" s="19">
        <v>5.6281066694390897E-2</v>
      </c>
      <c r="CH12" s="19">
        <v>7.4648034358981194E-2</v>
      </c>
      <c r="CI12" s="19">
        <v>0.11424733255001</v>
      </c>
      <c r="CJ12" s="19">
        <v>0.14704891001757101</v>
      </c>
      <c r="CK12" s="19"/>
      <c r="CL12" s="19">
        <v>5.2254592628981501E-2</v>
      </c>
      <c r="CM12" s="19"/>
      <c r="CN12" s="19">
        <v>8.8041229196995197E-2</v>
      </c>
      <c r="CO12" s="19">
        <v>7.1140280192123095E-2</v>
      </c>
      <c r="CP12" s="19">
        <v>3.9468554801760501E-2</v>
      </c>
    </row>
    <row r="13" spans="2:94" x14ac:dyDescent="0.35">
      <c r="B13" s="16"/>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CP17"/>
  <sheetViews>
    <sheetView showGridLines="0" workbookViewId="0">
      <pane xSplit="2" topLeftCell="AF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29" x14ac:dyDescent="0.35">
      <c r="B9" s="18" t="s">
        <v>290</v>
      </c>
      <c r="C9" s="17">
        <v>0.52691940161046202</v>
      </c>
      <c r="D9" s="17">
        <v>0.53403413074039396</v>
      </c>
      <c r="E9" s="17">
        <v>0.51770496830185397</v>
      </c>
      <c r="F9" s="17"/>
      <c r="G9" s="17">
        <v>0.43917349875058898</v>
      </c>
      <c r="H9" s="17">
        <v>0.43603066803479901</v>
      </c>
      <c r="I9" s="17">
        <v>0.50330581304674704</v>
      </c>
      <c r="J9" s="17">
        <v>0.55479044115385401</v>
      </c>
      <c r="K9" s="17">
        <v>0.57483462755327797</v>
      </c>
      <c r="L9" s="17">
        <v>0.62444963454490798</v>
      </c>
      <c r="M9" s="17"/>
      <c r="N9" s="17">
        <v>0.50830418171929603</v>
      </c>
      <c r="O9" s="17">
        <v>0.52772338656023199</v>
      </c>
      <c r="P9" s="17">
        <v>0.54547320212848904</v>
      </c>
      <c r="Q9" s="17">
        <v>0.52875548343350698</v>
      </c>
      <c r="R9" s="17"/>
      <c r="S9" s="17">
        <v>0.48961728014662997</v>
      </c>
      <c r="T9" s="17">
        <v>0.51664933658668999</v>
      </c>
      <c r="U9" s="17">
        <v>0.50807667631886</v>
      </c>
      <c r="V9" s="17">
        <v>0.54429837539956005</v>
      </c>
      <c r="W9" s="17">
        <v>0.51040166282186805</v>
      </c>
      <c r="X9" s="17">
        <v>0.463973719238432</v>
      </c>
      <c r="Y9" s="17">
        <v>0.54016277528220902</v>
      </c>
      <c r="Z9" s="17">
        <v>0.57005545299528604</v>
      </c>
      <c r="AA9" s="17">
        <v>0.51595323025794304</v>
      </c>
      <c r="AB9" s="17">
        <v>0.63480224565924903</v>
      </c>
      <c r="AC9" s="17">
        <v>0.56767354948785798</v>
      </c>
      <c r="AD9" s="17"/>
      <c r="AE9" s="17">
        <v>0.54747351368535702</v>
      </c>
      <c r="AF9" s="17">
        <v>0.55497512620064005</v>
      </c>
      <c r="AG9" s="17">
        <v>0.42355041159301099</v>
      </c>
      <c r="AH9" s="17"/>
      <c r="AI9" s="17">
        <v>0.51218929647613898</v>
      </c>
      <c r="AJ9" s="17">
        <v>0.57307890250766602</v>
      </c>
      <c r="AK9" s="17">
        <v>0.48485073612484397</v>
      </c>
      <c r="AL9" s="17">
        <v>0.50874726452531205</v>
      </c>
      <c r="AM9" s="17">
        <v>0.45717525048042801</v>
      </c>
      <c r="AN9" s="17"/>
      <c r="AO9" s="17">
        <v>0.46470387829097498</v>
      </c>
      <c r="AP9" s="17">
        <v>0.56594095077986994</v>
      </c>
      <c r="AQ9" s="17">
        <v>0.46154473079492703</v>
      </c>
      <c r="AR9" s="17"/>
      <c r="AS9" s="17">
        <v>0.52986830938025298</v>
      </c>
      <c r="AT9" s="17">
        <v>0.52714743804241404</v>
      </c>
      <c r="AU9" s="17">
        <v>0.50091323608539295</v>
      </c>
      <c r="AV9" s="17">
        <v>0.50734861583007895</v>
      </c>
      <c r="AW9" s="17">
        <v>0.44440773000359701</v>
      </c>
      <c r="AX9" s="17"/>
      <c r="AY9" s="17">
        <v>0.38325850975794201</v>
      </c>
      <c r="AZ9" s="17">
        <v>0.454818544809106</v>
      </c>
      <c r="BA9" s="17">
        <v>0.58822712193564397</v>
      </c>
      <c r="BB9" s="17">
        <v>0.54603634789941902</v>
      </c>
      <c r="BC9" s="17">
        <v>0.52675496596929505</v>
      </c>
      <c r="BD9" s="17">
        <v>0.556953399236367</v>
      </c>
      <c r="BE9" s="17">
        <v>0.55407960604933004</v>
      </c>
      <c r="BF9" s="17">
        <v>0.55249785638885196</v>
      </c>
      <c r="BG9" s="17">
        <v>0.48408069701087397</v>
      </c>
      <c r="BH9" s="17">
        <v>0.49922938391327698</v>
      </c>
      <c r="BI9" s="17">
        <v>0.55016811790321596</v>
      </c>
      <c r="BJ9" s="17">
        <v>0.53048883905445399</v>
      </c>
      <c r="BK9" s="17">
        <v>0.51083225134490395</v>
      </c>
      <c r="BL9" s="17">
        <v>0.42807215003735</v>
      </c>
      <c r="BM9" s="17">
        <v>0.53158959406216799</v>
      </c>
      <c r="BN9" s="17">
        <v>0.44848049427456799</v>
      </c>
      <c r="BO9" s="17"/>
      <c r="BP9" s="17">
        <v>0.47028148305768602</v>
      </c>
      <c r="BQ9" s="17">
        <v>0.54572406783355099</v>
      </c>
      <c r="BR9" s="17">
        <v>0.50098683122153798</v>
      </c>
      <c r="BS9" s="17">
        <v>0.556062440134374</v>
      </c>
      <c r="BT9" s="17">
        <v>0.58081681687620701</v>
      </c>
      <c r="BU9" s="17">
        <v>0.51963310181566003</v>
      </c>
      <c r="BV9" s="17"/>
      <c r="BW9" s="17">
        <v>0.45719605515414202</v>
      </c>
      <c r="BX9" s="17">
        <v>0.54094271930279902</v>
      </c>
      <c r="BY9" s="17">
        <v>0.55138509592134599</v>
      </c>
      <c r="BZ9" s="17">
        <v>0.535170689845754</v>
      </c>
      <c r="CA9" s="17">
        <v>0.52498193562525597</v>
      </c>
      <c r="CB9" s="17">
        <v>0.51261975779350299</v>
      </c>
      <c r="CC9" s="17">
        <v>0.44440486666092399</v>
      </c>
      <c r="CD9" s="17">
        <v>0.46708864810582301</v>
      </c>
      <c r="CE9" s="17"/>
      <c r="CF9" s="17">
        <v>0.45516583664385601</v>
      </c>
      <c r="CG9" s="17">
        <v>0.52816916502022304</v>
      </c>
      <c r="CH9" s="17">
        <v>0.52571434613340795</v>
      </c>
      <c r="CI9" s="17">
        <v>0.55498887361988802</v>
      </c>
      <c r="CJ9" s="17">
        <v>0.58121664113326699</v>
      </c>
      <c r="CK9" s="17"/>
      <c r="CL9" s="17">
        <v>0.51982649172566597</v>
      </c>
      <c r="CM9" s="17"/>
      <c r="CN9" s="17">
        <v>0.58014153264586799</v>
      </c>
      <c r="CO9" s="17">
        <v>0.46122757591557501</v>
      </c>
      <c r="CP9" s="17">
        <v>0.457574820287041</v>
      </c>
    </row>
    <row r="10" spans="2:94" ht="43.5" x14ac:dyDescent="0.35">
      <c r="B10" s="18" t="s">
        <v>291</v>
      </c>
      <c r="C10" s="17">
        <v>0.34548149895658897</v>
      </c>
      <c r="D10" s="17">
        <v>0.35111927326706599</v>
      </c>
      <c r="E10" s="17">
        <v>0.34171557732978702</v>
      </c>
      <c r="F10" s="17"/>
      <c r="G10" s="17">
        <v>0.405816760269746</v>
      </c>
      <c r="H10" s="17">
        <v>0.42184880822131798</v>
      </c>
      <c r="I10" s="17">
        <v>0.34292446914833002</v>
      </c>
      <c r="J10" s="17">
        <v>0.30595019604007601</v>
      </c>
      <c r="K10" s="17">
        <v>0.33437632796713701</v>
      </c>
      <c r="L10" s="17">
        <v>0.28422743320007499</v>
      </c>
      <c r="M10" s="17"/>
      <c r="N10" s="17">
        <v>0.38685371300423799</v>
      </c>
      <c r="O10" s="17">
        <v>0.35046621948260998</v>
      </c>
      <c r="P10" s="17">
        <v>0.329280612916106</v>
      </c>
      <c r="Q10" s="17">
        <v>0.31129031719114197</v>
      </c>
      <c r="R10" s="17"/>
      <c r="S10" s="17">
        <v>0.39632756524707602</v>
      </c>
      <c r="T10" s="17">
        <v>0.35110093186680602</v>
      </c>
      <c r="U10" s="17">
        <v>0.34389104462724801</v>
      </c>
      <c r="V10" s="17">
        <v>0.34267253823389499</v>
      </c>
      <c r="W10" s="17">
        <v>0.37086762013861801</v>
      </c>
      <c r="X10" s="17">
        <v>0.38172091022984</v>
      </c>
      <c r="Y10" s="17">
        <v>0.33671810424867699</v>
      </c>
      <c r="Z10" s="17">
        <v>0.277337671512982</v>
      </c>
      <c r="AA10" s="17">
        <v>0.35059736659744001</v>
      </c>
      <c r="AB10" s="17">
        <v>0.25713152023846197</v>
      </c>
      <c r="AC10" s="17">
        <v>0.31169508520859501</v>
      </c>
      <c r="AD10" s="17"/>
      <c r="AE10" s="17">
        <v>0.33117470488057399</v>
      </c>
      <c r="AF10" s="17">
        <v>0.32809685480034301</v>
      </c>
      <c r="AG10" s="17">
        <v>0.40708839453106399</v>
      </c>
      <c r="AH10" s="17"/>
      <c r="AI10" s="17">
        <v>0.378313442683817</v>
      </c>
      <c r="AJ10" s="17">
        <v>0.29903493857621999</v>
      </c>
      <c r="AK10" s="17">
        <v>0.42497910824346702</v>
      </c>
      <c r="AL10" s="17">
        <v>0.30924702743114002</v>
      </c>
      <c r="AM10" s="17">
        <v>0.35274462616852098</v>
      </c>
      <c r="AN10" s="17"/>
      <c r="AO10" s="17">
        <v>0.433191217293735</v>
      </c>
      <c r="AP10" s="17">
        <v>0.312962278421346</v>
      </c>
      <c r="AQ10" s="17">
        <v>0.426124846549022</v>
      </c>
      <c r="AR10" s="17"/>
      <c r="AS10" s="17">
        <v>0.30870487515837602</v>
      </c>
      <c r="AT10" s="17">
        <v>0.35783273317749997</v>
      </c>
      <c r="AU10" s="17">
        <v>0.37276597006858098</v>
      </c>
      <c r="AV10" s="17">
        <v>0.38835240783696801</v>
      </c>
      <c r="AW10" s="17">
        <v>0.38461746903637301</v>
      </c>
      <c r="AX10" s="17"/>
      <c r="AY10" s="17">
        <v>0.44706734287949201</v>
      </c>
      <c r="AZ10" s="17">
        <v>0.33251007221962797</v>
      </c>
      <c r="BA10" s="17">
        <v>0.29275222754025199</v>
      </c>
      <c r="BB10" s="17">
        <v>0.30908910084091701</v>
      </c>
      <c r="BC10" s="17">
        <v>0.31623250787831902</v>
      </c>
      <c r="BD10" s="17">
        <v>0.30986233290145698</v>
      </c>
      <c r="BE10" s="17">
        <v>0.344369988178376</v>
      </c>
      <c r="BF10" s="17">
        <v>0.30333490339969499</v>
      </c>
      <c r="BG10" s="17">
        <v>0.38344103256512202</v>
      </c>
      <c r="BH10" s="17">
        <v>0.38177975867931901</v>
      </c>
      <c r="BI10" s="17">
        <v>0.33214411514549302</v>
      </c>
      <c r="BJ10" s="17">
        <v>0.40194891304841102</v>
      </c>
      <c r="BK10" s="17">
        <v>0.40268225020360199</v>
      </c>
      <c r="BL10" s="17">
        <v>0.42535417230969802</v>
      </c>
      <c r="BM10" s="17">
        <v>0.34807260388983602</v>
      </c>
      <c r="BN10" s="17">
        <v>0.48202440222624499</v>
      </c>
      <c r="BO10" s="17"/>
      <c r="BP10" s="17">
        <v>0.38529843493281601</v>
      </c>
      <c r="BQ10" s="17">
        <v>0.33589940365099502</v>
      </c>
      <c r="BR10" s="17">
        <v>0.379282713301068</v>
      </c>
      <c r="BS10" s="17">
        <v>0.308555816305214</v>
      </c>
      <c r="BT10" s="17">
        <v>0.30012665742337002</v>
      </c>
      <c r="BU10" s="17">
        <v>0.37406110825155903</v>
      </c>
      <c r="BV10" s="17"/>
      <c r="BW10" s="17">
        <v>0.39100570144819902</v>
      </c>
      <c r="BX10" s="17">
        <v>0.33205706224641202</v>
      </c>
      <c r="BY10" s="17">
        <v>0.33981409256001399</v>
      </c>
      <c r="BZ10" s="17">
        <v>0.34289090638634001</v>
      </c>
      <c r="CA10" s="17">
        <v>0.35406997813413899</v>
      </c>
      <c r="CB10" s="17">
        <v>0.36435135267859398</v>
      </c>
      <c r="CC10" s="17">
        <v>0.41260797523054699</v>
      </c>
      <c r="CD10" s="17">
        <v>0.36273609599867801</v>
      </c>
      <c r="CE10" s="17"/>
      <c r="CF10" s="17">
        <v>0.40344863093929501</v>
      </c>
      <c r="CG10" s="17">
        <v>0.35620322494488599</v>
      </c>
      <c r="CH10" s="17">
        <v>0.34517904287156997</v>
      </c>
      <c r="CI10" s="17">
        <v>0.31098295587031999</v>
      </c>
      <c r="CJ10" s="17">
        <v>0.244721697986543</v>
      </c>
      <c r="CK10" s="17"/>
      <c r="CL10" s="17">
        <v>0.381469523930131</v>
      </c>
      <c r="CM10" s="17"/>
      <c r="CN10" s="17">
        <v>0.28440644347486899</v>
      </c>
      <c r="CO10" s="17">
        <v>0.40240495199204901</v>
      </c>
      <c r="CP10" s="17">
        <v>0.43975071228086199</v>
      </c>
    </row>
    <row r="11" spans="2:94" ht="43.5" x14ac:dyDescent="0.35">
      <c r="B11" s="18" t="s">
        <v>292</v>
      </c>
      <c r="C11" s="17">
        <v>6.5410048489192393E-2</v>
      </c>
      <c r="D11" s="17">
        <v>7.1621786542598903E-2</v>
      </c>
      <c r="E11" s="17">
        <v>5.9394411776493003E-2</v>
      </c>
      <c r="F11" s="17"/>
      <c r="G11" s="17">
        <v>0.111099454967325</v>
      </c>
      <c r="H11" s="17">
        <v>7.9183623773679102E-2</v>
      </c>
      <c r="I11" s="17">
        <v>6.1055159369855803E-2</v>
      </c>
      <c r="J11" s="17">
        <v>6.4074351376497599E-2</v>
      </c>
      <c r="K11" s="17">
        <v>3.4818294282521797E-2</v>
      </c>
      <c r="L11" s="17">
        <v>4.8752447993436199E-2</v>
      </c>
      <c r="M11" s="17"/>
      <c r="N11" s="17">
        <v>6.6027478960468997E-2</v>
      </c>
      <c r="O11" s="17">
        <v>6.6540443401580801E-2</v>
      </c>
      <c r="P11" s="17">
        <v>6.3498808449850799E-2</v>
      </c>
      <c r="Q11" s="17">
        <v>6.5087934065811801E-2</v>
      </c>
      <c r="R11" s="17"/>
      <c r="S11" s="17">
        <v>7.9065139481799704E-2</v>
      </c>
      <c r="T11" s="17">
        <v>5.7287439397887698E-2</v>
      </c>
      <c r="U11" s="17">
        <v>6.4494957166199698E-2</v>
      </c>
      <c r="V11" s="17">
        <v>4.5915650347046602E-2</v>
      </c>
      <c r="W11" s="17">
        <v>6.8262393483534106E-2</v>
      </c>
      <c r="X11" s="17">
        <v>9.3383829101665497E-2</v>
      </c>
      <c r="Y11" s="17">
        <v>6.58569383117725E-2</v>
      </c>
      <c r="Z11" s="17">
        <v>8.8766190828139094E-2</v>
      </c>
      <c r="AA11" s="17">
        <v>5.1866292814026702E-2</v>
      </c>
      <c r="AB11" s="17">
        <v>5.6621306444883703E-2</v>
      </c>
      <c r="AC11" s="17">
        <v>5.6712552016073399E-2</v>
      </c>
      <c r="AD11" s="17"/>
      <c r="AE11" s="17">
        <v>6.9140469162488102E-2</v>
      </c>
      <c r="AF11" s="17">
        <v>6.4123418674259705E-2</v>
      </c>
      <c r="AG11" s="17">
        <v>5.4382409261900001E-2</v>
      </c>
      <c r="AH11" s="17"/>
      <c r="AI11" s="17">
        <v>6.4061652942051406E-2</v>
      </c>
      <c r="AJ11" s="17">
        <v>7.4940082543136305E-2</v>
      </c>
      <c r="AK11" s="17">
        <v>5.1113902870801801E-2</v>
      </c>
      <c r="AL11" s="17">
        <v>0.116154938901412</v>
      </c>
      <c r="AM11" s="17">
        <v>5.5619370138267503E-2</v>
      </c>
      <c r="AN11" s="17"/>
      <c r="AO11" s="17">
        <v>6.4561940163083295E-2</v>
      </c>
      <c r="AP11" s="17">
        <v>6.8514844096995306E-2</v>
      </c>
      <c r="AQ11" s="17">
        <v>8.4216968923362903E-2</v>
      </c>
      <c r="AR11" s="17"/>
      <c r="AS11" s="17">
        <v>7.5387200071413696E-2</v>
      </c>
      <c r="AT11" s="17">
        <v>4.6568067968737699E-2</v>
      </c>
      <c r="AU11" s="17">
        <v>6.6556240637203598E-2</v>
      </c>
      <c r="AV11" s="17">
        <v>6.5550972257764906E-2</v>
      </c>
      <c r="AW11" s="17">
        <v>0.131218302598714</v>
      </c>
      <c r="AX11" s="17"/>
      <c r="AY11" s="17">
        <v>0.135718910511781</v>
      </c>
      <c r="AZ11" s="17">
        <v>0.107124671759801</v>
      </c>
      <c r="BA11" s="17">
        <v>5.49012990254873E-2</v>
      </c>
      <c r="BB11" s="17">
        <v>5.4143265385251903E-2</v>
      </c>
      <c r="BC11" s="17">
        <v>7.7930193692420394E-2</v>
      </c>
      <c r="BD11" s="17">
        <v>7.0700607527300702E-2</v>
      </c>
      <c r="BE11" s="17">
        <v>4.4325212056902402E-2</v>
      </c>
      <c r="BF11" s="17">
        <v>7.0669237917431502E-2</v>
      </c>
      <c r="BG11" s="17">
        <v>6.9623207885641802E-2</v>
      </c>
      <c r="BH11" s="17">
        <v>7.5366217521706705E-2</v>
      </c>
      <c r="BI11" s="17">
        <v>5.9318587482521098E-2</v>
      </c>
      <c r="BJ11" s="17">
        <v>4.0493420223051503E-2</v>
      </c>
      <c r="BK11" s="17">
        <v>6.3174144496530901E-2</v>
      </c>
      <c r="BL11" s="17">
        <v>9.9333193752541404E-2</v>
      </c>
      <c r="BM11" s="17">
        <v>8.0972220605047301E-2</v>
      </c>
      <c r="BN11" s="17">
        <v>6.9495103499187E-2</v>
      </c>
      <c r="BO11" s="17"/>
      <c r="BP11" s="17">
        <v>8.9614455496371107E-2</v>
      </c>
      <c r="BQ11" s="17">
        <v>5.2610170553129901E-2</v>
      </c>
      <c r="BR11" s="17">
        <v>5.0540555775091499E-2</v>
      </c>
      <c r="BS11" s="17">
        <v>6.8918619160783096E-2</v>
      </c>
      <c r="BT11" s="17">
        <v>6.3545822522124304E-2</v>
      </c>
      <c r="BU11" s="17">
        <v>5.6167506399495602E-2</v>
      </c>
      <c r="BV11" s="17"/>
      <c r="BW11" s="17">
        <v>7.5402308928957607E-2</v>
      </c>
      <c r="BX11" s="17">
        <v>6.4370141154687296E-2</v>
      </c>
      <c r="BY11" s="17">
        <v>6.20110637599708E-2</v>
      </c>
      <c r="BZ11" s="17">
        <v>7.0707122964499006E-2</v>
      </c>
      <c r="CA11" s="17">
        <v>6.4827585028655793E-2</v>
      </c>
      <c r="CB11" s="17">
        <v>7.4486079356694906E-2</v>
      </c>
      <c r="CC11" s="17">
        <v>8.4752318648804906E-2</v>
      </c>
      <c r="CD11" s="17">
        <v>8.6042823021979603E-2</v>
      </c>
      <c r="CE11" s="17"/>
      <c r="CF11" s="17">
        <v>0.10935710391906101</v>
      </c>
      <c r="CG11" s="17">
        <v>6.8591127369068805E-2</v>
      </c>
      <c r="CH11" s="17">
        <v>6.1060914294111798E-2</v>
      </c>
      <c r="CI11" s="17">
        <v>4.2617183809081902E-2</v>
      </c>
      <c r="CJ11" s="17">
        <v>7.0083497521082297E-2</v>
      </c>
      <c r="CK11" s="17"/>
      <c r="CL11" s="17">
        <v>5.0265256331678602E-2</v>
      </c>
      <c r="CM11" s="17"/>
      <c r="CN11" s="17">
        <v>6.1589122855873903E-2</v>
      </c>
      <c r="CO11" s="17">
        <v>6.8508926540953502E-2</v>
      </c>
      <c r="CP11" s="17">
        <v>7.1675587370820901E-2</v>
      </c>
    </row>
    <row r="12" spans="2:94" x14ac:dyDescent="0.35">
      <c r="B12" s="18" t="s">
        <v>133</v>
      </c>
      <c r="C12" s="19">
        <v>6.2189050943756097E-2</v>
      </c>
      <c r="D12" s="19">
        <v>4.32248094499409E-2</v>
      </c>
      <c r="E12" s="19">
        <v>8.1185042591865306E-2</v>
      </c>
      <c r="F12" s="19"/>
      <c r="G12" s="19">
        <v>4.3910286012339803E-2</v>
      </c>
      <c r="H12" s="19">
        <v>6.2936899970204199E-2</v>
      </c>
      <c r="I12" s="19">
        <v>9.2714558435067401E-2</v>
      </c>
      <c r="J12" s="19">
        <v>7.5185011429572304E-2</v>
      </c>
      <c r="K12" s="19">
        <v>5.59707501970634E-2</v>
      </c>
      <c r="L12" s="19">
        <v>4.2570484261580999E-2</v>
      </c>
      <c r="M12" s="19"/>
      <c r="N12" s="19">
        <v>3.8814626315996303E-2</v>
      </c>
      <c r="O12" s="19">
        <v>5.5269950555576201E-2</v>
      </c>
      <c r="P12" s="19">
        <v>6.1747376505554098E-2</v>
      </c>
      <c r="Q12" s="19">
        <v>9.4866265309539399E-2</v>
      </c>
      <c r="R12" s="19"/>
      <c r="S12" s="19">
        <v>3.4990015124493498E-2</v>
      </c>
      <c r="T12" s="19">
        <v>7.49622921486158E-2</v>
      </c>
      <c r="U12" s="19">
        <v>8.3537321887692598E-2</v>
      </c>
      <c r="V12" s="19">
        <v>6.7113436019498499E-2</v>
      </c>
      <c r="W12" s="19">
        <v>5.0468323555979799E-2</v>
      </c>
      <c r="X12" s="19">
        <v>6.0921541430063099E-2</v>
      </c>
      <c r="Y12" s="19">
        <v>5.7262182157341197E-2</v>
      </c>
      <c r="Z12" s="19">
        <v>6.3840684663592495E-2</v>
      </c>
      <c r="AA12" s="19">
        <v>8.158311033059E-2</v>
      </c>
      <c r="AB12" s="19">
        <v>5.1444927657405402E-2</v>
      </c>
      <c r="AC12" s="19">
        <v>6.3918813287473494E-2</v>
      </c>
      <c r="AD12" s="19"/>
      <c r="AE12" s="19">
        <v>5.2211312271581101E-2</v>
      </c>
      <c r="AF12" s="19">
        <v>5.2804600324757402E-2</v>
      </c>
      <c r="AG12" s="19">
        <v>0.114978784614025</v>
      </c>
      <c r="AH12" s="19"/>
      <c r="AI12" s="19">
        <v>4.54356078979926E-2</v>
      </c>
      <c r="AJ12" s="19">
        <v>5.2946076372977498E-2</v>
      </c>
      <c r="AK12" s="19">
        <v>3.9056252760887901E-2</v>
      </c>
      <c r="AL12" s="19">
        <v>6.5850769142135404E-2</v>
      </c>
      <c r="AM12" s="19">
        <v>0.134460753212784</v>
      </c>
      <c r="AN12" s="19"/>
      <c r="AO12" s="19">
        <v>3.7542964252207399E-2</v>
      </c>
      <c r="AP12" s="19">
        <v>5.2581926701789003E-2</v>
      </c>
      <c r="AQ12" s="19">
        <v>2.81134537326884E-2</v>
      </c>
      <c r="AR12" s="19"/>
      <c r="AS12" s="19">
        <v>8.6039615389957094E-2</v>
      </c>
      <c r="AT12" s="19">
        <v>6.8451760811348197E-2</v>
      </c>
      <c r="AU12" s="19">
        <v>5.9764553208822201E-2</v>
      </c>
      <c r="AV12" s="19">
        <v>3.8748004075188698E-2</v>
      </c>
      <c r="AW12" s="19">
        <v>3.9756498361316298E-2</v>
      </c>
      <c r="AX12" s="19"/>
      <c r="AY12" s="19">
        <v>3.3955236850783999E-2</v>
      </c>
      <c r="AZ12" s="19">
        <v>0.105546711211465</v>
      </c>
      <c r="BA12" s="19">
        <v>6.4119351498616695E-2</v>
      </c>
      <c r="BB12" s="19">
        <v>9.0731285874411399E-2</v>
      </c>
      <c r="BC12" s="19">
        <v>7.9082332459965807E-2</v>
      </c>
      <c r="BD12" s="19">
        <v>6.2483660334874798E-2</v>
      </c>
      <c r="BE12" s="19">
        <v>5.7225193715391302E-2</v>
      </c>
      <c r="BF12" s="19">
        <v>7.3498002294021494E-2</v>
      </c>
      <c r="BG12" s="19">
        <v>6.2855062538362205E-2</v>
      </c>
      <c r="BH12" s="19">
        <v>4.3624639885697702E-2</v>
      </c>
      <c r="BI12" s="19">
        <v>5.8369179468770002E-2</v>
      </c>
      <c r="BJ12" s="19">
        <v>2.70688276740833E-2</v>
      </c>
      <c r="BK12" s="19">
        <v>2.3311353954962599E-2</v>
      </c>
      <c r="BL12" s="19">
        <v>4.72404839004106E-2</v>
      </c>
      <c r="BM12" s="19">
        <v>3.9365581442949001E-2</v>
      </c>
      <c r="BN12" s="19">
        <v>0</v>
      </c>
      <c r="BO12" s="19"/>
      <c r="BP12" s="19">
        <v>5.4805626513126302E-2</v>
      </c>
      <c r="BQ12" s="19">
        <v>6.5766357962324301E-2</v>
      </c>
      <c r="BR12" s="19">
        <v>6.9189899702302396E-2</v>
      </c>
      <c r="BS12" s="19">
        <v>6.64631243996293E-2</v>
      </c>
      <c r="BT12" s="19">
        <v>5.5510703178298898E-2</v>
      </c>
      <c r="BU12" s="19">
        <v>5.0138283533285498E-2</v>
      </c>
      <c r="BV12" s="19"/>
      <c r="BW12" s="19">
        <v>7.6395934468701798E-2</v>
      </c>
      <c r="BX12" s="19">
        <v>6.2630077296101705E-2</v>
      </c>
      <c r="BY12" s="19">
        <v>4.6789747758668898E-2</v>
      </c>
      <c r="BZ12" s="19">
        <v>5.1231280803406498E-2</v>
      </c>
      <c r="CA12" s="19">
        <v>5.6120501211949197E-2</v>
      </c>
      <c r="CB12" s="19">
        <v>4.8542810171207901E-2</v>
      </c>
      <c r="CC12" s="19">
        <v>5.8234839459724498E-2</v>
      </c>
      <c r="CD12" s="19">
        <v>8.4132432873519306E-2</v>
      </c>
      <c r="CE12" s="19"/>
      <c r="CF12" s="19">
        <v>3.2028428497787399E-2</v>
      </c>
      <c r="CG12" s="19">
        <v>4.70364826658227E-2</v>
      </c>
      <c r="CH12" s="19">
        <v>6.8045696700910097E-2</v>
      </c>
      <c r="CI12" s="19">
        <v>9.1410986700709906E-2</v>
      </c>
      <c r="CJ12" s="19">
        <v>0.10397816335910801</v>
      </c>
      <c r="CK12" s="19"/>
      <c r="CL12" s="19">
        <v>4.8438728012525002E-2</v>
      </c>
      <c r="CM12" s="19"/>
      <c r="CN12" s="19">
        <v>7.3862901023389896E-2</v>
      </c>
      <c r="CO12" s="19">
        <v>6.7858545551422803E-2</v>
      </c>
      <c r="CP12" s="19">
        <v>3.0998880061276199E-2</v>
      </c>
    </row>
    <row r="13" spans="2:94" x14ac:dyDescent="0.35">
      <c r="B13" s="16"/>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CP17"/>
  <sheetViews>
    <sheetView showGridLines="0" topLeftCell="A5" workbookViewId="0">
      <pane xSplit="2" topLeftCell="Y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29" x14ac:dyDescent="0.35">
      <c r="B9" s="18" t="s">
        <v>290</v>
      </c>
      <c r="C9" s="17">
        <v>0.37394031303014702</v>
      </c>
      <c r="D9" s="17">
        <v>0.39415647612810301</v>
      </c>
      <c r="E9" s="17">
        <v>0.35029794357531002</v>
      </c>
      <c r="F9" s="17"/>
      <c r="G9" s="17">
        <v>0.32001095730132501</v>
      </c>
      <c r="H9" s="17">
        <v>0.32969686564869299</v>
      </c>
      <c r="I9" s="17">
        <v>0.330728497524307</v>
      </c>
      <c r="J9" s="17">
        <v>0.39206195964961799</v>
      </c>
      <c r="K9" s="17">
        <v>0.41966950939315001</v>
      </c>
      <c r="L9" s="17">
        <v>0.43600235060336601</v>
      </c>
      <c r="M9" s="17"/>
      <c r="N9" s="17">
        <v>0.34757173249128598</v>
      </c>
      <c r="O9" s="17">
        <v>0.37723579441553901</v>
      </c>
      <c r="P9" s="17">
        <v>0.38157349531389101</v>
      </c>
      <c r="Q9" s="17">
        <v>0.39208429030909098</v>
      </c>
      <c r="R9" s="17"/>
      <c r="S9" s="17">
        <v>0.36153773035932901</v>
      </c>
      <c r="T9" s="17">
        <v>0.36991065310548998</v>
      </c>
      <c r="U9" s="17">
        <v>0.38813818830485802</v>
      </c>
      <c r="V9" s="17">
        <v>0.38799451176514599</v>
      </c>
      <c r="W9" s="17">
        <v>0.33805800341417502</v>
      </c>
      <c r="X9" s="17">
        <v>0.34270527631171899</v>
      </c>
      <c r="Y9" s="17">
        <v>0.39180725590070598</v>
      </c>
      <c r="Z9" s="17">
        <v>0.40262466140682901</v>
      </c>
      <c r="AA9" s="17">
        <v>0.347297201866474</v>
      </c>
      <c r="AB9" s="17">
        <v>0.40399324249201402</v>
      </c>
      <c r="AC9" s="17">
        <v>0.43061550206279497</v>
      </c>
      <c r="AD9" s="17"/>
      <c r="AE9" s="17">
        <v>0.39954055464468902</v>
      </c>
      <c r="AF9" s="17">
        <v>0.39081579954048001</v>
      </c>
      <c r="AG9" s="17">
        <v>0.27909862849252298</v>
      </c>
      <c r="AH9" s="17"/>
      <c r="AI9" s="17">
        <v>0.34310348772247401</v>
      </c>
      <c r="AJ9" s="17">
        <v>0.42959171399276902</v>
      </c>
      <c r="AK9" s="17">
        <v>0.37534780518208599</v>
      </c>
      <c r="AL9" s="17">
        <v>0.47253658642113699</v>
      </c>
      <c r="AM9" s="17">
        <v>0.30810990234866198</v>
      </c>
      <c r="AN9" s="17"/>
      <c r="AO9" s="17">
        <v>0.29225759859605599</v>
      </c>
      <c r="AP9" s="17">
        <v>0.41580660977115402</v>
      </c>
      <c r="AQ9" s="17">
        <v>0.331499844610667</v>
      </c>
      <c r="AR9" s="17"/>
      <c r="AS9" s="17">
        <v>0.39334854953216403</v>
      </c>
      <c r="AT9" s="17">
        <v>0.352003019157963</v>
      </c>
      <c r="AU9" s="17">
        <v>0.36784904319211797</v>
      </c>
      <c r="AV9" s="17">
        <v>0.35952776414524301</v>
      </c>
      <c r="AW9" s="17">
        <v>0.237027152697247</v>
      </c>
      <c r="AX9" s="17"/>
      <c r="AY9" s="17">
        <v>0.41646618888975501</v>
      </c>
      <c r="AZ9" s="17">
        <v>0.3606968695476</v>
      </c>
      <c r="BA9" s="17">
        <v>0.39453581124438403</v>
      </c>
      <c r="BB9" s="17">
        <v>0.408892001002781</v>
      </c>
      <c r="BC9" s="17">
        <v>0.382936798169906</v>
      </c>
      <c r="BD9" s="17">
        <v>0.36928104973978199</v>
      </c>
      <c r="BE9" s="17">
        <v>0.39547624084208799</v>
      </c>
      <c r="BF9" s="17">
        <v>0.385690233971065</v>
      </c>
      <c r="BG9" s="17">
        <v>0.37484342497923501</v>
      </c>
      <c r="BH9" s="17">
        <v>0.35075231544961799</v>
      </c>
      <c r="BI9" s="17">
        <v>0.35653418936579101</v>
      </c>
      <c r="BJ9" s="17">
        <v>0.36150096990297498</v>
      </c>
      <c r="BK9" s="17">
        <v>0.35455423244553502</v>
      </c>
      <c r="BL9" s="17">
        <v>0.32536595949068498</v>
      </c>
      <c r="BM9" s="17">
        <v>0.38948572289188299</v>
      </c>
      <c r="BN9" s="17">
        <v>0.33330660793840799</v>
      </c>
      <c r="BO9" s="17"/>
      <c r="BP9" s="17">
        <v>0.36813770777596799</v>
      </c>
      <c r="BQ9" s="17">
        <v>0.38594448360601202</v>
      </c>
      <c r="BR9" s="17">
        <v>0.35673789032884601</v>
      </c>
      <c r="BS9" s="17">
        <v>0.36989442948453</v>
      </c>
      <c r="BT9" s="17">
        <v>0.38526351872697101</v>
      </c>
      <c r="BU9" s="17">
        <v>0.36679797999799901</v>
      </c>
      <c r="BV9" s="17"/>
      <c r="BW9" s="17">
        <v>0.328960783152841</v>
      </c>
      <c r="BX9" s="17">
        <v>0.37801868505470798</v>
      </c>
      <c r="BY9" s="17">
        <v>0.37141528901909099</v>
      </c>
      <c r="BZ9" s="17">
        <v>0.38839228259337399</v>
      </c>
      <c r="CA9" s="17">
        <v>0.38859097427442801</v>
      </c>
      <c r="CB9" s="17">
        <v>0.368012112428938</v>
      </c>
      <c r="CC9" s="17">
        <v>0.381032164764876</v>
      </c>
      <c r="CD9" s="17">
        <v>0.35216345568244001</v>
      </c>
      <c r="CE9" s="17"/>
      <c r="CF9" s="17">
        <v>0.40401626027847598</v>
      </c>
      <c r="CG9" s="17">
        <v>0.36238945097168201</v>
      </c>
      <c r="CH9" s="17">
        <v>0.36912248005874099</v>
      </c>
      <c r="CI9" s="17">
        <v>0.39088970000025303</v>
      </c>
      <c r="CJ9" s="17">
        <v>0.40016603386809102</v>
      </c>
      <c r="CK9" s="17"/>
      <c r="CL9" s="17">
        <v>0.34280798158113301</v>
      </c>
      <c r="CM9" s="17"/>
      <c r="CN9" s="17">
        <v>0.42980385428372198</v>
      </c>
      <c r="CO9" s="17">
        <v>0.30121759899138401</v>
      </c>
      <c r="CP9" s="17">
        <v>0.30415510493818099</v>
      </c>
    </row>
    <row r="10" spans="2:94" ht="43.5" x14ac:dyDescent="0.35">
      <c r="B10" s="18" t="s">
        <v>291</v>
      </c>
      <c r="C10" s="17">
        <v>0.397107683001026</v>
      </c>
      <c r="D10" s="17">
        <v>0.39363953982669397</v>
      </c>
      <c r="E10" s="17">
        <v>0.40260136220204401</v>
      </c>
      <c r="F10" s="17"/>
      <c r="G10" s="17">
        <v>0.41865499056641697</v>
      </c>
      <c r="H10" s="17">
        <v>0.45715427464921499</v>
      </c>
      <c r="I10" s="17">
        <v>0.43515976790371003</v>
      </c>
      <c r="J10" s="17">
        <v>0.38886141404861102</v>
      </c>
      <c r="K10" s="17">
        <v>0.34993858427257801</v>
      </c>
      <c r="L10" s="17">
        <v>0.34089180151814302</v>
      </c>
      <c r="M10" s="17"/>
      <c r="N10" s="17">
        <v>0.43789191381794501</v>
      </c>
      <c r="O10" s="17">
        <v>0.40715296502968101</v>
      </c>
      <c r="P10" s="17">
        <v>0.39072336898368398</v>
      </c>
      <c r="Q10" s="17">
        <v>0.347593504272592</v>
      </c>
      <c r="R10" s="17"/>
      <c r="S10" s="17">
        <v>0.430641098517759</v>
      </c>
      <c r="T10" s="17">
        <v>0.39240213731065099</v>
      </c>
      <c r="U10" s="17">
        <v>0.34486586158194898</v>
      </c>
      <c r="V10" s="17">
        <v>0.38918781637369898</v>
      </c>
      <c r="W10" s="17">
        <v>0.44437452108887199</v>
      </c>
      <c r="X10" s="17">
        <v>0.40956537611025901</v>
      </c>
      <c r="Y10" s="17">
        <v>0.375657135992567</v>
      </c>
      <c r="Z10" s="17">
        <v>0.43129414618427903</v>
      </c>
      <c r="AA10" s="17">
        <v>0.416711237239697</v>
      </c>
      <c r="AB10" s="17">
        <v>0.34295819782285197</v>
      </c>
      <c r="AC10" s="17">
        <v>0.38605007014881898</v>
      </c>
      <c r="AD10" s="17"/>
      <c r="AE10" s="17">
        <v>0.36454936022696399</v>
      </c>
      <c r="AF10" s="17">
        <v>0.40491297823523997</v>
      </c>
      <c r="AG10" s="17">
        <v>0.448479628378537</v>
      </c>
      <c r="AH10" s="17"/>
      <c r="AI10" s="17">
        <v>0.40740237225152798</v>
      </c>
      <c r="AJ10" s="17">
        <v>0.383164088085796</v>
      </c>
      <c r="AK10" s="17">
        <v>0.43990718157584602</v>
      </c>
      <c r="AL10" s="17">
        <v>0.29678208531764999</v>
      </c>
      <c r="AM10" s="17">
        <v>0.40164659595578101</v>
      </c>
      <c r="AN10" s="17"/>
      <c r="AO10" s="17">
        <v>0.45295005152141499</v>
      </c>
      <c r="AP10" s="17">
        <v>0.40515109939538702</v>
      </c>
      <c r="AQ10" s="17">
        <v>0.41756039473090401</v>
      </c>
      <c r="AR10" s="17"/>
      <c r="AS10" s="17">
        <v>0.34701431756916801</v>
      </c>
      <c r="AT10" s="17">
        <v>0.41186829006656001</v>
      </c>
      <c r="AU10" s="17">
        <v>0.409007491333651</v>
      </c>
      <c r="AV10" s="17">
        <v>0.48298879167071002</v>
      </c>
      <c r="AW10" s="17">
        <v>0.528222622988053</v>
      </c>
      <c r="AX10" s="17"/>
      <c r="AY10" s="17">
        <v>0.41730545182663897</v>
      </c>
      <c r="AZ10" s="17">
        <v>0.37625138043231898</v>
      </c>
      <c r="BA10" s="17">
        <v>0.34710996066626698</v>
      </c>
      <c r="BB10" s="17">
        <v>0.32835055143538699</v>
      </c>
      <c r="BC10" s="17">
        <v>0.36296734125434998</v>
      </c>
      <c r="BD10" s="17">
        <v>0.42214649757503597</v>
      </c>
      <c r="BE10" s="17">
        <v>0.39207137487208799</v>
      </c>
      <c r="BF10" s="17">
        <v>0.385910333568036</v>
      </c>
      <c r="BG10" s="17">
        <v>0.416060360312552</v>
      </c>
      <c r="BH10" s="17">
        <v>0.445147838596059</v>
      </c>
      <c r="BI10" s="17">
        <v>0.38860653091166503</v>
      </c>
      <c r="BJ10" s="17">
        <v>0.40815209787815698</v>
      </c>
      <c r="BK10" s="17">
        <v>0.46040115088302502</v>
      </c>
      <c r="BL10" s="17">
        <v>0.41150683958651701</v>
      </c>
      <c r="BM10" s="17">
        <v>0.412085789643449</v>
      </c>
      <c r="BN10" s="17">
        <v>0.51854289923198305</v>
      </c>
      <c r="BO10" s="17"/>
      <c r="BP10" s="17">
        <v>0.42034947981510601</v>
      </c>
      <c r="BQ10" s="17">
        <v>0.382568920829572</v>
      </c>
      <c r="BR10" s="17">
        <v>0.40718194848428102</v>
      </c>
      <c r="BS10" s="17">
        <v>0.39462165898571699</v>
      </c>
      <c r="BT10" s="17">
        <v>0.38553362592013701</v>
      </c>
      <c r="BU10" s="17">
        <v>0.38447242068733301</v>
      </c>
      <c r="BV10" s="17"/>
      <c r="BW10" s="17">
        <v>0.433596452413188</v>
      </c>
      <c r="BX10" s="17">
        <v>0.40155366571613399</v>
      </c>
      <c r="BY10" s="17">
        <v>0.414396610837582</v>
      </c>
      <c r="BZ10" s="17">
        <v>0.37007322380019803</v>
      </c>
      <c r="CA10" s="17">
        <v>0.397727943096087</v>
      </c>
      <c r="CB10" s="17">
        <v>0.44975858716727202</v>
      </c>
      <c r="CC10" s="17">
        <v>0.39148486054326098</v>
      </c>
      <c r="CD10" s="17">
        <v>0.35787659602112498</v>
      </c>
      <c r="CE10" s="17"/>
      <c r="CF10" s="17">
        <v>0.345126386409562</v>
      </c>
      <c r="CG10" s="17">
        <v>0.40932013616979401</v>
      </c>
      <c r="CH10" s="17">
        <v>0.41412880862325802</v>
      </c>
      <c r="CI10" s="17">
        <v>0.37472559662011401</v>
      </c>
      <c r="CJ10" s="17">
        <v>0.30862318824583401</v>
      </c>
      <c r="CK10" s="17"/>
      <c r="CL10" s="17">
        <v>0.46168983233175998</v>
      </c>
      <c r="CM10" s="17"/>
      <c r="CN10" s="17">
        <v>0.348136568885546</v>
      </c>
      <c r="CO10" s="17">
        <v>0.46070438693594701</v>
      </c>
      <c r="CP10" s="17">
        <v>0.458404982487571</v>
      </c>
    </row>
    <row r="11" spans="2:94" ht="43.5" x14ac:dyDescent="0.35">
      <c r="B11" s="18" t="s">
        <v>292</v>
      </c>
      <c r="C11" s="17">
        <v>0.13784565259570999</v>
      </c>
      <c r="D11" s="17">
        <v>0.15139440114529701</v>
      </c>
      <c r="E11" s="17">
        <v>0.12571188370116901</v>
      </c>
      <c r="F11" s="17"/>
      <c r="G11" s="17">
        <v>0.167049759526602</v>
      </c>
      <c r="H11" s="17">
        <v>0.11891597818437399</v>
      </c>
      <c r="I11" s="17">
        <v>0.11001807734833199</v>
      </c>
      <c r="J11" s="17">
        <v>0.129501587458525</v>
      </c>
      <c r="K11" s="17">
        <v>0.142414262842257</v>
      </c>
      <c r="L11" s="17">
        <v>0.1601922458159</v>
      </c>
      <c r="M11" s="17"/>
      <c r="N11" s="17">
        <v>0.152209261151693</v>
      </c>
      <c r="O11" s="17">
        <v>0.13477814727769599</v>
      </c>
      <c r="P11" s="17">
        <v>0.13887616788687601</v>
      </c>
      <c r="Q11" s="17">
        <v>0.12640755438814799</v>
      </c>
      <c r="R11" s="17"/>
      <c r="S11" s="17">
        <v>0.141711367441304</v>
      </c>
      <c r="T11" s="17">
        <v>0.141809982764843</v>
      </c>
      <c r="U11" s="17">
        <v>0.14718021172717799</v>
      </c>
      <c r="V11" s="17">
        <v>0.13636667948504899</v>
      </c>
      <c r="W11" s="17">
        <v>0.126177404846955</v>
      </c>
      <c r="X11" s="17">
        <v>0.153919520039385</v>
      </c>
      <c r="Y11" s="17">
        <v>0.14767882391029299</v>
      </c>
      <c r="Z11" s="17">
        <v>9.4570566409382301E-2</v>
      </c>
      <c r="AA11" s="17">
        <v>0.130135796547698</v>
      </c>
      <c r="AB11" s="17">
        <v>0.156004676514688</v>
      </c>
      <c r="AC11" s="17">
        <v>9.5017366750190499E-2</v>
      </c>
      <c r="AD11" s="17"/>
      <c r="AE11" s="17">
        <v>0.15172461206944399</v>
      </c>
      <c r="AF11" s="17">
        <v>0.137902263700282</v>
      </c>
      <c r="AG11" s="17">
        <v>0.101728981711645</v>
      </c>
      <c r="AH11" s="17"/>
      <c r="AI11" s="17">
        <v>0.17789164215581399</v>
      </c>
      <c r="AJ11" s="17">
        <v>0.111690120321586</v>
      </c>
      <c r="AK11" s="17">
        <v>0.146483514704663</v>
      </c>
      <c r="AL11" s="17">
        <v>0.157445610941088</v>
      </c>
      <c r="AM11" s="17">
        <v>9.6405997978185401E-2</v>
      </c>
      <c r="AN11" s="17"/>
      <c r="AO11" s="17">
        <v>0.189212158674046</v>
      </c>
      <c r="AP11" s="17">
        <v>0.11193314262620099</v>
      </c>
      <c r="AQ11" s="17">
        <v>0.19448138931599401</v>
      </c>
      <c r="AR11" s="17"/>
      <c r="AS11" s="17">
        <v>0.153414050524323</v>
      </c>
      <c r="AT11" s="17">
        <v>0.13510269597439201</v>
      </c>
      <c r="AU11" s="17">
        <v>0.12781337884299701</v>
      </c>
      <c r="AV11" s="17">
        <v>9.8084671544762997E-2</v>
      </c>
      <c r="AW11" s="17">
        <v>0.17266091914756601</v>
      </c>
      <c r="AX11" s="17"/>
      <c r="AY11" s="17">
        <v>6.6871572185379605E-2</v>
      </c>
      <c r="AZ11" s="17">
        <v>0.129357424111711</v>
      </c>
      <c r="BA11" s="17">
        <v>0.14560593585909301</v>
      </c>
      <c r="BB11" s="17">
        <v>0.126171027542158</v>
      </c>
      <c r="BC11" s="17">
        <v>0.13984321487947499</v>
      </c>
      <c r="BD11" s="17">
        <v>0.132084455222338</v>
      </c>
      <c r="BE11" s="17">
        <v>0.11369864421652499</v>
      </c>
      <c r="BF11" s="17">
        <v>0.15693011468924301</v>
      </c>
      <c r="BG11" s="17">
        <v>0.12941359913120801</v>
      </c>
      <c r="BH11" s="17">
        <v>0.13336352791987699</v>
      </c>
      <c r="BI11" s="17">
        <v>0.16055330297150899</v>
      </c>
      <c r="BJ11" s="17">
        <v>0.171095226797598</v>
      </c>
      <c r="BK11" s="17">
        <v>0.13256867022239199</v>
      </c>
      <c r="BL11" s="17">
        <v>0.202564196402723</v>
      </c>
      <c r="BM11" s="17">
        <v>0.13175187002348099</v>
      </c>
      <c r="BN11" s="17">
        <v>0.14815049282960899</v>
      </c>
      <c r="BO11" s="17"/>
      <c r="BP11" s="17">
        <v>0.13052847548933399</v>
      </c>
      <c r="BQ11" s="17">
        <v>0.13504762393195299</v>
      </c>
      <c r="BR11" s="17">
        <v>0.12680823378956901</v>
      </c>
      <c r="BS11" s="17">
        <v>0.15512677047495199</v>
      </c>
      <c r="BT11" s="17">
        <v>0.130260285540412</v>
      </c>
      <c r="BU11" s="17">
        <v>0.160225354544698</v>
      </c>
      <c r="BV11" s="17"/>
      <c r="BW11" s="17">
        <v>0.16051125375172701</v>
      </c>
      <c r="BX11" s="17">
        <v>0.121784299372344</v>
      </c>
      <c r="BY11" s="17">
        <v>0.144352933610292</v>
      </c>
      <c r="BZ11" s="17">
        <v>0.15766147294764199</v>
      </c>
      <c r="CA11" s="17">
        <v>0.136458715557712</v>
      </c>
      <c r="CB11" s="17">
        <v>0.116177593331942</v>
      </c>
      <c r="CC11" s="17">
        <v>0.14906383620708899</v>
      </c>
      <c r="CD11" s="17">
        <v>0.13455795479820501</v>
      </c>
      <c r="CE11" s="17"/>
      <c r="CF11" s="17">
        <v>0.21000471354863001</v>
      </c>
      <c r="CG11" s="17">
        <v>0.160533491028714</v>
      </c>
      <c r="CH11" s="17">
        <v>0.116583331383737</v>
      </c>
      <c r="CI11" s="17">
        <v>9.8523868959576294E-2</v>
      </c>
      <c r="CJ11" s="17">
        <v>0.12578080803248301</v>
      </c>
      <c r="CK11" s="17"/>
      <c r="CL11" s="17">
        <v>0.13477725716748801</v>
      </c>
      <c r="CM11" s="17"/>
      <c r="CN11" s="17">
        <v>0.113333570111552</v>
      </c>
      <c r="CO11" s="17">
        <v>0.145274112064294</v>
      </c>
      <c r="CP11" s="17">
        <v>0.187950351324737</v>
      </c>
    </row>
    <row r="12" spans="2:94" x14ac:dyDescent="0.35">
      <c r="B12" s="18" t="s">
        <v>133</v>
      </c>
      <c r="C12" s="19">
        <v>9.1106351373116998E-2</v>
      </c>
      <c r="D12" s="19">
        <v>6.0809582899905699E-2</v>
      </c>
      <c r="E12" s="19">
        <v>0.121388810521477</v>
      </c>
      <c r="F12" s="19"/>
      <c r="G12" s="19">
        <v>9.4284292605656003E-2</v>
      </c>
      <c r="H12" s="19">
        <v>9.4232881517717401E-2</v>
      </c>
      <c r="I12" s="19">
        <v>0.124093657223651</v>
      </c>
      <c r="J12" s="19">
        <v>8.9575038843246399E-2</v>
      </c>
      <c r="K12" s="19">
        <v>8.7977643492014798E-2</v>
      </c>
      <c r="L12" s="19">
        <v>6.2913602062590404E-2</v>
      </c>
      <c r="M12" s="19"/>
      <c r="N12" s="19">
        <v>6.2327092539076701E-2</v>
      </c>
      <c r="O12" s="19">
        <v>8.0833093277083906E-2</v>
      </c>
      <c r="P12" s="19">
        <v>8.8826967815548802E-2</v>
      </c>
      <c r="Q12" s="19">
        <v>0.133914651030168</v>
      </c>
      <c r="R12" s="19"/>
      <c r="S12" s="19">
        <v>6.6109803681607696E-2</v>
      </c>
      <c r="T12" s="19">
        <v>9.5877226819016004E-2</v>
      </c>
      <c r="U12" s="19">
        <v>0.119815738386015</v>
      </c>
      <c r="V12" s="19">
        <v>8.6450992376105498E-2</v>
      </c>
      <c r="W12" s="19">
        <v>9.1390070649997907E-2</v>
      </c>
      <c r="X12" s="19">
        <v>9.3809827538637799E-2</v>
      </c>
      <c r="Y12" s="19">
        <v>8.4856784196433999E-2</v>
      </c>
      <c r="Z12" s="19">
        <v>7.15106259995094E-2</v>
      </c>
      <c r="AA12" s="19">
        <v>0.10585576434613</v>
      </c>
      <c r="AB12" s="19">
        <v>9.7043883170445905E-2</v>
      </c>
      <c r="AC12" s="19">
        <v>8.8317061038195394E-2</v>
      </c>
      <c r="AD12" s="19"/>
      <c r="AE12" s="19">
        <v>8.4185473058903296E-2</v>
      </c>
      <c r="AF12" s="19">
        <v>6.6368958523998503E-2</v>
      </c>
      <c r="AG12" s="19">
        <v>0.170692761417295</v>
      </c>
      <c r="AH12" s="19"/>
      <c r="AI12" s="19">
        <v>7.1602497870184106E-2</v>
      </c>
      <c r="AJ12" s="19">
        <v>7.5554077599848599E-2</v>
      </c>
      <c r="AK12" s="19">
        <v>3.8261498537404903E-2</v>
      </c>
      <c r="AL12" s="19">
        <v>7.3235717320125196E-2</v>
      </c>
      <c r="AM12" s="19">
        <v>0.19383750371737099</v>
      </c>
      <c r="AN12" s="19"/>
      <c r="AO12" s="19">
        <v>6.5580191208483796E-2</v>
      </c>
      <c r="AP12" s="19">
        <v>6.7109148207259106E-2</v>
      </c>
      <c r="AQ12" s="19">
        <v>5.6458371342435101E-2</v>
      </c>
      <c r="AR12" s="19"/>
      <c r="AS12" s="19">
        <v>0.106223082374345</v>
      </c>
      <c r="AT12" s="19">
        <v>0.101025994801086</v>
      </c>
      <c r="AU12" s="19">
        <v>9.5330086631233601E-2</v>
      </c>
      <c r="AV12" s="19">
        <v>5.9398772639284503E-2</v>
      </c>
      <c r="AW12" s="19">
        <v>6.2089305167134498E-2</v>
      </c>
      <c r="AX12" s="19"/>
      <c r="AY12" s="19">
        <v>9.9356787098226998E-2</v>
      </c>
      <c r="AZ12" s="19">
        <v>0.13369432590836999</v>
      </c>
      <c r="BA12" s="19">
        <v>0.11274829223025599</v>
      </c>
      <c r="BB12" s="19">
        <v>0.136586420019674</v>
      </c>
      <c r="BC12" s="19">
        <v>0.114252645696269</v>
      </c>
      <c r="BD12" s="19">
        <v>7.6487997462843196E-2</v>
      </c>
      <c r="BE12" s="19">
        <v>9.8753740069298504E-2</v>
      </c>
      <c r="BF12" s="19">
        <v>7.1469317771655605E-2</v>
      </c>
      <c r="BG12" s="19">
        <v>7.9682615577005095E-2</v>
      </c>
      <c r="BH12" s="19">
        <v>7.0736318034445703E-2</v>
      </c>
      <c r="BI12" s="19">
        <v>9.4305976751034706E-2</v>
      </c>
      <c r="BJ12" s="19">
        <v>5.9251705421269202E-2</v>
      </c>
      <c r="BK12" s="19">
        <v>5.2475946449047503E-2</v>
      </c>
      <c r="BL12" s="19">
        <v>6.0563004520074598E-2</v>
      </c>
      <c r="BM12" s="19">
        <v>6.6676617441187302E-2</v>
      </c>
      <c r="BN12" s="19">
        <v>0</v>
      </c>
      <c r="BO12" s="19"/>
      <c r="BP12" s="19">
        <v>8.0984336919592906E-2</v>
      </c>
      <c r="BQ12" s="19">
        <v>9.6438971632462595E-2</v>
      </c>
      <c r="BR12" s="19">
        <v>0.109271927397304</v>
      </c>
      <c r="BS12" s="19">
        <v>8.0357141054800907E-2</v>
      </c>
      <c r="BT12" s="19">
        <v>9.8942569812480397E-2</v>
      </c>
      <c r="BU12" s="19">
        <v>8.8504244769969403E-2</v>
      </c>
      <c r="BV12" s="19"/>
      <c r="BW12" s="19">
        <v>7.6931510682244603E-2</v>
      </c>
      <c r="BX12" s="19">
        <v>9.8643349856812806E-2</v>
      </c>
      <c r="BY12" s="19">
        <v>6.9835166533034995E-2</v>
      </c>
      <c r="BZ12" s="19">
        <v>8.3873020658785699E-2</v>
      </c>
      <c r="CA12" s="19">
        <v>7.7222367071773407E-2</v>
      </c>
      <c r="CB12" s="19">
        <v>6.6051707071848806E-2</v>
      </c>
      <c r="CC12" s="19">
        <v>7.8419138484773401E-2</v>
      </c>
      <c r="CD12" s="19">
        <v>0.15540199349823</v>
      </c>
      <c r="CE12" s="19"/>
      <c r="CF12" s="19">
        <v>4.0852639763331901E-2</v>
      </c>
      <c r="CG12" s="19">
        <v>6.7756921829809996E-2</v>
      </c>
      <c r="CH12" s="19">
        <v>0.100165379934264</v>
      </c>
      <c r="CI12" s="19">
        <v>0.135860834420057</v>
      </c>
      <c r="CJ12" s="19">
        <v>0.16542996985359201</v>
      </c>
      <c r="CK12" s="19"/>
      <c r="CL12" s="19">
        <v>6.07249289196196E-2</v>
      </c>
      <c r="CM12" s="19"/>
      <c r="CN12" s="19">
        <v>0.10872600671917999</v>
      </c>
      <c r="CO12" s="19">
        <v>9.2803902008374906E-2</v>
      </c>
      <c r="CP12" s="19">
        <v>4.9489561249510601E-2</v>
      </c>
    </row>
    <row r="13" spans="2:94" x14ac:dyDescent="0.35">
      <c r="B13" s="16"/>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CP17"/>
  <sheetViews>
    <sheetView showGridLines="0" topLeftCell="A6" workbookViewId="0">
      <pane xSplit="2" topLeftCell="AI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29" x14ac:dyDescent="0.35">
      <c r="B9" s="18" t="s">
        <v>290</v>
      </c>
      <c r="C9" s="17">
        <v>0.464658305952793</v>
      </c>
      <c r="D9" s="17">
        <v>0.49585687373415099</v>
      </c>
      <c r="E9" s="17">
        <v>0.43098148914773599</v>
      </c>
      <c r="F9" s="17"/>
      <c r="G9" s="17">
        <v>0.38340174110319802</v>
      </c>
      <c r="H9" s="17">
        <v>0.38041001590163198</v>
      </c>
      <c r="I9" s="17">
        <v>0.41958977142234</v>
      </c>
      <c r="J9" s="17">
        <v>0.48290419538579499</v>
      </c>
      <c r="K9" s="17">
        <v>0.56309076418925497</v>
      </c>
      <c r="L9" s="17">
        <v>0.54379964951550297</v>
      </c>
      <c r="M9" s="17"/>
      <c r="N9" s="17">
        <v>0.48873541026922201</v>
      </c>
      <c r="O9" s="17">
        <v>0.475171492682671</v>
      </c>
      <c r="P9" s="17">
        <v>0.45695297325911299</v>
      </c>
      <c r="Q9" s="17">
        <v>0.434416869808537</v>
      </c>
      <c r="R9" s="17"/>
      <c r="S9" s="17">
        <v>0.461385238700317</v>
      </c>
      <c r="T9" s="17">
        <v>0.491446211503481</v>
      </c>
      <c r="U9" s="17">
        <v>0.43899387832826697</v>
      </c>
      <c r="V9" s="17">
        <v>0.47291418320977302</v>
      </c>
      <c r="W9" s="17">
        <v>0.424859898438532</v>
      </c>
      <c r="X9" s="17">
        <v>0.43906548764397002</v>
      </c>
      <c r="Y9" s="17">
        <v>0.46165360409122003</v>
      </c>
      <c r="Z9" s="17">
        <v>0.495347761913983</v>
      </c>
      <c r="AA9" s="17">
        <v>0.40572999800450199</v>
      </c>
      <c r="AB9" s="17">
        <v>0.54332698879200203</v>
      </c>
      <c r="AC9" s="17">
        <v>0.50051545028171796</v>
      </c>
      <c r="AD9" s="17"/>
      <c r="AE9" s="17">
        <v>0.48047340533077598</v>
      </c>
      <c r="AF9" s="17">
        <v>0.49825750439411498</v>
      </c>
      <c r="AG9" s="17">
        <v>0.36076637660697602</v>
      </c>
      <c r="AH9" s="17"/>
      <c r="AI9" s="17">
        <v>0.44087207835398001</v>
      </c>
      <c r="AJ9" s="17">
        <v>0.50980045848931299</v>
      </c>
      <c r="AK9" s="17">
        <v>0.47140883786466298</v>
      </c>
      <c r="AL9" s="17">
        <v>0.57800644429770598</v>
      </c>
      <c r="AM9" s="17">
        <v>0.39096323405671501</v>
      </c>
      <c r="AN9" s="17"/>
      <c r="AO9" s="17">
        <v>0.35864253818492497</v>
      </c>
      <c r="AP9" s="17">
        <v>0.50609470421738201</v>
      </c>
      <c r="AQ9" s="17">
        <v>0.45781771786944903</v>
      </c>
      <c r="AR9" s="17"/>
      <c r="AS9" s="17">
        <v>0.45187036839969802</v>
      </c>
      <c r="AT9" s="17">
        <v>0.42722952239601603</v>
      </c>
      <c r="AU9" s="17">
        <v>0.49458772249508498</v>
      </c>
      <c r="AV9" s="17">
        <v>0.48612197713049898</v>
      </c>
      <c r="AW9" s="17">
        <v>0.46925807691703703</v>
      </c>
      <c r="AX9" s="17"/>
      <c r="AY9" s="17">
        <v>0.41699100084145102</v>
      </c>
      <c r="AZ9" s="17">
        <v>0.41243145660566599</v>
      </c>
      <c r="BA9" s="17">
        <v>0.489800956324146</v>
      </c>
      <c r="BB9" s="17">
        <v>0.45200649469690701</v>
      </c>
      <c r="BC9" s="17">
        <v>0.47673191413386301</v>
      </c>
      <c r="BD9" s="17">
        <v>0.47070136024007198</v>
      </c>
      <c r="BE9" s="17">
        <v>0.43305292208836199</v>
      </c>
      <c r="BF9" s="17">
        <v>0.47214081113627898</v>
      </c>
      <c r="BG9" s="17">
        <v>0.438262678060508</v>
      </c>
      <c r="BH9" s="17">
        <v>0.40796717788256798</v>
      </c>
      <c r="BI9" s="17">
        <v>0.441441883235551</v>
      </c>
      <c r="BJ9" s="17">
        <v>0.54006648785954603</v>
      </c>
      <c r="BK9" s="17">
        <v>0.57096192928016498</v>
      </c>
      <c r="BL9" s="17">
        <v>0.51601083437545203</v>
      </c>
      <c r="BM9" s="17">
        <v>0.56468745825676003</v>
      </c>
      <c r="BN9" s="17">
        <v>0.47964441039865502</v>
      </c>
      <c r="BO9" s="17"/>
      <c r="BP9" s="17">
        <v>0.45687589061976902</v>
      </c>
      <c r="BQ9" s="17">
        <v>0.48294158483650601</v>
      </c>
      <c r="BR9" s="17">
        <v>0.425815448557813</v>
      </c>
      <c r="BS9" s="17">
        <v>0.47873509162737499</v>
      </c>
      <c r="BT9" s="17">
        <v>0.474802674126582</v>
      </c>
      <c r="BU9" s="17">
        <v>0.422232396018481</v>
      </c>
      <c r="BV9" s="17"/>
      <c r="BW9" s="17">
        <v>0.41976777259767201</v>
      </c>
      <c r="BX9" s="17">
        <v>0.47784867862123698</v>
      </c>
      <c r="BY9" s="17">
        <v>0.47200939191347502</v>
      </c>
      <c r="BZ9" s="17">
        <v>0.46470106892224999</v>
      </c>
      <c r="CA9" s="17">
        <v>0.489082912334456</v>
      </c>
      <c r="CB9" s="17">
        <v>0.43821308956420901</v>
      </c>
      <c r="CC9" s="17">
        <v>0.45724940587575702</v>
      </c>
      <c r="CD9" s="17">
        <v>0.41528204127836998</v>
      </c>
      <c r="CE9" s="17"/>
      <c r="CF9" s="17">
        <v>0.43070229759488299</v>
      </c>
      <c r="CG9" s="17">
        <v>0.47746272003516899</v>
      </c>
      <c r="CH9" s="17">
        <v>0.45962577552871198</v>
      </c>
      <c r="CI9" s="17">
        <v>0.48159801621018</v>
      </c>
      <c r="CJ9" s="17">
        <v>0.39708841686618601</v>
      </c>
      <c r="CK9" s="17"/>
      <c r="CL9" s="17">
        <v>0.438634964696685</v>
      </c>
      <c r="CM9" s="17"/>
      <c r="CN9" s="17">
        <v>0.52838894502846101</v>
      </c>
      <c r="CO9" s="17">
        <v>0.398313745456844</v>
      </c>
      <c r="CP9" s="17">
        <v>0.37181839565410801</v>
      </c>
    </row>
    <row r="10" spans="2:94" ht="43.5" x14ac:dyDescent="0.35">
      <c r="B10" s="18" t="s">
        <v>291</v>
      </c>
      <c r="C10" s="17">
        <v>0.32627100141802501</v>
      </c>
      <c r="D10" s="17">
        <v>0.31902102630421297</v>
      </c>
      <c r="E10" s="17">
        <v>0.33492955002616698</v>
      </c>
      <c r="F10" s="17"/>
      <c r="G10" s="17">
        <v>0.37517742720848202</v>
      </c>
      <c r="H10" s="17">
        <v>0.38876911749662202</v>
      </c>
      <c r="I10" s="17">
        <v>0.36728768913852899</v>
      </c>
      <c r="J10" s="17">
        <v>0.308456688415638</v>
      </c>
      <c r="K10" s="17">
        <v>0.241784670912567</v>
      </c>
      <c r="L10" s="17">
        <v>0.28014979895355702</v>
      </c>
      <c r="M10" s="17"/>
      <c r="N10" s="17">
        <v>0.33886039130511703</v>
      </c>
      <c r="O10" s="17">
        <v>0.329352474821904</v>
      </c>
      <c r="P10" s="17">
        <v>0.332529284317018</v>
      </c>
      <c r="Q10" s="17">
        <v>0.30531971533284302</v>
      </c>
      <c r="R10" s="17"/>
      <c r="S10" s="17">
        <v>0.37524264374655197</v>
      </c>
      <c r="T10" s="17">
        <v>0.31181599527529502</v>
      </c>
      <c r="U10" s="17">
        <v>0.32798257084842802</v>
      </c>
      <c r="V10" s="17">
        <v>0.31808996237353199</v>
      </c>
      <c r="W10" s="17">
        <v>0.352372663778516</v>
      </c>
      <c r="X10" s="17">
        <v>0.32583711300518098</v>
      </c>
      <c r="Y10" s="17">
        <v>0.32823198501652601</v>
      </c>
      <c r="Z10" s="17">
        <v>0.31814519029957999</v>
      </c>
      <c r="AA10" s="17">
        <v>0.35687107367135801</v>
      </c>
      <c r="AB10" s="17">
        <v>0.26022341959050099</v>
      </c>
      <c r="AC10" s="17">
        <v>0.25786612683067001</v>
      </c>
      <c r="AD10" s="17"/>
      <c r="AE10" s="17">
        <v>0.30646055731345301</v>
      </c>
      <c r="AF10" s="17">
        <v>0.31784948733319202</v>
      </c>
      <c r="AG10" s="17">
        <v>0.37151612169895298</v>
      </c>
      <c r="AH10" s="17"/>
      <c r="AI10" s="17">
        <v>0.35849638692642699</v>
      </c>
      <c r="AJ10" s="17">
        <v>0.30079438768597799</v>
      </c>
      <c r="AK10" s="17">
        <v>0.33738797867689502</v>
      </c>
      <c r="AL10" s="17">
        <v>0.20615238635979</v>
      </c>
      <c r="AM10" s="17">
        <v>0.32408337876355298</v>
      </c>
      <c r="AN10" s="17"/>
      <c r="AO10" s="17">
        <v>0.41188197156397799</v>
      </c>
      <c r="AP10" s="17">
        <v>0.31281216096468201</v>
      </c>
      <c r="AQ10" s="17">
        <v>0.375263356283834</v>
      </c>
      <c r="AR10" s="17"/>
      <c r="AS10" s="17">
        <v>0.30840849861792602</v>
      </c>
      <c r="AT10" s="17">
        <v>0.34203779121851502</v>
      </c>
      <c r="AU10" s="17">
        <v>0.321812803544265</v>
      </c>
      <c r="AV10" s="17">
        <v>0.35214721910834901</v>
      </c>
      <c r="AW10" s="17">
        <v>0.31766135582913002</v>
      </c>
      <c r="AX10" s="17"/>
      <c r="AY10" s="17">
        <v>0.25877510550356603</v>
      </c>
      <c r="AZ10" s="17">
        <v>0.31310239090820402</v>
      </c>
      <c r="BA10" s="17">
        <v>0.25853454603134302</v>
      </c>
      <c r="BB10" s="17">
        <v>0.27066727476578301</v>
      </c>
      <c r="BC10" s="17">
        <v>0.32919009980485398</v>
      </c>
      <c r="BD10" s="17">
        <v>0.31287922319607703</v>
      </c>
      <c r="BE10" s="17">
        <v>0.35351481610660601</v>
      </c>
      <c r="BF10" s="17">
        <v>0.32192999465391298</v>
      </c>
      <c r="BG10" s="17">
        <v>0.37637156808695699</v>
      </c>
      <c r="BH10" s="17">
        <v>0.42051022512637998</v>
      </c>
      <c r="BI10" s="17">
        <v>0.33633938659770402</v>
      </c>
      <c r="BJ10" s="17">
        <v>0.27482665711068799</v>
      </c>
      <c r="BK10" s="17">
        <v>0.30423019698489201</v>
      </c>
      <c r="BL10" s="17">
        <v>0.322612680019284</v>
      </c>
      <c r="BM10" s="17">
        <v>0.25373433511036497</v>
      </c>
      <c r="BN10" s="17">
        <v>0.397169955545641</v>
      </c>
      <c r="BO10" s="17"/>
      <c r="BP10" s="17">
        <v>0.34033734971688101</v>
      </c>
      <c r="BQ10" s="17">
        <v>0.31261528443738601</v>
      </c>
      <c r="BR10" s="17">
        <v>0.35738186487510298</v>
      </c>
      <c r="BS10" s="17">
        <v>0.30106668614346899</v>
      </c>
      <c r="BT10" s="17">
        <v>0.30738357741171801</v>
      </c>
      <c r="BU10" s="17">
        <v>0.39408542646141898</v>
      </c>
      <c r="BV10" s="17"/>
      <c r="BW10" s="17">
        <v>0.35981013328607803</v>
      </c>
      <c r="BX10" s="17">
        <v>0.316221759500533</v>
      </c>
      <c r="BY10" s="17">
        <v>0.33519548608623601</v>
      </c>
      <c r="BZ10" s="17">
        <v>0.324557075862557</v>
      </c>
      <c r="CA10" s="17">
        <v>0.339638937822133</v>
      </c>
      <c r="CB10" s="17">
        <v>0.30457896021279601</v>
      </c>
      <c r="CC10" s="17">
        <v>0.35063619904751098</v>
      </c>
      <c r="CD10" s="17">
        <v>0.31039359323260302</v>
      </c>
      <c r="CE10" s="17"/>
      <c r="CF10" s="17">
        <v>0.35476734045639002</v>
      </c>
      <c r="CG10" s="17">
        <v>0.33270219795940098</v>
      </c>
      <c r="CH10" s="17">
        <v>0.33343722699592698</v>
      </c>
      <c r="CI10" s="17">
        <v>0.285095245912318</v>
      </c>
      <c r="CJ10" s="17">
        <v>0.28882756102851798</v>
      </c>
      <c r="CK10" s="17"/>
      <c r="CL10" s="17">
        <v>0.406192018099096</v>
      </c>
      <c r="CM10" s="17"/>
      <c r="CN10" s="17">
        <v>0.26868050560917001</v>
      </c>
      <c r="CO10" s="17">
        <v>0.39499703958603799</v>
      </c>
      <c r="CP10" s="17">
        <v>0.40318363616038599</v>
      </c>
    </row>
    <row r="11" spans="2:94" ht="43.5" x14ac:dyDescent="0.35">
      <c r="B11" s="18" t="s">
        <v>292</v>
      </c>
      <c r="C11" s="17">
        <v>0.120614611623067</v>
      </c>
      <c r="D11" s="17">
        <v>0.125460891819133</v>
      </c>
      <c r="E11" s="17">
        <v>0.116836888235774</v>
      </c>
      <c r="F11" s="17"/>
      <c r="G11" s="17">
        <v>0.16418206644002201</v>
      </c>
      <c r="H11" s="17">
        <v>0.12307429228098</v>
      </c>
      <c r="I11" s="17">
        <v>9.8107089335280798E-2</v>
      </c>
      <c r="J11" s="17">
        <v>0.12001573850455299</v>
      </c>
      <c r="K11" s="17">
        <v>0.10696533275884799</v>
      </c>
      <c r="L11" s="17">
        <v>0.117453397832154</v>
      </c>
      <c r="M11" s="17"/>
      <c r="N11" s="17">
        <v>0.119387710258486</v>
      </c>
      <c r="O11" s="17">
        <v>0.108222024758807</v>
      </c>
      <c r="P11" s="17">
        <v>0.125153738522567</v>
      </c>
      <c r="Q11" s="17">
        <v>0.13030292891099801</v>
      </c>
      <c r="R11" s="17"/>
      <c r="S11" s="17">
        <v>0.11080996270016399</v>
      </c>
      <c r="T11" s="17">
        <v>0.104292992051934</v>
      </c>
      <c r="U11" s="17">
        <v>0.120328047683048</v>
      </c>
      <c r="V11" s="17">
        <v>0.11789918967139</v>
      </c>
      <c r="W11" s="17">
        <v>0.14394123714127999</v>
      </c>
      <c r="X11" s="17">
        <v>0.14890397000018901</v>
      </c>
      <c r="Y11" s="17">
        <v>0.11893264175372099</v>
      </c>
      <c r="Z11" s="17">
        <v>0.115819961423687</v>
      </c>
      <c r="AA11" s="17">
        <v>0.13688726950601701</v>
      </c>
      <c r="AB11" s="17">
        <v>9.5353435687722796E-2</v>
      </c>
      <c r="AC11" s="17">
        <v>0.12848001116858301</v>
      </c>
      <c r="AD11" s="17"/>
      <c r="AE11" s="17">
        <v>0.135901109992242</v>
      </c>
      <c r="AF11" s="17">
        <v>0.111680301769393</v>
      </c>
      <c r="AG11" s="17">
        <v>0.104683014706207</v>
      </c>
      <c r="AH11" s="17"/>
      <c r="AI11" s="17">
        <v>0.13278845704535699</v>
      </c>
      <c r="AJ11" s="17">
        <v>0.114737912923821</v>
      </c>
      <c r="AK11" s="17">
        <v>0.14706949671177599</v>
      </c>
      <c r="AL11" s="17">
        <v>0.13784069275413999</v>
      </c>
      <c r="AM11" s="17">
        <v>0.103259293947518</v>
      </c>
      <c r="AN11" s="17"/>
      <c r="AO11" s="17">
        <v>0.166885664625574</v>
      </c>
      <c r="AP11" s="17">
        <v>0.114826205724029</v>
      </c>
      <c r="AQ11" s="17">
        <v>0.12138031433579401</v>
      </c>
      <c r="AR11" s="17"/>
      <c r="AS11" s="17">
        <v>0.13618789617121599</v>
      </c>
      <c r="AT11" s="17">
        <v>0.13368141823518701</v>
      </c>
      <c r="AU11" s="17">
        <v>9.52824573220971E-2</v>
      </c>
      <c r="AV11" s="17">
        <v>0.10531800531904</v>
      </c>
      <c r="AW11" s="17">
        <v>0.12587915728798199</v>
      </c>
      <c r="AX11" s="17"/>
      <c r="AY11" s="17">
        <v>0.23005964412895699</v>
      </c>
      <c r="AZ11" s="17">
        <v>0.144821451965849</v>
      </c>
      <c r="BA11" s="17">
        <v>0.149779129786657</v>
      </c>
      <c r="BB11" s="17">
        <v>0.13046578991368801</v>
      </c>
      <c r="BC11" s="17">
        <v>9.5066202419902004E-2</v>
      </c>
      <c r="BD11" s="17">
        <v>0.13455661107608599</v>
      </c>
      <c r="BE11" s="17">
        <v>0.108085477951678</v>
      </c>
      <c r="BF11" s="17">
        <v>0.13219330814934899</v>
      </c>
      <c r="BG11" s="17">
        <v>0.104075540781978</v>
      </c>
      <c r="BH11" s="17">
        <v>0.110031965035902</v>
      </c>
      <c r="BI11" s="17">
        <v>0.13424953070787299</v>
      </c>
      <c r="BJ11" s="17">
        <v>0.13621641563574199</v>
      </c>
      <c r="BK11" s="17">
        <v>8.4442875283730595E-2</v>
      </c>
      <c r="BL11" s="17">
        <v>0.11330869461259099</v>
      </c>
      <c r="BM11" s="17">
        <v>0.130227469289555</v>
      </c>
      <c r="BN11" s="17">
        <v>0.116942809482981</v>
      </c>
      <c r="BO11" s="17"/>
      <c r="BP11" s="17">
        <v>0.121479955921713</v>
      </c>
      <c r="BQ11" s="17">
        <v>0.112207082165231</v>
      </c>
      <c r="BR11" s="17">
        <v>0.117769877273526</v>
      </c>
      <c r="BS11" s="17">
        <v>0.136649884736743</v>
      </c>
      <c r="BT11" s="17">
        <v>0.124793487263977</v>
      </c>
      <c r="BU11" s="17">
        <v>9.9596416129569904E-2</v>
      </c>
      <c r="BV11" s="17"/>
      <c r="BW11" s="17">
        <v>0.136684646181124</v>
      </c>
      <c r="BX11" s="17">
        <v>0.111450952171323</v>
      </c>
      <c r="BY11" s="17">
        <v>0.12255521964334699</v>
      </c>
      <c r="BZ11" s="17">
        <v>0.121262540216601</v>
      </c>
      <c r="CA11" s="17">
        <v>0.114285132895694</v>
      </c>
      <c r="CB11" s="17">
        <v>0.176876532293089</v>
      </c>
      <c r="CC11" s="17">
        <v>9.2551407620506995E-2</v>
      </c>
      <c r="CD11" s="17">
        <v>0.158016323457663</v>
      </c>
      <c r="CE11" s="17"/>
      <c r="CF11" s="17">
        <v>0.17667302916609101</v>
      </c>
      <c r="CG11" s="17">
        <v>0.12563320342340401</v>
      </c>
      <c r="CH11" s="17">
        <v>0.106691874383987</v>
      </c>
      <c r="CI11" s="17">
        <v>0.10898221543764799</v>
      </c>
      <c r="CJ11" s="17">
        <v>0.13282229465581899</v>
      </c>
      <c r="CK11" s="17"/>
      <c r="CL11" s="17">
        <v>9.5440618452225304E-2</v>
      </c>
      <c r="CM11" s="17"/>
      <c r="CN11" s="17">
        <v>9.9701776509844894E-2</v>
      </c>
      <c r="CO11" s="17">
        <v>0.11271808836949999</v>
      </c>
      <c r="CP11" s="17">
        <v>0.174690839733567</v>
      </c>
    </row>
    <row r="12" spans="2:94" x14ac:dyDescent="0.35">
      <c r="B12" s="18" t="s">
        <v>133</v>
      </c>
      <c r="C12" s="19">
        <v>8.84560810061151E-2</v>
      </c>
      <c r="D12" s="19">
        <v>5.9661208142503003E-2</v>
      </c>
      <c r="E12" s="19">
        <v>0.117252072590323</v>
      </c>
      <c r="F12" s="19"/>
      <c r="G12" s="19">
        <v>7.7238765248298299E-2</v>
      </c>
      <c r="H12" s="19">
        <v>0.10774657432076599</v>
      </c>
      <c r="I12" s="19">
        <v>0.11501545010385</v>
      </c>
      <c r="J12" s="19">
        <v>8.8623377694014405E-2</v>
      </c>
      <c r="K12" s="19">
        <v>8.8159232139330607E-2</v>
      </c>
      <c r="L12" s="19">
        <v>5.8597153698786202E-2</v>
      </c>
      <c r="M12" s="19"/>
      <c r="N12" s="19">
        <v>5.3016488167175198E-2</v>
      </c>
      <c r="O12" s="19">
        <v>8.72540077366179E-2</v>
      </c>
      <c r="P12" s="19">
        <v>8.5364003901302193E-2</v>
      </c>
      <c r="Q12" s="19">
        <v>0.12996048594762299</v>
      </c>
      <c r="R12" s="19"/>
      <c r="S12" s="19">
        <v>5.25621548529661E-2</v>
      </c>
      <c r="T12" s="19">
        <v>9.24448011692902E-2</v>
      </c>
      <c r="U12" s="19">
        <v>0.112695503140258</v>
      </c>
      <c r="V12" s="19">
        <v>9.1096664745305297E-2</v>
      </c>
      <c r="W12" s="19">
        <v>7.8826200641671298E-2</v>
      </c>
      <c r="X12" s="19">
        <v>8.6193429350660003E-2</v>
      </c>
      <c r="Y12" s="19">
        <v>9.1181769138533403E-2</v>
      </c>
      <c r="Z12" s="19">
        <v>7.0687086362749604E-2</v>
      </c>
      <c r="AA12" s="19">
        <v>0.100511658818122</v>
      </c>
      <c r="AB12" s="19">
        <v>0.101096155929775</v>
      </c>
      <c r="AC12" s="19">
        <v>0.113138411719029</v>
      </c>
      <c r="AD12" s="19"/>
      <c r="AE12" s="19">
        <v>7.7164927363529104E-2</v>
      </c>
      <c r="AF12" s="19">
        <v>7.22127065033005E-2</v>
      </c>
      <c r="AG12" s="19">
        <v>0.16303448698786499</v>
      </c>
      <c r="AH12" s="19"/>
      <c r="AI12" s="19">
        <v>6.7843077674236293E-2</v>
      </c>
      <c r="AJ12" s="19">
        <v>7.4667240900887999E-2</v>
      </c>
      <c r="AK12" s="19">
        <v>4.4133686746666498E-2</v>
      </c>
      <c r="AL12" s="19">
        <v>7.80004765883653E-2</v>
      </c>
      <c r="AM12" s="19">
        <v>0.181694093232214</v>
      </c>
      <c r="AN12" s="19"/>
      <c r="AO12" s="19">
        <v>6.2589825625522302E-2</v>
      </c>
      <c r="AP12" s="19">
        <v>6.6266929093906898E-2</v>
      </c>
      <c r="AQ12" s="19">
        <v>4.5538611510923102E-2</v>
      </c>
      <c r="AR12" s="19"/>
      <c r="AS12" s="19">
        <v>0.10353323681116</v>
      </c>
      <c r="AT12" s="19">
        <v>9.7051268150282102E-2</v>
      </c>
      <c r="AU12" s="19">
        <v>8.8317016638553E-2</v>
      </c>
      <c r="AV12" s="19">
        <v>5.6412798442112097E-2</v>
      </c>
      <c r="AW12" s="19">
        <v>8.7201409965850504E-2</v>
      </c>
      <c r="AX12" s="19"/>
      <c r="AY12" s="19">
        <v>9.4174249526026002E-2</v>
      </c>
      <c r="AZ12" s="19">
        <v>0.12964470052028099</v>
      </c>
      <c r="BA12" s="19">
        <v>0.101885367857854</v>
      </c>
      <c r="BB12" s="19">
        <v>0.146860440623622</v>
      </c>
      <c r="BC12" s="19">
        <v>9.9011783641380705E-2</v>
      </c>
      <c r="BD12" s="19">
        <v>8.1862805487764798E-2</v>
      </c>
      <c r="BE12" s="19">
        <v>0.105346783853354</v>
      </c>
      <c r="BF12" s="19">
        <v>7.3735886060458805E-2</v>
      </c>
      <c r="BG12" s="19">
        <v>8.1290213070556602E-2</v>
      </c>
      <c r="BH12" s="19">
        <v>6.1490631955149901E-2</v>
      </c>
      <c r="BI12" s="19">
        <v>8.79691994588718E-2</v>
      </c>
      <c r="BJ12" s="19">
        <v>4.8890439394024203E-2</v>
      </c>
      <c r="BK12" s="19">
        <v>4.0364998451213101E-2</v>
      </c>
      <c r="BL12" s="19">
        <v>4.8067790992672901E-2</v>
      </c>
      <c r="BM12" s="19">
        <v>5.13507373433192E-2</v>
      </c>
      <c r="BN12" s="19">
        <v>6.2428245727235198E-3</v>
      </c>
      <c r="BO12" s="19"/>
      <c r="BP12" s="19">
        <v>8.1306803741638095E-2</v>
      </c>
      <c r="BQ12" s="19">
        <v>9.2236048560877096E-2</v>
      </c>
      <c r="BR12" s="19">
        <v>9.90328092935579E-2</v>
      </c>
      <c r="BS12" s="19">
        <v>8.3548337492413097E-2</v>
      </c>
      <c r="BT12" s="19">
        <v>9.3020261197722803E-2</v>
      </c>
      <c r="BU12" s="19">
        <v>8.4085761390530506E-2</v>
      </c>
      <c r="BV12" s="19"/>
      <c r="BW12" s="19">
        <v>8.3737447935125497E-2</v>
      </c>
      <c r="BX12" s="19">
        <v>9.4478609706907801E-2</v>
      </c>
      <c r="BY12" s="19">
        <v>7.0239902356941206E-2</v>
      </c>
      <c r="BZ12" s="19">
        <v>8.9479314998591894E-2</v>
      </c>
      <c r="CA12" s="19">
        <v>5.6993016947717398E-2</v>
      </c>
      <c r="CB12" s="19">
        <v>8.0331417929906598E-2</v>
      </c>
      <c r="CC12" s="19">
        <v>9.9562987456224605E-2</v>
      </c>
      <c r="CD12" s="19">
        <v>0.11630804203136499</v>
      </c>
      <c r="CE12" s="19"/>
      <c r="CF12" s="19">
        <v>3.7857332782635401E-2</v>
      </c>
      <c r="CG12" s="19">
        <v>6.4201878582026306E-2</v>
      </c>
      <c r="CH12" s="19">
        <v>0.100245123091374</v>
      </c>
      <c r="CI12" s="19">
        <v>0.12432452243985399</v>
      </c>
      <c r="CJ12" s="19">
        <v>0.18126172744947699</v>
      </c>
      <c r="CK12" s="19"/>
      <c r="CL12" s="19">
        <v>5.9732398751993702E-2</v>
      </c>
      <c r="CM12" s="19"/>
      <c r="CN12" s="19">
        <v>0.10322877285252401</v>
      </c>
      <c r="CO12" s="19">
        <v>9.3971126587618706E-2</v>
      </c>
      <c r="CP12" s="19">
        <v>5.0307128451939298E-2</v>
      </c>
    </row>
    <row r="13" spans="2:94" x14ac:dyDescent="0.35">
      <c r="B13" s="16"/>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CP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29" x14ac:dyDescent="0.35">
      <c r="B9" s="18" t="s">
        <v>290</v>
      </c>
      <c r="C9" s="17">
        <v>0.349446344512225</v>
      </c>
      <c r="D9" s="17">
        <v>0.37395880882709498</v>
      </c>
      <c r="E9" s="17">
        <v>0.322851522576177</v>
      </c>
      <c r="F9" s="17"/>
      <c r="G9" s="17">
        <v>0.30742590280286403</v>
      </c>
      <c r="H9" s="17">
        <v>0.305899426860336</v>
      </c>
      <c r="I9" s="17">
        <v>0.32638875923115201</v>
      </c>
      <c r="J9" s="17">
        <v>0.37782954013650699</v>
      </c>
      <c r="K9" s="17">
        <v>0.38826193102679102</v>
      </c>
      <c r="L9" s="17">
        <v>0.38288927209705098</v>
      </c>
      <c r="M9" s="17"/>
      <c r="N9" s="17">
        <v>0.35202241548831298</v>
      </c>
      <c r="O9" s="17">
        <v>0.35378974764649401</v>
      </c>
      <c r="P9" s="17">
        <v>0.35138752003156098</v>
      </c>
      <c r="Q9" s="17">
        <v>0.33993182774646602</v>
      </c>
      <c r="R9" s="17"/>
      <c r="S9" s="17">
        <v>0.35368722148085002</v>
      </c>
      <c r="T9" s="17">
        <v>0.35153318302389103</v>
      </c>
      <c r="U9" s="17">
        <v>0.30831062580223001</v>
      </c>
      <c r="V9" s="17">
        <v>0.347109801266066</v>
      </c>
      <c r="W9" s="17">
        <v>0.28909457884122303</v>
      </c>
      <c r="X9" s="17">
        <v>0.35930563946201599</v>
      </c>
      <c r="Y9" s="17">
        <v>0.36381297702558701</v>
      </c>
      <c r="Z9" s="17">
        <v>0.32531710688283799</v>
      </c>
      <c r="AA9" s="17">
        <v>0.347906875258856</v>
      </c>
      <c r="AB9" s="17">
        <v>0.37684766967830702</v>
      </c>
      <c r="AC9" s="17">
        <v>0.419493237914839</v>
      </c>
      <c r="AD9" s="17"/>
      <c r="AE9" s="17">
        <v>0.36581753184132398</v>
      </c>
      <c r="AF9" s="17">
        <v>0.36446533890936</v>
      </c>
      <c r="AG9" s="17">
        <v>0.28275438592359597</v>
      </c>
      <c r="AH9" s="17"/>
      <c r="AI9" s="17">
        <v>0.31679435784050602</v>
      </c>
      <c r="AJ9" s="17">
        <v>0.41351170909361801</v>
      </c>
      <c r="AK9" s="17">
        <v>0.302100126224081</v>
      </c>
      <c r="AL9" s="17">
        <v>0.375407982129565</v>
      </c>
      <c r="AM9" s="17">
        <v>0.28965834892842901</v>
      </c>
      <c r="AN9" s="17"/>
      <c r="AO9" s="17">
        <v>0.285466728012856</v>
      </c>
      <c r="AP9" s="17">
        <v>0.39611198567768202</v>
      </c>
      <c r="AQ9" s="17">
        <v>0.30270074067274599</v>
      </c>
      <c r="AR9" s="17"/>
      <c r="AS9" s="17">
        <v>0.37107162928019</v>
      </c>
      <c r="AT9" s="17">
        <v>0.312450557004048</v>
      </c>
      <c r="AU9" s="17">
        <v>0.35403760626978498</v>
      </c>
      <c r="AV9" s="17">
        <v>0.34708076499597901</v>
      </c>
      <c r="AW9" s="17">
        <v>0.24363139724657801</v>
      </c>
      <c r="AX9" s="17"/>
      <c r="AY9" s="17">
        <v>0.37486787157402601</v>
      </c>
      <c r="AZ9" s="17">
        <v>0.30261798232870102</v>
      </c>
      <c r="BA9" s="17">
        <v>0.36131590671925801</v>
      </c>
      <c r="BB9" s="17">
        <v>0.39746932322633599</v>
      </c>
      <c r="BC9" s="17">
        <v>0.38884626996871702</v>
      </c>
      <c r="BD9" s="17">
        <v>0.33045339337426499</v>
      </c>
      <c r="BE9" s="17">
        <v>0.352146865177065</v>
      </c>
      <c r="BF9" s="17">
        <v>0.33203073437400399</v>
      </c>
      <c r="BG9" s="17">
        <v>0.36229335332282298</v>
      </c>
      <c r="BH9" s="17">
        <v>0.30600584753624199</v>
      </c>
      <c r="BI9" s="17">
        <v>0.36418060479978998</v>
      </c>
      <c r="BJ9" s="17">
        <v>0.31665051724627602</v>
      </c>
      <c r="BK9" s="17">
        <v>0.34074747060772997</v>
      </c>
      <c r="BL9" s="17">
        <v>0.36456254999287602</v>
      </c>
      <c r="BM9" s="17">
        <v>0.432962515209461</v>
      </c>
      <c r="BN9" s="17">
        <v>0.34616315005725001</v>
      </c>
      <c r="BO9" s="17"/>
      <c r="BP9" s="17">
        <v>0.34686180314140302</v>
      </c>
      <c r="BQ9" s="17">
        <v>0.35791929596002098</v>
      </c>
      <c r="BR9" s="17">
        <v>0.353920318293589</v>
      </c>
      <c r="BS9" s="17">
        <v>0.34389951688001602</v>
      </c>
      <c r="BT9" s="17">
        <v>0.33708736149244201</v>
      </c>
      <c r="BU9" s="17">
        <v>0.34494436436375397</v>
      </c>
      <c r="BV9" s="17"/>
      <c r="BW9" s="17">
        <v>0.33408840348875302</v>
      </c>
      <c r="BX9" s="17">
        <v>0.37176746996667398</v>
      </c>
      <c r="BY9" s="17">
        <v>0.33680122368443799</v>
      </c>
      <c r="BZ9" s="17">
        <v>0.345699376709169</v>
      </c>
      <c r="CA9" s="17">
        <v>0.38934051035732498</v>
      </c>
      <c r="CB9" s="17">
        <v>0.34025205987065998</v>
      </c>
      <c r="CC9" s="17">
        <v>0.35549620705290202</v>
      </c>
      <c r="CD9" s="17">
        <v>0.289665663740374</v>
      </c>
      <c r="CE9" s="17"/>
      <c r="CF9" s="17">
        <v>0.38133040941318003</v>
      </c>
      <c r="CG9" s="17">
        <v>0.328519904380908</v>
      </c>
      <c r="CH9" s="17">
        <v>0.34956439556976798</v>
      </c>
      <c r="CI9" s="17">
        <v>0.37786350941379099</v>
      </c>
      <c r="CJ9" s="17">
        <v>0.36601433637351</v>
      </c>
      <c r="CK9" s="17"/>
      <c r="CL9" s="17">
        <v>0.33625683797551298</v>
      </c>
      <c r="CM9" s="17"/>
      <c r="CN9" s="17">
        <v>0.404909550045985</v>
      </c>
      <c r="CO9" s="17">
        <v>0.27521678983436998</v>
      </c>
      <c r="CP9" s="17">
        <v>0.28177527287833198</v>
      </c>
    </row>
    <row r="10" spans="2:94" ht="43.5" x14ac:dyDescent="0.35">
      <c r="B10" s="18" t="s">
        <v>291</v>
      </c>
      <c r="C10" s="17">
        <v>0.43640550581683202</v>
      </c>
      <c r="D10" s="17">
        <v>0.42387245691609499</v>
      </c>
      <c r="E10" s="17">
        <v>0.44962164975986002</v>
      </c>
      <c r="F10" s="17"/>
      <c r="G10" s="17">
        <v>0.47354671413038502</v>
      </c>
      <c r="H10" s="17">
        <v>0.45556102320048197</v>
      </c>
      <c r="I10" s="17">
        <v>0.452519812294437</v>
      </c>
      <c r="J10" s="17">
        <v>0.415139519210866</v>
      </c>
      <c r="K10" s="17">
        <v>0.40865187187358898</v>
      </c>
      <c r="L10" s="17">
        <v>0.41865607575329</v>
      </c>
      <c r="M10" s="17"/>
      <c r="N10" s="17">
        <v>0.45764250984140198</v>
      </c>
      <c r="O10" s="17">
        <v>0.435783522941662</v>
      </c>
      <c r="P10" s="17">
        <v>0.43878302844433698</v>
      </c>
      <c r="Q10" s="17">
        <v>0.41172304505201601</v>
      </c>
      <c r="R10" s="17"/>
      <c r="S10" s="17">
        <v>0.43767907843144199</v>
      </c>
      <c r="T10" s="17">
        <v>0.41908857880226502</v>
      </c>
      <c r="U10" s="17">
        <v>0.448538027641735</v>
      </c>
      <c r="V10" s="17">
        <v>0.44218028082886002</v>
      </c>
      <c r="W10" s="17">
        <v>0.50123173273677202</v>
      </c>
      <c r="X10" s="17">
        <v>0.42797685802838298</v>
      </c>
      <c r="Y10" s="17">
        <v>0.439988041364129</v>
      </c>
      <c r="Z10" s="17">
        <v>0.49955151897819899</v>
      </c>
      <c r="AA10" s="17">
        <v>0.43138922507468402</v>
      </c>
      <c r="AB10" s="17">
        <v>0.41465469873559102</v>
      </c>
      <c r="AC10" s="17">
        <v>0.36630650518368901</v>
      </c>
      <c r="AD10" s="17"/>
      <c r="AE10" s="17">
        <v>0.42075189398034202</v>
      </c>
      <c r="AF10" s="17">
        <v>0.43784903955980897</v>
      </c>
      <c r="AG10" s="17">
        <v>0.46011006052138798</v>
      </c>
      <c r="AH10" s="17"/>
      <c r="AI10" s="17">
        <v>0.46584675468588499</v>
      </c>
      <c r="AJ10" s="17">
        <v>0.40493954263825199</v>
      </c>
      <c r="AK10" s="17">
        <v>0.50248537628501599</v>
      </c>
      <c r="AL10" s="17">
        <v>0.34855036574207798</v>
      </c>
      <c r="AM10" s="17">
        <v>0.42669297998886502</v>
      </c>
      <c r="AN10" s="17"/>
      <c r="AO10" s="17">
        <v>0.491556721283331</v>
      </c>
      <c r="AP10" s="17">
        <v>0.42861142794401602</v>
      </c>
      <c r="AQ10" s="17">
        <v>0.49759341477926</v>
      </c>
      <c r="AR10" s="17"/>
      <c r="AS10" s="17">
        <v>0.38889494933149199</v>
      </c>
      <c r="AT10" s="17">
        <v>0.45903343223470999</v>
      </c>
      <c r="AU10" s="17">
        <v>0.439035347260811</v>
      </c>
      <c r="AV10" s="17">
        <v>0.47125798654770501</v>
      </c>
      <c r="AW10" s="17">
        <v>0.52474696435596802</v>
      </c>
      <c r="AX10" s="17"/>
      <c r="AY10" s="17">
        <v>0.35436372800176402</v>
      </c>
      <c r="AZ10" s="17">
        <v>0.39163580920402802</v>
      </c>
      <c r="BA10" s="17">
        <v>0.408032815566441</v>
      </c>
      <c r="BB10" s="17">
        <v>0.35914881528111497</v>
      </c>
      <c r="BC10" s="17">
        <v>0.408680290485604</v>
      </c>
      <c r="BD10" s="17">
        <v>0.46584505882968202</v>
      </c>
      <c r="BE10" s="17">
        <v>0.45997399520478999</v>
      </c>
      <c r="BF10" s="17">
        <v>0.465646618370606</v>
      </c>
      <c r="BG10" s="17">
        <v>0.47043208046423901</v>
      </c>
      <c r="BH10" s="17">
        <v>0.44437342318157802</v>
      </c>
      <c r="BI10" s="17">
        <v>0.401448872591118</v>
      </c>
      <c r="BJ10" s="17">
        <v>0.45448890654315999</v>
      </c>
      <c r="BK10" s="17">
        <v>0.50939876447214105</v>
      </c>
      <c r="BL10" s="17">
        <v>0.47375992620283902</v>
      </c>
      <c r="BM10" s="17">
        <v>0.39911682027326401</v>
      </c>
      <c r="BN10" s="17">
        <v>0.464386143949929</v>
      </c>
      <c r="BO10" s="17"/>
      <c r="BP10" s="17">
        <v>0.43724613281140901</v>
      </c>
      <c r="BQ10" s="17">
        <v>0.42547660909237101</v>
      </c>
      <c r="BR10" s="17">
        <v>0.45393066907952201</v>
      </c>
      <c r="BS10" s="17">
        <v>0.44221676720084402</v>
      </c>
      <c r="BT10" s="17">
        <v>0.42556724897430398</v>
      </c>
      <c r="BU10" s="17">
        <v>0.44863267601138501</v>
      </c>
      <c r="BV10" s="17"/>
      <c r="BW10" s="17">
        <v>0.422520128979259</v>
      </c>
      <c r="BX10" s="17">
        <v>0.42450168419476297</v>
      </c>
      <c r="BY10" s="17">
        <v>0.47318858804128899</v>
      </c>
      <c r="BZ10" s="17">
        <v>0.41579884857113902</v>
      </c>
      <c r="CA10" s="17">
        <v>0.42900992290914802</v>
      </c>
      <c r="CB10" s="17">
        <v>0.44365516448109399</v>
      </c>
      <c r="CC10" s="17">
        <v>0.42938119221365201</v>
      </c>
      <c r="CD10" s="17">
        <v>0.45431392481251798</v>
      </c>
      <c r="CE10" s="17"/>
      <c r="CF10" s="17">
        <v>0.36972324513695198</v>
      </c>
      <c r="CG10" s="17">
        <v>0.47153872139701503</v>
      </c>
      <c r="CH10" s="17">
        <v>0.43796645287858099</v>
      </c>
      <c r="CI10" s="17">
        <v>0.40180415957497601</v>
      </c>
      <c r="CJ10" s="17">
        <v>0.36576014043629501</v>
      </c>
      <c r="CK10" s="17"/>
      <c r="CL10" s="17">
        <v>0.501825541383638</v>
      </c>
      <c r="CM10" s="17"/>
      <c r="CN10" s="17">
        <v>0.38835574113626098</v>
      </c>
      <c r="CO10" s="17">
        <v>0.49882608631414399</v>
      </c>
      <c r="CP10" s="17">
        <v>0.49653331824813701</v>
      </c>
    </row>
    <row r="11" spans="2:94" ht="43.5" x14ac:dyDescent="0.35">
      <c r="B11" s="18" t="s">
        <v>292</v>
      </c>
      <c r="C11" s="17">
        <v>0.113483416082825</v>
      </c>
      <c r="D11" s="17">
        <v>0.13861750547479601</v>
      </c>
      <c r="E11" s="17">
        <v>8.9852408641462503E-2</v>
      </c>
      <c r="F11" s="17"/>
      <c r="G11" s="17">
        <v>0.12597213081862099</v>
      </c>
      <c r="H11" s="17">
        <v>0.12858774459325101</v>
      </c>
      <c r="I11" s="17">
        <v>9.1760759885635201E-2</v>
      </c>
      <c r="J11" s="17">
        <v>9.81821882581871E-2</v>
      </c>
      <c r="K11" s="17">
        <v>0.103374338119213</v>
      </c>
      <c r="L11" s="17">
        <v>0.129645027665447</v>
      </c>
      <c r="M11" s="17"/>
      <c r="N11" s="17">
        <v>0.120897765999993</v>
      </c>
      <c r="O11" s="17">
        <v>0.110092896023134</v>
      </c>
      <c r="P11" s="17">
        <v>0.116669364120675</v>
      </c>
      <c r="Q11" s="17">
        <v>0.106665151602722</v>
      </c>
      <c r="R11" s="17"/>
      <c r="S11" s="17">
        <v>0.13433316330108</v>
      </c>
      <c r="T11" s="17">
        <v>0.119491842067051</v>
      </c>
      <c r="U11" s="17">
        <v>0.10772521472612399</v>
      </c>
      <c r="V11" s="17">
        <v>0.124451070181648</v>
      </c>
      <c r="W11" s="17">
        <v>0.12773059624195601</v>
      </c>
      <c r="X11" s="17">
        <v>0.12054124225437</v>
      </c>
      <c r="Y11" s="17">
        <v>9.6483783157853095E-2</v>
      </c>
      <c r="Z11" s="17">
        <v>7.4989021443101794E-2</v>
      </c>
      <c r="AA11" s="17">
        <v>0.10373918068242099</v>
      </c>
      <c r="AB11" s="17">
        <v>9.6561015086484597E-2</v>
      </c>
      <c r="AC11" s="17">
        <v>0.10622595924729</v>
      </c>
      <c r="AD11" s="17"/>
      <c r="AE11" s="17">
        <v>0.12818689684117701</v>
      </c>
      <c r="AF11" s="17">
        <v>0.109938758659349</v>
      </c>
      <c r="AG11" s="17">
        <v>8.3924636359592006E-2</v>
      </c>
      <c r="AH11" s="17"/>
      <c r="AI11" s="17">
        <v>0.14003178852621001</v>
      </c>
      <c r="AJ11" s="17">
        <v>9.7086901277839505E-2</v>
      </c>
      <c r="AK11" s="17">
        <v>0.127521593772562</v>
      </c>
      <c r="AL11" s="17">
        <v>0.176343554000116</v>
      </c>
      <c r="AM11" s="17">
        <v>8.6908749280954101E-2</v>
      </c>
      <c r="AN11" s="17"/>
      <c r="AO11" s="17">
        <v>0.15135086103171599</v>
      </c>
      <c r="AP11" s="17">
        <v>9.9359984375182106E-2</v>
      </c>
      <c r="AQ11" s="17">
        <v>0.12479701198623699</v>
      </c>
      <c r="AR11" s="17"/>
      <c r="AS11" s="17">
        <v>0.11976080369186801</v>
      </c>
      <c r="AT11" s="17">
        <v>0.106995250706424</v>
      </c>
      <c r="AU11" s="17">
        <v>0.11181890876954501</v>
      </c>
      <c r="AV11" s="17">
        <v>0.108440375814837</v>
      </c>
      <c r="AW11" s="17">
        <v>0.16953233323031999</v>
      </c>
      <c r="AX11" s="17"/>
      <c r="AY11" s="17">
        <v>0.13696885098147499</v>
      </c>
      <c r="AZ11" s="17">
        <v>0.115639620408199</v>
      </c>
      <c r="BA11" s="17">
        <v>0.12656907199458101</v>
      </c>
      <c r="BB11" s="17">
        <v>9.6754710940859398E-2</v>
      </c>
      <c r="BC11" s="17">
        <v>9.57864091385109E-2</v>
      </c>
      <c r="BD11" s="17">
        <v>0.101207405542987</v>
      </c>
      <c r="BE11" s="17">
        <v>7.6191312772184897E-2</v>
      </c>
      <c r="BF11" s="17">
        <v>0.11569750394513</v>
      </c>
      <c r="BG11" s="17">
        <v>9.4907608725178103E-2</v>
      </c>
      <c r="BH11" s="17">
        <v>0.16026506596385601</v>
      </c>
      <c r="BI11" s="17">
        <v>0.13650284020956999</v>
      </c>
      <c r="BJ11" s="17">
        <v>0.16829554269258101</v>
      </c>
      <c r="BK11" s="17">
        <v>9.1745742781274398E-2</v>
      </c>
      <c r="BL11" s="17">
        <v>0.126848548140988</v>
      </c>
      <c r="BM11" s="17">
        <v>9.0757375070411997E-2</v>
      </c>
      <c r="BN11" s="17">
        <v>0.171383446576337</v>
      </c>
      <c r="BO11" s="17"/>
      <c r="BP11" s="17">
        <v>0.113596858874568</v>
      </c>
      <c r="BQ11" s="17">
        <v>0.121978798328311</v>
      </c>
      <c r="BR11" s="17">
        <v>8.8501971047664593E-2</v>
      </c>
      <c r="BS11" s="17">
        <v>0.111775850592297</v>
      </c>
      <c r="BT11" s="17">
        <v>0.124071629010606</v>
      </c>
      <c r="BU11" s="17">
        <v>0.117873616578709</v>
      </c>
      <c r="BV11" s="17"/>
      <c r="BW11" s="17">
        <v>0.12960709033482101</v>
      </c>
      <c r="BX11" s="17">
        <v>0.103913267314886</v>
      </c>
      <c r="BY11" s="17">
        <v>0.108733795704663</v>
      </c>
      <c r="BZ11" s="17">
        <v>0.13425238580572299</v>
      </c>
      <c r="CA11" s="17">
        <v>0.11523728069860301</v>
      </c>
      <c r="CB11" s="17">
        <v>0.13712331397114</v>
      </c>
      <c r="CC11" s="17">
        <v>0.113699406175925</v>
      </c>
      <c r="CD11" s="17">
        <v>0.12448585353320001</v>
      </c>
      <c r="CE11" s="17"/>
      <c r="CF11" s="17">
        <v>0.19400413830701099</v>
      </c>
      <c r="CG11" s="17">
        <v>0.12352183119325701</v>
      </c>
      <c r="CH11" s="17">
        <v>0.100189833227622</v>
      </c>
      <c r="CI11" s="17">
        <v>8.6205392429697006E-2</v>
      </c>
      <c r="CJ11" s="17">
        <v>7.4533806408101297E-2</v>
      </c>
      <c r="CK11" s="17"/>
      <c r="CL11" s="17">
        <v>9.5459367369021206E-2</v>
      </c>
      <c r="CM11" s="17"/>
      <c r="CN11" s="17">
        <v>8.9622154679915605E-2</v>
      </c>
      <c r="CO11" s="17">
        <v>0.117597918927515</v>
      </c>
      <c r="CP11" s="17">
        <v>0.16473831105578801</v>
      </c>
    </row>
    <row r="12" spans="2:94" x14ac:dyDescent="0.35">
      <c r="B12" s="18" t="s">
        <v>133</v>
      </c>
      <c r="C12" s="19">
        <v>0.100664733588118</v>
      </c>
      <c r="D12" s="19">
        <v>6.3551228782013996E-2</v>
      </c>
      <c r="E12" s="19">
        <v>0.13767441902249999</v>
      </c>
      <c r="F12" s="19"/>
      <c r="G12" s="19">
        <v>9.3055252248130702E-2</v>
      </c>
      <c r="H12" s="19">
        <v>0.10995180534593001</v>
      </c>
      <c r="I12" s="19">
        <v>0.12933066858877701</v>
      </c>
      <c r="J12" s="19">
        <v>0.10884875239444</v>
      </c>
      <c r="K12" s="19">
        <v>9.9711858980407395E-2</v>
      </c>
      <c r="L12" s="19">
        <v>6.8809624484212004E-2</v>
      </c>
      <c r="M12" s="19"/>
      <c r="N12" s="19">
        <v>6.9437308670292103E-2</v>
      </c>
      <c r="O12" s="19">
        <v>0.10033383338871001</v>
      </c>
      <c r="P12" s="19">
        <v>9.3160087403426795E-2</v>
      </c>
      <c r="Q12" s="19">
        <v>0.141679975598796</v>
      </c>
      <c r="R12" s="19"/>
      <c r="S12" s="19">
        <v>7.43005367866275E-2</v>
      </c>
      <c r="T12" s="19">
        <v>0.109886396106793</v>
      </c>
      <c r="U12" s="19">
        <v>0.13542613182991201</v>
      </c>
      <c r="V12" s="19">
        <v>8.6258847723425999E-2</v>
      </c>
      <c r="W12" s="19">
        <v>8.1943092180049595E-2</v>
      </c>
      <c r="X12" s="19">
        <v>9.2176260255230999E-2</v>
      </c>
      <c r="Y12" s="19">
        <v>9.9715198452430806E-2</v>
      </c>
      <c r="Z12" s="19">
        <v>0.100142352695861</v>
      </c>
      <c r="AA12" s="19">
        <v>0.116964718984039</v>
      </c>
      <c r="AB12" s="19">
        <v>0.111936616499617</v>
      </c>
      <c r="AC12" s="19">
        <v>0.107974297654182</v>
      </c>
      <c r="AD12" s="19"/>
      <c r="AE12" s="19">
        <v>8.5243677337157403E-2</v>
      </c>
      <c r="AF12" s="19">
        <v>8.7746862871481507E-2</v>
      </c>
      <c r="AG12" s="19">
        <v>0.173210917195424</v>
      </c>
      <c r="AH12" s="19"/>
      <c r="AI12" s="19">
        <v>7.7327098947399295E-2</v>
      </c>
      <c r="AJ12" s="19">
        <v>8.4461846990289802E-2</v>
      </c>
      <c r="AK12" s="19">
        <v>6.7892903718341696E-2</v>
      </c>
      <c r="AL12" s="19">
        <v>9.9698098128241999E-2</v>
      </c>
      <c r="AM12" s="19">
        <v>0.19673992180175301</v>
      </c>
      <c r="AN12" s="19"/>
      <c r="AO12" s="19">
        <v>7.1625689672095996E-2</v>
      </c>
      <c r="AP12" s="19">
        <v>7.5916602003120101E-2</v>
      </c>
      <c r="AQ12" s="19">
        <v>7.4908832561757996E-2</v>
      </c>
      <c r="AR12" s="19"/>
      <c r="AS12" s="19">
        <v>0.12027261769644999</v>
      </c>
      <c r="AT12" s="19">
        <v>0.121520760054818</v>
      </c>
      <c r="AU12" s="19">
        <v>9.5108137699859194E-2</v>
      </c>
      <c r="AV12" s="19">
        <v>7.3220872641478904E-2</v>
      </c>
      <c r="AW12" s="19">
        <v>6.2089305167134498E-2</v>
      </c>
      <c r="AX12" s="19"/>
      <c r="AY12" s="19">
        <v>0.133799549442736</v>
      </c>
      <c r="AZ12" s="19">
        <v>0.19010658805907099</v>
      </c>
      <c r="BA12" s="19">
        <v>0.104082205719721</v>
      </c>
      <c r="BB12" s="19">
        <v>0.14662715055168901</v>
      </c>
      <c r="BC12" s="19">
        <v>0.106687030407168</v>
      </c>
      <c r="BD12" s="19">
        <v>0.102494142253066</v>
      </c>
      <c r="BE12" s="19">
        <v>0.11168782684596</v>
      </c>
      <c r="BF12" s="19">
        <v>8.6625143310259806E-2</v>
      </c>
      <c r="BG12" s="19">
        <v>7.2366957487759107E-2</v>
      </c>
      <c r="BH12" s="19">
        <v>8.9355663318324202E-2</v>
      </c>
      <c r="BI12" s="19">
        <v>9.7867682399521594E-2</v>
      </c>
      <c r="BJ12" s="19">
        <v>6.0565033517983702E-2</v>
      </c>
      <c r="BK12" s="19">
        <v>5.8108022138854597E-2</v>
      </c>
      <c r="BL12" s="19">
        <v>3.4828975663297602E-2</v>
      </c>
      <c r="BM12" s="19">
        <v>7.7163289446863306E-2</v>
      </c>
      <c r="BN12" s="19">
        <v>1.8067259416484401E-2</v>
      </c>
      <c r="BO12" s="19"/>
      <c r="BP12" s="19">
        <v>0.102295205172619</v>
      </c>
      <c r="BQ12" s="19">
        <v>9.46252966192975E-2</v>
      </c>
      <c r="BR12" s="19">
        <v>0.103647041579225</v>
      </c>
      <c r="BS12" s="19">
        <v>0.102107865326843</v>
      </c>
      <c r="BT12" s="19">
        <v>0.113273760522647</v>
      </c>
      <c r="BU12" s="19">
        <v>8.8549343046150794E-2</v>
      </c>
      <c r="BV12" s="19"/>
      <c r="BW12" s="19">
        <v>0.113784377197166</v>
      </c>
      <c r="BX12" s="19">
        <v>9.9817578523677605E-2</v>
      </c>
      <c r="BY12" s="19">
        <v>8.1276392569610403E-2</v>
      </c>
      <c r="BZ12" s="19">
        <v>0.104249388913969</v>
      </c>
      <c r="CA12" s="19">
        <v>6.6412286034923704E-2</v>
      </c>
      <c r="CB12" s="19">
        <v>7.8969461677105293E-2</v>
      </c>
      <c r="CC12" s="19">
        <v>0.101423194557521</v>
      </c>
      <c r="CD12" s="19">
        <v>0.131534557913908</v>
      </c>
      <c r="CE12" s="19"/>
      <c r="CF12" s="19">
        <v>5.4942207142856303E-2</v>
      </c>
      <c r="CG12" s="19">
        <v>7.6419543028819703E-2</v>
      </c>
      <c r="CH12" s="19">
        <v>0.112279318324028</v>
      </c>
      <c r="CI12" s="19">
        <v>0.13412693858153699</v>
      </c>
      <c r="CJ12" s="19">
        <v>0.19369171678209299</v>
      </c>
      <c r="CK12" s="19"/>
      <c r="CL12" s="19">
        <v>6.6458253271827902E-2</v>
      </c>
      <c r="CM12" s="19"/>
      <c r="CN12" s="19">
        <v>0.117112554137838</v>
      </c>
      <c r="CO12" s="19">
        <v>0.108359204923971</v>
      </c>
      <c r="CP12" s="19">
        <v>5.6953097817743402E-2</v>
      </c>
    </row>
    <row r="13" spans="2:94" x14ac:dyDescent="0.35">
      <c r="B13" s="16"/>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CP17"/>
  <sheetViews>
    <sheetView showGridLines="0" topLeftCell="A6" workbookViewId="0">
      <pane xSplit="2" topLeftCell="CE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29" x14ac:dyDescent="0.35">
      <c r="B9" s="18" t="s">
        <v>290</v>
      </c>
      <c r="C9" s="17">
        <v>0.386231038985348</v>
      </c>
      <c r="D9" s="17">
        <v>0.38204110109787898</v>
      </c>
      <c r="E9" s="17">
        <v>0.38644663295926601</v>
      </c>
      <c r="F9" s="17"/>
      <c r="G9" s="17">
        <v>0.38667152900017698</v>
      </c>
      <c r="H9" s="17">
        <v>0.38305695907186199</v>
      </c>
      <c r="I9" s="17">
        <v>0.38667246461085603</v>
      </c>
      <c r="J9" s="17">
        <v>0.40609497635436997</v>
      </c>
      <c r="K9" s="17">
        <v>0.39559360150621398</v>
      </c>
      <c r="L9" s="17">
        <v>0.36578109053787899</v>
      </c>
      <c r="M9" s="17"/>
      <c r="N9" s="17">
        <v>0.39767116322531099</v>
      </c>
      <c r="O9" s="17">
        <v>0.40521656186777999</v>
      </c>
      <c r="P9" s="17">
        <v>0.39836584657527002</v>
      </c>
      <c r="Q9" s="17">
        <v>0.34345553690318997</v>
      </c>
      <c r="R9" s="17"/>
      <c r="S9" s="17">
        <v>0.419728065328828</v>
      </c>
      <c r="T9" s="17">
        <v>0.38797291772950498</v>
      </c>
      <c r="U9" s="17">
        <v>0.37807799087122701</v>
      </c>
      <c r="V9" s="17">
        <v>0.35529481427468002</v>
      </c>
      <c r="W9" s="17">
        <v>0.303728540620333</v>
      </c>
      <c r="X9" s="17">
        <v>0.392694390274889</v>
      </c>
      <c r="Y9" s="17">
        <v>0.40370798481790399</v>
      </c>
      <c r="Z9" s="17">
        <v>0.34703171506629599</v>
      </c>
      <c r="AA9" s="17">
        <v>0.35624405046456098</v>
      </c>
      <c r="AB9" s="17">
        <v>0.45549408792757401</v>
      </c>
      <c r="AC9" s="17">
        <v>0.40534661708369102</v>
      </c>
      <c r="AD9" s="17"/>
      <c r="AE9" s="17">
        <v>0.37153969453103902</v>
      </c>
      <c r="AF9" s="17">
        <v>0.41428200122968101</v>
      </c>
      <c r="AG9" s="17">
        <v>0.32164466130944003</v>
      </c>
      <c r="AH9" s="17"/>
      <c r="AI9" s="17">
        <v>0.33540118626134402</v>
      </c>
      <c r="AJ9" s="17">
        <v>0.44826792780416802</v>
      </c>
      <c r="AK9" s="17">
        <v>0.36558584523122301</v>
      </c>
      <c r="AL9" s="17">
        <v>0.42688315669791199</v>
      </c>
      <c r="AM9" s="17">
        <v>0.34899512325187398</v>
      </c>
      <c r="AN9" s="17"/>
      <c r="AO9" s="17">
        <v>0.30251458397419101</v>
      </c>
      <c r="AP9" s="17">
        <v>0.43180190402693602</v>
      </c>
      <c r="AQ9" s="17">
        <v>0.33974712899529502</v>
      </c>
      <c r="AR9" s="17"/>
      <c r="AS9" s="17">
        <v>0.36116417740574802</v>
      </c>
      <c r="AT9" s="17">
        <v>0.35829591535074801</v>
      </c>
      <c r="AU9" s="17">
        <v>0.43677014767107902</v>
      </c>
      <c r="AV9" s="17">
        <v>0.392031077085496</v>
      </c>
      <c r="AW9" s="17">
        <v>0.262598805382386</v>
      </c>
      <c r="AX9" s="17"/>
      <c r="AY9" s="17">
        <v>0.51506633269467295</v>
      </c>
      <c r="AZ9" s="17">
        <v>0.34989807791033201</v>
      </c>
      <c r="BA9" s="17">
        <v>0.382309921006317</v>
      </c>
      <c r="BB9" s="17">
        <v>0.389388135683156</v>
      </c>
      <c r="BC9" s="17">
        <v>0.369379783251848</v>
      </c>
      <c r="BD9" s="17">
        <v>0.37818718067065898</v>
      </c>
      <c r="BE9" s="17">
        <v>0.38779276223389297</v>
      </c>
      <c r="BF9" s="17">
        <v>0.34683653699716699</v>
      </c>
      <c r="BG9" s="17">
        <v>0.38200215598892101</v>
      </c>
      <c r="BH9" s="17">
        <v>0.37126746490859702</v>
      </c>
      <c r="BI9" s="17">
        <v>0.40088988762017702</v>
      </c>
      <c r="BJ9" s="17">
        <v>0.39976269875649401</v>
      </c>
      <c r="BK9" s="17">
        <v>0.45447544520792499</v>
      </c>
      <c r="BL9" s="17">
        <v>0.39911944618532003</v>
      </c>
      <c r="BM9" s="17">
        <v>0.48192098974587599</v>
      </c>
      <c r="BN9" s="17">
        <v>0.41507129616979199</v>
      </c>
      <c r="BO9" s="17"/>
      <c r="BP9" s="17">
        <v>0.42149984060217799</v>
      </c>
      <c r="BQ9" s="17">
        <v>0.39025807861358802</v>
      </c>
      <c r="BR9" s="17">
        <v>0.36036272937837199</v>
      </c>
      <c r="BS9" s="17">
        <v>0.38470418089594999</v>
      </c>
      <c r="BT9" s="17">
        <v>0.34896800912005999</v>
      </c>
      <c r="BU9" s="17">
        <v>0.35318002076093902</v>
      </c>
      <c r="BV9" s="17"/>
      <c r="BW9" s="17">
        <v>0.32098056764282201</v>
      </c>
      <c r="BX9" s="17">
        <v>0.38349666467916899</v>
      </c>
      <c r="BY9" s="17">
        <v>0.396161918685212</v>
      </c>
      <c r="BZ9" s="17">
        <v>0.367140525921967</v>
      </c>
      <c r="CA9" s="17">
        <v>0.40972920874875002</v>
      </c>
      <c r="CB9" s="17">
        <v>0.41745672693406699</v>
      </c>
      <c r="CC9" s="17">
        <v>0.42545749479672001</v>
      </c>
      <c r="CD9" s="17">
        <v>0.39946784597498403</v>
      </c>
      <c r="CE9" s="17"/>
      <c r="CF9" s="17">
        <v>0.37338313951507501</v>
      </c>
      <c r="CG9" s="17">
        <v>0.36893126601944698</v>
      </c>
      <c r="CH9" s="17">
        <v>0.39631135746509599</v>
      </c>
      <c r="CI9" s="17">
        <v>0.392303639223191</v>
      </c>
      <c r="CJ9" s="17">
        <v>0.46111159195240797</v>
      </c>
      <c r="CK9" s="17"/>
      <c r="CL9" s="17">
        <v>0.35560504467585802</v>
      </c>
      <c r="CM9" s="17"/>
      <c r="CN9" s="17">
        <v>0.451020044418104</v>
      </c>
      <c r="CO9" s="17">
        <v>0.29902919640694198</v>
      </c>
      <c r="CP9" s="17">
        <v>0.30757229714619999</v>
      </c>
    </row>
    <row r="10" spans="2:94" ht="43.5" x14ac:dyDescent="0.35">
      <c r="B10" s="18" t="s">
        <v>291</v>
      </c>
      <c r="C10" s="17">
        <v>0.413661017584872</v>
      </c>
      <c r="D10" s="17">
        <v>0.42185372059086201</v>
      </c>
      <c r="E10" s="17">
        <v>0.40796117651330999</v>
      </c>
      <c r="F10" s="17"/>
      <c r="G10" s="17">
        <v>0.41338931550512198</v>
      </c>
      <c r="H10" s="17">
        <v>0.416712148396092</v>
      </c>
      <c r="I10" s="17">
        <v>0.42695234352529399</v>
      </c>
      <c r="J10" s="17">
        <v>0.39830234885709598</v>
      </c>
      <c r="K10" s="17">
        <v>0.38545479947713301</v>
      </c>
      <c r="L10" s="17">
        <v>0.43190628170627499</v>
      </c>
      <c r="M10" s="17"/>
      <c r="N10" s="17">
        <v>0.44124183876637602</v>
      </c>
      <c r="O10" s="17">
        <v>0.41883146676740801</v>
      </c>
      <c r="P10" s="17">
        <v>0.38381441654064602</v>
      </c>
      <c r="Q10" s="17">
        <v>0.40626054344125201</v>
      </c>
      <c r="R10" s="17"/>
      <c r="S10" s="17">
        <v>0.44455204606047399</v>
      </c>
      <c r="T10" s="17">
        <v>0.40653924934527402</v>
      </c>
      <c r="U10" s="17">
        <v>0.40626583144077799</v>
      </c>
      <c r="V10" s="17">
        <v>0.44240242044681799</v>
      </c>
      <c r="W10" s="17">
        <v>0.45036092232883501</v>
      </c>
      <c r="X10" s="17">
        <v>0.40126025410609301</v>
      </c>
      <c r="Y10" s="17">
        <v>0.40084173175902899</v>
      </c>
      <c r="Z10" s="17">
        <v>0.45836801963434798</v>
      </c>
      <c r="AA10" s="17">
        <v>0.40993236753359602</v>
      </c>
      <c r="AB10" s="17">
        <v>0.34615790086475301</v>
      </c>
      <c r="AC10" s="17">
        <v>0.391131737330704</v>
      </c>
      <c r="AD10" s="17"/>
      <c r="AE10" s="17">
        <v>0.40936632739969397</v>
      </c>
      <c r="AF10" s="17">
        <v>0.418752524027315</v>
      </c>
      <c r="AG10" s="17">
        <v>0.438895140238172</v>
      </c>
      <c r="AH10" s="17"/>
      <c r="AI10" s="17">
        <v>0.458193803502009</v>
      </c>
      <c r="AJ10" s="17">
        <v>0.38218121066781102</v>
      </c>
      <c r="AK10" s="17">
        <v>0.490181489403061</v>
      </c>
      <c r="AL10" s="17">
        <v>0.30479642920973898</v>
      </c>
      <c r="AM10" s="17">
        <v>0.38011664984776999</v>
      </c>
      <c r="AN10" s="17"/>
      <c r="AO10" s="17">
        <v>0.49591022827502501</v>
      </c>
      <c r="AP10" s="17">
        <v>0.40579747076331901</v>
      </c>
      <c r="AQ10" s="17">
        <v>0.47382772633278503</v>
      </c>
      <c r="AR10" s="17"/>
      <c r="AS10" s="17">
        <v>0.370066300276925</v>
      </c>
      <c r="AT10" s="17">
        <v>0.44245960506724502</v>
      </c>
      <c r="AU10" s="17">
        <v>0.39290843381794499</v>
      </c>
      <c r="AV10" s="17">
        <v>0.45101210612960502</v>
      </c>
      <c r="AW10" s="17">
        <v>0.52592957024335696</v>
      </c>
      <c r="AX10" s="17"/>
      <c r="AY10" s="17">
        <v>0.39140847240656301</v>
      </c>
      <c r="AZ10" s="17">
        <v>0.38088939162628599</v>
      </c>
      <c r="BA10" s="17">
        <v>0.36990270266979902</v>
      </c>
      <c r="BB10" s="17">
        <v>0.36333299897115801</v>
      </c>
      <c r="BC10" s="17">
        <v>0.43006415839115197</v>
      </c>
      <c r="BD10" s="17">
        <v>0.39082742394000403</v>
      </c>
      <c r="BE10" s="17">
        <v>0.424675728904505</v>
      </c>
      <c r="BF10" s="17">
        <v>0.46728361788200901</v>
      </c>
      <c r="BG10" s="17">
        <v>0.43782597921183097</v>
      </c>
      <c r="BH10" s="17">
        <v>0.45243338220685703</v>
      </c>
      <c r="BI10" s="17">
        <v>0.41551006001780899</v>
      </c>
      <c r="BJ10" s="17">
        <v>0.42689521498789601</v>
      </c>
      <c r="BK10" s="17">
        <v>0.40726037995481801</v>
      </c>
      <c r="BL10" s="17">
        <v>0.415702189413032</v>
      </c>
      <c r="BM10" s="17">
        <v>0.39612097447449401</v>
      </c>
      <c r="BN10" s="17">
        <v>0.44285453343849501</v>
      </c>
      <c r="BO10" s="17"/>
      <c r="BP10" s="17">
        <v>0.41319935697793397</v>
      </c>
      <c r="BQ10" s="17">
        <v>0.40297905098694498</v>
      </c>
      <c r="BR10" s="17">
        <v>0.44206485002568902</v>
      </c>
      <c r="BS10" s="17">
        <v>0.39950953373034798</v>
      </c>
      <c r="BT10" s="17">
        <v>0.431458372873468</v>
      </c>
      <c r="BU10" s="17">
        <v>0.42325506564897603</v>
      </c>
      <c r="BV10" s="17"/>
      <c r="BW10" s="17">
        <v>0.43899223257546499</v>
      </c>
      <c r="BX10" s="17">
        <v>0.411214015816881</v>
      </c>
      <c r="BY10" s="17">
        <v>0.41923396182108502</v>
      </c>
      <c r="BZ10" s="17">
        <v>0.42475151860835297</v>
      </c>
      <c r="CA10" s="17">
        <v>0.44867495274987901</v>
      </c>
      <c r="CB10" s="17">
        <v>0.36432742398174001</v>
      </c>
      <c r="CC10" s="17">
        <v>0.38028856788319099</v>
      </c>
      <c r="CD10" s="17">
        <v>0.39733318036950699</v>
      </c>
      <c r="CE10" s="17"/>
      <c r="CF10" s="17">
        <v>0.43198003658908901</v>
      </c>
      <c r="CG10" s="17">
        <v>0.42759648050556098</v>
      </c>
      <c r="CH10" s="17">
        <v>0.40528893294011198</v>
      </c>
      <c r="CI10" s="17">
        <v>0.40341833268914801</v>
      </c>
      <c r="CJ10" s="17">
        <v>0.35952301168699102</v>
      </c>
      <c r="CK10" s="17"/>
      <c r="CL10" s="17">
        <v>0.48878508592579401</v>
      </c>
      <c r="CM10" s="17"/>
      <c r="CN10" s="17">
        <v>0.35293419286088701</v>
      </c>
      <c r="CO10" s="17">
        <v>0.48684853928760602</v>
      </c>
      <c r="CP10" s="17">
        <v>0.494190233749353</v>
      </c>
    </row>
    <row r="11" spans="2:94" ht="43.5" x14ac:dyDescent="0.35">
      <c r="B11" s="18" t="s">
        <v>292</v>
      </c>
      <c r="C11" s="17">
        <v>0.114849437563333</v>
      </c>
      <c r="D11" s="17">
        <v>0.135864262308386</v>
      </c>
      <c r="E11" s="17">
        <v>9.5248822168304603E-2</v>
      </c>
      <c r="F11" s="17"/>
      <c r="G11" s="17">
        <v>0.127395066927629</v>
      </c>
      <c r="H11" s="17">
        <v>9.92624340828306E-2</v>
      </c>
      <c r="I11" s="17">
        <v>7.9023346494019306E-2</v>
      </c>
      <c r="J11" s="17">
        <v>0.107103390230329</v>
      </c>
      <c r="K11" s="17">
        <v>0.14392459098977201</v>
      </c>
      <c r="L11" s="17">
        <v>0.13517460854716701</v>
      </c>
      <c r="M11" s="17"/>
      <c r="N11" s="17">
        <v>0.11083860495553401</v>
      </c>
      <c r="O11" s="17">
        <v>9.4141468265130396E-2</v>
      </c>
      <c r="P11" s="17">
        <v>0.13793080829224599</v>
      </c>
      <c r="Q11" s="17">
        <v>0.118761057498668</v>
      </c>
      <c r="R11" s="17"/>
      <c r="S11" s="17">
        <v>7.8192158104890705E-2</v>
      </c>
      <c r="T11" s="17">
        <v>0.102921572344324</v>
      </c>
      <c r="U11" s="17">
        <v>0.111191808078576</v>
      </c>
      <c r="V11" s="17">
        <v>9.5706237847886594E-2</v>
      </c>
      <c r="W11" s="17">
        <v>0.168740904153317</v>
      </c>
      <c r="X11" s="17">
        <v>0.114364521847082</v>
      </c>
      <c r="Y11" s="17">
        <v>0.12671863216701701</v>
      </c>
      <c r="Z11" s="17">
        <v>0.121978480289265</v>
      </c>
      <c r="AA11" s="17">
        <v>0.133585737591459</v>
      </c>
      <c r="AB11" s="17">
        <v>0.130743968260427</v>
      </c>
      <c r="AC11" s="17">
        <v>0.119749257169923</v>
      </c>
      <c r="AD11" s="17"/>
      <c r="AE11" s="17">
        <v>0.14202364954423599</v>
      </c>
      <c r="AF11" s="17">
        <v>9.8176156490916294E-2</v>
      </c>
      <c r="AG11" s="17">
        <v>9.4063979272030598E-2</v>
      </c>
      <c r="AH11" s="17"/>
      <c r="AI11" s="17">
        <v>0.139011767902915</v>
      </c>
      <c r="AJ11" s="17">
        <v>0.10229499474399099</v>
      </c>
      <c r="AK11" s="17">
        <v>0.10687200224545</v>
      </c>
      <c r="AL11" s="17">
        <v>0.20007061468363599</v>
      </c>
      <c r="AM11" s="17">
        <v>9.7168468833695801E-2</v>
      </c>
      <c r="AN11" s="17"/>
      <c r="AO11" s="17">
        <v>0.142144124129362</v>
      </c>
      <c r="AP11" s="17">
        <v>0.100217866029272</v>
      </c>
      <c r="AQ11" s="17">
        <v>0.137079436023991</v>
      </c>
      <c r="AR11" s="17"/>
      <c r="AS11" s="17">
        <v>0.16084375042674401</v>
      </c>
      <c r="AT11" s="17">
        <v>0.100203844350753</v>
      </c>
      <c r="AU11" s="17">
        <v>8.2251250516265806E-2</v>
      </c>
      <c r="AV11" s="17">
        <v>0.107801957016963</v>
      </c>
      <c r="AW11" s="17">
        <v>0.17011467086444601</v>
      </c>
      <c r="AX11" s="17"/>
      <c r="AY11" s="17">
        <v>3.1864825031250599E-2</v>
      </c>
      <c r="AZ11" s="17">
        <v>0.13234750017990601</v>
      </c>
      <c r="BA11" s="17">
        <v>0.150958183507407</v>
      </c>
      <c r="BB11" s="17">
        <v>0.12117094111018201</v>
      </c>
      <c r="BC11" s="17">
        <v>9.1869238484902499E-2</v>
      </c>
      <c r="BD11" s="17">
        <v>0.14224246784418401</v>
      </c>
      <c r="BE11" s="17">
        <v>9.2955354925481001E-2</v>
      </c>
      <c r="BF11" s="17">
        <v>0.110195527718995</v>
      </c>
      <c r="BG11" s="17">
        <v>0.114919997430596</v>
      </c>
      <c r="BH11" s="17">
        <v>0.12058823629463</v>
      </c>
      <c r="BI11" s="17">
        <v>0.11312111452013</v>
      </c>
      <c r="BJ11" s="17">
        <v>0.124293868281773</v>
      </c>
      <c r="BK11" s="17">
        <v>9.8189769242623195E-2</v>
      </c>
      <c r="BL11" s="17">
        <v>0.15034938873835099</v>
      </c>
      <c r="BM11" s="17">
        <v>6.9843258453422305E-2</v>
      </c>
      <c r="BN11" s="17">
        <v>0.124034444077618</v>
      </c>
      <c r="BO11" s="17"/>
      <c r="BP11" s="17">
        <v>9.4731540775936193E-2</v>
      </c>
      <c r="BQ11" s="17">
        <v>0.11646520601497801</v>
      </c>
      <c r="BR11" s="17">
        <v>0.11201434066745999</v>
      </c>
      <c r="BS11" s="17">
        <v>0.12399356690181</v>
      </c>
      <c r="BT11" s="17">
        <v>0.114979007738282</v>
      </c>
      <c r="BU11" s="17">
        <v>0.16366904835871801</v>
      </c>
      <c r="BV11" s="17"/>
      <c r="BW11" s="17">
        <v>0.131157424571268</v>
      </c>
      <c r="BX11" s="17">
        <v>0.108314464445178</v>
      </c>
      <c r="BY11" s="17">
        <v>0.11966676836454899</v>
      </c>
      <c r="BZ11" s="17">
        <v>0.134452109773677</v>
      </c>
      <c r="CA11" s="17">
        <v>8.3005014900468105E-2</v>
      </c>
      <c r="CB11" s="17">
        <v>0.13673498818139199</v>
      </c>
      <c r="CC11" s="17">
        <v>7.5211521620464905E-2</v>
      </c>
      <c r="CD11" s="17">
        <v>0.133449380563644</v>
      </c>
      <c r="CE11" s="17"/>
      <c r="CF11" s="17">
        <v>0.15665347599945001</v>
      </c>
      <c r="CG11" s="17">
        <v>0.13133001372729</v>
      </c>
      <c r="CH11" s="17">
        <v>0.104279974874134</v>
      </c>
      <c r="CI11" s="17">
        <v>8.8990433358558302E-2</v>
      </c>
      <c r="CJ11" s="17">
        <v>6.7728315248190299E-2</v>
      </c>
      <c r="CK11" s="17"/>
      <c r="CL11" s="17">
        <v>0.10118421672927499</v>
      </c>
      <c r="CM11" s="17"/>
      <c r="CN11" s="17">
        <v>0.100423084536198</v>
      </c>
      <c r="CO11" s="17">
        <v>0.111570711106948</v>
      </c>
      <c r="CP11" s="17">
        <v>0.15042707642461101</v>
      </c>
    </row>
    <row r="12" spans="2:94" x14ac:dyDescent="0.35">
      <c r="B12" s="18" t="s">
        <v>133</v>
      </c>
      <c r="C12" s="19">
        <v>8.5258505866447301E-2</v>
      </c>
      <c r="D12" s="19">
        <v>6.0240916002873603E-2</v>
      </c>
      <c r="E12" s="19">
        <v>0.110343368359119</v>
      </c>
      <c r="F12" s="19"/>
      <c r="G12" s="19">
        <v>7.2544088567071299E-2</v>
      </c>
      <c r="H12" s="19">
        <v>0.100968458449215</v>
      </c>
      <c r="I12" s="19">
        <v>0.10735184536983</v>
      </c>
      <c r="J12" s="19">
        <v>8.8499284558205396E-2</v>
      </c>
      <c r="K12" s="19">
        <v>7.5027008026880906E-2</v>
      </c>
      <c r="L12" s="19">
        <v>6.7138019208678998E-2</v>
      </c>
      <c r="M12" s="19"/>
      <c r="N12" s="19">
        <v>5.0248393052778999E-2</v>
      </c>
      <c r="O12" s="19">
        <v>8.1810503099681298E-2</v>
      </c>
      <c r="P12" s="19">
        <v>7.9888928591838299E-2</v>
      </c>
      <c r="Q12" s="19">
        <v>0.13152286215689099</v>
      </c>
      <c r="R12" s="19"/>
      <c r="S12" s="19">
        <v>5.7527730505807E-2</v>
      </c>
      <c r="T12" s="19">
        <v>0.102566260580897</v>
      </c>
      <c r="U12" s="19">
        <v>0.104464369609419</v>
      </c>
      <c r="V12" s="19">
        <v>0.106596527430616</v>
      </c>
      <c r="W12" s="19">
        <v>7.7169632897514495E-2</v>
      </c>
      <c r="X12" s="19">
        <v>9.1680833771935602E-2</v>
      </c>
      <c r="Y12" s="19">
        <v>6.8731651256049603E-2</v>
      </c>
      <c r="Z12" s="19">
        <v>7.2621785010090797E-2</v>
      </c>
      <c r="AA12" s="19">
        <v>0.100237844410384</v>
      </c>
      <c r="AB12" s="19">
        <v>6.7604042947245604E-2</v>
      </c>
      <c r="AC12" s="19">
        <v>8.3772388415682297E-2</v>
      </c>
      <c r="AD12" s="19"/>
      <c r="AE12" s="19">
        <v>7.7070328525030804E-2</v>
      </c>
      <c r="AF12" s="19">
        <v>6.87893182520882E-2</v>
      </c>
      <c r="AG12" s="19">
        <v>0.145396219180357</v>
      </c>
      <c r="AH12" s="19"/>
      <c r="AI12" s="19">
        <v>6.7393242333731701E-2</v>
      </c>
      <c r="AJ12" s="19">
        <v>6.7255866784030394E-2</v>
      </c>
      <c r="AK12" s="19">
        <v>3.7360663120266098E-2</v>
      </c>
      <c r="AL12" s="19">
        <v>6.8249799408713105E-2</v>
      </c>
      <c r="AM12" s="19">
        <v>0.17371975806665901</v>
      </c>
      <c r="AN12" s="19"/>
      <c r="AO12" s="19">
        <v>5.9431063621422302E-2</v>
      </c>
      <c r="AP12" s="19">
        <v>6.21827591804738E-2</v>
      </c>
      <c r="AQ12" s="19">
        <v>4.9345708647929198E-2</v>
      </c>
      <c r="AR12" s="19"/>
      <c r="AS12" s="19">
        <v>0.107925771890583</v>
      </c>
      <c r="AT12" s="19">
        <v>9.9040635231253504E-2</v>
      </c>
      <c r="AU12" s="19">
        <v>8.8070167994709597E-2</v>
      </c>
      <c r="AV12" s="19">
        <v>4.91548597679363E-2</v>
      </c>
      <c r="AW12" s="19">
        <v>4.13569535098108E-2</v>
      </c>
      <c r="AX12" s="19"/>
      <c r="AY12" s="19">
        <v>6.1660369867513498E-2</v>
      </c>
      <c r="AZ12" s="19">
        <v>0.13686503028347599</v>
      </c>
      <c r="BA12" s="19">
        <v>9.6829192816477505E-2</v>
      </c>
      <c r="BB12" s="19">
        <v>0.12610792423550299</v>
      </c>
      <c r="BC12" s="19">
        <v>0.10868681987209799</v>
      </c>
      <c r="BD12" s="19">
        <v>8.8742927545153893E-2</v>
      </c>
      <c r="BE12" s="19">
        <v>9.4576153936120205E-2</v>
      </c>
      <c r="BF12" s="19">
        <v>7.5684317401828197E-2</v>
      </c>
      <c r="BG12" s="19">
        <v>6.5251867368652502E-2</v>
      </c>
      <c r="BH12" s="19">
        <v>5.5710916589916101E-2</v>
      </c>
      <c r="BI12" s="19">
        <v>7.0478937841882805E-2</v>
      </c>
      <c r="BJ12" s="19">
        <v>4.90482179738361E-2</v>
      </c>
      <c r="BK12" s="19">
        <v>4.0074405594634599E-2</v>
      </c>
      <c r="BL12" s="19">
        <v>3.4828975663297602E-2</v>
      </c>
      <c r="BM12" s="19">
        <v>5.2114777326207902E-2</v>
      </c>
      <c r="BN12" s="19">
        <v>1.8039726314094701E-2</v>
      </c>
      <c r="BO12" s="19"/>
      <c r="BP12" s="19">
        <v>7.0569261643951706E-2</v>
      </c>
      <c r="BQ12" s="19">
        <v>9.0297664384489107E-2</v>
      </c>
      <c r="BR12" s="19">
        <v>8.5558079928479594E-2</v>
      </c>
      <c r="BS12" s="19">
        <v>9.1792718471891493E-2</v>
      </c>
      <c r="BT12" s="19">
        <v>0.10459461026819</v>
      </c>
      <c r="BU12" s="19">
        <v>5.9895865231367099E-2</v>
      </c>
      <c r="BV12" s="19"/>
      <c r="BW12" s="19">
        <v>0.108869775210444</v>
      </c>
      <c r="BX12" s="19">
        <v>9.6974855058772194E-2</v>
      </c>
      <c r="BY12" s="19">
        <v>6.4937351129154205E-2</v>
      </c>
      <c r="BZ12" s="19">
        <v>7.3655845696002795E-2</v>
      </c>
      <c r="CA12" s="19">
        <v>5.85908236009023E-2</v>
      </c>
      <c r="CB12" s="19">
        <v>8.1480860902801197E-2</v>
      </c>
      <c r="CC12" s="19">
        <v>0.119042415699624</v>
      </c>
      <c r="CD12" s="19">
        <v>6.9749593091865403E-2</v>
      </c>
      <c r="CE12" s="19"/>
      <c r="CF12" s="19">
        <v>3.7983347896386001E-2</v>
      </c>
      <c r="CG12" s="19">
        <v>7.2142239747701606E-2</v>
      </c>
      <c r="CH12" s="19">
        <v>9.4119734720658599E-2</v>
      </c>
      <c r="CI12" s="19">
        <v>0.11528759472910199</v>
      </c>
      <c r="CJ12" s="19">
        <v>0.111637081112411</v>
      </c>
      <c r="CK12" s="19"/>
      <c r="CL12" s="19">
        <v>5.4425652669072101E-2</v>
      </c>
      <c r="CM12" s="19"/>
      <c r="CN12" s="19">
        <v>9.5622678184811599E-2</v>
      </c>
      <c r="CO12" s="19">
        <v>0.10255155319850499</v>
      </c>
      <c r="CP12" s="19">
        <v>4.7810392679836597E-2</v>
      </c>
    </row>
    <row r="13" spans="2:94" x14ac:dyDescent="0.35">
      <c r="B13" s="16"/>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CP17"/>
  <sheetViews>
    <sheetView showGridLines="0" topLeftCell="A6" workbookViewId="0">
      <pane xSplit="2" topLeftCell="DA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29" x14ac:dyDescent="0.35">
      <c r="B9" s="18" t="s">
        <v>290</v>
      </c>
      <c r="C9" s="17">
        <v>0.63138379026406899</v>
      </c>
      <c r="D9" s="17">
        <v>0.65744798935710702</v>
      </c>
      <c r="E9" s="17">
        <v>0.60349672277780297</v>
      </c>
      <c r="F9" s="17"/>
      <c r="G9" s="17">
        <v>0.53159629431535005</v>
      </c>
      <c r="H9" s="17">
        <v>0.56397363932885303</v>
      </c>
      <c r="I9" s="17">
        <v>0.60371139976733301</v>
      </c>
      <c r="J9" s="17">
        <v>0.642175113459165</v>
      </c>
      <c r="K9" s="17">
        <v>0.684868383823238</v>
      </c>
      <c r="L9" s="17">
        <v>0.73115477043842203</v>
      </c>
      <c r="M9" s="17"/>
      <c r="N9" s="17">
        <v>0.66819509015647405</v>
      </c>
      <c r="O9" s="17">
        <v>0.63388955599653496</v>
      </c>
      <c r="P9" s="17">
        <v>0.62632768681857298</v>
      </c>
      <c r="Q9" s="17">
        <v>0.591519263158648</v>
      </c>
      <c r="R9" s="17"/>
      <c r="S9" s="17">
        <v>0.61837531145202496</v>
      </c>
      <c r="T9" s="17">
        <v>0.63911670107640495</v>
      </c>
      <c r="U9" s="17">
        <v>0.67391423678990203</v>
      </c>
      <c r="V9" s="17">
        <v>0.62966598954172104</v>
      </c>
      <c r="W9" s="17">
        <v>0.59769922797233099</v>
      </c>
      <c r="X9" s="17">
        <v>0.56808485825362298</v>
      </c>
      <c r="Y9" s="17">
        <v>0.63582764616305798</v>
      </c>
      <c r="Z9" s="17">
        <v>0.57036593354269205</v>
      </c>
      <c r="AA9" s="17">
        <v>0.62221145325611504</v>
      </c>
      <c r="AB9" s="17">
        <v>0.692681399470916</v>
      </c>
      <c r="AC9" s="17">
        <v>0.69543226915870904</v>
      </c>
      <c r="AD9" s="17"/>
      <c r="AE9" s="17">
        <v>0.65362852907727098</v>
      </c>
      <c r="AF9" s="17">
        <v>0.64949911019325901</v>
      </c>
      <c r="AG9" s="17">
        <v>0.56119392544448399</v>
      </c>
      <c r="AH9" s="17"/>
      <c r="AI9" s="17">
        <v>0.62840101627331701</v>
      </c>
      <c r="AJ9" s="17">
        <v>0.64648065733139903</v>
      </c>
      <c r="AK9" s="17">
        <v>0.65553973455464998</v>
      </c>
      <c r="AL9" s="17">
        <v>0.65635787441755</v>
      </c>
      <c r="AM9" s="17">
        <v>0.610121646194554</v>
      </c>
      <c r="AN9" s="17"/>
      <c r="AO9" s="17">
        <v>0.58462597112497205</v>
      </c>
      <c r="AP9" s="17">
        <v>0.66399653632658795</v>
      </c>
      <c r="AQ9" s="17">
        <v>0.60934314255406996</v>
      </c>
      <c r="AR9" s="17"/>
      <c r="AS9" s="17">
        <v>0.61022769677925703</v>
      </c>
      <c r="AT9" s="17">
        <v>0.61065130706676796</v>
      </c>
      <c r="AU9" s="17">
        <v>0.65945562190091001</v>
      </c>
      <c r="AV9" s="17">
        <v>0.625946316733624</v>
      </c>
      <c r="AW9" s="17">
        <v>0.64260258258542902</v>
      </c>
      <c r="AX9" s="17"/>
      <c r="AY9" s="17">
        <v>0.48429475985086701</v>
      </c>
      <c r="AZ9" s="17">
        <v>0.51588002319260595</v>
      </c>
      <c r="BA9" s="17">
        <v>0.65285449285030905</v>
      </c>
      <c r="BB9" s="17">
        <v>0.63082097534645298</v>
      </c>
      <c r="BC9" s="17">
        <v>0.60640445137569099</v>
      </c>
      <c r="BD9" s="17">
        <v>0.67333416741112195</v>
      </c>
      <c r="BE9" s="17">
        <v>0.63662520891792995</v>
      </c>
      <c r="BF9" s="17">
        <v>0.61993164685227198</v>
      </c>
      <c r="BG9" s="17">
        <v>0.65020983556135703</v>
      </c>
      <c r="BH9" s="17">
        <v>0.65329125826833301</v>
      </c>
      <c r="BI9" s="17">
        <v>0.59971069884401196</v>
      </c>
      <c r="BJ9" s="17">
        <v>0.68982379850565501</v>
      </c>
      <c r="BK9" s="17">
        <v>0.65740915620273499</v>
      </c>
      <c r="BL9" s="17">
        <v>0.63515786683691899</v>
      </c>
      <c r="BM9" s="17">
        <v>0.64032191210052203</v>
      </c>
      <c r="BN9" s="17">
        <v>0.62329884885257703</v>
      </c>
      <c r="BO9" s="17"/>
      <c r="BP9" s="17">
        <v>0.60988510660610196</v>
      </c>
      <c r="BQ9" s="17">
        <v>0.62378843759665104</v>
      </c>
      <c r="BR9" s="17">
        <v>0.63272709582718101</v>
      </c>
      <c r="BS9" s="17">
        <v>0.64434283588099195</v>
      </c>
      <c r="BT9" s="17">
        <v>0.65917975917817695</v>
      </c>
      <c r="BU9" s="17">
        <v>0.65049764058901705</v>
      </c>
      <c r="BV9" s="17"/>
      <c r="BW9" s="17">
        <v>0.55663090641624202</v>
      </c>
      <c r="BX9" s="17">
        <v>0.63135407509585195</v>
      </c>
      <c r="BY9" s="17">
        <v>0.660091324129504</v>
      </c>
      <c r="BZ9" s="17">
        <v>0.63466405454888697</v>
      </c>
      <c r="CA9" s="17">
        <v>0.62922175548708204</v>
      </c>
      <c r="CB9" s="17">
        <v>0.59832589172716399</v>
      </c>
      <c r="CC9" s="17">
        <v>0.63986437825741405</v>
      </c>
      <c r="CD9" s="17">
        <v>0.56435091778340596</v>
      </c>
      <c r="CE9" s="17"/>
      <c r="CF9" s="17">
        <v>0.60944831853959203</v>
      </c>
      <c r="CG9" s="17">
        <v>0.63591307273817299</v>
      </c>
      <c r="CH9" s="17">
        <v>0.63849301100220401</v>
      </c>
      <c r="CI9" s="17">
        <v>0.62309204689801601</v>
      </c>
      <c r="CJ9" s="17">
        <v>0.59636879104657303</v>
      </c>
      <c r="CK9" s="17"/>
      <c r="CL9" s="17">
        <v>0.62329269438358803</v>
      </c>
      <c r="CM9" s="17"/>
      <c r="CN9" s="17">
        <v>0.66839643239700497</v>
      </c>
      <c r="CO9" s="17">
        <v>0.58141949155848405</v>
      </c>
      <c r="CP9" s="17">
        <v>0.586565167314965</v>
      </c>
    </row>
    <row r="10" spans="2:94" ht="43.5" x14ac:dyDescent="0.35">
      <c r="B10" s="18" t="s">
        <v>291</v>
      </c>
      <c r="C10" s="17">
        <v>0.23598491873387001</v>
      </c>
      <c r="D10" s="17">
        <v>0.23394534216412199</v>
      </c>
      <c r="E10" s="17">
        <v>0.239836440004739</v>
      </c>
      <c r="F10" s="17"/>
      <c r="G10" s="17">
        <v>0.315895704608045</v>
      </c>
      <c r="H10" s="17">
        <v>0.27834399769168</v>
      </c>
      <c r="I10" s="17">
        <v>0.250154738237573</v>
      </c>
      <c r="J10" s="17">
        <v>0.21449910009787301</v>
      </c>
      <c r="K10" s="17">
        <v>0.20957031755026601</v>
      </c>
      <c r="L10" s="17">
        <v>0.17151924953950801</v>
      </c>
      <c r="M10" s="17"/>
      <c r="N10" s="17">
        <v>0.234713742939435</v>
      </c>
      <c r="O10" s="17">
        <v>0.23263201183079801</v>
      </c>
      <c r="P10" s="17">
        <v>0.24361563851568899</v>
      </c>
      <c r="Q10" s="17">
        <v>0.235322197485968</v>
      </c>
      <c r="R10" s="17"/>
      <c r="S10" s="17">
        <v>0.26715578458120798</v>
      </c>
      <c r="T10" s="17">
        <v>0.248114213631039</v>
      </c>
      <c r="U10" s="17">
        <v>0.17820995596866801</v>
      </c>
      <c r="V10" s="17">
        <v>0.238684207500451</v>
      </c>
      <c r="W10" s="17">
        <v>0.27195176715222602</v>
      </c>
      <c r="X10" s="17">
        <v>0.28933319321197098</v>
      </c>
      <c r="Y10" s="17">
        <v>0.233174519991867</v>
      </c>
      <c r="Z10" s="17">
        <v>0.27064252224596203</v>
      </c>
      <c r="AA10" s="17">
        <v>0.22660576529687601</v>
      </c>
      <c r="AB10" s="17">
        <v>0.16208340944831401</v>
      </c>
      <c r="AC10" s="17">
        <v>0.18884968171204999</v>
      </c>
      <c r="AD10" s="17"/>
      <c r="AE10" s="17">
        <v>0.219161377932649</v>
      </c>
      <c r="AF10" s="17">
        <v>0.23929026266520401</v>
      </c>
      <c r="AG10" s="17">
        <v>0.24002318165386599</v>
      </c>
      <c r="AH10" s="17"/>
      <c r="AI10" s="17">
        <v>0.25985177432696699</v>
      </c>
      <c r="AJ10" s="17">
        <v>0.23570954305005401</v>
      </c>
      <c r="AK10" s="17">
        <v>0.25258438022785901</v>
      </c>
      <c r="AL10" s="17">
        <v>0.172463579039807</v>
      </c>
      <c r="AM10" s="17">
        <v>0.181810403491938</v>
      </c>
      <c r="AN10" s="17"/>
      <c r="AO10" s="17">
        <v>0.30454361198247498</v>
      </c>
      <c r="AP10" s="17">
        <v>0.221292320273733</v>
      </c>
      <c r="AQ10" s="17">
        <v>0.25944152533847697</v>
      </c>
      <c r="AR10" s="17"/>
      <c r="AS10" s="17">
        <v>0.236573124492787</v>
      </c>
      <c r="AT10" s="17">
        <v>0.24142190410289399</v>
      </c>
      <c r="AU10" s="17">
        <v>0.21886666610735001</v>
      </c>
      <c r="AV10" s="17">
        <v>0.27816686519842998</v>
      </c>
      <c r="AW10" s="17">
        <v>0.27732303085982002</v>
      </c>
      <c r="AX10" s="17"/>
      <c r="AY10" s="17">
        <v>0.25603676288466498</v>
      </c>
      <c r="AZ10" s="17">
        <v>0.28760074608337499</v>
      </c>
      <c r="BA10" s="17">
        <v>0.20119200930398101</v>
      </c>
      <c r="BB10" s="17">
        <v>0.19849072661143699</v>
      </c>
      <c r="BC10" s="17">
        <v>0.237345727545447</v>
      </c>
      <c r="BD10" s="17">
        <v>0.19740927851718601</v>
      </c>
      <c r="BE10" s="17">
        <v>0.22612981848907099</v>
      </c>
      <c r="BF10" s="17">
        <v>0.23213110261422401</v>
      </c>
      <c r="BG10" s="17">
        <v>0.230701205479654</v>
      </c>
      <c r="BH10" s="17">
        <v>0.24168214765911999</v>
      </c>
      <c r="BI10" s="17">
        <v>0.26342819839349302</v>
      </c>
      <c r="BJ10" s="17">
        <v>0.24699442104987199</v>
      </c>
      <c r="BK10" s="17">
        <v>0.239847131308522</v>
      </c>
      <c r="BL10" s="17">
        <v>0.263133626606184</v>
      </c>
      <c r="BM10" s="17">
        <v>0.26499176211744202</v>
      </c>
      <c r="BN10" s="17">
        <v>0.31177853814437601</v>
      </c>
      <c r="BO10" s="17"/>
      <c r="BP10" s="17">
        <v>0.254460649683104</v>
      </c>
      <c r="BQ10" s="17">
        <v>0.24331577204362601</v>
      </c>
      <c r="BR10" s="17">
        <v>0.24230171275969001</v>
      </c>
      <c r="BS10" s="17">
        <v>0.222598420207541</v>
      </c>
      <c r="BT10" s="17">
        <v>0.206178403966395</v>
      </c>
      <c r="BU10" s="17">
        <v>0.216430407281237</v>
      </c>
      <c r="BV10" s="17"/>
      <c r="BW10" s="17">
        <v>0.242112365928115</v>
      </c>
      <c r="BX10" s="17">
        <v>0.22271865006858399</v>
      </c>
      <c r="BY10" s="17">
        <v>0.227121283759221</v>
      </c>
      <c r="BZ10" s="17">
        <v>0.239021886395788</v>
      </c>
      <c r="CA10" s="17">
        <v>0.26361345648464002</v>
      </c>
      <c r="CB10" s="17">
        <v>0.273563427063019</v>
      </c>
      <c r="CC10" s="17">
        <v>0.217996524006665</v>
      </c>
      <c r="CD10" s="17">
        <v>0.30124296238679399</v>
      </c>
      <c r="CE10" s="17"/>
      <c r="CF10" s="17">
        <v>0.26760004385123198</v>
      </c>
      <c r="CG10" s="17">
        <v>0.24733016908300501</v>
      </c>
      <c r="CH10" s="17">
        <v>0.22709579805556801</v>
      </c>
      <c r="CI10" s="17">
        <v>0.21556264057951999</v>
      </c>
      <c r="CJ10" s="17">
        <v>0.22519571819484999</v>
      </c>
      <c r="CK10" s="17"/>
      <c r="CL10" s="17">
        <v>0.27416240652150897</v>
      </c>
      <c r="CM10" s="17"/>
      <c r="CN10" s="17">
        <v>0.189780762013329</v>
      </c>
      <c r="CO10" s="17">
        <v>0.28073647016061398</v>
      </c>
      <c r="CP10" s="17">
        <v>0.305957379985901</v>
      </c>
    </row>
    <row r="11" spans="2:94" ht="43.5" x14ac:dyDescent="0.35">
      <c r="B11" s="18" t="s">
        <v>292</v>
      </c>
      <c r="C11" s="17">
        <v>5.2547730839315299E-2</v>
      </c>
      <c r="D11" s="17">
        <v>5.58415196086978E-2</v>
      </c>
      <c r="E11" s="17">
        <v>4.9748079780978602E-2</v>
      </c>
      <c r="F11" s="17"/>
      <c r="G11" s="17">
        <v>8.1321733907885801E-2</v>
      </c>
      <c r="H11" s="17">
        <v>6.2388467937366403E-2</v>
      </c>
      <c r="I11" s="17">
        <v>4.7284219734715797E-2</v>
      </c>
      <c r="J11" s="17">
        <v>5.4564768806828E-2</v>
      </c>
      <c r="K11" s="17">
        <v>3.7919494527557503E-2</v>
      </c>
      <c r="L11" s="17">
        <v>3.7723945561793398E-2</v>
      </c>
      <c r="M11" s="17"/>
      <c r="N11" s="17">
        <v>4.5543663738980597E-2</v>
      </c>
      <c r="O11" s="17">
        <v>5.4210719678193603E-2</v>
      </c>
      <c r="P11" s="17">
        <v>4.4277332980269701E-2</v>
      </c>
      <c r="Q11" s="17">
        <v>6.6335063421332496E-2</v>
      </c>
      <c r="R11" s="17"/>
      <c r="S11" s="17">
        <v>5.9551402306769301E-2</v>
      </c>
      <c r="T11" s="17">
        <v>3.95104193927227E-2</v>
      </c>
      <c r="U11" s="17">
        <v>5.11817116938839E-2</v>
      </c>
      <c r="V11" s="17">
        <v>4.72473923274472E-2</v>
      </c>
      <c r="W11" s="17">
        <v>5.93567061151987E-2</v>
      </c>
      <c r="X11" s="17">
        <v>5.9093622586955101E-2</v>
      </c>
      <c r="Y11" s="17">
        <v>5.7651389625891197E-2</v>
      </c>
      <c r="Z11" s="17">
        <v>4.0623089190635897E-2</v>
      </c>
      <c r="AA11" s="17">
        <v>5.6891410019547603E-2</v>
      </c>
      <c r="AB11" s="17">
        <v>5.35721201661239E-2</v>
      </c>
      <c r="AC11" s="17">
        <v>4.7263948521275197E-2</v>
      </c>
      <c r="AD11" s="17"/>
      <c r="AE11" s="17">
        <v>5.7098683040015398E-2</v>
      </c>
      <c r="AF11" s="17">
        <v>4.30104589368994E-2</v>
      </c>
      <c r="AG11" s="17">
        <v>6.4158929192562997E-2</v>
      </c>
      <c r="AH11" s="17"/>
      <c r="AI11" s="17">
        <v>5.27115428466845E-2</v>
      </c>
      <c r="AJ11" s="17">
        <v>5.55454128199998E-2</v>
      </c>
      <c r="AK11" s="17">
        <v>4.9385454929976702E-2</v>
      </c>
      <c r="AL11" s="17">
        <v>7.0109115023795202E-2</v>
      </c>
      <c r="AM11" s="17">
        <v>4.1290392198285397E-2</v>
      </c>
      <c r="AN11" s="17"/>
      <c r="AO11" s="17">
        <v>5.5198621865503603E-2</v>
      </c>
      <c r="AP11" s="17">
        <v>5.6155878331952902E-2</v>
      </c>
      <c r="AQ11" s="17">
        <v>5.7813140718364103E-2</v>
      </c>
      <c r="AR11" s="17"/>
      <c r="AS11" s="17">
        <v>6.3891785122477202E-2</v>
      </c>
      <c r="AT11" s="17">
        <v>5.2542673282289898E-2</v>
      </c>
      <c r="AU11" s="17">
        <v>4.0295021754270098E-2</v>
      </c>
      <c r="AV11" s="17">
        <v>4.2996563437216397E-2</v>
      </c>
      <c r="AW11" s="17">
        <v>1.95788473048801E-2</v>
      </c>
      <c r="AX11" s="17"/>
      <c r="AY11" s="17">
        <v>9.4807891973088004E-2</v>
      </c>
      <c r="AZ11" s="17">
        <v>8.6414909755099203E-2</v>
      </c>
      <c r="BA11" s="17">
        <v>4.9192565341542697E-2</v>
      </c>
      <c r="BB11" s="17">
        <v>6.5284339700163799E-2</v>
      </c>
      <c r="BC11" s="17">
        <v>5.8826762130677598E-2</v>
      </c>
      <c r="BD11" s="17">
        <v>5.45489419881552E-2</v>
      </c>
      <c r="BE11" s="17">
        <v>4.3993680110399301E-2</v>
      </c>
      <c r="BF11" s="17">
        <v>5.7288138437795497E-2</v>
      </c>
      <c r="BG11" s="17">
        <v>4.2772615965409197E-2</v>
      </c>
      <c r="BH11" s="17">
        <v>5.1725750046528698E-2</v>
      </c>
      <c r="BI11" s="17">
        <v>6.4822908158367304E-2</v>
      </c>
      <c r="BJ11" s="17">
        <v>3.07284376175588E-2</v>
      </c>
      <c r="BK11" s="17">
        <v>4.5638953537004201E-2</v>
      </c>
      <c r="BL11" s="17">
        <v>6.4675590647746806E-2</v>
      </c>
      <c r="BM11" s="17">
        <v>2.7456393604670799E-2</v>
      </c>
      <c r="BN11" s="17">
        <v>5.8679788430323898E-2</v>
      </c>
      <c r="BO11" s="17"/>
      <c r="BP11" s="17">
        <v>5.9328897011424298E-2</v>
      </c>
      <c r="BQ11" s="17">
        <v>5.0739509220997597E-2</v>
      </c>
      <c r="BR11" s="17">
        <v>4.6919591567582401E-2</v>
      </c>
      <c r="BS11" s="17">
        <v>4.9897482844920502E-2</v>
      </c>
      <c r="BT11" s="17">
        <v>5.65854919285202E-2</v>
      </c>
      <c r="BU11" s="17">
        <v>4.9719571576879298E-2</v>
      </c>
      <c r="BV11" s="17"/>
      <c r="BW11" s="17">
        <v>7.9740985024710206E-2</v>
      </c>
      <c r="BX11" s="17">
        <v>6.1091705939503797E-2</v>
      </c>
      <c r="BY11" s="17">
        <v>4.5443804776805298E-2</v>
      </c>
      <c r="BZ11" s="17">
        <v>4.9598841858951997E-2</v>
      </c>
      <c r="CA11" s="17">
        <v>5.2613738650730102E-2</v>
      </c>
      <c r="CB11" s="17">
        <v>6.7740091773228706E-2</v>
      </c>
      <c r="CC11" s="17">
        <v>6.4186940312946306E-2</v>
      </c>
      <c r="CD11" s="17">
        <v>3.4922717810046897E-2</v>
      </c>
      <c r="CE11" s="17"/>
      <c r="CF11" s="17">
        <v>8.8272056797908394E-2</v>
      </c>
      <c r="CG11" s="17">
        <v>5.4139377711577702E-2</v>
      </c>
      <c r="CH11" s="17">
        <v>4.4637536604100199E-2</v>
      </c>
      <c r="CI11" s="17">
        <v>4.9380634401905002E-2</v>
      </c>
      <c r="CJ11" s="17">
        <v>4.8480155345230001E-2</v>
      </c>
      <c r="CK11" s="17"/>
      <c r="CL11" s="17">
        <v>5.2654021755887598E-2</v>
      </c>
      <c r="CM11" s="17"/>
      <c r="CN11" s="17">
        <v>4.9602801365230403E-2</v>
      </c>
      <c r="CO11" s="17">
        <v>5.1196505767202201E-2</v>
      </c>
      <c r="CP11" s="17">
        <v>6.0353111697917801E-2</v>
      </c>
    </row>
    <row r="12" spans="2:94" x14ac:dyDescent="0.35">
      <c r="B12" s="18" t="s">
        <v>133</v>
      </c>
      <c r="C12" s="19">
        <v>8.0083560162745399E-2</v>
      </c>
      <c r="D12" s="19">
        <v>5.2765148870073803E-2</v>
      </c>
      <c r="E12" s="19">
        <v>0.10691875743647899</v>
      </c>
      <c r="F12" s="19"/>
      <c r="G12" s="19">
        <v>7.11862671687193E-2</v>
      </c>
      <c r="H12" s="19">
        <v>9.5293895042100493E-2</v>
      </c>
      <c r="I12" s="19">
        <v>9.88496422603789E-2</v>
      </c>
      <c r="J12" s="19">
        <v>8.8761017636134198E-2</v>
      </c>
      <c r="K12" s="19">
        <v>6.7641804098937997E-2</v>
      </c>
      <c r="L12" s="19">
        <v>5.9602034460276898E-2</v>
      </c>
      <c r="M12" s="19"/>
      <c r="N12" s="19">
        <v>5.1547503165110101E-2</v>
      </c>
      <c r="O12" s="19">
        <v>7.9267712494473397E-2</v>
      </c>
      <c r="P12" s="19">
        <v>8.5779341685467705E-2</v>
      </c>
      <c r="Q12" s="19">
        <v>0.106823475934052</v>
      </c>
      <c r="R12" s="19"/>
      <c r="S12" s="19">
        <v>5.4917501659997599E-2</v>
      </c>
      <c r="T12" s="19">
        <v>7.3258665899833694E-2</v>
      </c>
      <c r="U12" s="19">
        <v>9.66940955475456E-2</v>
      </c>
      <c r="V12" s="19">
        <v>8.4402410630380606E-2</v>
      </c>
      <c r="W12" s="19">
        <v>7.0992298760244196E-2</v>
      </c>
      <c r="X12" s="19">
        <v>8.3488325947451397E-2</v>
      </c>
      <c r="Y12" s="19">
        <v>7.3346444219183293E-2</v>
      </c>
      <c r="Z12" s="19">
        <v>0.11836845502071</v>
      </c>
      <c r="AA12" s="19">
        <v>9.4291371427461204E-2</v>
      </c>
      <c r="AB12" s="19">
        <v>9.16630709146459E-2</v>
      </c>
      <c r="AC12" s="19">
        <v>6.8454100607966098E-2</v>
      </c>
      <c r="AD12" s="19"/>
      <c r="AE12" s="19">
        <v>7.0111409950065304E-2</v>
      </c>
      <c r="AF12" s="19">
        <v>6.8200168204637895E-2</v>
      </c>
      <c r="AG12" s="19">
        <v>0.134623963709087</v>
      </c>
      <c r="AH12" s="19"/>
      <c r="AI12" s="19">
        <v>5.9035666553030601E-2</v>
      </c>
      <c r="AJ12" s="19">
        <v>6.22643867985469E-2</v>
      </c>
      <c r="AK12" s="19">
        <v>4.2490430287514702E-2</v>
      </c>
      <c r="AL12" s="19">
        <v>0.10106943151884799</v>
      </c>
      <c r="AM12" s="19">
        <v>0.16677755811522299</v>
      </c>
      <c r="AN12" s="19"/>
      <c r="AO12" s="19">
        <v>5.5631795027049499E-2</v>
      </c>
      <c r="AP12" s="19">
        <v>5.8555265067725702E-2</v>
      </c>
      <c r="AQ12" s="19">
        <v>7.3402191389088906E-2</v>
      </c>
      <c r="AR12" s="19"/>
      <c r="AS12" s="19">
        <v>8.9307393605478805E-2</v>
      </c>
      <c r="AT12" s="19">
        <v>9.5384115548048196E-2</v>
      </c>
      <c r="AU12" s="19">
        <v>8.1382690237469399E-2</v>
      </c>
      <c r="AV12" s="19">
        <v>5.2890254630729397E-2</v>
      </c>
      <c r="AW12" s="19">
        <v>6.0495539249870903E-2</v>
      </c>
      <c r="AX12" s="19"/>
      <c r="AY12" s="19">
        <v>0.16486058529137901</v>
      </c>
      <c r="AZ12" s="19">
        <v>0.11010432096892001</v>
      </c>
      <c r="BA12" s="19">
        <v>9.6760932504167493E-2</v>
      </c>
      <c r="BB12" s="19">
        <v>0.10540395834194601</v>
      </c>
      <c r="BC12" s="19">
        <v>9.7423058948184704E-2</v>
      </c>
      <c r="BD12" s="19">
        <v>7.4707612083536296E-2</v>
      </c>
      <c r="BE12" s="19">
        <v>9.3251292482599196E-2</v>
      </c>
      <c r="BF12" s="19">
        <v>9.0649112095708598E-2</v>
      </c>
      <c r="BG12" s="19">
        <v>7.6316342993580394E-2</v>
      </c>
      <c r="BH12" s="19">
        <v>5.3300844026018E-2</v>
      </c>
      <c r="BI12" s="19">
        <v>7.2038194604127803E-2</v>
      </c>
      <c r="BJ12" s="19">
        <v>3.2453342826914498E-2</v>
      </c>
      <c r="BK12" s="19">
        <v>5.7104758951738603E-2</v>
      </c>
      <c r="BL12" s="19">
        <v>3.70329159091497E-2</v>
      </c>
      <c r="BM12" s="19">
        <v>6.7229932177365503E-2</v>
      </c>
      <c r="BN12" s="19">
        <v>6.2428245727235198E-3</v>
      </c>
      <c r="BO12" s="19"/>
      <c r="BP12" s="19">
        <v>7.6325346699369995E-2</v>
      </c>
      <c r="BQ12" s="19">
        <v>8.2156281138725501E-2</v>
      </c>
      <c r="BR12" s="19">
        <v>7.8051599845546799E-2</v>
      </c>
      <c r="BS12" s="19">
        <v>8.3161261066546102E-2</v>
      </c>
      <c r="BT12" s="19">
        <v>7.8056344926908106E-2</v>
      </c>
      <c r="BU12" s="19">
        <v>8.3352380552865799E-2</v>
      </c>
      <c r="BV12" s="19"/>
      <c r="BW12" s="19">
        <v>0.121515742630933</v>
      </c>
      <c r="BX12" s="19">
        <v>8.4835568896059504E-2</v>
      </c>
      <c r="BY12" s="19">
        <v>6.7343587334469796E-2</v>
      </c>
      <c r="BZ12" s="19">
        <v>7.67152171963736E-2</v>
      </c>
      <c r="CA12" s="19">
        <v>5.4551049377547997E-2</v>
      </c>
      <c r="CB12" s="19">
        <v>6.0370589436588101E-2</v>
      </c>
      <c r="CC12" s="19">
        <v>7.7952157422974205E-2</v>
      </c>
      <c r="CD12" s="19">
        <v>9.9483402019753794E-2</v>
      </c>
      <c r="CE12" s="19"/>
      <c r="CF12" s="19">
        <v>3.4679580811267201E-2</v>
      </c>
      <c r="CG12" s="19">
        <v>6.2617380467243897E-2</v>
      </c>
      <c r="CH12" s="19">
        <v>8.97736543381282E-2</v>
      </c>
      <c r="CI12" s="19">
        <v>0.11196467812055901</v>
      </c>
      <c r="CJ12" s="19">
        <v>0.129955335413348</v>
      </c>
      <c r="CK12" s="19"/>
      <c r="CL12" s="19">
        <v>4.9890877339015101E-2</v>
      </c>
      <c r="CM12" s="19"/>
      <c r="CN12" s="19">
        <v>9.2220004224435603E-2</v>
      </c>
      <c r="CO12" s="19">
        <v>8.6647532513699194E-2</v>
      </c>
      <c r="CP12" s="19">
        <v>4.7124341001216603E-2</v>
      </c>
    </row>
    <row r="13" spans="2:94" x14ac:dyDescent="0.35">
      <c r="B13" s="16"/>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CP17"/>
  <sheetViews>
    <sheetView showGridLines="0" topLeftCell="A6" workbookViewId="0">
      <pane xSplit="2" topLeftCell="BK1" activePane="topRight" state="frozen"/>
      <selection pane="topRight" activeCell="C10" sqref="C10"/>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29" x14ac:dyDescent="0.35">
      <c r="B9" s="18" t="s">
        <v>302</v>
      </c>
      <c r="C9" s="17">
        <v>9.9188039009680595E-2</v>
      </c>
      <c r="D9" s="17">
        <v>0.10282678449351799</v>
      </c>
      <c r="E9" s="17">
        <v>9.3994349590196896E-2</v>
      </c>
      <c r="F9" s="17"/>
      <c r="G9" s="17">
        <v>0.10928392329785599</v>
      </c>
      <c r="H9" s="17">
        <v>8.7828516500410597E-2</v>
      </c>
      <c r="I9" s="17">
        <v>0.11349383518108599</v>
      </c>
      <c r="J9" s="17">
        <v>9.0493959821247E-2</v>
      </c>
      <c r="K9" s="17">
        <v>0.10607695506942599</v>
      </c>
      <c r="L9" s="17">
        <v>9.2534471623530304E-2</v>
      </c>
      <c r="M9" s="17"/>
      <c r="N9" s="17">
        <v>9.3097030082365903E-2</v>
      </c>
      <c r="O9" s="17">
        <v>0.10241010761850999</v>
      </c>
      <c r="P9" s="17">
        <v>0.100393839062769</v>
      </c>
      <c r="Q9" s="17">
        <v>0.101727924170172</v>
      </c>
      <c r="R9" s="17"/>
      <c r="S9" s="17">
        <v>7.5060221715043507E-2</v>
      </c>
      <c r="T9" s="17">
        <v>8.2611366042700099E-2</v>
      </c>
      <c r="U9" s="17">
        <v>8.9487531565965006E-2</v>
      </c>
      <c r="V9" s="17">
        <v>0.14285611212584801</v>
      </c>
      <c r="W9" s="17">
        <v>0.10148166894941001</v>
      </c>
      <c r="X9" s="17">
        <v>8.57833259203378E-2</v>
      </c>
      <c r="Y9" s="17">
        <v>8.9353503701703502E-2</v>
      </c>
      <c r="Z9" s="17">
        <v>8.5509350104519696E-2</v>
      </c>
      <c r="AA9" s="17">
        <v>9.4536908393153901E-2</v>
      </c>
      <c r="AB9" s="17">
        <v>0.14580037123563599</v>
      </c>
      <c r="AC9" s="17">
        <v>0.12073690966105501</v>
      </c>
      <c r="AD9" s="17"/>
      <c r="AE9" s="17">
        <v>0.12458360488527501</v>
      </c>
      <c r="AF9" s="17">
        <v>8.3590616311086594E-2</v>
      </c>
      <c r="AG9" s="17">
        <v>8.1282705381897399E-2</v>
      </c>
      <c r="AH9" s="17"/>
      <c r="AI9" s="17">
        <v>0.115272709068874</v>
      </c>
      <c r="AJ9" s="17">
        <v>8.2139182891401194E-2</v>
      </c>
      <c r="AK9" s="17">
        <v>6.5546074854557407E-2</v>
      </c>
      <c r="AL9" s="17">
        <v>0.20587324824334699</v>
      </c>
      <c r="AM9" s="17">
        <v>8.5282275875046498E-2</v>
      </c>
      <c r="AN9" s="17"/>
      <c r="AO9" s="17">
        <v>0.12311052694326</v>
      </c>
      <c r="AP9" s="17">
        <v>5.2805805597604297E-2</v>
      </c>
      <c r="AQ9" s="17">
        <v>8.2629646318329003E-2</v>
      </c>
      <c r="AR9" s="17"/>
      <c r="AS9" s="17">
        <v>7.8058315483639701E-2</v>
      </c>
      <c r="AT9" s="17">
        <v>0.10836437708315499</v>
      </c>
      <c r="AU9" s="17">
        <v>9.7892590389029796E-2</v>
      </c>
      <c r="AV9" s="17">
        <v>9.9413715470622097E-2</v>
      </c>
      <c r="AW9" s="17">
        <v>0.17390884830563499</v>
      </c>
      <c r="AX9" s="17"/>
      <c r="AY9" s="17">
        <v>5.9805796560330297E-2</v>
      </c>
      <c r="AZ9" s="17">
        <v>0.111228749818851</v>
      </c>
      <c r="BA9" s="17">
        <v>0.10716387561884499</v>
      </c>
      <c r="BB9" s="17">
        <v>9.9767115191333397E-2</v>
      </c>
      <c r="BC9" s="17">
        <v>8.7938139920194697E-2</v>
      </c>
      <c r="BD9" s="17">
        <v>0.110611501276178</v>
      </c>
      <c r="BE9" s="17">
        <v>0.15708299990706301</v>
      </c>
      <c r="BF9" s="17">
        <v>6.23343195915066E-2</v>
      </c>
      <c r="BG9" s="17">
        <v>8.9952662808481507E-2</v>
      </c>
      <c r="BH9" s="17">
        <v>8.8856155733836498E-2</v>
      </c>
      <c r="BI9" s="17">
        <v>9.1175452314043198E-2</v>
      </c>
      <c r="BJ9" s="17">
        <v>9.6361109281203297E-2</v>
      </c>
      <c r="BK9" s="17">
        <v>8.9932507576220802E-2</v>
      </c>
      <c r="BL9" s="17">
        <v>0.13926660874845301</v>
      </c>
      <c r="BM9" s="17">
        <v>0.13297951794007801</v>
      </c>
      <c r="BN9" s="17">
        <v>6.7932747931221296E-2</v>
      </c>
      <c r="BO9" s="17"/>
      <c r="BP9" s="17">
        <v>9.0238683768521205E-2</v>
      </c>
      <c r="BQ9" s="17">
        <v>9.4917792138624904E-2</v>
      </c>
      <c r="BR9" s="17">
        <v>9.6638192058148401E-2</v>
      </c>
      <c r="BS9" s="17">
        <v>0.106801249978853</v>
      </c>
      <c r="BT9" s="17">
        <v>0.11269215205569599</v>
      </c>
      <c r="BU9" s="17">
        <v>0.110651592219932</v>
      </c>
      <c r="BV9" s="17"/>
      <c r="BW9" s="17">
        <v>8.0635974449352693E-2</v>
      </c>
      <c r="BX9" s="17">
        <v>9.3720065608251704E-2</v>
      </c>
      <c r="BY9" s="17">
        <v>8.9399585980994706E-2</v>
      </c>
      <c r="BZ9" s="17">
        <v>0.11055750737586199</v>
      </c>
      <c r="CA9" s="17">
        <v>0.12790165145797899</v>
      </c>
      <c r="CB9" s="17">
        <v>9.4258227230977903E-2</v>
      </c>
      <c r="CC9" s="17">
        <v>0.10522980793138099</v>
      </c>
      <c r="CD9" s="17">
        <v>8.0480335976411202E-2</v>
      </c>
      <c r="CE9" s="17"/>
      <c r="CF9" s="17">
        <v>0.131392037514791</v>
      </c>
      <c r="CG9" s="17">
        <v>9.2390121320794896E-2</v>
      </c>
      <c r="CH9" s="17">
        <v>8.9479868303415394E-2</v>
      </c>
      <c r="CI9" s="17">
        <v>0.11726236554733201</v>
      </c>
      <c r="CJ9" s="17">
        <v>0.119211241821845</v>
      </c>
      <c r="CK9" s="17"/>
      <c r="CL9" s="17">
        <v>5.7478424007752903E-2</v>
      </c>
      <c r="CM9" s="17"/>
      <c r="CN9" s="17">
        <v>9.6868816911666197E-2</v>
      </c>
      <c r="CO9" s="17">
        <v>8.4064608982421907E-2</v>
      </c>
      <c r="CP9" s="17">
        <v>0.116524484628657</v>
      </c>
    </row>
    <row r="10" spans="2:94" ht="43.5" x14ac:dyDescent="0.35">
      <c r="B10" s="18" t="s">
        <v>303</v>
      </c>
      <c r="C10" s="17">
        <v>0.33776703813353998</v>
      </c>
      <c r="D10" s="17">
        <v>0.36416376016777102</v>
      </c>
      <c r="E10" s="17">
        <v>0.31265677430458799</v>
      </c>
      <c r="F10" s="17"/>
      <c r="G10" s="17">
        <v>0.44171103370557102</v>
      </c>
      <c r="H10" s="17">
        <v>0.41327989794940501</v>
      </c>
      <c r="I10" s="17">
        <v>0.36893123139086698</v>
      </c>
      <c r="J10" s="17">
        <v>0.32437671515310101</v>
      </c>
      <c r="K10" s="17">
        <v>0.27802482117722799</v>
      </c>
      <c r="L10" s="17">
        <v>0.232046880484063</v>
      </c>
      <c r="M10" s="17"/>
      <c r="N10" s="17">
        <v>0.35502611017947699</v>
      </c>
      <c r="O10" s="17">
        <v>0.34108401969751401</v>
      </c>
      <c r="P10" s="17">
        <v>0.36071688869308599</v>
      </c>
      <c r="Q10" s="17">
        <v>0.29589371817164001</v>
      </c>
      <c r="R10" s="17"/>
      <c r="S10" s="17">
        <v>0.45796286054589602</v>
      </c>
      <c r="T10" s="17">
        <v>0.29802121633338502</v>
      </c>
      <c r="U10" s="17">
        <v>0.27904673644469402</v>
      </c>
      <c r="V10" s="17">
        <v>0.27230526266925797</v>
      </c>
      <c r="W10" s="17">
        <v>0.34879921016302801</v>
      </c>
      <c r="X10" s="17">
        <v>0.30345654058044602</v>
      </c>
      <c r="Y10" s="17">
        <v>0.34478599719703901</v>
      </c>
      <c r="Z10" s="17">
        <v>0.39234194094029201</v>
      </c>
      <c r="AA10" s="17">
        <v>0.33727472947286602</v>
      </c>
      <c r="AB10" s="17">
        <v>0.31081740823141402</v>
      </c>
      <c r="AC10" s="17">
        <v>0.357614397036642</v>
      </c>
      <c r="AD10" s="17"/>
      <c r="AE10" s="17">
        <v>0.239121233961577</v>
      </c>
      <c r="AF10" s="17">
        <v>0.43401130387808401</v>
      </c>
      <c r="AG10" s="17">
        <v>0.29957633885906199</v>
      </c>
      <c r="AH10" s="17"/>
      <c r="AI10" s="17">
        <v>0.18388505399199601</v>
      </c>
      <c r="AJ10" s="17">
        <v>0.62033276392035297</v>
      </c>
      <c r="AK10" s="17">
        <v>0.40855258415322798</v>
      </c>
      <c r="AL10" s="17">
        <v>0.15025579796597499</v>
      </c>
      <c r="AM10" s="17">
        <v>0.19323545335044801</v>
      </c>
      <c r="AN10" s="17"/>
      <c r="AO10" s="17">
        <v>0.167862298654675</v>
      </c>
      <c r="AP10" s="17">
        <v>0.65409884915769401</v>
      </c>
      <c r="AQ10" s="17">
        <v>0.32816121966412098</v>
      </c>
      <c r="AR10" s="17"/>
      <c r="AS10" s="17">
        <v>0.26634752586835497</v>
      </c>
      <c r="AT10" s="17">
        <v>0.31036500113133503</v>
      </c>
      <c r="AU10" s="17">
        <v>0.39015866959440998</v>
      </c>
      <c r="AV10" s="17">
        <v>0.43348423281911103</v>
      </c>
      <c r="AW10" s="17">
        <v>0.50823820992093705</v>
      </c>
      <c r="AX10" s="17"/>
      <c r="AY10" s="17">
        <v>0.230151171987515</v>
      </c>
      <c r="AZ10" s="17">
        <v>0.279625780032775</v>
      </c>
      <c r="BA10" s="17">
        <v>0.29786400627738302</v>
      </c>
      <c r="BB10" s="17">
        <v>0.337433813441048</v>
      </c>
      <c r="BC10" s="17">
        <v>0.37616556760616898</v>
      </c>
      <c r="BD10" s="17">
        <v>0.31955225867261999</v>
      </c>
      <c r="BE10" s="17">
        <v>0.315511726910366</v>
      </c>
      <c r="BF10" s="17">
        <v>0.36672759858387299</v>
      </c>
      <c r="BG10" s="17">
        <v>0.36689046130178099</v>
      </c>
      <c r="BH10" s="17">
        <v>0.35524812309027598</v>
      </c>
      <c r="BI10" s="17">
        <v>0.36761094399647798</v>
      </c>
      <c r="BJ10" s="17">
        <v>0.382945748278817</v>
      </c>
      <c r="BK10" s="17">
        <v>0.31954900267365999</v>
      </c>
      <c r="BL10" s="17">
        <v>0.27234266605528201</v>
      </c>
      <c r="BM10" s="17">
        <v>0.283211578294017</v>
      </c>
      <c r="BN10" s="17">
        <v>0.52058898979411905</v>
      </c>
      <c r="BO10" s="17"/>
      <c r="BP10" s="17">
        <v>0.456544247062737</v>
      </c>
      <c r="BQ10" s="17">
        <v>0.307198930408493</v>
      </c>
      <c r="BR10" s="17">
        <v>0.34054084869900098</v>
      </c>
      <c r="BS10" s="17">
        <v>0.31449457086839799</v>
      </c>
      <c r="BT10" s="17">
        <v>0.25386324948856998</v>
      </c>
      <c r="BU10" s="17">
        <v>0.241963475653864</v>
      </c>
      <c r="BV10" s="17"/>
      <c r="BW10" s="17">
        <v>0.32259955041379101</v>
      </c>
      <c r="BX10" s="17">
        <v>0.35157379106574199</v>
      </c>
      <c r="BY10" s="17">
        <v>0.35237170709648302</v>
      </c>
      <c r="BZ10" s="17">
        <v>0.33803621212817198</v>
      </c>
      <c r="CA10" s="17">
        <v>0.325337147134861</v>
      </c>
      <c r="CB10" s="17">
        <v>0.369749975115505</v>
      </c>
      <c r="CC10" s="17">
        <v>0.35131850414069699</v>
      </c>
      <c r="CD10" s="17">
        <v>0.29745341651312601</v>
      </c>
      <c r="CE10" s="17"/>
      <c r="CF10" s="17">
        <v>0.43217644865751897</v>
      </c>
      <c r="CG10" s="17">
        <v>0.33105580995080203</v>
      </c>
      <c r="CH10" s="17">
        <v>0.32991557913109598</v>
      </c>
      <c r="CI10" s="17">
        <v>0.31702449058801202</v>
      </c>
      <c r="CJ10" s="17">
        <v>0.35141841493631398</v>
      </c>
      <c r="CK10" s="17"/>
      <c r="CL10" s="17">
        <v>0.42503819912316498</v>
      </c>
      <c r="CM10" s="17"/>
      <c r="CN10" s="17">
        <v>0.40450464804414799</v>
      </c>
      <c r="CO10" s="17">
        <v>0.29021995077738799</v>
      </c>
      <c r="CP10" s="17">
        <v>0.223094902034707</v>
      </c>
    </row>
    <row r="11" spans="2:94" ht="29" x14ac:dyDescent="0.35">
      <c r="B11" s="18" t="s">
        <v>304</v>
      </c>
      <c r="C11" s="17">
        <v>0.192089753587773</v>
      </c>
      <c r="D11" s="17">
        <v>0.230331405128678</v>
      </c>
      <c r="E11" s="17">
        <v>0.156288253135593</v>
      </c>
      <c r="F11" s="17"/>
      <c r="G11" s="17">
        <v>0.110514119241141</v>
      </c>
      <c r="H11" s="17">
        <v>0.14675300756710699</v>
      </c>
      <c r="I11" s="17">
        <v>0.15876147573979901</v>
      </c>
      <c r="J11" s="17">
        <v>0.18795370424798799</v>
      </c>
      <c r="K11" s="17">
        <v>0.23067658642313399</v>
      </c>
      <c r="L11" s="17">
        <v>0.28832231083049797</v>
      </c>
      <c r="M11" s="17"/>
      <c r="N11" s="17">
        <v>0.23260987227916599</v>
      </c>
      <c r="O11" s="17">
        <v>0.16828026228593301</v>
      </c>
      <c r="P11" s="17">
        <v>0.18111990702821601</v>
      </c>
      <c r="Q11" s="17">
        <v>0.18310006718925001</v>
      </c>
      <c r="R11" s="17"/>
      <c r="S11" s="17">
        <v>0.18465463855577399</v>
      </c>
      <c r="T11" s="17">
        <v>0.19661164156937</v>
      </c>
      <c r="U11" s="17">
        <v>0.20886567251224</v>
      </c>
      <c r="V11" s="17">
        <v>0.20218407863280299</v>
      </c>
      <c r="W11" s="17">
        <v>0.19790248804802099</v>
      </c>
      <c r="X11" s="17">
        <v>0.18897220660345199</v>
      </c>
      <c r="Y11" s="17">
        <v>0.20140094280945101</v>
      </c>
      <c r="Z11" s="17">
        <v>0.20108591169850801</v>
      </c>
      <c r="AA11" s="17">
        <v>0.213146392622592</v>
      </c>
      <c r="AB11" s="17">
        <v>0.15370865313530699</v>
      </c>
      <c r="AC11" s="17">
        <v>0.154186787391244</v>
      </c>
      <c r="AD11" s="17"/>
      <c r="AE11" s="17">
        <v>0.27592135738106099</v>
      </c>
      <c r="AF11" s="17">
        <v>0.164741091943442</v>
      </c>
      <c r="AG11" s="17">
        <v>0.114377599418621</v>
      </c>
      <c r="AH11" s="17"/>
      <c r="AI11" s="17">
        <v>0.33795905353799999</v>
      </c>
      <c r="AJ11" s="17">
        <v>8.1709987140846999E-2</v>
      </c>
      <c r="AK11" s="17">
        <v>0.191537538700537</v>
      </c>
      <c r="AL11" s="17">
        <v>0.33002192743304798</v>
      </c>
      <c r="AM11" s="17">
        <v>0.10562907733995899</v>
      </c>
      <c r="AN11" s="17"/>
      <c r="AO11" s="17">
        <v>0.38714577993267602</v>
      </c>
      <c r="AP11" s="17">
        <v>7.9332025288098504E-2</v>
      </c>
      <c r="AQ11" s="17">
        <v>0.18899311748368</v>
      </c>
      <c r="AR11" s="17"/>
      <c r="AS11" s="17">
        <v>0.201322539979122</v>
      </c>
      <c r="AT11" s="17">
        <v>0.180889182203023</v>
      </c>
      <c r="AU11" s="17">
        <v>0.173069085887195</v>
      </c>
      <c r="AV11" s="17">
        <v>0.19004833411331701</v>
      </c>
      <c r="AW11" s="17">
        <v>0.130054653262589</v>
      </c>
      <c r="AX11" s="17"/>
      <c r="AY11" s="17">
        <v>0.12988289970691</v>
      </c>
      <c r="AZ11" s="17">
        <v>0.161329297164786</v>
      </c>
      <c r="BA11" s="17">
        <v>0.188656604969966</v>
      </c>
      <c r="BB11" s="17">
        <v>0.143196201308008</v>
      </c>
      <c r="BC11" s="17">
        <v>0.162684005207928</v>
      </c>
      <c r="BD11" s="17">
        <v>0.23605845903012301</v>
      </c>
      <c r="BE11" s="17">
        <v>0.18919899432176801</v>
      </c>
      <c r="BF11" s="17">
        <v>0.19911665495910399</v>
      </c>
      <c r="BG11" s="17">
        <v>0.17483875849483899</v>
      </c>
      <c r="BH11" s="17">
        <v>0.18409247050161401</v>
      </c>
      <c r="BI11" s="17">
        <v>0.18797356265996201</v>
      </c>
      <c r="BJ11" s="17">
        <v>0.222013441917535</v>
      </c>
      <c r="BK11" s="17">
        <v>0.22806167767715699</v>
      </c>
      <c r="BL11" s="17">
        <v>0.210199116382844</v>
      </c>
      <c r="BM11" s="17">
        <v>0.207113152911231</v>
      </c>
      <c r="BN11" s="17">
        <v>0.219133413238941</v>
      </c>
      <c r="BO11" s="17"/>
      <c r="BP11" s="17">
        <v>0.13948653065665401</v>
      </c>
      <c r="BQ11" s="17">
        <v>0.20629653779125301</v>
      </c>
      <c r="BR11" s="17">
        <v>0.18097933007730899</v>
      </c>
      <c r="BS11" s="17">
        <v>0.20114259670397899</v>
      </c>
      <c r="BT11" s="17">
        <v>0.226840878970791</v>
      </c>
      <c r="BU11" s="17">
        <v>0.26739625886695201</v>
      </c>
      <c r="BV11" s="17"/>
      <c r="BW11" s="17">
        <v>0.18953200644703599</v>
      </c>
      <c r="BX11" s="17">
        <v>0.18030476222995401</v>
      </c>
      <c r="BY11" s="17">
        <v>0.19162078236368599</v>
      </c>
      <c r="BZ11" s="17">
        <v>0.20839885375988099</v>
      </c>
      <c r="CA11" s="17">
        <v>0.24441099584224599</v>
      </c>
      <c r="CB11" s="17">
        <v>0.21943622181983499</v>
      </c>
      <c r="CC11" s="17">
        <v>0.19430947450619601</v>
      </c>
      <c r="CD11" s="17">
        <v>0.107583442992879</v>
      </c>
      <c r="CE11" s="17"/>
      <c r="CF11" s="17">
        <v>0.18288539109927299</v>
      </c>
      <c r="CG11" s="17">
        <v>0.223743881150157</v>
      </c>
      <c r="CH11" s="17">
        <v>0.17836334178054999</v>
      </c>
      <c r="CI11" s="17">
        <v>0.16359070076019</v>
      </c>
      <c r="CJ11" s="17">
        <v>0.15714329603784399</v>
      </c>
      <c r="CK11" s="17"/>
      <c r="CL11" s="17">
        <v>0.165395606469083</v>
      </c>
      <c r="CM11" s="17"/>
      <c r="CN11" s="17">
        <v>0.11378935325268399</v>
      </c>
      <c r="CO11" s="17">
        <v>0.20904524738916999</v>
      </c>
      <c r="CP11" s="17">
        <v>0.357533178155991</v>
      </c>
    </row>
    <row r="12" spans="2:94" x14ac:dyDescent="0.35">
      <c r="B12" s="18" t="s">
        <v>203</v>
      </c>
      <c r="C12" s="19">
        <v>0.37095516926900701</v>
      </c>
      <c r="D12" s="19">
        <v>0.30267805021003302</v>
      </c>
      <c r="E12" s="19">
        <v>0.437060622969623</v>
      </c>
      <c r="F12" s="19"/>
      <c r="G12" s="19">
        <v>0.33849092375543199</v>
      </c>
      <c r="H12" s="19">
        <v>0.35213857798307802</v>
      </c>
      <c r="I12" s="19">
        <v>0.35881345768824802</v>
      </c>
      <c r="J12" s="19">
        <v>0.397175620777664</v>
      </c>
      <c r="K12" s="19">
        <v>0.38522163733021197</v>
      </c>
      <c r="L12" s="19">
        <v>0.38709633706190899</v>
      </c>
      <c r="M12" s="19"/>
      <c r="N12" s="19">
        <v>0.31926698745899101</v>
      </c>
      <c r="O12" s="19">
        <v>0.38822561039804299</v>
      </c>
      <c r="P12" s="19">
        <v>0.357769365215929</v>
      </c>
      <c r="Q12" s="19">
        <v>0.419278290468938</v>
      </c>
      <c r="R12" s="19"/>
      <c r="S12" s="19">
        <v>0.28232227918328701</v>
      </c>
      <c r="T12" s="19">
        <v>0.42275577605454501</v>
      </c>
      <c r="U12" s="19">
        <v>0.422600059477101</v>
      </c>
      <c r="V12" s="19">
        <v>0.38265454657209103</v>
      </c>
      <c r="W12" s="19">
        <v>0.35181663283954101</v>
      </c>
      <c r="X12" s="19">
        <v>0.421787926895764</v>
      </c>
      <c r="Y12" s="19">
        <v>0.36445955629180599</v>
      </c>
      <c r="Z12" s="19">
        <v>0.32106279725668002</v>
      </c>
      <c r="AA12" s="19">
        <v>0.355041969511388</v>
      </c>
      <c r="AB12" s="19">
        <v>0.38967356739764297</v>
      </c>
      <c r="AC12" s="19">
        <v>0.36746190591105798</v>
      </c>
      <c r="AD12" s="19"/>
      <c r="AE12" s="19">
        <v>0.360373803772087</v>
      </c>
      <c r="AF12" s="19">
        <v>0.317656987867388</v>
      </c>
      <c r="AG12" s="19">
        <v>0.50476335634041902</v>
      </c>
      <c r="AH12" s="19"/>
      <c r="AI12" s="19">
        <v>0.36288318340112902</v>
      </c>
      <c r="AJ12" s="19">
        <v>0.215818066047399</v>
      </c>
      <c r="AK12" s="19">
        <v>0.334363802291677</v>
      </c>
      <c r="AL12" s="19">
        <v>0.31384902635763001</v>
      </c>
      <c r="AM12" s="19">
        <v>0.61585319343454603</v>
      </c>
      <c r="AN12" s="19"/>
      <c r="AO12" s="19">
        <v>0.32188139446938902</v>
      </c>
      <c r="AP12" s="19">
        <v>0.213763319956603</v>
      </c>
      <c r="AQ12" s="19">
        <v>0.40021601653386901</v>
      </c>
      <c r="AR12" s="19"/>
      <c r="AS12" s="19">
        <v>0.45427161866888299</v>
      </c>
      <c r="AT12" s="19">
        <v>0.40038143958248701</v>
      </c>
      <c r="AU12" s="19">
        <v>0.33887965412936499</v>
      </c>
      <c r="AV12" s="19">
        <v>0.27705371759695002</v>
      </c>
      <c r="AW12" s="19">
        <v>0.18779828851083899</v>
      </c>
      <c r="AX12" s="19"/>
      <c r="AY12" s="19">
        <v>0.58016013174524494</v>
      </c>
      <c r="AZ12" s="19">
        <v>0.447816172983589</v>
      </c>
      <c r="BA12" s="19">
        <v>0.40631551313380598</v>
      </c>
      <c r="BB12" s="19">
        <v>0.419602870059611</v>
      </c>
      <c r="BC12" s="19">
        <v>0.37321228726570799</v>
      </c>
      <c r="BD12" s="19">
        <v>0.33377778102107802</v>
      </c>
      <c r="BE12" s="19">
        <v>0.33820627886080301</v>
      </c>
      <c r="BF12" s="19">
        <v>0.371821426865517</v>
      </c>
      <c r="BG12" s="19">
        <v>0.368318117394898</v>
      </c>
      <c r="BH12" s="19">
        <v>0.371803250674274</v>
      </c>
      <c r="BI12" s="19">
        <v>0.353240041029517</v>
      </c>
      <c r="BJ12" s="19">
        <v>0.29867970052244502</v>
      </c>
      <c r="BK12" s="19">
        <v>0.36245681207296199</v>
      </c>
      <c r="BL12" s="19">
        <v>0.37819160881342101</v>
      </c>
      <c r="BM12" s="19">
        <v>0.37669575085467399</v>
      </c>
      <c r="BN12" s="19">
        <v>0.192344849035718</v>
      </c>
      <c r="BO12" s="19"/>
      <c r="BP12" s="19">
        <v>0.31373053851208799</v>
      </c>
      <c r="BQ12" s="19">
        <v>0.39158673966162799</v>
      </c>
      <c r="BR12" s="19">
        <v>0.38184162916554099</v>
      </c>
      <c r="BS12" s="19">
        <v>0.37756158244877103</v>
      </c>
      <c r="BT12" s="19">
        <v>0.406603719484943</v>
      </c>
      <c r="BU12" s="19">
        <v>0.37998867325925201</v>
      </c>
      <c r="BV12" s="19"/>
      <c r="BW12" s="19">
        <v>0.40723246868981999</v>
      </c>
      <c r="BX12" s="19">
        <v>0.37440138109605298</v>
      </c>
      <c r="BY12" s="19">
        <v>0.36660792455883601</v>
      </c>
      <c r="BZ12" s="19">
        <v>0.34300742673608597</v>
      </c>
      <c r="CA12" s="19">
        <v>0.30235020556491399</v>
      </c>
      <c r="CB12" s="19">
        <v>0.31655557583368299</v>
      </c>
      <c r="CC12" s="19">
        <v>0.34914221342172602</v>
      </c>
      <c r="CD12" s="19">
        <v>0.51448280451758299</v>
      </c>
      <c r="CE12" s="19"/>
      <c r="CF12" s="19">
        <v>0.25354612272841698</v>
      </c>
      <c r="CG12" s="19">
        <v>0.352810187578246</v>
      </c>
      <c r="CH12" s="19">
        <v>0.40224121078493902</v>
      </c>
      <c r="CI12" s="19">
        <v>0.40212244310446499</v>
      </c>
      <c r="CJ12" s="19">
        <v>0.37222704720399702</v>
      </c>
      <c r="CK12" s="19"/>
      <c r="CL12" s="19">
        <v>0.352087770399999</v>
      </c>
      <c r="CM12" s="19"/>
      <c r="CN12" s="19">
        <v>0.384837181791502</v>
      </c>
      <c r="CO12" s="19">
        <v>0.41667019285102003</v>
      </c>
      <c r="CP12" s="19">
        <v>0.302847435180645</v>
      </c>
    </row>
    <row r="13" spans="2:94" x14ac:dyDescent="0.35">
      <c r="B13" s="16"/>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CP17"/>
  <sheetViews>
    <sheetView showGridLines="0" topLeftCell="A6" workbookViewId="0">
      <pane xSplit="2" topLeftCell="DA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264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29" x14ac:dyDescent="0.35">
      <c r="B9" s="18" t="s">
        <v>305</v>
      </c>
      <c r="C9" s="17">
        <v>0.37703627934711298</v>
      </c>
      <c r="D9" s="17">
        <v>0.418759512748546</v>
      </c>
      <c r="E9" s="17">
        <v>0.33191824969106698</v>
      </c>
      <c r="F9" s="17"/>
      <c r="G9" s="17">
        <v>0.30363933413274102</v>
      </c>
      <c r="H9" s="17">
        <v>0.35744197288245799</v>
      </c>
      <c r="I9" s="17">
        <v>0.37863344329755</v>
      </c>
      <c r="J9" s="17">
        <v>0.39173945393530901</v>
      </c>
      <c r="K9" s="17">
        <v>0.40937854755430098</v>
      </c>
      <c r="L9" s="17">
        <v>0.40719851551213498</v>
      </c>
      <c r="M9" s="17"/>
      <c r="N9" s="17">
        <v>0.41443426222672303</v>
      </c>
      <c r="O9" s="17">
        <v>0.40663717252672599</v>
      </c>
      <c r="P9" s="17">
        <v>0.33692474150082602</v>
      </c>
      <c r="Q9" s="17">
        <v>0.33991679895893301</v>
      </c>
      <c r="R9" s="17"/>
      <c r="S9" s="17">
        <v>0.377934532619569</v>
      </c>
      <c r="T9" s="17">
        <v>0.40924220575651699</v>
      </c>
      <c r="U9" s="17">
        <v>0.31937651078308699</v>
      </c>
      <c r="V9" s="17">
        <v>0.37796662927297398</v>
      </c>
      <c r="W9" s="17">
        <v>0.35355285237575501</v>
      </c>
      <c r="X9" s="17">
        <v>0.32497542418620101</v>
      </c>
      <c r="Y9" s="17">
        <v>0.38642892224963898</v>
      </c>
      <c r="Z9" s="17">
        <v>0.36652830057962299</v>
      </c>
      <c r="AA9" s="17">
        <v>0.35017428046723997</v>
      </c>
      <c r="AB9" s="17">
        <v>0.45911532434170998</v>
      </c>
      <c r="AC9" s="17">
        <v>0.412881486804341</v>
      </c>
      <c r="AD9" s="17"/>
      <c r="AE9" s="17">
        <v>0.342042250921749</v>
      </c>
      <c r="AF9" s="17">
        <v>0.46832673514925199</v>
      </c>
      <c r="AG9" s="17">
        <v>0.247386421908073</v>
      </c>
      <c r="AH9" s="17"/>
      <c r="AI9" s="17">
        <v>0.27569180690883699</v>
      </c>
      <c r="AJ9" s="17">
        <v>0.514210242745895</v>
      </c>
      <c r="AK9" s="17">
        <v>0.50282823216514805</v>
      </c>
      <c r="AL9" s="17">
        <v>0.42513831460664803</v>
      </c>
      <c r="AM9" s="17">
        <v>0.23949858157293399</v>
      </c>
      <c r="AN9" s="17"/>
      <c r="AO9" s="17">
        <v>0.13709195023175999</v>
      </c>
      <c r="AP9" s="17">
        <v>0.51925192650096996</v>
      </c>
      <c r="AQ9" s="17">
        <v>0.41520998730535102</v>
      </c>
      <c r="AR9" s="17"/>
      <c r="AS9" s="17">
        <v>0.30944179848863801</v>
      </c>
      <c r="AT9" s="17">
        <v>0.33297463122687299</v>
      </c>
      <c r="AU9" s="17">
        <v>0.43937264301162898</v>
      </c>
      <c r="AV9" s="17">
        <v>0.44004106812820398</v>
      </c>
      <c r="AW9" s="17">
        <v>0.39974524565083303</v>
      </c>
      <c r="AX9" s="17"/>
      <c r="AY9" s="17">
        <v>0.222461378953453</v>
      </c>
      <c r="AZ9" s="17">
        <v>0.34986328434041603</v>
      </c>
      <c r="BA9" s="17">
        <v>0.375465573738128</v>
      </c>
      <c r="BB9" s="17">
        <v>0.36691773841935199</v>
      </c>
      <c r="BC9" s="17">
        <v>0.35646808725400198</v>
      </c>
      <c r="BD9" s="17">
        <v>0.39154051238682402</v>
      </c>
      <c r="BE9" s="17">
        <v>0.380714174252753</v>
      </c>
      <c r="BF9" s="17">
        <v>0.34196279534965901</v>
      </c>
      <c r="BG9" s="17">
        <v>0.420692216619376</v>
      </c>
      <c r="BH9" s="17">
        <v>0.40135947050023402</v>
      </c>
      <c r="BI9" s="17">
        <v>0.35737177800530301</v>
      </c>
      <c r="BJ9" s="17">
        <v>0.406939270206161</v>
      </c>
      <c r="BK9" s="17">
        <v>0.44155023011923</v>
      </c>
      <c r="BL9" s="17">
        <v>0.41038437919126702</v>
      </c>
      <c r="BM9" s="17">
        <v>0.58456443103596101</v>
      </c>
      <c r="BN9" s="17">
        <v>0.330766679334628</v>
      </c>
      <c r="BO9" s="17"/>
      <c r="BP9" s="17">
        <v>0.38043607700135201</v>
      </c>
      <c r="BQ9" s="17">
        <v>0.386382543698364</v>
      </c>
      <c r="BR9" s="17">
        <v>0.34302264197791399</v>
      </c>
      <c r="BS9" s="17">
        <v>0.36918206736426101</v>
      </c>
      <c r="BT9" s="17">
        <v>0.42021513690251999</v>
      </c>
      <c r="BU9" s="17">
        <v>0.34441618507509197</v>
      </c>
      <c r="BV9" s="17"/>
      <c r="BW9" s="17">
        <v>0.32411002249545701</v>
      </c>
      <c r="BX9" s="17">
        <v>0.38544597280211901</v>
      </c>
      <c r="BY9" s="17">
        <v>0.39401305842360601</v>
      </c>
      <c r="BZ9" s="17">
        <v>0.36817343503551198</v>
      </c>
      <c r="CA9" s="17">
        <v>0.393052237377156</v>
      </c>
      <c r="CB9" s="17">
        <v>0.32026132227398701</v>
      </c>
      <c r="CC9" s="17">
        <v>0.359792664734498</v>
      </c>
      <c r="CD9" s="17">
        <v>0.37805016031113198</v>
      </c>
      <c r="CE9" s="17"/>
      <c r="CF9" s="17">
        <v>0.31864029649211401</v>
      </c>
      <c r="CG9" s="17">
        <v>0.38187408442630399</v>
      </c>
      <c r="CH9" s="17">
        <v>0.38420391274237098</v>
      </c>
      <c r="CI9" s="17">
        <v>0.37479901113386099</v>
      </c>
      <c r="CJ9" s="17">
        <v>0.40060801430057702</v>
      </c>
      <c r="CK9" s="17"/>
      <c r="CL9" s="17">
        <v>0.39172914573598799</v>
      </c>
      <c r="CM9" s="17"/>
      <c r="CN9" s="17">
        <v>0.50983239285442905</v>
      </c>
      <c r="CO9" s="17">
        <v>0.24838574202213801</v>
      </c>
      <c r="CP9" s="17">
        <v>0.175950680673296</v>
      </c>
    </row>
    <row r="10" spans="2:94" ht="43.5" x14ac:dyDescent="0.35">
      <c r="B10" s="18" t="s">
        <v>306</v>
      </c>
      <c r="C10" s="17">
        <v>0.21058635768044501</v>
      </c>
      <c r="D10" s="17">
        <v>0.241766256157493</v>
      </c>
      <c r="E10" s="17">
        <v>0.18182167158659701</v>
      </c>
      <c r="F10" s="17"/>
      <c r="G10" s="17">
        <v>0.22838710600572801</v>
      </c>
      <c r="H10" s="17">
        <v>0.20970572295352399</v>
      </c>
      <c r="I10" s="17">
        <v>0.170909268460924</v>
      </c>
      <c r="J10" s="17">
        <v>0.18308965988412301</v>
      </c>
      <c r="K10" s="17">
        <v>0.183331174193123</v>
      </c>
      <c r="L10" s="17">
        <v>0.27230023406501203</v>
      </c>
      <c r="M10" s="17"/>
      <c r="N10" s="17">
        <v>0.24518438087851199</v>
      </c>
      <c r="O10" s="17">
        <v>0.20600045585669499</v>
      </c>
      <c r="P10" s="17">
        <v>0.206566085206455</v>
      </c>
      <c r="Q10" s="17">
        <v>0.18331450590477699</v>
      </c>
      <c r="R10" s="17"/>
      <c r="S10" s="17">
        <v>0.25860795603303599</v>
      </c>
      <c r="T10" s="17">
        <v>0.173646435876599</v>
      </c>
      <c r="U10" s="17">
        <v>0.223983452764424</v>
      </c>
      <c r="V10" s="17">
        <v>0.229217571625771</v>
      </c>
      <c r="W10" s="17">
        <v>0.20601383874986301</v>
      </c>
      <c r="X10" s="17">
        <v>0.24247548481088901</v>
      </c>
      <c r="Y10" s="17">
        <v>0.20461472561035801</v>
      </c>
      <c r="Z10" s="17">
        <v>0.21002798053699101</v>
      </c>
      <c r="AA10" s="17">
        <v>0.21055100724404199</v>
      </c>
      <c r="AB10" s="17">
        <v>0.15959724624176799</v>
      </c>
      <c r="AC10" s="17">
        <v>0.16803581185372701</v>
      </c>
      <c r="AD10" s="17"/>
      <c r="AE10" s="17">
        <v>0.26863780688177302</v>
      </c>
      <c r="AF10" s="17">
        <v>0.19165932025240501</v>
      </c>
      <c r="AG10" s="17">
        <v>0.14075076864645999</v>
      </c>
      <c r="AH10" s="17"/>
      <c r="AI10" s="17">
        <v>0.390037532795389</v>
      </c>
      <c r="AJ10" s="17">
        <v>0.105875699135744</v>
      </c>
      <c r="AK10" s="17">
        <v>0.18749280337348101</v>
      </c>
      <c r="AL10" s="17">
        <v>0.204911795459436</v>
      </c>
      <c r="AM10" s="17">
        <v>8.9840343139713896E-2</v>
      </c>
      <c r="AN10" s="17"/>
      <c r="AO10" s="17">
        <v>0.590318943946335</v>
      </c>
      <c r="AP10" s="17">
        <v>9.8075675724966199E-2</v>
      </c>
      <c r="AQ10" s="17">
        <v>0.19910181262007501</v>
      </c>
      <c r="AR10" s="17"/>
      <c r="AS10" s="17">
        <v>0.206684635209647</v>
      </c>
      <c r="AT10" s="17">
        <v>0.20491786392703601</v>
      </c>
      <c r="AU10" s="17">
        <v>0.215272949018294</v>
      </c>
      <c r="AV10" s="17">
        <v>0.22282893221518801</v>
      </c>
      <c r="AW10" s="17">
        <v>0.27737933869569398</v>
      </c>
      <c r="AX10" s="17"/>
      <c r="AY10" s="17">
        <v>0.12951898117060701</v>
      </c>
      <c r="AZ10" s="17">
        <v>0.162327062177931</v>
      </c>
      <c r="BA10" s="17">
        <v>0.17536521725740301</v>
      </c>
      <c r="BB10" s="17">
        <v>0.13947541097055199</v>
      </c>
      <c r="BC10" s="17">
        <v>0.205719817331559</v>
      </c>
      <c r="BD10" s="17">
        <v>0.21725505092358099</v>
      </c>
      <c r="BE10" s="17">
        <v>0.21565850284424601</v>
      </c>
      <c r="BF10" s="17">
        <v>0.27008538044951302</v>
      </c>
      <c r="BG10" s="17">
        <v>0.217799186990873</v>
      </c>
      <c r="BH10" s="17">
        <v>0.24094222265962001</v>
      </c>
      <c r="BI10" s="17">
        <v>0.223634548222619</v>
      </c>
      <c r="BJ10" s="17">
        <v>0.242818755001942</v>
      </c>
      <c r="BK10" s="17">
        <v>0.19548312703707399</v>
      </c>
      <c r="BL10" s="17">
        <v>0.19879305301043201</v>
      </c>
      <c r="BM10" s="17">
        <v>0.18636172203941201</v>
      </c>
      <c r="BN10" s="17">
        <v>0.35362375832093801</v>
      </c>
      <c r="BO10" s="17"/>
      <c r="BP10" s="17">
        <v>0.22549983008862501</v>
      </c>
      <c r="BQ10" s="17">
        <v>0.20968609050737999</v>
      </c>
      <c r="BR10" s="17">
        <v>0.19476836109696299</v>
      </c>
      <c r="BS10" s="17">
        <v>0.21237486521208099</v>
      </c>
      <c r="BT10" s="17">
        <v>0.175435913986418</v>
      </c>
      <c r="BU10" s="17">
        <v>0.25366285350132201</v>
      </c>
      <c r="BV10" s="17"/>
      <c r="BW10" s="17">
        <v>0.22952635393736601</v>
      </c>
      <c r="BX10" s="17">
        <v>0.21908108209996699</v>
      </c>
      <c r="BY10" s="17">
        <v>0.19757218232441701</v>
      </c>
      <c r="BZ10" s="17">
        <v>0.22511240207661201</v>
      </c>
      <c r="CA10" s="17">
        <v>0.23681049937961199</v>
      </c>
      <c r="CB10" s="17">
        <v>0.30810389690879803</v>
      </c>
      <c r="CC10" s="17">
        <v>0.22075011796149099</v>
      </c>
      <c r="CD10" s="17">
        <v>0.13053331485549399</v>
      </c>
      <c r="CE10" s="17"/>
      <c r="CF10" s="17">
        <v>0.34423111539950102</v>
      </c>
      <c r="CG10" s="17">
        <v>0.25515855053883801</v>
      </c>
      <c r="CH10" s="17">
        <v>0.171099268590125</v>
      </c>
      <c r="CI10" s="17">
        <v>0.144534447616018</v>
      </c>
      <c r="CJ10" s="17">
        <v>0.134335569373492</v>
      </c>
      <c r="CK10" s="17"/>
      <c r="CL10" s="17">
        <v>0.28378015256796801</v>
      </c>
      <c r="CM10" s="17"/>
      <c r="CN10" s="17">
        <v>5.3951283240199502E-2</v>
      </c>
      <c r="CO10" s="17">
        <v>0.243279148625064</v>
      </c>
      <c r="CP10" s="17">
        <v>0.54252106619999496</v>
      </c>
    </row>
    <row r="11" spans="2:94" ht="29" x14ac:dyDescent="0.35">
      <c r="B11" s="18" t="s">
        <v>307</v>
      </c>
      <c r="C11" s="17">
        <v>0.13230605297582099</v>
      </c>
      <c r="D11" s="17">
        <v>0.133763817125367</v>
      </c>
      <c r="E11" s="17">
        <v>0.13192708980816001</v>
      </c>
      <c r="F11" s="17"/>
      <c r="G11" s="17">
        <v>0.177330272026787</v>
      </c>
      <c r="H11" s="17">
        <v>0.12749687494099801</v>
      </c>
      <c r="I11" s="17">
        <v>0.156887066402704</v>
      </c>
      <c r="J11" s="17">
        <v>0.12011252012681201</v>
      </c>
      <c r="K11" s="17">
        <v>0.126108245616496</v>
      </c>
      <c r="L11" s="17">
        <v>0.100205451490619</v>
      </c>
      <c r="M11" s="17"/>
      <c r="N11" s="17">
        <v>0.122181763372798</v>
      </c>
      <c r="O11" s="17">
        <v>0.116710147226054</v>
      </c>
      <c r="P11" s="17">
        <v>0.14555980073254199</v>
      </c>
      <c r="Q11" s="17">
        <v>0.14742275361212101</v>
      </c>
      <c r="R11" s="17"/>
      <c r="S11" s="17">
        <v>0.14735878459931001</v>
      </c>
      <c r="T11" s="17">
        <v>0.129426173245592</v>
      </c>
      <c r="U11" s="17">
        <v>0.139997304866011</v>
      </c>
      <c r="V11" s="17">
        <v>0.111513705360134</v>
      </c>
      <c r="W11" s="17">
        <v>0.146059149454633</v>
      </c>
      <c r="X11" s="17">
        <v>0.13280407986530601</v>
      </c>
      <c r="Y11" s="17">
        <v>0.14011931666462599</v>
      </c>
      <c r="Z11" s="17">
        <v>0.16710557409444801</v>
      </c>
      <c r="AA11" s="17">
        <v>0.13195143432989001</v>
      </c>
      <c r="AB11" s="17">
        <v>0.107374104722117</v>
      </c>
      <c r="AC11" s="17">
        <v>0.10788937737448499</v>
      </c>
      <c r="AD11" s="17"/>
      <c r="AE11" s="17">
        <v>0.14268539995733701</v>
      </c>
      <c r="AF11" s="17">
        <v>0.121391171444726</v>
      </c>
      <c r="AG11" s="17">
        <v>0.131801990322445</v>
      </c>
      <c r="AH11" s="17"/>
      <c r="AI11" s="17">
        <v>0.108034981698829</v>
      </c>
      <c r="AJ11" s="17">
        <v>0.18635178149611001</v>
      </c>
      <c r="AK11" s="17">
        <v>9.7923425948715503E-2</v>
      </c>
      <c r="AL11" s="17">
        <v>0.146356489058446</v>
      </c>
      <c r="AM11" s="17">
        <v>8.7438234150306104E-2</v>
      </c>
      <c r="AN11" s="17"/>
      <c r="AO11" s="17">
        <v>8.9686634887419098E-2</v>
      </c>
      <c r="AP11" s="17">
        <v>0.17907999623420101</v>
      </c>
      <c r="AQ11" s="17">
        <v>0.14765054239331901</v>
      </c>
      <c r="AR11" s="17"/>
      <c r="AS11" s="17">
        <v>0.13782118718302999</v>
      </c>
      <c r="AT11" s="17">
        <v>0.14664790957226301</v>
      </c>
      <c r="AU11" s="17">
        <v>0.10910662530080401</v>
      </c>
      <c r="AV11" s="17">
        <v>0.12682819073481699</v>
      </c>
      <c r="AW11" s="17">
        <v>0.13599893682892</v>
      </c>
      <c r="AX11" s="17"/>
      <c r="AY11" s="17">
        <v>0.23398152885819201</v>
      </c>
      <c r="AZ11" s="17">
        <v>0.14971924730609101</v>
      </c>
      <c r="BA11" s="17">
        <v>0.13217853498686499</v>
      </c>
      <c r="BB11" s="17">
        <v>0.134269248077098</v>
      </c>
      <c r="BC11" s="17">
        <v>0.165926961263856</v>
      </c>
      <c r="BD11" s="17">
        <v>0.12924652817619001</v>
      </c>
      <c r="BE11" s="17">
        <v>0.146404695133035</v>
      </c>
      <c r="BF11" s="17">
        <v>0.14383735821926399</v>
      </c>
      <c r="BG11" s="17">
        <v>0.105782588031392</v>
      </c>
      <c r="BH11" s="17">
        <v>9.8785371527577395E-2</v>
      </c>
      <c r="BI11" s="17">
        <v>0.14638486689366001</v>
      </c>
      <c r="BJ11" s="17">
        <v>0.114803003181876</v>
      </c>
      <c r="BK11" s="17">
        <v>0.10830622757356199</v>
      </c>
      <c r="BL11" s="17">
        <v>0.15088062737142699</v>
      </c>
      <c r="BM11" s="17">
        <v>7.9433727268357193E-2</v>
      </c>
      <c r="BN11" s="17">
        <v>0.12799574002995101</v>
      </c>
      <c r="BO11" s="17"/>
      <c r="BP11" s="17">
        <v>0.135258305917456</v>
      </c>
      <c r="BQ11" s="17">
        <v>0.12793323841213899</v>
      </c>
      <c r="BR11" s="17">
        <v>0.16082079454346901</v>
      </c>
      <c r="BS11" s="17">
        <v>0.138778140055065</v>
      </c>
      <c r="BT11" s="17">
        <v>0.10217045126299799</v>
      </c>
      <c r="BU11" s="17">
        <v>0.10802885524902001</v>
      </c>
      <c r="BV11" s="17"/>
      <c r="BW11" s="17">
        <v>0.14815322381625901</v>
      </c>
      <c r="BX11" s="17">
        <v>0.124199219485819</v>
      </c>
      <c r="BY11" s="17">
        <v>0.13525207921145099</v>
      </c>
      <c r="BZ11" s="17">
        <v>0.142687316580314</v>
      </c>
      <c r="CA11" s="17">
        <v>0.13955425279368799</v>
      </c>
      <c r="CB11" s="17">
        <v>0.13349668941364501</v>
      </c>
      <c r="CC11" s="17">
        <v>0.16110315754119101</v>
      </c>
      <c r="CD11" s="17">
        <v>9.0611768479605698E-2</v>
      </c>
      <c r="CE11" s="17"/>
      <c r="CF11" s="17">
        <v>0.14393737025579001</v>
      </c>
      <c r="CG11" s="17">
        <v>0.123517394522867</v>
      </c>
      <c r="CH11" s="17">
        <v>0.125152307884217</v>
      </c>
      <c r="CI11" s="17">
        <v>0.16328783988456599</v>
      </c>
      <c r="CJ11" s="17">
        <v>0.14022169625238801</v>
      </c>
      <c r="CK11" s="17"/>
      <c r="CL11" s="17">
        <v>0.111601358989458</v>
      </c>
      <c r="CM11" s="17"/>
      <c r="CN11" s="17">
        <v>0.14595713637815</v>
      </c>
      <c r="CO11" s="17">
        <v>0.14066541599171001</v>
      </c>
      <c r="CP11" s="17">
        <v>9.4456557448809098E-2</v>
      </c>
    </row>
    <row r="12" spans="2:94" x14ac:dyDescent="0.35">
      <c r="B12" s="18" t="s">
        <v>203</v>
      </c>
      <c r="C12" s="19">
        <v>0.280071309996621</v>
      </c>
      <c r="D12" s="19">
        <v>0.20571041396859399</v>
      </c>
      <c r="E12" s="19">
        <v>0.35433298891417597</v>
      </c>
      <c r="F12" s="19"/>
      <c r="G12" s="19">
        <v>0.29064328783474402</v>
      </c>
      <c r="H12" s="19">
        <v>0.305355429223019</v>
      </c>
      <c r="I12" s="19">
        <v>0.29357022183882198</v>
      </c>
      <c r="J12" s="19">
        <v>0.30505836605375602</v>
      </c>
      <c r="K12" s="19">
        <v>0.28118203263607899</v>
      </c>
      <c r="L12" s="19">
        <v>0.220295798932234</v>
      </c>
      <c r="M12" s="19"/>
      <c r="N12" s="19">
        <v>0.21819959352196699</v>
      </c>
      <c r="O12" s="19">
        <v>0.270652224390525</v>
      </c>
      <c r="P12" s="19">
        <v>0.31094937256017702</v>
      </c>
      <c r="Q12" s="19">
        <v>0.32934594152416902</v>
      </c>
      <c r="R12" s="19"/>
      <c r="S12" s="19">
        <v>0.216098726748085</v>
      </c>
      <c r="T12" s="19">
        <v>0.28768518512129199</v>
      </c>
      <c r="U12" s="19">
        <v>0.31664273158647799</v>
      </c>
      <c r="V12" s="19">
        <v>0.28130209374112197</v>
      </c>
      <c r="W12" s="19">
        <v>0.29437415941974898</v>
      </c>
      <c r="X12" s="19">
        <v>0.29974501113760399</v>
      </c>
      <c r="Y12" s="19">
        <v>0.26883703547537802</v>
      </c>
      <c r="Z12" s="19">
        <v>0.25633814478893702</v>
      </c>
      <c r="AA12" s="19">
        <v>0.30732327795882902</v>
      </c>
      <c r="AB12" s="19">
        <v>0.27391332469440499</v>
      </c>
      <c r="AC12" s="19">
        <v>0.31119332396744698</v>
      </c>
      <c r="AD12" s="19"/>
      <c r="AE12" s="19">
        <v>0.246634542239142</v>
      </c>
      <c r="AF12" s="19">
        <v>0.218622773153616</v>
      </c>
      <c r="AG12" s="19">
        <v>0.48006081912302201</v>
      </c>
      <c r="AH12" s="19"/>
      <c r="AI12" s="19">
        <v>0.22623567859694499</v>
      </c>
      <c r="AJ12" s="19">
        <v>0.19356227662225001</v>
      </c>
      <c r="AK12" s="19">
        <v>0.21175553851265599</v>
      </c>
      <c r="AL12" s="19">
        <v>0.22359340087547</v>
      </c>
      <c r="AM12" s="19">
        <v>0.58322284113704603</v>
      </c>
      <c r="AN12" s="19"/>
      <c r="AO12" s="19">
        <v>0.182902470934486</v>
      </c>
      <c r="AP12" s="19">
        <v>0.20359240153986299</v>
      </c>
      <c r="AQ12" s="19">
        <v>0.23803765768125601</v>
      </c>
      <c r="AR12" s="19"/>
      <c r="AS12" s="19">
        <v>0.34605237911868503</v>
      </c>
      <c r="AT12" s="19">
        <v>0.315459595273828</v>
      </c>
      <c r="AU12" s="19">
        <v>0.23624778266927299</v>
      </c>
      <c r="AV12" s="19">
        <v>0.21030180892179001</v>
      </c>
      <c r="AW12" s="19">
        <v>0.18687647882455299</v>
      </c>
      <c r="AX12" s="19"/>
      <c r="AY12" s="19">
        <v>0.41403811101774801</v>
      </c>
      <c r="AZ12" s="19">
        <v>0.33809040617556302</v>
      </c>
      <c r="BA12" s="19">
        <v>0.316990674017605</v>
      </c>
      <c r="BB12" s="19">
        <v>0.35933760253299801</v>
      </c>
      <c r="BC12" s="19">
        <v>0.27188513415058302</v>
      </c>
      <c r="BD12" s="19">
        <v>0.261957908513406</v>
      </c>
      <c r="BE12" s="19">
        <v>0.25722262776996602</v>
      </c>
      <c r="BF12" s="19">
        <v>0.244114465981564</v>
      </c>
      <c r="BG12" s="19">
        <v>0.25572600835835901</v>
      </c>
      <c r="BH12" s="19">
        <v>0.25891293531256798</v>
      </c>
      <c r="BI12" s="19">
        <v>0.27260880687841799</v>
      </c>
      <c r="BJ12" s="19">
        <v>0.235438971610021</v>
      </c>
      <c r="BK12" s="19">
        <v>0.254660415270134</v>
      </c>
      <c r="BL12" s="19">
        <v>0.239941940426875</v>
      </c>
      <c r="BM12" s="19">
        <v>0.149640119656269</v>
      </c>
      <c r="BN12" s="19">
        <v>0.18761382231448301</v>
      </c>
      <c r="BO12" s="19"/>
      <c r="BP12" s="19">
        <v>0.25880578699256701</v>
      </c>
      <c r="BQ12" s="19">
        <v>0.27599812738211699</v>
      </c>
      <c r="BR12" s="19">
        <v>0.30138820238165398</v>
      </c>
      <c r="BS12" s="19">
        <v>0.279664927368593</v>
      </c>
      <c r="BT12" s="19">
        <v>0.302178497848064</v>
      </c>
      <c r="BU12" s="19">
        <v>0.29389210617456701</v>
      </c>
      <c r="BV12" s="19"/>
      <c r="BW12" s="19">
        <v>0.29821039975091801</v>
      </c>
      <c r="BX12" s="19">
        <v>0.27127372561209501</v>
      </c>
      <c r="BY12" s="19">
        <v>0.27316268004052502</v>
      </c>
      <c r="BZ12" s="19">
        <v>0.26402684630756301</v>
      </c>
      <c r="CA12" s="19">
        <v>0.23058301044954399</v>
      </c>
      <c r="CB12" s="19">
        <v>0.23813809140357001</v>
      </c>
      <c r="CC12" s="19">
        <v>0.258354059762819</v>
      </c>
      <c r="CD12" s="19">
        <v>0.400804756353768</v>
      </c>
      <c r="CE12" s="19"/>
      <c r="CF12" s="19">
        <v>0.19319121785259499</v>
      </c>
      <c r="CG12" s="19">
        <v>0.23944997051199099</v>
      </c>
      <c r="CH12" s="19">
        <v>0.31954451078328699</v>
      </c>
      <c r="CI12" s="19">
        <v>0.31737870136555502</v>
      </c>
      <c r="CJ12" s="19">
        <v>0.32483472007354303</v>
      </c>
      <c r="CK12" s="19"/>
      <c r="CL12" s="19">
        <v>0.21288934270658599</v>
      </c>
      <c r="CM12" s="19"/>
      <c r="CN12" s="19">
        <v>0.29025918752722202</v>
      </c>
      <c r="CO12" s="19">
        <v>0.36766969336108901</v>
      </c>
      <c r="CP12" s="19">
        <v>0.1870716956779</v>
      </c>
    </row>
    <row r="13" spans="2:94" x14ac:dyDescent="0.35">
      <c r="B13" s="16"/>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F18"/>
  <sheetViews>
    <sheetView showGridLines="0" workbookViewId="0">
      <pane xSplit="2" topLeftCell="C1" activePane="topRight" state="frozen"/>
      <selection pane="topRight" activeCell="E4" sqref="E4"/>
    </sheetView>
  </sheetViews>
  <sheetFormatPr defaultColWidth="10.90625" defaultRowHeight="14.5" x14ac:dyDescent="0.35"/>
  <cols>
    <col min="2" max="2" width="25.7265625" customWidth="1"/>
    <col min="3" max="6" width="20.7265625" customWidth="1"/>
  </cols>
  <sheetData>
    <row r="2" spans="2:6" ht="40" customHeight="1" x14ac:dyDescent="0.35">
      <c r="D2" s="30" t="s">
        <v>315</v>
      </c>
      <c r="E2" s="26"/>
      <c r="F2" s="26"/>
    </row>
    <row r="6" spans="2:6" ht="50" customHeight="1" x14ac:dyDescent="0.35">
      <c r="B6" s="23" t="s">
        <v>15</v>
      </c>
      <c r="C6" s="23" t="s">
        <v>308</v>
      </c>
      <c r="D6" s="23" t="s">
        <v>309</v>
      </c>
      <c r="E6" s="23" t="s">
        <v>310</v>
      </c>
    </row>
    <row r="7" spans="2:6" ht="29" x14ac:dyDescent="0.35">
      <c r="B7" s="18" t="s">
        <v>311</v>
      </c>
      <c r="C7" s="17">
        <v>7.0111518471704007E-2</v>
      </c>
      <c r="D7" s="17">
        <v>4.9262063146619302E-2</v>
      </c>
      <c r="E7" s="17">
        <v>0.131257944344047</v>
      </c>
    </row>
    <row r="8" spans="2:6" x14ac:dyDescent="0.35">
      <c r="B8" s="18" t="s">
        <v>312</v>
      </c>
      <c r="C8" s="17">
        <v>0.31855760682705703</v>
      </c>
      <c r="D8" s="17">
        <v>0.23063711322015101</v>
      </c>
      <c r="E8" s="17">
        <v>0.47538356646485203</v>
      </c>
    </row>
    <row r="9" spans="2:6" x14ac:dyDescent="0.35">
      <c r="B9" s="18" t="s">
        <v>313</v>
      </c>
      <c r="C9" s="17">
        <v>0.28438232952387599</v>
      </c>
      <c r="D9" s="17">
        <v>0.32441165616188899</v>
      </c>
      <c r="E9" s="17">
        <v>0.181166315478962</v>
      </c>
    </row>
    <row r="10" spans="2:6" ht="29" x14ac:dyDescent="0.35">
      <c r="B10" s="18" t="s">
        <v>314</v>
      </c>
      <c r="C10" s="17">
        <v>9.5777749287969505E-2</v>
      </c>
      <c r="D10" s="17">
        <v>0.24304628151532001</v>
      </c>
      <c r="E10" s="17">
        <v>6.5946063559938303E-2</v>
      </c>
    </row>
    <row r="11" spans="2:6" x14ac:dyDescent="0.35">
      <c r="B11" s="18" t="s">
        <v>203</v>
      </c>
      <c r="C11" s="17">
        <v>0.23117079588939399</v>
      </c>
      <c r="D11" s="17">
        <v>0.15264288595602099</v>
      </c>
      <c r="E11" s="17">
        <v>0.14624611015220099</v>
      </c>
    </row>
    <row r="12" spans="2:6" x14ac:dyDescent="0.35">
      <c r="B12" s="16"/>
      <c r="C12" s="16"/>
      <c r="D12" s="16"/>
      <c r="E12" s="16"/>
    </row>
    <row r="13" spans="2:6" x14ac:dyDescent="0.35">
      <c r="B13" t="s">
        <v>126</v>
      </c>
    </row>
    <row r="14" spans="2:6" x14ac:dyDescent="0.35">
      <c r="B14" t="s">
        <v>127</v>
      </c>
    </row>
    <row r="18" spans="2:2" x14ac:dyDescent="0.3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CP18"/>
  <sheetViews>
    <sheetView showGridLines="0" topLeftCell="A6" workbookViewId="0">
      <pane xSplit="2" topLeftCell="CL1" activePane="topRight" state="frozen"/>
      <selection pane="topRight" activeCell="B18" sqref="B18"/>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29" x14ac:dyDescent="0.35">
      <c r="B9" s="18" t="s">
        <v>311</v>
      </c>
      <c r="C9" s="17">
        <v>7.0111518471704007E-2</v>
      </c>
      <c r="D9" s="17">
        <v>9.7655589024176301E-2</v>
      </c>
      <c r="E9" s="17">
        <v>4.3786741366953E-2</v>
      </c>
      <c r="F9" s="17"/>
      <c r="G9" s="17">
        <v>0.14403332848162401</v>
      </c>
      <c r="H9" s="17">
        <v>0.128673704389278</v>
      </c>
      <c r="I9" s="17">
        <v>4.4577645358896897E-2</v>
      </c>
      <c r="J9" s="17">
        <v>5.3316413047323E-2</v>
      </c>
      <c r="K9" s="17">
        <v>3.37313054515554E-2</v>
      </c>
      <c r="L9" s="17">
        <v>3.1572903804109598E-2</v>
      </c>
      <c r="M9" s="17"/>
      <c r="N9" s="17">
        <v>7.2361950101287195E-2</v>
      </c>
      <c r="O9" s="17">
        <v>6.5983247756798494E-2</v>
      </c>
      <c r="P9" s="17">
        <v>7.3281267957674201E-2</v>
      </c>
      <c r="Q9" s="17">
        <v>7.0097138735890699E-2</v>
      </c>
      <c r="R9" s="17"/>
      <c r="S9" s="17">
        <v>0.14332857394562401</v>
      </c>
      <c r="T9" s="17">
        <v>5.0761016948407303E-2</v>
      </c>
      <c r="U9" s="17">
        <v>3.7467002113973497E-2</v>
      </c>
      <c r="V9" s="17">
        <v>7.7086611802968205E-2</v>
      </c>
      <c r="W9" s="17">
        <v>3.86716230467921E-2</v>
      </c>
      <c r="X9" s="17">
        <v>7.1714457254552694E-2</v>
      </c>
      <c r="Y9" s="17">
        <v>5.2482782562831197E-2</v>
      </c>
      <c r="Z9" s="17">
        <v>3.4442393877511801E-2</v>
      </c>
      <c r="AA9" s="17">
        <v>6.3410924527905602E-2</v>
      </c>
      <c r="AB9" s="17">
        <v>8.3970505733864595E-2</v>
      </c>
      <c r="AC9" s="17">
        <v>4.2873032429770003E-2</v>
      </c>
      <c r="AD9" s="17"/>
      <c r="AE9" s="17">
        <v>6.4093418099001695E-2</v>
      </c>
      <c r="AF9" s="17">
        <v>6.7853949221832299E-2</v>
      </c>
      <c r="AG9" s="17">
        <v>7.6706546069200507E-2</v>
      </c>
      <c r="AH9" s="17"/>
      <c r="AI9" s="17">
        <v>6.9542410874744803E-2</v>
      </c>
      <c r="AJ9" s="17">
        <v>8.5389768120643403E-2</v>
      </c>
      <c r="AK9" s="17">
        <v>9.0109559420403995E-2</v>
      </c>
      <c r="AL9" s="17">
        <v>5.8707661778394302E-2</v>
      </c>
      <c r="AM9" s="17">
        <v>4.1009889505388197E-2</v>
      </c>
      <c r="AN9" s="17"/>
      <c r="AO9" s="17">
        <v>0.109352547842946</v>
      </c>
      <c r="AP9" s="17">
        <v>7.8488658036141995E-2</v>
      </c>
      <c r="AQ9" s="17">
        <v>9.1797613730574004E-2</v>
      </c>
      <c r="AR9" s="17"/>
      <c r="AS9" s="17">
        <v>6.1036858857304102E-2</v>
      </c>
      <c r="AT9" s="17">
        <v>5.3884751113683002E-2</v>
      </c>
      <c r="AU9" s="17">
        <v>7.2139645605250796E-2</v>
      </c>
      <c r="AV9" s="17">
        <v>0.117852969842126</v>
      </c>
      <c r="AW9" s="17">
        <v>0.103263069554571</v>
      </c>
      <c r="AX9" s="17"/>
      <c r="AY9" s="17">
        <v>0.13248840347155399</v>
      </c>
      <c r="AZ9" s="17">
        <v>9.0923333329480605E-2</v>
      </c>
      <c r="BA9" s="17">
        <v>4.1876909311866897E-2</v>
      </c>
      <c r="BB9" s="17">
        <v>5.3495601698028097E-2</v>
      </c>
      <c r="BC9" s="17">
        <v>6.2251555532953799E-2</v>
      </c>
      <c r="BD9" s="17">
        <v>6.6465280836091004E-2</v>
      </c>
      <c r="BE9" s="17">
        <v>7.1018808057945998E-2</v>
      </c>
      <c r="BF9" s="17">
        <v>8.2818362107578106E-2</v>
      </c>
      <c r="BG9" s="17">
        <v>4.6485541930720797E-2</v>
      </c>
      <c r="BH9" s="17">
        <v>8.1226613629549596E-2</v>
      </c>
      <c r="BI9" s="17">
        <v>5.1876046082355097E-2</v>
      </c>
      <c r="BJ9" s="17">
        <v>5.8162589099790399E-2</v>
      </c>
      <c r="BK9" s="17">
        <v>5.1581443846456097E-2</v>
      </c>
      <c r="BL9" s="17">
        <v>8.7021637749765401E-2</v>
      </c>
      <c r="BM9" s="17">
        <v>0.136319833445528</v>
      </c>
      <c r="BN9" s="17">
        <v>0.21874734576930799</v>
      </c>
      <c r="BO9" s="17"/>
      <c r="BP9" s="17">
        <v>0.146586298980387</v>
      </c>
      <c r="BQ9" s="17">
        <v>5.7582007616618601E-2</v>
      </c>
      <c r="BR9" s="17">
        <v>4.5044681326858599E-2</v>
      </c>
      <c r="BS9" s="17">
        <v>4.3506814046308399E-2</v>
      </c>
      <c r="BT9" s="17">
        <v>3.1537279359086401E-2</v>
      </c>
      <c r="BU9" s="17">
        <v>4.9517745815114603E-2</v>
      </c>
      <c r="BV9" s="17"/>
      <c r="BW9" s="17">
        <v>0.13737343547264799</v>
      </c>
      <c r="BX9" s="17">
        <v>6.3030146020391906E-2</v>
      </c>
      <c r="BY9" s="17">
        <v>6.2809957065489599E-2</v>
      </c>
      <c r="BZ9" s="17">
        <v>6.7405986324564293E-2</v>
      </c>
      <c r="CA9" s="17">
        <v>6.7374635631098106E-2</v>
      </c>
      <c r="CB9" s="17">
        <v>0.14096436041447599</v>
      </c>
      <c r="CC9" s="17">
        <v>0.15933409946287599</v>
      </c>
      <c r="CD9" s="17">
        <v>3.23673022568381E-2</v>
      </c>
      <c r="CE9" s="17"/>
      <c r="CF9" s="17">
        <v>0.23156814119632299</v>
      </c>
      <c r="CG9" s="17">
        <v>5.9722513292284098E-2</v>
      </c>
      <c r="CH9" s="17">
        <v>4.8791014551097203E-2</v>
      </c>
      <c r="CI9" s="17">
        <v>5.6035277294339401E-2</v>
      </c>
      <c r="CJ9" s="17">
        <v>7.6404042707776704E-2</v>
      </c>
      <c r="CK9" s="17"/>
      <c r="CL9" s="17">
        <v>8.1063376360775805E-2</v>
      </c>
      <c r="CM9" s="17"/>
      <c r="CN9" s="17">
        <v>4.38112989542596E-2</v>
      </c>
      <c r="CO9" s="17">
        <v>7.2268075569366E-2</v>
      </c>
      <c r="CP9" s="17">
        <v>0.12849838574418401</v>
      </c>
    </row>
    <row r="10" spans="2:94" x14ac:dyDescent="0.35">
      <c r="B10" s="18" t="s">
        <v>312</v>
      </c>
      <c r="C10" s="17">
        <v>0.31855760682705703</v>
      </c>
      <c r="D10" s="17">
        <v>0.32495811765918697</v>
      </c>
      <c r="E10" s="17">
        <v>0.31435034630937098</v>
      </c>
      <c r="F10" s="17"/>
      <c r="G10" s="17">
        <v>0.33394715416954701</v>
      </c>
      <c r="H10" s="17">
        <v>0.34316445837945603</v>
      </c>
      <c r="I10" s="17">
        <v>0.33451312435724201</v>
      </c>
      <c r="J10" s="17">
        <v>0.26461707951852598</v>
      </c>
      <c r="K10" s="17">
        <v>0.27357436581801298</v>
      </c>
      <c r="L10" s="17">
        <v>0.34907186865984402</v>
      </c>
      <c r="M10" s="17"/>
      <c r="N10" s="17">
        <v>0.31894558488818903</v>
      </c>
      <c r="O10" s="17">
        <v>0.31174225007155898</v>
      </c>
      <c r="P10" s="17">
        <v>0.34302523138695901</v>
      </c>
      <c r="Q10" s="17">
        <v>0.305079136038855</v>
      </c>
      <c r="R10" s="17"/>
      <c r="S10" s="17">
        <v>0.30571514798624</v>
      </c>
      <c r="T10" s="17">
        <v>0.28528144017393497</v>
      </c>
      <c r="U10" s="17">
        <v>0.329906227934329</v>
      </c>
      <c r="V10" s="17">
        <v>0.352255356523068</v>
      </c>
      <c r="W10" s="17">
        <v>0.36405845636260697</v>
      </c>
      <c r="X10" s="17">
        <v>0.298750817827517</v>
      </c>
      <c r="Y10" s="17">
        <v>0.34924186898852999</v>
      </c>
      <c r="Z10" s="17">
        <v>0.36749229561524499</v>
      </c>
      <c r="AA10" s="17">
        <v>0.288937995737308</v>
      </c>
      <c r="AB10" s="17">
        <v>0.31319961008853597</v>
      </c>
      <c r="AC10" s="17">
        <v>0.320810858356885</v>
      </c>
      <c r="AD10" s="17"/>
      <c r="AE10" s="17">
        <v>0.31883903070056602</v>
      </c>
      <c r="AF10" s="17">
        <v>0.33450426377217701</v>
      </c>
      <c r="AG10" s="17">
        <v>0.28204220923901102</v>
      </c>
      <c r="AH10" s="17"/>
      <c r="AI10" s="17">
        <v>0.36797591941239599</v>
      </c>
      <c r="AJ10" s="17">
        <v>0.32071452303423698</v>
      </c>
      <c r="AK10" s="17">
        <v>0.27978724482038703</v>
      </c>
      <c r="AL10" s="17">
        <v>0.30691386193592302</v>
      </c>
      <c r="AM10" s="17">
        <v>0.25473939078369701</v>
      </c>
      <c r="AN10" s="17"/>
      <c r="AO10" s="17">
        <v>0.42439109090794402</v>
      </c>
      <c r="AP10" s="17">
        <v>0.307625869891752</v>
      </c>
      <c r="AQ10" s="17">
        <v>0.32461894204274699</v>
      </c>
      <c r="AR10" s="17"/>
      <c r="AS10" s="17">
        <v>0.32128942996627502</v>
      </c>
      <c r="AT10" s="17">
        <v>0.302189055112833</v>
      </c>
      <c r="AU10" s="17">
        <v>0.305719696332723</v>
      </c>
      <c r="AV10" s="17">
        <v>0.35900300716282102</v>
      </c>
      <c r="AW10" s="17">
        <v>0.31818446320686</v>
      </c>
      <c r="AX10" s="17"/>
      <c r="AY10" s="17">
        <v>0.25705389253500299</v>
      </c>
      <c r="AZ10" s="17">
        <v>0.31244456976012303</v>
      </c>
      <c r="BA10" s="17">
        <v>0.30031069331106902</v>
      </c>
      <c r="BB10" s="17">
        <v>0.29608677713294901</v>
      </c>
      <c r="BC10" s="17">
        <v>0.31945446458698801</v>
      </c>
      <c r="BD10" s="17">
        <v>0.329316683294888</v>
      </c>
      <c r="BE10" s="17">
        <v>0.30820476815174402</v>
      </c>
      <c r="BF10" s="17">
        <v>0.335927510969315</v>
      </c>
      <c r="BG10" s="17">
        <v>0.37852900963888703</v>
      </c>
      <c r="BH10" s="17">
        <v>0.35418934712348299</v>
      </c>
      <c r="BI10" s="17">
        <v>0.31385680425792001</v>
      </c>
      <c r="BJ10" s="17">
        <v>0.31275081779709701</v>
      </c>
      <c r="BK10" s="17">
        <v>0.33420314682902003</v>
      </c>
      <c r="BL10" s="17">
        <v>0.28265074048420102</v>
      </c>
      <c r="BM10" s="17">
        <v>0.22759962089402899</v>
      </c>
      <c r="BN10" s="17">
        <v>0.31375727156437899</v>
      </c>
      <c r="BO10" s="17"/>
      <c r="BP10" s="17">
        <v>0.32492432221159601</v>
      </c>
      <c r="BQ10" s="17">
        <v>0.284967455220693</v>
      </c>
      <c r="BR10" s="17">
        <v>0.33755611416270698</v>
      </c>
      <c r="BS10" s="17">
        <v>0.35185284740518802</v>
      </c>
      <c r="BT10" s="17">
        <v>0.27877791540886998</v>
      </c>
      <c r="BU10" s="17">
        <v>0.36422941614552501</v>
      </c>
      <c r="BV10" s="17"/>
      <c r="BW10" s="17">
        <v>0.36869512416841799</v>
      </c>
      <c r="BX10" s="17">
        <v>0.33031970513723102</v>
      </c>
      <c r="BY10" s="17">
        <v>0.32976629891329601</v>
      </c>
      <c r="BZ10" s="17">
        <v>0.310634712464399</v>
      </c>
      <c r="CA10" s="17">
        <v>0.312699087023948</v>
      </c>
      <c r="CB10" s="17">
        <v>0.264006674589916</v>
      </c>
      <c r="CC10" s="17">
        <v>0.27488919430727699</v>
      </c>
      <c r="CD10" s="17">
        <v>0.35143721046228499</v>
      </c>
      <c r="CE10" s="17"/>
      <c r="CF10" s="17">
        <v>0.35680863744897601</v>
      </c>
      <c r="CG10" s="17">
        <v>0.36596385719618402</v>
      </c>
      <c r="CH10" s="17">
        <v>0.29228329221482902</v>
      </c>
      <c r="CI10" s="17">
        <v>0.27955294967882699</v>
      </c>
      <c r="CJ10" s="17">
        <v>0.186450082384476</v>
      </c>
      <c r="CK10" s="17"/>
      <c r="CL10" s="17">
        <v>0.39971620861438301</v>
      </c>
      <c r="CM10" s="17"/>
      <c r="CN10" s="17">
        <v>0.25404781292973699</v>
      </c>
      <c r="CO10" s="17">
        <v>0.37097682051724501</v>
      </c>
      <c r="CP10" s="17">
        <v>0.42426095967953098</v>
      </c>
    </row>
    <row r="11" spans="2:94" x14ac:dyDescent="0.35">
      <c r="B11" s="18" t="s">
        <v>313</v>
      </c>
      <c r="C11" s="17">
        <v>0.28438232952387599</v>
      </c>
      <c r="D11" s="17">
        <v>0.302138581305265</v>
      </c>
      <c r="E11" s="17">
        <v>0.26380897231858902</v>
      </c>
      <c r="F11" s="17"/>
      <c r="G11" s="17">
        <v>0.27777327304468702</v>
      </c>
      <c r="H11" s="17">
        <v>0.25090190132637802</v>
      </c>
      <c r="I11" s="17">
        <v>0.28822664828287198</v>
      </c>
      <c r="J11" s="17">
        <v>0.29742414176335202</v>
      </c>
      <c r="K11" s="17">
        <v>0.326572899932217</v>
      </c>
      <c r="L11" s="17">
        <v>0.27420739235346098</v>
      </c>
      <c r="M11" s="17"/>
      <c r="N11" s="17">
        <v>0.32657234151773301</v>
      </c>
      <c r="O11" s="17">
        <v>0.28251026589182299</v>
      </c>
      <c r="P11" s="17">
        <v>0.271900160460957</v>
      </c>
      <c r="Q11" s="17">
        <v>0.25134137019254499</v>
      </c>
      <c r="R11" s="17"/>
      <c r="S11" s="17">
        <v>0.27952435980679602</v>
      </c>
      <c r="T11" s="17">
        <v>0.32415264121638898</v>
      </c>
      <c r="U11" s="17">
        <v>0.270671524613676</v>
      </c>
      <c r="V11" s="17">
        <v>0.27653034519161601</v>
      </c>
      <c r="W11" s="17">
        <v>0.31419308081898201</v>
      </c>
      <c r="X11" s="17">
        <v>0.289105063914461</v>
      </c>
      <c r="Y11" s="17">
        <v>0.26911212343843699</v>
      </c>
      <c r="Z11" s="17">
        <v>0.25946060318636899</v>
      </c>
      <c r="AA11" s="17">
        <v>0.29855294705773899</v>
      </c>
      <c r="AB11" s="17">
        <v>0.268274562158553</v>
      </c>
      <c r="AC11" s="17">
        <v>0.22251834550156999</v>
      </c>
      <c r="AD11" s="17"/>
      <c r="AE11" s="17">
        <v>0.26761622398257201</v>
      </c>
      <c r="AF11" s="17">
        <v>0.30990300889233002</v>
      </c>
      <c r="AG11" s="17">
        <v>0.25051944906079099</v>
      </c>
      <c r="AH11" s="17"/>
      <c r="AI11" s="17">
        <v>0.26203540462911401</v>
      </c>
      <c r="AJ11" s="17">
        <v>0.29352930847813402</v>
      </c>
      <c r="AK11" s="17">
        <v>0.37863339763685</v>
      </c>
      <c r="AL11" s="17">
        <v>0.22436881183875601</v>
      </c>
      <c r="AM11" s="17">
        <v>0.24819571368301999</v>
      </c>
      <c r="AN11" s="17"/>
      <c r="AO11" s="17">
        <v>0.221064310575426</v>
      </c>
      <c r="AP11" s="17">
        <v>0.31912684052586698</v>
      </c>
      <c r="AQ11" s="17">
        <v>0.33524367814693801</v>
      </c>
      <c r="AR11" s="17"/>
      <c r="AS11" s="17">
        <v>0.237214818114864</v>
      </c>
      <c r="AT11" s="17">
        <v>0.29664051824611298</v>
      </c>
      <c r="AU11" s="17">
        <v>0.30413286887375401</v>
      </c>
      <c r="AV11" s="17">
        <v>0.27723213288536702</v>
      </c>
      <c r="AW11" s="17">
        <v>0.36883494397107802</v>
      </c>
      <c r="AX11" s="17"/>
      <c r="AY11" s="17">
        <v>0.16181088037070901</v>
      </c>
      <c r="AZ11" s="17">
        <v>0.25147628823359602</v>
      </c>
      <c r="BA11" s="17">
        <v>0.276755553957097</v>
      </c>
      <c r="BB11" s="17">
        <v>0.301465714417812</v>
      </c>
      <c r="BC11" s="17">
        <v>0.29147054469158101</v>
      </c>
      <c r="BD11" s="17">
        <v>0.27635025395639601</v>
      </c>
      <c r="BE11" s="17">
        <v>0.29045490441406802</v>
      </c>
      <c r="BF11" s="17">
        <v>0.26359598378834398</v>
      </c>
      <c r="BG11" s="17">
        <v>0.298550924338709</v>
      </c>
      <c r="BH11" s="17">
        <v>0.28920010816258601</v>
      </c>
      <c r="BI11" s="17">
        <v>0.29572615032612598</v>
      </c>
      <c r="BJ11" s="17">
        <v>0.31798126762494999</v>
      </c>
      <c r="BK11" s="17">
        <v>0.33592438386633899</v>
      </c>
      <c r="BL11" s="17">
        <v>0.31279390672886498</v>
      </c>
      <c r="BM11" s="17">
        <v>0.27365612164000802</v>
      </c>
      <c r="BN11" s="17">
        <v>0.28439661314671999</v>
      </c>
      <c r="BO11" s="17"/>
      <c r="BP11" s="17">
        <v>0.236652151022296</v>
      </c>
      <c r="BQ11" s="17">
        <v>0.30919438659252502</v>
      </c>
      <c r="BR11" s="17">
        <v>0.31578495415573099</v>
      </c>
      <c r="BS11" s="17">
        <v>0.28283373825479002</v>
      </c>
      <c r="BT11" s="17">
        <v>0.30767132497549299</v>
      </c>
      <c r="BU11" s="17">
        <v>0.24648619511660899</v>
      </c>
      <c r="BV11" s="17"/>
      <c r="BW11" s="17">
        <v>0.20920871953481501</v>
      </c>
      <c r="BX11" s="17">
        <v>0.26893595668727699</v>
      </c>
      <c r="BY11" s="17">
        <v>0.30461281577179999</v>
      </c>
      <c r="BZ11" s="17">
        <v>0.30297570294444398</v>
      </c>
      <c r="CA11" s="17">
        <v>0.30728971593200799</v>
      </c>
      <c r="CB11" s="17">
        <v>0.25177171689762701</v>
      </c>
      <c r="CC11" s="17">
        <v>0.27447821747444001</v>
      </c>
      <c r="CD11" s="17">
        <v>0.23028740243802501</v>
      </c>
      <c r="CE11" s="17"/>
      <c r="CF11" s="17">
        <v>0.18339434258936799</v>
      </c>
      <c r="CG11" s="17">
        <v>0.27698132033906198</v>
      </c>
      <c r="CH11" s="17">
        <v>0.31482735347399299</v>
      </c>
      <c r="CI11" s="17">
        <v>0.28722305163383699</v>
      </c>
      <c r="CJ11" s="17">
        <v>0.26465010710157599</v>
      </c>
      <c r="CK11" s="17"/>
      <c r="CL11" s="17">
        <v>0.28265580393673101</v>
      </c>
      <c r="CM11" s="17"/>
      <c r="CN11" s="17">
        <v>0.32410566826181803</v>
      </c>
      <c r="CO11" s="17">
        <v>0.25909787706454901</v>
      </c>
      <c r="CP11" s="17">
        <v>0.21372690466234101</v>
      </c>
    </row>
    <row r="12" spans="2:94" ht="29" x14ac:dyDescent="0.35">
      <c r="B12" s="18" t="s">
        <v>314</v>
      </c>
      <c r="C12" s="17">
        <v>9.5777749287969505E-2</v>
      </c>
      <c r="D12" s="17">
        <v>0.10004981377812699</v>
      </c>
      <c r="E12" s="17">
        <v>9.1894383636187293E-2</v>
      </c>
      <c r="F12" s="17"/>
      <c r="G12" s="17">
        <v>8.8572385320880104E-2</v>
      </c>
      <c r="H12" s="17">
        <v>7.3510958771694404E-2</v>
      </c>
      <c r="I12" s="17">
        <v>0.10370039601117299</v>
      </c>
      <c r="J12" s="17">
        <v>0.122575371085725</v>
      </c>
      <c r="K12" s="17">
        <v>0.117620897805193</v>
      </c>
      <c r="L12" s="17">
        <v>7.5986601618656002E-2</v>
      </c>
      <c r="M12" s="17"/>
      <c r="N12" s="17">
        <v>0.10597991952576299</v>
      </c>
      <c r="O12" s="17">
        <v>0.107622230754958</v>
      </c>
      <c r="P12" s="17">
        <v>7.9175116484714106E-2</v>
      </c>
      <c r="Q12" s="17">
        <v>8.53178667801405E-2</v>
      </c>
      <c r="R12" s="17"/>
      <c r="S12" s="17">
        <v>6.7247928582208794E-2</v>
      </c>
      <c r="T12" s="17">
        <v>0.107443079604865</v>
      </c>
      <c r="U12" s="17">
        <v>0.122917370183226</v>
      </c>
      <c r="V12" s="17">
        <v>5.9414090266415899E-2</v>
      </c>
      <c r="W12" s="17">
        <v>7.6997985286928194E-2</v>
      </c>
      <c r="X12" s="17">
        <v>9.7157585145019904E-2</v>
      </c>
      <c r="Y12" s="17">
        <v>0.12251540405674</v>
      </c>
      <c r="Z12" s="17">
        <v>0.124795085524346</v>
      </c>
      <c r="AA12" s="17">
        <v>9.8022984103291994E-2</v>
      </c>
      <c r="AB12" s="17">
        <v>9.5119960978676699E-2</v>
      </c>
      <c r="AC12" s="17">
        <v>0.121370707380777</v>
      </c>
      <c r="AD12" s="17"/>
      <c r="AE12" s="17">
        <v>9.6287908110935003E-2</v>
      </c>
      <c r="AF12" s="17">
        <v>9.5602897304285395E-2</v>
      </c>
      <c r="AG12" s="17">
        <v>9.2663985894349196E-2</v>
      </c>
      <c r="AH12" s="17"/>
      <c r="AI12" s="17">
        <v>6.9948661696007899E-2</v>
      </c>
      <c r="AJ12" s="17">
        <v>0.109690349722995</v>
      </c>
      <c r="AK12" s="17">
        <v>8.5882660004574299E-2</v>
      </c>
      <c r="AL12" s="17">
        <v>0.14715961160018601</v>
      </c>
      <c r="AM12" s="17">
        <v>0.100294816347489</v>
      </c>
      <c r="AN12" s="17"/>
      <c r="AO12" s="17">
        <v>4.2765352549683E-2</v>
      </c>
      <c r="AP12" s="17">
        <v>0.10530046088742499</v>
      </c>
      <c r="AQ12" s="17">
        <v>7.2651218441911095E-2</v>
      </c>
      <c r="AR12" s="17"/>
      <c r="AS12" s="17">
        <v>8.4578745736076599E-2</v>
      </c>
      <c r="AT12" s="17">
        <v>9.3819818007286296E-2</v>
      </c>
      <c r="AU12" s="17">
        <v>0.112424172317004</v>
      </c>
      <c r="AV12" s="17">
        <v>9.5241040276118002E-2</v>
      </c>
      <c r="AW12" s="17">
        <v>6.8311362948530296E-2</v>
      </c>
      <c r="AX12" s="17"/>
      <c r="AY12" s="17">
        <v>0.12666764003879999</v>
      </c>
      <c r="AZ12" s="17">
        <v>0.10554313804803001</v>
      </c>
      <c r="BA12" s="17">
        <v>0.13457473031207901</v>
      </c>
      <c r="BB12" s="17">
        <v>7.58578893013796E-2</v>
      </c>
      <c r="BC12" s="17">
        <v>0.101178753026263</v>
      </c>
      <c r="BD12" s="17">
        <v>9.1098251808323594E-2</v>
      </c>
      <c r="BE12" s="17">
        <v>9.6527145638692094E-2</v>
      </c>
      <c r="BF12" s="17">
        <v>8.4915355666857303E-2</v>
      </c>
      <c r="BG12" s="17">
        <v>8.6824806820539599E-2</v>
      </c>
      <c r="BH12" s="17">
        <v>7.6935998851184503E-2</v>
      </c>
      <c r="BI12" s="17">
        <v>0.11319748126514</v>
      </c>
      <c r="BJ12" s="17">
        <v>9.8429751341296196E-2</v>
      </c>
      <c r="BK12" s="17">
        <v>9.0165505874285498E-2</v>
      </c>
      <c r="BL12" s="17">
        <v>0.10351727011263701</v>
      </c>
      <c r="BM12" s="17">
        <v>0.149705525292783</v>
      </c>
      <c r="BN12" s="17">
        <v>7.4985975047803896E-2</v>
      </c>
      <c r="BO12" s="17"/>
      <c r="BP12" s="17">
        <v>0.10344211512444999</v>
      </c>
      <c r="BQ12" s="17">
        <v>8.6712696821868995E-2</v>
      </c>
      <c r="BR12" s="17">
        <v>7.9908078814855302E-2</v>
      </c>
      <c r="BS12" s="17">
        <v>9.4534002123052199E-2</v>
      </c>
      <c r="BT12" s="17">
        <v>0.110687199662876</v>
      </c>
      <c r="BU12" s="17">
        <v>0.124650925326874</v>
      </c>
      <c r="BV12" s="17"/>
      <c r="BW12" s="17">
        <v>9.7806892349372301E-2</v>
      </c>
      <c r="BX12" s="17">
        <v>9.9053959872464001E-2</v>
      </c>
      <c r="BY12" s="17">
        <v>9.3284897739331796E-2</v>
      </c>
      <c r="BZ12" s="17">
        <v>9.7419525269736101E-2</v>
      </c>
      <c r="CA12" s="17">
        <v>0.102497361682687</v>
      </c>
      <c r="CB12" s="17">
        <v>0.104505516505176</v>
      </c>
      <c r="CC12" s="17">
        <v>9.7635347756556204E-2</v>
      </c>
      <c r="CD12" s="17">
        <v>8.6460795613421307E-2</v>
      </c>
      <c r="CE12" s="17"/>
      <c r="CF12" s="17">
        <v>8.4645422238070506E-2</v>
      </c>
      <c r="CG12" s="17">
        <v>6.7603984549358301E-2</v>
      </c>
      <c r="CH12" s="17">
        <v>9.4550142119019798E-2</v>
      </c>
      <c r="CI12" s="17">
        <v>0.146764329128346</v>
      </c>
      <c r="CJ12" s="17">
        <v>0.209598569914591</v>
      </c>
      <c r="CK12" s="17"/>
      <c r="CL12" s="17">
        <v>6.3139578966548496E-2</v>
      </c>
      <c r="CM12" s="17"/>
      <c r="CN12" s="17">
        <v>0.132939696846372</v>
      </c>
      <c r="CO12" s="17">
        <v>5.8542701426089999E-2</v>
      </c>
      <c r="CP12" s="17">
        <v>4.0487007527630701E-2</v>
      </c>
    </row>
    <row r="13" spans="2:94" x14ac:dyDescent="0.35">
      <c r="B13" s="18" t="s">
        <v>203</v>
      </c>
      <c r="C13" s="19">
        <v>0.23117079588939399</v>
      </c>
      <c r="D13" s="19">
        <v>0.175197898233244</v>
      </c>
      <c r="E13" s="19">
        <v>0.2861595563689</v>
      </c>
      <c r="F13" s="19"/>
      <c r="G13" s="19">
        <v>0.155673858983261</v>
      </c>
      <c r="H13" s="19">
        <v>0.20374897713319401</v>
      </c>
      <c r="I13" s="19">
        <v>0.22898218598981701</v>
      </c>
      <c r="J13" s="19">
        <v>0.26206699458507399</v>
      </c>
      <c r="K13" s="19">
        <v>0.248500530993022</v>
      </c>
      <c r="L13" s="19">
        <v>0.26916123356392901</v>
      </c>
      <c r="M13" s="19"/>
      <c r="N13" s="19">
        <v>0.17614020396702801</v>
      </c>
      <c r="O13" s="19">
        <v>0.232142005524862</v>
      </c>
      <c r="P13" s="19">
        <v>0.23261822370969601</v>
      </c>
      <c r="Q13" s="19">
        <v>0.28816448825256902</v>
      </c>
      <c r="R13" s="19"/>
      <c r="S13" s="19">
        <v>0.20418398967913201</v>
      </c>
      <c r="T13" s="19">
        <v>0.23236182205640299</v>
      </c>
      <c r="U13" s="19">
        <v>0.23903787515479499</v>
      </c>
      <c r="V13" s="19">
        <v>0.23471359621593099</v>
      </c>
      <c r="W13" s="19">
        <v>0.20607885448469099</v>
      </c>
      <c r="X13" s="19">
        <v>0.24327207585845001</v>
      </c>
      <c r="Y13" s="19">
        <v>0.20664782095346201</v>
      </c>
      <c r="Z13" s="19">
        <v>0.21380962179652899</v>
      </c>
      <c r="AA13" s="19">
        <v>0.25107514857375401</v>
      </c>
      <c r="AB13" s="19">
        <v>0.239435361040369</v>
      </c>
      <c r="AC13" s="19">
        <v>0.29242705633099803</v>
      </c>
      <c r="AD13" s="19"/>
      <c r="AE13" s="19">
        <v>0.25316341910692503</v>
      </c>
      <c r="AF13" s="19">
        <v>0.19213588080937499</v>
      </c>
      <c r="AG13" s="19">
        <v>0.29806780973664798</v>
      </c>
      <c r="AH13" s="19"/>
      <c r="AI13" s="19">
        <v>0.230497603387737</v>
      </c>
      <c r="AJ13" s="19">
        <v>0.19067605064399101</v>
      </c>
      <c r="AK13" s="19">
        <v>0.165587138117784</v>
      </c>
      <c r="AL13" s="19">
        <v>0.26285005284674001</v>
      </c>
      <c r="AM13" s="19">
        <v>0.35576018968040601</v>
      </c>
      <c r="AN13" s="19"/>
      <c r="AO13" s="19">
        <v>0.20242669812400099</v>
      </c>
      <c r="AP13" s="19">
        <v>0.18945817065881501</v>
      </c>
      <c r="AQ13" s="19">
        <v>0.17568854763783001</v>
      </c>
      <c r="AR13" s="19"/>
      <c r="AS13" s="19">
        <v>0.29588014732548001</v>
      </c>
      <c r="AT13" s="19">
        <v>0.25346585752008399</v>
      </c>
      <c r="AU13" s="19">
        <v>0.205583616871269</v>
      </c>
      <c r="AV13" s="19">
        <v>0.15067084983356899</v>
      </c>
      <c r="AW13" s="19">
        <v>0.141406160318961</v>
      </c>
      <c r="AX13" s="19"/>
      <c r="AY13" s="19">
        <v>0.32197918358393501</v>
      </c>
      <c r="AZ13" s="19">
        <v>0.23961267062877001</v>
      </c>
      <c r="BA13" s="19">
        <v>0.24648211310788701</v>
      </c>
      <c r="BB13" s="19">
        <v>0.27309401744983097</v>
      </c>
      <c r="BC13" s="19">
        <v>0.225644682162215</v>
      </c>
      <c r="BD13" s="19">
        <v>0.23676953010430099</v>
      </c>
      <c r="BE13" s="19">
        <v>0.23379437373754999</v>
      </c>
      <c r="BF13" s="19">
        <v>0.232742787467905</v>
      </c>
      <c r="BG13" s="19">
        <v>0.18960971727114401</v>
      </c>
      <c r="BH13" s="19">
        <v>0.19844793223319701</v>
      </c>
      <c r="BI13" s="19">
        <v>0.22534351806845901</v>
      </c>
      <c r="BJ13" s="19">
        <v>0.212675574136866</v>
      </c>
      <c r="BK13" s="19">
        <v>0.1881255195839</v>
      </c>
      <c r="BL13" s="19">
        <v>0.21401644492453201</v>
      </c>
      <c r="BM13" s="19">
        <v>0.21271889872765201</v>
      </c>
      <c r="BN13" s="19">
        <v>0.10811279447178899</v>
      </c>
      <c r="BO13" s="19"/>
      <c r="BP13" s="19">
        <v>0.18839511266126999</v>
      </c>
      <c r="BQ13" s="19">
        <v>0.26154345374829502</v>
      </c>
      <c r="BR13" s="19">
        <v>0.22170617153984801</v>
      </c>
      <c r="BS13" s="19">
        <v>0.227272598170662</v>
      </c>
      <c r="BT13" s="19">
        <v>0.27132628059367397</v>
      </c>
      <c r="BU13" s="19">
        <v>0.215115717595878</v>
      </c>
      <c r="BV13" s="19"/>
      <c r="BW13" s="19">
        <v>0.186915828474747</v>
      </c>
      <c r="BX13" s="19">
        <v>0.238660232282636</v>
      </c>
      <c r="BY13" s="19">
        <v>0.20952603051008301</v>
      </c>
      <c r="BZ13" s="19">
        <v>0.22156407299685599</v>
      </c>
      <c r="CA13" s="19">
        <v>0.21013919973025799</v>
      </c>
      <c r="CB13" s="19">
        <v>0.238751731592804</v>
      </c>
      <c r="CC13" s="19">
        <v>0.19366314099885101</v>
      </c>
      <c r="CD13" s="19">
        <v>0.29944728922943098</v>
      </c>
      <c r="CE13" s="19"/>
      <c r="CF13" s="19">
        <v>0.14358345652726301</v>
      </c>
      <c r="CG13" s="19">
        <v>0.22972832462311199</v>
      </c>
      <c r="CH13" s="19">
        <v>0.24954819764106201</v>
      </c>
      <c r="CI13" s="19">
        <v>0.23042439226465</v>
      </c>
      <c r="CJ13" s="19">
        <v>0.26289719789158</v>
      </c>
      <c r="CK13" s="19"/>
      <c r="CL13" s="19">
        <v>0.17342503212156199</v>
      </c>
      <c r="CM13" s="19"/>
      <c r="CN13" s="19">
        <v>0.24509552300781301</v>
      </c>
      <c r="CO13" s="19">
        <v>0.23911452542275</v>
      </c>
      <c r="CP13" s="19">
        <v>0.19302674238631301</v>
      </c>
    </row>
    <row r="14" spans="2:94" x14ac:dyDescent="0.35">
      <c r="B14" s="16"/>
    </row>
    <row r="15" spans="2:94" x14ac:dyDescent="0.35">
      <c r="B15" t="s">
        <v>126</v>
      </c>
    </row>
    <row r="16" spans="2:94" x14ac:dyDescent="0.35">
      <c r="B16" t="s">
        <v>127</v>
      </c>
    </row>
    <row r="18" spans="2:2" x14ac:dyDescent="0.35">
      <c r="B18"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CP18"/>
  <sheetViews>
    <sheetView showGridLines="0" topLeftCell="A5" workbookViewId="0">
      <pane xSplit="2" topLeftCell="CH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29" x14ac:dyDescent="0.35">
      <c r="B9" s="18" t="s">
        <v>311</v>
      </c>
      <c r="C9" s="17">
        <v>4.9262063146619302E-2</v>
      </c>
      <c r="D9" s="17">
        <v>5.8495443552516103E-2</v>
      </c>
      <c r="E9" s="17">
        <v>4.0640586741516799E-2</v>
      </c>
      <c r="F9" s="17"/>
      <c r="G9" s="17">
        <v>0.12081609803730101</v>
      </c>
      <c r="H9" s="17">
        <v>8.0273511126737807E-2</v>
      </c>
      <c r="I9" s="17">
        <v>4.5319472455901101E-2</v>
      </c>
      <c r="J9" s="17">
        <v>3.1107838908617701E-2</v>
      </c>
      <c r="K9" s="17">
        <v>1.85174328883333E-2</v>
      </c>
      <c r="L9" s="17">
        <v>1.46176571408422E-2</v>
      </c>
      <c r="M9" s="17"/>
      <c r="N9" s="17">
        <v>5.2438133374513599E-2</v>
      </c>
      <c r="O9" s="17">
        <v>4.6480395237190102E-2</v>
      </c>
      <c r="P9" s="17">
        <v>5.1700779780245398E-2</v>
      </c>
      <c r="Q9" s="17">
        <v>4.7220034645346701E-2</v>
      </c>
      <c r="R9" s="17"/>
      <c r="S9" s="17">
        <v>0.11950901974754501</v>
      </c>
      <c r="T9" s="17">
        <v>3.0526480787212599E-2</v>
      </c>
      <c r="U9" s="17">
        <v>3.51984478895516E-2</v>
      </c>
      <c r="V9" s="17">
        <v>4.2857967651640801E-2</v>
      </c>
      <c r="W9" s="17">
        <v>2.67664222268592E-2</v>
      </c>
      <c r="X9" s="17">
        <v>4.9049835161774698E-2</v>
      </c>
      <c r="Y9" s="17">
        <v>3.9642509740615901E-2</v>
      </c>
      <c r="Z9" s="17">
        <v>4.5566997189360199E-2</v>
      </c>
      <c r="AA9" s="17">
        <v>4.69461408207879E-2</v>
      </c>
      <c r="AB9" s="17">
        <v>2.6366107604000901E-2</v>
      </c>
      <c r="AC9" s="17">
        <v>3.1901781540684897E-2</v>
      </c>
      <c r="AD9" s="17"/>
      <c r="AE9" s="17">
        <v>3.2795856041757297E-2</v>
      </c>
      <c r="AF9" s="17">
        <v>5.1911122860919402E-2</v>
      </c>
      <c r="AG9" s="17">
        <v>6.6850915653147699E-2</v>
      </c>
      <c r="AH9" s="17"/>
      <c r="AI9" s="17">
        <v>4.4526783424332902E-2</v>
      </c>
      <c r="AJ9" s="17">
        <v>5.7513111124592099E-2</v>
      </c>
      <c r="AK9" s="17">
        <v>8.7500540518325495E-2</v>
      </c>
      <c r="AL9" s="17">
        <v>7.7181787586017805E-2</v>
      </c>
      <c r="AM9" s="17">
        <v>3.0376509464939201E-2</v>
      </c>
      <c r="AN9" s="17"/>
      <c r="AO9" s="17">
        <v>7.1454447012931993E-2</v>
      </c>
      <c r="AP9" s="17">
        <v>5.0174186782892899E-2</v>
      </c>
      <c r="AQ9" s="17">
        <v>9.5320667274295404E-2</v>
      </c>
      <c r="AR9" s="17"/>
      <c r="AS9" s="17">
        <v>3.0364795534421399E-2</v>
      </c>
      <c r="AT9" s="17">
        <v>3.8235503796159503E-2</v>
      </c>
      <c r="AU9" s="17">
        <v>5.5040789669458003E-2</v>
      </c>
      <c r="AV9" s="17">
        <v>0.10257686863716201</v>
      </c>
      <c r="AW9" s="17">
        <v>8.8406821265902394E-2</v>
      </c>
      <c r="AX9" s="17"/>
      <c r="AY9" s="17">
        <v>0.13283725746870401</v>
      </c>
      <c r="AZ9" s="17">
        <v>6.6838660492820501E-2</v>
      </c>
      <c r="BA9" s="17">
        <v>1.40739739393697E-2</v>
      </c>
      <c r="BB9" s="17">
        <v>3.08043248050986E-2</v>
      </c>
      <c r="BC9" s="17">
        <v>5.2706205620012998E-2</v>
      </c>
      <c r="BD9" s="17">
        <v>3.97728532588024E-2</v>
      </c>
      <c r="BE9" s="17">
        <v>3.7018315578695997E-2</v>
      </c>
      <c r="BF9" s="17">
        <v>5.8678636959262599E-2</v>
      </c>
      <c r="BG9" s="17">
        <v>5.5281324179383598E-2</v>
      </c>
      <c r="BH9" s="17">
        <v>4.7007633892734199E-2</v>
      </c>
      <c r="BI9" s="17">
        <v>3.3745439095883401E-2</v>
      </c>
      <c r="BJ9" s="17">
        <v>4.05580214239738E-2</v>
      </c>
      <c r="BK9" s="17">
        <v>4.5085929368752102E-2</v>
      </c>
      <c r="BL9" s="17">
        <v>5.0602035954313999E-2</v>
      </c>
      <c r="BM9" s="17">
        <v>5.53225051221184E-2</v>
      </c>
      <c r="BN9" s="17">
        <v>0.19382549403841001</v>
      </c>
      <c r="BO9" s="17"/>
      <c r="BP9" s="17">
        <v>0.1091467612658</v>
      </c>
      <c r="BQ9" s="17">
        <v>3.4316309370059903E-2</v>
      </c>
      <c r="BR9" s="17">
        <v>3.7597664461808497E-2</v>
      </c>
      <c r="BS9" s="17">
        <v>2.6322677125751801E-2</v>
      </c>
      <c r="BT9" s="17">
        <v>1.83835851607459E-2</v>
      </c>
      <c r="BU9" s="17">
        <v>4.8676246534597303E-2</v>
      </c>
      <c r="BV9" s="17"/>
      <c r="BW9" s="17">
        <v>0.120527011683616</v>
      </c>
      <c r="BX9" s="17">
        <v>4.2670029963791302E-2</v>
      </c>
      <c r="BY9" s="17">
        <v>4.1280029905645499E-2</v>
      </c>
      <c r="BZ9" s="17">
        <v>5.0554839560901198E-2</v>
      </c>
      <c r="CA9" s="17">
        <v>5.0083952942284703E-2</v>
      </c>
      <c r="CB9" s="17">
        <v>6.8326698319750995E-2</v>
      </c>
      <c r="CC9" s="17">
        <v>0.14199771964896399</v>
      </c>
      <c r="CD9" s="17">
        <v>1.2841425626164299E-2</v>
      </c>
      <c r="CE9" s="17"/>
      <c r="CF9" s="17">
        <v>0.18313126255062601</v>
      </c>
      <c r="CG9" s="17">
        <v>4.2793536932177002E-2</v>
      </c>
      <c r="CH9" s="17">
        <v>3.0801122263775401E-2</v>
      </c>
      <c r="CI9" s="17">
        <v>3.3879110652068098E-2</v>
      </c>
      <c r="CJ9" s="17">
        <v>5.65811413842724E-2</v>
      </c>
      <c r="CK9" s="17"/>
      <c r="CL9" s="17">
        <v>5.6713161524991798E-2</v>
      </c>
      <c r="CM9" s="17"/>
      <c r="CN9" s="17">
        <v>2.7122633101874401E-2</v>
      </c>
      <c r="CO9" s="17">
        <v>6.2852029272162102E-2</v>
      </c>
      <c r="CP9" s="17">
        <v>8.9040799803351306E-2</v>
      </c>
    </row>
    <row r="10" spans="2:94" x14ac:dyDescent="0.35">
      <c r="B10" s="18" t="s">
        <v>312</v>
      </c>
      <c r="C10" s="17">
        <v>0.23063711322015101</v>
      </c>
      <c r="D10" s="17">
        <v>0.24804824545380899</v>
      </c>
      <c r="E10" s="17">
        <v>0.21546626712955999</v>
      </c>
      <c r="F10" s="17"/>
      <c r="G10" s="17">
        <v>0.28806533339569501</v>
      </c>
      <c r="H10" s="17">
        <v>0.305405131034023</v>
      </c>
      <c r="I10" s="17">
        <v>0.227420761025214</v>
      </c>
      <c r="J10" s="17">
        <v>0.169557593901528</v>
      </c>
      <c r="K10" s="17">
        <v>0.178720213288972</v>
      </c>
      <c r="L10" s="17">
        <v>0.21803012441372299</v>
      </c>
      <c r="M10" s="17"/>
      <c r="N10" s="17">
        <v>0.25358625225167503</v>
      </c>
      <c r="O10" s="17">
        <v>0.22633289006749199</v>
      </c>
      <c r="P10" s="17">
        <v>0.22940179059454099</v>
      </c>
      <c r="Q10" s="17">
        <v>0.214410200842889</v>
      </c>
      <c r="R10" s="17"/>
      <c r="S10" s="17">
        <v>0.25250215266895398</v>
      </c>
      <c r="T10" s="17">
        <v>0.22932102814041599</v>
      </c>
      <c r="U10" s="17">
        <v>0.211444647935326</v>
      </c>
      <c r="V10" s="17">
        <v>0.235355881473296</v>
      </c>
      <c r="W10" s="17">
        <v>0.24946583624031099</v>
      </c>
      <c r="X10" s="17">
        <v>0.247288311716408</v>
      </c>
      <c r="Y10" s="17">
        <v>0.22597551319029399</v>
      </c>
      <c r="Z10" s="17">
        <v>0.21918642716276501</v>
      </c>
      <c r="AA10" s="17">
        <v>0.24936542978013901</v>
      </c>
      <c r="AB10" s="17">
        <v>0.17661123567359499</v>
      </c>
      <c r="AC10" s="17">
        <v>0.211409910944449</v>
      </c>
      <c r="AD10" s="17"/>
      <c r="AE10" s="17">
        <v>0.21697686243568201</v>
      </c>
      <c r="AF10" s="17">
        <v>0.232739152118288</v>
      </c>
      <c r="AG10" s="17">
        <v>0.244744014258162</v>
      </c>
      <c r="AH10" s="17"/>
      <c r="AI10" s="17">
        <v>0.26921164560703997</v>
      </c>
      <c r="AJ10" s="17">
        <v>0.24636814195676099</v>
      </c>
      <c r="AK10" s="17">
        <v>0.20351697293735599</v>
      </c>
      <c r="AL10" s="17">
        <v>8.5000959683470198E-2</v>
      </c>
      <c r="AM10" s="17">
        <v>0.169966670531602</v>
      </c>
      <c r="AN10" s="17"/>
      <c r="AO10" s="17">
        <v>0.35110373020402502</v>
      </c>
      <c r="AP10" s="17">
        <v>0.24230134689744201</v>
      </c>
      <c r="AQ10" s="17">
        <v>0.223250539405183</v>
      </c>
      <c r="AR10" s="17"/>
      <c r="AS10" s="17">
        <v>0.218985045444164</v>
      </c>
      <c r="AT10" s="17">
        <v>0.218854612961291</v>
      </c>
      <c r="AU10" s="17">
        <v>0.25169369389352603</v>
      </c>
      <c r="AV10" s="17">
        <v>0.25578598183740903</v>
      </c>
      <c r="AW10" s="17">
        <v>0.417078816869213</v>
      </c>
      <c r="AX10" s="17"/>
      <c r="AY10" s="17">
        <v>0.15419841441836599</v>
      </c>
      <c r="AZ10" s="17">
        <v>0.21403225823820601</v>
      </c>
      <c r="BA10" s="17">
        <v>0.19923441343390699</v>
      </c>
      <c r="BB10" s="17">
        <v>0.22213205015722101</v>
      </c>
      <c r="BC10" s="17">
        <v>0.21578055337185201</v>
      </c>
      <c r="BD10" s="17">
        <v>0.25149824598232501</v>
      </c>
      <c r="BE10" s="17">
        <v>0.23262345277952301</v>
      </c>
      <c r="BF10" s="17">
        <v>0.257468684534987</v>
      </c>
      <c r="BG10" s="17">
        <v>0.24738284408915301</v>
      </c>
      <c r="BH10" s="17">
        <v>0.27398391439602499</v>
      </c>
      <c r="BI10" s="17">
        <v>0.22505226139115</v>
      </c>
      <c r="BJ10" s="17">
        <v>0.26813546911996999</v>
      </c>
      <c r="BK10" s="17">
        <v>0.19939173281669301</v>
      </c>
      <c r="BL10" s="17">
        <v>0.201161420052551</v>
      </c>
      <c r="BM10" s="17">
        <v>0.16768141607175799</v>
      </c>
      <c r="BN10" s="17">
        <v>0.293106162604371</v>
      </c>
      <c r="BO10" s="17"/>
      <c r="BP10" s="17">
        <v>0.27970405329541798</v>
      </c>
      <c r="BQ10" s="17">
        <v>0.21183664521425799</v>
      </c>
      <c r="BR10" s="17">
        <v>0.220531333036008</v>
      </c>
      <c r="BS10" s="17">
        <v>0.233773024023817</v>
      </c>
      <c r="BT10" s="17">
        <v>0.17646204023877901</v>
      </c>
      <c r="BU10" s="17">
        <v>0.23427404492193199</v>
      </c>
      <c r="BV10" s="17"/>
      <c r="BW10" s="17">
        <v>0.30955776209498598</v>
      </c>
      <c r="BX10" s="17">
        <v>0.23523775292320701</v>
      </c>
      <c r="BY10" s="17">
        <v>0.22928807196745299</v>
      </c>
      <c r="BZ10" s="17">
        <v>0.23265122440793501</v>
      </c>
      <c r="CA10" s="17">
        <v>0.242085605525515</v>
      </c>
      <c r="CB10" s="17">
        <v>0.24233957709010701</v>
      </c>
      <c r="CC10" s="17">
        <v>0.18698844201982401</v>
      </c>
      <c r="CD10" s="17">
        <v>0.223793147982734</v>
      </c>
      <c r="CE10" s="17"/>
      <c r="CF10" s="17">
        <v>0.36135973589056702</v>
      </c>
      <c r="CG10" s="17">
        <v>0.23997912768280599</v>
      </c>
      <c r="CH10" s="17">
        <v>0.219374015606108</v>
      </c>
      <c r="CI10" s="17">
        <v>0.17569307859025199</v>
      </c>
      <c r="CJ10" s="17">
        <v>0.17316392786205401</v>
      </c>
      <c r="CK10" s="17"/>
      <c r="CL10" s="17">
        <v>0.31392167796613402</v>
      </c>
      <c r="CM10" s="17"/>
      <c r="CN10" s="17">
        <v>0.166792098969644</v>
      </c>
      <c r="CO10" s="17">
        <v>0.280474610087945</v>
      </c>
      <c r="CP10" s="17">
        <v>0.33687599052124101</v>
      </c>
    </row>
    <row r="11" spans="2:94" x14ac:dyDescent="0.35">
      <c r="B11" s="18" t="s">
        <v>313</v>
      </c>
      <c r="C11" s="17">
        <v>0.32441165616188899</v>
      </c>
      <c r="D11" s="17">
        <v>0.32027363103662299</v>
      </c>
      <c r="E11" s="17">
        <v>0.32849044938741701</v>
      </c>
      <c r="F11" s="17"/>
      <c r="G11" s="17">
        <v>0.28242130718095798</v>
      </c>
      <c r="H11" s="17">
        <v>0.274006484021876</v>
      </c>
      <c r="I11" s="17">
        <v>0.30605686777170599</v>
      </c>
      <c r="J11" s="17">
        <v>0.32844048188139102</v>
      </c>
      <c r="K11" s="17">
        <v>0.34890992193109199</v>
      </c>
      <c r="L11" s="17">
        <v>0.388986198733132</v>
      </c>
      <c r="M11" s="17"/>
      <c r="N11" s="17">
        <v>0.33615907493941</v>
      </c>
      <c r="O11" s="17">
        <v>0.32720546791085903</v>
      </c>
      <c r="P11" s="17">
        <v>0.31139191406821998</v>
      </c>
      <c r="Q11" s="17">
        <v>0.32059818231998599</v>
      </c>
      <c r="R11" s="17"/>
      <c r="S11" s="17">
        <v>0.30035897889274099</v>
      </c>
      <c r="T11" s="17">
        <v>0.32659405029331301</v>
      </c>
      <c r="U11" s="17">
        <v>0.31454712138446</v>
      </c>
      <c r="V11" s="17">
        <v>0.35760846909371502</v>
      </c>
      <c r="W11" s="17">
        <v>0.34079367147849998</v>
      </c>
      <c r="X11" s="17">
        <v>0.341905608775116</v>
      </c>
      <c r="Y11" s="17">
        <v>0.33556723234754499</v>
      </c>
      <c r="Z11" s="17">
        <v>0.33922609259557601</v>
      </c>
      <c r="AA11" s="17">
        <v>0.30013137372593102</v>
      </c>
      <c r="AB11" s="17">
        <v>0.35334271386862398</v>
      </c>
      <c r="AC11" s="17">
        <v>0.25930552511375299</v>
      </c>
      <c r="AD11" s="17"/>
      <c r="AE11" s="17">
        <v>0.32607213402488699</v>
      </c>
      <c r="AF11" s="17">
        <v>0.349974584167068</v>
      </c>
      <c r="AG11" s="17">
        <v>0.26997648175588501</v>
      </c>
      <c r="AH11" s="17"/>
      <c r="AI11" s="17">
        <v>0.32833591100531501</v>
      </c>
      <c r="AJ11" s="17">
        <v>0.31520680404451301</v>
      </c>
      <c r="AK11" s="17">
        <v>0.36916529291330702</v>
      </c>
      <c r="AL11" s="17">
        <v>0.33308895211428002</v>
      </c>
      <c r="AM11" s="17">
        <v>0.29248415303506098</v>
      </c>
      <c r="AN11" s="17"/>
      <c r="AO11" s="17">
        <v>0.295066498348659</v>
      </c>
      <c r="AP11" s="17">
        <v>0.32474223502227001</v>
      </c>
      <c r="AQ11" s="17">
        <v>0.35312847074366099</v>
      </c>
      <c r="AR11" s="17"/>
      <c r="AS11" s="17">
        <v>0.32926178017431501</v>
      </c>
      <c r="AT11" s="17">
        <v>0.34119618274220898</v>
      </c>
      <c r="AU11" s="17">
        <v>0.30320355178394598</v>
      </c>
      <c r="AV11" s="17">
        <v>0.31031518379080297</v>
      </c>
      <c r="AW11" s="17">
        <v>0.27571750694709102</v>
      </c>
      <c r="AX11" s="17"/>
      <c r="AY11" s="17">
        <v>0.19677262264109499</v>
      </c>
      <c r="AZ11" s="17">
        <v>0.30329226344924998</v>
      </c>
      <c r="BA11" s="17">
        <v>0.35040235349381799</v>
      </c>
      <c r="BB11" s="17">
        <v>0.32547895780545599</v>
      </c>
      <c r="BC11" s="17">
        <v>0.35749332270207501</v>
      </c>
      <c r="BD11" s="17">
        <v>0.32674844387980601</v>
      </c>
      <c r="BE11" s="17">
        <v>0.31029409973202998</v>
      </c>
      <c r="BF11" s="17">
        <v>0.30394281858441102</v>
      </c>
      <c r="BG11" s="17">
        <v>0.324853217508354</v>
      </c>
      <c r="BH11" s="17">
        <v>0.27208527887901302</v>
      </c>
      <c r="BI11" s="17">
        <v>0.34258816108365098</v>
      </c>
      <c r="BJ11" s="17">
        <v>0.36655312532745199</v>
      </c>
      <c r="BK11" s="17">
        <v>0.38332912450457701</v>
      </c>
      <c r="BL11" s="17">
        <v>0.29921719485141302</v>
      </c>
      <c r="BM11" s="17">
        <v>0.39448881663079999</v>
      </c>
      <c r="BN11" s="17">
        <v>0.253762317034395</v>
      </c>
      <c r="BO11" s="17"/>
      <c r="BP11" s="17">
        <v>0.27717987629066698</v>
      </c>
      <c r="BQ11" s="17">
        <v>0.33313831093625002</v>
      </c>
      <c r="BR11" s="17">
        <v>0.33084423579377698</v>
      </c>
      <c r="BS11" s="17">
        <v>0.34311204563818098</v>
      </c>
      <c r="BT11" s="17">
        <v>0.378718449434089</v>
      </c>
      <c r="BU11" s="17">
        <v>0.29105452434283102</v>
      </c>
      <c r="BV11" s="17"/>
      <c r="BW11" s="17">
        <v>0.21412184514365801</v>
      </c>
      <c r="BX11" s="17">
        <v>0.355810635496561</v>
      </c>
      <c r="BY11" s="17">
        <v>0.34798266080923901</v>
      </c>
      <c r="BZ11" s="17">
        <v>0.33122907143799402</v>
      </c>
      <c r="CA11" s="17">
        <v>0.28899084714286799</v>
      </c>
      <c r="CB11" s="17">
        <v>0.31523559997510697</v>
      </c>
      <c r="CC11" s="17">
        <v>0.165226647341189</v>
      </c>
      <c r="CD11" s="17">
        <v>0.27297853036251102</v>
      </c>
      <c r="CE11" s="17"/>
      <c r="CF11" s="17">
        <v>0.23471103880407401</v>
      </c>
      <c r="CG11" s="17">
        <v>0.35123582804575798</v>
      </c>
      <c r="CH11" s="17">
        <v>0.33064990414045298</v>
      </c>
      <c r="CI11" s="17">
        <v>0.31287008590823401</v>
      </c>
      <c r="CJ11" s="17">
        <v>0.24667384499007999</v>
      </c>
      <c r="CK11" s="17"/>
      <c r="CL11" s="17">
        <v>0.29957780642627702</v>
      </c>
      <c r="CM11" s="17"/>
      <c r="CN11" s="17">
        <v>0.32070045457542501</v>
      </c>
      <c r="CO11" s="17">
        <v>0.34581984527468901</v>
      </c>
      <c r="CP11" s="17">
        <v>0.31585449029607598</v>
      </c>
    </row>
    <row r="12" spans="2:94" ht="29" x14ac:dyDescent="0.35">
      <c r="B12" s="18" t="s">
        <v>314</v>
      </c>
      <c r="C12" s="17">
        <v>0.24304628151532001</v>
      </c>
      <c r="D12" s="17">
        <v>0.273194648717757</v>
      </c>
      <c r="E12" s="17">
        <v>0.21162295450546401</v>
      </c>
      <c r="F12" s="17"/>
      <c r="G12" s="17">
        <v>0.18915285197729001</v>
      </c>
      <c r="H12" s="17">
        <v>0.17241331019332601</v>
      </c>
      <c r="I12" s="17">
        <v>0.27243069476697301</v>
      </c>
      <c r="J12" s="17">
        <v>0.31597409023255202</v>
      </c>
      <c r="K12" s="17">
        <v>0.29476743588548099</v>
      </c>
      <c r="L12" s="17">
        <v>0.21912437947142599</v>
      </c>
      <c r="M12" s="17"/>
      <c r="N12" s="17">
        <v>0.24141456049510901</v>
      </c>
      <c r="O12" s="17">
        <v>0.25745294948341102</v>
      </c>
      <c r="P12" s="17">
        <v>0.25100008469937102</v>
      </c>
      <c r="Q12" s="17">
        <v>0.21790059469775</v>
      </c>
      <c r="R12" s="17"/>
      <c r="S12" s="17">
        <v>0.18872772670068499</v>
      </c>
      <c r="T12" s="17">
        <v>0.249846606807623</v>
      </c>
      <c r="U12" s="17">
        <v>0.26804019586816402</v>
      </c>
      <c r="V12" s="17">
        <v>0.21759938522268499</v>
      </c>
      <c r="W12" s="17">
        <v>0.24157081494605401</v>
      </c>
      <c r="X12" s="17">
        <v>0.21506398864540899</v>
      </c>
      <c r="Y12" s="17">
        <v>0.271334128640358</v>
      </c>
      <c r="Z12" s="17">
        <v>0.22990570487487899</v>
      </c>
      <c r="AA12" s="17">
        <v>0.23546576591778301</v>
      </c>
      <c r="AB12" s="17">
        <v>0.28128772159622401</v>
      </c>
      <c r="AC12" s="17">
        <v>0.34890103601927402</v>
      </c>
      <c r="AD12" s="17"/>
      <c r="AE12" s="17">
        <v>0.27176355073308001</v>
      </c>
      <c r="AF12" s="17">
        <v>0.23644480884482399</v>
      </c>
      <c r="AG12" s="17">
        <v>0.212162132812898</v>
      </c>
      <c r="AH12" s="17"/>
      <c r="AI12" s="17">
        <v>0.21416611595444801</v>
      </c>
      <c r="AJ12" s="17">
        <v>0.25963763594893202</v>
      </c>
      <c r="AK12" s="17">
        <v>0.22277333949530101</v>
      </c>
      <c r="AL12" s="17">
        <v>0.37325954188548</v>
      </c>
      <c r="AM12" s="17">
        <v>0.256572432086625</v>
      </c>
      <c r="AN12" s="17"/>
      <c r="AO12" s="17">
        <v>0.14249269273842199</v>
      </c>
      <c r="AP12" s="17">
        <v>0.26213219528533999</v>
      </c>
      <c r="AQ12" s="17">
        <v>0.20127989863357401</v>
      </c>
      <c r="AR12" s="17"/>
      <c r="AS12" s="17">
        <v>0.23580952192354901</v>
      </c>
      <c r="AT12" s="17">
        <v>0.22830198006420799</v>
      </c>
      <c r="AU12" s="17">
        <v>0.26050913804508702</v>
      </c>
      <c r="AV12" s="17">
        <v>0.21921672835429801</v>
      </c>
      <c r="AW12" s="17">
        <v>0.133266605515557</v>
      </c>
      <c r="AX12" s="17"/>
      <c r="AY12" s="17">
        <v>0.28927495750626098</v>
      </c>
      <c r="AZ12" s="17">
        <v>0.25255082469296197</v>
      </c>
      <c r="BA12" s="17">
        <v>0.27171244196377697</v>
      </c>
      <c r="BB12" s="17">
        <v>0.25725772542480901</v>
      </c>
      <c r="BC12" s="17">
        <v>0.246962225974109</v>
      </c>
      <c r="BD12" s="17">
        <v>0.249313946428009</v>
      </c>
      <c r="BE12" s="17">
        <v>0.24609286380338799</v>
      </c>
      <c r="BF12" s="17">
        <v>0.24587231235142201</v>
      </c>
      <c r="BG12" s="17">
        <v>0.22551826658199101</v>
      </c>
      <c r="BH12" s="17">
        <v>0.23314166765698099</v>
      </c>
      <c r="BI12" s="17">
        <v>0.20941554895876599</v>
      </c>
      <c r="BJ12" s="17">
        <v>0.191401510370619</v>
      </c>
      <c r="BK12" s="17">
        <v>0.27872876489322201</v>
      </c>
      <c r="BL12" s="17">
        <v>0.30767793069613403</v>
      </c>
      <c r="BM12" s="17">
        <v>0.27716235513432802</v>
      </c>
      <c r="BN12" s="17">
        <v>0.199055489891066</v>
      </c>
      <c r="BO12" s="17"/>
      <c r="BP12" s="17">
        <v>0.20081781183997499</v>
      </c>
      <c r="BQ12" s="17">
        <v>0.252250420076787</v>
      </c>
      <c r="BR12" s="17">
        <v>0.25777740167526098</v>
      </c>
      <c r="BS12" s="17">
        <v>0.24578882786601999</v>
      </c>
      <c r="BT12" s="17">
        <v>0.26146066048313599</v>
      </c>
      <c r="BU12" s="17">
        <v>0.28914461601632302</v>
      </c>
      <c r="BV12" s="17"/>
      <c r="BW12" s="17">
        <v>0.22370091660864599</v>
      </c>
      <c r="BX12" s="17">
        <v>0.23174650282880499</v>
      </c>
      <c r="BY12" s="17">
        <v>0.23357994136544899</v>
      </c>
      <c r="BZ12" s="17">
        <v>0.24611537947996701</v>
      </c>
      <c r="CA12" s="17">
        <v>0.29590541177480401</v>
      </c>
      <c r="CB12" s="17">
        <v>0.24288656360229799</v>
      </c>
      <c r="CC12" s="17">
        <v>0.35249078728964101</v>
      </c>
      <c r="CD12" s="17">
        <v>0.23255049691978899</v>
      </c>
      <c r="CE12" s="17"/>
      <c r="CF12" s="17">
        <v>0.121638340150217</v>
      </c>
      <c r="CG12" s="17">
        <v>0.22143099649869799</v>
      </c>
      <c r="CH12" s="17">
        <v>0.25518335716947699</v>
      </c>
      <c r="CI12" s="17">
        <v>0.30159938430762601</v>
      </c>
      <c r="CJ12" s="17">
        <v>0.37969541892726699</v>
      </c>
      <c r="CK12" s="17"/>
      <c r="CL12" s="17">
        <v>0.21037744220692201</v>
      </c>
      <c r="CM12" s="17"/>
      <c r="CN12" s="17">
        <v>0.32448156433555497</v>
      </c>
      <c r="CO12" s="17">
        <v>0.144679830699073</v>
      </c>
      <c r="CP12" s="17">
        <v>0.135231878720011</v>
      </c>
    </row>
    <row r="13" spans="2:94" x14ac:dyDescent="0.35">
      <c r="B13" s="18" t="s">
        <v>203</v>
      </c>
      <c r="C13" s="19">
        <v>0.15264288595602099</v>
      </c>
      <c r="D13" s="19">
        <v>9.9988031239295394E-2</v>
      </c>
      <c r="E13" s="19">
        <v>0.20377974223604201</v>
      </c>
      <c r="F13" s="19"/>
      <c r="G13" s="19">
        <v>0.11954440940875601</v>
      </c>
      <c r="H13" s="19">
        <v>0.16790156362403699</v>
      </c>
      <c r="I13" s="19">
        <v>0.14877220398020599</v>
      </c>
      <c r="J13" s="19">
        <v>0.154919995075911</v>
      </c>
      <c r="K13" s="19">
        <v>0.159084996006122</v>
      </c>
      <c r="L13" s="19">
        <v>0.159241640240877</v>
      </c>
      <c r="M13" s="19"/>
      <c r="N13" s="19">
        <v>0.11640197893929199</v>
      </c>
      <c r="O13" s="19">
        <v>0.14252829730104799</v>
      </c>
      <c r="P13" s="19">
        <v>0.156505430857623</v>
      </c>
      <c r="Q13" s="19">
        <v>0.19987098749402801</v>
      </c>
      <c r="R13" s="19"/>
      <c r="S13" s="19">
        <v>0.13890212199007601</v>
      </c>
      <c r="T13" s="19">
        <v>0.16371183397143599</v>
      </c>
      <c r="U13" s="19">
        <v>0.17076958692249899</v>
      </c>
      <c r="V13" s="19">
        <v>0.146578296558663</v>
      </c>
      <c r="W13" s="19">
        <v>0.141403255108276</v>
      </c>
      <c r="X13" s="19">
        <v>0.14669225570129199</v>
      </c>
      <c r="Y13" s="19">
        <v>0.12748061608118699</v>
      </c>
      <c r="Z13" s="19">
        <v>0.16611477817742001</v>
      </c>
      <c r="AA13" s="19">
        <v>0.168091289755359</v>
      </c>
      <c r="AB13" s="19">
        <v>0.16239222125755601</v>
      </c>
      <c r="AC13" s="19">
        <v>0.148481746381839</v>
      </c>
      <c r="AD13" s="19"/>
      <c r="AE13" s="19">
        <v>0.15239159676459399</v>
      </c>
      <c r="AF13" s="19">
        <v>0.1289303320089</v>
      </c>
      <c r="AG13" s="19">
        <v>0.20626645551990699</v>
      </c>
      <c r="AH13" s="19"/>
      <c r="AI13" s="19">
        <v>0.14375954400886501</v>
      </c>
      <c r="AJ13" s="19">
        <v>0.121274306925202</v>
      </c>
      <c r="AK13" s="19">
        <v>0.117043854135711</v>
      </c>
      <c r="AL13" s="19">
        <v>0.13146875873075201</v>
      </c>
      <c r="AM13" s="19">
        <v>0.25060023488177302</v>
      </c>
      <c r="AN13" s="19"/>
      <c r="AO13" s="19">
        <v>0.13988263169596199</v>
      </c>
      <c r="AP13" s="19">
        <v>0.120650036012055</v>
      </c>
      <c r="AQ13" s="19">
        <v>0.127020423943287</v>
      </c>
      <c r="AR13" s="19"/>
      <c r="AS13" s="19">
        <v>0.185578856923551</v>
      </c>
      <c r="AT13" s="19">
        <v>0.17341172043613201</v>
      </c>
      <c r="AU13" s="19">
        <v>0.12955282660798301</v>
      </c>
      <c r="AV13" s="19">
        <v>0.112105237380328</v>
      </c>
      <c r="AW13" s="19">
        <v>8.5530249402236899E-2</v>
      </c>
      <c r="AX13" s="19"/>
      <c r="AY13" s="19">
        <v>0.22691674796557401</v>
      </c>
      <c r="AZ13" s="19">
        <v>0.16328599312676201</v>
      </c>
      <c r="BA13" s="19">
        <v>0.164576817169128</v>
      </c>
      <c r="BB13" s="19">
        <v>0.164326941807415</v>
      </c>
      <c r="BC13" s="19">
        <v>0.12705769233195099</v>
      </c>
      <c r="BD13" s="19">
        <v>0.13266651045105801</v>
      </c>
      <c r="BE13" s="19">
        <v>0.17397126810636299</v>
      </c>
      <c r="BF13" s="19">
        <v>0.13403754756991801</v>
      </c>
      <c r="BG13" s="19">
        <v>0.14696434764111799</v>
      </c>
      <c r="BH13" s="19">
        <v>0.17378150517524699</v>
      </c>
      <c r="BI13" s="19">
        <v>0.18919858947054899</v>
      </c>
      <c r="BJ13" s="19">
        <v>0.13335187375798499</v>
      </c>
      <c r="BK13" s="19">
        <v>9.34644484167554E-2</v>
      </c>
      <c r="BL13" s="19">
        <v>0.14134141844558801</v>
      </c>
      <c r="BM13" s="19">
        <v>0.105344907040996</v>
      </c>
      <c r="BN13" s="19">
        <v>6.02505364317584E-2</v>
      </c>
      <c r="BO13" s="19"/>
      <c r="BP13" s="19">
        <v>0.13315149730814099</v>
      </c>
      <c r="BQ13" s="19">
        <v>0.168458314402645</v>
      </c>
      <c r="BR13" s="19">
        <v>0.15324936503314601</v>
      </c>
      <c r="BS13" s="19">
        <v>0.15100342534623101</v>
      </c>
      <c r="BT13" s="19">
        <v>0.16497526468324999</v>
      </c>
      <c r="BU13" s="19">
        <v>0.13685056818431701</v>
      </c>
      <c r="BV13" s="19"/>
      <c r="BW13" s="19">
        <v>0.13209246446909501</v>
      </c>
      <c r="BX13" s="19">
        <v>0.13453507878763499</v>
      </c>
      <c r="BY13" s="19">
        <v>0.14786929595221299</v>
      </c>
      <c r="BZ13" s="19">
        <v>0.13944948511320401</v>
      </c>
      <c r="CA13" s="19">
        <v>0.122934182614527</v>
      </c>
      <c r="CB13" s="19">
        <v>0.13121156101273701</v>
      </c>
      <c r="CC13" s="19">
        <v>0.153296403700382</v>
      </c>
      <c r="CD13" s="19">
        <v>0.25783639910880302</v>
      </c>
      <c r="CE13" s="19"/>
      <c r="CF13" s="19">
        <v>9.9159622604516606E-2</v>
      </c>
      <c r="CG13" s="19">
        <v>0.14456051084056101</v>
      </c>
      <c r="CH13" s="19">
        <v>0.16399160082018699</v>
      </c>
      <c r="CI13" s="19">
        <v>0.17595834054182</v>
      </c>
      <c r="CJ13" s="19">
        <v>0.143885666836327</v>
      </c>
      <c r="CK13" s="19"/>
      <c r="CL13" s="19">
        <v>0.119409911875676</v>
      </c>
      <c r="CM13" s="19"/>
      <c r="CN13" s="19">
        <v>0.160903249017502</v>
      </c>
      <c r="CO13" s="19">
        <v>0.16617368466613</v>
      </c>
      <c r="CP13" s="19">
        <v>0.12299684065932</v>
      </c>
    </row>
    <row r="14" spans="2:94" x14ac:dyDescent="0.35">
      <c r="B14" s="16"/>
    </row>
    <row r="15" spans="2:94" x14ac:dyDescent="0.35">
      <c r="B15" t="s">
        <v>126</v>
      </c>
    </row>
    <row r="16" spans="2:94" x14ac:dyDescent="0.35">
      <c r="B16" t="s">
        <v>127</v>
      </c>
    </row>
    <row r="18" spans="2:2" x14ac:dyDescent="0.35">
      <c r="B18"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CP18"/>
  <sheetViews>
    <sheetView showGridLines="0" topLeftCell="A6" workbookViewId="0">
      <pane xSplit="2" topLeftCell="CA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29" x14ac:dyDescent="0.35">
      <c r="B9" s="18" t="s">
        <v>311</v>
      </c>
      <c r="C9" s="17">
        <v>0.131257944344047</v>
      </c>
      <c r="D9" s="17">
        <v>0.15190824243378601</v>
      </c>
      <c r="E9" s="17">
        <v>0.111613633373686</v>
      </c>
      <c r="F9" s="17"/>
      <c r="G9" s="17">
        <v>0.22601480119386699</v>
      </c>
      <c r="H9" s="17">
        <v>0.165753744697856</v>
      </c>
      <c r="I9" s="17">
        <v>0.120768700259829</v>
      </c>
      <c r="J9" s="17">
        <v>0.110931029043097</v>
      </c>
      <c r="K9" s="17">
        <v>0.10486227930908</v>
      </c>
      <c r="L9" s="17">
        <v>8.2431575830948206E-2</v>
      </c>
      <c r="M9" s="17"/>
      <c r="N9" s="17">
        <v>0.13862500543282</v>
      </c>
      <c r="O9" s="17">
        <v>0.125482590600872</v>
      </c>
      <c r="P9" s="17">
        <v>0.15918185894126699</v>
      </c>
      <c r="Q9" s="17">
        <v>0.105390153074469</v>
      </c>
      <c r="R9" s="17"/>
      <c r="S9" s="17">
        <v>0.18343101186536001</v>
      </c>
      <c r="T9" s="17">
        <v>0.14202422096150999</v>
      </c>
      <c r="U9" s="17">
        <v>9.57191552191161E-2</v>
      </c>
      <c r="V9" s="17">
        <v>0.13747276508359799</v>
      </c>
      <c r="W9" s="17">
        <v>0.10284767923350401</v>
      </c>
      <c r="X9" s="17">
        <v>0.111908132507341</v>
      </c>
      <c r="Y9" s="17">
        <v>0.15311573996403099</v>
      </c>
      <c r="Z9" s="17">
        <v>9.8842773628991201E-2</v>
      </c>
      <c r="AA9" s="17">
        <v>0.11739703737815201</v>
      </c>
      <c r="AB9" s="17">
        <v>0.13894595976754801</v>
      </c>
      <c r="AC9" s="17">
        <v>8.5232603964240497E-2</v>
      </c>
      <c r="AD9" s="17"/>
      <c r="AE9" s="17">
        <v>0.108846581094401</v>
      </c>
      <c r="AF9" s="17">
        <v>0.13565717786793999</v>
      </c>
      <c r="AG9" s="17">
        <v>0.143459398371759</v>
      </c>
      <c r="AH9" s="17"/>
      <c r="AI9" s="17">
        <v>0.124985038078281</v>
      </c>
      <c r="AJ9" s="17">
        <v>0.13619267861925299</v>
      </c>
      <c r="AK9" s="17">
        <v>0.19637110384294501</v>
      </c>
      <c r="AL9" s="17">
        <v>7.1098962391964907E-2</v>
      </c>
      <c r="AM9" s="17">
        <v>0.12182251020272999</v>
      </c>
      <c r="AN9" s="17"/>
      <c r="AO9" s="17">
        <v>0.1843414802492</v>
      </c>
      <c r="AP9" s="17">
        <v>0.139390704138698</v>
      </c>
      <c r="AQ9" s="17">
        <v>0.210063003359933</v>
      </c>
      <c r="AR9" s="17"/>
      <c r="AS9" s="17">
        <v>0.12494275103866399</v>
      </c>
      <c r="AT9" s="17">
        <v>0.116740546222786</v>
      </c>
      <c r="AU9" s="17">
        <v>0.141711474705602</v>
      </c>
      <c r="AV9" s="17">
        <v>0.16022116801385</v>
      </c>
      <c r="AW9" s="17">
        <v>0.17388302395747399</v>
      </c>
      <c r="AX9" s="17"/>
      <c r="AY9" s="17">
        <v>0.10164586131228499</v>
      </c>
      <c r="AZ9" s="17">
        <v>0.14052316338675</v>
      </c>
      <c r="BA9" s="17">
        <v>8.2241420970381895E-2</v>
      </c>
      <c r="BB9" s="17">
        <v>0.122759235089737</v>
      </c>
      <c r="BC9" s="17">
        <v>0.14533689638467501</v>
      </c>
      <c r="BD9" s="17">
        <v>0.12792362619199901</v>
      </c>
      <c r="BE9" s="17">
        <v>0.117635067320811</v>
      </c>
      <c r="BF9" s="17">
        <v>0.123872645968578</v>
      </c>
      <c r="BG9" s="17">
        <v>0.15360617838323301</v>
      </c>
      <c r="BH9" s="17">
        <v>0.15681591530612701</v>
      </c>
      <c r="BI9" s="17">
        <v>9.9820429991147805E-2</v>
      </c>
      <c r="BJ9" s="17">
        <v>0.112777847971752</v>
      </c>
      <c r="BK9" s="17">
        <v>0.12931231092683201</v>
      </c>
      <c r="BL9" s="17">
        <v>0.110606784541641</v>
      </c>
      <c r="BM9" s="17">
        <v>0.16224501903831001</v>
      </c>
      <c r="BN9" s="17">
        <v>0.31153534372378</v>
      </c>
      <c r="BO9" s="17"/>
      <c r="BP9" s="17">
        <v>0.19176359931096801</v>
      </c>
      <c r="BQ9" s="17">
        <v>0.109737812804847</v>
      </c>
      <c r="BR9" s="17">
        <v>0.12907008336523701</v>
      </c>
      <c r="BS9" s="17">
        <v>0.117599691887343</v>
      </c>
      <c r="BT9" s="17">
        <v>9.3607691285364697E-2</v>
      </c>
      <c r="BU9" s="17">
        <v>0.11741866794143099</v>
      </c>
      <c r="BV9" s="17"/>
      <c r="BW9" s="17">
        <v>0.20399383805636401</v>
      </c>
      <c r="BX9" s="17">
        <v>0.14185409338420901</v>
      </c>
      <c r="BY9" s="17">
        <v>0.11679350128504799</v>
      </c>
      <c r="BZ9" s="17">
        <v>0.119268248557162</v>
      </c>
      <c r="CA9" s="17">
        <v>0.121151498494961</v>
      </c>
      <c r="CB9" s="17">
        <v>0.13227626691125199</v>
      </c>
      <c r="CC9" s="17">
        <v>0.262732067274075</v>
      </c>
      <c r="CD9" s="17">
        <v>0.16468987887164599</v>
      </c>
      <c r="CE9" s="17"/>
      <c r="CF9" s="17">
        <v>0.25728368844225802</v>
      </c>
      <c r="CG9" s="17">
        <v>0.13326255734979001</v>
      </c>
      <c r="CH9" s="17">
        <v>0.107791006836797</v>
      </c>
      <c r="CI9" s="17">
        <v>0.118350644309586</v>
      </c>
      <c r="CJ9" s="17">
        <v>0.11365911111466601</v>
      </c>
      <c r="CK9" s="17"/>
      <c r="CL9" s="17">
        <v>0.14487733033861699</v>
      </c>
      <c r="CM9" s="17"/>
      <c r="CN9" s="17">
        <v>0.10818249025391299</v>
      </c>
      <c r="CO9" s="17">
        <v>0.121911134086801</v>
      </c>
      <c r="CP9" s="17">
        <v>0.191430600173812</v>
      </c>
    </row>
    <row r="10" spans="2:94" x14ac:dyDescent="0.35">
      <c r="B10" s="18" t="s">
        <v>312</v>
      </c>
      <c r="C10" s="17">
        <v>0.47538356646485203</v>
      </c>
      <c r="D10" s="17">
        <v>0.479345204880405</v>
      </c>
      <c r="E10" s="17">
        <v>0.472864515889443</v>
      </c>
      <c r="F10" s="17"/>
      <c r="G10" s="17">
        <v>0.449671031588672</v>
      </c>
      <c r="H10" s="17">
        <v>0.45915808815231302</v>
      </c>
      <c r="I10" s="17">
        <v>0.47592057866188597</v>
      </c>
      <c r="J10" s="17">
        <v>0.46338464891716502</v>
      </c>
      <c r="K10" s="17">
        <v>0.46248656872559502</v>
      </c>
      <c r="L10" s="17">
        <v>0.52380022740482002</v>
      </c>
      <c r="M10" s="17"/>
      <c r="N10" s="17">
        <v>0.49488798531461198</v>
      </c>
      <c r="O10" s="17">
        <v>0.46706882014001799</v>
      </c>
      <c r="P10" s="17">
        <v>0.47113944724356199</v>
      </c>
      <c r="Q10" s="17">
        <v>0.46774092517025601</v>
      </c>
      <c r="R10" s="17"/>
      <c r="S10" s="17">
        <v>0.42462250677015001</v>
      </c>
      <c r="T10" s="17">
        <v>0.46918433777137197</v>
      </c>
      <c r="U10" s="17">
        <v>0.45160600543637403</v>
      </c>
      <c r="V10" s="17">
        <v>0.49679420645431699</v>
      </c>
      <c r="W10" s="17">
        <v>0.53565704579838702</v>
      </c>
      <c r="X10" s="17">
        <v>0.52825610578911197</v>
      </c>
      <c r="Y10" s="17">
        <v>0.49941273446215501</v>
      </c>
      <c r="Z10" s="17">
        <v>0.47775591405580797</v>
      </c>
      <c r="AA10" s="17">
        <v>0.489913938941133</v>
      </c>
      <c r="AB10" s="17">
        <v>0.43705103328537798</v>
      </c>
      <c r="AC10" s="17">
        <v>0.45032755699642202</v>
      </c>
      <c r="AD10" s="17"/>
      <c r="AE10" s="17">
        <v>0.48415393781926103</v>
      </c>
      <c r="AF10" s="17">
        <v>0.49037639098021402</v>
      </c>
      <c r="AG10" s="17">
        <v>0.41305506077356302</v>
      </c>
      <c r="AH10" s="17"/>
      <c r="AI10" s="17">
        <v>0.510088938214871</v>
      </c>
      <c r="AJ10" s="17">
        <v>0.48851549777187198</v>
      </c>
      <c r="AK10" s="17">
        <v>0.41956847379970702</v>
      </c>
      <c r="AL10" s="17">
        <v>0.41016584987982402</v>
      </c>
      <c r="AM10" s="17">
        <v>0.421458691851053</v>
      </c>
      <c r="AN10" s="17"/>
      <c r="AO10" s="17">
        <v>0.52104180619755902</v>
      </c>
      <c r="AP10" s="17">
        <v>0.48692345857718</v>
      </c>
      <c r="AQ10" s="17">
        <v>0.44717668451458797</v>
      </c>
      <c r="AR10" s="17"/>
      <c r="AS10" s="17">
        <v>0.47818064346931599</v>
      </c>
      <c r="AT10" s="17">
        <v>0.48722682113036397</v>
      </c>
      <c r="AU10" s="17">
        <v>0.47654687283840402</v>
      </c>
      <c r="AV10" s="17">
        <v>0.44932164777602002</v>
      </c>
      <c r="AW10" s="17">
        <v>0.529138500423884</v>
      </c>
      <c r="AX10" s="17"/>
      <c r="AY10" s="17">
        <v>0.34931011593089401</v>
      </c>
      <c r="AZ10" s="17">
        <v>0.437392268010799</v>
      </c>
      <c r="BA10" s="17">
        <v>0.47530803431284702</v>
      </c>
      <c r="BB10" s="17">
        <v>0.47125787574723199</v>
      </c>
      <c r="BC10" s="17">
        <v>0.47259031296884402</v>
      </c>
      <c r="BD10" s="17">
        <v>0.46173967381336101</v>
      </c>
      <c r="BE10" s="17">
        <v>0.43728120818531102</v>
      </c>
      <c r="BF10" s="17">
        <v>0.49545909144705602</v>
      </c>
      <c r="BG10" s="17">
        <v>0.45180540494489402</v>
      </c>
      <c r="BH10" s="17">
        <v>0.50755628982053302</v>
      </c>
      <c r="BI10" s="17">
        <v>0.50778950781067</v>
      </c>
      <c r="BJ10" s="17">
        <v>0.58311376645173896</v>
      </c>
      <c r="BK10" s="17">
        <v>0.52767336360865202</v>
      </c>
      <c r="BL10" s="17">
        <v>0.60825764753397205</v>
      </c>
      <c r="BM10" s="17">
        <v>0.52368917446077101</v>
      </c>
      <c r="BN10" s="17">
        <v>0.46441847915789097</v>
      </c>
      <c r="BO10" s="17"/>
      <c r="BP10" s="17">
        <v>0.44432271137663498</v>
      </c>
      <c r="BQ10" s="17">
        <v>0.476771510570351</v>
      </c>
      <c r="BR10" s="17">
        <v>0.48663384720879299</v>
      </c>
      <c r="BS10" s="17">
        <v>0.50337327308658397</v>
      </c>
      <c r="BT10" s="17">
        <v>0.49071588970950902</v>
      </c>
      <c r="BU10" s="17">
        <v>0.43185181682504298</v>
      </c>
      <c r="BV10" s="17"/>
      <c r="BW10" s="17">
        <v>0.38423263966656801</v>
      </c>
      <c r="BX10" s="17">
        <v>0.48023384734817998</v>
      </c>
      <c r="BY10" s="17">
        <v>0.51313048602085198</v>
      </c>
      <c r="BZ10" s="17">
        <v>0.478123682018608</v>
      </c>
      <c r="CA10" s="17">
        <v>0.47212415802200802</v>
      </c>
      <c r="CB10" s="17">
        <v>0.48039807393532202</v>
      </c>
      <c r="CC10" s="17">
        <v>0.33952045249676999</v>
      </c>
      <c r="CD10" s="17">
        <v>0.39874940110024798</v>
      </c>
      <c r="CE10" s="17"/>
      <c r="CF10" s="17">
        <v>0.46934614900379701</v>
      </c>
      <c r="CG10" s="17">
        <v>0.51401518992996698</v>
      </c>
      <c r="CH10" s="17">
        <v>0.47429895282022999</v>
      </c>
      <c r="CI10" s="17">
        <v>0.412756262734711</v>
      </c>
      <c r="CJ10" s="17">
        <v>0.36966632606855199</v>
      </c>
      <c r="CK10" s="17"/>
      <c r="CL10" s="17">
        <v>0.516123316281072</v>
      </c>
      <c r="CM10" s="17"/>
      <c r="CN10" s="17">
        <v>0.44015859044904099</v>
      </c>
      <c r="CO10" s="17">
        <v>0.49846270799912101</v>
      </c>
      <c r="CP10" s="17">
        <v>0.53751415343138498</v>
      </c>
    </row>
    <row r="11" spans="2:94" x14ac:dyDescent="0.35">
      <c r="B11" s="18" t="s">
        <v>313</v>
      </c>
      <c r="C11" s="17">
        <v>0.181166315478962</v>
      </c>
      <c r="D11" s="17">
        <v>0.19677860491944199</v>
      </c>
      <c r="E11" s="17">
        <v>0.16538228337647501</v>
      </c>
      <c r="F11" s="17"/>
      <c r="G11" s="17">
        <v>0.15064196293593099</v>
      </c>
      <c r="H11" s="17">
        <v>0.166325015433022</v>
      </c>
      <c r="I11" s="17">
        <v>0.19349086082243</v>
      </c>
      <c r="J11" s="17">
        <v>0.17450171833883801</v>
      </c>
      <c r="K11" s="17">
        <v>0.18961570384493101</v>
      </c>
      <c r="L11" s="17">
        <v>0.20342300218735099</v>
      </c>
      <c r="M11" s="17"/>
      <c r="N11" s="17">
        <v>0.19528309968648999</v>
      </c>
      <c r="O11" s="17">
        <v>0.19052526880420101</v>
      </c>
      <c r="P11" s="17">
        <v>0.16894009637687299</v>
      </c>
      <c r="Q11" s="17">
        <v>0.16649416978089601</v>
      </c>
      <c r="R11" s="17"/>
      <c r="S11" s="17">
        <v>0.18838766056596401</v>
      </c>
      <c r="T11" s="17">
        <v>0.18319374505909899</v>
      </c>
      <c r="U11" s="17">
        <v>0.22230888679017199</v>
      </c>
      <c r="V11" s="17">
        <v>0.186199353463607</v>
      </c>
      <c r="W11" s="17">
        <v>0.184975674326469</v>
      </c>
      <c r="X11" s="17">
        <v>0.15348607199797101</v>
      </c>
      <c r="Y11" s="17">
        <v>0.161993380494386</v>
      </c>
      <c r="Z11" s="17">
        <v>0.18258399172445899</v>
      </c>
      <c r="AA11" s="17">
        <v>0.15241979004746001</v>
      </c>
      <c r="AB11" s="17">
        <v>0.19481395944940799</v>
      </c>
      <c r="AC11" s="17">
        <v>0.19340493694255401</v>
      </c>
      <c r="AD11" s="17"/>
      <c r="AE11" s="17">
        <v>0.19182975697100499</v>
      </c>
      <c r="AF11" s="17">
        <v>0.19196924067011101</v>
      </c>
      <c r="AG11" s="17">
        <v>0.15452095871765001</v>
      </c>
      <c r="AH11" s="17"/>
      <c r="AI11" s="17">
        <v>0.17824841169728101</v>
      </c>
      <c r="AJ11" s="17">
        <v>0.18260276012739901</v>
      </c>
      <c r="AK11" s="17">
        <v>0.23738116078889199</v>
      </c>
      <c r="AL11" s="17">
        <v>0.248594954872424</v>
      </c>
      <c r="AM11" s="17">
        <v>0.140432831953517</v>
      </c>
      <c r="AN11" s="17"/>
      <c r="AO11" s="17">
        <v>0.134122396707442</v>
      </c>
      <c r="AP11" s="17">
        <v>0.18216990547905701</v>
      </c>
      <c r="AQ11" s="17">
        <v>0.19640505446426099</v>
      </c>
      <c r="AR11" s="17"/>
      <c r="AS11" s="17">
        <v>0.16049713827932099</v>
      </c>
      <c r="AT11" s="17">
        <v>0.17057219242892899</v>
      </c>
      <c r="AU11" s="17">
        <v>0.182897685594585</v>
      </c>
      <c r="AV11" s="17">
        <v>0.21275706376294801</v>
      </c>
      <c r="AW11" s="17">
        <v>0.16965179648766601</v>
      </c>
      <c r="AX11" s="17"/>
      <c r="AY11" s="17">
        <v>0.22263971425446999</v>
      </c>
      <c r="AZ11" s="17">
        <v>0.16897863461950499</v>
      </c>
      <c r="BA11" s="17">
        <v>0.166248413134996</v>
      </c>
      <c r="BB11" s="17">
        <v>0.195416077780733</v>
      </c>
      <c r="BC11" s="17">
        <v>0.17828059721116499</v>
      </c>
      <c r="BD11" s="17">
        <v>0.18398859571828899</v>
      </c>
      <c r="BE11" s="17">
        <v>0.227220310663754</v>
      </c>
      <c r="BF11" s="17">
        <v>0.19668424793231401</v>
      </c>
      <c r="BG11" s="17">
        <v>0.18326560882263801</v>
      </c>
      <c r="BH11" s="17">
        <v>0.14421852298423299</v>
      </c>
      <c r="BI11" s="17">
        <v>0.192846421002766</v>
      </c>
      <c r="BJ11" s="17">
        <v>0.132968567823296</v>
      </c>
      <c r="BK11" s="17">
        <v>0.193222438497784</v>
      </c>
      <c r="BL11" s="17">
        <v>0.11260773519359001</v>
      </c>
      <c r="BM11" s="17">
        <v>0.15392541494268899</v>
      </c>
      <c r="BN11" s="17">
        <v>0.141878709235847</v>
      </c>
      <c r="BO11" s="17"/>
      <c r="BP11" s="17">
        <v>0.17133637864081899</v>
      </c>
      <c r="BQ11" s="17">
        <v>0.18307361253474</v>
      </c>
      <c r="BR11" s="17">
        <v>0.18301147996162001</v>
      </c>
      <c r="BS11" s="17">
        <v>0.18295442913436299</v>
      </c>
      <c r="BT11" s="17">
        <v>0.18005076624937899</v>
      </c>
      <c r="BU11" s="17">
        <v>0.20505129634859601</v>
      </c>
      <c r="BV11" s="17"/>
      <c r="BW11" s="17">
        <v>0.18507953500746399</v>
      </c>
      <c r="BX11" s="17">
        <v>0.17876815545305499</v>
      </c>
      <c r="BY11" s="17">
        <v>0.18655820870325701</v>
      </c>
      <c r="BZ11" s="17">
        <v>0.17764360336511101</v>
      </c>
      <c r="CA11" s="17">
        <v>0.220973354563648</v>
      </c>
      <c r="CB11" s="17">
        <v>0.18432460668460099</v>
      </c>
      <c r="CC11" s="17">
        <v>0.17787844923553101</v>
      </c>
      <c r="CD11" s="17">
        <v>0.14640874422696601</v>
      </c>
      <c r="CE11" s="17"/>
      <c r="CF11" s="17">
        <v>0.121981439310717</v>
      </c>
      <c r="CG11" s="17">
        <v>0.16897028298054201</v>
      </c>
      <c r="CH11" s="17">
        <v>0.19616942349798699</v>
      </c>
      <c r="CI11" s="17">
        <v>0.202170946518334</v>
      </c>
      <c r="CJ11" s="17">
        <v>0.199010414203703</v>
      </c>
      <c r="CK11" s="17"/>
      <c r="CL11" s="17">
        <v>0.17309630304645199</v>
      </c>
      <c r="CM11" s="17"/>
      <c r="CN11" s="17">
        <v>0.20107115985103499</v>
      </c>
      <c r="CO11" s="17">
        <v>0.173329740690426</v>
      </c>
      <c r="CP11" s="17">
        <v>0.141915230011736</v>
      </c>
    </row>
    <row r="12" spans="2:94" ht="29" x14ac:dyDescent="0.35">
      <c r="B12" s="18" t="s">
        <v>314</v>
      </c>
      <c r="C12" s="17">
        <v>6.5946063559938303E-2</v>
      </c>
      <c r="D12" s="17">
        <v>7.5318679284147594E-2</v>
      </c>
      <c r="E12" s="17">
        <v>5.6850239901820199E-2</v>
      </c>
      <c r="F12" s="17"/>
      <c r="G12" s="17">
        <v>6.0062544045774997E-2</v>
      </c>
      <c r="H12" s="17">
        <v>6.5511329103493096E-2</v>
      </c>
      <c r="I12" s="17">
        <v>6.11352857076898E-2</v>
      </c>
      <c r="J12" s="17">
        <v>7.3978222856717193E-2</v>
      </c>
      <c r="K12" s="17">
        <v>8.4274417525368905E-2</v>
      </c>
      <c r="L12" s="17">
        <v>5.5337696943901601E-2</v>
      </c>
      <c r="M12" s="17"/>
      <c r="N12" s="17">
        <v>6.4252957100440003E-2</v>
      </c>
      <c r="O12" s="17">
        <v>7.2173126641396801E-2</v>
      </c>
      <c r="P12" s="17">
        <v>6.19116888440445E-2</v>
      </c>
      <c r="Q12" s="17">
        <v>6.3682706833995295E-2</v>
      </c>
      <c r="R12" s="17"/>
      <c r="S12" s="17">
        <v>6.4519578012876E-2</v>
      </c>
      <c r="T12" s="17">
        <v>5.1460232783263997E-2</v>
      </c>
      <c r="U12" s="17">
        <v>7.2018678177748804E-2</v>
      </c>
      <c r="V12" s="17">
        <v>4.33330418828358E-2</v>
      </c>
      <c r="W12" s="17">
        <v>4.1157434319297297E-2</v>
      </c>
      <c r="X12" s="17">
        <v>6.81810875412701E-2</v>
      </c>
      <c r="Y12" s="17">
        <v>6.5473885214634805E-2</v>
      </c>
      <c r="Z12" s="17">
        <v>9.4659292483880497E-2</v>
      </c>
      <c r="AA12" s="17">
        <v>6.1890234489224698E-2</v>
      </c>
      <c r="AB12" s="17">
        <v>9.8083858788905506E-2</v>
      </c>
      <c r="AC12" s="17">
        <v>9.8125124986058798E-2</v>
      </c>
      <c r="AD12" s="17"/>
      <c r="AE12" s="17">
        <v>7.2579065631440301E-2</v>
      </c>
      <c r="AF12" s="17">
        <v>5.8131154668003698E-2</v>
      </c>
      <c r="AG12" s="17">
        <v>7.1217323723861303E-2</v>
      </c>
      <c r="AH12" s="17"/>
      <c r="AI12" s="17">
        <v>5.01526681199456E-2</v>
      </c>
      <c r="AJ12" s="17">
        <v>7.3979950281138004E-2</v>
      </c>
      <c r="AK12" s="17">
        <v>6.8258302387122299E-2</v>
      </c>
      <c r="AL12" s="17">
        <v>0.15230996759965401</v>
      </c>
      <c r="AM12" s="17">
        <v>7.0123942662880606E-2</v>
      </c>
      <c r="AN12" s="17"/>
      <c r="AO12" s="17">
        <v>3.3486983258210201E-2</v>
      </c>
      <c r="AP12" s="17">
        <v>6.6693524605859394E-2</v>
      </c>
      <c r="AQ12" s="17">
        <v>6.7276068713970905E-2</v>
      </c>
      <c r="AR12" s="17"/>
      <c r="AS12" s="17">
        <v>5.7230397021707298E-2</v>
      </c>
      <c r="AT12" s="17">
        <v>7.2415925725723806E-2</v>
      </c>
      <c r="AU12" s="17">
        <v>7.2733112874787606E-2</v>
      </c>
      <c r="AV12" s="17">
        <v>6.2471966401982E-2</v>
      </c>
      <c r="AW12" s="17">
        <v>6.6629947416443194E-2</v>
      </c>
      <c r="AX12" s="17"/>
      <c r="AY12" s="17">
        <v>6.1243912013721501E-2</v>
      </c>
      <c r="AZ12" s="17">
        <v>7.8280187097975004E-2</v>
      </c>
      <c r="BA12" s="17">
        <v>0.10475896798656301</v>
      </c>
      <c r="BB12" s="17">
        <v>4.9344686832529197E-2</v>
      </c>
      <c r="BC12" s="17">
        <v>7.0348865102928607E-2</v>
      </c>
      <c r="BD12" s="17">
        <v>9.1165995599185007E-2</v>
      </c>
      <c r="BE12" s="17">
        <v>5.1599914762242599E-2</v>
      </c>
      <c r="BF12" s="17">
        <v>5.1437837669196899E-2</v>
      </c>
      <c r="BG12" s="17">
        <v>5.8528399306867901E-2</v>
      </c>
      <c r="BH12" s="17">
        <v>5.6730191397381599E-2</v>
      </c>
      <c r="BI12" s="17">
        <v>6.9409301992279196E-2</v>
      </c>
      <c r="BJ12" s="17">
        <v>4.5557730410892103E-2</v>
      </c>
      <c r="BK12" s="17">
        <v>5.5892967034425103E-2</v>
      </c>
      <c r="BL12" s="17">
        <v>5.3710417723853397E-2</v>
      </c>
      <c r="BM12" s="17">
        <v>6.6790933478274001E-2</v>
      </c>
      <c r="BN12" s="17">
        <v>5.0442508491824502E-2</v>
      </c>
      <c r="BO12" s="17"/>
      <c r="BP12" s="17">
        <v>7.2037497445672699E-2</v>
      </c>
      <c r="BQ12" s="17">
        <v>6.10069766397935E-2</v>
      </c>
      <c r="BR12" s="17">
        <v>6.0533431324548602E-2</v>
      </c>
      <c r="BS12" s="17">
        <v>6.2600090374753198E-2</v>
      </c>
      <c r="BT12" s="17">
        <v>6.9103353729850395E-2</v>
      </c>
      <c r="BU12" s="17">
        <v>8.5463705658672701E-2</v>
      </c>
      <c r="BV12" s="17"/>
      <c r="BW12" s="17">
        <v>9.98143057718935E-2</v>
      </c>
      <c r="BX12" s="17">
        <v>6.7261626921879897E-2</v>
      </c>
      <c r="BY12" s="17">
        <v>6.1819389699919403E-2</v>
      </c>
      <c r="BZ12" s="17">
        <v>6.0164640410234699E-2</v>
      </c>
      <c r="CA12" s="17">
        <v>8.6528930504556303E-2</v>
      </c>
      <c r="CB12" s="17">
        <v>7.3966017832393302E-2</v>
      </c>
      <c r="CC12" s="17">
        <v>6.0354515401374202E-2</v>
      </c>
      <c r="CD12" s="17">
        <v>5.5137180775370401E-2</v>
      </c>
      <c r="CE12" s="17"/>
      <c r="CF12" s="17">
        <v>6.4092140394525293E-2</v>
      </c>
      <c r="CG12" s="17">
        <v>5.4361687614486502E-2</v>
      </c>
      <c r="CH12" s="17">
        <v>5.9920460587802898E-2</v>
      </c>
      <c r="CI12" s="17">
        <v>9.5986326844988104E-2</v>
      </c>
      <c r="CJ12" s="17">
        <v>0.12709234407872599</v>
      </c>
      <c r="CK12" s="17"/>
      <c r="CL12" s="17">
        <v>3.6480952051858397E-2</v>
      </c>
      <c r="CM12" s="17"/>
      <c r="CN12" s="17">
        <v>8.8348848599819299E-2</v>
      </c>
      <c r="CO12" s="17">
        <v>4.6248094490931299E-2</v>
      </c>
      <c r="CP12" s="17">
        <v>3.0426706047095499E-2</v>
      </c>
    </row>
    <row r="13" spans="2:94" x14ac:dyDescent="0.35">
      <c r="B13" s="18" t="s">
        <v>203</v>
      </c>
      <c r="C13" s="19">
        <v>0.14624611015220099</v>
      </c>
      <c r="D13" s="19">
        <v>9.6649268482219497E-2</v>
      </c>
      <c r="E13" s="19">
        <v>0.19328932745857499</v>
      </c>
      <c r="F13" s="19"/>
      <c r="G13" s="19">
        <v>0.113609660235756</v>
      </c>
      <c r="H13" s="19">
        <v>0.14325182261331601</v>
      </c>
      <c r="I13" s="19">
        <v>0.148684574548166</v>
      </c>
      <c r="J13" s="19">
        <v>0.177204380844183</v>
      </c>
      <c r="K13" s="19">
        <v>0.158761030595025</v>
      </c>
      <c r="L13" s="19">
        <v>0.13500749763297901</v>
      </c>
      <c r="M13" s="19"/>
      <c r="N13" s="19">
        <v>0.106950952465638</v>
      </c>
      <c r="O13" s="19">
        <v>0.14475019381351201</v>
      </c>
      <c r="P13" s="19">
        <v>0.13882690859425401</v>
      </c>
      <c r="Q13" s="19">
        <v>0.19669204514038399</v>
      </c>
      <c r="R13" s="19"/>
      <c r="S13" s="19">
        <v>0.13903924278565</v>
      </c>
      <c r="T13" s="19">
        <v>0.15413746342475501</v>
      </c>
      <c r="U13" s="19">
        <v>0.15834727437658899</v>
      </c>
      <c r="V13" s="19">
        <v>0.13620063311564201</v>
      </c>
      <c r="W13" s="19">
        <v>0.13536216632234299</v>
      </c>
      <c r="X13" s="19">
        <v>0.13816860216430599</v>
      </c>
      <c r="Y13" s="19">
        <v>0.120004259864793</v>
      </c>
      <c r="Z13" s="19">
        <v>0.14615802810686199</v>
      </c>
      <c r="AA13" s="19">
        <v>0.17837899914403099</v>
      </c>
      <c r="AB13" s="19">
        <v>0.13110518870876101</v>
      </c>
      <c r="AC13" s="19">
        <v>0.172909777110724</v>
      </c>
      <c r="AD13" s="19"/>
      <c r="AE13" s="19">
        <v>0.14259065848389199</v>
      </c>
      <c r="AF13" s="19">
        <v>0.123866035813731</v>
      </c>
      <c r="AG13" s="19">
        <v>0.217747258413167</v>
      </c>
      <c r="AH13" s="19"/>
      <c r="AI13" s="19">
        <v>0.136524943889621</v>
      </c>
      <c r="AJ13" s="19">
        <v>0.118709113200338</v>
      </c>
      <c r="AK13" s="19">
        <v>7.8420959181333794E-2</v>
      </c>
      <c r="AL13" s="19">
        <v>0.11783026525613299</v>
      </c>
      <c r="AM13" s="19">
        <v>0.24616202332981901</v>
      </c>
      <c r="AN13" s="19"/>
      <c r="AO13" s="19">
        <v>0.12700733358758901</v>
      </c>
      <c r="AP13" s="19">
        <v>0.12482240719920699</v>
      </c>
      <c r="AQ13" s="19">
        <v>7.9079188947246998E-2</v>
      </c>
      <c r="AR13" s="19"/>
      <c r="AS13" s="19">
        <v>0.17914907019099299</v>
      </c>
      <c r="AT13" s="19">
        <v>0.153044514492197</v>
      </c>
      <c r="AU13" s="19">
        <v>0.126110853986621</v>
      </c>
      <c r="AV13" s="19">
        <v>0.1152281540452</v>
      </c>
      <c r="AW13" s="19">
        <v>6.0696731714532597E-2</v>
      </c>
      <c r="AX13" s="19"/>
      <c r="AY13" s="19">
        <v>0.26516039648862899</v>
      </c>
      <c r="AZ13" s="19">
        <v>0.17482574688497099</v>
      </c>
      <c r="BA13" s="19">
        <v>0.171443163595212</v>
      </c>
      <c r="BB13" s="19">
        <v>0.161222124549769</v>
      </c>
      <c r="BC13" s="19">
        <v>0.13344332833238701</v>
      </c>
      <c r="BD13" s="19">
        <v>0.13518210867716601</v>
      </c>
      <c r="BE13" s="19">
        <v>0.16626349906788199</v>
      </c>
      <c r="BF13" s="19">
        <v>0.13254617698285501</v>
      </c>
      <c r="BG13" s="19">
        <v>0.152794408542368</v>
      </c>
      <c r="BH13" s="19">
        <v>0.134679080491725</v>
      </c>
      <c r="BI13" s="19">
        <v>0.13013433920313699</v>
      </c>
      <c r="BJ13" s="19">
        <v>0.12558208734232101</v>
      </c>
      <c r="BK13" s="19">
        <v>9.3898919932306701E-2</v>
      </c>
      <c r="BL13" s="19">
        <v>0.11481741500694299</v>
      </c>
      <c r="BM13" s="19">
        <v>9.3349458079956593E-2</v>
      </c>
      <c r="BN13" s="19">
        <v>3.1724959390657698E-2</v>
      </c>
      <c r="BO13" s="19"/>
      <c r="BP13" s="19">
        <v>0.120539813225905</v>
      </c>
      <c r="BQ13" s="19">
        <v>0.169410087450268</v>
      </c>
      <c r="BR13" s="19">
        <v>0.14075115813980099</v>
      </c>
      <c r="BS13" s="19">
        <v>0.13347251551695599</v>
      </c>
      <c r="BT13" s="19">
        <v>0.16652229902589699</v>
      </c>
      <c r="BU13" s="19">
        <v>0.16021451322625599</v>
      </c>
      <c r="BV13" s="19"/>
      <c r="BW13" s="19">
        <v>0.12687968149771101</v>
      </c>
      <c r="BX13" s="19">
        <v>0.13188227689267701</v>
      </c>
      <c r="BY13" s="19">
        <v>0.121698414290924</v>
      </c>
      <c r="BZ13" s="19">
        <v>0.16479982564888401</v>
      </c>
      <c r="CA13" s="19">
        <v>9.9222058414826703E-2</v>
      </c>
      <c r="CB13" s="19">
        <v>0.12903503463643201</v>
      </c>
      <c r="CC13" s="19">
        <v>0.159514515592249</v>
      </c>
      <c r="CD13" s="19">
        <v>0.23501479502577</v>
      </c>
      <c r="CE13" s="19"/>
      <c r="CF13" s="19">
        <v>8.7296582848703799E-2</v>
      </c>
      <c r="CG13" s="19">
        <v>0.129390282125215</v>
      </c>
      <c r="CH13" s="19">
        <v>0.16182015625718299</v>
      </c>
      <c r="CI13" s="19">
        <v>0.17073581959237999</v>
      </c>
      <c r="CJ13" s="19">
        <v>0.19057180453435299</v>
      </c>
      <c r="CK13" s="19"/>
      <c r="CL13" s="19">
        <v>0.12942209828200099</v>
      </c>
      <c r="CM13" s="19"/>
      <c r="CN13" s="19">
        <v>0.16223891084619099</v>
      </c>
      <c r="CO13" s="19">
        <v>0.16004832273271999</v>
      </c>
      <c r="CP13" s="19">
        <v>9.8713310335972707E-2</v>
      </c>
    </row>
    <row r="14" spans="2:94" x14ac:dyDescent="0.35">
      <c r="B14" s="16"/>
    </row>
    <row r="15" spans="2:94" x14ac:dyDescent="0.35">
      <c r="B15" t="s">
        <v>126</v>
      </c>
    </row>
    <row r="16" spans="2:94" x14ac:dyDescent="0.35">
      <c r="B16" t="s">
        <v>127</v>
      </c>
    </row>
    <row r="18" spans="2:2" x14ac:dyDescent="0.35">
      <c r="B18"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326</v>
      </c>
      <c r="E2" s="26"/>
      <c r="F2" s="26"/>
      <c r="G2" s="26"/>
    </row>
    <row r="6" spans="2:7" ht="50" customHeight="1" x14ac:dyDescent="0.35">
      <c r="B6" s="23" t="s">
        <v>15</v>
      </c>
      <c r="C6" s="23" t="s">
        <v>319</v>
      </c>
      <c r="D6" s="23" t="s">
        <v>320</v>
      </c>
      <c r="E6" s="23" t="s">
        <v>321</v>
      </c>
      <c r="F6" s="23" t="s">
        <v>322</v>
      </c>
    </row>
    <row r="7" spans="2:7" ht="43.5" x14ac:dyDescent="0.35">
      <c r="B7" s="18" t="s">
        <v>323</v>
      </c>
      <c r="C7" s="17">
        <v>0.224355507527741</v>
      </c>
      <c r="D7" s="17">
        <v>0.141720147096421</v>
      </c>
      <c r="E7" s="17">
        <v>0.266318350806173</v>
      </c>
      <c r="F7" s="17">
        <v>0.14305956174345699</v>
      </c>
    </row>
    <row r="8" spans="2:7" ht="43.5" x14ac:dyDescent="0.35">
      <c r="B8" s="18" t="s">
        <v>324</v>
      </c>
      <c r="C8" s="17">
        <v>0.39210969860169298</v>
      </c>
      <c r="D8" s="17">
        <v>0.28414705470391199</v>
      </c>
      <c r="E8" s="17">
        <v>0.32912568388408803</v>
      </c>
      <c r="F8" s="17">
        <v>0.27842571772064501</v>
      </c>
    </row>
    <row r="9" spans="2:7" ht="29" x14ac:dyDescent="0.35">
      <c r="B9" s="18" t="s">
        <v>325</v>
      </c>
      <c r="C9" s="17">
        <v>0.315177356235749</v>
      </c>
      <c r="D9" s="17">
        <v>0.496696827478536</v>
      </c>
      <c r="E9" s="17">
        <v>0.34370208290933602</v>
      </c>
      <c r="F9" s="17">
        <v>0.496888081251247</v>
      </c>
    </row>
    <row r="10" spans="2:7" x14ac:dyDescent="0.35">
      <c r="B10" s="18" t="s">
        <v>133</v>
      </c>
      <c r="C10" s="17">
        <v>6.8357437634817705E-2</v>
      </c>
      <c r="D10" s="17">
        <v>7.7435970721130301E-2</v>
      </c>
      <c r="E10" s="17">
        <v>6.0853882400403299E-2</v>
      </c>
      <c r="F10" s="17">
        <v>8.1626639284651303E-2</v>
      </c>
    </row>
    <row r="11" spans="2:7" x14ac:dyDescent="0.35">
      <c r="B11" s="16" t="s">
        <v>225</v>
      </c>
      <c r="C11" s="16"/>
      <c r="D11" s="16"/>
      <c r="E11" s="16"/>
      <c r="F11" s="16"/>
    </row>
    <row r="12" spans="2:7" x14ac:dyDescent="0.35">
      <c r="B12" t="s">
        <v>126</v>
      </c>
    </row>
    <row r="13" spans="2:7" x14ac:dyDescent="0.35">
      <c r="B13" t="s">
        <v>127</v>
      </c>
    </row>
    <row r="17" spans="2:2" x14ac:dyDescent="0.35">
      <c r="B17"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CP17"/>
  <sheetViews>
    <sheetView showGridLines="0" topLeftCell="A7" workbookViewId="0">
      <pane xSplit="2" topLeftCell="CJ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2041</v>
      </c>
      <c r="D7" s="10">
        <v>1029</v>
      </c>
      <c r="E7" s="10">
        <v>1001</v>
      </c>
      <c r="F7" s="10"/>
      <c r="G7" s="10">
        <v>310</v>
      </c>
      <c r="H7" s="10">
        <v>353</v>
      </c>
      <c r="I7" s="10">
        <v>327</v>
      </c>
      <c r="J7" s="10">
        <v>350</v>
      </c>
      <c r="K7" s="10">
        <v>319</v>
      </c>
      <c r="L7" s="10">
        <v>382</v>
      </c>
      <c r="M7" s="10"/>
      <c r="N7" s="10">
        <v>542</v>
      </c>
      <c r="O7" s="10">
        <v>566</v>
      </c>
      <c r="P7" s="10">
        <v>445</v>
      </c>
      <c r="Q7" s="10">
        <v>481</v>
      </c>
      <c r="R7" s="10"/>
      <c r="S7" s="10">
        <v>283</v>
      </c>
      <c r="T7" s="10">
        <v>267</v>
      </c>
      <c r="U7" s="10">
        <v>184</v>
      </c>
      <c r="V7" s="10">
        <v>221</v>
      </c>
      <c r="W7" s="10">
        <v>157</v>
      </c>
      <c r="X7" s="10">
        <v>185</v>
      </c>
      <c r="Y7" s="10">
        <v>159</v>
      </c>
      <c r="Z7" s="10">
        <v>68</v>
      </c>
      <c r="AA7" s="10">
        <v>245</v>
      </c>
      <c r="AB7" s="10">
        <v>162</v>
      </c>
      <c r="AC7" s="10">
        <v>110</v>
      </c>
      <c r="AD7" s="10"/>
      <c r="AE7" s="10">
        <v>730</v>
      </c>
      <c r="AF7" s="10">
        <v>790</v>
      </c>
      <c r="AG7" s="10">
        <v>319</v>
      </c>
      <c r="AH7" s="10"/>
      <c r="AI7" s="10">
        <v>677</v>
      </c>
      <c r="AJ7" s="10">
        <v>592</v>
      </c>
      <c r="AK7" s="10">
        <v>159</v>
      </c>
      <c r="AL7" s="10">
        <v>35</v>
      </c>
      <c r="AM7" s="10">
        <v>280</v>
      </c>
      <c r="AN7" s="10"/>
      <c r="AO7" s="10">
        <v>361</v>
      </c>
      <c r="AP7" s="10">
        <v>748</v>
      </c>
      <c r="AQ7" s="10">
        <v>155</v>
      </c>
      <c r="AR7" s="10"/>
      <c r="AS7" s="10">
        <v>482</v>
      </c>
      <c r="AT7" s="10">
        <v>495</v>
      </c>
      <c r="AU7" s="10">
        <v>537</v>
      </c>
      <c r="AV7" s="10">
        <v>231</v>
      </c>
      <c r="AW7" s="10">
        <v>21</v>
      </c>
      <c r="AX7" s="10"/>
      <c r="AY7" s="10">
        <v>18</v>
      </c>
      <c r="AZ7" s="10">
        <v>106</v>
      </c>
      <c r="BA7" s="10">
        <v>130</v>
      </c>
      <c r="BB7" s="10">
        <v>155</v>
      </c>
      <c r="BC7" s="10">
        <v>201</v>
      </c>
      <c r="BD7" s="10">
        <v>225</v>
      </c>
      <c r="BE7" s="10">
        <v>193</v>
      </c>
      <c r="BF7" s="10">
        <v>148</v>
      </c>
      <c r="BG7" s="10">
        <v>124</v>
      </c>
      <c r="BH7" s="10">
        <v>125</v>
      </c>
      <c r="BI7" s="10">
        <v>149</v>
      </c>
      <c r="BJ7" s="10">
        <v>118</v>
      </c>
      <c r="BK7" s="10">
        <v>87</v>
      </c>
      <c r="BL7" s="10">
        <v>41</v>
      </c>
      <c r="BM7" s="10">
        <v>30</v>
      </c>
      <c r="BN7" s="10">
        <v>84</v>
      </c>
      <c r="BO7" s="10"/>
      <c r="BP7" s="10">
        <v>466</v>
      </c>
      <c r="BQ7" s="10">
        <v>550</v>
      </c>
      <c r="BR7" s="10">
        <v>284</v>
      </c>
      <c r="BS7" s="10">
        <v>414</v>
      </c>
      <c r="BT7" s="10">
        <v>212</v>
      </c>
      <c r="BU7" s="10">
        <v>114</v>
      </c>
      <c r="BV7" s="10"/>
      <c r="BW7" s="10">
        <v>76</v>
      </c>
      <c r="BX7" s="10">
        <v>467</v>
      </c>
      <c r="BY7" s="10">
        <v>585</v>
      </c>
      <c r="BZ7" s="10">
        <v>401</v>
      </c>
      <c r="CA7" s="10">
        <v>210</v>
      </c>
      <c r="CB7" s="10">
        <v>74</v>
      </c>
      <c r="CC7" s="10">
        <v>53</v>
      </c>
      <c r="CD7" s="10">
        <v>82</v>
      </c>
      <c r="CE7" s="10"/>
      <c r="CF7" s="10">
        <v>159</v>
      </c>
      <c r="CG7" s="10">
        <v>748</v>
      </c>
      <c r="CH7" s="10">
        <v>761</v>
      </c>
      <c r="CI7" s="10">
        <v>297</v>
      </c>
      <c r="CJ7" s="10">
        <v>76</v>
      </c>
      <c r="CK7" s="10"/>
      <c r="CL7" s="10">
        <v>213</v>
      </c>
      <c r="CM7" s="10"/>
      <c r="CN7" s="10">
        <v>1173</v>
      </c>
      <c r="CO7" s="10">
        <v>389</v>
      </c>
      <c r="CP7" s="10">
        <v>479</v>
      </c>
    </row>
    <row r="8" spans="2:94" ht="30" customHeight="1" x14ac:dyDescent="0.35">
      <c r="B8" s="11" t="s">
        <v>20</v>
      </c>
      <c r="C8" s="11">
        <v>2040</v>
      </c>
      <c r="D8" s="11">
        <v>1016</v>
      </c>
      <c r="E8" s="11">
        <v>1013</v>
      </c>
      <c r="F8" s="11"/>
      <c r="G8" s="11">
        <v>304</v>
      </c>
      <c r="H8" s="11">
        <v>342</v>
      </c>
      <c r="I8" s="11">
        <v>317</v>
      </c>
      <c r="J8" s="11">
        <v>343</v>
      </c>
      <c r="K8" s="11">
        <v>301</v>
      </c>
      <c r="L8" s="11">
        <v>433</v>
      </c>
      <c r="M8" s="11"/>
      <c r="N8" s="11">
        <v>530</v>
      </c>
      <c r="O8" s="11">
        <v>554</v>
      </c>
      <c r="P8" s="11">
        <v>447</v>
      </c>
      <c r="Q8" s="11">
        <v>502</v>
      </c>
      <c r="R8" s="11"/>
      <c r="S8" s="11">
        <v>294</v>
      </c>
      <c r="T8" s="11">
        <v>260</v>
      </c>
      <c r="U8" s="11">
        <v>185</v>
      </c>
      <c r="V8" s="11">
        <v>210</v>
      </c>
      <c r="W8" s="11">
        <v>154</v>
      </c>
      <c r="X8" s="11">
        <v>190</v>
      </c>
      <c r="Y8" s="11">
        <v>152</v>
      </c>
      <c r="Z8" s="11">
        <v>66</v>
      </c>
      <c r="AA8" s="11">
        <v>236</v>
      </c>
      <c r="AB8" s="11">
        <v>184</v>
      </c>
      <c r="AC8" s="11">
        <v>109</v>
      </c>
      <c r="AD8" s="11"/>
      <c r="AE8" s="11">
        <v>739</v>
      </c>
      <c r="AF8" s="11">
        <v>792</v>
      </c>
      <c r="AG8" s="11">
        <v>313</v>
      </c>
      <c r="AH8" s="11"/>
      <c r="AI8" s="11">
        <v>687</v>
      </c>
      <c r="AJ8" s="11">
        <v>584</v>
      </c>
      <c r="AK8" s="11">
        <v>159</v>
      </c>
      <c r="AL8" s="11">
        <v>35</v>
      </c>
      <c r="AM8" s="11">
        <v>274</v>
      </c>
      <c r="AN8" s="11"/>
      <c r="AO8" s="11">
        <v>364</v>
      </c>
      <c r="AP8" s="11">
        <v>741</v>
      </c>
      <c r="AQ8" s="11">
        <v>156</v>
      </c>
      <c r="AR8" s="11"/>
      <c r="AS8" s="11">
        <v>490</v>
      </c>
      <c r="AT8" s="11">
        <v>493</v>
      </c>
      <c r="AU8" s="11">
        <v>529</v>
      </c>
      <c r="AV8" s="11">
        <v>226</v>
      </c>
      <c r="AW8" s="11">
        <v>20</v>
      </c>
      <c r="AX8" s="11"/>
      <c r="AY8" s="11">
        <v>17</v>
      </c>
      <c r="AZ8" s="11">
        <v>105</v>
      </c>
      <c r="BA8" s="11">
        <v>132</v>
      </c>
      <c r="BB8" s="11">
        <v>156</v>
      </c>
      <c r="BC8" s="11">
        <v>206</v>
      </c>
      <c r="BD8" s="11">
        <v>227</v>
      </c>
      <c r="BE8" s="11">
        <v>196</v>
      </c>
      <c r="BF8" s="11">
        <v>149</v>
      </c>
      <c r="BG8" s="11">
        <v>123</v>
      </c>
      <c r="BH8" s="11">
        <v>122</v>
      </c>
      <c r="BI8" s="11">
        <v>145</v>
      </c>
      <c r="BJ8" s="11">
        <v>116</v>
      </c>
      <c r="BK8" s="11">
        <v>85</v>
      </c>
      <c r="BL8" s="11">
        <v>41</v>
      </c>
      <c r="BM8" s="11">
        <v>29</v>
      </c>
      <c r="BN8" s="11">
        <v>82</v>
      </c>
      <c r="BO8" s="11"/>
      <c r="BP8" s="11">
        <v>462</v>
      </c>
      <c r="BQ8" s="11">
        <v>553</v>
      </c>
      <c r="BR8" s="11">
        <v>280</v>
      </c>
      <c r="BS8" s="11">
        <v>413</v>
      </c>
      <c r="BT8" s="11">
        <v>213</v>
      </c>
      <c r="BU8" s="11">
        <v>117</v>
      </c>
      <c r="BV8" s="11"/>
      <c r="BW8" s="11">
        <v>75</v>
      </c>
      <c r="BX8" s="11">
        <v>464</v>
      </c>
      <c r="BY8" s="11">
        <v>589</v>
      </c>
      <c r="BZ8" s="11">
        <v>403</v>
      </c>
      <c r="CA8" s="11">
        <v>210</v>
      </c>
      <c r="CB8" s="11">
        <v>73</v>
      </c>
      <c r="CC8" s="11">
        <v>53</v>
      </c>
      <c r="CD8" s="11">
        <v>80</v>
      </c>
      <c r="CE8" s="11"/>
      <c r="CF8" s="11">
        <v>160</v>
      </c>
      <c r="CG8" s="11">
        <v>755</v>
      </c>
      <c r="CH8" s="11">
        <v>757</v>
      </c>
      <c r="CI8" s="11">
        <v>293</v>
      </c>
      <c r="CJ8" s="11">
        <v>75</v>
      </c>
      <c r="CK8" s="11"/>
      <c r="CL8" s="11">
        <v>214</v>
      </c>
      <c r="CM8" s="11"/>
      <c r="CN8" s="11">
        <v>1170</v>
      </c>
      <c r="CO8" s="11">
        <v>387</v>
      </c>
      <c r="CP8" s="11">
        <v>483</v>
      </c>
    </row>
    <row r="9" spans="2:94" ht="43.5" x14ac:dyDescent="0.35">
      <c r="B9" s="18" t="s">
        <v>323</v>
      </c>
      <c r="C9" s="17">
        <v>0.224355507527741</v>
      </c>
      <c r="D9" s="17">
        <v>0.25979183961873797</v>
      </c>
      <c r="E9" s="17">
        <v>0.18938797105784499</v>
      </c>
      <c r="F9" s="17"/>
      <c r="G9" s="17">
        <v>0.29395948247228998</v>
      </c>
      <c r="H9" s="17">
        <v>0.25657883286960198</v>
      </c>
      <c r="I9" s="17">
        <v>0.271190034207825</v>
      </c>
      <c r="J9" s="17">
        <v>0.22873568840706199</v>
      </c>
      <c r="K9" s="17">
        <v>0.15890608071919801</v>
      </c>
      <c r="L9" s="17">
        <v>0.15771159344953301</v>
      </c>
      <c r="M9" s="17"/>
      <c r="N9" s="17">
        <v>0.33148257342297199</v>
      </c>
      <c r="O9" s="17">
        <v>0.236308103891085</v>
      </c>
      <c r="P9" s="17">
        <v>0.15935606900552399</v>
      </c>
      <c r="Q9" s="17">
        <v>0.15718516436300001</v>
      </c>
      <c r="R9" s="17"/>
      <c r="S9" s="17">
        <v>0.28960766054403098</v>
      </c>
      <c r="T9" s="17">
        <v>0.20653859014953299</v>
      </c>
      <c r="U9" s="17">
        <v>0.191729881350998</v>
      </c>
      <c r="V9" s="17">
        <v>0.20893632130935899</v>
      </c>
      <c r="W9" s="17">
        <v>0.21939047201537901</v>
      </c>
      <c r="X9" s="17">
        <v>0.20377986290411901</v>
      </c>
      <c r="Y9" s="17">
        <v>0.246135822743348</v>
      </c>
      <c r="Z9" s="17">
        <v>0.25061022088712298</v>
      </c>
      <c r="AA9" s="17">
        <v>0.198200612388157</v>
      </c>
      <c r="AB9" s="17">
        <v>0.271961736644873</v>
      </c>
      <c r="AC9" s="17">
        <v>0.149243164241007</v>
      </c>
      <c r="AD9" s="17"/>
      <c r="AE9" s="17">
        <v>0.21044689017153401</v>
      </c>
      <c r="AF9" s="17">
        <v>0.24509318781431699</v>
      </c>
      <c r="AG9" s="17">
        <v>0.160630764885663</v>
      </c>
      <c r="AH9" s="17"/>
      <c r="AI9" s="17">
        <v>0.220002847514538</v>
      </c>
      <c r="AJ9" s="17">
        <v>0.24769490082599799</v>
      </c>
      <c r="AK9" s="17">
        <v>0.27593120651763398</v>
      </c>
      <c r="AL9" s="17">
        <v>0.162587385682821</v>
      </c>
      <c r="AM9" s="17">
        <v>0.14950337732869701</v>
      </c>
      <c r="AN9" s="17"/>
      <c r="AO9" s="17">
        <v>0.25593937426750502</v>
      </c>
      <c r="AP9" s="17">
        <v>0.232972263101317</v>
      </c>
      <c r="AQ9" s="17">
        <v>0.25605965636004901</v>
      </c>
      <c r="AR9" s="17"/>
      <c r="AS9" s="17">
        <v>0.13921557373378199</v>
      </c>
      <c r="AT9" s="17">
        <v>0.19345548476594099</v>
      </c>
      <c r="AU9" s="17">
        <v>0.28811638068573298</v>
      </c>
      <c r="AV9" s="17">
        <v>0.342468059972516</v>
      </c>
      <c r="AW9" s="17">
        <v>0.33825609309848098</v>
      </c>
      <c r="AX9" s="17"/>
      <c r="AY9" s="17">
        <v>0.34101521636030302</v>
      </c>
      <c r="AZ9" s="17">
        <v>0.19003845298949801</v>
      </c>
      <c r="BA9" s="17">
        <v>0.206930795541447</v>
      </c>
      <c r="BB9" s="17">
        <v>9.5563439455795596E-2</v>
      </c>
      <c r="BC9" s="17">
        <v>0.21793888039645001</v>
      </c>
      <c r="BD9" s="17">
        <v>0.19987110637821101</v>
      </c>
      <c r="BE9" s="17">
        <v>0.156362466036081</v>
      </c>
      <c r="BF9" s="17">
        <v>0.25463394519159599</v>
      </c>
      <c r="BG9" s="17">
        <v>0.237998389747966</v>
      </c>
      <c r="BH9" s="17">
        <v>0.25947718688016802</v>
      </c>
      <c r="BI9" s="17">
        <v>0.29326233199610402</v>
      </c>
      <c r="BJ9" s="17">
        <v>0.27849301100288898</v>
      </c>
      <c r="BK9" s="17">
        <v>0.35240329384754199</v>
      </c>
      <c r="BL9" s="17">
        <v>0.27174371849587498</v>
      </c>
      <c r="BM9" s="17">
        <v>0.39158730700308902</v>
      </c>
      <c r="BN9" s="17">
        <v>0.36527909621306998</v>
      </c>
      <c r="BO9" s="17"/>
      <c r="BP9" s="17">
        <v>0.29420938601891899</v>
      </c>
      <c r="BQ9" s="17">
        <v>0.22281892700934999</v>
      </c>
      <c r="BR9" s="17">
        <v>0.20220309809169201</v>
      </c>
      <c r="BS9" s="17">
        <v>0.19334705113055001</v>
      </c>
      <c r="BT9" s="17">
        <v>0.18991757566825401</v>
      </c>
      <c r="BU9" s="17">
        <v>0.18323446914359601</v>
      </c>
      <c r="BV9" s="17"/>
      <c r="BW9" s="17">
        <v>0.28223892252014399</v>
      </c>
      <c r="BX9" s="17">
        <v>0.217052081251073</v>
      </c>
      <c r="BY9" s="17">
        <v>0.227420567479859</v>
      </c>
      <c r="BZ9" s="17">
        <v>0.23810776299273201</v>
      </c>
      <c r="CA9" s="17">
        <v>0.245537281650232</v>
      </c>
      <c r="CB9" s="17">
        <v>0.21222224244641699</v>
      </c>
      <c r="CC9" s="17">
        <v>0.249609744740836</v>
      </c>
      <c r="CD9" s="17">
        <v>0.13530148820893301</v>
      </c>
      <c r="CE9" s="17"/>
      <c r="CF9" s="17">
        <v>0.324593223935705</v>
      </c>
      <c r="CG9" s="17">
        <v>0.244269353741246</v>
      </c>
      <c r="CH9" s="17">
        <v>0.197345552861068</v>
      </c>
      <c r="CI9" s="17">
        <v>0.17347095687081701</v>
      </c>
      <c r="CJ9" s="17">
        <v>0.28180126473142503</v>
      </c>
      <c r="CK9" s="17"/>
      <c r="CL9" s="17">
        <v>0.22807621437681699</v>
      </c>
      <c r="CM9" s="17"/>
      <c r="CN9" s="17">
        <v>0.20873117849341999</v>
      </c>
      <c r="CO9" s="17">
        <v>0.22689813784821</v>
      </c>
      <c r="CP9" s="17">
        <v>0.26016884436384902</v>
      </c>
    </row>
    <row r="10" spans="2:94" ht="43.5" x14ac:dyDescent="0.35">
      <c r="B10" s="18" t="s">
        <v>324</v>
      </c>
      <c r="C10" s="17">
        <v>0.39210969860169298</v>
      </c>
      <c r="D10" s="17">
        <v>0.39828765033625901</v>
      </c>
      <c r="E10" s="17">
        <v>0.387186573585105</v>
      </c>
      <c r="F10" s="17"/>
      <c r="G10" s="17">
        <v>0.44982609991865302</v>
      </c>
      <c r="H10" s="17">
        <v>0.407416893609653</v>
      </c>
      <c r="I10" s="17">
        <v>0.36468830800093199</v>
      </c>
      <c r="J10" s="17">
        <v>0.35349132931925098</v>
      </c>
      <c r="K10" s="17">
        <v>0.38338369279689599</v>
      </c>
      <c r="L10" s="17">
        <v>0.39626505335767997</v>
      </c>
      <c r="M10" s="17"/>
      <c r="N10" s="17">
        <v>0.351037864136369</v>
      </c>
      <c r="O10" s="17">
        <v>0.40449082360383798</v>
      </c>
      <c r="P10" s="17">
        <v>0.43147432906453098</v>
      </c>
      <c r="Q10" s="17">
        <v>0.388415303658245</v>
      </c>
      <c r="R10" s="17"/>
      <c r="S10" s="17">
        <v>0.38271201491738999</v>
      </c>
      <c r="T10" s="17">
        <v>0.35776701342925799</v>
      </c>
      <c r="U10" s="17">
        <v>0.42136055093083302</v>
      </c>
      <c r="V10" s="17">
        <v>0.39906035332773399</v>
      </c>
      <c r="W10" s="17">
        <v>0.40265855047507898</v>
      </c>
      <c r="X10" s="17">
        <v>0.40293253900830001</v>
      </c>
      <c r="Y10" s="17">
        <v>0.43761137054201199</v>
      </c>
      <c r="Z10" s="17">
        <v>0.35430214103110202</v>
      </c>
      <c r="AA10" s="17">
        <v>0.39303961972347301</v>
      </c>
      <c r="AB10" s="17">
        <v>0.34327792948906699</v>
      </c>
      <c r="AC10" s="17">
        <v>0.44240971659630601</v>
      </c>
      <c r="AD10" s="17"/>
      <c r="AE10" s="17">
        <v>0.37548051028495399</v>
      </c>
      <c r="AF10" s="17">
        <v>0.39497222017518002</v>
      </c>
      <c r="AG10" s="17">
        <v>0.418884046100237</v>
      </c>
      <c r="AH10" s="17"/>
      <c r="AI10" s="17">
        <v>0.36750766144150998</v>
      </c>
      <c r="AJ10" s="17">
        <v>0.43685912694271101</v>
      </c>
      <c r="AK10" s="17">
        <v>0.39791861850531701</v>
      </c>
      <c r="AL10" s="17">
        <v>0.43527437595091301</v>
      </c>
      <c r="AM10" s="17">
        <v>0.37661184156754701</v>
      </c>
      <c r="AN10" s="17"/>
      <c r="AO10" s="17">
        <v>0.33401095741351</v>
      </c>
      <c r="AP10" s="17">
        <v>0.43760100873744101</v>
      </c>
      <c r="AQ10" s="17">
        <v>0.42084956777924198</v>
      </c>
      <c r="AR10" s="17"/>
      <c r="AS10" s="17">
        <v>0.40254240595664398</v>
      </c>
      <c r="AT10" s="17">
        <v>0.40653633908515502</v>
      </c>
      <c r="AU10" s="17">
        <v>0.38683706020411002</v>
      </c>
      <c r="AV10" s="17">
        <v>0.39480755420721197</v>
      </c>
      <c r="AW10" s="17">
        <v>0.47258560289888801</v>
      </c>
      <c r="AX10" s="17"/>
      <c r="AY10" s="17">
        <v>0.20925513222710199</v>
      </c>
      <c r="AZ10" s="17">
        <v>0.403662516713995</v>
      </c>
      <c r="BA10" s="17">
        <v>0.35183155146341599</v>
      </c>
      <c r="BB10" s="17">
        <v>0.39423254826899101</v>
      </c>
      <c r="BC10" s="17">
        <v>0.42758047026343798</v>
      </c>
      <c r="BD10" s="17">
        <v>0.419222307927483</v>
      </c>
      <c r="BE10" s="17">
        <v>0.45734941770128201</v>
      </c>
      <c r="BF10" s="17">
        <v>0.36698045082853897</v>
      </c>
      <c r="BG10" s="17">
        <v>0.38119849086628499</v>
      </c>
      <c r="BH10" s="17">
        <v>0.33045088081630902</v>
      </c>
      <c r="BI10" s="17">
        <v>0.41070915328190699</v>
      </c>
      <c r="BJ10" s="17">
        <v>0.36916091574211302</v>
      </c>
      <c r="BK10" s="17">
        <v>0.324476450046219</v>
      </c>
      <c r="BL10" s="17">
        <v>0.40801289200806801</v>
      </c>
      <c r="BM10" s="17">
        <v>0.20475970405701899</v>
      </c>
      <c r="BN10" s="17">
        <v>0.44619016848450799</v>
      </c>
      <c r="BO10" s="17"/>
      <c r="BP10" s="17">
        <v>0.41661897995566899</v>
      </c>
      <c r="BQ10" s="17">
        <v>0.367701474670797</v>
      </c>
      <c r="BR10" s="17">
        <v>0.45372899972146602</v>
      </c>
      <c r="BS10" s="17">
        <v>0.38979563174250298</v>
      </c>
      <c r="BT10" s="17">
        <v>0.31128623024365498</v>
      </c>
      <c r="BU10" s="17">
        <v>0.42251419571948901</v>
      </c>
      <c r="BV10" s="17"/>
      <c r="BW10" s="17">
        <v>0.41421097669625301</v>
      </c>
      <c r="BX10" s="17">
        <v>0.37983192194702098</v>
      </c>
      <c r="BY10" s="17">
        <v>0.413442751619715</v>
      </c>
      <c r="BZ10" s="17">
        <v>0.38402666054283902</v>
      </c>
      <c r="CA10" s="17">
        <v>0.38878064601658602</v>
      </c>
      <c r="CB10" s="17">
        <v>0.44199081688136199</v>
      </c>
      <c r="CC10" s="17">
        <v>0.45773580029606697</v>
      </c>
      <c r="CD10" s="17">
        <v>0.38396378973192202</v>
      </c>
      <c r="CE10" s="17"/>
      <c r="CF10" s="17">
        <v>0.35759744556873402</v>
      </c>
      <c r="CG10" s="17">
        <v>0.38658948085167</v>
      </c>
      <c r="CH10" s="17">
        <v>0.40624323683702102</v>
      </c>
      <c r="CI10" s="17">
        <v>0.40430432152582002</v>
      </c>
      <c r="CJ10" s="17">
        <v>0.330859385291979</v>
      </c>
      <c r="CK10" s="17"/>
      <c r="CL10" s="17">
        <v>0.46174724868974198</v>
      </c>
      <c r="CM10" s="17"/>
      <c r="CN10" s="17">
        <v>0.39364606253663798</v>
      </c>
      <c r="CO10" s="17">
        <v>0.41087357592277701</v>
      </c>
      <c r="CP10" s="17">
        <v>0.37334295690847302</v>
      </c>
    </row>
    <row r="11" spans="2:94" ht="29" x14ac:dyDescent="0.35">
      <c r="B11" s="18" t="s">
        <v>325</v>
      </c>
      <c r="C11" s="17">
        <v>0.315177356235749</v>
      </c>
      <c r="D11" s="17">
        <v>0.27137983300831597</v>
      </c>
      <c r="E11" s="17">
        <v>0.35753263430590299</v>
      </c>
      <c r="F11" s="17"/>
      <c r="G11" s="17">
        <v>0.17891624263651501</v>
      </c>
      <c r="H11" s="17">
        <v>0.25513582205108198</v>
      </c>
      <c r="I11" s="17">
        <v>0.28981189799690399</v>
      </c>
      <c r="J11" s="17">
        <v>0.34005474090459598</v>
      </c>
      <c r="K11" s="17">
        <v>0.39570818110858003</v>
      </c>
      <c r="L11" s="17">
        <v>0.40119043062491599</v>
      </c>
      <c r="M11" s="17"/>
      <c r="N11" s="17">
        <v>0.26747121047490702</v>
      </c>
      <c r="O11" s="17">
        <v>0.303499465011561</v>
      </c>
      <c r="P11" s="17">
        <v>0.33575302913913602</v>
      </c>
      <c r="Q11" s="17">
        <v>0.35625888582757897</v>
      </c>
      <c r="R11" s="17"/>
      <c r="S11" s="17">
        <v>0.26796773070625102</v>
      </c>
      <c r="T11" s="17">
        <v>0.35086402932788702</v>
      </c>
      <c r="U11" s="17">
        <v>0.32821530516639003</v>
      </c>
      <c r="V11" s="17">
        <v>0.33258090559445402</v>
      </c>
      <c r="W11" s="17">
        <v>0.30719382223154201</v>
      </c>
      <c r="X11" s="17">
        <v>0.31018758575093103</v>
      </c>
      <c r="Y11" s="17">
        <v>0.24640254210835399</v>
      </c>
      <c r="Z11" s="17">
        <v>0.35253784515946901</v>
      </c>
      <c r="AA11" s="17">
        <v>0.31180118453569</v>
      </c>
      <c r="AB11" s="17">
        <v>0.34896695030707398</v>
      </c>
      <c r="AC11" s="17">
        <v>0.34511298836142901</v>
      </c>
      <c r="AD11" s="17"/>
      <c r="AE11" s="17">
        <v>0.34879207790162597</v>
      </c>
      <c r="AF11" s="17">
        <v>0.31108868206463902</v>
      </c>
      <c r="AG11" s="17">
        <v>0.30928744152737703</v>
      </c>
      <c r="AH11" s="17"/>
      <c r="AI11" s="17">
        <v>0.36434684881212598</v>
      </c>
      <c r="AJ11" s="17">
        <v>0.24782453782628899</v>
      </c>
      <c r="AK11" s="17">
        <v>0.29942819594571501</v>
      </c>
      <c r="AL11" s="17">
        <v>0.35140609456687899</v>
      </c>
      <c r="AM11" s="17">
        <v>0.34502324491949499</v>
      </c>
      <c r="AN11" s="17"/>
      <c r="AO11" s="17">
        <v>0.36405701695701698</v>
      </c>
      <c r="AP11" s="17">
        <v>0.26810768462432</v>
      </c>
      <c r="AQ11" s="17">
        <v>0.29700835353120503</v>
      </c>
      <c r="AR11" s="17"/>
      <c r="AS11" s="17">
        <v>0.35566763100199</v>
      </c>
      <c r="AT11" s="17">
        <v>0.31886620315806702</v>
      </c>
      <c r="AU11" s="17">
        <v>0.27106621771863398</v>
      </c>
      <c r="AV11" s="17">
        <v>0.22885321715823301</v>
      </c>
      <c r="AW11" s="17">
        <v>0.18915830400263001</v>
      </c>
      <c r="AX11" s="17"/>
      <c r="AY11" s="17">
        <v>0.17535399474725899</v>
      </c>
      <c r="AZ11" s="17">
        <v>0.350548836049145</v>
      </c>
      <c r="BA11" s="17">
        <v>0.39106660135913401</v>
      </c>
      <c r="BB11" s="17">
        <v>0.39820843581225102</v>
      </c>
      <c r="BC11" s="17">
        <v>0.28359306723412497</v>
      </c>
      <c r="BD11" s="17">
        <v>0.29822118117450103</v>
      </c>
      <c r="BE11" s="17">
        <v>0.30725058315873199</v>
      </c>
      <c r="BF11" s="17">
        <v>0.32599018557780801</v>
      </c>
      <c r="BG11" s="17">
        <v>0.33094416055753001</v>
      </c>
      <c r="BH11" s="17">
        <v>0.35356173895718901</v>
      </c>
      <c r="BI11" s="17">
        <v>0.24414262207929299</v>
      </c>
      <c r="BJ11" s="17">
        <v>0.29120947978400802</v>
      </c>
      <c r="BK11" s="17">
        <v>0.300415593139021</v>
      </c>
      <c r="BL11" s="17">
        <v>0.27489690634569902</v>
      </c>
      <c r="BM11" s="17">
        <v>0.372626452453863</v>
      </c>
      <c r="BN11" s="17">
        <v>0.154792688414644</v>
      </c>
      <c r="BO11" s="17"/>
      <c r="BP11" s="17">
        <v>0.23186785303889201</v>
      </c>
      <c r="BQ11" s="17">
        <v>0.32516079766563899</v>
      </c>
      <c r="BR11" s="17">
        <v>0.29110535107892999</v>
      </c>
      <c r="BS11" s="17">
        <v>0.338158308508682</v>
      </c>
      <c r="BT11" s="17">
        <v>0.438678237535714</v>
      </c>
      <c r="BU11" s="17">
        <v>0.34168724607746598</v>
      </c>
      <c r="BV11" s="17"/>
      <c r="BW11" s="17">
        <v>0.23834909846222599</v>
      </c>
      <c r="BX11" s="17">
        <v>0.335223351079877</v>
      </c>
      <c r="BY11" s="17">
        <v>0.30556837842401202</v>
      </c>
      <c r="BZ11" s="17">
        <v>0.31241140666051997</v>
      </c>
      <c r="CA11" s="17">
        <v>0.29753875000931101</v>
      </c>
      <c r="CB11" s="17">
        <v>0.30438236037131899</v>
      </c>
      <c r="CC11" s="17">
        <v>0.25331674627624601</v>
      </c>
      <c r="CD11" s="17">
        <v>0.357369915960914</v>
      </c>
      <c r="CE11" s="17"/>
      <c r="CF11" s="17">
        <v>0.27500631183526297</v>
      </c>
      <c r="CG11" s="17">
        <v>0.30669104437862399</v>
      </c>
      <c r="CH11" s="17">
        <v>0.327627376989786</v>
      </c>
      <c r="CI11" s="17">
        <v>0.33523250272226501</v>
      </c>
      <c r="CJ11" s="17">
        <v>0.28214995981172403</v>
      </c>
      <c r="CK11" s="17"/>
      <c r="CL11" s="17">
        <v>0.300856754598609</v>
      </c>
      <c r="CM11" s="17"/>
      <c r="CN11" s="17">
        <v>0.31905143567405903</v>
      </c>
      <c r="CO11" s="17">
        <v>0.28323632956174</v>
      </c>
      <c r="CP11" s="17">
        <v>0.33140189938185699</v>
      </c>
    </row>
    <row r="12" spans="2:94" x14ac:dyDescent="0.35">
      <c r="B12" s="18" t="s">
        <v>133</v>
      </c>
      <c r="C12" s="19">
        <v>6.8357437634817705E-2</v>
      </c>
      <c r="D12" s="19">
        <v>7.0540677036686802E-2</v>
      </c>
      <c r="E12" s="19">
        <v>6.5892821051147299E-2</v>
      </c>
      <c r="F12" s="19"/>
      <c r="G12" s="19">
        <v>7.7298174972541406E-2</v>
      </c>
      <c r="H12" s="19">
        <v>8.0868451469663302E-2</v>
      </c>
      <c r="I12" s="19">
        <v>7.4309759794339E-2</v>
      </c>
      <c r="J12" s="19">
        <v>7.7718241369090807E-2</v>
      </c>
      <c r="K12" s="19">
        <v>6.2002045375325401E-2</v>
      </c>
      <c r="L12" s="19">
        <v>4.4832922567871601E-2</v>
      </c>
      <c r="M12" s="19"/>
      <c r="N12" s="19">
        <v>5.00083519657522E-2</v>
      </c>
      <c r="O12" s="19">
        <v>5.5701607493515298E-2</v>
      </c>
      <c r="P12" s="19">
        <v>7.3416572790809001E-2</v>
      </c>
      <c r="Q12" s="19">
        <v>9.8140646151176E-2</v>
      </c>
      <c r="R12" s="19"/>
      <c r="S12" s="19">
        <v>5.9712593832327999E-2</v>
      </c>
      <c r="T12" s="19">
        <v>8.4830367093322201E-2</v>
      </c>
      <c r="U12" s="19">
        <v>5.8694262551778599E-2</v>
      </c>
      <c r="V12" s="19">
        <v>5.9422419768452001E-2</v>
      </c>
      <c r="W12" s="19">
        <v>7.0757155277999306E-2</v>
      </c>
      <c r="X12" s="19">
        <v>8.3100012336650403E-2</v>
      </c>
      <c r="Y12" s="19">
        <v>6.9850264606286502E-2</v>
      </c>
      <c r="Z12" s="19">
        <v>4.2549792922305797E-2</v>
      </c>
      <c r="AA12" s="19">
        <v>9.69585833526799E-2</v>
      </c>
      <c r="AB12" s="19">
        <v>3.5793383558985502E-2</v>
      </c>
      <c r="AC12" s="19">
        <v>6.3234130801258406E-2</v>
      </c>
      <c r="AD12" s="19"/>
      <c r="AE12" s="19">
        <v>6.52805216418849E-2</v>
      </c>
      <c r="AF12" s="19">
        <v>4.8845909945864303E-2</v>
      </c>
      <c r="AG12" s="19">
        <v>0.11119774748672299</v>
      </c>
      <c r="AH12" s="19"/>
      <c r="AI12" s="19">
        <v>4.8142642231826703E-2</v>
      </c>
      <c r="AJ12" s="19">
        <v>6.7621434405001499E-2</v>
      </c>
      <c r="AK12" s="19">
        <v>2.6721979031333699E-2</v>
      </c>
      <c r="AL12" s="19">
        <v>5.0732143799387702E-2</v>
      </c>
      <c r="AM12" s="19">
        <v>0.12886153618425999</v>
      </c>
      <c r="AN12" s="19"/>
      <c r="AO12" s="19">
        <v>4.5992651361967701E-2</v>
      </c>
      <c r="AP12" s="19">
        <v>6.1319043536922802E-2</v>
      </c>
      <c r="AQ12" s="19">
        <v>2.6082422329504001E-2</v>
      </c>
      <c r="AR12" s="19"/>
      <c r="AS12" s="19">
        <v>0.102574389307584</v>
      </c>
      <c r="AT12" s="19">
        <v>8.1141972990836697E-2</v>
      </c>
      <c r="AU12" s="19">
        <v>5.39803413915226E-2</v>
      </c>
      <c r="AV12" s="19">
        <v>3.3871168662039298E-2</v>
      </c>
      <c r="AW12" s="19">
        <v>0</v>
      </c>
      <c r="AX12" s="19"/>
      <c r="AY12" s="19">
        <v>0.27437565666533598</v>
      </c>
      <c r="AZ12" s="19">
        <v>5.5750194247362002E-2</v>
      </c>
      <c r="BA12" s="19">
        <v>5.0171051636003897E-2</v>
      </c>
      <c r="BB12" s="19">
        <v>0.111995576462962</v>
      </c>
      <c r="BC12" s="19">
        <v>7.0887582105987099E-2</v>
      </c>
      <c r="BD12" s="19">
        <v>8.26854045198048E-2</v>
      </c>
      <c r="BE12" s="19">
        <v>7.9037533103905197E-2</v>
      </c>
      <c r="BF12" s="19">
        <v>5.2395418402056901E-2</v>
      </c>
      <c r="BG12" s="19">
        <v>4.9858958828218898E-2</v>
      </c>
      <c r="BH12" s="19">
        <v>5.65101933463346E-2</v>
      </c>
      <c r="BI12" s="19">
        <v>5.1885892642696302E-2</v>
      </c>
      <c r="BJ12" s="19">
        <v>6.1136593470989598E-2</v>
      </c>
      <c r="BK12" s="19">
        <v>2.27046629672179E-2</v>
      </c>
      <c r="BL12" s="19">
        <v>4.5346483150357803E-2</v>
      </c>
      <c r="BM12" s="19">
        <v>3.1026536486028499E-2</v>
      </c>
      <c r="BN12" s="19">
        <v>3.3738046887777699E-2</v>
      </c>
      <c r="BO12" s="19"/>
      <c r="BP12" s="19">
        <v>5.7303780986519899E-2</v>
      </c>
      <c r="BQ12" s="19">
        <v>8.4318800654214002E-2</v>
      </c>
      <c r="BR12" s="19">
        <v>5.2962551107912197E-2</v>
      </c>
      <c r="BS12" s="19">
        <v>7.8699008618264898E-2</v>
      </c>
      <c r="BT12" s="19">
        <v>6.01179565523767E-2</v>
      </c>
      <c r="BU12" s="19">
        <v>5.2564089059448697E-2</v>
      </c>
      <c r="BV12" s="19"/>
      <c r="BW12" s="19">
        <v>6.5201002321376905E-2</v>
      </c>
      <c r="BX12" s="19">
        <v>6.7892645722029105E-2</v>
      </c>
      <c r="BY12" s="19">
        <v>5.3568302476413497E-2</v>
      </c>
      <c r="BZ12" s="19">
        <v>6.5454169803908099E-2</v>
      </c>
      <c r="CA12" s="19">
        <v>6.8143322323870895E-2</v>
      </c>
      <c r="CB12" s="19">
        <v>4.1404580300901501E-2</v>
      </c>
      <c r="CC12" s="19">
        <v>3.9337708686851297E-2</v>
      </c>
      <c r="CD12" s="19">
        <v>0.12336480609823</v>
      </c>
      <c r="CE12" s="19"/>
      <c r="CF12" s="19">
        <v>4.2803018660297801E-2</v>
      </c>
      <c r="CG12" s="19">
        <v>6.2450121028460197E-2</v>
      </c>
      <c r="CH12" s="19">
        <v>6.8783833312125203E-2</v>
      </c>
      <c r="CI12" s="19">
        <v>8.6992218881098995E-2</v>
      </c>
      <c r="CJ12" s="19">
        <v>0.105189390164872</v>
      </c>
      <c r="CK12" s="19"/>
      <c r="CL12" s="19">
        <v>9.3197823348327904E-3</v>
      </c>
      <c r="CM12" s="19"/>
      <c r="CN12" s="19">
        <v>7.8571323295882706E-2</v>
      </c>
      <c r="CO12" s="19">
        <v>7.8991956667273697E-2</v>
      </c>
      <c r="CP12" s="19">
        <v>3.5086299345820103E-2</v>
      </c>
    </row>
    <row r="13" spans="2:94" x14ac:dyDescent="0.35">
      <c r="B13" s="16" t="s">
        <v>225</v>
      </c>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CP17"/>
  <sheetViews>
    <sheetView showGridLines="0" topLeftCell="A8" workbookViewId="0">
      <pane xSplit="2" topLeftCell="C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2041</v>
      </c>
      <c r="D7" s="10">
        <v>1029</v>
      </c>
      <c r="E7" s="10">
        <v>1001</v>
      </c>
      <c r="F7" s="10"/>
      <c r="G7" s="10">
        <v>310</v>
      </c>
      <c r="H7" s="10">
        <v>353</v>
      </c>
      <c r="I7" s="10">
        <v>327</v>
      </c>
      <c r="J7" s="10">
        <v>350</v>
      </c>
      <c r="K7" s="10">
        <v>319</v>
      </c>
      <c r="L7" s="10">
        <v>382</v>
      </c>
      <c r="M7" s="10"/>
      <c r="N7" s="10">
        <v>542</v>
      </c>
      <c r="O7" s="10">
        <v>566</v>
      </c>
      <c r="P7" s="10">
        <v>445</v>
      </c>
      <c r="Q7" s="10">
        <v>481</v>
      </c>
      <c r="R7" s="10"/>
      <c r="S7" s="10">
        <v>283</v>
      </c>
      <c r="T7" s="10">
        <v>267</v>
      </c>
      <c r="U7" s="10">
        <v>184</v>
      </c>
      <c r="V7" s="10">
        <v>221</v>
      </c>
      <c r="W7" s="10">
        <v>157</v>
      </c>
      <c r="X7" s="10">
        <v>185</v>
      </c>
      <c r="Y7" s="10">
        <v>159</v>
      </c>
      <c r="Z7" s="10">
        <v>68</v>
      </c>
      <c r="AA7" s="10">
        <v>245</v>
      </c>
      <c r="AB7" s="10">
        <v>162</v>
      </c>
      <c r="AC7" s="10">
        <v>110</v>
      </c>
      <c r="AD7" s="10"/>
      <c r="AE7" s="10">
        <v>730</v>
      </c>
      <c r="AF7" s="10">
        <v>790</v>
      </c>
      <c r="AG7" s="10">
        <v>319</v>
      </c>
      <c r="AH7" s="10"/>
      <c r="AI7" s="10">
        <v>677</v>
      </c>
      <c r="AJ7" s="10">
        <v>592</v>
      </c>
      <c r="AK7" s="10">
        <v>159</v>
      </c>
      <c r="AL7" s="10">
        <v>35</v>
      </c>
      <c r="AM7" s="10">
        <v>280</v>
      </c>
      <c r="AN7" s="10"/>
      <c r="AO7" s="10">
        <v>361</v>
      </c>
      <c r="AP7" s="10">
        <v>748</v>
      </c>
      <c r="AQ7" s="10">
        <v>155</v>
      </c>
      <c r="AR7" s="10"/>
      <c r="AS7" s="10">
        <v>482</v>
      </c>
      <c r="AT7" s="10">
        <v>495</v>
      </c>
      <c r="AU7" s="10">
        <v>537</v>
      </c>
      <c r="AV7" s="10">
        <v>231</v>
      </c>
      <c r="AW7" s="10">
        <v>21</v>
      </c>
      <c r="AX7" s="10"/>
      <c r="AY7" s="10">
        <v>18</v>
      </c>
      <c r="AZ7" s="10">
        <v>106</v>
      </c>
      <c r="BA7" s="10">
        <v>130</v>
      </c>
      <c r="BB7" s="10">
        <v>155</v>
      </c>
      <c r="BC7" s="10">
        <v>201</v>
      </c>
      <c r="BD7" s="10">
        <v>225</v>
      </c>
      <c r="BE7" s="10">
        <v>193</v>
      </c>
      <c r="BF7" s="10">
        <v>148</v>
      </c>
      <c r="BG7" s="10">
        <v>124</v>
      </c>
      <c r="BH7" s="10">
        <v>125</v>
      </c>
      <c r="BI7" s="10">
        <v>149</v>
      </c>
      <c r="BJ7" s="10">
        <v>118</v>
      </c>
      <c r="BK7" s="10">
        <v>87</v>
      </c>
      <c r="BL7" s="10">
        <v>41</v>
      </c>
      <c r="BM7" s="10">
        <v>30</v>
      </c>
      <c r="BN7" s="10">
        <v>84</v>
      </c>
      <c r="BO7" s="10"/>
      <c r="BP7" s="10">
        <v>466</v>
      </c>
      <c r="BQ7" s="10">
        <v>550</v>
      </c>
      <c r="BR7" s="10">
        <v>284</v>
      </c>
      <c r="BS7" s="10">
        <v>414</v>
      </c>
      <c r="BT7" s="10">
        <v>212</v>
      </c>
      <c r="BU7" s="10">
        <v>114</v>
      </c>
      <c r="BV7" s="10"/>
      <c r="BW7" s="10">
        <v>76</v>
      </c>
      <c r="BX7" s="10">
        <v>467</v>
      </c>
      <c r="BY7" s="10">
        <v>585</v>
      </c>
      <c r="BZ7" s="10">
        <v>401</v>
      </c>
      <c r="CA7" s="10">
        <v>210</v>
      </c>
      <c r="CB7" s="10">
        <v>74</v>
      </c>
      <c r="CC7" s="10">
        <v>53</v>
      </c>
      <c r="CD7" s="10">
        <v>82</v>
      </c>
      <c r="CE7" s="10"/>
      <c r="CF7" s="10">
        <v>159</v>
      </c>
      <c r="CG7" s="10">
        <v>748</v>
      </c>
      <c r="CH7" s="10">
        <v>761</v>
      </c>
      <c r="CI7" s="10">
        <v>297</v>
      </c>
      <c r="CJ7" s="10">
        <v>76</v>
      </c>
      <c r="CK7" s="10"/>
      <c r="CL7" s="10">
        <v>213</v>
      </c>
      <c r="CM7" s="10"/>
      <c r="CN7" s="10">
        <v>1173</v>
      </c>
      <c r="CO7" s="10">
        <v>389</v>
      </c>
      <c r="CP7" s="10">
        <v>479</v>
      </c>
    </row>
    <row r="8" spans="2:94" ht="30" customHeight="1" x14ac:dyDescent="0.35">
      <c r="B8" s="11" t="s">
        <v>20</v>
      </c>
      <c r="C8" s="11">
        <v>2040</v>
      </c>
      <c r="D8" s="11">
        <v>1016</v>
      </c>
      <c r="E8" s="11">
        <v>1013</v>
      </c>
      <c r="F8" s="11"/>
      <c r="G8" s="11">
        <v>304</v>
      </c>
      <c r="H8" s="11">
        <v>342</v>
      </c>
      <c r="I8" s="11">
        <v>317</v>
      </c>
      <c r="J8" s="11">
        <v>343</v>
      </c>
      <c r="K8" s="11">
        <v>301</v>
      </c>
      <c r="L8" s="11">
        <v>433</v>
      </c>
      <c r="M8" s="11"/>
      <c r="N8" s="11">
        <v>530</v>
      </c>
      <c r="O8" s="11">
        <v>554</v>
      </c>
      <c r="P8" s="11">
        <v>447</v>
      </c>
      <c r="Q8" s="11">
        <v>502</v>
      </c>
      <c r="R8" s="11"/>
      <c r="S8" s="11">
        <v>294</v>
      </c>
      <c r="T8" s="11">
        <v>260</v>
      </c>
      <c r="U8" s="11">
        <v>185</v>
      </c>
      <c r="V8" s="11">
        <v>210</v>
      </c>
      <c r="W8" s="11">
        <v>154</v>
      </c>
      <c r="X8" s="11">
        <v>190</v>
      </c>
      <c r="Y8" s="11">
        <v>152</v>
      </c>
      <c r="Z8" s="11">
        <v>66</v>
      </c>
      <c r="AA8" s="11">
        <v>236</v>
      </c>
      <c r="AB8" s="11">
        <v>184</v>
      </c>
      <c r="AC8" s="11">
        <v>109</v>
      </c>
      <c r="AD8" s="11"/>
      <c r="AE8" s="11">
        <v>739</v>
      </c>
      <c r="AF8" s="11">
        <v>792</v>
      </c>
      <c r="AG8" s="11">
        <v>313</v>
      </c>
      <c r="AH8" s="11"/>
      <c r="AI8" s="11">
        <v>687</v>
      </c>
      <c r="AJ8" s="11">
        <v>584</v>
      </c>
      <c r="AK8" s="11">
        <v>159</v>
      </c>
      <c r="AL8" s="11">
        <v>35</v>
      </c>
      <c r="AM8" s="11">
        <v>274</v>
      </c>
      <c r="AN8" s="11"/>
      <c r="AO8" s="11">
        <v>364</v>
      </c>
      <c r="AP8" s="11">
        <v>741</v>
      </c>
      <c r="AQ8" s="11">
        <v>156</v>
      </c>
      <c r="AR8" s="11"/>
      <c r="AS8" s="11">
        <v>490</v>
      </c>
      <c r="AT8" s="11">
        <v>493</v>
      </c>
      <c r="AU8" s="11">
        <v>529</v>
      </c>
      <c r="AV8" s="11">
        <v>226</v>
      </c>
      <c r="AW8" s="11">
        <v>20</v>
      </c>
      <c r="AX8" s="11"/>
      <c r="AY8" s="11">
        <v>17</v>
      </c>
      <c r="AZ8" s="11">
        <v>105</v>
      </c>
      <c r="BA8" s="11">
        <v>132</v>
      </c>
      <c r="BB8" s="11">
        <v>156</v>
      </c>
      <c r="BC8" s="11">
        <v>206</v>
      </c>
      <c r="BD8" s="11">
        <v>227</v>
      </c>
      <c r="BE8" s="11">
        <v>196</v>
      </c>
      <c r="BF8" s="11">
        <v>149</v>
      </c>
      <c r="BG8" s="11">
        <v>123</v>
      </c>
      <c r="BH8" s="11">
        <v>122</v>
      </c>
      <c r="BI8" s="11">
        <v>145</v>
      </c>
      <c r="BJ8" s="11">
        <v>116</v>
      </c>
      <c r="BK8" s="11">
        <v>85</v>
      </c>
      <c r="BL8" s="11">
        <v>41</v>
      </c>
      <c r="BM8" s="11">
        <v>29</v>
      </c>
      <c r="BN8" s="11">
        <v>82</v>
      </c>
      <c r="BO8" s="11"/>
      <c r="BP8" s="11">
        <v>462</v>
      </c>
      <c r="BQ8" s="11">
        <v>553</v>
      </c>
      <c r="BR8" s="11">
        <v>280</v>
      </c>
      <c r="BS8" s="11">
        <v>413</v>
      </c>
      <c r="BT8" s="11">
        <v>213</v>
      </c>
      <c r="BU8" s="11">
        <v>117</v>
      </c>
      <c r="BV8" s="11"/>
      <c r="BW8" s="11">
        <v>75</v>
      </c>
      <c r="BX8" s="11">
        <v>464</v>
      </c>
      <c r="BY8" s="11">
        <v>589</v>
      </c>
      <c r="BZ8" s="11">
        <v>403</v>
      </c>
      <c r="CA8" s="11">
        <v>210</v>
      </c>
      <c r="CB8" s="11">
        <v>73</v>
      </c>
      <c r="CC8" s="11">
        <v>53</v>
      </c>
      <c r="CD8" s="11">
        <v>80</v>
      </c>
      <c r="CE8" s="11"/>
      <c r="CF8" s="11">
        <v>160</v>
      </c>
      <c r="CG8" s="11">
        <v>755</v>
      </c>
      <c r="CH8" s="11">
        <v>757</v>
      </c>
      <c r="CI8" s="11">
        <v>293</v>
      </c>
      <c r="CJ8" s="11">
        <v>75</v>
      </c>
      <c r="CK8" s="11"/>
      <c r="CL8" s="11">
        <v>214</v>
      </c>
      <c r="CM8" s="11"/>
      <c r="CN8" s="11">
        <v>1170</v>
      </c>
      <c r="CO8" s="11">
        <v>387</v>
      </c>
      <c r="CP8" s="11">
        <v>483</v>
      </c>
    </row>
    <row r="9" spans="2:94" ht="43.5" x14ac:dyDescent="0.35">
      <c r="B9" s="18" t="s">
        <v>323</v>
      </c>
      <c r="C9" s="17">
        <v>0.141720147096421</v>
      </c>
      <c r="D9" s="17">
        <v>0.19154762623552801</v>
      </c>
      <c r="E9" s="17">
        <v>9.1396005835163302E-2</v>
      </c>
      <c r="F9" s="17"/>
      <c r="G9" s="17">
        <v>0.16436775892577599</v>
      </c>
      <c r="H9" s="17">
        <v>0.16426411401895999</v>
      </c>
      <c r="I9" s="17">
        <v>0.160749387923665</v>
      </c>
      <c r="J9" s="17">
        <v>0.15046843907191099</v>
      </c>
      <c r="K9" s="17">
        <v>0.11374787926923401</v>
      </c>
      <c r="L9" s="17">
        <v>0.106571976234272</v>
      </c>
      <c r="M9" s="17"/>
      <c r="N9" s="17">
        <v>0.21314444402487201</v>
      </c>
      <c r="O9" s="17">
        <v>0.13030847793550299</v>
      </c>
      <c r="P9" s="17">
        <v>0.118144048991513</v>
      </c>
      <c r="Q9" s="17">
        <v>9.9968302874817699E-2</v>
      </c>
      <c r="R9" s="17"/>
      <c r="S9" s="17">
        <v>0.17958038383623601</v>
      </c>
      <c r="T9" s="17">
        <v>0.134385192314946</v>
      </c>
      <c r="U9" s="17">
        <v>0.13300951569278499</v>
      </c>
      <c r="V9" s="17">
        <v>0.13088406165623301</v>
      </c>
      <c r="W9" s="17">
        <v>0.15246946199428099</v>
      </c>
      <c r="X9" s="17">
        <v>0.14787498615141501</v>
      </c>
      <c r="Y9" s="17">
        <v>0.13603496220813299</v>
      </c>
      <c r="Z9" s="17">
        <v>0.14890465055503099</v>
      </c>
      <c r="AA9" s="17">
        <v>0.113220040454687</v>
      </c>
      <c r="AB9" s="17">
        <v>0.15145104379739899</v>
      </c>
      <c r="AC9" s="17">
        <v>0.115755616561625</v>
      </c>
      <c r="AD9" s="17"/>
      <c r="AE9" s="17">
        <v>0.132680820091583</v>
      </c>
      <c r="AF9" s="17">
        <v>0.180062858584003</v>
      </c>
      <c r="AG9" s="17">
        <v>7.0661998752100094E-2</v>
      </c>
      <c r="AH9" s="17"/>
      <c r="AI9" s="17">
        <v>0.13717451430659899</v>
      </c>
      <c r="AJ9" s="17">
        <v>0.18763616316868401</v>
      </c>
      <c r="AK9" s="17">
        <v>0.174607056481065</v>
      </c>
      <c r="AL9" s="17">
        <v>0.228724056072102</v>
      </c>
      <c r="AM9" s="17">
        <v>5.0084199371462003E-2</v>
      </c>
      <c r="AN9" s="17"/>
      <c r="AO9" s="17">
        <v>0.13448505298828101</v>
      </c>
      <c r="AP9" s="17">
        <v>0.183624599172797</v>
      </c>
      <c r="AQ9" s="17">
        <v>0.138925545274865</v>
      </c>
      <c r="AR9" s="17"/>
      <c r="AS9" s="17">
        <v>0.10522838041508401</v>
      </c>
      <c r="AT9" s="17">
        <v>0.10336045894811199</v>
      </c>
      <c r="AU9" s="17">
        <v>0.18502251401443601</v>
      </c>
      <c r="AV9" s="17">
        <v>0.233289362981113</v>
      </c>
      <c r="AW9" s="17">
        <v>0.23440711391833</v>
      </c>
      <c r="AX9" s="17"/>
      <c r="AY9" s="17">
        <v>0.112419127675305</v>
      </c>
      <c r="AZ9" s="17">
        <v>9.7047790488227606E-2</v>
      </c>
      <c r="BA9" s="17">
        <v>0.13514180263374101</v>
      </c>
      <c r="BB9" s="17">
        <v>8.8783510460312104E-2</v>
      </c>
      <c r="BC9" s="17">
        <v>0.113549845787853</v>
      </c>
      <c r="BD9" s="17">
        <v>0.158635084254513</v>
      </c>
      <c r="BE9" s="17">
        <v>0.14219954670886101</v>
      </c>
      <c r="BF9" s="17">
        <v>0.161040627005476</v>
      </c>
      <c r="BG9" s="17">
        <v>0.165220117759906</v>
      </c>
      <c r="BH9" s="17">
        <v>0.172689091632905</v>
      </c>
      <c r="BI9" s="17">
        <v>0.132763231552572</v>
      </c>
      <c r="BJ9" s="17">
        <v>0.15810896886832501</v>
      </c>
      <c r="BK9" s="17">
        <v>0.16736723447343901</v>
      </c>
      <c r="BL9" s="17">
        <v>0.143364124055915</v>
      </c>
      <c r="BM9" s="17">
        <v>0.331494284715665</v>
      </c>
      <c r="BN9" s="17">
        <v>0.22420076537776401</v>
      </c>
      <c r="BO9" s="17"/>
      <c r="BP9" s="17">
        <v>0.188888798049863</v>
      </c>
      <c r="BQ9" s="17">
        <v>0.138351462485549</v>
      </c>
      <c r="BR9" s="17">
        <v>0.12752756676098601</v>
      </c>
      <c r="BS9" s="17">
        <v>0.13207527002932501</v>
      </c>
      <c r="BT9" s="17">
        <v>9.8764587386963601E-2</v>
      </c>
      <c r="BU9" s="17">
        <v>0.119061567592704</v>
      </c>
      <c r="BV9" s="17"/>
      <c r="BW9" s="17">
        <v>0.23017214579468701</v>
      </c>
      <c r="BX9" s="17">
        <v>0.14611325096484501</v>
      </c>
      <c r="BY9" s="17">
        <v>0.122514269941274</v>
      </c>
      <c r="BZ9" s="17">
        <v>0.15876020001633401</v>
      </c>
      <c r="CA9" s="17">
        <v>0.15728041714666499</v>
      </c>
      <c r="CB9" s="17">
        <v>0.178121520370047</v>
      </c>
      <c r="CC9" s="17">
        <v>0.14630391951236499</v>
      </c>
      <c r="CD9" s="17">
        <v>0.108782655100712</v>
      </c>
      <c r="CE9" s="17"/>
      <c r="CF9" s="17">
        <v>0.17974681481278099</v>
      </c>
      <c r="CG9" s="17">
        <v>0.146289955919465</v>
      </c>
      <c r="CH9" s="17">
        <v>0.14593401649302701</v>
      </c>
      <c r="CI9" s="17">
        <v>9.6313564070559493E-2</v>
      </c>
      <c r="CJ9" s="17">
        <v>0.14933257190617499</v>
      </c>
      <c r="CK9" s="17"/>
      <c r="CL9" s="17">
        <v>0.18155178175480699</v>
      </c>
      <c r="CM9" s="17"/>
      <c r="CN9" s="17">
        <v>0.13955586032067499</v>
      </c>
      <c r="CO9" s="17">
        <v>0.132026226940438</v>
      </c>
      <c r="CP9" s="17">
        <v>0.154735909384493</v>
      </c>
    </row>
    <row r="10" spans="2:94" ht="43.5" x14ac:dyDescent="0.35">
      <c r="B10" s="18" t="s">
        <v>324</v>
      </c>
      <c r="C10" s="17">
        <v>0.28414705470391199</v>
      </c>
      <c r="D10" s="17">
        <v>0.31828960321997701</v>
      </c>
      <c r="E10" s="17">
        <v>0.25298512277225899</v>
      </c>
      <c r="F10" s="17"/>
      <c r="G10" s="17">
        <v>0.39237973322773601</v>
      </c>
      <c r="H10" s="17">
        <v>0.32145495653114697</v>
      </c>
      <c r="I10" s="17">
        <v>0.26516412525479599</v>
      </c>
      <c r="J10" s="17">
        <v>0.25714765301269099</v>
      </c>
      <c r="K10" s="17">
        <v>0.21379518748656601</v>
      </c>
      <c r="L10" s="17">
        <v>0.26291496382151802</v>
      </c>
      <c r="M10" s="17"/>
      <c r="N10" s="17">
        <v>0.31199276364406398</v>
      </c>
      <c r="O10" s="17">
        <v>0.27800976228362201</v>
      </c>
      <c r="P10" s="17">
        <v>0.27487501291662497</v>
      </c>
      <c r="Q10" s="17">
        <v>0.26995347147751803</v>
      </c>
      <c r="R10" s="17"/>
      <c r="S10" s="17">
        <v>0.344362645565647</v>
      </c>
      <c r="T10" s="17">
        <v>0.24524155777526399</v>
      </c>
      <c r="U10" s="17">
        <v>0.28881102741880399</v>
      </c>
      <c r="V10" s="17">
        <v>0.28554768686884902</v>
      </c>
      <c r="W10" s="17">
        <v>0.251017214688527</v>
      </c>
      <c r="X10" s="17">
        <v>0.32975333931280998</v>
      </c>
      <c r="Y10" s="17">
        <v>0.29284621608318301</v>
      </c>
      <c r="Z10" s="17">
        <v>0.36932533259017403</v>
      </c>
      <c r="AA10" s="17">
        <v>0.25083088619843302</v>
      </c>
      <c r="AB10" s="17">
        <v>0.229173324271881</v>
      </c>
      <c r="AC10" s="17">
        <v>0.27267695934705</v>
      </c>
      <c r="AD10" s="17"/>
      <c r="AE10" s="17">
        <v>0.25575240600823002</v>
      </c>
      <c r="AF10" s="17">
        <v>0.29807765611884601</v>
      </c>
      <c r="AG10" s="17">
        <v>0.273483324674482</v>
      </c>
      <c r="AH10" s="17"/>
      <c r="AI10" s="17">
        <v>0.26339441888516801</v>
      </c>
      <c r="AJ10" s="17">
        <v>0.31047343403819699</v>
      </c>
      <c r="AK10" s="17">
        <v>0.33242530123847303</v>
      </c>
      <c r="AL10" s="17">
        <v>0.26451790608936798</v>
      </c>
      <c r="AM10" s="17">
        <v>0.23469509557190099</v>
      </c>
      <c r="AN10" s="17"/>
      <c r="AO10" s="17">
        <v>0.290604518443079</v>
      </c>
      <c r="AP10" s="17">
        <v>0.309402745585447</v>
      </c>
      <c r="AQ10" s="17">
        <v>0.31541124016887601</v>
      </c>
      <c r="AR10" s="17"/>
      <c r="AS10" s="17">
        <v>0.24643605916310601</v>
      </c>
      <c r="AT10" s="17">
        <v>0.28183761137051899</v>
      </c>
      <c r="AU10" s="17">
        <v>0.30771575114190802</v>
      </c>
      <c r="AV10" s="17">
        <v>0.26556109560049801</v>
      </c>
      <c r="AW10" s="17">
        <v>0.47081414252841802</v>
      </c>
      <c r="AX10" s="17"/>
      <c r="AY10" s="17">
        <v>0.38967158454953799</v>
      </c>
      <c r="AZ10" s="17">
        <v>0.31656965447835</v>
      </c>
      <c r="BA10" s="17">
        <v>0.27493640120948099</v>
      </c>
      <c r="BB10" s="17">
        <v>0.26535774331573297</v>
      </c>
      <c r="BC10" s="17">
        <v>0.27857553692786602</v>
      </c>
      <c r="BD10" s="17">
        <v>0.25254275599114201</v>
      </c>
      <c r="BE10" s="17">
        <v>0.294933497059502</v>
      </c>
      <c r="BF10" s="17">
        <v>0.23769413232974301</v>
      </c>
      <c r="BG10" s="17">
        <v>0.41348346976994099</v>
      </c>
      <c r="BH10" s="17">
        <v>0.229690611211749</v>
      </c>
      <c r="BI10" s="17">
        <v>0.33210476971735198</v>
      </c>
      <c r="BJ10" s="17">
        <v>0.284505250624914</v>
      </c>
      <c r="BK10" s="17">
        <v>0.27911630217674799</v>
      </c>
      <c r="BL10" s="17">
        <v>0.22267067387031</v>
      </c>
      <c r="BM10" s="17">
        <v>0.19996609699068199</v>
      </c>
      <c r="BN10" s="17">
        <v>0.37129224814271999</v>
      </c>
      <c r="BO10" s="17"/>
      <c r="BP10" s="17">
        <v>0.35375625060863097</v>
      </c>
      <c r="BQ10" s="17">
        <v>0.27138056683863399</v>
      </c>
      <c r="BR10" s="17">
        <v>0.29117155295742397</v>
      </c>
      <c r="BS10" s="17">
        <v>0.25673624016185398</v>
      </c>
      <c r="BT10" s="17">
        <v>0.24295729292990101</v>
      </c>
      <c r="BU10" s="17">
        <v>0.22735013268674401</v>
      </c>
      <c r="BV10" s="17"/>
      <c r="BW10" s="17">
        <v>0.29905563105028898</v>
      </c>
      <c r="BX10" s="17">
        <v>0.31075345603334997</v>
      </c>
      <c r="BY10" s="17">
        <v>0.27637927457629802</v>
      </c>
      <c r="BZ10" s="17">
        <v>0.29472572230275002</v>
      </c>
      <c r="CA10" s="17">
        <v>0.26990844752586401</v>
      </c>
      <c r="CB10" s="17">
        <v>0.33675437482069898</v>
      </c>
      <c r="CC10" s="17">
        <v>0.25395647612081301</v>
      </c>
      <c r="CD10" s="17">
        <v>0.22933781366809899</v>
      </c>
      <c r="CE10" s="17"/>
      <c r="CF10" s="17">
        <v>0.30241448826546302</v>
      </c>
      <c r="CG10" s="17">
        <v>0.28703599154651499</v>
      </c>
      <c r="CH10" s="17">
        <v>0.28410318249206301</v>
      </c>
      <c r="CI10" s="17">
        <v>0.27944084200524</v>
      </c>
      <c r="CJ10" s="17">
        <v>0.235022934156182</v>
      </c>
      <c r="CK10" s="17"/>
      <c r="CL10" s="17">
        <v>0.327061598900728</v>
      </c>
      <c r="CM10" s="17"/>
      <c r="CN10" s="17">
        <v>0.26444898064450201</v>
      </c>
      <c r="CO10" s="17">
        <v>0.323323867795551</v>
      </c>
      <c r="CP10" s="17">
        <v>0.30045663676835699</v>
      </c>
    </row>
    <row r="11" spans="2:94" ht="29" x14ac:dyDescent="0.35">
      <c r="B11" s="18" t="s">
        <v>325</v>
      </c>
      <c r="C11" s="17">
        <v>0.496696827478536</v>
      </c>
      <c r="D11" s="17">
        <v>0.41985721181482399</v>
      </c>
      <c r="E11" s="17">
        <v>0.57212962102119802</v>
      </c>
      <c r="F11" s="17"/>
      <c r="G11" s="17">
        <v>0.37882411800111099</v>
      </c>
      <c r="H11" s="17">
        <v>0.42552002054746602</v>
      </c>
      <c r="I11" s="17">
        <v>0.47426677411406998</v>
      </c>
      <c r="J11" s="17">
        <v>0.50562543464663101</v>
      </c>
      <c r="K11" s="17">
        <v>0.60021088654480104</v>
      </c>
      <c r="L11" s="17">
        <v>0.57308401932304098</v>
      </c>
      <c r="M11" s="17"/>
      <c r="N11" s="17">
        <v>0.42951125750499197</v>
      </c>
      <c r="O11" s="17">
        <v>0.52409289711370599</v>
      </c>
      <c r="P11" s="17">
        <v>0.519411010854269</v>
      </c>
      <c r="Q11" s="17">
        <v>0.51585309863003004</v>
      </c>
      <c r="R11" s="17"/>
      <c r="S11" s="17">
        <v>0.40449386892307798</v>
      </c>
      <c r="T11" s="17">
        <v>0.53108776057144202</v>
      </c>
      <c r="U11" s="17">
        <v>0.52908309235352402</v>
      </c>
      <c r="V11" s="17">
        <v>0.53480811221703595</v>
      </c>
      <c r="W11" s="17">
        <v>0.48132874016365301</v>
      </c>
      <c r="X11" s="17">
        <v>0.42599328247618201</v>
      </c>
      <c r="Y11" s="17">
        <v>0.50210602698081896</v>
      </c>
      <c r="Z11" s="17">
        <v>0.43915225732852098</v>
      </c>
      <c r="AA11" s="17">
        <v>0.52884139452199397</v>
      </c>
      <c r="AB11" s="17">
        <v>0.57117161542853001</v>
      </c>
      <c r="AC11" s="17">
        <v>0.51201214244173598</v>
      </c>
      <c r="AD11" s="17"/>
      <c r="AE11" s="17">
        <v>0.53844420702259099</v>
      </c>
      <c r="AF11" s="17">
        <v>0.45858079263043799</v>
      </c>
      <c r="AG11" s="17">
        <v>0.52793804449244797</v>
      </c>
      <c r="AH11" s="17"/>
      <c r="AI11" s="17">
        <v>0.54487018017840805</v>
      </c>
      <c r="AJ11" s="17">
        <v>0.41367281526306698</v>
      </c>
      <c r="AK11" s="17">
        <v>0.45919650956859298</v>
      </c>
      <c r="AL11" s="17">
        <v>0.45602589403914201</v>
      </c>
      <c r="AM11" s="17">
        <v>0.57970602907595203</v>
      </c>
      <c r="AN11" s="17"/>
      <c r="AO11" s="17">
        <v>0.51900456419566698</v>
      </c>
      <c r="AP11" s="17">
        <v>0.43937808574911702</v>
      </c>
      <c r="AQ11" s="17">
        <v>0.496483859631977</v>
      </c>
      <c r="AR11" s="17"/>
      <c r="AS11" s="17">
        <v>0.53540634544591303</v>
      </c>
      <c r="AT11" s="17">
        <v>0.52645748643509305</v>
      </c>
      <c r="AU11" s="17">
        <v>0.45640738534951403</v>
      </c>
      <c r="AV11" s="17">
        <v>0.45371379667853501</v>
      </c>
      <c r="AW11" s="17">
        <v>0.23968328437408701</v>
      </c>
      <c r="AX11" s="17"/>
      <c r="AY11" s="17">
        <v>0.27817085301960198</v>
      </c>
      <c r="AZ11" s="17">
        <v>0.47297197122705598</v>
      </c>
      <c r="BA11" s="17">
        <v>0.52398165604745905</v>
      </c>
      <c r="BB11" s="17">
        <v>0.52458444044695596</v>
      </c>
      <c r="BC11" s="17">
        <v>0.515136304449195</v>
      </c>
      <c r="BD11" s="17">
        <v>0.50434465276182305</v>
      </c>
      <c r="BE11" s="17">
        <v>0.48600579160603002</v>
      </c>
      <c r="BF11" s="17">
        <v>0.54735377076228198</v>
      </c>
      <c r="BG11" s="17">
        <v>0.37648754653079702</v>
      </c>
      <c r="BH11" s="17">
        <v>0.52341109511908601</v>
      </c>
      <c r="BI11" s="17">
        <v>0.46281443966907398</v>
      </c>
      <c r="BJ11" s="17">
        <v>0.49696582168519998</v>
      </c>
      <c r="BK11" s="17">
        <v>0.51952087918161005</v>
      </c>
      <c r="BL11" s="17">
        <v>0.610975311151845</v>
      </c>
      <c r="BM11" s="17">
        <v>0.46853961829365298</v>
      </c>
      <c r="BN11" s="17">
        <v>0.37993122728858197</v>
      </c>
      <c r="BO11" s="17"/>
      <c r="BP11" s="17">
        <v>0.38210826208170601</v>
      </c>
      <c r="BQ11" s="17">
        <v>0.49117322279139303</v>
      </c>
      <c r="BR11" s="17">
        <v>0.51718540903882404</v>
      </c>
      <c r="BS11" s="17">
        <v>0.53767361239881095</v>
      </c>
      <c r="BT11" s="17">
        <v>0.59388645929887196</v>
      </c>
      <c r="BU11" s="17">
        <v>0.59967557501522795</v>
      </c>
      <c r="BV11" s="17"/>
      <c r="BW11" s="17">
        <v>0.37953108179560702</v>
      </c>
      <c r="BX11" s="17">
        <v>0.46724315128720001</v>
      </c>
      <c r="BY11" s="17">
        <v>0.54357365918679901</v>
      </c>
      <c r="BZ11" s="17">
        <v>0.471592785645504</v>
      </c>
      <c r="CA11" s="17">
        <v>0.50718904234447004</v>
      </c>
      <c r="CB11" s="17">
        <v>0.41957531405333098</v>
      </c>
      <c r="CC11" s="17">
        <v>0.49949959747411798</v>
      </c>
      <c r="CD11" s="17">
        <v>0.57449365061230095</v>
      </c>
      <c r="CE11" s="17"/>
      <c r="CF11" s="17">
        <v>0.42511749139128502</v>
      </c>
      <c r="CG11" s="17">
        <v>0.498933825411081</v>
      </c>
      <c r="CH11" s="17">
        <v>0.49566636626063698</v>
      </c>
      <c r="CI11" s="17">
        <v>0.54352841122807405</v>
      </c>
      <c r="CJ11" s="17">
        <v>0.45429500385319199</v>
      </c>
      <c r="CK11" s="17"/>
      <c r="CL11" s="17">
        <v>0.44673225357725099</v>
      </c>
      <c r="CM11" s="17"/>
      <c r="CN11" s="17">
        <v>0.51049716768868503</v>
      </c>
      <c r="CO11" s="17">
        <v>0.45466020288118603</v>
      </c>
      <c r="CP11" s="17">
        <v>0.49696825151330298</v>
      </c>
    </row>
    <row r="12" spans="2:94" x14ac:dyDescent="0.35">
      <c r="B12" s="18" t="s">
        <v>133</v>
      </c>
      <c r="C12" s="19">
        <v>7.7435970721130301E-2</v>
      </c>
      <c r="D12" s="19">
        <v>7.03055587296713E-2</v>
      </c>
      <c r="E12" s="19">
        <v>8.34892503713799E-2</v>
      </c>
      <c r="F12" s="19"/>
      <c r="G12" s="19">
        <v>6.4428389845377507E-2</v>
      </c>
      <c r="H12" s="19">
        <v>8.8760908902426397E-2</v>
      </c>
      <c r="I12" s="19">
        <v>9.9819712707468505E-2</v>
      </c>
      <c r="J12" s="19">
        <v>8.6758473268767095E-2</v>
      </c>
      <c r="K12" s="19">
        <v>7.2246046699399505E-2</v>
      </c>
      <c r="L12" s="19">
        <v>5.7429040621168902E-2</v>
      </c>
      <c r="M12" s="19"/>
      <c r="N12" s="19">
        <v>4.5351534826071897E-2</v>
      </c>
      <c r="O12" s="19">
        <v>6.7588862667169E-2</v>
      </c>
      <c r="P12" s="19">
        <v>8.7569927237593298E-2</v>
      </c>
      <c r="Q12" s="19">
        <v>0.114225127017635</v>
      </c>
      <c r="R12" s="19"/>
      <c r="S12" s="19">
        <v>7.1563101675039001E-2</v>
      </c>
      <c r="T12" s="19">
        <v>8.9285489338347304E-2</v>
      </c>
      <c r="U12" s="19">
        <v>4.9096364534887499E-2</v>
      </c>
      <c r="V12" s="19">
        <v>4.8760139257882203E-2</v>
      </c>
      <c r="W12" s="19">
        <v>0.11518458315353899</v>
      </c>
      <c r="X12" s="19">
        <v>9.6378392059592796E-2</v>
      </c>
      <c r="Y12" s="19">
        <v>6.9012794727865395E-2</v>
      </c>
      <c r="Z12" s="19">
        <v>4.2617759526272801E-2</v>
      </c>
      <c r="AA12" s="19">
        <v>0.107107678824886</v>
      </c>
      <c r="AB12" s="19">
        <v>4.8204016502189202E-2</v>
      </c>
      <c r="AC12" s="19">
        <v>9.9555281649589794E-2</v>
      </c>
      <c r="AD12" s="19"/>
      <c r="AE12" s="19">
        <v>7.3122566877595802E-2</v>
      </c>
      <c r="AF12" s="19">
        <v>6.3278692666713293E-2</v>
      </c>
      <c r="AG12" s="19">
        <v>0.12791663208097001</v>
      </c>
      <c r="AH12" s="19"/>
      <c r="AI12" s="19">
        <v>5.4560886629824702E-2</v>
      </c>
      <c r="AJ12" s="19">
        <v>8.8217587530052502E-2</v>
      </c>
      <c r="AK12" s="19">
        <v>3.3771132711869503E-2</v>
      </c>
      <c r="AL12" s="19">
        <v>5.0732143799387702E-2</v>
      </c>
      <c r="AM12" s="19">
        <v>0.13551467598068401</v>
      </c>
      <c r="AN12" s="19"/>
      <c r="AO12" s="19">
        <v>5.59058643729732E-2</v>
      </c>
      <c r="AP12" s="19">
        <v>6.7594569492639103E-2</v>
      </c>
      <c r="AQ12" s="19">
        <v>4.9179354924281903E-2</v>
      </c>
      <c r="AR12" s="19"/>
      <c r="AS12" s="19">
        <v>0.112929214975898</v>
      </c>
      <c r="AT12" s="19">
        <v>8.8344443246275606E-2</v>
      </c>
      <c r="AU12" s="19">
        <v>5.0854349494142297E-2</v>
      </c>
      <c r="AV12" s="19">
        <v>4.7435744739853403E-2</v>
      </c>
      <c r="AW12" s="19">
        <v>5.5095459179165703E-2</v>
      </c>
      <c r="AX12" s="19"/>
      <c r="AY12" s="19">
        <v>0.21973843475555499</v>
      </c>
      <c r="AZ12" s="19">
        <v>0.113410583806366</v>
      </c>
      <c r="BA12" s="19">
        <v>6.5940140109318798E-2</v>
      </c>
      <c r="BB12" s="19">
        <v>0.12127430577699901</v>
      </c>
      <c r="BC12" s="19">
        <v>9.2738312835085795E-2</v>
      </c>
      <c r="BD12" s="19">
        <v>8.4477506992522003E-2</v>
      </c>
      <c r="BE12" s="19">
        <v>7.6861164625607603E-2</v>
      </c>
      <c r="BF12" s="19">
        <v>5.3911469902499197E-2</v>
      </c>
      <c r="BG12" s="19">
        <v>4.4808865939356103E-2</v>
      </c>
      <c r="BH12" s="19">
        <v>7.4209202036259803E-2</v>
      </c>
      <c r="BI12" s="19">
        <v>7.2317559061002401E-2</v>
      </c>
      <c r="BJ12" s="19">
        <v>6.0419958821561197E-2</v>
      </c>
      <c r="BK12" s="19">
        <v>3.3995584168202399E-2</v>
      </c>
      <c r="BL12" s="19">
        <v>2.2989890921930201E-2</v>
      </c>
      <c r="BM12" s="19">
        <v>0</v>
      </c>
      <c r="BN12" s="19">
        <v>2.4575759190932901E-2</v>
      </c>
      <c r="BO12" s="19"/>
      <c r="BP12" s="19">
        <v>7.5246689259798896E-2</v>
      </c>
      <c r="BQ12" s="19">
        <v>9.9094747884423698E-2</v>
      </c>
      <c r="BR12" s="19">
        <v>6.4115471242765801E-2</v>
      </c>
      <c r="BS12" s="19">
        <v>7.3514877410010504E-2</v>
      </c>
      <c r="BT12" s="19">
        <v>6.4391660384263694E-2</v>
      </c>
      <c r="BU12" s="19">
        <v>5.3912724705324301E-2</v>
      </c>
      <c r="BV12" s="19"/>
      <c r="BW12" s="19">
        <v>9.1241141359416994E-2</v>
      </c>
      <c r="BX12" s="19">
        <v>7.5890141714604994E-2</v>
      </c>
      <c r="BY12" s="19">
        <v>5.7532796295627998E-2</v>
      </c>
      <c r="BZ12" s="19">
        <v>7.4921292035411702E-2</v>
      </c>
      <c r="CA12" s="19">
        <v>6.5622092983000604E-2</v>
      </c>
      <c r="CB12" s="19">
        <v>6.5548790755922501E-2</v>
      </c>
      <c r="CC12" s="19">
        <v>0.100240006892704</v>
      </c>
      <c r="CD12" s="19">
        <v>8.7385880618887898E-2</v>
      </c>
      <c r="CE12" s="19"/>
      <c r="CF12" s="19">
        <v>9.2721205530471196E-2</v>
      </c>
      <c r="CG12" s="19">
        <v>6.7740227122938396E-2</v>
      </c>
      <c r="CH12" s="19">
        <v>7.4296434754272903E-2</v>
      </c>
      <c r="CI12" s="19">
        <v>8.0717182696126696E-2</v>
      </c>
      <c r="CJ12" s="19">
        <v>0.16134949008445101</v>
      </c>
      <c r="CK12" s="19"/>
      <c r="CL12" s="19">
        <v>4.4654365767214703E-2</v>
      </c>
      <c r="CM12" s="19"/>
      <c r="CN12" s="19">
        <v>8.54979913461371E-2</v>
      </c>
      <c r="CO12" s="19">
        <v>8.9989702382824305E-2</v>
      </c>
      <c r="CP12" s="19">
        <v>4.7839202333847301E-2</v>
      </c>
    </row>
    <row r="13" spans="2:94" x14ac:dyDescent="0.35">
      <c r="B13" s="16" t="s">
        <v>225</v>
      </c>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CP17"/>
  <sheetViews>
    <sheetView showGridLines="0" topLeftCell="A6" workbookViewId="0">
      <pane xSplit="2" topLeftCell="C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2041</v>
      </c>
      <c r="D7" s="10">
        <v>1029</v>
      </c>
      <c r="E7" s="10">
        <v>1001</v>
      </c>
      <c r="F7" s="10"/>
      <c r="G7" s="10">
        <v>310</v>
      </c>
      <c r="H7" s="10">
        <v>353</v>
      </c>
      <c r="I7" s="10">
        <v>327</v>
      </c>
      <c r="J7" s="10">
        <v>350</v>
      </c>
      <c r="K7" s="10">
        <v>319</v>
      </c>
      <c r="L7" s="10">
        <v>382</v>
      </c>
      <c r="M7" s="10"/>
      <c r="N7" s="10">
        <v>542</v>
      </c>
      <c r="O7" s="10">
        <v>566</v>
      </c>
      <c r="P7" s="10">
        <v>445</v>
      </c>
      <c r="Q7" s="10">
        <v>481</v>
      </c>
      <c r="R7" s="10"/>
      <c r="S7" s="10">
        <v>283</v>
      </c>
      <c r="T7" s="10">
        <v>267</v>
      </c>
      <c r="U7" s="10">
        <v>184</v>
      </c>
      <c r="V7" s="10">
        <v>221</v>
      </c>
      <c r="W7" s="10">
        <v>157</v>
      </c>
      <c r="X7" s="10">
        <v>185</v>
      </c>
      <c r="Y7" s="10">
        <v>159</v>
      </c>
      <c r="Z7" s="10">
        <v>68</v>
      </c>
      <c r="AA7" s="10">
        <v>245</v>
      </c>
      <c r="AB7" s="10">
        <v>162</v>
      </c>
      <c r="AC7" s="10">
        <v>110</v>
      </c>
      <c r="AD7" s="10"/>
      <c r="AE7" s="10">
        <v>730</v>
      </c>
      <c r="AF7" s="10">
        <v>790</v>
      </c>
      <c r="AG7" s="10">
        <v>319</v>
      </c>
      <c r="AH7" s="10"/>
      <c r="AI7" s="10">
        <v>677</v>
      </c>
      <c r="AJ7" s="10">
        <v>592</v>
      </c>
      <c r="AK7" s="10">
        <v>159</v>
      </c>
      <c r="AL7" s="10">
        <v>35</v>
      </c>
      <c r="AM7" s="10">
        <v>280</v>
      </c>
      <c r="AN7" s="10"/>
      <c r="AO7" s="10">
        <v>361</v>
      </c>
      <c r="AP7" s="10">
        <v>748</v>
      </c>
      <c r="AQ7" s="10">
        <v>155</v>
      </c>
      <c r="AR7" s="10"/>
      <c r="AS7" s="10">
        <v>482</v>
      </c>
      <c r="AT7" s="10">
        <v>495</v>
      </c>
      <c r="AU7" s="10">
        <v>537</v>
      </c>
      <c r="AV7" s="10">
        <v>231</v>
      </c>
      <c r="AW7" s="10">
        <v>21</v>
      </c>
      <c r="AX7" s="10"/>
      <c r="AY7" s="10">
        <v>18</v>
      </c>
      <c r="AZ7" s="10">
        <v>106</v>
      </c>
      <c r="BA7" s="10">
        <v>130</v>
      </c>
      <c r="BB7" s="10">
        <v>155</v>
      </c>
      <c r="BC7" s="10">
        <v>201</v>
      </c>
      <c r="BD7" s="10">
        <v>225</v>
      </c>
      <c r="BE7" s="10">
        <v>193</v>
      </c>
      <c r="BF7" s="10">
        <v>148</v>
      </c>
      <c r="BG7" s="10">
        <v>124</v>
      </c>
      <c r="BH7" s="10">
        <v>125</v>
      </c>
      <c r="BI7" s="10">
        <v>149</v>
      </c>
      <c r="BJ7" s="10">
        <v>118</v>
      </c>
      <c r="BK7" s="10">
        <v>87</v>
      </c>
      <c r="BL7" s="10">
        <v>41</v>
      </c>
      <c r="BM7" s="10">
        <v>30</v>
      </c>
      <c r="BN7" s="10">
        <v>84</v>
      </c>
      <c r="BO7" s="10"/>
      <c r="BP7" s="10">
        <v>466</v>
      </c>
      <c r="BQ7" s="10">
        <v>550</v>
      </c>
      <c r="BR7" s="10">
        <v>284</v>
      </c>
      <c r="BS7" s="10">
        <v>414</v>
      </c>
      <c r="BT7" s="10">
        <v>212</v>
      </c>
      <c r="BU7" s="10">
        <v>114</v>
      </c>
      <c r="BV7" s="10"/>
      <c r="BW7" s="10">
        <v>76</v>
      </c>
      <c r="BX7" s="10">
        <v>467</v>
      </c>
      <c r="BY7" s="10">
        <v>585</v>
      </c>
      <c r="BZ7" s="10">
        <v>401</v>
      </c>
      <c r="CA7" s="10">
        <v>210</v>
      </c>
      <c r="CB7" s="10">
        <v>74</v>
      </c>
      <c r="CC7" s="10">
        <v>53</v>
      </c>
      <c r="CD7" s="10">
        <v>82</v>
      </c>
      <c r="CE7" s="10"/>
      <c r="CF7" s="10">
        <v>159</v>
      </c>
      <c r="CG7" s="10">
        <v>748</v>
      </c>
      <c r="CH7" s="10">
        <v>761</v>
      </c>
      <c r="CI7" s="10">
        <v>297</v>
      </c>
      <c r="CJ7" s="10">
        <v>76</v>
      </c>
      <c r="CK7" s="10"/>
      <c r="CL7" s="10">
        <v>213</v>
      </c>
      <c r="CM7" s="10"/>
      <c r="CN7" s="10">
        <v>1173</v>
      </c>
      <c r="CO7" s="10">
        <v>389</v>
      </c>
      <c r="CP7" s="10">
        <v>479</v>
      </c>
    </row>
    <row r="8" spans="2:94" ht="30" customHeight="1" x14ac:dyDescent="0.35">
      <c r="B8" s="11" t="s">
        <v>20</v>
      </c>
      <c r="C8" s="11">
        <v>2040</v>
      </c>
      <c r="D8" s="11">
        <v>1016</v>
      </c>
      <c r="E8" s="11">
        <v>1013</v>
      </c>
      <c r="F8" s="11"/>
      <c r="G8" s="11">
        <v>304</v>
      </c>
      <c r="H8" s="11">
        <v>342</v>
      </c>
      <c r="I8" s="11">
        <v>317</v>
      </c>
      <c r="J8" s="11">
        <v>343</v>
      </c>
      <c r="K8" s="11">
        <v>301</v>
      </c>
      <c r="L8" s="11">
        <v>433</v>
      </c>
      <c r="M8" s="11"/>
      <c r="N8" s="11">
        <v>530</v>
      </c>
      <c r="O8" s="11">
        <v>554</v>
      </c>
      <c r="P8" s="11">
        <v>447</v>
      </c>
      <c r="Q8" s="11">
        <v>502</v>
      </c>
      <c r="R8" s="11"/>
      <c r="S8" s="11">
        <v>294</v>
      </c>
      <c r="T8" s="11">
        <v>260</v>
      </c>
      <c r="U8" s="11">
        <v>185</v>
      </c>
      <c r="V8" s="11">
        <v>210</v>
      </c>
      <c r="W8" s="11">
        <v>154</v>
      </c>
      <c r="X8" s="11">
        <v>190</v>
      </c>
      <c r="Y8" s="11">
        <v>152</v>
      </c>
      <c r="Z8" s="11">
        <v>66</v>
      </c>
      <c r="AA8" s="11">
        <v>236</v>
      </c>
      <c r="AB8" s="11">
        <v>184</v>
      </c>
      <c r="AC8" s="11">
        <v>109</v>
      </c>
      <c r="AD8" s="11"/>
      <c r="AE8" s="11">
        <v>739</v>
      </c>
      <c r="AF8" s="11">
        <v>792</v>
      </c>
      <c r="AG8" s="11">
        <v>313</v>
      </c>
      <c r="AH8" s="11"/>
      <c r="AI8" s="11">
        <v>687</v>
      </c>
      <c r="AJ8" s="11">
        <v>584</v>
      </c>
      <c r="AK8" s="11">
        <v>159</v>
      </c>
      <c r="AL8" s="11">
        <v>35</v>
      </c>
      <c r="AM8" s="11">
        <v>274</v>
      </c>
      <c r="AN8" s="11"/>
      <c r="AO8" s="11">
        <v>364</v>
      </c>
      <c r="AP8" s="11">
        <v>741</v>
      </c>
      <c r="AQ8" s="11">
        <v>156</v>
      </c>
      <c r="AR8" s="11"/>
      <c r="AS8" s="11">
        <v>490</v>
      </c>
      <c r="AT8" s="11">
        <v>493</v>
      </c>
      <c r="AU8" s="11">
        <v>529</v>
      </c>
      <c r="AV8" s="11">
        <v>226</v>
      </c>
      <c r="AW8" s="11">
        <v>20</v>
      </c>
      <c r="AX8" s="11"/>
      <c r="AY8" s="11">
        <v>17</v>
      </c>
      <c r="AZ8" s="11">
        <v>105</v>
      </c>
      <c r="BA8" s="11">
        <v>132</v>
      </c>
      <c r="BB8" s="11">
        <v>156</v>
      </c>
      <c r="BC8" s="11">
        <v>206</v>
      </c>
      <c r="BD8" s="11">
        <v>227</v>
      </c>
      <c r="BE8" s="11">
        <v>196</v>
      </c>
      <c r="BF8" s="11">
        <v>149</v>
      </c>
      <c r="BG8" s="11">
        <v>123</v>
      </c>
      <c r="BH8" s="11">
        <v>122</v>
      </c>
      <c r="BI8" s="11">
        <v>145</v>
      </c>
      <c r="BJ8" s="11">
        <v>116</v>
      </c>
      <c r="BK8" s="11">
        <v>85</v>
      </c>
      <c r="BL8" s="11">
        <v>41</v>
      </c>
      <c r="BM8" s="11">
        <v>29</v>
      </c>
      <c r="BN8" s="11">
        <v>82</v>
      </c>
      <c r="BO8" s="11"/>
      <c r="BP8" s="11">
        <v>462</v>
      </c>
      <c r="BQ8" s="11">
        <v>553</v>
      </c>
      <c r="BR8" s="11">
        <v>280</v>
      </c>
      <c r="BS8" s="11">
        <v>413</v>
      </c>
      <c r="BT8" s="11">
        <v>213</v>
      </c>
      <c r="BU8" s="11">
        <v>117</v>
      </c>
      <c r="BV8" s="11"/>
      <c r="BW8" s="11">
        <v>75</v>
      </c>
      <c r="BX8" s="11">
        <v>464</v>
      </c>
      <c r="BY8" s="11">
        <v>589</v>
      </c>
      <c r="BZ8" s="11">
        <v>403</v>
      </c>
      <c r="CA8" s="11">
        <v>210</v>
      </c>
      <c r="CB8" s="11">
        <v>73</v>
      </c>
      <c r="CC8" s="11">
        <v>53</v>
      </c>
      <c r="CD8" s="11">
        <v>80</v>
      </c>
      <c r="CE8" s="11"/>
      <c r="CF8" s="11">
        <v>160</v>
      </c>
      <c r="CG8" s="11">
        <v>755</v>
      </c>
      <c r="CH8" s="11">
        <v>757</v>
      </c>
      <c r="CI8" s="11">
        <v>293</v>
      </c>
      <c r="CJ8" s="11">
        <v>75</v>
      </c>
      <c r="CK8" s="11"/>
      <c r="CL8" s="11">
        <v>214</v>
      </c>
      <c r="CM8" s="11"/>
      <c r="CN8" s="11">
        <v>1170</v>
      </c>
      <c r="CO8" s="11">
        <v>387</v>
      </c>
      <c r="CP8" s="11">
        <v>483</v>
      </c>
    </row>
    <row r="9" spans="2:94" ht="43.5" x14ac:dyDescent="0.35">
      <c r="B9" s="18" t="s">
        <v>323</v>
      </c>
      <c r="C9" s="17">
        <v>0.266318350806173</v>
      </c>
      <c r="D9" s="17">
        <v>0.29487379531394597</v>
      </c>
      <c r="E9" s="17">
        <v>0.23869289110125699</v>
      </c>
      <c r="F9" s="17"/>
      <c r="G9" s="17">
        <v>0.27258336177344</v>
      </c>
      <c r="H9" s="17">
        <v>0.245046783147085</v>
      </c>
      <c r="I9" s="17">
        <v>0.30148232194779401</v>
      </c>
      <c r="J9" s="17">
        <v>0.27640352566777299</v>
      </c>
      <c r="K9" s="17">
        <v>0.21932389256985399</v>
      </c>
      <c r="L9" s="17">
        <v>0.277621544312879</v>
      </c>
      <c r="M9" s="17"/>
      <c r="N9" s="17">
        <v>0.36811990902421399</v>
      </c>
      <c r="O9" s="17">
        <v>0.263057404304326</v>
      </c>
      <c r="P9" s="17">
        <v>0.229955618497237</v>
      </c>
      <c r="Q9" s="17">
        <v>0.19470280852260899</v>
      </c>
      <c r="R9" s="17"/>
      <c r="S9" s="17">
        <v>0.32233326887735098</v>
      </c>
      <c r="T9" s="17">
        <v>0.25180554600343302</v>
      </c>
      <c r="U9" s="17">
        <v>0.26812191148613002</v>
      </c>
      <c r="V9" s="17">
        <v>0.25754080621409697</v>
      </c>
      <c r="W9" s="17">
        <v>0.25377364319411999</v>
      </c>
      <c r="X9" s="17">
        <v>0.22664478663277501</v>
      </c>
      <c r="Y9" s="17">
        <v>0.23102279463657399</v>
      </c>
      <c r="Z9" s="17">
        <v>0.251119902390327</v>
      </c>
      <c r="AA9" s="17">
        <v>0.27810616671765198</v>
      </c>
      <c r="AB9" s="17">
        <v>0.29071780395586</v>
      </c>
      <c r="AC9" s="17">
        <v>0.242481583511341</v>
      </c>
      <c r="AD9" s="17"/>
      <c r="AE9" s="17">
        <v>0.27605365562199002</v>
      </c>
      <c r="AF9" s="17">
        <v>0.28834822192723197</v>
      </c>
      <c r="AG9" s="17">
        <v>0.185106667012159</v>
      </c>
      <c r="AH9" s="17"/>
      <c r="AI9" s="17">
        <v>0.28789858869870699</v>
      </c>
      <c r="AJ9" s="17">
        <v>0.28054383469180799</v>
      </c>
      <c r="AK9" s="17">
        <v>0.28788434654403799</v>
      </c>
      <c r="AL9" s="17">
        <v>0.19759926359706301</v>
      </c>
      <c r="AM9" s="17">
        <v>0.17340122321514501</v>
      </c>
      <c r="AN9" s="17"/>
      <c r="AO9" s="17">
        <v>0.281330527201823</v>
      </c>
      <c r="AP9" s="17">
        <v>0.29473584222261701</v>
      </c>
      <c r="AQ9" s="17">
        <v>0.27000253184045903</v>
      </c>
      <c r="AR9" s="17"/>
      <c r="AS9" s="17">
        <v>0.240736618317972</v>
      </c>
      <c r="AT9" s="17">
        <v>0.22397895556465899</v>
      </c>
      <c r="AU9" s="17">
        <v>0.311302521624722</v>
      </c>
      <c r="AV9" s="17">
        <v>0.28227487775550397</v>
      </c>
      <c r="AW9" s="17">
        <v>0.48128523035175302</v>
      </c>
      <c r="AX9" s="17"/>
      <c r="AY9" s="17">
        <v>0.38694163114053698</v>
      </c>
      <c r="AZ9" s="17">
        <v>0.16751277710877999</v>
      </c>
      <c r="BA9" s="17">
        <v>0.25814242437909402</v>
      </c>
      <c r="BB9" s="17">
        <v>0.20194563760189099</v>
      </c>
      <c r="BC9" s="17">
        <v>0.26276048548131697</v>
      </c>
      <c r="BD9" s="17">
        <v>0.22770575991358499</v>
      </c>
      <c r="BE9" s="17">
        <v>0.23859499177021901</v>
      </c>
      <c r="BF9" s="17">
        <v>0.28252468433314298</v>
      </c>
      <c r="BG9" s="17">
        <v>0.28161401450616202</v>
      </c>
      <c r="BH9" s="17">
        <v>0.29939768668681499</v>
      </c>
      <c r="BI9" s="17">
        <v>0.300669863034566</v>
      </c>
      <c r="BJ9" s="17">
        <v>0.24788364086346501</v>
      </c>
      <c r="BK9" s="17">
        <v>0.42467877065378201</v>
      </c>
      <c r="BL9" s="17">
        <v>0.33674450997568101</v>
      </c>
      <c r="BM9" s="17">
        <v>0.46312900099518201</v>
      </c>
      <c r="BN9" s="17">
        <v>0.39025346191775601</v>
      </c>
      <c r="BO9" s="17"/>
      <c r="BP9" s="17">
        <v>0.27960174573967</v>
      </c>
      <c r="BQ9" s="17">
        <v>0.27098397498145799</v>
      </c>
      <c r="BR9" s="17">
        <v>0.24390137977965501</v>
      </c>
      <c r="BS9" s="17">
        <v>0.26066663401189299</v>
      </c>
      <c r="BT9" s="17">
        <v>0.26343160199904198</v>
      </c>
      <c r="BU9" s="17">
        <v>0.273430741431338</v>
      </c>
      <c r="BV9" s="17"/>
      <c r="BW9" s="17">
        <v>0.221280617233893</v>
      </c>
      <c r="BX9" s="17">
        <v>0.25955454133957501</v>
      </c>
      <c r="BY9" s="17">
        <v>0.28021861287129401</v>
      </c>
      <c r="BZ9" s="17">
        <v>0.26846820611087602</v>
      </c>
      <c r="CA9" s="17">
        <v>0.26260388102228699</v>
      </c>
      <c r="CB9" s="17">
        <v>0.36400694718700499</v>
      </c>
      <c r="CC9" s="17">
        <v>0.22753415514727501</v>
      </c>
      <c r="CD9" s="17">
        <v>0.26638221579055399</v>
      </c>
      <c r="CE9" s="17"/>
      <c r="CF9" s="17">
        <v>0.28049669206398797</v>
      </c>
      <c r="CG9" s="17">
        <v>0.30174913092488298</v>
      </c>
      <c r="CH9" s="17">
        <v>0.25297761961238302</v>
      </c>
      <c r="CI9" s="17">
        <v>0.207099442796085</v>
      </c>
      <c r="CJ9" s="17">
        <v>0.24524557658946</v>
      </c>
      <c r="CK9" s="17"/>
      <c r="CL9" s="17">
        <v>0.32935363730019102</v>
      </c>
      <c r="CM9" s="17"/>
      <c r="CN9" s="17">
        <v>0.26555742128448601</v>
      </c>
      <c r="CO9" s="17">
        <v>0.23971151579753699</v>
      </c>
      <c r="CP9" s="17">
        <v>0.28949490922818399</v>
      </c>
    </row>
    <row r="10" spans="2:94" ht="43.5" x14ac:dyDescent="0.35">
      <c r="B10" s="18" t="s">
        <v>324</v>
      </c>
      <c r="C10" s="17">
        <v>0.32912568388408803</v>
      </c>
      <c r="D10" s="17">
        <v>0.340792269493781</v>
      </c>
      <c r="E10" s="17">
        <v>0.31895571129911299</v>
      </c>
      <c r="F10" s="17"/>
      <c r="G10" s="17">
        <v>0.378840243233805</v>
      </c>
      <c r="H10" s="17">
        <v>0.381330890844917</v>
      </c>
      <c r="I10" s="17">
        <v>0.29915903129259203</v>
      </c>
      <c r="J10" s="17">
        <v>0.31642862283364198</v>
      </c>
      <c r="K10" s="17">
        <v>0.27124385687353297</v>
      </c>
      <c r="L10" s="17">
        <v>0.32528144096733902</v>
      </c>
      <c r="M10" s="17"/>
      <c r="N10" s="17">
        <v>0.31366379223363</v>
      </c>
      <c r="O10" s="17">
        <v>0.317682289576808</v>
      </c>
      <c r="P10" s="17">
        <v>0.35143983498360798</v>
      </c>
      <c r="Q10" s="17">
        <v>0.34092905904760601</v>
      </c>
      <c r="R10" s="17"/>
      <c r="S10" s="17">
        <v>0.33383359518791</v>
      </c>
      <c r="T10" s="17">
        <v>0.30026063255077401</v>
      </c>
      <c r="U10" s="17">
        <v>0.32868673164692702</v>
      </c>
      <c r="V10" s="17">
        <v>0.32418573975582798</v>
      </c>
      <c r="W10" s="17">
        <v>0.39752314111042403</v>
      </c>
      <c r="X10" s="17">
        <v>0.337711193469306</v>
      </c>
      <c r="Y10" s="17">
        <v>0.36713955129500803</v>
      </c>
      <c r="Z10" s="17">
        <v>0.37015945679613699</v>
      </c>
      <c r="AA10" s="17">
        <v>0.31983478471642501</v>
      </c>
      <c r="AB10" s="17">
        <v>0.28263802576424801</v>
      </c>
      <c r="AC10" s="17">
        <v>0.30447320817893297</v>
      </c>
      <c r="AD10" s="17"/>
      <c r="AE10" s="17">
        <v>0.30525495371976802</v>
      </c>
      <c r="AF10" s="17">
        <v>0.35424848137894399</v>
      </c>
      <c r="AG10" s="17">
        <v>0.32846078987708999</v>
      </c>
      <c r="AH10" s="17"/>
      <c r="AI10" s="17">
        <v>0.31674223116126998</v>
      </c>
      <c r="AJ10" s="17">
        <v>0.35837622764343202</v>
      </c>
      <c r="AK10" s="17">
        <v>0.41072031984129098</v>
      </c>
      <c r="AL10" s="17">
        <v>0.35333304493832601</v>
      </c>
      <c r="AM10" s="17">
        <v>0.280878688851668</v>
      </c>
      <c r="AN10" s="17"/>
      <c r="AO10" s="17">
        <v>0.332004791845047</v>
      </c>
      <c r="AP10" s="17">
        <v>0.34521857536479</v>
      </c>
      <c r="AQ10" s="17">
        <v>0.38367004730379101</v>
      </c>
      <c r="AR10" s="17"/>
      <c r="AS10" s="17">
        <v>0.28693092287152999</v>
      </c>
      <c r="AT10" s="17">
        <v>0.34236461495849602</v>
      </c>
      <c r="AU10" s="17">
        <v>0.33926663768695797</v>
      </c>
      <c r="AV10" s="17">
        <v>0.33787297956926299</v>
      </c>
      <c r="AW10" s="17">
        <v>0.369865799880847</v>
      </c>
      <c r="AX10" s="17"/>
      <c r="AY10" s="17">
        <v>0.22009933737602899</v>
      </c>
      <c r="AZ10" s="17">
        <v>0.28686128641745801</v>
      </c>
      <c r="BA10" s="17">
        <v>0.35072629375971298</v>
      </c>
      <c r="BB10" s="17">
        <v>0.29137220052903801</v>
      </c>
      <c r="BC10" s="17">
        <v>0.35568232770117197</v>
      </c>
      <c r="BD10" s="17">
        <v>0.32983211954841402</v>
      </c>
      <c r="BE10" s="17">
        <v>0.37046791347341701</v>
      </c>
      <c r="BF10" s="17">
        <v>0.31601568723150297</v>
      </c>
      <c r="BG10" s="17">
        <v>0.42366264782248297</v>
      </c>
      <c r="BH10" s="17">
        <v>0.25851484215739601</v>
      </c>
      <c r="BI10" s="17">
        <v>0.32687006696864201</v>
      </c>
      <c r="BJ10" s="17">
        <v>0.41953287813823198</v>
      </c>
      <c r="BK10" s="17">
        <v>0.26165529112720798</v>
      </c>
      <c r="BL10" s="17">
        <v>0.33324253624459999</v>
      </c>
      <c r="BM10" s="17">
        <v>0.19781698617236401</v>
      </c>
      <c r="BN10" s="17">
        <v>0.37168623136461099</v>
      </c>
      <c r="BO10" s="17"/>
      <c r="BP10" s="17">
        <v>0.349487938905373</v>
      </c>
      <c r="BQ10" s="17">
        <v>0.33442015452922902</v>
      </c>
      <c r="BR10" s="17">
        <v>0.36511178008865303</v>
      </c>
      <c r="BS10" s="17">
        <v>0.31945440743466003</v>
      </c>
      <c r="BT10" s="17">
        <v>0.22775411047873201</v>
      </c>
      <c r="BU10" s="17">
        <v>0.35963791205067502</v>
      </c>
      <c r="BV10" s="17"/>
      <c r="BW10" s="17">
        <v>0.33514869560528998</v>
      </c>
      <c r="BX10" s="17">
        <v>0.33408934247705002</v>
      </c>
      <c r="BY10" s="17">
        <v>0.30956803232632302</v>
      </c>
      <c r="BZ10" s="17">
        <v>0.381918725548692</v>
      </c>
      <c r="CA10" s="17">
        <v>0.34502547415819301</v>
      </c>
      <c r="CB10" s="17">
        <v>0.33615454091987901</v>
      </c>
      <c r="CC10" s="17">
        <v>0.311103139042467</v>
      </c>
      <c r="CD10" s="17">
        <v>0.231132469850826</v>
      </c>
      <c r="CE10" s="17"/>
      <c r="CF10" s="17">
        <v>0.33453777696676601</v>
      </c>
      <c r="CG10" s="17">
        <v>0.31699181895855399</v>
      </c>
      <c r="CH10" s="17">
        <v>0.33400137823891801</v>
      </c>
      <c r="CI10" s="17">
        <v>0.35469119131281901</v>
      </c>
      <c r="CJ10" s="17">
        <v>0.29080701749921201</v>
      </c>
      <c r="CK10" s="17"/>
      <c r="CL10" s="17">
        <v>0.37244207743845897</v>
      </c>
      <c r="CM10" s="17"/>
      <c r="CN10" s="17">
        <v>0.30935353677466798</v>
      </c>
      <c r="CO10" s="17">
        <v>0.38692709536946401</v>
      </c>
      <c r="CP10" s="17">
        <v>0.33068169233370798</v>
      </c>
    </row>
    <row r="11" spans="2:94" ht="29" x14ac:dyDescent="0.35">
      <c r="B11" s="18" t="s">
        <v>325</v>
      </c>
      <c r="C11" s="17">
        <v>0.34370208290933602</v>
      </c>
      <c r="D11" s="17">
        <v>0.30595210162098901</v>
      </c>
      <c r="E11" s="17">
        <v>0.37937239674610501</v>
      </c>
      <c r="F11" s="17"/>
      <c r="G11" s="17">
        <v>0.27337622636519798</v>
      </c>
      <c r="H11" s="17">
        <v>0.30647413755520703</v>
      </c>
      <c r="I11" s="17">
        <v>0.32790221929694102</v>
      </c>
      <c r="J11" s="17">
        <v>0.34059082864298501</v>
      </c>
      <c r="K11" s="17">
        <v>0.45376819407282498</v>
      </c>
      <c r="L11" s="17">
        <v>0.35999449532710198</v>
      </c>
      <c r="M11" s="17"/>
      <c r="N11" s="17">
        <v>0.27340243523751701</v>
      </c>
      <c r="O11" s="17">
        <v>0.37593037338135099</v>
      </c>
      <c r="P11" s="17">
        <v>0.345314750874683</v>
      </c>
      <c r="Q11" s="17">
        <v>0.37747204982838101</v>
      </c>
      <c r="R11" s="17"/>
      <c r="S11" s="17">
        <v>0.28452972431205997</v>
      </c>
      <c r="T11" s="17">
        <v>0.36179511487555399</v>
      </c>
      <c r="U11" s="17">
        <v>0.37133923552905401</v>
      </c>
      <c r="V11" s="17">
        <v>0.36985688936876299</v>
      </c>
      <c r="W11" s="17">
        <v>0.31174718010330299</v>
      </c>
      <c r="X11" s="17">
        <v>0.33920199658419098</v>
      </c>
      <c r="Y11" s="17">
        <v>0.35772041249840902</v>
      </c>
      <c r="Z11" s="17">
        <v>0.30247673226461202</v>
      </c>
      <c r="AA11" s="17">
        <v>0.32515242465588301</v>
      </c>
      <c r="AB11" s="17">
        <v>0.39162343369815</v>
      </c>
      <c r="AC11" s="17">
        <v>0.38068081814527399</v>
      </c>
      <c r="AD11" s="17"/>
      <c r="AE11" s="17">
        <v>0.36670697660144402</v>
      </c>
      <c r="AF11" s="17">
        <v>0.31111191709328601</v>
      </c>
      <c r="AG11" s="17">
        <v>0.38327248301544398</v>
      </c>
      <c r="AH11" s="17"/>
      <c r="AI11" s="17">
        <v>0.357647326599207</v>
      </c>
      <c r="AJ11" s="17">
        <v>0.30259127811292902</v>
      </c>
      <c r="AK11" s="17">
        <v>0.27598395362350298</v>
      </c>
      <c r="AL11" s="17">
        <v>0.37132971901007999</v>
      </c>
      <c r="AM11" s="17">
        <v>0.42879743131269699</v>
      </c>
      <c r="AN11" s="17"/>
      <c r="AO11" s="17">
        <v>0.331811541787919</v>
      </c>
      <c r="AP11" s="17">
        <v>0.30540024041777702</v>
      </c>
      <c r="AQ11" s="17">
        <v>0.31453120455995898</v>
      </c>
      <c r="AR11" s="17"/>
      <c r="AS11" s="17">
        <v>0.39094422892118502</v>
      </c>
      <c r="AT11" s="17">
        <v>0.35714909092191399</v>
      </c>
      <c r="AU11" s="17">
        <v>0.303537003473071</v>
      </c>
      <c r="AV11" s="17">
        <v>0.35387080734748</v>
      </c>
      <c r="AW11" s="17">
        <v>9.3753510588234806E-2</v>
      </c>
      <c r="AX11" s="17"/>
      <c r="AY11" s="17">
        <v>0.17322059672787901</v>
      </c>
      <c r="AZ11" s="17">
        <v>0.46014764422609</v>
      </c>
      <c r="BA11" s="17">
        <v>0.32952996495066</v>
      </c>
      <c r="BB11" s="17">
        <v>0.41857805652553098</v>
      </c>
      <c r="BC11" s="17">
        <v>0.32044267550563699</v>
      </c>
      <c r="BD11" s="17">
        <v>0.36895921620190902</v>
      </c>
      <c r="BE11" s="17">
        <v>0.33850109175773402</v>
      </c>
      <c r="BF11" s="17">
        <v>0.34820447141939997</v>
      </c>
      <c r="BG11" s="17">
        <v>0.26352798618198198</v>
      </c>
      <c r="BH11" s="17">
        <v>0.39366485851465999</v>
      </c>
      <c r="BI11" s="17">
        <v>0.32738401355748598</v>
      </c>
      <c r="BJ11" s="17">
        <v>0.27387411672357598</v>
      </c>
      <c r="BK11" s="17">
        <v>0.290961275251792</v>
      </c>
      <c r="BL11" s="17">
        <v>0.30528775820758802</v>
      </c>
      <c r="BM11" s="17">
        <v>0.30132221862700098</v>
      </c>
      <c r="BN11" s="17">
        <v>0.22714846016196999</v>
      </c>
      <c r="BO11" s="17"/>
      <c r="BP11" s="17">
        <v>0.31346613079128499</v>
      </c>
      <c r="BQ11" s="17">
        <v>0.32014291474274698</v>
      </c>
      <c r="BR11" s="17">
        <v>0.33777228504027601</v>
      </c>
      <c r="BS11" s="17">
        <v>0.35764223185999799</v>
      </c>
      <c r="BT11" s="17">
        <v>0.44880182253346701</v>
      </c>
      <c r="BU11" s="17">
        <v>0.34143039654499602</v>
      </c>
      <c r="BV11" s="17"/>
      <c r="BW11" s="17">
        <v>0.40515015901758999</v>
      </c>
      <c r="BX11" s="17">
        <v>0.349161885694656</v>
      </c>
      <c r="BY11" s="17">
        <v>0.35286605964711698</v>
      </c>
      <c r="BZ11" s="17">
        <v>0.30054372261787499</v>
      </c>
      <c r="CA11" s="17">
        <v>0.34259776572031297</v>
      </c>
      <c r="CB11" s="17">
        <v>0.25869458372356102</v>
      </c>
      <c r="CC11" s="17">
        <v>0.42202499712340802</v>
      </c>
      <c r="CD11" s="17">
        <v>0.40270235522223802</v>
      </c>
      <c r="CE11" s="17"/>
      <c r="CF11" s="17">
        <v>0.33596174969674097</v>
      </c>
      <c r="CG11" s="17">
        <v>0.33591297978340201</v>
      </c>
      <c r="CH11" s="17">
        <v>0.344979306442601</v>
      </c>
      <c r="CI11" s="17">
        <v>0.36140292521516398</v>
      </c>
      <c r="CJ11" s="17">
        <v>0.35662749518763598</v>
      </c>
      <c r="CK11" s="17"/>
      <c r="CL11" s="17">
        <v>0.27907185422083602</v>
      </c>
      <c r="CM11" s="17"/>
      <c r="CN11" s="17">
        <v>0.359596458354069</v>
      </c>
      <c r="CO11" s="17">
        <v>0.307042204423773</v>
      </c>
      <c r="CP11" s="17">
        <v>0.33458940722724001</v>
      </c>
    </row>
    <row r="12" spans="2:94" x14ac:dyDescent="0.35">
      <c r="B12" s="18" t="s">
        <v>133</v>
      </c>
      <c r="C12" s="19">
        <v>6.0853882400403299E-2</v>
      </c>
      <c r="D12" s="19">
        <v>5.8381833571283299E-2</v>
      </c>
      <c r="E12" s="19">
        <v>6.2979000853525299E-2</v>
      </c>
      <c r="F12" s="19"/>
      <c r="G12" s="19">
        <v>7.5200168627557504E-2</v>
      </c>
      <c r="H12" s="19">
        <v>6.7148188452790997E-2</v>
      </c>
      <c r="I12" s="19">
        <v>7.1456427462672695E-2</v>
      </c>
      <c r="J12" s="19">
        <v>6.6577022855599494E-2</v>
      </c>
      <c r="K12" s="19">
        <v>5.5664056483788603E-2</v>
      </c>
      <c r="L12" s="19">
        <v>3.7102519392679098E-2</v>
      </c>
      <c r="M12" s="19"/>
      <c r="N12" s="19">
        <v>4.4813863504638903E-2</v>
      </c>
      <c r="O12" s="19">
        <v>4.33299327375146E-2</v>
      </c>
      <c r="P12" s="19">
        <v>7.3289795644472105E-2</v>
      </c>
      <c r="Q12" s="19">
        <v>8.6896082601404398E-2</v>
      </c>
      <c r="R12" s="19"/>
      <c r="S12" s="19">
        <v>5.9303411622679297E-2</v>
      </c>
      <c r="T12" s="19">
        <v>8.6138706570238296E-2</v>
      </c>
      <c r="U12" s="19">
        <v>3.1852121337888298E-2</v>
      </c>
      <c r="V12" s="19">
        <v>4.8416564661312098E-2</v>
      </c>
      <c r="W12" s="19">
        <v>3.6956035592152797E-2</v>
      </c>
      <c r="X12" s="19">
        <v>9.6442023313727102E-2</v>
      </c>
      <c r="Y12" s="19">
        <v>4.41172415700085E-2</v>
      </c>
      <c r="Z12" s="19">
        <v>7.62439085489236E-2</v>
      </c>
      <c r="AA12" s="19">
        <v>7.69066239100403E-2</v>
      </c>
      <c r="AB12" s="19">
        <v>3.5020736581741999E-2</v>
      </c>
      <c r="AC12" s="19">
        <v>7.2364390164451203E-2</v>
      </c>
      <c r="AD12" s="19"/>
      <c r="AE12" s="19">
        <v>5.1984414056798302E-2</v>
      </c>
      <c r="AF12" s="19">
        <v>4.6291379600537801E-2</v>
      </c>
      <c r="AG12" s="19">
        <v>0.103160060095307</v>
      </c>
      <c r="AH12" s="19"/>
      <c r="AI12" s="19">
        <v>3.7711853540815701E-2</v>
      </c>
      <c r="AJ12" s="19">
        <v>5.8488659551831197E-2</v>
      </c>
      <c r="AK12" s="19">
        <v>2.5411379991168499E-2</v>
      </c>
      <c r="AL12" s="19">
        <v>7.7737972454531207E-2</v>
      </c>
      <c r="AM12" s="19">
        <v>0.11692265662049001</v>
      </c>
      <c r="AN12" s="19"/>
      <c r="AO12" s="19">
        <v>5.4853139165211097E-2</v>
      </c>
      <c r="AP12" s="19">
        <v>5.4645341994816701E-2</v>
      </c>
      <c r="AQ12" s="19">
        <v>3.1796216295790297E-2</v>
      </c>
      <c r="AR12" s="19"/>
      <c r="AS12" s="19">
        <v>8.1388229889312394E-2</v>
      </c>
      <c r="AT12" s="19">
        <v>7.6507338554930707E-2</v>
      </c>
      <c r="AU12" s="19">
        <v>4.5893837215248298E-2</v>
      </c>
      <c r="AV12" s="19">
        <v>2.5981335327752101E-2</v>
      </c>
      <c r="AW12" s="19">
        <v>5.5095459179165703E-2</v>
      </c>
      <c r="AX12" s="19"/>
      <c r="AY12" s="19">
        <v>0.21973843475555499</v>
      </c>
      <c r="AZ12" s="19">
        <v>8.54782922476722E-2</v>
      </c>
      <c r="BA12" s="19">
        <v>6.1601316910533603E-2</v>
      </c>
      <c r="BB12" s="19">
        <v>8.8104105343539504E-2</v>
      </c>
      <c r="BC12" s="19">
        <v>6.11145113118731E-2</v>
      </c>
      <c r="BD12" s="19">
        <v>7.3502904336092703E-2</v>
      </c>
      <c r="BE12" s="19">
        <v>5.2436002998630403E-2</v>
      </c>
      <c r="BF12" s="19">
        <v>5.3255157015954201E-2</v>
      </c>
      <c r="BG12" s="19">
        <v>3.1195351489372199E-2</v>
      </c>
      <c r="BH12" s="19">
        <v>4.8422612641128203E-2</v>
      </c>
      <c r="BI12" s="19">
        <v>4.5076056439305297E-2</v>
      </c>
      <c r="BJ12" s="19">
        <v>5.8709364274726797E-2</v>
      </c>
      <c r="BK12" s="19">
        <v>2.27046629672179E-2</v>
      </c>
      <c r="BL12" s="19">
        <v>2.4725195572130602E-2</v>
      </c>
      <c r="BM12" s="19">
        <v>3.7731794205453098E-2</v>
      </c>
      <c r="BN12" s="19">
        <v>1.0911846555662699E-2</v>
      </c>
      <c r="BO12" s="19"/>
      <c r="BP12" s="19">
        <v>5.7444184563671501E-2</v>
      </c>
      <c r="BQ12" s="19">
        <v>7.4452955746566199E-2</v>
      </c>
      <c r="BR12" s="19">
        <v>5.3214555091415199E-2</v>
      </c>
      <c r="BS12" s="19">
        <v>6.2236726693448902E-2</v>
      </c>
      <c r="BT12" s="19">
        <v>6.0012464988759097E-2</v>
      </c>
      <c r="BU12" s="19">
        <v>2.5500949972990301E-2</v>
      </c>
      <c r="BV12" s="19"/>
      <c r="BW12" s="19">
        <v>3.8420528143227203E-2</v>
      </c>
      <c r="BX12" s="19">
        <v>5.7194230488719702E-2</v>
      </c>
      <c r="BY12" s="19">
        <v>5.7347295155266202E-2</v>
      </c>
      <c r="BZ12" s="19">
        <v>4.9069345722556897E-2</v>
      </c>
      <c r="CA12" s="19">
        <v>4.9772879099206697E-2</v>
      </c>
      <c r="CB12" s="19">
        <v>4.11439281695547E-2</v>
      </c>
      <c r="CC12" s="19">
        <v>3.9337708686851297E-2</v>
      </c>
      <c r="CD12" s="19">
        <v>9.9782959136382798E-2</v>
      </c>
      <c r="CE12" s="19"/>
      <c r="CF12" s="19">
        <v>4.9003781272505001E-2</v>
      </c>
      <c r="CG12" s="19">
        <v>4.5346070333160897E-2</v>
      </c>
      <c r="CH12" s="19">
        <v>6.8041695706098998E-2</v>
      </c>
      <c r="CI12" s="19">
        <v>7.6806440675931897E-2</v>
      </c>
      <c r="CJ12" s="19">
        <v>0.107319910723692</v>
      </c>
      <c r="CK12" s="19"/>
      <c r="CL12" s="19">
        <v>1.9132431040513501E-2</v>
      </c>
      <c r="CM12" s="19"/>
      <c r="CN12" s="19">
        <v>6.5492583586776607E-2</v>
      </c>
      <c r="CO12" s="19">
        <v>6.6319184409225601E-2</v>
      </c>
      <c r="CP12" s="19">
        <v>4.5233991210868199E-2</v>
      </c>
    </row>
    <row r="13" spans="2:94" x14ac:dyDescent="0.35">
      <c r="B13" s="16" t="s">
        <v>225</v>
      </c>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CP17"/>
  <sheetViews>
    <sheetView showGridLines="0" topLeftCell="A6" workbookViewId="0">
      <pane xSplit="2" topLeftCell="BG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2041</v>
      </c>
      <c r="D7" s="10">
        <v>1029</v>
      </c>
      <c r="E7" s="10">
        <v>1001</v>
      </c>
      <c r="F7" s="10"/>
      <c r="G7" s="10">
        <v>310</v>
      </c>
      <c r="H7" s="10">
        <v>353</v>
      </c>
      <c r="I7" s="10">
        <v>327</v>
      </c>
      <c r="J7" s="10">
        <v>350</v>
      </c>
      <c r="K7" s="10">
        <v>319</v>
      </c>
      <c r="L7" s="10">
        <v>382</v>
      </c>
      <c r="M7" s="10"/>
      <c r="N7" s="10">
        <v>542</v>
      </c>
      <c r="O7" s="10">
        <v>566</v>
      </c>
      <c r="P7" s="10">
        <v>445</v>
      </c>
      <c r="Q7" s="10">
        <v>481</v>
      </c>
      <c r="R7" s="10"/>
      <c r="S7" s="10">
        <v>283</v>
      </c>
      <c r="T7" s="10">
        <v>267</v>
      </c>
      <c r="U7" s="10">
        <v>184</v>
      </c>
      <c r="V7" s="10">
        <v>221</v>
      </c>
      <c r="W7" s="10">
        <v>157</v>
      </c>
      <c r="X7" s="10">
        <v>185</v>
      </c>
      <c r="Y7" s="10">
        <v>159</v>
      </c>
      <c r="Z7" s="10">
        <v>68</v>
      </c>
      <c r="AA7" s="10">
        <v>245</v>
      </c>
      <c r="AB7" s="10">
        <v>162</v>
      </c>
      <c r="AC7" s="10">
        <v>110</v>
      </c>
      <c r="AD7" s="10"/>
      <c r="AE7" s="10">
        <v>730</v>
      </c>
      <c r="AF7" s="10">
        <v>790</v>
      </c>
      <c r="AG7" s="10">
        <v>319</v>
      </c>
      <c r="AH7" s="10"/>
      <c r="AI7" s="10">
        <v>677</v>
      </c>
      <c r="AJ7" s="10">
        <v>592</v>
      </c>
      <c r="AK7" s="10">
        <v>159</v>
      </c>
      <c r="AL7" s="10">
        <v>35</v>
      </c>
      <c r="AM7" s="10">
        <v>280</v>
      </c>
      <c r="AN7" s="10"/>
      <c r="AO7" s="10">
        <v>361</v>
      </c>
      <c r="AP7" s="10">
        <v>748</v>
      </c>
      <c r="AQ7" s="10">
        <v>155</v>
      </c>
      <c r="AR7" s="10"/>
      <c r="AS7" s="10">
        <v>482</v>
      </c>
      <c r="AT7" s="10">
        <v>495</v>
      </c>
      <c r="AU7" s="10">
        <v>537</v>
      </c>
      <c r="AV7" s="10">
        <v>231</v>
      </c>
      <c r="AW7" s="10">
        <v>21</v>
      </c>
      <c r="AX7" s="10"/>
      <c r="AY7" s="10">
        <v>18</v>
      </c>
      <c r="AZ7" s="10">
        <v>106</v>
      </c>
      <c r="BA7" s="10">
        <v>130</v>
      </c>
      <c r="BB7" s="10">
        <v>155</v>
      </c>
      <c r="BC7" s="10">
        <v>201</v>
      </c>
      <c r="BD7" s="10">
        <v>225</v>
      </c>
      <c r="BE7" s="10">
        <v>193</v>
      </c>
      <c r="BF7" s="10">
        <v>148</v>
      </c>
      <c r="BG7" s="10">
        <v>124</v>
      </c>
      <c r="BH7" s="10">
        <v>125</v>
      </c>
      <c r="BI7" s="10">
        <v>149</v>
      </c>
      <c r="BJ7" s="10">
        <v>118</v>
      </c>
      <c r="BK7" s="10">
        <v>87</v>
      </c>
      <c r="BL7" s="10">
        <v>41</v>
      </c>
      <c r="BM7" s="10">
        <v>30</v>
      </c>
      <c r="BN7" s="10">
        <v>84</v>
      </c>
      <c r="BO7" s="10"/>
      <c r="BP7" s="10">
        <v>466</v>
      </c>
      <c r="BQ7" s="10">
        <v>550</v>
      </c>
      <c r="BR7" s="10">
        <v>284</v>
      </c>
      <c r="BS7" s="10">
        <v>414</v>
      </c>
      <c r="BT7" s="10">
        <v>212</v>
      </c>
      <c r="BU7" s="10">
        <v>114</v>
      </c>
      <c r="BV7" s="10"/>
      <c r="BW7" s="10">
        <v>76</v>
      </c>
      <c r="BX7" s="10">
        <v>467</v>
      </c>
      <c r="BY7" s="10">
        <v>585</v>
      </c>
      <c r="BZ7" s="10">
        <v>401</v>
      </c>
      <c r="CA7" s="10">
        <v>210</v>
      </c>
      <c r="CB7" s="10">
        <v>74</v>
      </c>
      <c r="CC7" s="10">
        <v>53</v>
      </c>
      <c r="CD7" s="10">
        <v>82</v>
      </c>
      <c r="CE7" s="10"/>
      <c r="CF7" s="10">
        <v>159</v>
      </c>
      <c r="CG7" s="10">
        <v>748</v>
      </c>
      <c r="CH7" s="10">
        <v>761</v>
      </c>
      <c r="CI7" s="10">
        <v>297</v>
      </c>
      <c r="CJ7" s="10">
        <v>76</v>
      </c>
      <c r="CK7" s="10"/>
      <c r="CL7" s="10">
        <v>213</v>
      </c>
      <c r="CM7" s="10"/>
      <c r="CN7" s="10">
        <v>1173</v>
      </c>
      <c r="CO7" s="10">
        <v>389</v>
      </c>
      <c r="CP7" s="10">
        <v>479</v>
      </c>
    </row>
    <row r="8" spans="2:94" ht="30" customHeight="1" x14ac:dyDescent="0.35">
      <c r="B8" s="11" t="s">
        <v>20</v>
      </c>
      <c r="C8" s="11">
        <v>2040</v>
      </c>
      <c r="D8" s="11">
        <v>1016</v>
      </c>
      <c r="E8" s="11">
        <v>1013</v>
      </c>
      <c r="F8" s="11"/>
      <c r="G8" s="11">
        <v>304</v>
      </c>
      <c r="H8" s="11">
        <v>342</v>
      </c>
      <c r="I8" s="11">
        <v>317</v>
      </c>
      <c r="J8" s="11">
        <v>343</v>
      </c>
      <c r="K8" s="11">
        <v>301</v>
      </c>
      <c r="L8" s="11">
        <v>433</v>
      </c>
      <c r="M8" s="11"/>
      <c r="N8" s="11">
        <v>530</v>
      </c>
      <c r="O8" s="11">
        <v>554</v>
      </c>
      <c r="P8" s="11">
        <v>447</v>
      </c>
      <c r="Q8" s="11">
        <v>502</v>
      </c>
      <c r="R8" s="11"/>
      <c r="S8" s="11">
        <v>294</v>
      </c>
      <c r="T8" s="11">
        <v>260</v>
      </c>
      <c r="U8" s="11">
        <v>185</v>
      </c>
      <c r="V8" s="11">
        <v>210</v>
      </c>
      <c r="W8" s="11">
        <v>154</v>
      </c>
      <c r="X8" s="11">
        <v>190</v>
      </c>
      <c r="Y8" s="11">
        <v>152</v>
      </c>
      <c r="Z8" s="11">
        <v>66</v>
      </c>
      <c r="AA8" s="11">
        <v>236</v>
      </c>
      <c r="AB8" s="11">
        <v>184</v>
      </c>
      <c r="AC8" s="11">
        <v>109</v>
      </c>
      <c r="AD8" s="11"/>
      <c r="AE8" s="11">
        <v>739</v>
      </c>
      <c r="AF8" s="11">
        <v>792</v>
      </c>
      <c r="AG8" s="11">
        <v>313</v>
      </c>
      <c r="AH8" s="11"/>
      <c r="AI8" s="11">
        <v>687</v>
      </c>
      <c r="AJ8" s="11">
        <v>584</v>
      </c>
      <c r="AK8" s="11">
        <v>159</v>
      </c>
      <c r="AL8" s="11">
        <v>35</v>
      </c>
      <c r="AM8" s="11">
        <v>274</v>
      </c>
      <c r="AN8" s="11"/>
      <c r="AO8" s="11">
        <v>364</v>
      </c>
      <c r="AP8" s="11">
        <v>741</v>
      </c>
      <c r="AQ8" s="11">
        <v>156</v>
      </c>
      <c r="AR8" s="11"/>
      <c r="AS8" s="11">
        <v>490</v>
      </c>
      <c r="AT8" s="11">
        <v>493</v>
      </c>
      <c r="AU8" s="11">
        <v>529</v>
      </c>
      <c r="AV8" s="11">
        <v>226</v>
      </c>
      <c r="AW8" s="11">
        <v>20</v>
      </c>
      <c r="AX8" s="11"/>
      <c r="AY8" s="11">
        <v>17</v>
      </c>
      <c r="AZ8" s="11">
        <v>105</v>
      </c>
      <c r="BA8" s="11">
        <v>132</v>
      </c>
      <c r="BB8" s="11">
        <v>156</v>
      </c>
      <c r="BC8" s="11">
        <v>206</v>
      </c>
      <c r="BD8" s="11">
        <v>227</v>
      </c>
      <c r="BE8" s="11">
        <v>196</v>
      </c>
      <c r="BF8" s="11">
        <v>149</v>
      </c>
      <c r="BG8" s="11">
        <v>123</v>
      </c>
      <c r="BH8" s="11">
        <v>122</v>
      </c>
      <c r="BI8" s="11">
        <v>145</v>
      </c>
      <c r="BJ8" s="11">
        <v>116</v>
      </c>
      <c r="BK8" s="11">
        <v>85</v>
      </c>
      <c r="BL8" s="11">
        <v>41</v>
      </c>
      <c r="BM8" s="11">
        <v>29</v>
      </c>
      <c r="BN8" s="11">
        <v>82</v>
      </c>
      <c r="BO8" s="11"/>
      <c r="BP8" s="11">
        <v>462</v>
      </c>
      <c r="BQ8" s="11">
        <v>553</v>
      </c>
      <c r="BR8" s="11">
        <v>280</v>
      </c>
      <c r="BS8" s="11">
        <v>413</v>
      </c>
      <c r="BT8" s="11">
        <v>213</v>
      </c>
      <c r="BU8" s="11">
        <v>117</v>
      </c>
      <c r="BV8" s="11"/>
      <c r="BW8" s="11">
        <v>75</v>
      </c>
      <c r="BX8" s="11">
        <v>464</v>
      </c>
      <c r="BY8" s="11">
        <v>589</v>
      </c>
      <c r="BZ8" s="11">
        <v>403</v>
      </c>
      <c r="CA8" s="11">
        <v>210</v>
      </c>
      <c r="CB8" s="11">
        <v>73</v>
      </c>
      <c r="CC8" s="11">
        <v>53</v>
      </c>
      <c r="CD8" s="11">
        <v>80</v>
      </c>
      <c r="CE8" s="11"/>
      <c r="CF8" s="11">
        <v>160</v>
      </c>
      <c r="CG8" s="11">
        <v>755</v>
      </c>
      <c r="CH8" s="11">
        <v>757</v>
      </c>
      <c r="CI8" s="11">
        <v>293</v>
      </c>
      <c r="CJ8" s="11">
        <v>75</v>
      </c>
      <c r="CK8" s="11"/>
      <c r="CL8" s="11">
        <v>214</v>
      </c>
      <c r="CM8" s="11"/>
      <c r="CN8" s="11">
        <v>1170</v>
      </c>
      <c r="CO8" s="11">
        <v>387</v>
      </c>
      <c r="CP8" s="11">
        <v>483</v>
      </c>
    </row>
    <row r="9" spans="2:94" ht="43.5" x14ac:dyDescent="0.35">
      <c r="B9" s="18" t="s">
        <v>323</v>
      </c>
      <c r="C9" s="17">
        <v>0.14305956174345699</v>
      </c>
      <c r="D9" s="17">
        <v>0.16924362234679799</v>
      </c>
      <c r="E9" s="17">
        <v>0.11834462712395701</v>
      </c>
      <c r="F9" s="17"/>
      <c r="G9" s="17">
        <v>0.243488872032675</v>
      </c>
      <c r="H9" s="17">
        <v>0.18256633736373001</v>
      </c>
      <c r="I9" s="17">
        <v>0.14653980588217699</v>
      </c>
      <c r="J9" s="17">
        <v>0.12847783900170101</v>
      </c>
      <c r="K9" s="17">
        <v>9.5581315600450606E-2</v>
      </c>
      <c r="L9" s="17">
        <v>8.3340905025002202E-2</v>
      </c>
      <c r="M9" s="17"/>
      <c r="N9" s="17">
        <v>0.20243486048457399</v>
      </c>
      <c r="O9" s="17">
        <v>0.13690694017025701</v>
      </c>
      <c r="P9" s="17">
        <v>0.11718424885308799</v>
      </c>
      <c r="Q9" s="17">
        <v>0.10842294513732199</v>
      </c>
      <c r="R9" s="17"/>
      <c r="S9" s="17">
        <v>0.22017316580773699</v>
      </c>
      <c r="T9" s="17">
        <v>0.117086232530855</v>
      </c>
      <c r="U9" s="17">
        <v>0.133473707013956</v>
      </c>
      <c r="V9" s="17">
        <v>6.8000322689019899E-2</v>
      </c>
      <c r="W9" s="17">
        <v>0.165721272188394</v>
      </c>
      <c r="X9" s="17">
        <v>0.17818723545832399</v>
      </c>
      <c r="Y9" s="17">
        <v>0.142825439767817</v>
      </c>
      <c r="Z9" s="17">
        <v>0.121193615605949</v>
      </c>
      <c r="AA9" s="17">
        <v>0.15628512339714201</v>
      </c>
      <c r="AB9" s="17">
        <v>0.13518761483301001</v>
      </c>
      <c r="AC9" s="17">
        <v>6.2679408394523295E-2</v>
      </c>
      <c r="AD9" s="17"/>
      <c r="AE9" s="17">
        <v>0.11648336153505399</v>
      </c>
      <c r="AF9" s="17">
        <v>0.15591688527966499</v>
      </c>
      <c r="AG9" s="17">
        <v>0.113338118640123</v>
      </c>
      <c r="AH9" s="17"/>
      <c r="AI9" s="17">
        <v>0.121753992957072</v>
      </c>
      <c r="AJ9" s="17">
        <v>0.183999914184277</v>
      </c>
      <c r="AK9" s="17">
        <v>0.12800499446851399</v>
      </c>
      <c r="AL9" s="17">
        <v>0.13836086346951301</v>
      </c>
      <c r="AM9" s="17">
        <v>0.106778864332645</v>
      </c>
      <c r="AN9" s="17"/>
      <c r="AO9" s="17">
        <v>0.13221518667341001</v>
      </c>
      <c r="AP9" s="17">
        <v>0.18350790592675301</v>
      </c>
      <c r="AQ9" s="17">
        <v>0.14419414412037199</v>
      </c>
      <c r="AR9" s="17"/>
      <c r="AS9" s="17">
        <v>9.6092945470633601E-2</v>
      </c>
      <c r="AT9" s="17">
        <v>0.12370233735016301</v>
      </c>
      <c r="AU9" s="17">
        <v>0.18171321611125099</v>
      </c>
      <c r="AV9" s="17">
        <v>0.20056265679191099</v>
      </c>
      <c r="AW9" s="17">
        <v>0.423973403092334</v>
      </c>
      <c r="AX9" s="17"/>
      <c r="AY9" s="17">
        <v>0.16673043303805599</v>
      </c>
      <c r="AZ9" s="17">
        <v>0.13644274436053</v>
      </c>
      <c r="BA9" s="17">
        <v>0.11326037521382699</v>
      </c>
      <c r="BB9" s="17">
        <v>9.5009963825165494E-2</v>
      </c>
      <c r="BC9" s="17">
        <v>0.124032197229343</v>
      </c>
      <c r="BD9" s="17">
        <v>0.15979446162910299</v>
      </c>
      <c r="BE9" s="17">
        <v>0.121581767995731</v>
      </c>
      <c r="BF9" s="17">
        <v>0.120889754031742</v>
      </c>
      <c r="BG9" s="17">
        <v>0.102740720836967</v>
      </c>
      <c r="BH9" s="17">
        <v>0.12818416140352601</v>
      </c>
      <c r="BI9" s="17">
        <v>0.185160304376324</v>
      </c>
      <c r="BJ9" s="17">
        <v>0.21613173795978499</v>
      </c>
      <c r="BK9" s="17">
        <v>0.158295378508122</v>
      </c>
      <c r="BL9" s="17">
        <v>0.16700452416660999</v>
      </c>
      <c r="BM9" s="17">
        <v>0.29300483296560098</v>
      </c>
      <c r="BN9" s="17">
        <v>0.35827224284025999</v>
      </c>
      <c r="BO9" s="17"/>
      <c r="BP9" s="17">
        <v>0.212851126379803</v>
      </c>
      <c r="BQ9" s="17">
        <v>0.151695850835493</v>
      </c>
      <c r="BR9" s="17">
        <v>0.121531758786721</v>
      </c>
      <c r="BS9" s="17">
        <v>0.10801209468794699</v>
      </c>
      <c r="BT9" s="17">
        <v>8.25391496878458E-2</v>
      </c>
      <c r="BU9" s="17">
        <v>0.113557580039885</v>
      </c>
      <c r="BV9" s="17"/>
      <c r="BW9" s="17">
        <v>0.14385876259938499</v>
      </c>
      <c r="BX9" s="17">
        <v>0.16315332079138201</v>
      </c>
      <c r="BY9" s="17">
        <v>0.120521735889002</v>
      </c>
      <c r="BZ9" s="17">
        <v>0.147147624127309</v>
      </c>
      <c r="CA9" s="17">
        <v>0.155668211147278</v>
      </c>
      <c r="CB9" s="17">
        <v>0.17609600638852599</v>
      </c>
      <c r="CC9" s="17">
        <v>0.20091288078144501</v>
      </c>
      <c r="CD9" s="17">
        <v>0.13349892556599699</v>
      </c>
      <c r="CE9" s="17"/>
      <c r="CF9" s="17">
        <v>0.23527159754510801</v>
      </c>
      <c r="CG9" s="17">
        <v>0.153787841512631</v>
      </c>
      <c r="CH9" s="17">
        <v>0.130634942509467</v>
      </c>
      <c r="CI9" s="17">
        <v>0.102822303997015</v>
      </c>
      <c r="CJ9" s="17">
        <v>0.121261771755774</v>
      </c>
      <c r="CK9" s="17"/>
      <c r="CL9" s="17">
        <v>0.164765570164988</v>
      </c>
      <c r="CM9" s="17"/>
      <c r="CN9" s="17">
        <v>0.14173004633699099</v>
      </c>
      <c r="CO9" s="17">
        <v>0.116163844608707</v>
      </c>
      <c r="CP9" s="17">
        <v>0.16784521724208301</v>
      </c>
    </row>
    <row r="10" spans="2:94" ht="43.5" x14ac:dyDescent="0.35">
      <c r="B10" s="18" t="s">
        <v>324</v>
      </c>
      <c r="C10" s="17">
        <v>0.27842571772064501</v>
      </c>
      <c r="D10" s="17">
        <v>0.30851600936680901</v>
      </c>
      <c r="E10" s="17">
        <v>0.24840759330412701</v>
      </c>
      <c r="F10" s="17"/>
      <c r="G10" s="17">
        <v>0.39368295293019301</v>
      </c>
      <c r="H10" s="17">
        <v>0.35835957172445898</v>
      </c>
      <c r="I10" s="17">
        <v>0.31119904810698701</v>
      </c>
      <c r="J10" s="17">
        <v>0.23593430103015001</v>
      </c>
      <c r="K10" s="17">
        <v>0.19288652668386899</v>
      </c>
      <c r="L10" s="17">
        <v>0.203457959786009</v>
      </c>
      <c r="M10" s="17"/>
      <c r="N10" s="17">
        <v>0.29480346203293301</v>
      </c>
      <c r="O10" s="17">
        <v>0.28177897315599698</v>
      </c>
      <c r="P10" s="17">
        <v>0.29317162399635499</v>
      </c>
      <c r="Q10" s="17">
        <v>0.246258187482499</v>
      </c>
      <c r="R10" s="17"/>
      <c r="S10" s="17">
        <v>0.36814173877432099</v>
      </c>
      <c r="T10" s="17">
        <v>0.21326717387937599</v>
      </c>
      <c r="U10" s="17">
        <v>0.24728371019123899</v>
      </c>
      <c r="V10" s="17">
        <v>0.27535456098960098</v>
      </c>
      <c r="W10" s="17">
        <v>0.309471003968883</v>
      </c>
      <c r="X10" s="17">
        <v>0.27276432398681699</v>
      </c>
      <c r="Y10" s="17">
        <v>0.266640224475437</v>
      </c>
      <c r="Z10" s="17">
        <v>0.38560100720818502</v>
      </c>
      <c r="AA10" s="17">
        <v>0.25788123675396102</v>
      </c>
      <c r="AB10" s="17">
        <v>0.24646263502924001</v>
      </c>
      <c r="AC10" s="17">
        <v>0.26690826260529799</v>
      </c>
      <c r="AD10" s="17"/>
      <c r="AE10" s="17">
        <v>0.23492207602555701</v>
      </c>
      <c r="AF10" s="17">
        <v>0.308047675864347</v>
      </c>
      <c r="AG10" s="17">
        <v>0.27176644076753997</v>
      </c>
      <c r="AH10" s="17"/>
      <c r="AI10" s="17">
        <v>0.24980448609764</v>
      </c>
      <c r="AJ10" s="17">
        <v>0.33721555993076802</v>
      </c>
      <c r="AK10" s="17">
        <v>0.32217252805699198</v>
      </c>
      <c r="AL10" s="17">
        <v>0.156222437204736</v>
      </c>
      <c r="AM10" s="17">
        <v>0.193324864162951</v>
      </c>
      <c r="AN10" s="17"/>
      <c r="AO10" s="17">
        <v>0.261424881922459</v>
      </c>
      <c r="AP10" s="17">
        <v>0.323122924358688</v>
      </c>
      <c r="AQ10" s="17">
        <v>0.37638449859586498</v>
      </c>
      <c r="AR10" s="17"/>
      <c r="AS10" s="17">
        <v>0.23927571119616001</v>
      </c>
      <c r="AT10" s="17">
        <v>0.26030532099986597</v>
      </c>
      <c r="AU10" s="17">
        <v>0.30341312603050402</v>
      </c>
      <c r="AV10" s="17">
        <v>0.35024552532565101</v>
      </c>
      <c r="AW10" s="17">
        <v>0.28552166039723897</v>
      </c>
      <c r="AX10" s="17"/>
      <c r="AY10" s="17">
        <v>0.38259849529484802</v>
      </c>
      <c r="AZ10" s="17">
        <v>0.28134532507972598</v>
      </c>
      <c r="BA10" s="17">
        <v>0.275676556211496</v>
      </c>
      <c r="BB10" s="17">
        <v>0.22784917260056201</v>
      </c>
      <c r="BC10" s="17">
        <v>0.26393838885566101</v>
      </c>
      <c r="BD10" s="17">
        <v>0.205248871346418</v>
      </c>
      <c r="BE10" s="17">
        <v>0.35215788884704202</v>
      </c>
      <c r="BF10" s="17">
        <v>0.27894534749614802</v>
      </c>
      <c r="BG10" s="17">
        <v>0.38729301949711398</v>
      </c>
      <c r="BH10" s="17">
        <v>0.27883308394960998</v>
      </c>
      <c r="BI10" s="17">
        <v>0.27137798386728501</v>
      </c>
      <c r="BJ10" s="17">
        <v>0.28341712009264303</v>
      </c>
      <c r="BK10" s="17">
        <v>0.28448008203827801</v>
      </c>
      <c r="BL10" s="17">
        <v>0.272045657273352</v>
      </c>
      <c r="BM10" s="17">
        <v>0.30324312947086901</v>
      </c>
      <c r="BN10" s="17">
        <v>0.33808109307231499</v>
      </c>
      <c r="BO10" s="17"/>
      <c r="BP10" s="17">
        <v>0.36575708717337102</v>
      </c>
      <c r="BQ10" s="17">
        <v>0.25295042935613798</v>
      </c>
      <c r="BR10" s="17">
        <v>0.27741433736207699</v>
      </c>
      <c r="BS10" s="17">
        <v>0.25920544540892998</v>
      </c>
      <c r="BT10" s="17">
        <v>0.22501715524681201</v>
      </c>
      <c r="BU10" s="17">
        <v>0.22427684263949901</v>
      </c>
      <c r="BV10" s="17"/>
      <c r="BW10" s="17">
        <v>0.37304661535168299</v>
      </c>
      <c r="BX10" s="17">
        <v>0.26423163704749297</v>
      </c>
      <c r="BY10" s="17">
        <v>0.28507426397575703</v>
      </c>
      <c r="BZ10" s="17">
        <v>0.28728527773850698</v>
      </c>
      <c r="CA10" s="17">
        <v>0.29775038035436002</v>
      </c>
      <c r="CB10" s="17">
        <v>0.30715205626567899</v>
      </c>
      <c r="CC10" s="17">
        <v>0.29521112262345101</v>
      </c>
      <c r="CD10" s="17">
        <v>0.19981764159482401</v>
      </c>
      <c r="CE10" s="17"/>
      <c r="CF10" s="17">
        <v>0.30985055273009798</v>
      </c>
      <c r="CG10" s="17">
        <v>0.25131722955800601</v>
      </c>
      <c r="CH10" s="17">
        <v>0.29914067646022102</v>
      </c>
      <c r="CI10" s="17">
        <v>0.28040309246673001</v>
      </c>
      <c r="CJ10" s="17">
        <v>0.267485370854189</v>
      </c>
      <c r="CK10" s="17"/>
      <c r="CL10" s="17">
        <v>0.32722086290152302</v>
      </c>
      <c r="CM10" s="17"/>
      <c r="CN10" s="17">
        <v>0.27037838902093497</v>
      </c>
      <c r="CO10" s="17">
        <v>0.30928964601563602</v>
      </c>
      <c r="CP10" s="17">
        <v>0.27317502740231397</v>
      </c>
    </row>
    <row r="11" spans="2:94" ht="29" x14ac:dyDescent="0.35">
      <c r="B11" s="18" t="s">
        <v>325</v>
      </c>
      <c r="C11" s="17">
        <v>0.496888081251247</v>
      </c>
      <c r="D11" s="17">
        <v>0.44456713942024501</v>
      </c>
      <c r="E11" s="17">
        <v>0.54778281940779305</v>
      </c>
      <c r="F11" s="17"/>
      <c r="G11" s="17">
        <v>0.27642608126003299</v>
      </c>
      <c r="H11" s="17">
        <v>0.3657575658037</v>
      </c>
      <c r="I11" s="17">
        <v>0.45382590566327902</v>
      </c>
      <c r="J11" s="17">
        <v>0.54565797275460104</v>
      </c>
      <c r="K11" s="17">
        <v>0.63676055736333104</v>
      </c>
      <c r="L11" s="17">
        <v>0.65096751254266005</v>
      </c>
      <c r="M11" s="17"/>
      <c r="N11" s="17">
        <v>0.44184634478901702</v>
      </c>
      <c r="O11" s="17">
        <v>0.50729339647336003</v>
      </c>
      <c r="P11" s="17">
        <v>0.50608550653392104</v>
      </c>
      <c r="Q11" s="17">
        <v>0.53401722459277401</v>
      </c>
      <c r="R11" s="17"/>
      <c r="S11" s="17">
        <v>0.33741795071883202</v>
      </c>
      <c r="T11" s="17">
        <v>0.55799758072907901</v>
      </c>
      <c r="U11" s="17">
        <v>0.55553227309494002</v>
      </c>
      <c r="V11" s="17">
        <v>0.58741501810942998</v>
      </c>
      <c r="W11" s="17">
        <v>0.46691813028564699</v>
      </c>
      <c r="X11" s="17">
        <v>0.42973649358155003</v>
      </c>
      <c r="Y11" s="17">
        <v>0.51987362789952296</v>
      </c>
      <c r="Z11" s="17">
        <v>0.43294406067457902</v>
      </c>
      <c r="AA11" s="17">
        <v>0.485354653376385</v>
      </c>
      <c r="AB11" s="17">
        <v>0.558336679741395</v>
      </c>
      <c r="AC11" s="17">
        <v>0.59474999885493995</v>
      </c>
      <c r="AD11" s="17"/>
      <c r="AE11" s="17">
        <v>0.56549701150071596</v>
      </c>
      <c r="AF11" s="17">
        <v>0.475798328956134</v>
      </c>
      <c r="AG11" s="17">
        <v>0.49675355088732498</v>
      </c>
      <c r="AH11" s="17"/>
      <c r="AI11" s="17">
        <v>0.56500098537028698</v>
      </c>
      <c r="AJ11" s="17">
        <v>0.40049409374535</v>
      </c>
      <c r="AK11" s="17">
        <v>0.51611099718759101</v>
      </c>
      <c r="AL11" s="17">
        <v>0.59588810695362504</v>
      </c>
      <c r="AM11" s="17">
        <v>0.56127792150876399</v>
      </c>
      <c r="AN11" s="17"/>
      <c r="AO11" s="17">
        <v>0.52731354013408804</v>
      </c>
      <c r="AP11" s="17">
        <v>0.41882506050444701</v>
      </c>
      <c r="AQ11" s="17">
        <v>0.446272467870579</v>
      </c>
      <c r="AR11" s="17"/>
      <c r="AS11" s="17">
        <v>0.55190441638226095</v>
      </c>
      <c r="AT11" s="17">
        <v>0.51722280690165201</v>
      </c>
      <c r="AU11" s="17">
        <v>0.452029603311215</v>
      </c>
      <c r="AV11" s="17">
        <v>0.40631497432264702</v>
      </c>
      <c r="AW11" s="17">
        <v>0.235409477331261</v>
      </c>
      <c r="AX11" s="17"/>
      <c r="AY11" s="17">
        <v>0.17448827930463501</v>
      </c>
      <c r="AZ11" s="17">
        <v>0.49018184460329001</v>
      </c>
      <c r="BA11" s="17">
        <v>0.51822885166342803</v>
      </c>
      <c r="BB11" s="17">
        <v>0.56623737335972102</v>
      </c>
      <c r="BC11" s="17">
        <v>0.521189481741409</v>
      </c>
      <c r="BD11" s="17">
        <v>0.55635923022599698</v>
      </c>
      <c r="BE11" s="17">
        <v>0.44329762773536502</v>
      </c>
      <c r="BF11" s="17">
        <v>0.529163353217738</v>
      </c>
      <c r="BG11" s="17">
        <v>0.46190740539719699</v>
      </c>
      <c r="BH11" s="17">
        <v>0.53745398130599698</v>
      </c>
      <c r="BI11" s="17">
        <v>0.46700365435456498</v>
      </c>
      <c r="BJ11" s="17">
        <v>0.430852901174471</v>
      </c>
      <c r="BK11" s="17">
        <v>0.52263312427522401</v>
      </c>
      <c r="BL11" s="17">
        <v>0.51388624584795095</v>
      </c>
      <c r="BM11" s="17">
        <v>0.40375203756353101</v>
      </c>
      <c r="BN11" s="17">
        <v>0.281619186238806</v>
      </c>
      <c r="BO11" s="17"/>
      <c r="BP11" s="17">
        <v>0.33683779183881901</v>
      </c>
      <c r="BQ11" s="17">
        <v>0.496506637081498</v>
      </c>
      <c r="BR11" s="17">
        <v>0.53802493303353205</v>
      </c>
      <c r="BS11" s="17">
        <v>0.55396908929560096</v>
      </c>
      <c r="BT11" s="17">
        <v>0.60906401305748104</v>
      </c>
      <c r="BU11" s="17">
        <v>0.62149712263958901</v>
      </c>
      <c r="BV11" s="17"/>
      <c r="BW11" s="17">
        <v>0.40550153872856498</v>
      </c>
      <c r="BX11" s="17">
        <v>0.48484498610613502</v>
      </c>
      <c r="BY11" s="17">
        <v>0.52012828899151597</v>
      </c>
      <c r="BZ11" s="17">
        <v>0.49872523492288501</v>
      </c>
      <c r="CA11" s="17">
        <v>0.48609881035943903</v>
      </c>
      <c r="CB11" s="17">
        <v>0.43604860571610599</v>
      </c>
      <c r="CC11" s="17">
        <v>0.44581539072215298</v>
      </c>
      <c r="CD11" s="17">
        <v>0.56777467196293896</v>
      </c>
      <c r="CE11" s="17"/>
      <c r="CF11" s="17">
        <v>0.38464708021766802</v>
      </c>
      <c r="CG11" s="17">
        <v>0.52202394999430701</v>
      </c>
      <c r="CH11" s="17">
        <v>0.48436913834365097</v>
      </c>
      <c r="CI11" s="17">
        <v>0.53038405456617199</v>
      </c>
      <c r="CJ11" s="17">
        <v>0.47856610830602297</v>
      </c>
      <c r="CK11" s="17"/>
      <c r="CL11" s="17">
        <v>0.464831381325578</v>
      </c>
      <c r="CM11" s="17"/>
      <c r="CN11" s="17">
        <v>0.50461596367861095</v>
      </c>
      <c r="CO11" s="17">
        <v>0.47177284058829699</v>
      </c>
      <c r="CP11" s="17">
        <v>0.498303429304715</v>
      </c>
    </row>
    <row r="12" spans="2:94" x14ac:dyDescent="0.35">
      <c r="B12" s="18" t="s">
        <v>133</v>
      </c>
      <c r="C12" s="19">
        <v>8.1626639284651303E-2</v>
      </c>
      <c r="D12" s="19">
        <v>7.7673228866148802E-2</v>
      </c>
      <c r="E12" s="19">
        <v>8.5464960164123305E-2</v>
      </c>
      <c r="F12" s="19"/>
      <c r="G12" s="19">
        <v>8.6402093777098704E-2</v>
      </c>
      <c r="H12" s="19">
        <v>9.3316525108111004E-2</v>
      </c>
      <c r="I12" s="19">
        <v>8.8435240347556995E-2</v>
      </c>
      <c r="J12" s="19">
        <v>8.9929887213548096E-2</v>
      </c>
      <c r="K12" s="19">
        <v>7.4771600352350101E-2</v>
      </c>
      <c r="L12" s="19">
        <v>6.2233622646329E-2</v>
      </c>
      <c r="M12" s="19"/>
      <c r="N12" s="19">
        <v>6.0915332693476598E-2</v>
      </c>
      <c r="O12" s="19">
        <v>7.4020690200385694E-2</v>
      </c>
      <c r="P12" s="19">
        <v>8.3558620616635604E-2</v>
      </c>
      <c r="Q12" s="19">
        <v>0.11130164278740499</v>
      </c>
      <c r="R12" s="19"/>
      <c r="S12" s="19">
        <v>7.4267144699110194E-2</v>
      </c>
      <c r="T12" s="19">
        <v>0.11164901286069</v>
      </c>
      <c r="U12" s="19">
        <v>6.37103096998657E-2</v>
      </c>
      <c r="V12" s="19">
        <v>6.9230098211949101E-2</v>
      </c>
      <c r="W12" s="19">
        <v>5.7889593557076E-2</v>
      </c>
      <c r="X12" s="19">
        <v>0.11931194697330801</v>
      </c>
      <c r="Y12" s="19">
        <v>7.0660707857222796E-2</v>
      </c>
      <c r="Z12" s="19">
        <v>6.0261316511287001E-2</v>
      </c>
      <c r="AA12" s="19">
        <v>0.10047898647251299</v>
      </c>
      <c r="AB12" s="19">
        <v>6.0013070396355103E-2</v>
      </c>
      <c r="AC12" s="19">
        <v>7.5662330145238099E-2</v>
      </c>
      <c r="AD12" s="19"/>
      <c r="AE12" s="19">
        <v>8.3097550938672202E-2</v>
      </c>
      <c r="AF12" s="19">
        <v>6.02371098998545E-2</v>
      </c>
      <c r="AG12" s="19">
        <v>0.11814188970501199</v>
      </c>
      <c r="AH12" s="19"/>
      <c r="AI12" s="19">
        <v>6.3440535575000706E-2</v>
      </c>
      <c r="AJ12" s="19">
        <v>7.8290432139605098E-2</v>
      </c>
      <c r="AK12" s="19">
        <v>3.37114802869024E-2</v>
      </c>
      <c r="AL12" s="19">
        <v>0.109528592372126</v>
      </c>
      <c r="AM12" s="19">
        <v>0.13861834999563899</v>
      </c>
      <c r="AN12" s="19"/>
      <c r="AO12" s="19">
        <v>7.9046391270042704E-2</v>
      </c>
      <c r="AP12" s="19">
        <v>7.4544109210111495E-2</v>
      </c>
      <c r="AQ12" s="19">
        <v>3.3148889413183599E-2</v>
      </c>
      <c r="AR12" s="19"/>
      <c r="AS12" s="19">
        <v>0.11272692695094599</v>
      </c>
      <c r="AT12" s="19">
        <v>9.8769534748318594E-2</v>
      </c>
      <c r="AU12" s="19">
        <v>6.2844054547029904E-2</v>
      </c>
      <c r="AV12" s="19">
        <v>4.2876843559790802E-2</v>
      </c>
      <c r="AW12" s="19">
        <v>5.5095459179165703E-2</v>
      </c>
      <c r="AX12" s="19"/>
      <c r="AY12" s="19">
        <v>0.27618279236246102</v>
      </c>
      <c r="AZ12" s="19">
        <v>9.2030085956453095E-2</v>
      </c>
      <c r="BA12" s="19">
        <v>9.2834216911249004E-2</v>
      </c>
      <c r="BB12" s="19">
        <v>0.110903490214551</v>
      </c>
      <c r="BC12" s="19">
        <v>9.0839932173587004E-2</v>
      </c>
      <c r="BD12" s="19">
        <v>7.8597436798481898E-2</v>
      </c>
      <c r="BE12" s="19">
        <v>8.2962715421861802E-2</v>
      </c>
      <c r="BF12" s="19">
        <v>7.1001545254372606E-2</v>
      </c>
      <c r="BG12" s="19">
        <v>4.8058854268721897E-2</v>
      </c>
      <c r="BH12" s="19">
        <v>5.5528773340867497E-2</v>
      </c>
      <c r="BI12" s="19">
        <v>7.6458057401824694E-2</v>
      </c>
      <c r="BJ12" s="19">
        <v>6.9598240773101505E-2</v>
      </c>
      <c r="BK12" s="19">
        <v>3.4591415178377001E-2</v>
      </c>
      <c r="BL12" s="19">
        <v>4.7063572712086998E-2</v>
      </c>
      <c r="BM12" s="19">
        <v>0</v>
      </c>
      <c r="BN12" s="19">
        <v>2.20274778486193E-2</v>
      </c>
      <c r="BO12" s="19"/>
      <c r="BP12" s="19">
        <v>8.4553994608006805E-2</v>
      </c>
      <c r="BQ12" s="19">
        <v>9.8847082726871399E-2</v>
      </c>
      <c r="BR12" s="19">
        <v>6.3028970817669602E-2</v>
      </c>
      <c r="BS12" s="19">
        <v>7.8813370607522706E-2</v>
      </c>
      <c r="BT12" s="19">
        <v>8.3379682007861597E-2</v>
      </c>
      <c r="BU12" s="19">
        <v>4.0668454681026402E-2</v>
      </c>
      <c r="BV12" s="19"/>
      <c r="BW12" s="19">
        <v>7.7593083320367698E-2</v>
      </c>
      <c r="BX12" s="19">
        <v>8.7770056054990497E-2</v>
      </c>
      <c r="BY12" s="19">
        <v>7.4275711143724499E-2</v>
      </c>
      <c r="BZ12" s="19">
        <v>6.6841863211298896E-2</v>
      </c>
      <c r="CA12" s="19">
        <v>6.0482598138921803E-2</v>
      </c>
      <c r="CB12" s="19">
        <v>8.0703331629689401E-2</v>
      </c>
      <c r="CC12" s="19">
        <v>5.8060605872950699E-2</v>
      </c>
      <c r="CD12" s="19">
        <v>9.8908760876240606E-2</v>
      </c>
      <c r="CE12" s="19"/>
      <c r="CF12" s="19">
        <v>7.0230769507125104E-2</v>
      </c>
      <c r="CG12" s="19">
        <v>7.2870978935056105E-2</v>
      </c>
      <c r="CH12" s="19">
        <v>8.5855242686661407E-2</v>
      </c>
      <c r="CI12" s="19">
        <v>8.6390548970082998E-2</v>
      </c>
      <c r="CJ12" s="19">
        <v>0.13268674908401501</v>
      </c>
      <c r="CK12" s="19"/>
      <c r="CL12" s="19">
        <v>4.3182185607910699E-2</v>
      </c>
      <c r="CM12" s="19"/>
      <c r="CN12" s="19">
        <v>8.3275600963462995E-2</v>
      </c>
      <c r="CO12" s="19">
        <v>0.10277366878736099</v>
      </c>
      <c r="CP12" s="19">
        <v>6.0676326050887797E-2</v>
      </c>
    </row>
    <row r="13" spans="2:94" x14ac:dyDescent="0.35">
      <c r="B13" s="16" t="s">
        <v>225</v>
      </c>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G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326</v>
      </c>
      <c r="E2" s="26"/>
      <c r="F2" s="26"/>
      <c r="G2" s="26"/>
    </row>
    <row r="6" spans="2:7" ht="50" customHeight="1" x14ac:dyDescent="0.35">
      <c r="B6" s="23" t="s">
        <v>15</v>
      </c>
      <c r="C6" s="23" t="s">
        <v>319</v>
      </c>
      <c r="D6" s="23" t="s">
        <v>321</v>
      </c>
      <c r="E6" s="23" t="s">
        <v>331</v>
      </c>
      <c r="F6" s="23" t="s">
        <v>322</v>
      </c>
    </row>
    <row r="7" spans="2:7" ht="29" x14ac:dyDescent="0.35">
      <c r="B7" s="18" t="s">
        <v>325</v>
      </c>
      <c r="C7" s="17">
        <v>0.30428774414849102</v>
      </c>
      <c r="D7" s="17">
        <v>0.33556710238978299</v>
      </c>
      <c r="E7" s="17">
        <v>0.48883586956783198</v>
      </c>
      <c r="F7" s="17">
        <v>0.50146323154328698</v>
      </c>
    </row>
    <row r="8" spans="2:7" ht="43.5" x14ac:dyDescent="0.35">
      <c r="B8" s="18" t="s">
        <v>324</v>
      </c>
      <c r="C8" s="17">
        <v>0.364691315605503</v>
      </c>
      <c r="D8" s="17">
        <v>0.32364867106418199</v>
      </c>
      <c r="E8" s="17">
        <v>0.28340560813193899</v>
      </c>
      <c r="F8" s="17">
        <v>0.27099375624961503</v>
      </c>
    </row>
    <row r="9" spans="2:7" ht="43.5" x14ac:dyDescent="0.35">
      <c r="B9" s="18" t="s">
        <v>323</v>
      </c>
      <c r="C9" s="17">
        <v>0.24840761480766799</v>
      </c>
      <c r="D9" s="17">
        <v>0.26039455106519299</v>
      </c>
      <c r="E9" s="17">
        <v>0.14869833617230599</v>
      </c>
      <c r="F9" s="17">
        <v>0.14376727691242699</v>
      </c>
    </row>
    <row r="10" spans="2:7" x14ac:dyDescent="0.35">
      <c r="B10" s="18" t="s">
        <v>133</v>
      </c>
      <c r="C10" s="17">
        <v>8.2613325438338006E-2</v>
      </c>
      <c r="D10" s="17">
        <v>8.0389675480841805E-2</v>
      </c>
      <c r="E10" s="17">
        <v>7.9060186127922205E-2</v>
      </c>
      <c r="F10" s="17">
        <v>8.3775735294670195E-2</v>
      </c>
    </row>
    <row r="11" spans="2:7" x14ac:dyDescent="0.35">
      <c r="B11" s="16" t="s">
        <v>225</v>
      </c>
      <c r="C11" s="16"/>
      <c r="D11" s="16"/>
      <c r="E11" s="16"/>
      <c r="F11" s="16"/>
    </row>
    <row r="12" spans="2:7" x14ac:dyDescent="0.35">
      <c r="B12" t="s">
        <v>126</v>
      </c>
    </row>
    <row r="13" spans="2:7" x14ac:dyDescent="0.35">
      <c r="B13" t="s">
        <v>127</v>
      </c>
    </row>
    <row r="17" spans="2:2" x14ac:dyDescent="0.35">
      <c r="B17"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CP17"/>
  <sheetViews>
    <sheetView showGridLines="0" topLeftCell="A1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1979</v>
      </c>
      <c r="D7" s="10">
        <v>971</v>
      </c>
      <c r="E7" s="10">
        <v>1003</v>
      </c>
      <c r="F7" s="10"/>
      <c r="G7" s="10">
        <v>264</v>
      </c>
      <c r="H7" s="10">
        <v>359</v>
      </c>
      <c r="I7" s="10">
        <v>374</v>
      </c>
      <c r="J7" s="10">
        <v>346</v>
      </c>
      <c r="K7" s="10">
        <v>279</v>
      </c>
      <c r="L7" s="10">
        <v>357</v>
      </c>
      <c r="M7" s="10"/>
      <c r="N7" s="10">
        <v>567</v>
      </c>
      <c r="O7" s="10">
        <v>497</v>
      </c>
      <c r="P7" s="10">
        <v>432</v>
      </c>
      <c r="Q7" s="10">
        <v>477</v>
      </c>
      <c r="R7" s="10"/>
      <c r="S7" s="10">
        <v>278</v>
      </c>
      <c r="T7" s="10">
        <v>287</v>
      </c>
      <c r="U7" s="10">
        <v>145</v>
      </c>
      <c r="V7" s="10">
        <v>172</v>
      </c>
      <c r="W7" s="10">
        <v>135</v>
      </c>
      <c r="X7" s="10">
        <v>175</v>
      </c>
      <c r="Y7" s="10">
        <v>189</v>
      </c>
      <c r="Z7" s="10">
        <v>101</v>
      </c>
      <c r="AA7" s="10">
        <v>230</v>
      </c>
      <c r="AB7" s="10">
        <v>167</v>
      </c>
      <c r="AC7" s="10">
        <v>100</v>
      </c>
      <c r="AD7" s="10"/>
      <c r="AE7" s="10">
        <v>717</v>
      </c>
      <c r="AF7" s="10">
        <v>784</v>
      </c>
      <c r="AG7" s="10">
        <v>285</v>
      </c>
      <c r="AH7" s="10"/>
      <c r="AI7" s="10">
        <v>707</v>
      </c>
      <c r="AJ7" s="10">
        <v>563</v>
      </c>
      <c r="AK7" s="10">
        <v>124</v>
      </c>
      <c r="AL7" s="10">
        <v>35</v>
      </c>
      <c r="AM7" s="10">
        <v>276</v>
      </c>
      <c r="AN7" s="10"/>
      <c r="AO7" s="10">
        <v>377</v>
      </c>
      <c r="AP7" s="10">
        <v>741</v>
      </c>
      <c r="AQ7" s="10">
        <v>130</v>
      </c>
      <c r="AR7" s="10"/>
      <c r="AS7" s="10">
        <v>430</v>
      </c>
      <c r="AT7" s="10">
        <v>436</v>
      </c>
      <c r="AU7" s="10">
        <v>531</v>
      </c>
      <c r="AV7" s="10">
        <v>264</v>
      </c>
      <c r="AW7" s="10">
        <v>26</v>
      </c>
      <c r="AX7" s="10"/>
      <c r="AY7" s="10">
        <v>13</v>
      </c>
      <c r="AZ7" s="10">
        <v>91</v>
      </c>
      <c r="BA7" s="10">
        <v>129</v>
      </c>
      <c r="BB7" s="10">
        <v>138</v>
      </c>
      <c r="BC7" s="10">
        <v>209</v>
      </c>
      <c r="BD7" s="10">
        <v>208</v>
      </c>
      <c r="BE7" s="10">
        <v>186</v>
      </c>
      <c r="BF7" s="10">
        <v>146</v>
      </c>
      <c r="BG7" s="10">
        <v>133</v>
      </c>
      <c r="BH7" s="10">
        <v>106</v>
      </c>
      <c r="BI7" s="10">
        <v>175</v>
      </c>
      <c r="BJ7" s="10">
        <v>102</v>
      </c>
      <c r="BK7" s="10">
        <v>86</v>
      </c>
      <c r="BL7" s="10">
        <v>39</v>
      </c>
      <c r="BM7" s="10">
        <v>45</v>
      </c>
      <c r="BN7" s="10">
        <v>79</v>
      </c>
      <c r="BO7" s="10"/>
      <c r="BP7" s="10">
        <v>455</v>
      </c>
      <c r="BQ7" s="10">
        <v>554</v>
      </c>
      <c r="BR7" s="10">
        <v>252</v>
      </c>
      <c r="BS7" s="10">
        <v>407</v>
      </c>
      <c r="BT7" s="10">
        <v>206</v>
      </c>
      <c r="BU7" s="10">
        <v>104</v>
      </c>
      <c r="BV7" s="10"/>
      <c r="BW7" s="10">
        <v>76</v>
      </c>
      <c r="BX7" s="10">
        <v>429</v>
      </c>
      <c r="BY7" s="10">
        <v>621</v>
      </c>
      <c r="BZ7" s="10">
        <v>354</v>
      </c>
      <c r="CA7" s="10">
        <v>191</v>
      </c>
      <c r="CB7" s="10">
        <v>89</v>
      </c>
      <c r="CC7" s="10">
        <v>50</v>
      </c>
      <c r="CD7" s="10">
        <v>69</v>
      </c>
      <c r="CE7" s="10"/>
      <c r="CF7" s="10">
        <v>175</v>
      </c>
      <c r="CG7" s="10">
        <v>682</v>
      </c>
      <c r="CH7" s="10">
        <v>751</v>
      </c>
      <c r="CI7" s="10">
        <v>305</v>
      </c>
      <c r="CJ7" s="10">
        <v>66</v>
      </c>
      <c r="CK7" s="10"/>
      <c r="CL7" s="10">
        <v>255</v>
      </c>
      <c r="CM7" s="10"/>
      <c r="CN7" s="10">
        <v>1087</v>
      </c>
      <c r="CO7" s="10">
        <v>396</v>
      </c>
      <c r="CP7" s="10">
        <v>496</v>
      </c>
    </row>
    <row r="8" spans="2:94" ht="30" customHeight="1" x14ac:dyDescent="0.35">
      <c r="B8" s="11" t="s">
        <v>20</v>
      </c>
      <c r="C8" s="11">
        <v>1980</v>
      </c>
      <c r="D8" s="11">
        <v>961</v>
      </c>
      <c r="E8" s="11">
        <v>1014</v>
      </c>
      <c r="F8" s="11"/>
      <c r="G8" s="11">
        <v>258</v>
      </c>
      <c r="H8" s="11">
        <v>347</v>
      </c>
      <c r="I8" s="11">
        <v>367</v>
      </c>
      <c r="J8" s="11">
        <v>339</v>
      </c>
      <c r="K8" s="11">
        <v>263</v>
      </c>
      <c r="L8" s="11">
        <v>408</v>
      </c>
      <c r="M8" s="11"/>
      <c r="N8" s="11">
        <v>552</v>
      </c>
      <c r="O8" s="11">
        <v>488</v>
      </c>
      <c r="P8" s="11">
        <v>434</v>
      </c>
      <c r="Q8" s="11">
        <v>500</v>
      </c>
      <c r="R8" s="11"/>
      <c r="S8" s="11">
        <v>286</v>
      </c>
      <c r="T8" s="11">
        <v>279</v>
      </c>
      <c r="U8" s="11">
        <v>147</v>
      </c>
      <c r="V8" s="11">
        <v>163</v>
      </c>
      <c r="W8" s="11">
        <v>136</v>
      </c>
      <c r="X8" s="11">
        <v>183</v>
      </c>
      <c r="Y8" s="11">
        <v>179</v>
      </c>
      <c r="Z8" s="11">
        <v>100</v>
      </c>
      <c r="AA8" s="11">
        <v>220</v>
      </c>
      <c r="AB8" s="11">
        <v>189</v>
      </c>
      <c r="AC8" s="11">
        <v>98</v>
      </c>
      <c r="AD8" s="11"/>
      <c r="AE8" s="11">
        <v>728</v>
      </c>
      <c r="AF8" s="11">
        <v>784</v>
      </c>
      <c r="AG8" s="11">
        <v>281</v>
      </c>
      <c r="AH8" s="11"/>
      <c r="AI8" s="11">
        <v>717</v>
      </c>
      <c r="AJ8" s="11">
        <v>556</v>
      </c>
      <c r="AK8" s="11">
        <v>125</v>
      </c>
      <c r="AL8" s="11">
        <v>36</v>
      </c>
      <c r="AM8" s="11">
        <v>274</v>
      </c>
      <c r="AN8" s="11"/>
      <c r="AO8" s="11">
        <v>385</v>
      </c>
      <c r="AP8" s="11">
        <v>732</v>
      </c>
      <c r="AQ8" s="11">
        <v>129</v>
      </c>
      <c r="AR8" s="11"/>
      <c r="AS8" s="11">
        <v>441</v>
      </c>
      <c r="AT8" s="11">
        <v>433</v>
      </c>
      <c r="AU8" s="11">
        <v>522</v>
      </c>
      <c r="AV8" s="11">
        <v>259</v>
      </c>
      <c r="AW8" s="11">
        <v>26</v>
      </c>
      <c r="AX8" s="11"/>
      <c r="AY8" s="11">
        <v>12</v>
      </c>
      <c r="AZ8" s="11">
        <v>89</v>
      </c>
      <c r="BA8" s="11">
        <v>133</v>
      </c>
      <c r="BB8" s="11">
        <v>141</v>
      </c>
      <c r="BC8" s="11">
        <v>211</v>
      </c>
      <c r="BD8" s="11">
        <v>213</v>
      </c>
      <c r="BE8" s="11">
        <v>187</v>
      </c>
      <c r="BF8" s="11">
        <v>145</v>
      </c>
      <c r="BG8" s="11">
        <v>133</v>
      </c>
      <c r="BH8" s="11">
        <v>105</v>
      </c>
      <c r="BI8" s="11">
        <v>174</v>
      </c>
      <c r="BJ8" s="11">
        <v>100</v>
      </c>
      <c r="BK8" s="11">
        <v>84</v>
      </c>
      <c r="BL8" s="11">
        <v>38</v>
      </c>
      <c r="BM8" s="11">
        <v>44</v>
      </c>
      <c r="BN8" s="11">
        <v>77</v>
      </c>
      <c r="BO8" s="11"/>
      <c r="BP8" s="11">
        <v>453</v>
      </c>
      <c r="BQ8" s="11">
        <v>553</v>
      </c>
      <c r="BR8" s="11">
        <v>252</v>
      </c>
      <c r="BS8" s="11">
        <v>408</v>
      </c>
      <c r="BT8" s="11">
        <v>208</v>
      </c>
      <c r="BU8" s="11">
        <v>105</v>
      </c>
      <c r="BV8" s="11"/>
      <c r="BW8" s="11">
        <v>75</v>
      </c>
      <c r="BX8" s="11">
        <v>431</v>
      </c>
      <c r="BY8" s="11">
        <v>627</v>
      </c>
      <c r="BZ8" s="11">
        <v>354</v>
      </c>
      <c r="CA8" s="11">
        <v>189</v>
      </c>
      <c r="CB8" s="11">
        <v>89</v>
      </c>
      <c r="CC8" s="11">
        <v>51</v>
      </c>
      <c r="CD8" s="11">
        <v>67</v>
      </c>
      <c r="CE8" s="11"/>
      <c r="CF8" s="11">
        <v>178</v>
      </c>
      <c r="CG8" s="11">
        <v>686</v>
      </c>
      <c r="CH8" s="11">
        <v>749</v>
      </c>
      <c r="CI8" s="11">
        <v>302</v>
      </c>
      <c r="CJ8" s="11">
        <v>65</v>
      </c>
      <c r="CK8" s="11"/>
      <c r="CL8" s="11">
        <v>254</v>
      </c>
      <c r="CM8" s="11"/>
      <c r="CN8" s="11">
        <v>1081</v>
      </c>
      <c r="CO8" s="11">
        <v>397</v>
      </c>
      <c r="CP8" s="11">
        <v>502</v>
      </c>
    </row>
    <row r="9" spans="2:94" ht="29" x14ac:dyDescent="0.35">
      <c r="B9" s="18" t="s">
        <v>325</v>
      </c>
      <c r="C9" s="17">
        <v>0.30428774414849102</v>
      </c>
      <c r="D9" s="17">
        <v>0.268330164235623</v>
      </c>
      <c r="E9" s="17">
        <v>0.33891490492487902</v>
      </c>
      <c r="F9" s="17"/>
      <c r="G9" s="17">
        <v>0.21548654653705199</v>
      </c>
      <c r="H9" s="17">
        <v>0.25927171596916299</v>
      </c>
      <c r="I9" s="17">
        <v>0.30238194497294202</v>
      </c>
      <c r="J9" s="17">
        <v>0.32540243448626999</v>
      </c>
      <c r="K9" s="17">
        <v>0.34348957692318999</v>
      </c>
      <c r="L9" s="17">
        <v>0.35754295420010901</v>
      </c>
      <c r="M9" s="17"/>
      <c r="N9" s="17">
        <v>0.276824544661875</v>
      </c>
      <c r="O9" s="17">
        <v>0.30820101453771898</v>
      </c>
      <c r="P9" s="17">
        <v>0.320446113276111</v>
      </c>
      <c r="Q9" s="17">
        <v>0.31457915600514003</v>
      </c>
      <c r="R9" s="17"/>
      <c r="S9" s="17">
        <v>0.24131010486991</v>
      </c>
      <c r="T9" s="17">
        <v>0.30498426367790499</v>
      </c>
      <c r="U9" s="17">
        <v>0.38396990385611901</v>
      </c>
      <c r="V9" s="17">
        <v>0.26821260419659698</v>
      </c>
      <c r="W9" s="17">
        <v>0.35186150229426499</v>
      </c>
      <c r="X9" s="17">
        <v>0.26162598131554798</v>
      </c>
      <c r="Y9" s="17">
        <v>0.30144569014623501</v>
      </c>
      <c r="Z9" s="17">
        <v>0.28101233806576198</v>
      </c>
      <c r="AA9" s="17">
        <v>0.35025530156550699</v>
      </c>
      <c r="AB9" s="17">
        <v>0.32819915489582002</v>
      </c>
      <c r="AC9" s="17">
        <v>0.32023002852344001</v>
      </c>
      <c r="AD9" s="17"/>
      <c r="AE9" s="17">
        <v>0.32231536895266899</v>
      </c>
      <c r="AF9" s="17">
        <v>0.30379227395949099</v>
      </c>
      <c r="AG9" s="17">
        <v>0.28482638149189698</v>
      </c>
      <c r="AH9" s="17"/>
      <c r="AI9" s="17">
        <v>0.334305651051365</v>
      </c>
      <c r="AJ9" s="17">
        <v>0.216258153020187</v>
      </c>
      <c r="AK9" s="17">
        <v>0.38962787223178402</v>
      </c>
      <c r="AL9" s="17">
        <v>0.16877536017205599</v>
      </c>
      <c r="AM9" s="17">
        <v>0.36064447982828202</v>
      </c>
      <c r="AN9" s="17"/>
      <c r="AO9" s="17">
        <v>0.29530583900762902</v>
      </c>
      <c r="AP9" s="17">
        <v>0.24600915682466801</v>
      </c>
      <c r="AQ9" s="17">
        <v>0.39296338504346501</v>
      </c>
      <c r="AR9" s="17"/>
      <c r="AS9" s="17">
        <v>0.33284735572654101</v>
      </c>
      <c r="AT9" s="17">
        <v>0.28220004240855001</v>
      </c>
      <c r="AU9" s="17">
        <v>0.29261525111380499</v>
      </c>
      <c r="AV9" s="17">
        <v>0.28550403907569799</v>
      </c>
      <c r="AW9" s="17">
        <v>0.26951282465925902</v>
      </c>
      <c r="AX9" s="17"/>
      <c r="AY9" s="17">
        <v>0.375661899228666</v>
      </c>
      <c r="AZ9" s="17">
        <v>0.36581089965900998</v>
      </c>
      <c r="BA9" s="17">
        <v>0.36248856526272399</v>
      </c>
      <c r="BB9" s="17">
        <v>0.26165005033646499</v>
      </c>
      <c r="BC9" s="17">
        <v>0.32722051485206999</v>
      </c>
      <c r="BD9" s="17">
        <v>0.32284671072384002</v>
      </c>
      <c r="BE9" s="17">
        <v>0.25820535199618699</v>
      </c>
      <c r="BF9" s="17">
        <v>0.28001913591317701</v>
      </c>
      <c r="BG9" s="17">
        <v>0.29894071192935801</v>
      </c>
      <c r="BH9" s="17">
        <v>0.34235988427692499</v>
      </c>
      <c r="BI9" s="17">
        <v>0.33230834344876298</v>
      </c>
      <c r="BJ9" s="17">
        <v>0.242207812683224</v>
      </c>
      <c r="BK9" s="17">
        <v>0.29206992635194501</v>
      </c>
      <c r="BL9" s="17">
        <v>0.39035843370436801</v>
      </c>
      <c r="BM9" s="17">
        <v>0.20197473287818701</v>
      </c>
      <c r="BN9" s="17">
        <v>0.23615125459486599</v>
      </c>
      <c r="BO9" s="17"/>
      <c r="BP9" s="17">
        <v>0.226446926366866</v>
      </c>
      <c r="BQ9" s="17">
        <v>0.32978207160124601</v>
      </c>
      <c r="BR9" s="17">
        <v>0.36078035344077303</v>
      </c>
      <c r="BS9" s="17">
        <v>0.30523969314014898</v>
      </c>
      <c r="BT9" s="17">
        <v>0.33418362465267598</v>
      </c>
      <c r="BU9" s="17">
        <v>0.31050663318148503</v>
      </c>
      <c r="BV9" s="17"/>
      <c r="BW9" s="17">
        <v>0.27801480829682201</v>
      </c>
      <c r="BX9" s="17">
        <v>0.336388711425128</v>
      </c>
      <c r="BY9" s="17">
        <v>0.294705808713566</v>
      </c>
      <c r="BZ9" s="17">
        <v>0.281333573666397</v>
      </c>
      <c r="CA9" s="17">
        <v>0.31606719723229598</v>
      </c>
      <c r="CB9" s="17">
        <v>0.33695471572855801</v>
      </c>
      <c r="CC9" s="17">
        <v>0.21638068612825401</v>
      </c>
      <c r="CD9" s="17">
        <v>0.36033594870909202</v>
      </c>
      <c r="CE9" s="17"/>
      <c r="CF9" s="17">
        <v>0.257976376111752</v>
      </c>
      <c r="CG9" s="17">
        <v>0.30828328307351099</v>
      </c>
      <c r="CH9" s="17">
        <v>0.31819887206104203</v>
      </c>
      <c r="CI9" s="17">
        <v>0.28031491759384197</v>
      </c>
      <c r="CJ9" s="17">
        <v>0.34014724464330798</v>
      </c>
      <c r="CK9" s="17"/>
      <c r="CL9" s="17">
        <v>0.320743542104719</v>
      </c>
      <c r="CM9" s="17"/>
      <c r="CN9" s="17">
        <v>0.31556402342708001</v>
      </c>
      <c r="CO9" s="17">
        <v>0.296898364981726</v>
      </c>
      <c r="CP9" s="17">
        <v>0.285846438384249</v>
      </c>
    </row>
    <row r="10" spans="2:94" ht="43.5" x14ac:dyDescent="0.35">
      <c r="B10" s="18" t="s">
        <v>324</v>
      </c>
      <c r="C10" s="17">
        <v>0.364691315605503</v>
      </c>
      <c r="D10" s="17">
        <v>0.35497634637701603</v>
      </c>
      <c r="E10" s="17">
        <v>0.374760198114303</v>
      </c>
      <c r="F10" s="17"/>
      <c r="G10" s="17">
        <v>0.40966591947275399</v>
      </c>
      <c r="H10" s="17">
        <v>0.36042530707647702</v>
      </c>
      <c r="I10" s="17">
        <v>0.333693729866819</v>
      </c>
      <c r="J10" s="17">
        <v>0.343978301473781</v>
      </c>
      <c r="K10" s="17">
        <v>0.35804414973965099</v>
      </c>
      <c r="L10" s="17">
        <v>0.38928049155517402</v>
      </c>
      <c r="M10" s="17"/>
      <c r="N10" s="17">
        <v>0.34845881001561602</v>
      </c>
      <c r="O10" s="17">
        <v>0.35274397043932498</v>
      </c>
      <c r="P10" s="17">
        <v>0.39625894631101799</v>
      </c>
      <c r="Q10" s="17">
        <v>0.37125329222654702</v>
      </c>
      <c r="R10" s="17"/>
      <c r="S10" s="17">
        <v>0.38428371025379199</v>
      </c>
      <c r="T10" s="17">
        <v>0.32873897936464003</v>
      </c>
      <c r="U10" s="17">
        <v>0.34616822706540901</v>
      </c>
      <c r="V10" s="17">
        <v>0.37423803761813801</v>
      </c>
      <c r="W10" s="17">
        <v>0.33009000115091502</v>
      </c>
      <c r="X10" s="17">
        <v>0.42838598924140597</v>
      </c>
      <c r="Y10" s="17">
        <v>0.34296695822200202</v>
      </c>
      <c r="Z10" s="17">
        <v>0.36518182299309099</v>
      </c>
      <c r="AA10" s="17">
        <v>0.33265752744329602</v>
      </c>
      <c r="AB10" s="17">
        <v>0.397252182072099</v>
      </c>
      <c r="AC10" s="17">
        <v>0.39889247354162299</v>
      </c>
      <c r="AD10" s="17"/>
      <c r="AE10" s="17">
        <v>0.37078651347976199</v>
      </c>
      <c r="AF10" s="17">
        <v>0.37511342036491602</v>
      </c>
      <c r="AG10" s="17">
        <v>0.34454860864120301</v>
      </c>
      <c r="AH10" s="17"/>
      <c r="AI10" s="17">
        <v>0.36144850512745702</v>
      </c>
      <c r="AJ10" s="17">
        <v>0.44587818051470501</v>
      </c>
      <c r="AK10" s="17">
        <v>0.346839221199988</v>
      </c>
      <c r="AL10" s="17">
        <v>0.354657570575031</v>
      </c>
      <c r="AM10" s="17">
        <v>0.28352824142338401</v>
      </c>
      <c r="AN10" s="17"/>
      <c r="AO10" s="17">
        <v>0.39314048353236603</v>
      </c>
      <c r="AP10" s="17">
        <v>0.41294960288456301</v>
      </c>
      <c r="AQ10" s="17">
        <v>0.31357123933544101</v>
      </c>
      <c r="AR10" s="17"/>
      <c r="AS10" s="17">
        <v>0.42618410551394498</v>
      </c>
      <c r="AT10" s="17">
        <v>0.35459249090261002</v>
      </c>
      <c r="AU10" s="17">
        <v>0.33944507358231502</v>
      </c>
      <c r="AV10" s="17">
        <v>0.330064119366549</v>
      </c>
      <c r="AW10" s="17">
        <v>0.33412091884679401</v>
      </c>
      <c r="AX10" s="17"/>
      <c r="AY10" s="17">
        <v>0.22850071174335701</v>
      </c>
      <c r="AZ10" s="17">
        <v>0.310603796257091</v>
      </c>
      <c r="BA10" s="17">
        <v>0.37527956413309099</v>
      </c>
      <c r="BB10" s="17">
        <v>0.32976411553846202</v>
      </c>
      <c r="BC10" s="17">
        <v>0.41419845615222201</v>
      </c>
      <c r="BD10" s="17">
        <v>0.363623196204307</v>
      </c>
      <c r="BE10" s="17">
        <v>0.401974276699191</v>
      </c>
      <c r="BF10" s="17">
        <v>0.38333301476007903</v>
      </c>
      <c r="BG10" s="17">
        <v>0.38613733508772002</v>
      </c>
      <c r="BH10" s="17">
        <v>0.30855349472770899</v>
      </c>
      <c r="BI10" s="17">
        <v>0.365135081825195</v>
      </c>
      <c r="BJ10" s="17">
        <v>0.36498877756672099</v>
      </c>
      <c r="BK10" s="17">
        <v>0.39437851799759399</v>
      </c>
      <c r="BL10" s="17">
        <v>0.18227054587921199</v>
      </c>
      <c r="BM10" s="17">
        <v>0.325711905880673</v>
      </c>
      <c r="BN10" s="17">
        <v>0.37993650313372401</v>
      </c>
      <c r="BO10" s="17"/>
      <c r="BP10" s="17">
        <v>0.37851299048363102</v>
      </c>
      <c r="BQ10" s="17">
        <v>0.31795402894851799</v>
      </c>
      <c r="BR10" s="17">
        <v>0.37343840187800698</v>
      </c>
      <c r="BS10" s="17">
        <v>0.38176019979560899</v>
      </c>
      <c r="BT10" s="17">
        <v>0.39710188739036001</v>
      </c>
      <c r="BU10" s="17">
        <v>0.393900873032277</v>
      </c>
      <c r="BV10" s="17"/>
      <c r="BW10" s="17">
        <v>0.34745727066190102</v>
      </c>
      <c r="BX10" s="17">
        <v>0.36463859617289801</v>
      </c>
      <c r="BY10" s="17">
        <v>0.37704134704417203</v>
      </c>
      <c r="BZ10" s="17">
        <v>0.39081382958140098</v>
      </c>
      <c r="CA10" s="17">
        <v>0.32762147777390399</v>
      </c>
      <c r="CB10" s="17">
        <v>0.37469595542610201</v>
      </c>
      <c r="CC10" s="17">
        <v>0.39690992160500899</v>
      </c>
      <c r="CD10" s="17">
        <v>0.27571672849366302</v>
      </c>
      <c r="CE10" s="17"/>
      <c r="CF10" s="17">
        <v>0.38197300004436002</v>
      </c>
      <c r="CG10" s="17">
        <v>0.33253088087412802</v>
      </c>
      <c r="CH10" s="17">
        <v>0.37636433602369102</v>
      </c>
      <c r="CI10" s="17">
        <v>0.38856761956066399</v>
      </c>
      <c r="CJ10" s="17">
        <v>0.41149989558859301</v>
      </c>
      <c r="CK10" s="17"/>
      <c r="CL10" s="17">
        <v>0.32868539296471899</v>
      </c>
      <c r="CM10" s="17"/>
      <c r="CN10" s="17">
        <v>0.35547081939915098</v>
      </c>
      <c r="CO10" s="17">
        <v>0.35099385798147498</v>
      </c>
      <c r="CP10" s="17">
        <v>0.39536870231286197</v>
      </c>
    </row>
    <row r="11" spans="2:94" ht="43.5" x14ac:dyDescent="0.35">
      <c r="B11" s="18" t="s">
        <v>323</v>
      </c>
      <c r="C11" s="17">
        <v>0.24840761480766799</v>
      </c>
      <c r="D11" s="17">
        <v>0.31932252714056097</v>
      </c>
      <c r="E11" s="17">
        <v>0.17937570255184801</v>
      </c>
      <c r="F11" s="17"/>
      <c r="G11" s="17">
        <v>0.31341547982955797</v>
      </c>
      <c r="H11" s="17">
        <v>0.305049241190047</v>
      </c>
      <c r="I11" s="17">
        <v>0.26705314156029802</v>
      </c>
      <c r="J11" s="17">
        <v>0.222110096283163</v>
      </c>
      <c r="K11" s="17">
        <v>0.226016699829655</v>
      </c>
      <c r="L11" s="17">
        <v>0.178727816932779</v>
      </c>
      <c r="M11" s="17"/>
      <c r="N11" s="17">
        <v>0.320629562289868</v>
      </c>
      <c r="O11" s="17">
        <v>0.25957159052661399</v>
      </c>
      <c r="P11" s="17">
        <v>0.20014544926511699</v>
      </c>
      <c r="Q11" s="17">
        <v>0.200760872084294</v>
      </c>
      <c r="R11" s="17"/>
      <c r="S11" s="17">
        <v>0.29712393535653497</v>
      </c>
      <c r="T11" s="17">
        <v>0.281698088612576</v>
      </c>
      <c r="U11" s="17">
        <v>0.18701901219151801</v>
      </c>
      <c r="V11" s="17">
        <v>0.25453287948588499</v>
      </c>
      <c r="W11" s="17">
        <v>0.24172043440263799</v>
      </c>
      <c r="X11" s="17">
        <v>0.236441982829588</v>
      </c>
      <c r="Y11" s="17">
        <v>0.27940291291362401</v>
      </c>
      <c r="Z11" s="17">
        <v>0.245666809278663</v>
      </c>
      <c r="AA11" s="17">
        <v>0.230300208014282</v>
      </c>
      <c r="AB11" s="17">
        <v>0.21952812165316801</v>
      </c>
      <c r="AC11" s="17">
        <v>0.167429677780258</v>
      </c>
      <c r="AD11" s="17"/>
      <c r="AE11" s="17">
        <v>0.231635369892985</v>
      </c>
      <c r="AF11" s="17">
        <v>0.25760425343969001</v>
      </c>
      <c r="AG11" s="17">
        <v>0.21701164321138999</v>
      </c>
      <c r="AH11" s="17"/>
      <c r="AI11" s="17">
        <v>0.23736227427234299</v>
      </c>
      <c r="AJ11" s="17">
        <v>0.26622731950246697</v>
      </c>
      <c r="AK11" s="17">
        <v>0.231671553889198</v>
      </c>
      <c r="AL11" s="17">
        <v>0.36512941282636802</v>
      </c>
      <c r="AM11" s="17">
        <v>0.18189879911677101</v>
      </c>
      <c r="AN11" s="17"/>
      <c r="AO11" s="17">
        <v>0.25125375528261001</v>
      </c>
      <c r="AP11" s="17">
        <v>0.272785749565014</v>
      </c>
      <c r="AQ11" s="17">
        <v>0.26507562884686597</v>
      </c>
      <c r="AR11" s="17"/>
      <c r="AS11" s="17">
        <v>0.151133954334327</v>
      </c>
      <c r="AT11" s="17">
        <v>0.264990368822341</v>
      </c>
      <c r="AU11" s="17">
        <v>0.28903970469871898</v>
      </c>
      <c r="AV11" s="17">
        <v>0.33927769929209101</v>
      </c>
      <c r="AW11" s="17">
        <v>0.36203712176186398</v>
      </c>
      <c r="AX11" s="17"/>
      <c r="AY11" s="17">
        <v>0.39583738902797599</v>
      </c>
      <c r="AZ11" s="17">
        <v>0.202239614945985</v>
      </c>
      <c r="BA11" s="17">
        <v>0.215725214091951</v>
      </c>
      <c r="BB11" s="17">
        <v>0.264272276042194</v>
      </c>
      <c r="BC11" s="17">
        <v>0.204780058492466</v>
      </c>
      <c r="BD11" s="17">
        <v>0.21612125584729999</v>
      </c>
      <c r="BE11" s="17">
        <v>0.23579088101036</v>
      </c>
      <c r="BF11" s="17">
        <v>0.28114250688400799</v>
      </c>
      <c r="BG11" s="17">
        <v>0.23750597838309601</v>
      </c>
      <c r="BH11" s="17">
        <v>0.29349928332952302</v>
      </c>
      <c r="BI11" s="17">
        <v>0.21142069781601799</v>
      </c>
      <c r="BJ11" s="17">
        <v>0.30713630153363403</v>
      </c>
      <c r="BK11" s="17">
        <v>0.24090615781293601</v>
      </c>
      <c r="BL11" s="17">
        <v>0.40332551908672598</v>
      </c>
      <c r="BM11" s="17">
        <v>0.40706707362176098</v>
      </c>
      <c r="BN11" s="17">
        <v>0.370436854504059</v>
      </c>
      <c r="BO11" s="17"/>
      <c r="BP11" s="17">
        <v>0.31406240872264202</v>
      </c>
      <c r="BQ11" s="17">
        <v>0.27072580073953401</v>
      </c>
      <c r="BR11" s="17">
        <v>0.19191086689221401</v>
      </c>
      <c r="BS11" s="17">
        <v>0.21274214391615701</v>
      </c>
      <c r="BT11" s="17">
        <v>0.21007610922327999</v>
      </c>
      <c r="BU11" s="17">
        <v>0.19961142039577601</v>
      </c>
      <c r="BV11" s="17"/>
      <c r="BW11" s="17">
        <v>0.30639952905057199</v>
      </c>
      <c r="BX11" s="17">
        <v>0.223219527521239</v>
      </c>
      <c r="BY11" s="17">
        <v>0.25470156542968497</v>
      </c>
      <c r="BZ11" s="17">
        <v>0.25357508089807201</v>
      </c>
      <c r="CA11" s="17">
        <v>0.27458868491733102</v>
      </c>
      <c r="CB11" s="17">
        <v>0.220816103785268</v>
      </c>
      <c r="CC11" s="17">
        <v>0.242383148784581</v>
      </c>
      <c r="CD11" s="17">
        <v>0.26191508180533202</v>
      </c>
      <c r="CE11" s="17"/>
      <c r="CF11" s="17">
        <v>0.31738701991221102</v>
      </c>
      <c r="CG11" s="17">
        <v>0.29291796975249201</v>
      </c>
      <c r="CH11" s="17">
        <v>0.21444185582684</v>
      </c>
      <c r="CI11" s="17">
        <v>0.211360614700146</v>
      </c>
      <c r="CJ11" s="17">
        <v>0.15244800892179</v>
      </c>
      <c r="CK11" s="17"/>
      <c r="CL11" s="17">
        <v>0.27985661128897099</v>
      </c>
      <c r="CM11" s="17"/>
      <c r="CN11" s="17">
        <v>0.233489067081708</v>
      </c>
      <c r="CO11" s="17">
        <v>0.26841214966395099</v>
      </c>
      <c r="CP11" s="17">
        <v>0.26472314428457</v>
      </c>
    </row>
    <row r="12" spans="2:94" x14ac:dyDescent="0.35">
      <c r="B12" s="18" t="s">
        <v>133</v>
      </c>
      <c r="C12" s="19">
        <v>8.2613325438338006E-2</v>
      </c>
      <c r="D12" s="19">
        <v>5.7370962246799502E-2</v>
      </c>
      <c r="E12" s="19">
        <v>0.10694919440896899</v>
      </c>
      <c r="F12" s="19"/>
      <c r="G12" s="19">
        <v>6.1432054160635997E-2</v>
      </c>
      <c r="H12" s="19">
        <v>7.5253735764313406E-2</v>
      </c>
      <c r="I12" s="19">
        <v>9.6871183599941693E-2</v>
      </c>
      <c r="J12" s="19">
        <v>0.108509167756786</v>
      </c>
      <c r="K12" s="19">
        <v>7.2449573507504597E-2</v>
      </c>
      <c r="L12" s="19">
        <v>7.4448737311937394E-2</v>
      </c>
      <c r="M12" s="19"/>
      <c r="N12" s="19">
        <v>5.4087083032640697E-2</v>
      </c>
      <c r="O12" s="19">
        <v>7.9483424496342395E-2</v>
      </c>
      <c r="P12" s="19">
        <v>8.3149491147753996E-2</v>
      </c>
      <c r="Q12" s="19">
        <v>0.113406679684019</v>
      </c>
      <c r="R12" s="19"/>
      <c r="S12" s="19">
        <v>7.7282249519762994E-2</v>
      </c>
      <c r="T12" s="19">
        <v>8.4578668344878594E-2</v>
      </c>
      <c r="U12" s="19">
        <v>8.2842856886954197E-2</v>
      </c>
      <c r="V12" s="19">
        <v>0.10301647869938101</v>
      </c>
      <c r="W12" s="19">
        <v>7.6328062152181894E-2</v>
      </c>
      <c r="X12" s="19">
        <v>7.3546046613458302E-2</v>
      </c>
      <c r="Y12" s="19">
        <v>7.6184438718139305E-2</v>
      </c>
      <c r="Z12" s="19">
        <v>0.108139029662484</v>
      </c>
      <c r="AA12" s="19">
        <v>8.67869629769146E-2</v>
      </c>
      <c r="AB12" s="19">
        <v>5.5020541378913199E-2</v>
      </c>
      <c r="AC12" s="19">
        <v>0.113447820154679</v>
      </c>
      <c r="AD12" s="19"/>
      <c r="AE12" s="19">
        <v>7.5262747674584504E-2</v>
      </c>
      <c r="AF12" s="19">
        <v>6.3490052235903996E-2</v>
      </c>
      <c r="AG12" s="19">
        <v>0.15361336665551101</v>
      </c>
      <c r="AH12" s="19"/>
      <c r="AI12" s="19">
        <v>6.6883569548834801E-2</v>
      </c>
      <c r="AJ12" s="19">
        <v>7.1636346962640304E-2</v>
      </c>
      <c r="AK12" s="19">
        <v>3.1861352679029897E-2</v>
      </c>
      <c r="AL12" s="19">
        <v>0.111437656426545</v>
      </c>
      <c r="AM12" s="19">
        <v>0.17392847963156299</v>
      </c>
      <c r="AN12" s="19"/>
      <c r="AO12" s="19">
        <v>6.0299922177395902E-2</v>
      </c>
      <c r="AP12" s="19">
        <v>6.8255490725754195E-2</v>
      </c>
      <c r="AQ12" s="19">
        <v>2.83897467742277E-2</v>
      </c>
      <c r="AR12" s="19"/>
      <c r="AS12" s="19">
        <v>8.9834584425187505E-2</v>
      </c>
      <c r="AT12" s="19">
        <v>9.8217097866499306E-2</v>
      </c>
      <c r="AU12" s="19">
        <v>7.8899970605160505E-2</v>
      </c>
      <c r="AV12" s="19">
        <v>4.5154142265662597E-2</v>
      </c>
      <c r="AW12" s="19">
        <v>3.4329134732083703E-2</v>
      </c>
      <c r="AX12" s="19"/>
      <c r="AY12" s="19">
        <v>0</v>
      </c>
      <c r="AZ12" s="19">
        <v>0.12134568913791401</v>
      </c>
      <c r="BA12" s="19">
        <v>4.6506656512233999E-2</v>
      </c>
      <c r="BB12" s="19">
        <v>0.14431355808287899</v>
      </c>
      <c r="BC12" s="19">
        <v>5.3800970503242597E-2</v>
      </c>
      <c r="BD12" s="19">
        <v>9.7408837224553096E-2</v>
      </c>
      <c r="BE12" s="19">
        <v>0.10402949029426201</v>
      </c>
      <c r="BF12" s="19">
        <v>5.5505342442735202E-2</v>
      </c>
      <c r="BG12" s="19">
        <v>7.7415974599826007E-2</v>
      </c>
      <c r="BH12" s="19">
        <v>5.5587337665842902E-2</v>
      </c>
      <c r="BI12" s="19">
        <v>9.11358769100237E-2</v>
      </c>
      <c r="BJ12" s="19">
        <v>8.5667108216421206E-2</v>
      </c>
      <c r="BK12" s="19">
        <v>7.2645397837524994E-2</v>
      </c>
      <c r="BL12" s="19">
        <v>2.40455013296931E-2</v>
      </c>
      <c r="BM12" s="19">
        <v>6.5246287619378299E-2</v>
      </c>
      <c r="BN12" s="19">
        <v>1.3475387767350499E-2</v>
      </c>
      <c r="BO12" s="19"/>
      <c r="BP12" s="19">
        <v>8.0977674426861698E-2</v>
      </c>
      <c r="BQ12" s="19">
        <v>8.1538098710702306E-2</v>
      </c>
      <c r="BR12" s="19">
        <v>7.3870377789006597E-2</v>
      </c>
      <c r="BS12" s="19">
        <v>0.10025796314808499</v>
      </c>
      <c r="BT12" s="19">
        <v>5.8638378733684597E-2</v>
      </c>
      <c r="BU12" s="19">
        <v>9.5981073390462204E-2</v>
      </c>
      <c r="BV12" s="19"/>
      <c r="BW12" s="19">
        <v>6.8128391990704806E-2</v>
      </c>
      <c r="BX12" s="19">
        <v>7.5753164880735302E-2</v>
      </c>
      <c r="BY12" s="19">
        <v>7.3551278812576504E-2</v>
      </c>
      <c r="BZ12" s="19">
        <v>7.42775158541297E-2</v>
      </c>
      <c r="CA12" s="19">
        <v>8.1722640076468497E-2</v>
      </c>
      <c r="CB12" s="19">
        <v>6.7533225060072394E-2</v>
      </c>
      <c r="CC12" s="19">
        <v>0.144326243482156</v>
      </c>
      <c r="CD12" s="19">
        <v>0.10203224099191401</v>
      </c>
      <c r="CE12" s="19"/>
      <c r="CF12" s="19">
        <v>4.26636039316775E-2</v>
      </c>
      <c r="CG12" s="19">
        <v>6.62678662998685E-2</v>
      </c>
      <c r="CH12" s="19">
        <v>9.0994936088427597E-2</v>
      </c>
      <c r="CI12" s="19">
        <v>0.119756848145348</v>
      </c>
      <c r="CJ12" s="19">
        <v>9.5904850846308606E-2</v>
      </c>
      <c r="CK12" s="19"/>
      <c r="CL12" s="19">
        <v>7.0714453641590694E-2</v>
      </c>
      <c r="CM12" s="19"/>
      <c r="CN12" s="19">
        <v>9.5476090092060803E-2</v>
      </c>
      <c r="CO12" s="19">
        <v>8.3695627372848205E-2</v>
      </c>
      <c r="CP12" s="19">
        <v>5.4061715018318898E-2</v>
      </c>
    </row>
    <row r="13" spans="2:94" x14ac:dyDescent="0.35">
      <c r="B13" s="16" t="s">
        <v>225</v>
      </c>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CP17"/>
  <sheetViews>
    <sheetView showGridLines="0" topLeftCell="A9" workbookViewId="0">
      <pane xSplit="2" topLeftCell="B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1979</v>
      </c>
      <c r="D7" s="10">
        <v>971</v>
      </c>
      <c r="E7" s="10">
        <v>1003</v>
      </c>
      <c r="F7" s="10"/>
      <c r="G7" s="10">
        <v>264</v>
      </c>
      <c r="H7" s="10">
        <v>359</v>
      </c>
      <c r="I7" s="10">
        <v>374</v>
      </c>
      <c r="J7" s="10">
        <v>346</v>
      </c>
      <c r="K7" s="10">
        <v>279</v>
      </c>
      <c r="L7" s="10">
        <v>357</v>
      </c>
      <c r="M7" s="10"/>
      <c r="N7" s="10">
        <v>567</v>
      </c>
      <c r="O7" s="10">
        <v>497</v>
      </c>
      <c r="P7" s="10">
        <v>432</v>
      </c>
      <c r="Q7" s="10">
        <v>477</v>
      </c>
      <c r="R7" s="10"/>
      <c r="S7" s="10">
        <v>278</v>
      </c>
      <c r="T7" s="10">
        <v>287</v>
      </c>
      <c r="U7" s="10">
        <v>145</v>
      </c>
      <c r="V7" s="10">
        <v>172</v>
      </c>
      <c r="W7" s="10">
        <v>135</v>
      </c>
      <c r="X7" s="10">
        <v>175</v>
      </c>
      <c r="Y7" s="10">
        <v>189</v>
      </c>
      <c r="Z7" s="10">
        <v>101</v>
      </c>
      <c r="AA7" s="10">
        <v>230</v>
      </c>
      <c r="AB7" s="10">
        <v>167</v>
      </c>
      <c r="AC7" s="10">
        <v>100</v>
      </c>
      <c r="AD7" s="10"/>
      <c r="AE7" s="10">
        <v>717</v>
      </c>
      <c r="AF7" s="10">
        <v>784</v>
      </c>
      <c r="AG7" s="10">
        <v>285</v>
      </c>
      <c r="AH7" s="10"/>
      <c r="AI7" s="10">
        <v>707</v>
      </c>
      <c r="AJ7" s="10">
        <v>563</v>
      </c>
      <c r="AK7" s="10">
        <v>124</v>
      </c>
      <c r="AL7" s="10">
        <v>35</v>
      </c>
      <c r="AM7" s="10">
        <v>276</v>
      </c>
      <c r="AN7" s="10"/>
      <c r="AO7" s="10">
        <v>377</v>
      </c>
      <c r="AP7" s="10">
        <v>741</v>
      </c>
      <c r="AQ7" s="10">
        <v>130</v>
      </c>
      <c r="AR7" s="10"/>
      <c r="AS7" s="10">
        <v>430</v>
      </c>
      <c r="AT7" s="10">
        <v>436</v>
      </c>
      <c r="AU7" s="10">
        <v>531</v>
      </c>
      <c r="AV7" s="10">
        <v>264</v>
      </c>
      <c r="AW7" s="10">
        <v>26</v>
      </c>
      <c r="AX7" s="10"/>
      <c r="AY7" s="10">
        <v>13</v>
      </c>
      <c r="AZ7" s="10">
        <v>91</v>
      </c>
      <c r="BA7" s="10">
        <v>129</v>
      </c>
      <c r="BB7" s="10">
        <v>138</v>
      </c>
      <c r="BC7" s="10">
        <v>209</v>
      </c>
      <c r="BD7" s="10">
        <v>208</v>
      </c>
      <c r="BE7" s="10">
        <v>186</v>
      </c>
      <c r="BF7" s="10">
        <v>146</v>
      </c>
      <c r="BG7" s="10">
        <v>133</v>
      </c>
      <c r="BH7" s="10">
        <v>106</v>
      </c>
      <c r="BI7" s="10">
        <v>175</v>
      </c>
      <c r="BJ7" s="10">
        <v>102</v>
      </c>
      <c r="BK7" s="10">
        <v>86</v>
      </c>
      <c r="BL7" s="10">
        <v>39</v>
      </c>
      <c r="BM7" s="10">
        <v>45</v>
      </c>
      <c r="BN7" s="10">
        <v>79</v>
      </c>
      <c r="BO7" s="10"/>
      <c r="BP7" s="10">
        <v>455</v>
      </c>
      <c r="BQ7" s="10">
        <v>554</v>
      </c>
      <c r="BR7" s="10">
        <v>252</v>
      </c>
      <c r="BS7" s="10">
        <v>407</v>
      </c>
      <c r="BT7" s="10">
        <v>206</v>
      </c>
      <c r="BU7" s="10">
        <v>104</v>
      </c>
      <c r="BV7" s="10"/>
      <c r="BW7" s="10">
        <v>76</v>
      </c>
      <c r="BX7" s="10">
        <v>429</v>
      </c>
      <c r="BY7" s="10">
        <v>621</v>
      </c>
      <c r="BZ7" s="10">
        <v>354</v>
      </c>
      <c r="CA7" s="10">
        <v>191</v>
      </c>
      <c r="CB7" s="10">
        <v>89</v>
      </c>
      <c r="CC7" s="10">
        <v>50</v>
      </c>
      <c r="CD7" s="10">
        <v>69</v>
      </c>
      <c r="CE7" s="10"/>
      <c r="CF7" s="10">
        <v>175</v>
      </c>
      <c r="CG7" s="10">
        <v>682</v>
      </c>
      <c r="CH7" s="10">
        <v>751</v>
      </c>
      <c r="CI7" s="10">
        <v>305</v>
      </c>
      <c r="CJ7" s="10">
        <v>66</v>
      </c>
      <c r="CK7" s="10"/>
      <c r="CL7" s="10">
        <v>255</v>
      </c>
      <c r="CM7" s="10"/>
      <c r="CN7" s="10">
        <v>1087</v>
      </c>
      <c r="CO7" s="10">
        <v>396</v>
      </c>
      <c r="CP7" s="10">
        <v>496</v>
      </c>
    </row>
    <row r="8" spans="2:94" ht="30" customHeight="1" x14ac:dyDescent="0.35">
      <c r="B8" s="11" t="s">
        <v>20</v>
      </c>
      <c r="C8" s="11">
        <v>1980</v>
      </c>
      <c r="D8" s="11">
        <v>961</v>
      </c>
      <c r="E8" s="11">
        <v>1014</v>
      </c>
      <c r="F8" s="11"/>
      <c r="G8" s="11">
        <v>258</v>
      </c>
      <c r="H8" s="11">
        <v>347</v>
      </c>
      <c r="I8" s="11">
        <v>367</v>
      </c>
      <c r="J8" s="11">
        <v>339</v>
      </c>
      <c r="K8" s="11">
        <v>263</v>
      </c>
      <c r="L8" s="11">
        <v>408</v>
      </c>
      <c r="M8" s="11"/>
      <c r="N8" s="11">
        <v>552</v>
      </c>
      <c r="O8" s="11">
        <v>488</v>
      </c>
      <c r="P8" s="11">
        <v>434</v>
      </c>
      <c r="Q8" s="11">
        <v>500</v>
      </c>
      <c r="R8" s="11"/>
      <c r="S8" s="11">
        <v>286</v>
      </c>
      <c r="T8" s="11">
        <v>279</v>
      </c>
      <c r="U8" s="11">
        <v>147</v>
      </c>
      <c r="V8" s="11">
        <v>163</v>
      </c>
      <c r="W8" s="11">
        <v>136</v>
      </c>
      <c r="X8" s="11">
        <v>183</v>
      </c>
      <c r="Y8" s="11">
        <v>179</v>
      </c>
      <c r="Z8" s="11">
        <v>100</v>
      </c>
      <c r="AA8" s="11">
        <v>220</v>
      </c>
      <c r="AB8" s="11">
        <v>189</v>
      </c>
      <c r="AC8" s="11">
        <v>98</v>
      </c>
      <c r="AD8" s="11"/>
      <c r="AE8" s="11">
        <v>728</v>
      </c>
      <c r="AF8" s="11">
        <v>784</v>
      </c>
      <c r="AG8" s="11">
        <v>281</v>
      </c>
      <c r="AH8" s="11"/>
      <c r="AI8" s="11">
        <v>717</v>
      </c>
      <c r="AJ8" s="11">
        <v>556</v>
      </c>
      <c r="AK8" s="11">
        <v>125</v>
      </c>
      <c r="AL8" s="11">
        <v>36</v>
      </c>
      <c r="AM8" s="11">
        <v>274</v>
      </c>
      <c r="AN8" s="11"/>
      <c r="AO8" s="11">
        <v>385</v>
      </c>
      <c r="AP8" s="11">
        <v>732</v>
      </c>
      <c r="AQ8" s="11">
        <v>129</v>
      </c>
      <c r="AR8" s="11"/>
      <c r="AS8" s="11">
        <v>441</v>
      </c>
      <c r="AT8" s="11">
        <v>433</v>
      </c>
      <c r="AU8" s="11">
        <v>522</v>
      </c>
      <c r="AV8" s="11">
        <v>259</v>
      </c>
      <c r="AW8" s="11">
        <v>26</v>
      </c>
      <c r="AX8" s="11"/>
      <c r="AY8" s="11">
        <v>12</v>
      </c>
      <c r="AZ8" s="11">
        <v>89</v>
      </c>
      <c r="BA8" s="11">
        <v>133</v>
      </c>
      <c r="BB8" s="11">
        <v>141</v>
      </c>
      <c r="BC8" s="11">
        <v>211</v>
      </c>
      <c r="BD8" s="11">
        <v>213</v>
      </c>
      <c r="BE8" s="11">
        <v>187</v>
      </c>
      <c r="BF8" s="11">
        <v>145</v>
      </c>
      <c r="BG8" s="11">
        <v>133</v>
      </c>
      <c r="BH8" s="11">
        <v>105</v>
      </c>
      <c r="BI8" s="11">
        <v>174</v>
      </c>
      <c r="BJ8" s="11">
        <v>100</v>
      </c>
      <c r="BK8" s="11">
        <v>84</v>
      </c>
      <c r="BL8" s="11">
        <v>38</v>
      </c>
      <c r="BM8" s="11">
        <v>44</v>
      </c>
      <c r="BN8" s="11">
        <v>77</v>
      </c>
      <c r="BO8" s="11"/>
      <c r="BP8" s="11">
        <v>453</v>
      </c>
      <c r="BQ8" s="11">
        <v>553</v>
      </c>
      <c r="BR8" s="11">
        <v>252</v>
      </c>
      <c r="BS8" s="11">
        <v>408</v>
      </c>
      <c r="BT8" s="11">
        <v>208</v>
      </c>
      <c r="BU8" s="11">
        <v>105</v>
      </c>
      <c r="BV8" s="11"/>
      <c r="BW8" s="11">
        <v>75</v>
      </c>
      <c r="BX8" s="11">
        <v>431</v>
      </c>
      <c r="BY8" s="11">
        <v>627</v>
      </c>
      <c r="BZ8" s="11">
        <v>354</v>
      </c>
      <c r="CA8" s="11">
        <v>189</v>
      </c>
      <c r="CB8" s="11">
        <v>89</v>
      </c>
      <c r="CC8" s="11">
        <v>51</v>
      </c>
      <c r="CD8" s="11">
        <v>67</v>
      </c>
      <c r="CE8" s="11"/>
      <c r="CF8" s="11">
        <v>178</v>
      </c>
      <c r="CG8" s="11">
        <v>686</v>
      </c>
      <c r="CH8" s="11">
        <v>749</v>
      </c>
      <c r="CI8" s="11">
        <v>302</v>
      </c>
      <c r="CJ8" s="11">
        <v>65</v>
      </c>
      <c r="CK8" s="11"/>
      <c r="CL8" s="11">
        <v>254</v>
      </c>
      <c r="CM8" s="11"/>
      <c r="CN8" s="11">
        <v>1081</v>
      </c>
      <c r="CO8" s="11">
        <v>397</v>
      </c>
      <c r="CP8" s="11">
        <v>502</v>
      </c>
    </row>
    <row r="9" spans="2:94" ht="29" x14ac:dyDescent="0.35">
      <c r="B9" s="18" t="s">
        <v>325</v>
      </c>
      <c r="C9" s="17">
        <v>0.33556710238978299</v>
      </c>
      <c r="D9" s="17">
        <v>0.29434054687355399</v>
      </c>
      <c r="E9" s="17">
        <v>0.37537208499663399</v>
      </c>
      <c r="F9" s="17"/>
      <c r="G9" s="17">
        <v>0.25636495198618098</v>
      </c>
      <c r="H9" s="17">
        <v>0.320243529044072</v>
      </c>
      <c r="I9" s="17">
        <v>0.34883466646828099</v>
      </c>
      <c r="J9" s="17">
        <v>0.37491482708152502</v>
      </c>
      <c r="K9" s="17">
        <v>0.35151985672108799</v>
      </c>
      <c r="L9" s="17">
        <v>0.34370174997789998</v>
      </c>
      <c r="M9" s="17"/>
      <c r="N9" s="17">
        <v>0.30040461581475802</v>
      </c>
      <c r="O9" s="17">
        <v>0.356685982476386</v>
      </c>
      <c r="P9" s="17">
        <v>0.35485667049959502</v>
      </c>
      <c r="Q9" s="17">
        <v>0.33712118798338703</v>
      </c>
      <c r="R9" s="17"/>
      <c r="S9" s="17">
        <v>0.29524395522705599</v>
      </c>
      <c r="T9" s="17">
        <v>0.32730998657399202</v>
      </c>
      <c r="U9" s="17">
        <v>0.39110020935618101</v>
      </c>
      <c r="V9" s="17">
        <v>0.27966475265004098</v>
      </c>
      <c r="W9" s="17">
        <v>0.348222111277257</v>
      </c>
      <c r="X9" s="17">
        <v>0.33963239536526801</v>
      </c>
      <c r="Y9" s="17">
        <v>0.35612257050698498</v>
      </c>
      <c r="Z9" s="17">
        <v>0.30916593246368501</v>
      </c>
      <c r="AA9" s="17">
        <v>0.31766025585220498</v>
      </c>
      <c r="AB9" s="17">
        <v>0.37590399751654602</v>
      </c>
      <c r="AC9" s="17">
        <v>0.413051903556103</v>
      </c>
      <c r="AD9" s="17"/>
      <c r="AE9" s="17">
        <v>0.34162437874121498</v>
      </c>
      <c r="AF9" s="17">
        <v>0.33451107790622497</v>
      </c>
      <c r="AG9" s="17">
        <v>0.34260840196605602</v>
      </c>
      <c r="AH9" s="17"/>
      <c r="AI9" s="17">
        <v>0.35424260321262901</v>
      </c>
      <c r="AJ9" s="17">
        <v>0.254196626680043</v>
      </c>
      <c r="AK9" s="17">
        <v>0.35432278512780602</v>
      </c>
      <c r="AL9" s="17">
        <v>0.30647825322654398</v>
      </c>
      <c r="AM9" s="17">
        <v>0.41242048216830501</v>
      </c>
      <c r="AN9" s="17"/>
      <c r="AO9" s="17">
        <v>0.34465028287477201</v>
      </c>
      <c r="AP9" s="17">
        <v>0.26340574449833698</v>
      </c>
      <c r="AQ9" s="17">
        <v>0.32914185795884798</v>
      </c>
      <c r="AR9" s="17"/>
      <c r="AS9" s="17">
        <v>0.33429825038472299</v>
      </c>
      <c r="AT9" s="17">
        <v>0.33098840844655097</v>
      </c>
      <c r="AU9" s="17">
        <v>0.356128469175156</v>
      </c>
      <c r="AV9" s="17">
        <v>0.279471659086373</v>
      </c>
      <c r="AW9" s="17">
        <v>7.4302619332195605E-2</v>
      </c>
      <c r="AX9" s="17"/>
      <c r="AY9" s="17">
        <v>0.455395642966476</v>
      </c>
      <c r="AZ9" s="17">
        <v>0.374338086765378</v>
      </c>
      <c r="BA9" s="17">
        <v>0.38125164344516099</v>
      </c>
      <c r="BB9" s="17">
        <v>0.27968774545135999</v>
      </c>
      <c r="BC9" s="17">
        <v>0.36041972513015502</v>
      </c>
      <c r="BD9" s="17">
        <v>0.38271668757123101</v>
      </c>
      <c r="BE9" s="17">
        <v>0.322383935689454</v>
      </c>
      <c r="BF9" s="17">
        <v>0.29891174703247703</v>
      </c>
      <c r="BG9" s="17">
        <v>0.32613649349114299</v>
      </c>
      <c r="BH9" s="17">
        <v>0.31595381501854702</v>
      </c>
      <c r="BI9" s="17">
        <v>0.343306445727808</v>
      </c>
      <c r="BJ9" s="17">
        <v>0.29728440295107</v>
      </c>
      <c r="BK9" s="17">
        <v>0.34560633509317901</v>
      </c>
      <c r="BL9" s="17">
        <v>0.445622834236027</v>
      </c>
      <c r="BM9" s="17">
        <v>0.33128706756725501</v>
      </c>
      <c r="BN9" s="17">
        <v>0.21015194974349899</v>
      </c>
      <c r="BO9" s="17"/>
      <c r="BP9" s="17">
        <v>0.309878576580701</v>
      </c>
      <c r="BQ9" s="17">
        <v>0.34399861017920103</v>
      </c>
      <c r="BR9" s="17">
        <v>0.31361573121873498</v>
      </c>
      <c r="BS9" s="17">
        <v>0.35931458340678801</v>
      </c>
      <c r="BT9" s="17">
        <v>0.326202019702863</v>
      </c>
      <c r="BU9" s="17">
        <v>0.37514805696838999</v>
      </c>
      <c r="BV9" s="17"/>
      <c r="BW9" s="17">
        <v>0.30164599125012698</v>
      </c>
      <c r="BX9" s="17">
        <v>0.34445904680705802</v>
      </c>
      <c r="BY9" s="17">
        <v>0.34056328809207997</v>
      </c>
      <c r="BZ9" s="17">
        <v>0.32728657765437902</v>
      </c>
      <c r="CA9" s="17">
        <v>0.276816996370708</v>
      </c>
      <c r="CB9" s="17">
        <v>0.30746872501790901</v>
      </c>
      <c r="CC9" s="17">
        <v>0.43735424960825398</v>
      </c>
      <c r="CD9" s="17">
        <v>0.38660704601810197</v>
      </c>
      <c r="CE9" s="17"/>
      <c r="CF9" s="17">
        <v>0.24411969544652301</v>
      </c>
      <c r="CG9" s="17">
        <v>0.29690002195633097</v>
      </c>
      <c r="CH9" s="17">
        <v>0.37890169268455898</v>
      </c>
      <c r="CI9" s="17">
        <v>0.33899449342221</v>
      </c>
      <c r="CJ9" s="17">
        <v>0.47958113431329502</v>
      </c>
      <c r="CK9" s="17"/>
      <c r="CL9" s="17">
        <v>0.319867248964322</v>
      </c>
      <c r="CM9" s="17"/>
      <c r="CN9" s="17">
        <v>0.33431856294399198</v>
      </c>
      <c r="CO9" s="17">
        <v>0.34475779218862301</v>
      </c>
      <c r="CP9" s="17">
        <v>0.33099308034607799</v>
      </c>
    </row>
    <row r="10" spans="2:94" ht="43.5" x14ac:dyDescent="0.35">
      <c r="B10" s="18" t="s">
        <v>324</v>
      </c>
      <c r="C10" s="17">
        <v>0.32364867106418199</v>
      </c>
      <c r="D10" s="17">
        <v>0.32911354160689898</v>
      </c>
      <c r="E10" s="17">
        <v>0.31909516101331098</v>
      </c>
      <c r="F10" s="17"/>
      <c r="G10" s="17">
        <v>0.37268289922098002</v>
      </c>
      <c r="H10" s="17">
        <v>0.33460480391139902</v>
      </c>
      <c r="I10" s="17">
        <v>0.32193766331108298</v>
      </c>
      <c r="J10" s="17">
        <v>0.28503658667849102</v>
      </c>
      <c r="K10" s="17">
        <v>0.31088578833514902</v>
      </c>
      <c r="L10" s="17">
        <v>0.32522663704427401</v>
      </c>
      <c r="M10" s="17"/>
      <c r="N10" s="17">
        <v>0.33656930119655598</v>
      </c>
      <c r="O10" s="17">
        <v>0.30150962558737399</v>
      </c>
      <c r="P10" s="17">
        <v>0.319661071427285</v>
      </c>
      <c r="Q10" s="17">
        <v>0.33457424695785098</v>
      </c>
      <c r="R10" s="17"/>
      <c r="S10" s="17">
        <v>0.33099214841785402</v>
      </c>
      <c r="T10" s="17">
        <v>0.34382933123237702</v>
      </c>
      <c r="U10" s="17">
        <v>0.293109728467701</v>
      </c>
      <c r="V10" s="17">
        <v>0.31044904821088298</v>
      </c>
      <c r="W10" s="17">
        <v>0.36451650889881299</v>
      </c>
      <c r="X10" s="17">
        <v>0.32212949596249901</v>
      </c>
      <c r="Y10" s="17">
        <v>0.29688171221325199</v>
      </c>
      <c r="Z10" s="17">
        <v>0.339343256838191</v>
      </c>
      <c r="AA10" s="17">
        <v>0.317145888415927</v>
      </c>
      <c r="AB10" s="17">
        <v>0.31198117253200502</v>
      </c>
      <c r="AC10" s="17">
        <v>0.32889854451580702</v>
      </c>
      <c r="AD10" s="17"/>
      <c r="AE10" s="17">
        <v>0.30739535458707701</v>
      </c>
      <c r="AF10" s="17">
        <v>0.34234177831541501</v>
      </c>
      <c r="AG10" s="17">
        <v>0.30742911621010299</v>
      </c>
      <c r="AH10" s="17"/>
      <c r="AI10" s="17">
        <v>0.326614890529354</v>
      </c>
      <c r="AJ10" s="17">
        <v>0.37853447125601902</v>
      </c>
      <c r="AK10" s="17">
        <v>0.26397047790269901</v>
      </c>
      <c r="AL10" s="17">
        <v>0.28825456808396899</v>
      </c>
      <c r="AM10" s="17">
        <v>0.26731571908051499</v>
      </c>
      <c r="AN10" s="17"/>
      <c r="AO10" s="17">
        <v>0.33763525472435202</v>
      </c>
      <c r="AP10" s="17">
        <v>0.378976882346935</v>
      </c>
      <c r="AQ10" s="17">
        <v>0.31593627479368402</v>
      </c>
      <c r="AR10" s="17"/>
      <c r="AS10" s="17">
        <v>0.36468988676051101</v>
      </c>
      <c r="AT10" s="17">
        <v>0.30790363836552498</v>
      </c>
      <c r="AU10" s="17">
        <v>0.28865656806136702</v>
      </c>
      <c r="AV10" s="17">
        <v>0.37236698344544999</v>
      </c>
      <c r="AW10" s="17">
        <v>0.38275427183348798</v>
      </c>
      <c r="AX10" s="17"/>
      <c r="AY10" s="17">
        <v>0.47128743421194302</v>
      </c>
      <c r="AZ10" s="17">
        <v>0.25051669972412099</v>
      </c>
      <c r="BA10" s="17">
        <v>0.33180253326659098</v>
      </c>
      <c r="BB10" s="17">
        <v>0.31072048208775799</v>
      </c>
      <c r="BC10" s="17">
        <v>0.35331765414516902</v>
      </c>
      <c r="BD10" s="17">
        <v>0.31534079694861</v>
      </c>
      <c r="BE10" s="17">
        <v>0.34928237948234597</v>
      </c>
      <c r="BF10" s="17">
        <v>0.33196144772429598</v>
      </c>
      <c r="BG10" s="17">
        <v>0.37659300304863502</v>
      </c>
      <c r="BH10" s="17">
        <v>0.303752678383304</v>
      </c>
      <c r="BI10" s="17">
        <v>0.32315536958565599</v>
      </c>
      <c r="BJ10" s="17">
        <v>0.25327592723583597</v>
      </c>
      <c r="BK10" s="17">
        <v>0.38272832402955498</v>
      </c>
      <c r="BL10" s="17">
        <v>0.25168984539674599</v>
      </c>
      <c r="BM10" s="17">
        <v>0.22402896734632</v>
      </c>
      <c r="BN10" s="17">
        <v>0.42691283563395099</v>
      </c>
      <c r="BO10" s="17"/>
      <c r="BP10" s="17">
        <v>0.33147820195067401</v>
      </c>
      <c r="BQ10" s="17">
        <v>0.289275814605985</v>
      </c>
      <c r="BR10" s="17">
        <v>0.39526737403694601</v>
      </c>
      <c r="BS10" s="17">
        <v>0.29780254848418403</v>
      </c>
      <c r="BT10" s="17">
        <v>0.36415044494828902</v>
      </c>
      <c r="BU10" s="17">
        <v>0.322177569861821</v>
      </c>
      <c r="BV10" s="17"/>
      <c r="BW10" s="17">
        <v>0.34915478852957599</v>
      </c>
      <c r="BX10" s="17">
        <v>0.36946022270635598</v>
      </c>
      <c r="BY10" s="17">
        <v>0.32013573724226602</v>
      </c>
      <c r="BZ10" s="17">
        <v>0.31184599641823502</v>
      </c>
      <c r="CA10" s="17">
        <v>0.373929790744292</v>
      </c>
      <c r="CB10" s="17">
        <v>0.32329008610745902</v>
      </c>
      <c r="CC10" s="17">
        <v>0.23876541338155299</v>
      </c>
      <c r="CD10" s="17">
        <v>0.19177063607428099</v>
      </c>
      <c r="CE10" s="17"/>
      <c r="CF10" s="17">
        <v>0.394915205104998</v>
      </c>
      <c r="CG10" s="17">
        <v>0.32387965837330002</v>
      </c>
      <c r="CH10" s="17">
        <v>0.30606379909152098</v>
      </c>
      <c r="CI10" s="17">
        <v>0.328260078531317</v>
      </c>
      <c r="CJ10" s="17">
        <v>0.30689092957324698</v>
      </c>
      <c r="CK10" s="17"/>
      <c r="CL10" s="17">
        <v>0.329170360259122</v>
      </c>
      <c r="CM10" s="17"/>
      <c r="CN10" s="17">
        <v>0.30482253512677498</v>
      </c>
      <c r="CO10" s="17">
        <v>0.35838704995425402</v>
      </c>
      <c r="CP10" s="17">
        <v>0.336735547163377</v>
      </c>
    </row>
    <row r="11" spans="2:94" ht="43.5" x14ac:dyDescent="0.35">
      <c r="B11" s="18" t="s">
        <v>323</v>
      </c>
      <c r="C11" s="17">
        <v>0.26039455106519299</v>
      </c>
      <c r="D11" s="17">
        <v>0.30851145418725201</v>
      </c>
      <c r="E11" s="17">
        <v>0.21402401562439999</v>
      </c>
      <c r="F11" s="17"/>
      <c r="G11" s="17">
        <v>0.29910318990745699</v>
      </c>
      <c r="H11" s="17">
        <v>0.24786792425805401</v>
      </c>
      <c r="I11" s="17">
        <v>0.25425912377055898</v>
      </c>
      <c r="J11" s="17">
        <v>0.25470100985615302</v>
      </c>
      <c r="K11" s="17">
        <v>0.27256923592786497</v>
      </c>
      <c r="L11" s="17">
        <v>0.24899124370138201</v>
      </c>
      <c r="M11" s="17"/>
      <c r="N11" s="17">
        <v>0.30680181837923798</v>
      </c>
      <c r="O11" s="17">
        <v>0.24575488674294799</v>
      </c>
      <c r="P11" s="17">
        <v>0.247080473561059</v>
      </c>
      <c r="Q11" s="17">
        <v>0.235741257568749</v>
      </c>
      <c r="R11" s="17"/>
      <c r="S11" s="17">
        <v>0.26370954786628797</v>
      </c>
      <c r="T11" s="17">
        <v>0.25993887469204602</v>
      </c>
      <c r="U11" s="17">
        <v>0.21232655641562401</v>
      </c>
      <c r="V11" s="17">
        <v>0.30452408193131397</v>
      </c>
      <c r="W11" s="17">
        <v>0.24335825875453701</v>
      </c>
      <c r="X11" s="17">
        <v>0.27947650676962799</v>
      </c>
      <c r="Y11" s="17">
        <v>0.26115728220510398</v>
      </c>
      <c r="Z11" s="17">
        <v>0.25332147701081598</v>
      </c>
      <c r="AA11" s="17">
        <v>0.27410223574313602</v>
      </c>
      <c r="AB11" s="17">
        <v>0.26915031110114401</v>
      </c>
      <c r="AC11" s="17">
        <v>0.196879225620545</v>
      </c>
      <c r="AD11" s="17"/>
      <c r="AE11" s="17">
        <v>0.27389386977373098</v>
      </c>
      <c r="AF11" s="17">
        <v>0.26454403507854601</v>
      </c>
      <c r="AG11" s="17">
        <v>0.20349699092771401</v>
      </c>
      <c r="AH11" s="17"/>
      <c r="AI11" s="17">
        <v>0.25482875551162698</v>
      </c>
      <c r="AJ11" s="17">
        <v>0.29684218348045899</v>
      </c>
      <c r="AK11" s="17">
        <v>0.32462043497883802</v>
      </c>
      <c r="AL11" s="17">
        <v>0.32770114482495</v>
      </c>
      <c r="AM11" s="17">
        <v>0.15854823377744001</v>
      </c>
      <c r="AN11" s="17"/>
      <c r="AO11" s="17">
        <v>0.256116726278517</v>
      </c>
      <c r="AP11" s="17">
        <v>0.29252430856387901</v>
      </c>
      <c r="AQ11" s="17">
        <v>0.28810038802412702</v>
      </c>
      <c r="AR11" s="17"/>
      <c r="AS11" s="17">
        <v>0.210874725647337</v>
      </c>
      <c r="AT11" s="17">
        <v>0.277471707350332</v>
      </c>
      <c r="AU11" s="17">
        <v>0.267444850684674</v>
      </c>
      <c r="AV11" s="17">
        <v>0.29095640050656901</v>
      </c>
      <c r="AW11" s="17">
        <v>0.46887140135351901</v>
      </c>
      <c r="AX11" s="17"/>
      <c r="AY11" s="17">
        <v>7.3316922821580796E-2</v>
      </c>
      <c r="AZ11" s="17">
        <v>0.29826481811248201</v>
      </c>
      <c r="BA11" s="17">
        <v>0.220417952723721</v>
      </c>
      <c r="BB11" s="17">
        <v>0.29765958010926102</v>
      </c>
      <c r="BC11" s="17">
        <v>0.226759410896791</v>
      </c>
      <c r="BD11" s="17">
        <v>0.19672666330797001</v>
      </c>
      <c r="BE11" s="17">
        <v>0.26945035891455599</v>
      </c>
      <c r="BF11" s="17">
        <v>0.31342021989730501</v>
      </c>
      <c r="BG11" s="17">
        <v>0.19964267099185801</v>
      </c>
      <c r="BH11" s="17">
        <v>0.31542558866800902</v>
      </c>
      <c r="BI11" s="17">
        <v>0.231114758051048</v>
      </c>
      <c r="BJ11" s="17">
        <v>0.36953056420907299</v>
      </c>
      <c r="BK11" s="17">
        <v>0.21130267751346901</v>
      </c>
      <c r="BL11" s="17">
        <v>0.30268732036722701</v>
      </c>
      <c r="BM11" s="17">
        <v>0.37783700597522801</v>
      </c>
      <c r="BN11" s="17">
        <v>0.32527347814144802</v>
      </c>
      <c r="BO11" s="17"/>
      <c r="BP11" s="17">
        <v>0.26882200880412999</v>
      </c>
      <c r="BQ11" s="17">
        <v>0.28315232699253601</v>
      </c>
      <c r="BR11" s="17">
        <v>0.21423683648321201</v>
      </c>
      <c r="BS11" s="17">
        <v>0.26755283347327602</v>
      </c>
      <c r="BT11" s="17">
        <v>0.24212708682179801</v>
      </c>
      <c r="BU11" s="17">
        <v>0.22546582559165801</v>
      </c>
      <c r="BV11" s="17"/>
      <c r="BW11" s="17">
        <v>0.26602562206519897</v>
      </c>
      <c r="BX11" s="17">
        <v>0.23085751972229701</v>
      </c>
      <c r="BY11" s="17">
        <v>0.268127170251244</v>
      </c>
      <c r="BZ11" s="17">
        <v>0.26584755400333798</v>
      </c>
      <c r="CA11" s="17">
        <v>0.27730252783075199</v>
      </c>
      <c r="CB11" s="17">
        <v>0.31218413720395399</v>
      </c>
      <c r="CC11" s="17">
        <v>0.24082055449419101</v>
      </c>
      <c r="CD11" s="17">
        <v>0.30660214337665298</v>
      </c>
      <c r="CE11" s="17"/>
      <c r="CF11" s="17">
        <v>0.31103932038127002</v>
      </c>
      <c r="CG11" s="17">
        <v>0.29670472907033701</v>
      </c>
      <c r="CH11" s="17">
        <v>0.241472584644745</v>
      </c>
      <c r="CI11" s="17">
        <v>0.23123390385237</v>
      </c>
      <c r="CJ11" s="17">
        <v>9.1119779358661099E-2</v>
      </c>
      <c r="CK11" s="17"/>
      <c r="CL11" s="17">
        <v>0.292751794482632</v>
      </c>
      <c r="CM11" s="17"/>
      <c r="CN11" s="17">
        <v>0.271741473678834</v>
      </c>
      <c r="CO11" s="17">
        <v>0.21245657979876001</v>
      </c>
      <c r="CP11" s="17">
        <v>0.27384228463254501</v>
      </c>
    </row>
    <row r="12" spans="2:94" x14ac:dyDescent="0.35">
      <c r="B12" s="18" t="s">
        <v>133</v>
      </c>
      <c r="C12" s="19">
        <v>8.0389675480841805E-2</v>
      </c>
      <c r="D12" s="19">
        <v>6.8034457332295101E-2</v>
      </c>
      <c r="E12" s="19">
        <v>9.1508738365654804E-2</v>
      </c>
      <c r="F12" s="19"/>
      <c r="G12" s="19">
        <v>7.1848958885382896E-2</v>
      </c>
      <c r="H12" s="19">
        <v>9.7283742786475502E-2</v>
      </c>
      <c r="I12" s="19">
        <v>7.4968546450077403E-2</v>
      </c>
      <c r="J12" s="19">
        <v>8.5347576383830795E-2</v>
      </c>
      <c r="K12" s="19">
        <v>6.5025119015897706E-2</v>
      </c>
      <c r="L12" s="19">
        <v>8.2080369276443493E-2</v>
      </c>
      <c r="M12" s="19"/>
      <c r="N12" s="19">
        <v>5.6224264609447898E-2</v>
      </c>
      <c r="O12" s="19">
        <v>9.6049505193292098E-2</v>
      </c>
      <c r="P12" s="19">
        <v>7.8401784512061201E-2</v>
      </c>
      <c r="Q12" s="19">
        <v>9.2563307490013194E-2</v>
      </c>
      <c r="R12" s="19"/>
      <c r="S12" s="19">
        <v>0.110054348488802</v>
      </c>
      <c r="T12" s="19">
        <v>6.8921807501585206E-2</v>
      </c>
      <c r="U12" s="19">
        <v>0.103463505760494</v>
      </c>
      <c r="V12" s="19">
        <v>0.10536211720776199</v>
      </c>
      <c r="W12" s="19">
        <v>4.3903121069393099E-2</v>
      </c>
      <c r="X12" s="19">
        <v>5.8761601902604398E-2</v>
      </c>
      <c r="Y12" s="19">
        <v>8.58384350746592E-2</v>
      </c>
      <c r="Z12" s="19">
        <v>9.8169333687308694E-2</v>
      </c>
      <c r="AA12" s="19">
        <v>9.1091619988731595E-2</v>
      </c>
      <c r="AB12" s="19">
        <v>4.2964518850305403E-2</v>
      </c>
      <c r="AC12" s="19">
        <v>6.1170326307545701E-2</v>
      </c>
      <c r="AD12" s="19"/>
      <c r="AE12" s="19">
        <v>7.7086396897977305E-2</v>
      </c>
      <c r="AF12" s="19">
        <v>5.8603108699813798E-2</v>
      </c>
      <c r="AG12" s="19">
        <v>0.14646549089612701</v>
      </c>
      <c r="AH12" s="19"/>
      <c r="AI12" s="19">
        <v>6.4313750746389703E-2</v>
      </c>
      <c r="AJ12" s="19">
        <v>7.0426718583478307E-2</v>
      </c>
      <c r="AK12" s="19">
        <v>5.7086301990657701E-2</v>
      </c>
      <c r="AL12" s="19">
        <v>7.7566033864537198E-2</v>
      </c>
      <c r="AM12" s="19">
        <v>0.16171556497374001</v>
      </c>
      <c r="AN12" s="19"/>
      <c r="AO12" s="19">
        <v>6.1597736122359602E-2</v>
      </c>
      <c r="AP12" s="19">
        <v>6.5093064590848806E-2</v>
      </c>
      <c r="AQ12" s="19">
        <v>6.6821479223341002E-2</v>
      </c>
      <c r="AR12" s="19"/>
      <c r="AS12" s="19">
        <v>9.0137137207429802E-2</v>
      </c>
      <c r="AT12" s="19">
        <v>8.3636245837591605E-2</v>
      </c>
      <c r="AU12" s="19">
        <v>8.7770112078803406E-2</v>
      </c>
      <c r="AV12" s="19">
        <v>5.7204956961607899E-2</v>
      </c>
      <c r="AW12" s="19">
        <v>7.4071707480797097E-2</v>
      </c>
      <c r="AX12" s="19"/>
      <c r="AY12" s="19">
        <v>0</v>
      </c>
      <c r="AZ12" s="19">
        <v>7.6880395398019302E-2</v>
      </c>
      <c r="BA12" s="19">
        <v>6.6527870564527594E-2</v>
      </c>
      <c r="BB12" s="19">
        <v>0.111932192351622</v>
      </c>
      <c r="BC12" s="19">
        <v>5.9503209827884401E-2</v>
      </c>
      <c r="BD12" s="19">
        <v>0.105215852172189</v>
      </c>
      <c r="BE12" s="19">
        <v>5.8883325913643897E-2</v>
      </c>
      <c r="BF12" s="19">
        <v>5.5706585345921801E-2</v>
      </c>
      <c r="BG12" s="19">
        <v>9.7627832468363498E-2</v>
      </c>
      <c r="BH12" s="19">
        <v>6.4867917930140406E-2</v>
      </c>
      <c r="BI12" s="19">
        <v>0.10242342663548901</v>
      </c>
      <c r="BJ12" s="19">
        <v>7.9909105604019703E-2</v>
      </c>
      <c r="BK12" s="19">
        <v>6.0362663363797101E-2</v>
      </c>
      <c r="BL12" s="19">
        <v>0</v>
      </c>
      <c r="BM12" s="19">
        <v>6.6846959111197105E-2</v>
      </c>
      <c r="BN12" s="19">
        <v>3.7661736481101597E-2</v>
      </c>
      <c r="BO12" s="19"/>
      <c r="BP12" s="19">
        <v>8.9821212664495304E-2</v>
      </c>
      <c r="BQ12" s="19">
        <v>8.3573248222278407E-2</v>
      </c>
      <c r="BR12" s="19">
        <v>7.6880058261106707E-2</v>
      </c>
      <c r="BS12" s="19">
        <v>7.5330034635752094E-2</v>
      </c>
      <c r="BT12" s="19">
        <v>6.7520448527050206E-2</v>
      </c>
      <c r="BU12" s="19">
        <v>7.72085475781321E-2</v>
      </c>
      <c r="BV12" s="19"/>
      <c r="BW12" s="19">
        <v>8.3173598155097797E-2</v>
      </c>
      <c r="BX12" s="19">
        <v>5.52232107642893E-2</v>
      </c>
      <c r="BY12" s="19">
        <v>7.1173804414409195E-2</v>
      </c>
      <c r="BZ12" s="19">
        <v>9.5019871924048094E-2</v>
      </c>
      <c r="CA12" s="19">
        <v>7.1950685054247898E-2</v>
      </c>
      <c r="CB12" s="19">
        <v>5.70570516706769E-2</v>
      </c>
      <c r="CC12" s="19">
        <v>8.3059782516002503E-2</v>
      </c>
      <c r="CD12" s="19">
        <v>0.115020174530963</v>
      </c>
      <c r="CE12" s="19"/>
      <c r="CF12" s="19">
        <v>4.9925779067208902E-2</v>
      </c>
      <c r="CG12" s="19">
        <v>8.2515590600032801E-2</v>
      </c>
      <c r="CH12" s="19">
        <v>7.3561923579175403E-2</v>
      </c>
      <c r="CI12" s="19">
        <v>0.101511524194103</v>
      </c>
      <c r="CJ12" s="19">
        <v>0.12240815675479701</v>
      </c>
      <c r="CK12" s="19"/>
      <c r="CL12" s="19">
        <v>5.82105962939247E-2</v>
      </c>
      <c r="CM12" s="19"/>
      <c r="CN12" s="19">
        <v>8.9117428250398895E-2</v>
      </c>
      <c r="CO12" s="19">
        <v>8.4398578058363302E-2</v>
      </c>
      <c r="CP12" s="19">
        <v>5.8429087858000398E-2</v>
      </c>
    </row>
    <row r="13" spans="2:94" x14ac:dyDescent="0.35">
      <c r="B13" s="16" t="s">
        <v>225</v>
      </c>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CP17"/>
  <sheetViews>
    <sheetView showGridLines="0" topLeftCell="A5" workbookViewId="0">
      <pane xSplit="2" topLeftCell="Y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1979</v>
      </c>
      <c r="D7" s="10">
        <v>971</v>
      </c>
      <c r="E7" s="10">
        <v>1003</v>
      </c>
      <c r="F7" s="10"/>
      <c r="G7" s="10">
        <v>264</v>
      </c>
      <c r="H7" s="10">
        <v>359</v>
      </c>
      <c r="I7" s="10">
        <v>374</v>
      </c>
      <c r="J7" s="10">
        <v>346</v>
      </c>
      <c r="K7" s="10">
        <v>279</v>
      </c>
      <c r="L7" s="10">
        <v>357</v>
      </c>
      <c r="M7" s="10"/>
      <c r="N7" s="10">
        <v>567</v>
      </c>
      <c r="O7" s="10">
        <v>497</v>
      </c>
      <c r="P7" s="10">
        <v>432</v>
      </c>
      <c r="Q7" s="10">
        <v>477</v>
      </c>
      <c r="R7" s="10"/>
      <c r="S7" s="10">
        <v>278</v>
      </c>
      <c r="T7" s="10">
        <v>287</v>
      </c>
      <c r="U7" s="10">
        <v>145</v>
      </c>
      <c r="V7" s="10">
        <v>172</v>
      </c>
      <c r="W7" s="10">
        <v>135</v>
      </c>
      <c r="X7" s="10">
        <v>175</v>
      </c>
      <c r="Y7" s="10">
        <v>189</v>
      </c>
      <c r="Z7" s="10">
        <v>101</v>
      </c>
      <c r="AA7" s="10">
        <v>230</v>
      </c>
      <c r="AB7" s="10">
        <v>167</v>
      </c>
      <c r="AC7" s="10">
        <v>100</v>
      </c>
      <c r="AD7" s="10"/>
      <c r="AE7" s="10">
        <v>717</v>
      </c>
      <c r="AF7" s="10">
        <v>784</v>
      </c>
      <c r="AG7" s="10">
        <v>285</v>
      </c>
      <c r="AH7" s="10"/>
      <c r="AI7" s="10">
        <v>707</v>
      </c>
      <c r="AJ7" s="10">
        <v>563</v>
      </c>
      <c r="AK7" s="10">
        <v>124</v>
      </c>
      <c r="AL7" s="10">
        <v>35</v>
      </c>
      <c r="AM7" s="10">
        <v>276</v>
      </c>
      <c r="AN7" s="10"/>
      <c r="AO7" s="10">
        <v>377</v>
      </c>
      <c r="AP7" s="10">
        <v>741</v>
      </c>
      <c r="AQ7" s="10">
        <v>130</v>
      </c>
      <c r="AR7" s="10"/>
      <c r="AS7" s="10">
        <v>430</v>
      </c>
      <c r="AT7" s="10">
        <v>436</v>
      </c>
      <c r="AU7" s="10">
        <v>531</v>
      </c>
      <c r="AV7" s="10">
        <v>264</v>
      </c>
      <c r="AW7" s="10">
        <v>26</v>
      </c>
      <c r="AX7" s="10"/>
      <c r="AY7" s="10">
        <v>13</v>
      </c>
      <c r="AZ7" s="10">
        <v>91</v>
      </c>
      <c r="BA7" s="10">
        <v>129</v>
      </c>
      <c r="BB7" s="10">
        <v>138</v>
      </c>
      <c r="BC7" s="10">
        <v>209</v>
      </c>
      <c r="BD7" s="10">
        <v>208</v>
      </c>
      <c r="BE7" s="10">
        <v>186</v>
      </c>
      <c r="BF7" s="10">
        <v>146</v>
      </c>
      <c r="BG7" s="10">
        <v>133</v>
      </c>
      <c r="BH7" s="10">
        <v>106</v>
      </c>
      <c r="BI7" s="10">
        <v>175</v>
      </c>
      <c r="BJ7" s="10">
        <v>102</v>
      </c>
      <c r="BK7" s="10">
        <v>86</v>
      </c>
      <c r="BL7" s="10">
        <v>39</v>
      </c>
      <c r="BM7" s="10">
        <v>45</v>
      </c>
      <c r="BN7" s="10">
        <v>79</v>
      </c>
      <c r="BO7" s="10"/>
      <c r="BP7" s="10">
        <v>455</v>
      </c>
      <c r="BQ7" s="10">
        <v>554</v>
      </c>
      <c r="BR7" s="10">
        <v>252</v>
      </c>
      <c r="BS7" s="10">
        <v>407</v>
      </c>
      <c r="BT7" s="10">
        <v>206</v>
      </c>
      <c r="BU7" s="10">
        <v>104</v>
      </c>
      <c r="BV7" s="10"/>
      <c r="BW7" s="10">
        <v>76</v>
      </c>
      <c r="BX7" s="10">
        <v>429</v>
      </c>
      <c r="BY7" s="10">
        <v>621</v>
      </c>
      <c r="BZ7" s="10">
        <v>354</v>
      </c>
      <c r="CA7" s="10">
        <v>191</v>
      </c>
      <c r="CB7" s="10">
        <v>89</v>
      </c>
      <c r="CC7" s="10">
        <v>50</v>
      </c>
      <c r="CD7" s="10">
        <v>69</v>
      </c>
      <c r="CE7" s="10"/>
      <c r="CF7" s="10">
        <v>175</v>
      </c>
      <c r="CG7" s="10">
        <v>682</v>
      </c>
      <c r="CH7" s="10">
        <v>751</v>
      </c>
      <c r="CI7" s="10">
        <v>305</v>
      </c>
      <c r="CJ7" s="10">
        <v>66</v>
      </c>
      <c r="CK7" s="10"/>
      <c r="CL7" s="10">
        <v>255</v>
      </c>
      <c r="CM7" s="10"/>
      <c r="CN7" s="10">
        <v>1087</v>
      </c>
      <c r="CO7" s="10">
        <v>396</v>
      </c>
      <c r="CP7" s="10">
        <v>496</v>
      </c>
    </row>
    <row r="8" spans="2:94" ht="30" customHeight="1" x14ac:dyDescent="0.35">
      <c r="B8" s="11" t="s">
        <v>20</v>
      </c>
      <c r="C8" s="11">
        <v>1980</v>
      </c>
      <c r="D8" s="11">
        <v>961</v>
      </c>
      <c r="E8" s="11">
        <v>1014</v>
      </c>
      <c r="F8" s="11"/>
      <c r="G8" s="11">
        <v>258</v>
      </c>
      <c r="H8" s="11">
        <v>347</v>
      </c>
      <c r="I8" s="11">
        <v>367</v>
      </c>
      <c r="J8" s="11">
        <v>339</v>
      </c>
      <c r="K8" s="11">
        <v>263</v>
      </c>
      <c r="L8" s="11">
        <v>408</v>
      </c>
      <c r="M8" s="11"/>
      <c r="N8" s="11">
        <v>552</v>
      </c>
      <c r="O8" s="11">
        <v>488</v>
      </c>
      <c r="P8" s="11">
        <v>434</v>
      </c>
      <c r="Q8" s="11">
        <v>500</v>
      </c>
      <c r="R8" s="11"/>
      <c r="S8" s="11">
        <v>286</v>
      </c>
      <c r="T8" s="11">
        <v>279</v>
      </c>
      <c r="U8" s="11">
        <v>147</v>
      </c>
      <c r="V8" s="11">
        <v>163</v>
      </c>
      <c r="W8" s="11">
        <v>136</v>
      </c>
      <c r="X8" s="11">
        <v>183</v>
      </c>
      <c r="Y8" s="11">
        <v>179</v>
      </c>
      <c r="Z8" s="11">
        <v>100</v>
      </c>
      <c r="AA8" s="11">
        <v>220</v>
      </c>
      <c r="AB8" s="11">
        <v>189</v>
      </c>
      <c r="AC8" s="11">
        <v>98</v>
      </c>
      <c r="AD8" s="11"/>
      <c r="AE8" s="11">
        <v>728</v>
      </c>
      <c r="AF8" s="11">
        <v>784</v>
      </c>
      <c r="AG8" s="11">
        <v>281</v>
      </c>
      <c r="AH8" s="11"/>
      <c r="AI8" s="11">
        <v>717</v>
      </c>
      <c r="AJ8" s="11">
        <v>556</v>
      </c>
      <c r="AK8" s="11">
        <v>125</v>
      </c>
      <c r="AL8" s="11">
        <v>36</v>
      </c>
      <c r="AM8" s="11">
        <v>274</v>
      </c>
      <c r="AN8" s="11"/>
      <c r="AO8" s="11">
        <v>385</v>
      </c>
      <c r="AP8" s="11">
        <v>732</v>
      </c>
      <c r="AQ8" s="11">
        <v>129</v>
      </c>
      <c r="AR8" s="11"/>
      <c r="AS8" s="11">
        <v>441</v>
      </c>
      <c r="AT8" s="11">
        <v>433</v>
      </c>
      <c r="AU8" s="11">
        <v>522</v>
      </c>
      <c r="AV8" s="11">
        <v>259</v>
      </c>
      <c r="AW8" s="11">
        <v>26</v>
      </c>
      <c r="AX8" s="11"/>
      <c r="AY8" s="11">
        <v>12</v>
      </c>
      <c r="AZ8" s="11">
        <v>89</v>
      </c>
      <c r="BA8" s="11">
        <v>133</v>
      </c>
      <c r="BB8" s="11">
        <v>141</v>
      </c>
      <c r="BC8" s="11">
        <v>211</v>
      </c>
      <c r="BD8" s="11">
        <v>213</v>
      </c>
      <c r="BE8" s="11">
        <v>187</v>
      </c>
      <c r="BF8" s="11">
        <v>145</v>
      </c>
      <c r="BG8" s="11">
        <v>133</v>
      </c>
      <c r="BH8" s="11">
        <v>105</v>
      </c>
      <c r="BI8" s="11">
        <v>174</v>
      </c>
      <c r="BJ8" s="11">
        <v>100</v>
      </c>
      <c r="BK8" s="11">
        <v>84</v>
      </c>
      <c r="BL8" s="11">
        <v>38</v>
      </c>
      <c r="BM8" s="11">
        <v>44</v>
      </c>
      <c r="BN8" s="11">
        <v>77</v>
      </c>
      <c r="BO8" s="11"/>
      <c r="BP8" s="11">
        <v>453</v>
      </c>
      <c r="BQ8" s="11">
        <v>553</v>
      </c>
      <c r="BR8" s="11">
        <v>252</v>
      </c>
      <c r="BS8" s="11">
        <v>408</v>
      </c>
      <c r="BT8" s="11">
        <v>208</v>
      </c>
      <c r="BU8" s="11">
        <v>105</v>
      </c>
      <c r="BV8" s="11"/>
      <c r="BW8" s="11">
        <v>75</v>
      </c>
      <c r="BX8" s="11">
        <v>431</v>
      </c>
      <c r="BY8" s="11">
        <v>627</v>
      </c>
      <c r="BZ8" s="11">
        <v>354</v>
      </c>
      <c r="CA8" s="11">
        <v>189</v>
      </c>
      <c r="CB8" s="11">
        <v>89</v>
      </c>
      <c r="CC8" s="11">
        <v>51</v>
      </c>
      <c r="CD8" s="11">
        <v>67</v>
      </c>
      <c r="CE8" s="11"/>
      <c r="CF8" s="11">
        <v>178</v>
      </c>
      <c r="CG8" s="11">
        <v>686</v>
      </c>
      <c r="CH8" s="11">
        <v>749</v>
      </c>
      <c r="CI8" s="11">
        <v>302</v>
      </c>
      <c r="CJ8" s="11">
        <v>65</v>
      </c>
      <c r="CK8" s="11"/>
      <c r="CL8" s="11">
        <v>254</v>
      </c>
      <c r="CM8" s="11"/>
      <c r="CN8" s="11">
        <v>1081</v>
      </c>
      <c r="CO8" s="11">
        <v>397</v>
      </c>
      <c r="CP8" s="11">
        <v>502</v>
      </c>
    </row>
    <row r="9" spans="2:94" ht="29" x14ac:dyDescent="0.35">
      <c r="B9" s="18" t="s">
        <v>325</v>
      </c>
      <c r="C9" s="17">
        <v>0.48883586956783198</v>
      </c>
      <c r="D9" s="17">
        <v>0.42559719684307401</v>
      </c>
      <c r="E9" s="17">
        <v>0.54832338288492799</v>
      </c>
      <c r="F9" s="17"/>
      <c r="G9" s="17">
        <v>0.38562271620564498</v>
      </c>
      <c r="H9" s="17">
        <v>0.43130047538504601</v>
      </c>
      <c r="I9" s="17">
        <v>0.49333493402684903</v>
      </c>
      <c r="J9" s="17">
        <v>0.52601927589334396</v>
      </c>
      <c r="K9" s="17">
        <v>0.53982649054648002</v>
      </c>
      <c r="L9" s="17">
        <v>0.53511996437042597</v>
      </c>
      <c r="M9" s="17"/>
      <c r="N9" s="17">
        <v>0.47926154851409702</v>
      </c>
      <c r="O9" s="17">
        <v>0.48019464819195501</v>
      </c>
      <c r="P9" s="17">
        <v>0.48300940724866898</v>
      </c>
      <c r="Q9" s="17">
        <v>0.51104699304809198</v>
      </c>
      <c r="R9" s="17"/>
      <c r="S9" s="17">
        <v>0.441353315131366</v>
      </c>
      <c r="T9" s="17">
        <v>0.48586987171825502</v>
      </c>
      <c r="U9" s="17">
        <v>0.52175982213842798</v>
      </c>
      <c r="V9" s="17">
        <v>0.41670540619706198</v>
      </c>
      <c r="W9" s="17">
        <v>0.50181375169125997</v>
      </c>
      <c r="X9" s="17">
        <v>0.48504024856608802</v>
      </c>
      <c r="Y9" s="17">
        <v>0.57160600213309998</v>
      </c>
      <c r="Z9" s="17">
        <v>0.462054543582674</v>
      </c>
      <c r="AA9" s="17">
        <v>0.502754232914428</v>
      </c>
      <c r="AB9" s="17">
        <v>0.48316179573245399</v>
      </c>
      <c r="AC9" s="17">
        <v>0.55128736510531695</v>
      </c>
      <c r="AD9" s="17"/>
      <c r="AE9" s="17">
        <v>0.51434210602278296</v>
      </c>
      <c r="AF9" s="17">
        <v>0.47145881237450898</v>
      </c>
      <c r="AG9" s="17">
        <v>0.48833853792991999</v>
      </c>
      <c r="AH9" s="17"/>
      <c r="AI9" s="17">
        <v>0.53348773651027803</v>
      </c>
      <c r="AJ9" s="17">
        <v>0.37632579826392898</v>
      </c>
      <c r="AK9" s="17">
        <v>0.47035145299763098</v>
      </c>
      <c r="AL9" s="17">
        <v>0.489898839641843</v>
      </c>
      <c r="AM9" s="17">
        <v>0.55251919636505797</v>
      </c>
      <c r="AN9" s="17"/>
      <c r="AO9" s="17">
        <v>0.482933179843618</v>
      </c>
      <c r="AP9" s="17">
        <v>0.43336460977066299</v>
      </c>
      <c r="AQ9" s="17">
        <v>0.46927945849964198</v>
      </c>
      <c r="AR9" s="17"/>
      <c r="AS9" s="17">
        <v>0.52345093735400605</v>
      </c>
      <c r="AT9" s="17">
        <v>0.45357684270594401</v>
      </c>
      <c r="AU9" s="17">
        <v>0.477091048704471</v>
      </c>
      <c r="AV9" s="17">
        <v>0.44842067026389798</v>
      </c>
      <c r="AW9" s="17">
        <v>0.298291327142155</v>
      </c>
      <c r="AX9" s="17"/>
      <c r="AY9" s="17">
        <v>0.38812540344686097</v>
      </c>
      <c r="AZ9" s="17">
        <v>0.44117914145964998</v>
      </c>
      <c r="BA9" s="17">
        <v>0.56807049969874301</v>
      </c>
      <c r="BB9" s="17">
        <v>0.48119307647388598</v>
      </c>
      <c r="BC9" s="17">
        <v>0.51639437582315495</v>
      </c>
      <c r="BD9" s="17">
        <v>0.47255783857331102</v>
      </c>
      <c r="BE9" s="17">
        <v>0.45184008384716201</v>
      </c>
      <c r="BF9" s="17">
        <v>0.52740100355681596</v>
      </c>
      <c r="BG9" s="17">
        <v>0.51275920758567906</v>
      </c>
      <c r="BH9" s="17">
        <v>0.48766551014848197</v>
      </c>
      <c r="BI9" s="17">
        <v>0.48826588110812402</v>
      </c>
      <c r="BJ9" s="17">
        <v>0.38305566156579501</v>
      </c>
      <c r="BK9" s="17">
        <v>0.53939785963753395</v>
      </c>
      <c r="BL9" s="17">
        <v>0.58966079157544604</v>
      </c>
      <c r="BM9" s="17">
        <v>0.40075525015897201</v>
      </c>
      <c r="BN9" s="17">
        <v>0.35148514530851199</v>
      </c>
      <c r="BO9" s="17"/>
      <c r="BP9" s="17">
        <v>0.40328259671082001</v>
      </c>
      <c r="BQ9" s="17">
        <v>0.51285371837454896</v>
      </c>
      <c r="BR9" s="17">
        <v>0.47382364636860802</v>
      </c>
      <c r="BS9" s="17">
        <v>0.54247369034882098</v>
      </c>
      <c r="BT9" s="17">
        <v>0.52384372361006104</v>
      </c>
      <c r="BU9" s="17">
        <v>0.485315722824744</v>
      </c>
      <c r="BV9" s="17"/>
      <c r="BW9" s="17">
        <v>0.49066980863901499</v>
      </c>
      <c r="BX9" s="17">
        <v>0.49057313714845702</v>
      </c>
      <c r="BY9" s="17">
        <v>0.50412914436089695</v>
      </c>
      <c r="BZ9" s="17">
        <v>0.47450044700212501</v>
      </c>
      <c r="CA9" s="17">
        <v>0.487864200773793</v>
      </c>
      <c r="CB9" s="17">
        <v>0.39627400516587302</v>
      </c>
      <c r="CC9" s="17">
        <v>0.502767363444517</v>
      </c>
      <c r="CD9" s="17">
        <v>0.49732110666665702</v>
      </c>
      <c r="CE9" s="17"/>
      <c r="CF9" s="17">
        <v>0.38473585785618902</v>
      </c>
      <c r="CG9" s="17">
        <v>0.497639952393167</v>
      </c>
      <c r="CH9" s="17">
        <v>0.51592919330267795</v>
      </c>
      <c r="CI9" s="17">
        <v>0.463153426375501</v>
      </c>
      <c r="CJ9" s="17">
        <v>0.48843166353029099</v>
      </c>
      <c r="CK9" s="17"/>
      <c r="CL9" s="17">
        <v>0.50893139875092996</v>
      </c>
      <c r="CM9" s="17"/>
      <c r="CN9" s="17">
        <v>0.48992171832574899</v>
      </c>
      <c r="CO9" s="17">
        <v>0.493549519607625</v>
      </c>
      <c r="CP9" s="17">
        <v>0.482773110518191</v>
      </c>
    </row>
    <row r="10" spans="2:94" ht="43.5" x14ac:dyDescent="0.35">
      <c r="B10" s="18" t="s">
        <v>324</v>
      </c>
      <c r="C10" s="17">
        <v>0.28340560813193899</v>
      </c>
      <c r="D10" s="17">
        <v>0.32049162906207002</v>
      </c>
      <c r="E10" s="17">
        <v>0.24864553399318001</v>
      </c>
      <c r="F10" s="17"/>
      <c r="G10" s="17">
        <v>0.29582802303497902</v>
      </c>
      <c r="H10" s="17">
        <v>0.33729820508757702</v>
      </c>
      <c r="I10" s="17">
        <v>0.27576816001464299</v>
      </c>
      <c r="J10" s="17">
        <v>0.24189937379658</v>
      </c>
      <c r="K10" s="17">
        <v>0.26921328078039403</v>
      </c>
      <c r="L10" s="17">
        <v>0.28027734507163699</v>
      </c>
      <c r="M10" s="17"/>
      <c r="N10" s="17">
        <v>0.284909769552389</v>
      </c>
      <c r="O10" s="17">
        <v>0.29240423149393402</v>
      </c>
      <c r="P10" s="17">
        <v>0.27524499189614099</v>
      </c>
      <c r="Q10" s="17">
        <v>0.28153819577139699</v>
      </c>
      <c r="R10" s="17"/>
      <c r="S10" s="17">
        <v>0.29048019615047699</v>
      </c>
      <c r="T10" s="17">
        <v>0.29051928733355098</v>
      </c>
      <c r="U10" s="17">
        <v>0.26948751267554699</v>
      </c>
      <c r="V10" s="17">
        <v>0.34677556385610397</v>
      </c>
      <c r="W10" s="17">
        <v>0.29765120998389</v>
      </c>
      <c r="X10" s="17">
        <v>0.25332106488839001</v>
      </c>
      <c r="Y10" s="17">
        <v>0.200941041174718</v>
      </c>
      <c r="Z10" s="17">
        <v>0.36591144423577998</v>
      </c>
      <c r="AA10" s="17">
        <v>0.28209849170056001</v>
      </c>
      <c r="AB10" s="17">
        <v>0.26516427285423599</v>
      </c>
      <c r="AC10" s="17">
        <v>0.29903515158659499</v>
      </c>
      <c r="AD10" s="17"/>
      <c r="AE10" s="17">
        <v>0.27997973193419701</v>
      </c>
      <c r="AF10" s="17">
        <v>0.30604937654469599</v>
      </c>
      <c r="AG10" s="17">
        <v>0.22738124529095699</v>
      </c>
      <c r="AH10" s="17"/>
      <c r="AI10" s="17">
        <v>0.27710574753183598</v>
      </c>
      <c r="AJ10" s="17">
        <v>0.35089878668261398</v>
      </c>
      <c r="AK10" s="17">
        <v>0.31117387212494901</v>
      </c>
      <c r="AL10" s="17">
        <v>0.22728292718614301</v>
      </c>
      <c r="AM10" s="17">
        <v>0.19676179831884899</v>
      </c>
      <c r="AN10" s="17"/>
      <c r="AO10" s="17">
        <v>0.32136121375108001</v>
      </c>
      <c r="AP10" s="17">
        <v>0.30660633335840198</v>
      </c>
      <c r="AQ10" s="17">
        <v>0.32984078915973303</v>
      </c>
      <c r="AR10" s="17"/>
      <c r="AS10" s="17">
        <v>0.262490624068351</v>
      </c>
      <c r="AT10" s="17">
        <v>0.32600340522898102</v>
      </c>
      <c r="AU10" s="17">
        <v>0.28814038440047302</v>
      </c>
      <c r="AV10" s="17">
        <v>0.28033209719999103</v>
      </c>
      <c r="AW10" s="17">
        <v>0.35194347139959797</v>
      </c>
      <c r="AX10" s="17"/>
      <c r="AY10" s="17">
        <v>0.29185621781630799</v>
      </c>
      <c r="AZ10" s="17">
        <v>0.27582672151285398</v>
      </c>
      <c r="BA10" s="17">
        <v>0.25955997772164802</v>
      </c>
      <c r="BB10" s="17">
        <v>0.290193075846082</v>
      </c>
      <c r="BC10" s="17">
        <v>0.26321570879796002</v>
      </c>
      <c r="BD10" s="17">
        <v>0.298689086448091</v>
      </c>
      <c r="BE10" s="17">
        <v>0.34610475963034798</v>
      </c>
      <c r="BF10" s="17">
        <v>0.24449620950461801</v>
      </c>
      <c r="BG10" s="17">
        <v>0.30712407663209301</v>
      </c>
      <c r="BH10" s="17">
        <v>0.27862106070999298</v>
      </c>
      <c r="BI10" s="17">
        <v>0.28993623411143299</v>
      </c>
      <c r="BJ10" s="17">
        <v>0.33372201620962999</v>
      </c>
      <c r="BK10" s="17">
        <v>0.24465389423874001</v>
      </c>
      <c r="BL10" s="17">
        <v>0.15526254104169701</v>
      </c>
      <c r="BM10" s="17">
        <v>0.373436608157942</v>
      </c>
      <c r="BN10" s="17">
        <v>0.330106453348539</v>
      </c>
      <c r="BO10" s="17"/>
      <c r="BP10" s="17">
        <v>0.30537961367567601</v>
      </c>
      <c r="BQ10" s="17">
        <v>0.26516627260988301</v>
      </c>
      <c r="BR10" s="17">
        <v>0.338051516814807</v>
      </c>
      <c r="BS10" s="17">
        <v>0.25361401080048901</v>
      </c>
      <c r="BT10" s="17">
        <v>0.29375179563810599</v>
      </c>
      <c r="BU10" s="17">
        <v>0.25131644288216198</v>
      </c>
      <c r="BV10" s="17"/>
      <c r="BW10" s="17">
        <v>0.28785709628492701</v>
      </c>
      <c r="BX10" s="17">
        <v>0.31178023697941598</v>
      </c>
      <c r="BY10" s="17">
        <v>0.26906881591043802</v>
      </c>
      <c r="BZ10" s="17">
        <v>0.27733968034561901</v>
      </c>
      <c r="CA10" s="17">
        <v>0.28434334447717502</v>
      </c>
      <c r="CB10" s="17">
        <v>0.36537800892849398</v>
      </c>
      <c r="CC10" s="17">
        <v>0.21756077438199001</v>
      </c>
      <c r="CD10" s="17">
        <v>0.27382370730762801</v>
      </c>
      <c r="CE10" s="17"/>
      <c r="CF10" s="17">
        <v>0.32958886235234702</v>
      </c>
      <c r="CG10" s="17">
        <v>0.26640234921858502</v>
      </c>
      <c r="CH10" s="17">
        <v>0.28943271755382299</v>
      </c>
      <c r="CI10" s="17">
        <v>0.28437340678685902</v>
      </c>
      <c r="CJ10" s="17">
        <v>0.26208589899986301</v>
      </c>
      <c r="CK10" s="17"/>
      <c r="CL10" s="17">
        <v>0.27070778295359499</v>
      </c>
      <c r="CM10" s="17"/>
      <c r="CN10" s="17">
        <v>0.27077262893689602</v>
      </c>
      <c r="CO10" s="17">
        <v>0.29827513430218899</v>
      </c>
      <c r="CP10" s="17">
        <v>0.29885744159380301</v>
      </c>
    </row>
    <row r="11" spans="2:94" ht="43.5" x14ac:dyDescent="0.35">
      <c r="B11" s="18" t="s">
        <v>323</v>
      </c>
      <c r="C11" s="17">
        <v>0.14869833617230599</v>
      </c>
      <c r="D11" s="17">
        <v>0.19839003859462601</v>
      </c>
      <c r="E11" s="17">
        <v>0.101267330828369</v>
      </c>
      <c r="F11" s="17"/>
      <c r="G11" s="17">
        <v>0.241925839366608</v>
      </c>
      <c r="H11" s="17">
        <v>0.143404635003164</v>
      </c>
      <c r="I11" s="17">
        <v>0.150157676413019</v>
      </c>
      <c r="J11" s="17">
        <v>0.137689023207649</v>
      </c>
      <c r="K11" s="17">
        <v>0.121877628379712</v>
      </c>
      <c r="L11" s="17">
        <v>0.11942606966040099</v>
      </c>
      <c r="M11" s="17"/>
      <c r="N11" s="17">
        <v>0.17504400170496101</v>
      </c>
      <c r="O11" s="17">
        <v>0.14142512310285099</v>
      </c>
      <c r="P11" s="17">
        <v>0.16187963958840901</v>
      </c>
      <c r="Q11" s="17">
        <v>0.114678083966241</v>
      </c>
      <c r="R11" s="17"/>
      <c r="S11" s="17">
        <v>0.18382377919912399</v>
      </c>
      <c r="T11" s="17">
        <v>0.154279298890832</v>
      </c>
      <c r="U11" s="17">
        <v>0.121329741274891</v>
      </c>
      <c r="V11" s="17">
        <v>0.154251953300168</v>
      </c>
      <c r="W11" s="17">
        <v>0.132380994519255</v>
      </c>
      <c r="X11" s="17">
        <v>0.18209399161045001</v>
      </c>
      <c r="Y11" s="17">
        <v>0.15833755717122699</v>
      </c>
      <c r="Z11" s="17">
        <v>9.4515672539129597E-2</v>
      </c>
      <c r="AA11" s="17">
        <v>0.12866211424901799</v>
      </c>
      <c r="AB11" s="17">
        <v>0.15594665802667099</v>
      </c>
      <c r="AC11" s="17">
        <v>9.1103945366827394E-2</v>
      </c>
      <c r="AD11" s="17"/>
      <c r="AE11" s="17">
        <v>0.13873373393833299</v>
      </c>
      <c r="AF11" s="17">
        <v>0.157630203781085</v>
      </c>
      <c r="AG11" s="17">
        <v>0.13839711699342799</v>
      </c>
      <c r="AH11" s="17"/>
      <c r="AI11" s="17">
        <v>0.123879982310921</v>
      </c>
      <c r="AJ11" s="17">
        <v>0.19049094553044801</v>
      </c>
      <c r="AK11" s="17">
        <v>0.186277092457549</v>
      </c>
      <c r="AL11" s="17">
        <v>0.25661498595030902</v>
      </c>
      <c r="AM11" s="17">
        <v>9.8068336452887303E-2</v>
      </c>
      <c r="AN11" s="17"/>
      <c r="AO11" s="17">
        <v>0.130543846580436</v>
      </c>
      <c r="AP11" s="17">
        <v>0.191431987350038</v>
      </c>
      <c r="AQ11" s="17">
        <v>0.15586019229595499</v>
      </c>
      <c r="AR11" s="17"/>
      <c r="AS11" s="17">
        <v>0.12241624267498</v>
      </c>
      <c r="AT11" s="17">
        <v>0.129490619467689</v>
      </c>
      <c r="AU11" s="17">
        <v>0.15151416215345301</v>
      </c>
      <c r="AV11" s="17">
        <v>0.20859014493024999</v>
      </c>
      <c r="AW11" s="17">
        <v>0.31543606672616298</v>
      </c>
      <c r="AX11" s="17"/>
      <c r="AY11" s="17">
        <v>0.32001837873683098</v>
      </c>
      <c r="AZ11" s="17">
        <v>0.16132170891250999</v>
      </c>
      <c r="BA11" s="17">
        <v>0.11889232205712701</v>
      </c>
      <c r="BB11" s="17">
        <v>0.13594723024973501</v>
      </c>
      <c r="BC11" s="17">
        <v>0.14117235153459501</v>
      </c>
      <c r="BD11" s="17">
        <v>0.14042055211757201</v>
      </c>
      <c r="BE11" s="17">
        <v>0.15469393801242101</v>
      </c>
      <c r="BF11" s="17">
        <v>0.17342763068696099</v>
      </c>
      <c r="BG11" s="17">
        <v>0.104577685405008</v>
      </c>
      <c r="BH11" s="17">
        <v>0.17743095034758199</v>
      </c>
      <c r="BI11" s="17">
        <v>0.104708122067056</v>
      </c>
      <c r="BJ11" s="17">
        <v>0.196719003953986</v>
      </c>
      <c r="BK11" s="17">
        <v>0.142727422893724</v>
      </c>
      <c r="BL11" s="17">
        <v>0.204571317634478</v>
      </c>
      <c r="BM11" s="17">
        <v>0.18283063502456101</v>
      </c>
      <c r="BN11" s="17">
        <v>0.27969798373638299</v>
      </c>
      <c r="BO11" s="17"/>
      <c r="BP11" s="17">
        <v>0.20840540729944701</v>
      </c>
      <c r="BQ11" s="17">
        <v>0.14215987763266799</v>
      </c>
      <c r="BR11" s="17">
        <v>9.8908620560740207E-2</v>
      </c>
      <c r="BS11" s="17">
        <v>0.12889465905891301</v>
      </c>
      <c r="BT11" s="17">
        <v>0.11738732430624101</v>
      </c>
      <c r="BU11" s="17">
        <v>0.185117342373667</v>
      </c>
      <c r="BV11" s="17"/>
      <c r="BW11" s="17">
        <v>0.15329091580780899</v>
      </c>
      <c r="BX11" s="17">
        <v>0.13294745879407399</v>
      </c>
      <c r="BY11" s="17">
        <v>0.14963751655840901</v>
      </c>
      <c r="BZ11" s="17">
        <v>0.16382056309368201</v>
      </c>
      <c r="CA11" s="17">
        <v>0.163413308939163</v>
      </c>
      <c r="CB11" s="17">
        <v>0.168824375075844</v>
      </c>
      <c r="CC11" s="17">
        <v>0.17823658283650501</v>
      </c>
      <c r="CD11" s="17">
        <v>0.14332574790993199</v>
      </c>
      <c r="CE11" s="17"/>
      <c r="CF11" s="17">
        <v>0.246380354178173</v>
      </c>
      <c r="CG11" s="17">
        <v>0.16464288181662401</v>
      </c>
      <c r="CH11" s="17">
        <v>0.11454707329707201</v>
      </c>
      <c r="CI11" s="17">
        <v>0.154020906310883</v>
      </c>
      <c r="CJ11" s="17">
        <v>8.11387550620917E-2</v>
      </c>
      <c r="CK11" s="17"/>
      <c r="CL11" s="17">
        <v>0.143409159917433</v>
      </c>
      <c r="CM11" s="17"/>
      <c r="CN11" s="17">
        <v>0.15215192618764101</v>
      </c>
      <c r="CO11" s="17">
        <v>0.12959126998589299</v>
      </c>
      <c r="CP11" s="17">
        <v>0.156360231023011</v>
      </c>
    </row>
    <row r="12" spans="2:94" x14ac:dyDescent="0.35">
      <c r="B12" s="18" t="s">
        <v>133</v>
      </c>
      <c r="C12" s="19">
        <v>7.9060186127922205E-2</v>
      </c>
      <c r="D12" s="19">
        <v>5.5521135500229399E-2</v>
      </c>
      <c r="E12" s="19">
        <v>0.101763752293523</v>
      </c>
      <c r="F12" s="19"/>
      <c r="G12" s="19">
        <v>7.6623421392767593E-2</v>
      </c>
      <c r="H12" s="19">
        <v>8.7996684524212596E-2</v>
      </c>
      <c r="I12" s="19">
        <v>8.0739229545488705E-2</v>
      </c>
      <c r="J12" s="19">
        <v>9.4392327102427204E-2</v>
      </c>
      <c r="K12" s="19">
        <v>6.9082600293414204E-2</v>
      </c>
      <c r="L12" s="19">
        <v>6.5176620897534898E-2</v>
      </c>
      <c r="M12" s="19"/>
      <c r="N12" s="19">
        <v>6.0784680228553503E-2</v>
      </c>
      <c r="O12" s="19">
        <v>8.5975997211260494E-2</v>
      </c>
      <c r="P12" s="19">
        <v>7.9865961266780097E-2</v>
      </c>
      <c r="Q12" s="19">
        <v>9.2736727214269996E-2</v>
      </c>
      <c r="R12" s="19"/>
      <c r="S12" s="19">
        <v>8.4342709519033499E-2</v>
      </c>
      <c r="T12" s="19">
        <v>6.9331542057362999E-2</v>
      </c>
      <c r="U12" s="19">
        <v>8.7422923911133807E-2</v>
      </c>
      <c r="V12" s="19">
        <v>8.2267076646665702E-2</v>
      </c>
      <c r="W12" s="19">
        <v>6.8154043805593895E-2</v>
      </c>
      <c r="X12" s="19">
        <v>7.95446949350717E-2</v>
      </c>
      <c r="Y12" s="19">
        <v>6.91153995209558E-2</v>
      </c>
      <c r="Z12" s="19">
        <v>7.7518339642416098E-2</v>
      </c>
      <c r="AA12" s="19">
        <v>8.6485161135994401E-2</v>
      </c>
      <c r="AB12" s="19">
        <v>9.5727273386639194E-2</v>
      </c>
      <c r="AC12" s="19">
        <v>5.8573537941260002E-2</v>
      </c>
      <c r="AD12" s="19"/>
      <c r="AE12" s="19">
        <v>6.69444281046878E-2</v>
      </c>
      <c r="AF12" s="19">
        <v>6.48616072997098E-2</v>
      </c>
      <c r="AG12" s="19">
        <v>0.145883099785695</v>
      </c>
      <c r="AH12" s="19"/>
      <c r="AI12" s="19">
        <v>6.5526533646965202E-2</v>
      </c>
      <c r="AJ12" s="19">
        <v>8.2284469523008705E-2</v>
      </c>
      <c r="AK12" s="19">
        <v>3.21975824198708E-2</v>
      </c>
      <c r="AL12" s="19">
        <v>2.62032472217044E-2</v>
      </c>
      <c r="AM12" s="19">
        <v>0.152650668863206</v>
      </c>
      <c r="AN12" s="19"/>
      <c r="AO12" s="19">
        <v>6.5161759824866106E-2</v>
      </c>
      <c r="AP12" s="19">
        <v>6.8597069520897405E-2</v>
      </c>
      <c r="AQ12" s="19">
        <v>4.5019560044670198E-2</v>
      </c>
      <c r="AR12" s="19"/>
      <c r="AS12" s="19">
        <v>9.1642195902662898E-2</v>
      </c>
      <c r="AT12" s="19">
        <v>9.0929132597385595E-2</v>
      </c>
      <c r="AU12" s="19">
        <v>8.3254404741603102E-2</v>
      </c>
      <c r="AV12" s="19">
        <v>6.2657087605861403E-2</v>
      </c>
      <c r="AW12" s="19">
        <v>3.4329134732083703E-2</v>
      </c>
      <c r="AX12" s="19"/>
      <c r="AY12" s="19">
        <v>0</v>
      </c>
      <c r="AZ12" s="19">
        <v>0.12167242811498601</v>
      </c>
      <c r="BA12" s="19">
        <v>5.3477200522481602E-2</v>
      </c>
      <c r="BB12" s="19">
        <v>9.2666617430297596E-2</v>
      </c>
      <c r="BC12" s="19">
        <v>7.9217563844289907E-2</v>
      </c>
      <c r="BD12" s="19">
        <v>8.8332522861026094E-2</v>
      </c>
      <c r="BE12" s="19">
        <v>4.7361218510068498E-2</v>
      </c>
      <c r="BF12" s="19">
        <v>5.4675156251605198E-2</v>
      </c>
      <c r="BG12" s="19">
        <v>7.5539030377218902E-2</v>
      </c>
      <c r="BH12" s="19">
        <v>5.6282478793942201E-2</v>
      </c>
      <c r="BI12" s="19">
        <v>0.117089762713386</v>
      </c>
      <c r="BJ12" s="19">
        <v>8.65033182705892E-2</v>
      </c>
      <c r="BK12" s="19">
        <v>7.3220823230001897E-2</v>
      </c>
      <c r="BL12" s="19">
        <v>5.05053497483786E-2</v>
      </c>
      <c r="BM12" s="19">
        <v>4.29775066585249E-2</v>
      </c>
      <c r="BN12" s="19">
        <v>3.8710417606566301E-2</v>
      </c>
      <c r="BO12" s="19"/>
      <c r="BP12" s="19">
        <v>8.2932382314057404E-2</v>
      </c>
      <c r="BQ12" s="19">
        <v>7.9820131382900505E-2</v>
      </c>
      <c r="BR12" s="19">
        <v>8.9216216255844402E-2</v>
      </c>
      <c r="BS12" s="19">
        <v>7.5017639791777294E-2</v>
      </c>
      <c r="BT12" s="19">
        <v>6.5017156445591806E-2</v>
      </c>
      <c r="BU12" s="19">
        <v>7.8250491919426901E-2</v>
      </c>
      <c r="BV12" s="19"/>
      <c r="BW12" s="19">
        <v>6.8182179268249099E-2</v>
      </c>
      <c r="BX12" s="19">
        <v>6.4699167078053302E-2</v>
      </c>
      <c r="BY12" s="19">
        <v>7.7164523170256599E-2</v>
      </c>
      <c r="BZ12" s="19">
        <v>8.4339309558573897E-2</v>
      </c>
      <c r="CA12" s="19">
        <v>6.4379145809868907E-2</v>
      </c>
      <c r="CB12" s="19">
        <v>6.9523610829788196E-2</v>
      </c>
      <c r="CC12" s="19">
        <v>0.101435279336989</v>
      </c>
      <c r="CD12" s="19">
        <v>8.5529438115783896E-2</v>
      </c>
      <c r="CE12" s="19"/>
      <c r="CF12" s="19">
        <v>3.9294925613290899E-2</v>
      </c>
      <c r="CG12" s="19">
        <v>7.1314816571623599E-2</v>
      </c>
      <c r="CH12" s="19">
        <v>8.0091015846427596E-2</v>
      </c>
      <c r="CI12" s="19">
        <v>9.8452260526756805E-2</v>
      </c>
      <c r="CJ12" s="19">
        <v>0.16834368240775399</v>
      </c>
      <c r="CK12" s="19"/>
      <c r="CL12" s="19">
        <v>7.6951658378041798E-2</v>
      </c>
      <c r="CM12" s="19"/>
      <c r="CN12" s="19">
        <v>8.7153726549713498E-2</v>
      </c>
      <c r="CO12" s="19">
        <v>7.8584076104293701E-2</v>
      </c>
      <c r="CP12" s="19">
        <v>6.2009216864995803E-2</v>
      </c>
    </row>
    <row r="13" spans="2:94" x14ac:dyDescent="0.35">
      <c r="B13" s="16" t="s">
        <v>225</v>
      </c>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CP17"/>
  <sheetViews>
    <sheetView showGridLines="0" topLeftCell="A6" workbookViewId="0">
      <pane xSplit="2" topLeftCell="BD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330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1979</v>
      </c>
      <c r="D7" s="10">
        <v>971</v>
      </c>
      <c r="E7" s="10">
        <v>1003</v>
      </c>
      <c r="F7" s="10"/>
      <c r="G7" s="10">
        <v>264</v>
      </c>
      <c r="H7" s="10">
        <v>359</v>
      </c>
      <c r="I7" s="10">
        <v>374</v>
      </c>
      <c r="J7" s="10">
        <v>346</v>
      </c>
      <c r="K7" s="10">
        <v>279</v>
      </c>
      <c r="L7" s="10">
        <v>357</v>
      </c>
      <c r="M7" s="10"/>
      <c r="N7" s="10">
        <v>567</v>
      </c>
      <c r="O7" s="10">
        <v>497</v>
      </c>
      <c r="P7" s="10">
        <v>432</v>
      </c>
      <c r="Q7" s="10">
        <v>477</v>
      </c>
      <c r="R7" s="10"/>
      <c r="S7" s="10">
        <v>278</v>
      </c>
      <c r="T7" s="10">
        <v>287</v>
      </c>
      <c r="U7" s="10">
        <v>145</v>
      </c>
      <c r="V7" s="10">
        <v>172</v>
      </c>
      <c r="W7" s="10">
        <v>135</v>
      </c>
      <c r="X7" s="10">
        <v>175</v>
      </c>
      <c r="Y7" s="10">
        <v>189</v>
      </c>
      <c r="Z7" s="10">
        <v>101</v>
      </c>
      <c r="AA7" s="10">
        <v>230</v>
      </c>
      <c r="AB7" s="10">
        <v>167</v>
      </c>
      <c r="AC7" s="10">
        <v>100</v>
      </c>
      <c r="AD7" s="10"/>
      <c r="AE7" s="10">
        <v>717</v>
      </c>
      <c r="AF7" s="10">
        <v>784</v>
      </c>
      <c r="AG7" s="10">
        <v>285</v>
      </c>
      <c r="AH7" s="10"/>
      <c r="AI7" s="10">
        <v>707</v>
      </c>
      <c r="AJ7" s="10">
        <v>563</v>
      </c>
      <c r="AK7" s="10">
        <v>124</v>
      </c>
      <c r="AL7" s="10">
        <v>35</v>
      </c>
      <c r="AM7" s="10">
        <v>276</v>
      </c>
      <c r="AN7" s="10"/>
      <c r="AO7" s="10">
        <v>377</v>
      </c>
      <c r="AP7" s="10">
        <v>741</v>
      </c>
      <c r="AQ7" s="10">
        <v>130</v>
      </c>
      <c r="AR7" s="10"/>
      <c r="AS7" s="10">
        <v>430</v>
      </c>
      <c r="AT7" s="10">
        <v>436</v>
      </c>
      <c r="AU7" s="10">
        <v>531</v>
      </c>
      <c r="AV7" s="10">
        <v>264</v>
      </c>
      <c r="AW7" s="10">
        <v>26</v>
      </c>
      <c r="AX7" s="10"/>
      <c r="AY7" s="10">
        <v>13</v>
      </c>
      <c r="AZ7" s="10">
        <v>91</v>
      </c>
      <c r="BA7" s="10">
        <v>129</v>
      </c>
      <c r="BB7" s="10">
        <v>138</v>
      </c>
      <c r="BC7" s="10">
        <v>209</v>
      </c>
      <c r="BD7" s="10">
        <v>208</v>
      </c>
      <c r="BE7" s="10">
        <v>186</v>
      </c>
      <c r="BF7" s="10">
        <v>146</v>
      </c>
      <c r="BG7" s="10">
        <v>133</v>
      </c>
      <c r="BH7" s="10">
        <v>106</v>
      </c>
      <c r="BI7" s="10">
        <v>175</v>
      </c>
      <c r="BJ7" s="10">
        <v>102</v>
      </c>
      <c r="BK7" s="10">
        <v>86</v>
      </c>
      <c r="BL7" s="10">
        <v>39</v>
      </c>
      <c r="BM7" s="10">
        <v>45</v>
      </c>
      <c r="BN7" s="10">
        <v>79</v>
      </c>
      <c r="BO7" s="10"/>
      <c r="BP7" s="10">
        <v>455</v>
      </c>
      <c r="BQ7" s="10">
        <v>554</v>
      </c>
      <c r="BR7" s="10">
        <v>252</v>
      </c>
      <c r="BS7" s="10">
        <v>407</v>
      </c>
      <c r="BT7" s="10">
        <v>206</v>
      </c>
      <c r="BU7" s="10">
        <v>104</v>
      </c>
      <c r="BV7" s="10"/>
      <c r="BW7" s="10">
        <v>76</v>
      </c>
      <c r="BX7" s="10">
        <v>429</v>
      </c>
      <c r="BY7" s="10">
        <v>621</v>
      </c>
      <c r="BZ7" s="10">
        <v>354</v>
      </c>
      <c r="CA7" s="10">
        <v>191</v>
      </c>
      <c r="CB7" s="10">
        <v>89</v>
      </c>
      <c r="CC7" s="10">
        <v>50</v>
      </c>
      <c r="CD7" s="10">
        <v>69</v>
      </c>
      <c r="CE7" s="10"/>
      <c r="CF7" s="10">
        <v>175</v>
      </c>
      <c r="CG7" s="10">
        <v>682</v>
      </c>
      <c r="CH7" s="10">
        <v>751</v>
      </c>
      <c r="CI7" s="10">
        <v>305</v>
      </c>
      <c r="CJ7" s="10">
        <v>66</v>
      </c>
      <c r="CK7" s="10"/>
      <c r="CL7" s="10">
        <v>255</v>
      </c>
      <c r="CM7" s="10"/>
      <c r="CN7" s="10">
        <v>1087</v>
      </c>
      <c r="CO7" s="10">
        <v>396</v>
      </c>
      <c r="CP7" s="10">
        <v>496</v>
      </c>
    </row>
    <row r="8" spans="2:94" ht="30" customHeight="1" x14ac:dyDescent="0.35">
      <c r="B8" s="11" t="s">
        <v>20</v>
      </c>
      <c r="C8" s="11">
        <v>1980</v>
      </c>
      <c r="D8" s="11">
        <v>961</v>
      </c>
      <c r="E8" s="11">
        <v>1014</v>
      </c>
      <c r="F8" s="11"/>
      <c r="G8" s="11">
        <v>258</v>
      </c>
      <c r="H8" s="11">
        <v>347</v>
      </c>
      <c r="I8" s="11">
        <v>367</v>
      </c>
      <c r="J8" s="11">
        <v>339</v>
      </c>
      <c r="K8" s="11">
        <v>263</v>
      </c>
      <c r="L8" s="11">
        <v>408</v>
      </c>
      <c r="M8" s="11"/>
      <c r="N8" s="11">
        <v>552</v>
      </c>
      <c r="O8" s="11">
        <v>488</v>
      </c>
      <c r="P8" s="11">
        <v>434</v>
      </c>
      <c r="Q8" s="11">
        <v>500</v>
      </c>
      <c r="R8" s="11"/>
      <c r="S8" s="11">
        <v>286</v>
      </c>
      <c r="T8" s="11">
        <v>279</v>
      </c>
      <c r="U8" s="11">
        <v>147</v>
      </c>
      <c r="V8" s="11">
        <v>163</v>
      </c>
      <c r="W8" s="11">
        <v>136</v>
      </c>
      <c r="X8" s="11">
        <v>183</v>
      </c>
      <c r="Y8" s="11">
        <v>179</v>
      </c>
      <c r="Z8" s="11">
        <v>100</v>
      </c>
      <c r="AA8" s="11">
        <v>220</v>
      </c>
      <c r="AB8" s="11">
        <v>189</v>
      </c>
      <c r="AC8" s="11">
        <v>98</v>
      </c>
      <c r="AD8" s="11"/>
      <c r="AE8" s="11">
        <v>728</v>
      </c>
      <c r="AF8" s="11">
        <v>784</v>
      </c>
      <c r="AG8" s="11">
        <v>281</v>
      </c>
      <c r="AH8" s="11"/>
      <c r="AI8" s="11">
        <v>717</v>
      </c>
      <c r="AJ8" s="11">
        <v>556</v>
      </c>
      <c r="AK8" s="11">
        <v>125</v>
      </c>
      <c r="AL8" s="11">
        <v>36</v>
      </c>
      <c r="AM8" s="11">
        <v>274</v>
      </c>
      <c r="AN8" s="11"/>
      <c r="AO8" s="11">
        <v>385</v>
      </c>
      <c r="AP8" s="11">
        <v>732</v>
      </c>
      <c r="AQ8" s="11">
        <v>129</v>
      </c>
      <c r="AR8" s="11"/>
      <c r="AS8" s="11">
        <v>441</v>
      </c>
      <c r="AT8" s="11">
        <v>433</v>
      </c>
      <c r="AU8" s="11">
        <v>522</v>
      </c>
      <c r="AV8" s="11">
        <v>259</v>
      </c>
      <c r="AW8" s="11">
        <v>26</v>
      </c>
      <c r="AX8" s="11"/>
      <c r="AY8" s="11">
        <v>12</v>
      </c>
      <c r="AZ8" s="11">
        <v>89</v>
      </c>
      <c r="BA8" s="11">
        <v>133</v>
      </c>
      <c r="BB8" s="11">
        <v>141</v>
      </c>
      <c r="BC8" s="11">
        <v>211</v>
      </c>
      <c r="BD8" s="11">
        <v>213</v>
      </c>
      <c r="BE8" s="11">
        <v>187</v>
      </c>
      <c r="BF8" s="11">
        <v>145</v>
      </c>
      <c r="BG8" s="11">
        <v>133</v>
      </c>
      <c r="BH8" s="11">
        <v>105</v>
      </c>
      <c r="BI8" s="11">
        <v>174</v>
      </c>
      <c r="BJ8" s="11">
        <v>100</v>
      </c>
      <c r="BK8" s="11">
        <v>84</v>
      </c>
      <c r="BL8" s="11">
        <v>38</v>
      </c>
      <c r="BM8" s="11">
        <v>44</v>
      </c>
      <c r="BN8" s="11">
        <v>77</v>
      </c>
      <c r="BO8" s="11"/>
      <c r="BP8" s="11">
        <v>453</v>
      </c>
      <c r="BQ8" s="11">
        <v>553</v>
      </c>
      <c r="BR8" s="11">
        <v>252</v>
      </c>
      <c r="BS8" s="11">
        <v>408</v>
      </c>
      <c r="BT8" s="11">
        <v>208</v>
      </c>
      <c r="BU8" s="11">
        <v>105</v>
      </c>
      <c r="BV8" s="11"/>
      <c r="BW8" s="11">
        <v>75</v>
      </c>
      <c r="BX8" s="11">
        <v>431</v>
      </c>
      <c r="BY8" s="11">
        <v>627</v>
      </c>
      <c r="BZ8" s="11">
        <v>354</v>
      </c>
      <c r="CA8" s="11">
        <v>189</v>
      </c>
      <c r="CB8" s="11">
        <v>89</v>
      </c>
      <c r="CC8" s="11">
        <v>51</v>
      </c>
      <c r="CD8" s="11">
        <v>67</v>
      </c>
      <c r="CE8" s="11"/>
      <c r="CF8" s="11">
        <v>178</v>
      </c>
      <c r="CG8" s="11">
        <v>686</v>
      </c>
      <c r="CH8" s="11">
        <v>749</v>
      </c>
      <c r="CI8" s="11">
        <v>302</v>
      </c>
      <c r="CJ8" s="11">
        <v>65</v>
      </c>
      <c r="CK8" s="11"/>
      <c r="CL8" s="11">
        <v>254</v>
      </c>
      <c r="CM8" s="11"/>
      <c r="CN8" s="11">
        <v>1081</v>
      </c>
      <c r="CO8" s="11">
        <v>397</v>
      </c>
      <c r="CP8" s="11">
        <v>502</v>
      </c>
    </row>
    <row r="9" spans="2:94" ht="29" x14ac:dyDescent="0.35">
      <c r="B9" s="18" t="s">
        <v>325</v>
      </c>
      <c r="C9" s="17">
        <v>0.50146323154328698</v>
      </c>
      <c r="D9" s="17">
        <v>0.475559828018282</v>
      </c>
      <c r="E9" s="17">
        <v>0.52659953987693997</v>
      </c>
      <c r="F9" s="17"/>
      <c r="G9" s="17">
        <v>0.31533681700514998</v>
      </c>
      <c r="H9" s="17">
        <v>0.37483335497924197</v>
      </c>
      <c r="I9" s="17">
        <v>0.48011074034559897</v>
      </c>
      <c r="J9" s="17">
        <v>0.54837406172381797</v>
      </c>
      <c r="K9" s="17">
        <v>0.63153921795438395</v>
      </c>
      <c r="L9" s="17">
        <v>0.62304337926933895</v>
      </c>
      <c r="M9" s="17"/>
      <c r="N9" s="17">
        <v>0.47022756560944201</v>
      </c>
      <c r="O9" s="17">
        <v>0.526166909343731</v>
      </c>
      <c r="P9" s="17">
        <v>0.493130931547268</v>
      </c>
      <c r="Q9" s="17">
        <v>0.51922564261203497</v>
      </c>
      <c r="R9" s="17"/>
      <c r="S9" s="17">
        <v>0.42320058318061099</v>
      </c>
      <c r="T9" s="17">
        <v>0.52834447661106798</v>
      </c>
      <c r="U9" s="17">
        <v>0.54437719215296498</v>
      </c>
      <c r="V9" s="17">
        <v>0.53877575107110598</v>
      </c>
      <c r="W9" s="17">
        <v>0.52622053722217799</v>
      </c>
      <c r="X9" s="17">
        <v>0.461755857580465</v>
      </c>
      <c r="Y9" s="17">
        <v>0.49902173760135599</v>
      </c>
      <c r="Z9" s="17">
        <v>0.40300469948127099</v>
      </c>
      <c r="AA9" s="17">
        <v>0.50576885820818496</v>
      </c>
      <c r="AB9" s="17">
        <v>0.51964266921394997</v>
      </c>
      <c r="AC9" s="17">
        <v>0.62709498590037704</v>
      </c>
      <c r="AD9" s="17"/>
      <c r="AE9" s="17">
        <v>0.54838224346950004</v>
      </c>
      <c r="AF9" s="17">
        <v>0.50716682230211996</v>
      </c>
      <c r="AG9" s="17">
        <v>0.45453818896636</v>
      </c>
      <c r="AH9" s="17"/>
      <c r="AI9" s="17">
        <v>0.54418930280864097</v>
      </c>
      <c r="AJ9" s="17">
        <v>0.40713611858611498</v>
      </c>
      <c r="AK9" s="17">
        <v>0.53911994841199196</v>
      </c>
      <c r="AL9" s="17">
        <v>0.62649817074535097</v>
      </c>
      <c r="AM9" s="17">
        <v>0.54161576832992198</v>
      </c>
      <c r="AN9" s="17"/>
      <c r="AO9" s="17">
        <v>0.468670594070903</v>
      </c>
      <c r="AP9" s="17">
        <v>0.42987347261382702</v>
      </c>
      <c r="AQ9" s="17">
        <v>0.52386131168993899</v>
      </c>
      <c r="AR9" s="17"/>
      <c r="AS9" s="17">
        <v>0.54261690437453103</v>
      </c>
      <c r="AT9" s="17">
        <v>0.48982035977098798</v>
      </c>
      <c r="AU9" s="17">
        <v>0.48124926928210598</v>
      </c>
      <c r="AV9" s="17">
        <v>0.45603654106715602</v>
      </c>
      <c r="AW9" s="17">
        <v>0.27572783627592001</v>
      </c>
      <c r="AX9" s="17"/>
      <c r="AY9" s="17">
        <v>0.37202143093706802</v>
      </c>
      <c r="AZ9" s="17">
        <v>0.56611097083538497</v>
      </c>
      <c r="BA9" s="17">
        <v>0.55267769633507602</v>
      </c>
      <c r="BB9" s="17">
        <v>0.52723129178070705</v>
      </c>
      <c r="BC9" s="17">
        <v>0.53465651326630004</v>
      </c>
      <c r="BD9" s="17">
        <v>0.50050519452180398</v>
      </c>
      <c r="BE9" s="17">
        <v>0.49368755881050402</v>
      </c>
      <c r="BF9" s="17">
        <v>0.45873333058014998</v>
      </c>
      <c r="BG9" s="17">
        <v>0.54548459297105101</v>
      </c>
      <c r="BH9" s="17">
        <v>0.53808251648394601</v>
      </c>
      <c r="BI9" s="17">
        <v>0.45791942494103699</v>
      </c>
      <c r="BJ9" s="17">
        <v>0.41984344418033698</v>
      </c>
      <c r="BK9" s="17">
        <v>0.47751600660551102</v>
      </c>
      <c r="BL9" s="17">
        <v>0.52121474655770805</v>
      </c>
      <c r="BM9" s="17">
        <v>0.46767320924536798</v>
      </c>
      <c r="BN9" s="17">
        <v>0.37657504577870199</v>
      </c>
      <c r="BO9" s="17"/>
      <c r="BP9" s="17">
        <v>0.391643379746204</v>
      </c>
      <c r="BQ9" s="17">
        <v>0.53421285111043804</v>
      </c>
      <c r="BR9" s="17">
        <v>0.47816231123799402</v>
      </c>
      <c r="BS9" s="17">
        <v>0.55012745466465296</v>
      </c>
      <c r="BT9" s="17">
        <v>0.58567514268680598</v>
      </c>
      <c r="BU9" s="17">
        <v>0.49853004058567801</v>
      </c>
      <c r="BV9" s="17"/>
      <c r="BW9" s="17">
        <v>0.45759116255293902</v>
      </c>
      <c r="BX9" s="17">
        <v>0.53497351012919303</v>
      </c>
      <c r="BY9" s="17">
        <v>0.50754670940477098</v>
      </c>
      <c r="BZ9" s="17">
        <v>0.45954861004358899</v>
      </c>
      <c r="CA9" s="17">
        <v>0.46637397854590201</v>
      </c>
      <c r="CB9" s="17">
        <v>0.392184358011476</v>
      </c>
      <c r="CC9" s="17">
        <v>0.48817365462199802</v>
      </c>
      <c r="CD9" s="17">
        <v>0.61096655363536101</v>
      </c>
      <c r="CE9" s="17"/>
      <c r="CF9" s="17">
        <v>0.405004365397241</v>
      </c>
      <c r="CG9" s="17">
        <v>0.51179704368980405</v>
      </c>
      <c r="CH9" s="17">
        <v>0.52867038921036302</v>
      </c>
      <c r="CI9" s="17">
        <v>0.47080135854600003</v>
      </c>
      <c r="CJ9" s="17">
        <v>0.48568686549791201</v>
      </c>
      <c r="CK9" s="17"/>
      <c r="CL9" s="17">
        <v>0.48354010218374999</v>
      </c>
      <c r="CM9" s="17"/>
      <c r="CN9" s="17">
        <v>0.52492940801099197</v>
      </c>
      <c r="CO9" s="17">
        <v>0.473062209028557</v>
      </c>
      <c r="CP9" s="17">
        <v>0.47337759450668498</v>
      </c>
    </row>
    <row r="10" spans="2:94" ht="43.5" x14ac:dyDescent="0.35">
      <c r="B10" s="18" t="s">
        <v>324</v>
      </c>
      <c r="C10" s="17">
        <v>0.27099375624961503</v>
      </c>
      <c r="D10" s="17">
        <v>0.28406882609540002</v>
      </c>
      <c r="E10" s="17">
        <v>0.25893937368575798</v>
      </c>
      <c r="F10" s="17"/>
      <c r="G10" s="17">
        <v>0.36626740970271998</v>
      </c>
      <c r="H10" s="17">
        <v>0.306170746512132</v>
      </c>
      <c r="I10" s="17">
        <v>0.28401049440839699</v>
      </c>
      <c r="J10" s="17">
        <v>0.25918078492142799</v>
      </c>
      <c r="K10" s="17">
        <v>0.19434334262870001</v>
      </c>
      <c r="L10" s="17">
        <v>0.228420898278864</v>
      </c>
      <c r="M10" s="17"/>
      <c r="N10" s="17">
        <v>0.25995468029900998</v>
      </c>
      <c r="O10" s="17">
        <v>0.24517346279879701</v>
      </c>
      <c r="P10" s="17">
        <v>0.314586332179635</v>
      </c>
      <c r="Q10" s="17">
        <v>0.26953538065989202</v>
      </c>
      <c r="R10" s="17"/>
      <c r="S10" s="17">
        <v>0.29147248459073699</v>
      </c>
      <c r="T10" s="17">
        <v>0.27369322178032202</v>
      </c>
      <c r="U10" s="17">
        <v>0.24377530016062501</v>
      </c>
      <c r="V10" s="17">
        <v>0.211194581694928</v>
      </c>
      <c r="W10" s="17">
        <v>0.246882254086015</v>
      </c>
      <c r="X10" s="17">
        <v>0.359099006074312</v>
      </c>
      <c r="Y10" s="17">
        <v>0.26069182408436398</v>
      </c>
      <c r="Z10" s="17">
        <v>0.31377494628018199</v>
      </c>
      <c r="AA10" s="17">
        <v>0.25559384356239201</v>
      </c>
      <c r="AB10" s="17">
        <v>0.28052290237931599</v>
      </c>
      <c r="AC10" s="17">
        <v>0.204275868651388</v>
      </c>
      <c r="AD10" s="17"/>
      <c r="AE10" s="17">
        <v>0.26285043212831</v>
      </c>
      <c r="AF10" s="17">
        <v>0.27125324049307697</v>
      </c>
      <c r="AG10" s="17">
        <v>0.24345287285421799</v>
      </c>
      <c r="AH10" s="17"/>
      <c r="AI10" s="17">
        <v>0.25324831957742</v>
      </c>
      <c r="AJ10" s="17">
        <v>0.31106868326360398</v>
      </c>
      <c r="AK10" s="17">
        <v>0.29172751849908002</v>
      </c>
      <c r="AL10" s="17">
        <v>0.271841925397522</v>
      </c>
      <c r="AM10" s="17">
        <v>0.20794399722805501</v>
      </c>
      <c r="AN10" s="17"/>
      <c r="AO10" s="17">
        <v>0.29128597053051702</v>
      </c>
      <c r="AP10" s="17">
        <v>0.31524812420874099</v>
      </c>
      <c r="AQ10" s="17">
        <v>0.29722930333494102</v>
      </c>
      <c r="AR10" s="17"/>
      <c r="AS10" s="17">
        <v>0.27182664726983002</v>
      </c>
      <c r="AT10" s="17">
        <v>0.291476818761645</v>
      </c>
      <c r="AU10" s="17">
        <v>0.245732332640308</v>
      </c>
      <c r="AV10" s="17">
        <v>0.30463287733209099</v>
      </c>
      <c r="AW10" s="17">
        <v>0.22942972710093401</v>
      </c>
      <c r="AX10" s="17"/>
      <c r="AY10" s="17">
        <v>0.46710419375780798</v>
      </c>
      <c r="AZ10" s="17">
        <v>0.250925211571907</v>
      </c>
      <c r="BA10" s="17">
        <v>0.25629189651212098</v>
      </c>
      <c r="BB10" s="17">
        <v>0.238761723777629</v>
      </c>
      <c r="BC10" s="17">
        <v>0.28046668509342698</v>
      </c>
      <c r="BD10" s="17">
        <v>0.26307263634364197</v>
      </c>
      <c r="BE10" s="17">
        <v>0.27750873085386202</v>
      </c>
      <c r="BF10" s="17">
        <v>0.28485788607568002</v>
      </c>
      <c r="BG10" s="17">
        <v>0.26277504615748098</v>
      </c>
      <c r="BH10" s="17">
        <v>0.24316037216210901</v>
      </c>
      <c r="BI10" s="17">
        <v>0.32313743014042601</v>
      </c>
      <c r="BJ10" s="17">
        <v>0.30644113906383902</v>
      </c>
      <c r="BK10" s="17">
        <v>0.25429281370850498</v>
      </c>
      <c r="BL10" s="17">
        <v>0.20089545483987001</v>
      </c>
      <c r="BM10" s="17">
        <v>0.31341016614832201</v>
      </c>
      <c r="BN10" s="17">
        <v>0.30492068665530803</v>
      </c>
      <c r="BO10" s="17"/>
      <c r="BP10" s="17">
        <v>0.33505743121331799</v>
      </c>
      <c r="BQ10" s="17">
        <v>0.242247796094954</v>
      </c>
      <c r="BR10" s="17">
        <v>0.31714961280025999</v>
      </c>
      <c r="BS10" s="17">
        <v>0.25216905767678999</v>
      </c>
      <c r="BT10" s="17">
        <v>0.191708205353157</v>
      </c>
      <c r="BU10" s="17">
        <v>0.26782766555724602</v>
      </c>
      <c r="BV10" s="17"/>
      <c r="BW10" s="17">
        <v>0.33305474119990702</v>
      </c>
      <c r="BX10" s="17">
        <v>0.26293155864782602</v>
      </c>
      <c r="BY10" s="17">
        <v>0.27160536188519402</v>
      </c>
      <c r="BZ10" s="17">
        <v>0.276666895853657</v>
      </c>
      <c r="CA10" s="17">
        <v>0.28396059662369</v>
      </c>
      <c r="CB10" s="17">
        <v>0.347920202129958</v>
      </c>
      <c r="CC10" s="17">
        <v>0.27509946765349502</v>
      </c>
      <c r="CD10" s="17">
        <v>0.20210511760115599</v>
      </c>
      <c r="CE10" s="17"/>
      <c r="CF10" s="17">
        <v>0.30579849108785401</v>
      </c>
      <c r="CG10" s="17">
        <v>0.26198509408169701</v>
      </c>
      <c r="CH10" s="17">
        <v>0.26145824066203199</v>
      </c>
      <c r="CI10" s="17">
        <v>0.28296283451279702</v>
      </c>
      <c r="CJ10" s="17">
        <v>0.32508975468797402</v>
      </c>
      <c r="CK10" s="17"/>
      <c r="CL10" s="17">
        <v>0.26973208126874199</v>
      </c>
      <c r="CM10" s="17"/>
      <c r="CN10" s="17">
        <v>0.248727626476486</v>
      </c>
      <c r="CO10" s="17">
        <v>0.29799241004628202</v>
      </c>
      <c r="CP10" s="17">
        <v>0.29760356638135699</v>
      </c>
    </row>
    <row r="11" spans="2:94" ht="43.5" x14ac:dyDescent="0.35">
      <c r="B11" s="18" t="s">
        <v>323</v>
      </c>
      <c r="C11" s="17">
        <v>0.14376727691242699</v>
      </c>
      <c r="D11" s="17">
        <v>0.175685916084277</v>
      </c>
      <c r="E11" s="17">
        <v>0.113163893831257</v>
      </c>
      <c r="F11" s="17"/>
      <c r="G11" s="17">
        <v>0.24009388194002501</v>
      </c>
      <c r="H11" s="17">
        <v>0.21805993667283799</v>
      </c>
      <c r="I11" s="17">
        <v>0.16055376174625</v>
      </c>
      <c r="J11" s="17">
        <v>9.8981115253004306E-2</v>
      </c>
      <c r="K11" s="17">
        <v>0.10194745904795501</v>
      </c>
      <c r="L11" s="17">
        <v>6.8864448138024503E-2</v>
      </c>
      <c r="M11" s="17"/>
      <c r="N11" s="17">
        <v>0.208567269165818</v>
      </c>
      <c r="O11" s="17">
        <v>0.148421265661068</v>
      </c>
      <c r="P11" s="17">
        <v>0.11296292677783</v>
      </c>
      <c r="Q11" s="17">
        <v>9.4268614055894207E-2</v>
      </c>
      <c r="R11" s="17"/>
      <c r="S11" s="17">
        <v>0.20451062143669099</v>
      </c>
      <c r="T11" s="17">
        <v>0.124486889885752</v>
      </c>
      <c r="U11" s="17">
        <v>0.107252344330138</v>
      </c>
      <c r="V11" s="17">
        <v>0.15127522997082801</v>
      </c>
      <c r="W11" s="17">
        <v>0.15207560906362999</v>
      </c>
      <c r="X11" s="17">
        <v>0.115628776747724</v>
      </c>
      <c r="Y11" s="17">
        <v>0.14547975060922599</v>
      </c>
      <c r="Z11" s="17">
        <v>0.16553701505202401</v>
      </c>
      <c r="AA11" s="17">
        <v>0.152082068240153</v>
      </c>
      <c r="AB11" s="17">
        <v>0.13370144941176099</v>
      </c>
      <c r="AC11" s="17">
        <v>7.9894982667776906E-2</v>
      </c>
      <c r="AD11" s="17"/>
      <c r="AE11" s="17">
        <v>0.112134068721402</v>
      </c>
      <c r="AF11" s="17">
        <v>0.156032886350675</v>
      </c>
      <c r="AG11" s="17">
        <v>0.151344091295953</v>
      </c>
      <c r="AH11" s="17"/>
      <c r="AI11" s="17">
        <v>0.13672504292405099</v>
      </c>
      <c r="AJ11" s="17">
        <v>0.19021234123043099</v>
      </c>
      <c r="AK11" s="17">
        <v>0.14658286021710801</v>
      </c>
      <c r="AL11" s="17">
        <v>7.5456656635422906E-2</v>
      </c>
      <c r="AM11" s="17">
        <v>8.4433401458857901E-2</v>
      </c>
      <c r="AN11" s="17"/>
      <c r="AO11" s="17">
        <v>0.174770456450102</v>
      </c>
      <c r="AP11" s="17">
        <v>0.17624736042922801</v>
      </c>
      <c r="AQ11" s="17">
        <v>0.12760369358537699</v>
      </c>
      <c r="AR11" s="17"/>
      <c r="AS11" s="17">
        <v>7.9246343835218905E-2</v>
      </c>
      <c r="AT11" s="17">
        <v>0.134612214234692</v>
      </c>
      <c r="AU11" s="17">
        <v>0.17617329546920399</v>
      </c>
      <c r="AV11" s="17">
        <v>0.20143143000517499</v>
      </c>
      <c r="AW11" s="17">
        <v>0.46051330189106199</v>
      </c>
      <c r="AX11" s="17"/>
      <c r="AY11" s="17">
        <v>7.7592209952243099E-2</v>
      </c>
      <c r="AZ11" s="17">
        <v>8.7188871143720606E-2</v>
      </c>
      <c r="BA11" s="17">
        <v>9.0324058609195804E-2</v>
      </c>
      <c r="BB11" s="17">
        <v>0.147266242741105</v>
      </c>
      <c r="BC11" s="17">
        <v>0.12266791120579899</v>
      </c>
      <c r="BD11" s="17">
        <v>0.133704910447659</v>
      </c>
      <c r="BE11" s="17">
        <v>0.14373180981728501</v>
      </c>
      <c r="BF11" s="17">
        <v>0.210883378547157</v>
      </c>
      <c r="BG11" s="17">
        <v>8.6405645386469498E-2</v>
      </c>
      <c r="BH11" s="17">
        <v>0.17227393977129399</v>
      </c>
      <c r="BI11" s="17">
        <v>0.121578910282946</v>
      </c>
      <c r="BJ11" s="17">
        <v>0.183497687038122</v>
      </c>
      <c r="BK11" s="17">
        <v>0.194942774062621</v>
      </c>
      <c r="BL11" s="17">
        <v>0.27788979860242102</v>
      </c>
      <c r="BM11" s="17">
        <v>0.175939117947785</v>
      </c>
      <c r="BN11" s="17">
        <v>0.28084253108488899</v>
      </c>
      <c r="BO11" s="17"/>
      <c r="BP11" s="17">
        <v>0.193133543223936</v>
      </c>
      <c r="BQ11" s="17">
        <v>0.142323617698042</v>
      </c>
      <c r="BR11" s="17">
        <v>0.120330966329335</v>
      </c>
      <c r="BS11" s="17">
        <v>0.113566194526754</v>
      </c>
      <c r="BT11" s="17">
        <v>0.14177785326489201</v>
      </c>
      <c r="BU11" s="17">
        <v>0.11697141778603699</v>
      </c>
      <c r="BV11" s="17"/>
      <c r="BW11" s="17">
        <v>0.11488766613624</v>
      </c>
      <c r="BX11" s="17">
        <v>0.13228303443335299</v>
      </c>
      <c r="BY11" s="17">
        <v>0.13744366636401301</v>
      </c>
      <c r="BZ11" s="17">
        <v>0.18854955381261401</v>
      </c>
      <c r="CA11" s="17">
        <v>0.17349370388643701</v>
      </c>
      <c r="CB11" s="17">
        <v>0.18023029636850199</v>
      </c>
      <c r="CC11" s="17">
        <v>0.13316315041009499</v>
      </c>
      <c r="CD11" s="17">
        <v>7.1974522650301603E-2</v>
      </c>
      <c r="CE11" s="17"/>
      <c r="CF11" s="17">
        <v>0.24625856934010701</v>
      </c>
      <c r="CG11" s="17">
        <v>0.15297199510522699</v>
      </c>
      <c r="CH11" s="17">
        <v>0.12224972335541</v>
      </c>
      <c r="CI11" s="17">
        <v>0.13282845886266301</v>
      </c>
      <c r="CJ11" s="17">
        <v>6.3899914319816203E-2</v>
      </c>
      <c r="CK11" s="17"/>
      <c r="CL11" s="17">
        <v>0.175338465328679</v>
      </c>
      <c r="CM11" s="17"/>
      <c r="CN11" s="17">
        <v>0.13861557458248</v>
      </c>
      <c r="CO11" s="17">
        <v>0.123352820706684</v>
      </c>
      <c r="CP11" s="17">
        <v>0.170991362856453</v>
      </c>
    </row>
    <row r="12" spans="2:94" x14ac:dyDescent="0.35">
      <c r="B12" s="18" t="s">
        <v>133</v>
      </c>
      <c r="C12" s="19">
        <v>8.3775735294670195E-2</v>
      </c>
      <c r="D12" s="19">
        <v>6.4685429802041602E-2</v>
      </c>
      <c r="E12" s="19">
        <v>0.101297192606046</v>
      </c>
      <c r="F12" s="19"/>
      <c r="G12" s="19">
        <v>7.8301891352105801E-2</v>
      </c>
      <c r="H12" s="19">
        <v>0.100935961835787</v>
      </c>
      <c r="I12" s="19">
        <v>7.5325003499754101E-2</v>
      </c>
      <c r="J12" s="19">
        <v>9.3464038101749206E-2</v>
      </c>
      <c r="K12" s="19">
        <v>7.2169980368961301E-2</v>
      </c>
      <c r="L12" s="19">
        <v>7.9671274313771995E-2</v>
      </c>
      <c r="M12" s="19"/>
      <c r="N12" s="19">
        <v>6.1250484925729903E-2</v>
      </c>
      <c r="O12" s="19">
        <v>8.0238362196404997E-2</v>
      </c>
      <c r="P12" s="19">
        <v>7.9319809495267707E-2</v>
      </c>
      <c r="Q12" s="19">
        <v>0.116970362672179</v>
      </c>
      <c r="R12" s="19"/>
      <c r="S12" s="19">
        <v>8.0816310791960805E-2</v>
      </c>
      <c r="T12" s="19">
        <v>7.3475411722858402E-2</v>
      </c>
      <c r="U12" s="19">
        <v>0.104595163356272</v>
      </c>
      <c r="V12" s="19">
        <v>9.8754437263137401E-2</v>
      </c>
      <c r="W12" s="19">
        <v>7.4821599628176902E-2</v>
      </c>
      <c r="X12" s="19">
        <v>6.3516359597499003E-2</v>
      </c>
      <c r="Y12" s="19">
        <v>9.4806687705054293E-2</v>
      </c>
      <c r="Z12" s="19">
        <v>0.117683339186523</v>
      </c>
      <c r="AA12" s="19">
        <v>8.6555229989270496E-2</v>
      </c>
      <c r="AB12" s="19">
        <v>6.6132978994972794E-2</v>
      </c>
      <c r="AC12" s="19">
        <v>8.8734162780458203E-2</v>
      </c>
      <c r="AD12" s="19"/>
      <c r="AE12" s="19">
        <v>7.6633255680787493E-2</v>
      </c>
      <c r="AF12" s="19">
        <v>6.55470508541275E-2</v>
      </c>
      <c r="AG12" s="19">
        <v>0.15066484688346901</v>
      </c>
      <c r="AH12" s="19"/>
      <c r="AI12" s="19">
        <v>6.5837334689887603E-2</v>
      </c>
      <c r="AJ12" s="19">
        <v>9.1582856919849701E-2</v>
      </c>
      <c r="AK12" s="19">
        <v>2.2569672871819501E-2</v>
      </c>
      <c r="AL12" s="19">
        <v>2.62032472217044E-2</v>
      </c>
      <c r="AM12" s="19">
        <v>0.16600683298316499</v>
      </c>
      <c r="AN12" s="19"/>
      <c r="AO12" s="19">
        <v>6.5272978948477806E-2</v>
      </c>
      <c r="AP12" s="19">
        <v>7.8631042748203706E-2</v>
      </c>
      <c r="AQ12" s="19">
        <v>5.1305691389743398E-2</v>
      </c>
      <c r="AR12" s="19"/>
      <c r="AS12" s="19">
        <v>0.106310104520421</v>
      </c>
      <c r="AT12" s="19">
        <v>8.40906072326746E-2</v>
      </c>
      <c r="AU12" s="19">
        <v>9.6845102608381306E-2</v>
      </c>
      <c r="AV12" s="19">
        <v>3.7899151595577697E-2</v>
      </c>
      <c r="AW12" s="19">
        <v>3.4329134732083703E-2</v>
      </c>
      <c r="AX12" s="19"/>
      <c r="AY12" s="19">
        <v>8.3282165352881493E-2</v>
      </c>
      <c r="AZ12" s="19">
        <v>9.5774946448987902E-2</v>
      </c>
      <c r="BA12" s="19">
        <v>0.10070634854360699</v>
      </c>
      <c r="BB12" s="19">
        <v>8.6740741700558704E-2</v>
      </c>
      <c r="BC12" s="19">
        <v>6.22088904344733E-2</v>
      </c>
      <c r="BD12" s="19">
        <v>0.102717258686895</v>
      </c>
      <c r="BE12" s="19">
        <v>8.5071900518350105E-2</v>
      </c>
      <c r="BF12" s="19">
        <v>4.5525404797013801E-2</v>
      </c>
      <c r="BG12" s="19">
        <v>0.105334715484998</v>
      </c>
      <c r="BH12" s="19">
        <v>4.6483171582651202E-2</v>
      </c>
      <c r="BI12" s="19">
        <v>9.7364234635591296E-2</v>
      </c>
      <c r="BJ12" s="19">
        <v>9.0217729717701797E-2</v>
      </c>
      <c r="BK12" s="19">
        <v>7.3248405623363003E-2</v>
      </c>
      <c r="BL12" s="19">
        <v>0</v>
      </c>
      <c r="BM12" s="19">
        <v>4.29775066585249E-2</v>
      </c>
      <c r="BN12" s="19">
        <v>3.7661736481101597E-2</v>
      </c>
      <c r="BO12" s="19"/>
      <c r="BP12" s="19">
        <v>8.01656458165418E-2</v>
      </c>
      <c r="BQ12" s="19">
        <v>8.1215735096565794E-2</v>
      </c>
      <c r="BR12" s="19">
        <v>8.4357109632410193E-2</v>
      </c>
      <c r="BS12" s="19">
        <v>8.4137293131802404E-2</v>
      </c>
      <c r="BT12" s="19">
        <v>8.0838798695144501E-2</v>
      </c>
      <c r="BU12" s="19">
        <v>0.116670876071039</v>
      </c>
      <c r="BV12" s="19"/>
      <c r="BW12" s="19">
        <v>9.4466430110913296E-2</v>
      </c>
      <c r="BX12" s="19">
        <v>6.9811896789627403E-2</v>
      </c>
      <c r="BY12" s="19">
        <v>8.3404262346021593E-2</v>
      </c>
      <c r="BZ12" s="19">
        <v>7.5234940290140606E-2</v>
      </c>
      <c r="CA12" s="19">
        <v>7.6171720943971205E-2</v>
      </c>
      <c r="CB12" s="19">
        <v>7.9665143490064205E-2</v>
      </c>
      <c r="CC12" s="19">
        <v>0.103563727314412</v>
      </c>
      <c r="CD12" s="19">
        <v>0.114953806113181</v>
      </c>
      <c r="CE12" s="19"/>
      <c r="CF12" s="19">
        <v>4.29385741747976E-2</v>
      </c>
      <c r="CG12" s="19">
        <v>7.3245867123272496E-2</v>
      </c>
      <c r="CH12" s="19">
        <v>8.7621646772194001E-2</v>
      </c>
      <c r="CI12" s="19">
        <v>0.11340734807854</v>
      </c>
      <c r="CJ12" s="19">
        <v>0.12532346549429799</v>
      </c>
      <c r="CK12" s="19"/>
      <c r="CL12" s="19">
        <v>7.1389351218828903E-2</v>
      </c>
      <c r="CM12" s="19"/>
      <c r="CN12" s="19">
        <v>8.7727390930042795E-2</v>
      </c>
      <c r="CO12" s="19">
        <v>0.105592560218478</v>
      </c>
      <c r="CP12" s="19">
        <v>5.8027476255505799E-2</v>
      </c>
    </row>
    <row r="13" spans="2:94" x14ac:dyDescent="0.35">
      <c r="B13" s="16" t="s">
        <v>225</v>
      </c>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G22"/>
  <sheetViews>
    <sheetView showGridLines="0" topLeftCell="A6" workbookViewId="0">
      <pane xSplit="2" topLeftCell="C1" activePane="topRight" state="frozen"/>
      <selection pane="topRight" activeCell="B22" sqref="B22"/>
    </sheetView>
  </sheetViews>
  <sheetFormatPr defaultColWidth="10.90625" defaultRowHeight="14.5" x14ac:dyDescent="0.35"/>
  <cols>
    <col min="2" max="2" width="25.7265625" customWidth="1"/>
    <col min="3" max="7" width="20.7265625" customWidth="1"/>
  </cols>
  <sheetData>
    <row r="2" spans="2:7" ht="40" customHeight="1" x14ac:dyDescent="0.35">
      <c r="D2" s="30" t="s">
        <v>333</v>
      </c>
      <c r="E2" s="26"/>
      <c r="F2" s="26"/>
      <c r="G2" s="26"/>
    </row>
    <row r="6" spans="2:7" ht="50" customHeight="1" x14ac:dyDescent="0.35">
      <c r="B6" s="23" t="s">
        <v>15</v>
      </c>
      <c r="C6" s="23" t="s">
        <v>321</v>
      </c>
      <c r="D6" s="23" t="s">
        <v>322</v>
      </c>
      <c r="E6" s="23" t="s">
        <v>331</v>
      </c>
      <c r="F6" s="23" t="s">
        <v>319</v>
      </c>
    </row>
    <row r="7" spans="2:7" x14ac:dyDescent="0.35">
      <c r="B7" s="18" t="s">
        <v>205</v>
      </c>
      <c r="C7" s="17">
        <v>0.39308099530729101</v>
      </c>
      <c r="D7" s="17">
        <v>0.30385419211482201</v>
      </c>
      <c r="E7" s="17">
        <v>0.27444431031623201</v>
      </c>
      <c r="F7" s="17">
        <v>0.28797896229429498</v>
      </c>
    </row>
    <row r="8" spans="2:7" x14ac:dyDescent="0.35">
      <c r="B8" s="18" t="s">
        <v>206</v>
      </c>
      <c r="C8" s="17">
        <v>0.36507061687647002</v>
      </c>
      <c r="D8" s="17">
        <v>0.376834082287334</v>
      </c>
      <c r="E8" s="17">
        <v>0.36506139282869698</v>
      </c>
      <c r="F8" s="17">
        <v>0.34418305522265802</v>
      </c>
    </row>
    <row r="9" spans="2:7" x14ac:dyDescent="0.35">
      <c r="B9" s="18" t="s">
        <v>207</v>
      </c>
      <c r="C9" s="17">
        <v>0.152373978382601</v>
      </c>
      <c r="D9" s="17">
        <v>0.207885655301141</v>
      </c>
      <c r="E9" s="17">
        <v>0.21266786572883001</v>
      </c>
      <c r="F9" s="17">
        <v>0.20663202942070799</v>
      </c>
    </row>
    <row r="10" spans="2:7" x14ac:dyDescent="0.35">
      <c r="B10" s="18" t="s">
        <v>208</v>
      </c>
      <c r="C10" s="17">
        <v>3.97339963852553E-2</v>
      </c>
      <c r="D10" s="17">
        <v>4.40744455228416E-2</v>
      </c>
      <c r="E10" s="17">
        <v>5.0711680585622497E-2</v>
      </c>
      <c r="F10" s="17">
        <v>6.2464439849016597E-2</v>
      </c>
    </row>
    <row r="11" spans="2:7" x14ac:dyDescent="0.35">
      <c r="B11" s="18" t="s">
        <v>209</v>
      </c>
      <c r="C11" s="17">
        <v>1.0976066206967601E-2</v>
      </c>
      <c r="D11" s="17">
        <v>2.0048525048105299E-2</v>
      </c>
      <c r="E11" s="17">
        <v>2.4374673166469601E-2</v>
      </c>
      <c r="F11" s="17">
        <v>4.1906141970856903E-2</v>
      </c>
    </row>
    <row r="12" spans="2:7" x14ac:dyDescent="0.35">
      <c r="B12" s="18" t="s">
        <v>133</v>
      </c>
      <c r="C12" s="17">
        <v>3.8764346841416497E-2</v>
      </c>
      <c r="D12" s="17">
        <v>4.7303099725756297E-2</v>
      </c>
      <c r="E12" s="17">
        <v>7.2740077374149004E-2</v>
      </c>
      <c r="F12" s="17">
        <v>5.6835371242465502E-2</v>
      </c>
    </row>
    <row r="13" spans="2:7" x14ac:dyDescent="0.35">
      <c r="B13" s="22" t="s">
        <v>145</v>
      </c>
      <c r="C13" s="20">
        <v>0.75815161218376004</v>
      </c>
      <c r="D13" s="20">
        <v>0.68068827440215596</v>
      </c>
      <c r="E13" s="20">
        <v>0.63950570314492905</v>
      </c>
      <c r="F13" s="20">
        <v>0.632162017516953</v>
      </c>
    </row>
    <row r="14" spans="2:7" x14ac:dyDescent="0.35">
      <c r="B14" s="22" t="s">
        <v>146</v>
      </c>
      <c r="C14" s="20">
        <v>5.0710062592222903E-2</v>
      </c>
      <c r="D14" s="20">
        <v>6.4122970570946902E-2</v>
      </c>
      <c r="E14" s="20">
        <v>7.5086353752092105E-2</v>
      </c>
      <c r="F14" s="20">
        <v>0.10437058181987401</v>
      </c>
    </row>
    <row r="15" spans="2:7" x14ac:dyDescent="0.35">
      <c r="B15" s="22" t="s">
        <v>147</v>
      </c>
      <c r="C15" s="21">
        <v>0.70744154959153704</v>
      </c>
      <c r="D15" s="21">
        <v>0.616565303831209</v>
      </c>
      <c r="E15" s="21">
        <v>0.564419349392837</v>
      </c>
      <c r="F15" s="21">
        <v>0.52779143569707898</v>
      </c>
    </row>
    <row r="16" spans="2:7" x14ac:dyDescent="0.35">
      <c r="B16" s="16" t="s">
        <v>334</v>
      </c>
      <c r="C16" s="16"/>
      <c r="D16" s="16"/>
      <c r="E16" s="16"/>
      <c r="F16" s="16"/>
    </row>
    <row r="17" spans="2:2" x14ac:dyDescent="0.35">
      <c r="B17" t="s">
        <v>126</v>
      </c>
    </row>
    <row r="18" spans="2:2" x14ac:dyDescent="0.35">
      <c r="B18" t="s">
        <v>127</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CP22"/>
  <sheetViews>
    <sheetView showGridLines="0" topLeftCell="A6" workbookViewId="0">
      <pane xSplit="2" topLeftCell="AE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1979</v>
      </c>
      <c r="D7" s="10">
        <v>971</v>
      </c>
      <c r="E7" s="10">
        <v>1003</v>
      </c>
      <c r="F7" s="10"/>
      <c r="G7" s="10">
        <v>264</v>
      </c>
      <c r="H7" s="10">
        <v>359</v>
      </c>
      <c r="I7" s="10">
        <v>374</v>
      </c>
      <c r="J7" s="10">
        <v>346</v>
      </c>
      <c r="K7" s="10">
        <v>279</v>
      </c>
      <c r="L7" s="10">
        <v>357</v>
      </c>
      <c r="M7" s="10"/>
      <c r="N7" s="10">
        <v>567</v>
      </c>
      <c r="O7" s="10">
        <v>497</v>
      </c>
      <c r="P7" s="10">
        <v>432</v>
      </c>
      <c r="Q7" s="10">
        <v>477</v>
      </c>
      <c r="R7" s="10"/>
      <c r="S7" s="10">
        <v>278</v>
      </c>
      <c r="T7" s="10">
        <v>287</v>
      </c>
      <c r="U7" s="10">
        <v>145</v>
      </c>
      <c r="V7" s="10">
        <v>172</v>
      </c>
      <c r="W7" s="10">
        <v>135</v>
      </c>
      <c r="X7" s="10">
        <v>175</v>
      </c>
      <c r="Y7" s="10">
        <v>189</v>
      </c>
      <c r="Z7" s="10">
        <v>101</v>
      </c>
      <c r="AA7" s="10">
        <v>230</v>
      </c>
      <c r="AB7" s="10">
        <v>167</v>
      </c>
      <c r="AC7" s="10">
        <v>100</v>
      </c>
      <c r="AD7" s="10"/>
      <c r="AE7" s="10">
        <v>717</v>
      </c>
      <c r="AF7" s="10">
        <v>784</v>
      </c>
      <c r="AG7" s="10">
        <v>285</v>
      </c>
      <c r="AH7" s="10"/>
      <c r="AI7" s="10">
        <v>707</v>
      </c>
      <c r="AJ7" s="10">
        <v>563</v>
      </c>
      <c r="AK7" s="10">
        <v>124</v>
      </c>
      <c r="AL7" s="10">
        <v>35</v>
      </c>
      <c r="AM7" s="10">
        <v>276</v>
      </c>
      <c r="AN7" s="10"/>
      <c r="AO7" s="10">
        <v>377</v>
      </c>
      <c r="AP7" s="10">
        <v>741</v>
      </c>
      <c r="AQ7" s="10">
        <v>130</v>
      </c>
      <c r="AR7" s="10"/>
      <c r="AS7" s="10">
        <v>430</v>
      </c>
      <c r="AT7" s="10">
        <v>436</v>
      </c>
      <c r="AU7" s="10">
        <v>531</v>
      </c>
      <c r="AV7" s="10">
        <v>264</v>
      </c>
      <c r="AW7" s="10">
        <v>26</v>
      </c>
      <c r="AX7" s="10"/>
      <c r="AY7" s="10">
        <v>13</v>
      </c>
      <c r="AZ7" s="10">
        <v>91</v>
      </c>
      <c r="BA7" s="10">
        <v>129</v>
      </c>
      <c r="BB7" s="10">
        <v>138</v>
      </c>
      <c r="BC7" s="10">
        <v>209</v>
      </c>
      <c r="BD7" s="10">
        <v>208</v>
      </c>
      <c r="BE7" s="10">
        <v>186</v>
      </c>
      <c r="BF7" s="10">
        <v>146</v>
      </c>
      <c r="BG7" s="10">
        <v>133</v>
      </c>
      <c r="BH7" s="10">
        <v>106</v>
      </c>
      <c r="BI7" s="10">
        <v>175</v>
      </c>
      <c r="BJ7" s="10">
        <v>102</v>
      </c>
      <c r="BK7" s="10">
        <v>86</v>
      </c>
      <c r="BL7" s="10">
        <v>39</v>
      </c>
      <c r="BM7" s="10">
        <v>45</v>
      </c>
      <c r="BN7" s="10">
        <v>79</v>
      </c>
      <c r="BO7" s="10"/>
      <c r="BP7" s="10">
        <v>455</v>
      </c>
      <c r="BQ7" s="10">
        <v>554</v>
      </c>
      <c r="BR7" s="10">
        <v>252</v>
      </c>
      <c r="BS7" s="10">
        <v>407</v>
      </c>
      <c r="BT7" s="10">
        <v>206</v>
      </c>
      <c r="BU7" s="10">
        <v>104</v>
      </c>
      <c r="BV7" s="10"/>
      <c r="BW7" s="10">
        <v>76</v>
      </c>
      <c r="BX7" s="10">
        <v>429</v>
      </c>
      <c r="BY7" s="10">
        <v>621</v>
      </c>
      <c r="BZ7" s="10">
        <v>354</v>
      </c>
      <c r="CA7" s="10">
        <v>191</v>
      </c>
      <c r="CB7" s="10">
        <v>89</v>
      </c>
      <c r="CC7" s="10">
        <v>50</v>
      </c>
      <c r="CD7" s="10">
        <v>69</v>
      </c>
      <c r="CE7" s="10"/>
      <c r="CF7" s="10">
        <v>175</v>
      </c>
      <c r="CG7" s="10">
        <v>682</v>
      </c>
      <c r="CH7" s="10">
        <v>751</v>
      </c>
      <c r="CI7" s="10">
        <v>305</v>
      </c>
      <c r="CJ7" s="10">
        <v>66</v>
      </c>
      <c r="CK7" s="10"/>
      <c r="CL7" s="10">
        <v>255</v>
      </c>
      <c r="CM7" s="10"/>
      <c r="CN7" s="10">
        <v>1087</v>
      </c>
      <c r="CO7" s="10">
        <v>396</v>
      </c>
      <c r="CP7" s="10">
        <v>496</v>
      </c>
    </row>
    <row r="8" spans="2:94" ht="30" customHeight="1" x14ac:dyDescent="0.35">
      <c r="B8" s="11" t="s">
        <v>20</v>
      </c>
      <c r="C8" s="11">
        <v>1980</v>
      </c>
      <c r="D8" s="11">
        <v>961</v>
      </c>
      <c r="E8" s="11">
        <v>1014</v>
      </c>
      <c r="F8" s="11"/>
      <c r="G8" s="11">
        <v>258</v>
      </c>
      <c r="H8" s="11">
        <v>347</v>
      </c>
      <c r="I8" s="11">
        <v>367</v>
      </c>
      <c r="J8" s="11">
        <v>339</v>
      </c>
      <c r="K8" s="11">
        <v>263</v>
      </c>
      <c r="L8" s="11">
        <v>408</v>
      </c>
      <c r="M8" s="11"/>
      <c r="N8" s="11">
        <v>552</v>
      </c>
      <c r="O8" s="11">
        <v>488</v>
      </c>
      <c r="P8" s="11">
        <v>434</v>
      </c>
      <c r="Q8" s="11">
        <v>500</v>
      </c>
      <c r="R8" s="11"/>
      <c r="S8" s="11">
        <v>286</v>
      </c>
      <c r="T8" s="11">
        <v>279</v>
      </c>
      <c r="U8" s="11">
        <v>147</v>
      </c>
      <c r="V8" s="11">
        <v>163</v>
      </c>
      <c r="W8" s="11">
        <v>136</v>
      </c>
      <c r="X8" s="11">
        <v>183</v>
      </c>
      <c r="Y8" s="11">
        <v>179</v>
      </c>
      <c r="Z8" s="11">
        <v>100</v>
      </c>
      <c r="AA8" s="11">
        <v>220</v>
      </c>
      <c r="AB8" s="11">
        <v>189</v>
      </c>
      <c r="AC8" s="11">
        <v>98</v>
      </c>
      <c r="AD8" s="11"/>
      <c r="AE8" s="11">
        <v>728</v>
      </c>
      <c r="AF8" s="11">
        <v>784</v>
      </c>
      <c r="AG8" s="11">
        <v>281</v>
      </c>
      <c r="AH8" s="11"/>
      <c r="AI8" s="11">
        <v>717</v>
      </c>
      <c r="AJ8" s="11">
        <v>556</v>
      </c>
      <c r="AK8" s="11">
        <v>125</v>
      </c>
      <c r="AL8" s="11">
        <v>36</v>
      </c>
      <c r="AM8" s="11">
        <v>274</v>
      </c>
      <c r="AN8" s="11"/>
      <c r="AO8" s="11">
        <v>385</v>
      </c>
      <c r="AP8" s="11">
        <v>732</v>
      </c>
      <c r="AQ8" s="11">
        <v>129</v>
      </c>
      <c r="AR8" s="11"/>
      <c r="AS8" s="11">
        <v>441</v>
      </c>
      <c r="AT8" s="11">
        <v>433</v>
      </c>
      <c r="AU8" s="11">
        <v>522</v>
      </c>
      <c r="AV8" s="11">
        <v>259</v>
      </c>
      <c r="AW8" s="11">
        <v>26</v>
      </c>
      <c r="AX8" s="11"/>
      <c r="AY8" s="11">
        <v>12</v>
      </c>
      <c r="AZ8" s="11">
        <v>89</v>
      </c>
      <c r="BA8" s="11">
        <v>133</v>
      </c>
      <c r="BB8" s="11">
        <v>141</v>
      </c>
      <c r="BC8" s="11">
        <v>211</v>
      </c>
      <c r="BD8" s="11">
        <v>213</v>
      </c>
      <c r="BE8" s="11">
        <v>187</v>
      </c>
      <c r="BF8" s="11">
        <v>145</v>
      </c>
      <c r="BG8" s="11">
        <v>133</v>
      </c>
      <c r="BH8" s="11">
        <v>105</v>
      </c>
      <c r="BI8" s="11">
        <v>174</v>
      </c>
      <c r="BJ8" s="11">
        <v>100</v>
      </c>
      <c r="BK8" s="11">
        <v>84</v>
      </c>
      <c r="BL8" s="11">
        <v>38</v>
      </c>
      <c r="BM8" s="11">
        <v>44</v>
      </c>
      <c r="BN8" s="11">
        <v>77</v>
      </c>
      <c r="BO8" s="11"/>
      <c r="BP8" s="11">
        <v>453</v>
      </c>
      <c r="BQ8" s="11">
        <v>553</v>
      </c>
      <c r="BR8" s="11">
        <v>252</v>
      </c>
      <c r="BS8" s="11">
        <v>408</v>
      </c>
      <c r="BT8" s="11">
        <v>208</v>
      </c>
      <c r="BU8" s="11">
        <v>105</v>
      </c>
      <c r="BV8" s="11"/>
      <c r="BW8" s="11">
        <v>75</v>
      </c>
      <c r="BX8" s="11">
        <v>431</v>
      </c>
      <c r="BY8" s="11">
        <v>627</v>
      </c>
      <c r="BZ8" s="11">
        <v>354</v>
      </c>
      <c r="CA8" s="11">
        <v>189</v>
      </c>
      <c r="CB8" s="11">
        <v>89</v>
      </c>
      <c r="CC8" s="11">
        <v>51</v>
      </c>
      <c r="CD8" s="11">
        <v>67</v>
      </c>
      <c r="CE8" s="11"/>
      <c r="CF8" s="11">
        <v>178</v>
      </c>
      <c r="CG8" s="11">
        <v>686</v>
      </c>
      <c r="CH8" s="11">
        <v>749</v>
      </c>
      <c r="CI8" s="11">
        <v>302</v>
      </c>
      <c r="CJ8" s="11">
        <v>65</v>
      </c>
      <c r="CK8" s="11"/>
      <c r="CL8" s="11">
        <v>254</v>
      </c>
      <c r="CM8" s="11"/>
      <c r="CN8" s="11">
        <v>1081</v>
      </c>
      <c r="CO8" s="11">
        <v>397</v>
      </c>
      <c r="CP8" s="11">
        <v>502</v>
      </c>
    </row>
    <row r="9" spans="2:94" x14ac:dyDescent="0.35">
      <c r="B9" s="18" t="s">
        <v>205</v>
      </c>
      <c r="C9" s="17">
        <v>0.27444431031623201</v>
      </c>
      <c r="D9" s="17">
        <v>0.32058319728648099</v>
      </c>
      <c r="E9" s="17">
        <v>0.22815223999345099</v>
      </c>
      <c r="F9" s="17"/>
      <c r="G9" s="17">
        <v>0.29505405476846502</v>
      </c>
      <c r="H9" s="17">
        <v>0.277698712811556</v>
      </c>
      <c r="I9" s="17">
        <v>0.26886380534764398</v>
      </c>
      <c r="J9" s="17">
        <v>0.30431299377710003</v>
      </c>
      <c r="K9" s="17">
        <v>0.263137026117229</v>
      </c>
      <c r="L9" s="17">
        <v>0.24612789191419501</v>
      </c>
      <c r="M9" s="17"/>
      <c r="N9" s="17">
        <v>0.29245312439938698</v>
      </c>
      <c r="O9" s="17">
        <v>0.263506682698954</v>
      </c>
      <c r="P9" s="17">
        <v>0.27792743367349199</v>
      </c>
      <c r="Q9" s="17">
        <v>0.25970574785509798</v>
      </c>
      <c r="R9" s="17"/>
      <c r="S9" s="17">
        <v>0.27988972086715502</v>
      </c>
      <c r="T9" s="17">
        <v>0.22740673912963899</v>
      </c>
      <c r="U9" s="17">
        <v>0.27611351794899403</v>
      </c>
      <c r="V9" s="17">
        <v>0.23470276417616601</v>
      </c>
      <c r="W9" s="17">
        <v>0.22714631591623399</v>
      </c>
      <c r="X9" s="17">
        <v>0.22062528619354099</v>
      </c>
      <c r="Y9" s="17">
        <v>0.34894253096894801</v>
      </c>
      <c r="Z9" s="17">
        <v>0.331414980103995</v>
      </c>
      <c r="AA9" s="17">
        <v>0.31382412339291899</v>
      </c>
      <c r="AB9" s="17">
        <v>0.284406528991135</v>
      </c>
      <c r="AC9" s="17">
        <v>0.31948886924425102</v>
      </c>
      <c r="AD9" s="17"/>
      <c r="AE9" s="17">
        <v>0.23381645642843199</v>
      </c>
      <c r="AF9" s="17">
        <v>0.31954074643347102</v>
      </c>
      <c r="AG9" s="17">
        <v>0.237417580544169</v>
      </c>
      <c r="AH9" s="17"/>
      <c r="AI9" s="17">
        <v>0.19768251820045801</v>
      </c>
      <c r="AJ9" s="17">
        <v>0.38643983260758702</v>
      </c>
      <c r="AK9" s="17">
        <v>0.29822401661056502</v>
      </c>
      <c r="AL9" s="17">
        <v>0.223933777845889</v>
      </c>
      <c r="AM9" s="17">
        <v>0.20157281996898799</v>
      </c>
      <c r="AN9" s="17"/>
      <c r="AO9" s="17">
        <v>0.18898271485489701</v>
      </c>
      <c r="AP9" s="17">
        <v>0.37159292774279001</v>
      </c>
      <c r="AQ9" s="17">
        <v>0.30235585841804202</v>
      </c>
      <c r="AR9" s="17"/>
      <c r="AS9" s="17">
        <v>0.228508535210311</v>
      </c>
      <c r="AT9" s="17">
        <v>0.23409836720586799</v>
      </c>
      <c r="AU9" s="17">
        <v>0.29433289092210502</v>
      </c>
      <c r="AV9" s="17">
        <v>0.35697192866876498</v>
      </c>
      <c r="AW9" s="17">
        <v>0.26700672889858801</v>
      </c>
      <c r="AX9" s="17"/>
      <c r="AY9" s="17">
        <v>0.150850818630999</v>
      </c>
      <c r="AZ9" s="17">
        <v>0.19662494991118601</v>
      </c>
      <c r="BA9" s="17">
        <v>0.31345472011686598</v>
      </c>
      <c r="BB9" s="17">
        <v>0.26940120417098201</v>
      </c>
      <c r="BC9" s="17">
        <v>0.30132018541428801</v>
      </c>
      <c r="BD9" s="17">
        <v>0.28038268651536402</v>
      </c>
      <c r="BE9" s="17">
        <v>0.226555646775396</v>
      </c>
      <c r="BF9" s="17">
        <v>0.25635013556574598</v>
      </c>
      <c r="BG9" s="17">
        <v>0.23703477846121199</v>
      </c>
      <c r="BH9" s="17">
        <v>0.29090762451976798</v>
      </c>
      <c r="BI9" s="17">
        <v>0.283605377104238</v>
      </c>
      <c r="BJ9" s="17">
        <v>0.24052651316236201</v>
      </c>
      <c r="BK9" s="17">
        <v>0.34160149368739401</v>
      </c>
      <c r="BL9" s="17">
        <v>0.40982211998198698</v>
      </c>
      <c r="BM9" s="17">
        <v>0.29155027981634102</v>
      </c>
      <c r="BN9" s="17">
        <v>0.37872807861804397</v>
      </c>
      <c r="BO9" s="17"/>
      <c r="BP9" s="17">
        <v>0.31948005807666702</v>
      </c>
      <c r="BQ9" s="17">
        <v>0.26115143217624998</v>
      </c>
      <c r="BR9" s="17">
        <v>0.23804323208290001</v>
      </c>
      <c r="BS9" s="17">
        <v>0.26700561132149703</v>
      </c>
      <c r="BT9" s="17">
        <v>0.28210395300997199</v>
      </c>
      <c r="BU9" s="17">
        <v>0.24446757191264301</v>
      </c>
      <c r="BV9" s="17"/>
      <c r="BW9" s="17">
        <v>0.21981348112646401</v>
      </c>
      <c r="BX9" s="17">
        <v>0.29430423293340902</v>
      </c>
      <c r="BY9" s="17">
        <v>0.27254421096610498</v>
      </c>
      <c r="BZ9" s="17">
        <v>0.26680623880198201</v>
      </c>
      <c r="CA9" s="17">
        <v>0.29672211246903601</v>
      </c>
      <c r="CB9" s="17">
        <v>0.18836735252051201</v>
      </c>
      <c r="CC9" s="17">
        <v>0.28761530516436201</v>
      </c>
      <c r="CD9" s="17">
        <v>0.333241890391968</v>
      </c>
      <c r="CE9" s="17"/>
      <c r="CF9" s="17">
        <v>0.33606985517602</v>
      </c>
      <c r="CG9" s="17">
        <v>0.27152775994198602</v>
      </c>
      <c r="CH9" s="17">
        <v>0.25469990496655998</v>
      </c>
      <c r="CI9" s="17">
        <v>0.298446166635291</v>
      </c>
      <c r="CJ9" s="17">
        <v>0.252309007415428</v>
      </c>
      <c r="CK9" s="17"/>
      <c r="CL9" s="17">
        <v>0.27126884826217701</v>
      </c>
      <c r="CM9" s="17"/>
      <c r="CN9" s="17">
        <v>0.34775085188465998</v>
      </c>
      <c r="CO9" s="17">
        <v>0.134966140148434</v>
      </c>
      <c r="CP9" s="17">
        <v>0.22681352526205201</v>
      </c>
    </row>
    <row r="10" spans="2:94" x14ac:dyDescent="0.35">
      <c r="B10" s="18" t="s">
        <v>206</v>
      </c>
      <c r="C10" s="17">
        <v>0.36506139282869698</v>
      </c>
      <c r="D10" s="17">
        <v>0.32538965783835699</v>
      </c>
      <c r="E10" s="17">
        <v>0.40346661757732899</v>
      </c>
      <c r="F10" s="17"/>
      <c r="G10" s="17">
        <v>0.354437983542849</v>
      </c>
      <c r="H10" s="17">
        <v>0.36794686322716602</v>
      </c>
      <c r="I10" s="17">
        <v>0.39161301337528698</v>
      </c>
      <c r="J10" s="17">
        <v>0.33539743219428703</v>
      </c>
      <c r="K10" s="17">
        <v>0.35644578584508402</v>
      </c>
      <c r="L10" s="17">
        <v>0.37566351765591</v>
      </c>
      <c r="M10" s="17"/>
      <c r="N10" s="17">
        <v>0.37259667686320402</v>
      </c>
      <c r="O10" s="17">
        <v>0.36805073998147497</v>
      </c>
      <c r="P10" s="17">
        <v>0.376276324420104</v>
      </c>
      <c r="Q10" s="17">
        <v>0.34419310855695201</v>
      </c>
      <c r="R10" s="17"/>
      <c r="S10" s="17">
        <v>0.36693724267993599</v>
      </c>
      <c r="T10" s="17">
        <v>0.39458388271438599</v>
      </c>
      <c r="U10" s="17">
        <v>0.336862227719674</v>
      </c>
      <c r="V10" s="17">
        <v>0.37860289664445801</v>
      </c>
      <c r="W10" s="17">
        <v>0.43838744277276098</v>
      </c>
      <c r="X10" s="17">
        <v>0.38809191794648801</v>
      </c>
      <c r="Y10" s="17">
        <v>0.31716767305611199</v>
      </c>
      <c r="Z10" s="17">
        <v>0.30391981000891799</v>
      </c>
      <c r="AA10" s="17">
        <v>0.34784897261089998</v>
      </c>
      <c r="AB10" s="17">
        <v>0.37565839102944398</v>
      </c>
      <c r="AC10" s="17">
        <v>0.319342190541895</v>
      </c>
      <c r="AD10" s="17"/>
      <c r="AE10" s="17">
        <v>0.36074441117424599</v>
      </c>
      <c r="AF10" s="17">
        <v>0.369651410493127</v>
      </c>
      <c r="AG10" s="17">
        <v>0.37797650692008</v>
      </c>
      <c r="AH10" s="17"/>
      <c r="AI10" s="17">
        <v>0.39434064775427602</v>
      </c>
      <c r="AJ10" s="17">
        <v>0.34663677280231397</v>
      </c>
      <c r="AK10" s="17">
        <v>0.347255590551167</v>
      </c>
      <c r="AL10" s="17">
        <v>0.26941772453392698</v>
      </c>
      <c r="AM10" s="17">
        <v>0.37311447954015498</v>
      </c>
      <c r="AN10" s="17"/>
      <c r="AO10" s="17">
        <v>0.42754251715297897</v>
      </c>
      <c r="AP10" s="17">
        <v>0.36839291258719897</v>
      </c>
      <c r="AQ10" s="17">
        <v>0.34817495981990598</v>
      </c>
      <c r="AR10" s="17"/>
      <c r="AS10" s="17">
        <v>0.35476602232840199</v>
      </c>
      <c r="AT10" s="17">
        <v>0.390431959700627</v>
      </c>
      <c r="AU10" s="17">
        <v>0.33705357097753802</v>
      </c>
      <c r="AV10" s="17">
        <v>0.37476591861641101</v>
      </c>
      <c r="AW10" s="17">
        <v>0.53321170393317097</v>
      </c>
      <c r="AX10" s="17"/>
      <c r="AY10" s="17">
        <v>0.454520893898467</v>
      </c>
      <c r="AZ10" s="17">
        <v>0.37045556312490002</v>
      </c>
      <c r="BA10" s="17">
        <v>0.29869571435675402</v>
      </c>
      <c r="BB10" s="17">
        <v>0.35240662112631499</v>
      </c>
      <c r="BC10" s="17">
        <v>0.35420312780031998</v>
      </c>
      <c r="BD10" s="17">
        <v>0.40517843406243498</v>
      </c>
      <c r="BE10" s="17">
        <v>0.36751892727002999</v>
      </c>
      <c r="BF10" s="17">
        <v>0.36569234547208501</v>
      </c>
      <c r="BG10" s="17">
        <v>0.39373159994824303</v>
      </c>
      <c r="BH10" s="17">
        <v>0.31646379686605097</v>
      </c>
      <c r="BI10" s="17">
        <v>0.33906694338402699</v>
      </c>
      <c r="BJ10" s="17">
        <v>0.42329324978480898</v>
      </c>
      <c r="BK10" s="17">
        <v>0.35594237923188898</v>
      </c>
      <c r="BL10" s="17">
        <v>0.37642379879600801</v>
      </c>
      <c r="BM10" s="17">
        <v>0.468599166624311</v>
      </c>
      <c r="BN10" s="17">
        <v>0.36627554659242101</v>
      </c>
      <c r="BO10" s="17"/>
      <c r="BP10" s="17">
        <v>0.35431604492621999</v>
      </c>
      <c r="BQ10" s="17">
        <v>0.35924938772914999</v>
      </c>
      <c r="BR10" s="17">
        <v>0.38131014089746001</v>
      </c>
      <c r="BS10" s="17">
        <v>0.375482751082864</v>
      </c>
      <c r="BT10" s="17">
        <v>0.36069820994104201</v>
      </c>
      <c r="BU10" s="17">
        <v>0.37449217068494101</v>
      </c>
      <c r="BV10" s="17"/>
      <c r="BW10" s="17">
        <v>0.40723925509651099</v>
      </c>
      <c r="BX10" s="17">
        <v>0.37442129183438699</v>
      </c>
      <c r="BY10" s="17">
        <v>0.35302640435030003</v>
      </c>
      <c r="BZ10" s="17">
        <v>0.38047494603042797</v>
      </c>
      <c r="CA10" s="17">
        <v>0.404886340418666</v>
      </c>
      <c r="CB10" s="17">
        <v>0.52624282174871295</v>
      </c>
      <c r="CC10" s="17">
        <v>0.33598701729867397</v>
      </c>
      <c r="CD10" s="17">
        <v>0.27704559416093</v>
      </c>
      <c r="CE10" s="17"/>
      <c r="CF10" s="17">
        <v>0.32207659092508001</v>
      </c>
      <c r="CG10" s="17">
        <v>0.37892884320032</v>
      </c>
      <c r="CH10" s="17">
        <v>0.38959828217514297</v>
      </c>
      <c r="CI10" s="17">
        <v>0.32038095305840902</v>
      </c>
      <c r="CJ10" s="17">
        <v>0.260804565525315</v>
      </c>
      <c r="CK10" s="17"/>
      <c r="CL10" s="17">
        <v>0.430020498793871</v>
      </c>
      <c r="CM10" s="17"/>
      <c r="CN10" s="17">
        <v>0.32956832940417802</v>
      </c>
      <c r="CO10" s="17">
        <v>0.41095494825527901</v>
      </c>
      <c r="CP10" s="17">
        <v>0.40522113487732497</v>
      </c>
    </row>
    <row r="11" spans="2:94" x14ac:dyDescent="0.35">
      <c r="B11" s="18" t="s">
        <v>207</v>
      </c>
      <c r="C11" s="17">
        <v>0.21266786572883001</v>
      </c>
      <c r="D11" s="17">
        <v>0.20908946794733499</v>
      </c>
      <c r="E11" s="17">
        <v>0.21709606566180001</v>
      </c>
      <c r="F11" s="17"/>
      <c r="G11" s="17">
        <v>0.22557987743514801</v>
      </c>
      <c r="H11" s="17">
        <v>0.230013692703813</v>
      </c>
      <c r="I11" s="17">
        <v>0.21682639329808101</v>
      </c>
      <c r="J11" s="17">
        <v>0.19525224529643001</v>
      </c>
      <c r="K11" s="17">
        <v>0.19469351054337999</v>
      </c>
      <c r="L11" s="17">
        <v>0.21209272775980301</v>
      </c>
      <c r="M11" s="17"/>
      <c r="N11" s="17">
        <v>0.21297376312514599</v>
      </c>
      <c r="O11" s="17">
        <v>0.20260451708943</v>
      </c>
      <c r="P11" s="17">
        <v>0.20405945041603299</v>
      </c>
      <c r="Q11" s="17">
        <v>0.232169806526313</v>
      </c>
      <c r="R11" s="17"/>
      <c r="S11" s="17">
        <v>0.201189499031138</v>
      </c>
      <c r="T11" s="17">
        <v>0.212031628406392</v>
      </c>
      <c r="U11" s="17">
        <v>0.245346672088602</v>
      </c>
      <c r="V11" s="17">
        <v>0.19729849391445001</v>
      </c>
      <c r="W11" s="17">
        <v>0.22235286132144</v>
      </c>
      <c r="X11" s="17">
        <v>0.22386686167480099</v>
      </c>
      <c r="Y11" s="17">
        <v>0.19130141396050901</v>
      </c>
      <c r="Z11" s="17">
        <v>0.26351543888637302</v>
      </c>
      <c r="AA11" s="17">
        <v>0.18395817725472499</v>
      </c>
      <c r="AB11" s="17">
        <v>0.21407659817850799</v>
      </c>
      <c r="AC11" s="17">
        <v>0.239115420384415</v>
      </c>
      <c r="AD11" s="17"/>
      <c r="AE11" s="17">
        <v>0.22201246873281399</v>
      </c>
      <c r="AF11" s="17">
        <v>0.19762763139426501</v>
      </c>
      <c r="AG11" s="17">
        <v>0.22600103519251699</v>
      </c>
      <c r="AH11" s="17"/>
      <c r="AI11" s="17">
        <v>0.240538518020257</v>
      </c>
      <c r="AJ11" s="17">
        <v>0.156064479990488</v>
      </c>
      <c r="AK11" s="17">
        <v>0.233480162271926</v>
      </c>
      <c r="AL11" s="17">
        <v>0.19499040239210499</v>
      </c>
      <c r="AM11" s="17">
        <v>0.22798292435767001</v>
      </c>
      <c r="AN11" s="17"/>
      <c r="AO11" s="17">
        <v>0.21276497520110799</v>
      </c>
      <c r="AP11" s="17">
        <v>0.16490149966229101</v>
      </c>
      <c r="AQ11" s="17">
        <v>0.247726800000656</v>
      </c>
      <c r="AR11" s="17"/>
      <c r="AS11" s="17">
        <v>0.236989376428448</v>
      </c>
      <c r="AT11" s="17">
        <v>0.21590739023873101</v>
      </c>
      <c r="AU11" s="17">
        <v>0.21746841751197199</v>
      </c>
      <c r="AV11" s="17">
        <v>0.17557377653096901</v>
      </c>
      <c r="AW11" s="17">
        <v>0.115463673031878</v>
      </c>
      <c r="AX11" s="17"/>
      <c r="AY11" s="17">
        <v>0.14834873116143299</v>
      </c>
      <c r="AZ11" s="17">
        <v>0.21841598726028999</v>
      </c>
      <c r="BA11" s="17">
        <v>0.22032731674459499</v>
      </c>
      <c r="BB11" s="17">
        <v>0.22987041834060001</v>
      </c>
      <c r="BC11" s="17">
        <v>0.216243646742031</v>
      </c>
      <c r="BD11" s="17">
        <v>0.16571202554734299</v>
      </c>
      <c r="BE11" s="17">
        <v>0.24326643815868201</v>
      </c>
      <c r="BF11" s="17">
        <v>0.269861312339162</v>
      </c>
      <c r="BG11" s="17">
        <v>0.19782220510325499</v>
      </c>
      <c r="BH11" s="17">
        <v>0.23172114564340601</v>
      </c>
      <c r="BI11" s="17">
        <v>0.219312580112727</v>
      </c>
      <c r="BJ11" s="17">
        <v>0.16662538179640901</v>
      </c>
      <c r="BK11" s="17">
        <v>0.208542165326914</v>
      </c>
      <c r="BL11" s="17">
        <v>7.4056397959578399E-2</v>
      </c>
      <c r="BM11" s="17">
        <v>0.194052203140582</v>
      </c>
      <c r="BN11" s="17">
        <v>0.21930729164200299</v>
      </c>
      <c r="BO11" s="17"/>
      <c r="BP11" s="17">
        <v>0.19475454461993699</v>
      </c>
      <c r="BQ11" s="17">
        <v>0.21859678639848701</v>
      </c>
      <c r="BR11" s="17">
        <v>0.23048055419371299</v>
      </c>
      <c r="BS11" s="17">
        <v>0.19320785615240901</v>
      </c>
      <c r="BT11" s="17">
        <v>0.23040785582796899</v>
      </c>
      <c r="BU11" s="17">
        <v>0.258569723210476</v>
      </c>
      <c r="BV11" s="17"/>
      <c r="BW11" s="17">
        <v>0.15604892138281001</v>
      </c>
      <c r="BX11" s="17">
        <v>0.19267235238393901</v>
      </c>
      <c r="BY11" s="17">
        <v>0.248860685773169</v>
      </c>
      <c r="BZ11" s="17">
        <v>0.193570749342585</v>
      </c>
      <c r="CA11" s="17">
        <v>0.13787246153523</v>
      </c>
      <c r="CB11" s="17">
        <v>0.16819786478194099</v>
      </c>
      <c r="CC11" s="17">
        <v>0.23760165513433801</v>
      </c>
      <c r="CD11" s="17">
        <v>0.173181514278374</v>
      </c>
      <c r="CE11" s="17"/>
      <c r="CF11" s="17">
        <v>0.24466675494631199</v>
      </c>
      <c r="CG11" s="17">
        <v>0.21215453801103301</v>
      </c>
      <c r="CH11" s="17">
        <v>0.20040999182340599</v>
      </c>
      <c r="CI11" s="17">
        <v>0.221441744463025</v>
      </c>
      <c r="CJ11" s="17">
        <v>0.23091481616948401</v>
      </c>
      <c r="CK11" s="17"/>
      <c r="CL11" s="17">
        <v>0.207473367465039</v>
      </c>
      <c r="CM11" s="17"/>
      <c r="CN11" s="17">
        <v>0.18663984938720499</v>
      </c>
      <c r="CO11" s="17">
        <v>0.285734114518571</v>
      </c>
      <c r="CP11" s="17">
        <v>0.21097563296331701</v>
      </c>
    </row>
    <row r="12" spans="2:94" x14ac:dyDescent="0.35">
      <c r="B12" s="18" t="s">
        <v>208</v>
      </c>
      <c r="C12" s="17">
        <v>5.0711680585622497E-2</v>
      </c>
      <c r="D12" s="17">
        <v>6.0828723077446502E-2</v>
      </c>
      <c r="E12" s="17">
        <v>4.1366028568994899E-2</v>
      </c>
      <c r="F12" s="17"/>
      <c r="G12" s="17">
        <v>6.5742422256191299E-2</v>
      </c>
      <c r="H12" s="17">
        <v>5.92043512716025E-2</v>
      </c>
      <c r="I12" s="17">
        <v>3.1313882809507899E-2</v>
      </c>
      <c r="J12" s="17">
        <v>3.7452030682060003E-2</v>
      </c>
      <c r="K12" s="17">
        <v>5.3254201322773601E-2</v>
      </c>
      <c r="L12" s="17">
        <v>6.0825341104788003E-2</v>
      </c>
      <c r="M12" s="17"/>
      <c r="N12" s="17">
        <v>4.9973517815503299E-2</v>
      </c>
      <c r="O12" s="17">
        <v>5.7641368866835303E-2</v>
      </c>
      <c r="P12" s="17">
        <v>4.72877283539372E-2</v>
      </c>
      <c r="Q12" s="17">
        <v>4.8340945223049298E-2</v>
      </c>
      <c r="R12" s="17"/>
      <c r="S12" s="17">
        <v>4.77087124510936E-2</v>
      </c>
      <c r="T12" s="17">
        <v>6.047261235872E-2</v>
      </c>
      <c r="U12" s="17">
        <v>5.9276815798543103E-2</v>
      </c>
      <c r="V12" s="17">
        <v>7.1198795359630598E-2</v>
      </c>
      <c r="W12" s="17">
        <v>2.9308744970587199E-2</v>
      </c>
      <c r="X12" s="17">
        <v>5.15337526664379E-2</v>
      </c>
      <c r="Y12" s="17">
        <v>4.0548138517697799E-2</v>
      </c>
      <c r="Z12" s="17">
        <v>3.9015406799198599E-2</v>
      </c>
      <c r="AA12" s="17">
        <v>6.5866545768403895E-2</v>
      </c>
      <c r="AB12" s="17">
        <v>3.0554208932354599E-2</v>
      </c>
      <c r="AC12" s="17">
        <v>4.8344054773268197E-2</v>
      </c>
      <c r="AD12" s="17"/>
      <c r="AE12" s="17">
        <v>6.58414447071793E-2</v>
      </c>
      <c r="AF12" s="17">
        <v>4.5348753022210399E-2</v>
      </c>
      <c r="AG12" s="17">
        <v>2.4624149102296398E-2</v>
      </c>
      <c r="AH12" s="17"/>
      <c r="AI12" s="17">
        <v>5.9574660860939099E-2</v>
      </c>
      <c r="AJ12" s="17">
        <v>4.8878406084230101E-2</v>
      </c>
      <c r="AK12" s="17">
        <v>6.4166960001111106E-2</v>
      </c>
      <c r="AL12" s="17">
        <v>0.16822349967606001</v>
      </c>
      <c r="AM12" s="17">
        <v>3.8954285163338202E-2</v>
      </c>
      <c r="AN12" s="17"/>
      <c r="AO12" s="17">
        <v>6.0385071809379597E-2</v>
      </c>
      <c r="AP12" s="17">
        <v>3.5802169123828997E-2</v>
      </c>
      <c r="AQ12" s="17">
        <v>5.7042043680592097E-2</v>
      </c>
      <c r="AR12" s="17"/>
      <c r="AS12" s="17">
        <v>5.7435837866785897E-2</v>
      </c>
      <c r="AT12" s="17">
        <v>4.41679345109591E-2</v>
      </c>
      <c r="AU12" s="17">
        <v>5.41460815181556E-2</v>
      </c>
      <c r="AV12" s="17">
        <v>3.2800538766226399E-2</v>
      </c>
      <c r="AW12" s="17">
        <v>3.9742572748713401E-2</v>
      </c>
      <c r="AX12" s="17"/>
      <c r="AY12" s="17">
        <v>0.16299739095622001</v>
      </c>
      <c r="AZ12" s="17">
        <v>6.3052626088611896E-2</v>
      </c>
      <c r="BA12" s="17">
        <v>3.77456351345851E-2</v>
      </c>
      <c r="BB12" s="17">
        <v>5.2623412708901203E-2</v>
      </c>
      <c r="BC12" s="17">
        <v>5.9795285962060102E-2</v>
      </c>
      <c r="BD12" s="17">
        <v>5.0086697638217097E-2</v>
      </c>
      <c r="BE12" s="17">
        <v>4.8328095641400302E-2</v>
      </c>
      <c r="BF12" s="17">
        <v>3.4418541899508298E-2</v>
      </c>
      <c r="BG12" s="17">
        <v>7.3735946119089305E-2</v>
      </c>
      <c r="BH12" s="17">
        <v>3.5946433567777603E-2</v>
      </c>
      <c r="BI12" s="17">
        <v>7.2343410888064494E-2</v>
      </c>
      <c r="BJ12" s="17">
        <v>9.0146191595063693E-2</v>
      </c>
      <c r="BK12" s="17">
        <v>1.0667376195916E-2</v>
      </c>
      <c r="BL12" s="17">
        <v>8.5137078361364901E-2</v>
      </c>
      <c r="BM12" s="17">
        <v>2.3869452452672298E-2</v>
      </c>
      <c r="BN12" s="17">
        <v>1.19929432857448E-2</v>
      </c>
      <c r="BO12" s="17"/>
      <c r="BP12" s="17">
        <v>4.9616002165598E-2</v>
      </c>
      <c r="BQ12" s="17">
        <v>5.53338210944916E-2</v>
      </c>
      <c r="BR12" s="17">
        <v>6.8100918923845302E-2</v>
      </c>
      <c r="BS12" s="17">
        <v>5.0153935850712497E-2</v>
      </c>
      <c r="BT12" s="17">
        <v>2.82618998636576E-2</v>
      </c>
      <c r="BU12" s="17">
        <v>3.6521787160418102E-2</v>
      </c>
      <c r="BV12" s="17"/>
      <c r="BW12" s="17">
        <v>8.5538054334462904E-2</v>
      </c>
      <c r="BX12" s="17">
        <v>5.0260646490659901E-2</v>
      </c>
      <c r="BY12" s="17">
        <v>3.3885141732165398E-2</v>
      </c>
      <c r="BZ12" s="17">
        <v>6.4586471529495607E-2</v>
      </c>
      <c r="CA12" s="17">
        <v>8.2102047073812495E-2</v>
      </c>
      <c r="CB12" s="17">
        <v>3.5943305396439099E-2</v>
      </c>
      <c r="CC12" s="17">
        <v>2.1457874883705201E-2</v>
      </c>
      <c r="CD12" s="17">
        <v>7.3192923891666206E-2</v>
      </c>
      <c r="CE12" s="17"/>
      <c r="CF12" s="17">
        <v>3.8295746838366097E-2</v>
      </c>
      <c r="CG12" s="17">
        <v>5.5903284842238499E-2</v>
      </c>
      <c r="CH12" s="17">
        <v>5.2879815714746398E-2</v>
      </c>
      <c r="CI12" s="17">
        <v>3.2403941917433197E-2</v>
      </c>
      <c r="CJ12" s="17">
        <v>9.0018232533077697E-2</v>
      </c>
      <c r="CK12" s="17"/>
      <c r="CL12" s="17">
        <v>1.51477759124777E-2</v>
      </c>
      <c r="CM12" s="17"/>
      <c r="CN12" s="17">
        <v>4.0640956381792201E-2</v>
      </c>
      <c r="CO12" s="17">
        <v>5.8554187669970399E-2</v>
      </c>
      <c r="CP12" s="17">
        <v>6.6199101135491198E-2</v>
      </c>
    </row>
    <row r="13" spans="2:94" x14ac:dyDescent="0.35">
      <c r="B13" s="18" t="s">
        <v>209</v>
      </c>
      <c r="C13" s="17">
        <v>2.4374673166469601E-2</v>
      </c>
      <c r="D13" s="17">
        <v>3.6520717663482902E-2</v>
      </c>
      <c r="E13" s="17">
        <v>1.29769963241789E-2</v>
      </c>
      <c r="F13" s="17"/>
      <c r="G13" s="17">
        <v>1.1457488133492099E-2</v>
      </c>
      <c r="H13" s="17">
        <v>5.9804541470241199E-3</v>
      </c>
      <c r="I13" s="17">
        <v>2.4431432437301701E-2</v>
      </c>
      <c r="J13" s="17">
        <v>2.9065250690102001E-2</v>
      </c>
      <c r="K13" s="17">
        <v>4.2236323357206298E-2</v>
      </c>
      <c r="L13" s="17">
        <v>3.2706970244101102E-2</v>
      </c>
      <c r="M13" s="17"/>
      <c r="N13" s="17">
        <v>2.6891488698303399E-2</v>
      </c>
      <c r="O13" s="17">
        <v>2.89075885812674E-2</v>
      </c>
      <c r="P13" s="17">
        <v>2.3760158928334201E-2</v>
      </c>
      <c r="Q13" s="17">
        <v>1.79961691277329E-2</v>
      </c>
      <c r="R13" s="17"/>
      <c r="S13" s="17">
        <v>2.2123322906550998E-2</v>
      </c>
      <c r="T13" s="17">
        <v>2.7141198884347299E-2</v>
      </c>
      <c r="U13" s="17">
        <v>1.2622291831160801E-2</v>
      </c>
      <c r="V13" s="17">
        <v>4.0522373772694902E-2</v>
      </c>
      <c r="W13" s="17">
        <v>3.07044348861693E-2</v>
      </c>
      <c r="X13" s="17">
        <v>4.4174643210828597E-2</v>
      </c>
      <c r="Y13" s="17">
        <v>0</v>
      </c>
      <c r="Z13" s="17">
        <v>0</v>
      </c>
      <c r="AA13" s="17">
        <v>1.3553023480058501E-2</v>
      </c>
      <c r="AB13" s="17">
        <v>3.9840054557183702E-2</v>
      </c>
      <c r="AC13" s="17">
        <v>3.2072139738039199E-2</v>
      </c>
      <c r="AD13" s="17"/>
      <c r="AE13" s="17">
        <v>3.9574790280370899E-2</v>
      </c>
      <c r="AF13" s="17">
        <v>1.4249678569451901E-2</v>
      </c>
      <c r="AG13" s="17">
        <v>1.83214416757141E-2</v>
      </c>
      <c r="AH13" s="17"/>
      <c r="AI13" s="17">
        <v>3.64647245341213E-2</v>
      </c>
      <c r="AJ13" s="17">
        <v>1.4654645375378699E-2</v>
      </c>
      <c r="AK13" s="17">
        <v>2.34577425501078E-2</v>
      </c>
      <c r="AL13" s="17">
        <v>5.4462074497853501E-2</v>
      </c>
      <c r="AM13" s="17">
        <v>1.8276892052855299E-2</v>
      </c>
      <c r="AN13" s="17"/>
      <c r="AO13" s="17">
        <v>4.5596614030574502E-2</v>
      </c>
      <c r="AP13" s="17">
        <v>6.5831304401051099E-3</v>
      </c>
      <c r="AQ13" s="17">
        <v>1.4993815353062901E-2</v>
      </c>
      <c r="AR13" s="17"/>
      <c r="AS13" s="17">
        <v>1.80617511663488E-2</v>
      </c>
      <c r="AT13" s="17">
        <v>2.2613786844855301E-2</v>
      </c>
      <c r="AU13" s="17">
        <v>3.34140457394086E-2</v>
      </c>
      <c r="AV13" s="17">
        <v>1.10150882876268E-2</v>
      </c>
      <c r="AW13" s="17">
        <v>4.4575321387649199E-2</v>
      </c>
      <c r="AX13" s="17"/>
      <c r="AY13" s="17">
        <v>0</v>
      </c>
      <c r="AZ13" s="17">
        <v>3.26970773546406E-2</v>
      </c>
      <c r="BA13" s="17">
        <v>2.3366620408177E-2</v>
      </c>
      <c r="BB13" s="17">
        <v>2.9183232110013401E-2</v>
      </c>
      <c r="BC13" s="17">
        <v>4.5428712542497198E-3</v>
      </c>
      <c r="BD13" s="17">
        <v>2.6881711400526701E-2</v>
      </c>
      <c r="BE13" s="17">
        <v>3.3529164006729999E-2</v>
      </c>
      <c r="BF13" s="17">
        <v>6.5992833939221701E-3</v>
      </c>
      <c r="BG13" s="17">
        <v>2.1879126167711899E-2</v>
      </c>
      <c r="BH13" s="17">
        <v>3.8393565656920203E-2</v>
      </c>
      <c r="BI13" s="17">
        <v>2.2329532370393101E-2</v>
      </c>
      <c r="BJ13" s="17">
        <v>4.1871255666814197E-2</v>
      </c>
      <c r="BK13" s="17">
        <v>4.9958591833041598E-2</v>
      </c>
      <c r="BL13" s="17">
        <v>5.4560604901061502E-2</v>
      </c>
      <c r="BM13" s="17">
        <v>0</v>
      </c>
      <c r="BN13" s="17">
        <v>1.1703196576041699E-2</v>
      </c>
      <c r="BO13" s="17"/>
      <c r="BP13" s="17">
        <v>1.79238148626579E-2</v>
      </c>
      <c r="BQ13" s="17">
        <v>2.22298088675583E-2</v>
      </c>
      <c r="BR13" s="17">
        <v>3.23261098121937E-2</v>
      </c>
      <c r="BS13" s="17">
        <v>2.9295148225174199E-2</v>
      </c>
      <c r="BT13" s="17">
        <v>2.81347533605266E-2</v>
      </c>
      <c r="BU13" s="17">
        <v>1.8079129704473201E-2</v>
      </c>
      <c r="BV13" s="17"/>
      <c r="BW13" s="17">
        <v>4.0598245973351703E-2</v>
      </c>
      <c r="BX13" s="17">
        <v>1.84980126090694E-2</v>
      </c>
      <c r="BY13" s="17">
        <v>2.2792064401135601E-2</v>
      </c>
      <c r="BZ13" s="17">
        <v>3.0932477127327902E-2</v>
      </c>
      <c r="CA13" s="17">
        <v>2.70998615483856E-2</v>
      </c>
      <c r="CB13" s="17">
        <v>3.5771731294710403E-2</v>
      </c>
      <c r="CC13" s="17">
        <v>3.7492468456038201E-2</v>
      </c>
      <c r="CD13" s="17">
        <v>1.46947083298883E-2</v>
      </c>
      <c r="CE13" s="17"/>
      <c r="CF13" s="17">
        <v>1.80881517187725E-2</v>
      </c>
      <c r="CG13" s="17">
        <v>2.6591766071830399E-2</v>
      </c>
      <c r="CH13" s="17">
        <v>2.0143423985789999E-2</v>
      </c>
      <c r="CI13" s="17">
        <v>2.2257072404783099E-2</v>
      </c>
      <c r="CJ13" s="17">
        <v>7.6960246430471904E-2</v>
      </c>
      <c r="CK13" s="17"/>
      <c r="CL13" s="17">
        <v>7.3512081198115501E-3</v>
      </c>
      <c r="CM13" s="17"/>
      <c r="CN13" s="17">
        <v>1.5646567238019101E-2</v>
      </c>
      <c r="CO13" s="17">
        <v>3.3283485917726501E-2</v>
      </c>
      <c r="CP13" s="17">
        <v>3.6128553231918298E-2</v>
      </c>
    </row>
    <row r="14" spans="2:94" x14ac:dyDescent="0.35">
      <c r="B14" s="18" t="s">
        <v>133</v>
      </c>
      <c r="C14" s="17">
        <v>7.2740077374149004E-2</v>
      </c>
      <c r="D14" s="17">
        <v>4.7588236186896601E-2</v>
      </c>
      <c r="E14" s="17">
        <v>9.6942051874246496E-2</v>
      </c>
      <c r="F14" s="17"/>
      <c r="G14" s="17">
        <v>4.7728173863854501E-2</v>
      </c>
      <c r="H14" s="17">
        <v>5.91559258388391E-2</v>
      </c>
      <c r="I14" s="17">
        <v>6.6951472732177997E-2</v>
      </c>
      <c r="J14" s="17">
        <v>9.8520047360021207E-2</v>
      </c>
      <c r="K14" s="17">
        <v>9.0233152814328296E-2</v>
      </c>
      <c r="L14" s="17">
        <v>7.2583551321202297E-2</v>
      </c>
      <c r="M14" s="17"/>
      <c r="N14" s="17">
        <v>4.5111429098456099E-2</v>
      </c>
      <c r="O14" s="17">
        <v>7.9289102782038101E-2</v>
      </c>
      <c r="P14" s="17">
        <v>7.0688904208098993E-2</v>
      </c>
      <c r="Q14" s="17">
        <v>9.7594222710854606E-2</v>
      </c>
      <c r="R14" s="17"/>
      <c r="S14" s="17">
        <v>8.2151502064127094E-2</v>
      </c>
      <c r="T14" s="17">
        <v>7.8363938506515199E-2</v>
      </c>
      <c r="U14" s="17">
        <v>6.9778474613025998E-2</v>
      </c>
      <c r="V14" s="17">
        <v>7.7674676132599596E-2</v>
      </c>
      <c r="W14" s="17">
        <v>5.2100200132808902E-2</v>
      </c>
      <c r="X14" s="17">
        <v>7.1707538307903995E-2</v>
      </c>
      <c r="Y14" s="17">
        <v>0.102040243496734</v>
      </c>
      <c r="Z14" s="17">
        <v>6.2134364201515802E-2</v>
      </c>
      <c r="AA14" s="17">
        <v>7.4949157492994106E-2</v>
      </c>
      <c r="AB14" s="17">
        <v>5.5464218311374901E-2</v>
      </c>
      <c r="AC14" s="17">
        <v>4.1637325318131101E-2</v>
      </c>
      <c r="AD14" s="17"/>
      <c r="AE14" s="17">
        <v>7.8010428676957594E-2</v>
      </c>
      <c r="AF14" s="17">
        <v>5.3581780087475099E-2</v>
      </c>
      <c r="AG14" s="17">
        <v>0.11565928656522199</v>
      </c>
      <c r="AH14" s="17"/>
      <c r="AI14" s="17">
        <v>7.1398930629948398E-2</v>
      </c>
      <c r="AJ14" s="17">
        <v>4.73258631400017E-2</v>
      </c>
      <c r="AK14" s="17">
        <v>3.3415528015122903E-2</v>
      </c>
      <c r="AL14" s="17">
        <v>8.8972521054166004E-2</v>
      </c>
      <c r="AM14" s="17">
        <v>0.140098598916994</v>
      </c>
      <c r="AN14" s="17"/>
      <c r="AO14" s="17">
        <v>6.4728106951062195E-2</v>
      </c>
      <c r="AP14" s="17">
        <v>5.2727360443786501E-2</v>
      </c>
      <c r="AQ14" s="17">
        <v>2.9706522727740398E-2</v>
      </c>
      <c r="AR14" s="17"/>
      <c r="AS14" s="17">
        <v>0.104238476999705</v>
      </c>
      <c r="AT14" s="17">
        <v>9.2780561498959094E-2</v>
      </c>
      <c r="AU14" s="17">
        <v>6.3584993330821196E-2</v>
      </c>
      <c r="AV14" s="17">
        <v>4.8872749130000802E-2</v>
      </c>
      <c r="AW14" s="17">
        <v>0</v>
      </c>
      <c r="AX14" s="17"/>
      <c r="AY14" s="17">
        <v>8.3282165352881493E-2</v>
      </c>
      <c r="AZ14" s="17">
        <v>0.118753796260372</v>
      </c>
      <c r="BA14" s="17">
        <v>0.106409993239023</v>
      </c>
      <c r="BB14" s="17">
        <v>6.6515111543189301E-2</v>
      </c>
      <c r="BC14" s="17">
        <v>6.3894882827050997E-2</v>
      </c>
      <c r="BD14" s="17">
        <v>7.17584448361136E-2</v>
      </c>
      <c r="BE14" s="17">
        <v>8.0801728147761598E-2</v>
      </c>
      <c r="BF14" s="17">
        <v>6.7078381329576997E-2</v>
      </c>
      <c r="BG14" s="17">
        <v>7.57963442004881E-2</v>
      </c>
      <c r="BH14" s="17">
        <v>8.6567433746077102E-2</v>
      </c>
      <c r="BI14" s="17">
        <v>6.3342156140550596E-2</v>
      </c>
      <c r="BJ14" s="17">
        <v>3.7537407994541999E-2</v>
      </c>
      <c r="BK14" s="17">
        <v>3.3287993724845699E-2</v>
      </c>
      <c r="BL14" s="17">
        <v>0</v>
      </c>
      <c r="BM14" s="17">
        <v>2.1928897966093801E-2</v>
      </c>
      <c r="BN14" s="17">
        <v>1.19929432857448E-2</v>
      </c>
      <c r="BO14" s="17"/>
      <c r="BP14" s="17">
        <v>6.3909535348919203E-2</v>
      </c>
      <c r="BQ14" s="17">
        <v>8.3438763734062907E-2</v>
      </c>
      <c r="BR14" s="17">
        <v>4.9739044089887503E-2</v>
      </c>
      <c r="BS14" s="17">
        <v>8.4854697367343399E-2</v>
      </c>
      <c r="BT14" s="17">
        <v>7.03933279968329E-2</v>
      </c>
      <c r="BU14" s="17">
        <v>6.78696173270497E-2</v>
      </c>
      <c r="BV14" s="17"/>
      <c r="BW14" s="17">
        <v>9.0762042086399999E-2</v>
      </c>
      <c r="BX14" s="17">
        <v>6.98434637485357E-2</v>
      </c>
      <c r="BY14" s="17">
        <v>6.8891492777124599E-2</v>
      </c>
      <c r="BZ14" s="17">
        <v>6.3629117168182106E-2</v>
      </c>
      <c r="CA14" s="17">
        <v>5.1317176954869398E-2</v>
      </c>
      <c r="CB14" s="17">
        <v>4.5476924257685299E-2</v>
      </c>
      <c r="CC14" s="17">
        <v>7.9845679062882105E-2</v>
      </c>
      <c r="CD14" s="17">
        <v>0.12864336894717401</v>
      </c>
      <c r="CE14" s="17"/>
      <c r="CF14" s="17">
        <v>4.08029003954491E-2</v>
      </c>
      <c r="CG14" s="17">
        <v>5.4893807932591E-2</v>
      </c>
      <c r="CH14" s="17">
        <v>8.2268581334354995E-2</v>
      </c>
      <c r="CI14" s="17">
        <v>0.105070121521059</v>
      </c>
      <c r="CJ14" s="17">
        <v>8.8993131926223101E-2</v>
      </c>
      <c r="CK14" s="17"/>
      <c r="CL14" s="17">
        <v>6.8738301446623198E-2</v>
      </c>
      <c r="CM14" s="17"/>
      <c r="CN14" s="17">
        <v>7.9753445704145207E-2</v>
      </c>
      <c r="CO14" s="17">
        <v>7.6507123490019105E-2</v>
      </c>
      <c r="CP14" s="17">
        <v>5.4662052529896803E-2</v>
      </c>
    </row>
    <row r="15" spans="2:94" x14ac:dyDescent="0.35">
      <c r="B15" s="18" t="s">
        <v>145</v>
      </c>
      <c r="C15" s="20">
        <v>0.63950570314492905</v>
      </c>
      <c r="D15" s="20">
        <v>0.64597285512483904</v>
      </c>
      <c r="E15" s="20">
        <v>0.63161885757077996</v>
      </c>
      <c r="F15" s="20"/>
      <c r="G15" s="20">
        <v>0.64949203831131397</v>
      </c>
      <c r="H15" s="20">
        <v>0.64564557603872197</v>
      </c>
      <c r="I15" s="20">
        <v>0.66047681872293096</v>
      </c>
      <c r="J15" s="20">
        <v>0.63971042597138705</v>
      </c>
      <c r="K15" s="20">
        <v>0.61958281196231202</v>
      </c>
      <c r="L15" s="20">
        <v>0.62179140957010504</v>
      </c>
      <c r="M15" s="20"/>
      <c r="N15" s="20">
        <v>0.66504980126259094</v>
      </c>
      <c r="O15" s="20">
        <v>0.63155742268042903</v>
      </c>
      <c r="P15" s="20">
        <v>0.65420375809359599</v>
      </c>
      <c r="Q15" s="20">
        <v>0.60389885641204999</v>
      </c>
      <c r="R15" s="20"/>
      <c r="S15" s="20">
        <v>0.64682696354709102</v>
      </c>
      <c r="T15" s="20">
        <v>0.62199062184402498</v>
      </c>
      <c r="U15" s="20">
        <v>0.61297574566866797</v>
      </c>
      <c r="V15" s="20">
        <v>0.61330566082062399</v>
      </c>
      <c r="W15" s="20">
        <v>0.665533758688995</v>
      </c>
      <c r="X15" s="20">
        <v>0.60871720414002795</v>
      </c>
      <c r="Y15" s="20">
        <v>0.66611020402505905</v>
      </c>
      <c r="Z15" s="20">
        <v>0.63533479011291205</v>
      </c>
      <c r="AA15" s="20">
        <v>0.66167309600381796</v>
      </c>
      <c r="AB15" s="20">
        <v>0.66006492002057904</v>
      </c>
      <c r="AC15" s="20">
        <v>0.63883105978614596</v>
      </c>
      <c r="AD15" s="20"/>
      <c r="AE15" s="20">
        <v>0.59456086760267801</v>
      </c>
      <c r="AF15" s="20">
        <v>0.68919215692659797</v>
      </c>
      <c r="AG15" s="20">
        <v>0.61539408746424995</v>
      </c>
      <c r="AH15" s="20"/>
      <c r="AI15" s="20">
        <v>0.59202316595473403</v>
      </c>
      <c r="AJ15" s="20">
        <v>0.73307660540990105</v>
      </c>
      <c r="AK15" s="20">
        <v>0.64547960716173203</v>
      </c>
      <c r="AL15" s="20">
        <v>0.49335150237981601</v>
      </c>
      <c r="AM15" s="20">
        <v>0.57468729950914299</v>
      </c>
      <c r="AN15" s="20"/>
      <c r="AO15" s="20">
        <v>0.61652523200787601</v>
      </c>
      <c r="AP15" s="20">
        <v>0.73998584032998804</v>
      </c>
      <c r="AQ15" s="20">
        <v>0.65053081823794801</v>
      </c>
      <c r="AR15" s="20"/>
      <c r="AS15" s="20">
        <v>0.58327455753871205</v>
      </c>
      <c r="AT15" s="20">
        <v>0.62453032690649501</v>
      </c>
      <c r="AU15" s="20">
        <v>0.63138646189964298</v>
      </c>
      <c r="AV15" s="20">
        <v>0.73173784728517699</v>
      </c>
      <c r="AW15" s="20">
        <v>0.80021843283175897</v>
      </c>
      <c r="AX15" s="20"/>
      <c r="AY15" s="20">
        <v>0.60537171252946498</v>
      </c>
      <c r="AZ15" s="20">
        <v>0.56708051303608598</v>
      </c>
      <c r="BA15" s="20">
        <v>0.61215043447362005</v>
      </c>
      <c r="BB15" s="20">
        <v>0.62180782529729595</v>
      </c>
      <c r="BC15" s="20">
        <v>0.65552331321460799</v>
      </c>
      <c r="BD15" s="20">
        <v>0.68556112057779905</v>
      </c>
      <c r="BE15" s="20">
        <v>0.59407457404542696</v>
      </c>
      <c r="BF15" s="20">
        <v>0.622042481037831</v>
      </c>
      <c r="BG15" s="20">
        <v>0.63076637840945504</v>
      </c>
      <c r="BH15" s="20">
        <v>0.60737142138581901</v>
      </c>
      <c r="BI15" s="20">
        <v>0.62267232048826504</v>
      </c>
      <c r="BJ15" s="20">
        <v>0.66381976294717204</v>
      </c>
      <c r="BK15" s="20">
        <v>0.69754387291928299</v>
      </c>
      <c r="BL15" s="20">
        <v>0.78624591877799499</v>
      </c>
      <c r="BM15" s="20">
        <v>0.76014944644065197</v>
      </c>
      <c r="BN15" s="20">
        <v>0.74500362521046504</v>
      </c>
      <c r="BO15" s="20"/>
      <c r="BP15" s="20">
        <v>0.67379610300288795</v>
      </c>
      <c r="BQ15" s="20">
        <v>0.62040081990539997</v>
      </c>
      <c r="BR15" s="20">
        <v>0.61935337298035997</v>
      </c>
      <c r="BS15" s="20">
        <v>0.64248836240436102</v>
      </c>
      <c r="BT15" s="20">
        <v>0.642802162951013</v>
      </c>
      <c r="BU15" s="20">
        <v>0.61895974259758302</v>
      </c>
      <c r="BV15" s="20"/>
      <c r="BW15" s="20">
        <v>0.62705273622297497</v>
      </c>
      <c r="BX15" s="20">
        <v>0.66872552476779601</v>
      </c>
      <c r="BY15" s="20">
        <v>0.62557061531640501</v>
      </c>
      <c r="BZ15" s="20">
        <v>0.64728118483241004</v>
      </c>
      <c r="CA15" s="20">
        <v>0.70160845288770202</v>
      </c>
      <c r="CB15" s="20">
        <v>0.71461017426922402</v>
      </c>
      <c r="CC15" s="20">
        <v>0.62360232246303704</v>
      </c>
      <c r="CD15" s="20">
        <v>0.61028748455289805</v>
      </c>
      <c r="CE15" s="20"/>
      <c r="CF15" s="20">
        <v>0.65814644610110096</v>
      </c>
      <c r="CG15" s="20">
        <v>0.65045660314230702</v>
      </c>
      <c r="CH15" s="20">
        <v>0.64429818714170295</v>
      </c>
      <c r="CI15" s="20">
        <v>0.61882711969369997</v>
      </c>
      <c r="CJ15" s="20">
        <v>0.513113572940743</v>
      </c>
      <c r="CK15" s="20"/>
      <c r="CL15" s="20">
        <v>0.70128934705604795</v>
      </c>
      <c r="CM15" s="20"/>
      <c r="CN15" s="20">
        <v>0.67731918128883795</v>
      </c>
      <c r="CO15" s="20">
        <v>0.54592108840371301</v>
      </c>
      <c r="CP15" s="20">
        <v>0.63203466013937704</v>
      </c>
    </row>
    <row r="16" spans="2:94" x14ac:dyDescent="0.35">
      <c r="B16" s="18" t="s">
        <v>146</v>
      </c>
      <c r="C16" s="20">
        <v>7.5086353752092105E-2</v>
      </c>
      <c r="D16" s="20">
        <v>9.7349440740929397E-2</v>
      </c>
      <c r="E16" s="20">
        <v>5.4343024893173802E-2</v>
      </c>
      <c r="F16" s="20"/>
      <c r="G16" s="20">
        <v>7.7199910389683296E-2</v>
      </c>
      <c r="H16" s="20">
        <v>6.5184805418626604E-2</v>
      </c>
      <c r="I16" s="20">
        <v>5.5745315246809597E-2</v>
      </c>
      <c r="J16" s="20">
        <v>6.6517281372161993E-2</v>
      </c>
      <c r="K16" s="20">
        <v>9.5490524679979899E-2</v>
      </c>
      <c r="L16" s="20">
        <v>9.3532311348888994E-2</v>
      </c>
      <c r="M16" s="20"/>
      <c r="N16" s="20">
        <v>7.6865006513806705E-2</v>
      </c>
      <c r="O16" s="20">
        <v>8.6548957448102704E-2</v>
      </c>
      <c r="P16" s="20">
        <v>7.1047887282271405E-2</v>
      </c>
      <c r="Q16" s="20">
        <v>6.6337114350782198E-2</v>
      </c>
      <c r="R16" s="20"/>
      <c r="S16" s="20">
        <v>6.9832035357644498E-2</v>
      </c>
      <c r="T16" s="20">
        <v>8.7613811243067399E-2</v>
      </c>
      <c r="U16" s="20">
        <v>7.1899107629703807E-2</v>
      </c>
      <c r="V16" s="20">
        <v>0.11172116913232601</v>
      </c>
      <c r="W16" s="20">
        <v>6.0013179856756499E-2</v>
      </c>
      <c r="X16" s="20">
        <v>9.5708395877266497E-2</v>
      </c>
      <c r="Y16" s="20">
        <v>4.0548138517697799E-2</v>
      </c>
      <c r="Z16" s="20">
        <v>3.9015406799198599E-2</v>
      </c>
      <c r="AA16" s="20">
        <v>7.9419569248462399E-2</v>
      </c>
      <c r="AB16" s="20">
        <v>7.0394263489538297E-2</v>
      </c>
      <c r="AC16" s="20">
        <v>8.0416194511307396E-2</v>
      </c>
      <c r="AD16" s="20"/>
      <c r="AE16" s="20">
        <v>0.10541623498755</v>
      </c>
      <c r="AF16" s="20">
        <v>5.9598431591662303E-2</v>
      </c>
      <c r="AG16" s="20">
        <v>4.2945590778010502E-2</v>
      </c>
      <c r="AH16" s="20"/>
      <c r="AI16" s="20">
        <v>9.6039385395060503E-2</v>
      </c>
      <c r="AJ16" s="20">
        <v>6.3533051459608705E-2</v>
      </c>
      <c r="AK16" s="20">
        <v>8.7624702551218903E-2</v>
      </c>
      <c r="AL16" s="20">
        <v>0.22268557417391299</v>
      </c>
      <c r="AM16" s="20">
        <v>5.7231177216193502E-2</v>
      </c>
      <c r="AN16" s="20"/>
      <c r="AO16" s="20">
        <v>0.105981685839954</v>
      </c>
      <c r="AP16" s="20">
        <v>4.2385299563934199E-2</v>
      </c>
      <c r="AQ16" s="20">
        <v>7.2035859033655003E-2</v>
      </c>
      <c r="AR16" s="20"/>
      <c r="AS16" s="20">
        <v>7.5497589033134804E-2</v>
      </c>
      <c r="AT16" s="20">
        <v>6.6781721355814394E-2</v>
      </c>
      <c r="AU16" s="20">
        <v>8.7560127257564194E-2</v>
      </c>
      <c r="AV16" s="20">
        <v>4.3815627053853202E-2</v>
      </c>
      <c r="AW16" s="20">
        <v>8.4317894136362606E-2</v>
      </c>
      <c r="AX16" s="20"/>
      <c r="AY16" s="20">
        <v>0.16299739095622001</v>
      </c>
      <c r="AZ16" s="20">
        <v>9.5749703443252496E-2</v>
      </c>
      <c r="BA16" s="20">
        <v>6.1112255542762103E-2</v>
      </c>
      <c r="BB16" s="20">
        <v>8.1806644818914601E-2</v>
      </c>
      <c r="BC16" s="20">
        <v>6.4338157216309796E-2</v>
      </c>
      <c r="BD16" s="20">
        <v>7.6968409038743801E-2</v>
      </c>
      <c r="BE16" s="20">
        <v>8.1857259648130301E-2</v>
      </c>
      <c r="BF16" s="20">
        <v>4.1017825293430399E-2</v>
      </c>
      <c r="BG16" s="20">
        <v>9.5615072286801203E-2</v>
      </c>
      <c r="BH16" s="20">
        <v>7.4339999224697806E-2</v>
      </c>
      <c r="BI16" s="20">
        <v>9.4672943258457598E-2</v>
      </c>
      <c r="BJ16" s="20">
        <v>0.132017447261878</v>
      </c>
      <c r="BK16" s="20">
        <v>6.0625968028957498E-2</v>
      </c>
      <c r="BL16" s="20">
        <v>0.13969768326242599</v>
      </c>
      <c r="BM16" s="20">
        <v>2.3869452452672298E-2</v>
      </c>
      <c r="BN16" s="20">
        <v>2.3696139861786501E-2</v>
      </c>
      <c r="BO16" s="20"/>
      <c r="BP16" s="20">
        <v>6.75398170282559E-2</v>
      </c>
      <c r="BQ16" s="20">
        <v>7.7563629962049893E-2</v>
      </c>
      <c r="BR16" s="20">
        <v>0.100427028736039</v>
      </c>
      <c r="BS16" s="20">
        <v>7.9449084075886703E-2</v>
      </c>
      <c r="BT16" s="20">
        <v>5.6396653224184197E-2</v>
      </c>
      <c r="BU16" s="20">
        <v>5.4600916864891297E-2</v>
      </c>
      <c r="BV16" s="20"/>
      <c r="BW16" s="20">
        <v>0.126136300307815</v>
      </c>
      <c r="BX16" s="20">
        <v>6.8758659099729294E-2</v>
      </c>
      <c r="BY16" s="20">
        <v>5.6677206133300899E-2</v>
      </c>
      <c r="BZ16" s="20">
        <v>9.5518948656823394E-2</v>
      </c>
      <c r="CA16" s="20">
        <v>0.109201908622198</v>
      </c>
      <c r="CB16" s="20">
        <v>7.1715036691149397E-2</v>
      </c>
      <c r="CC16" s="20">
        <v>5.8950343339743298E-2</v>
      </c>
      <c r="CD16" s="20">
        <v>8.7887632221554504E-2</v>
      </c>
      <c r="CE16" s="20"/>
      <c r="CF16" s="20">
        <v>5.6383898557138601E-2</v>
      </c>
      <c r="CG16" s="20">
        <v>8.2495050914068904E-2</v>
      </c>
      <c r="CH16" s="20">
        <v>7.3023239700536494E-2</v>
      </c>
      <c r="CI16" s="20">
        <v>5.4661014322216199E-2</v>
      </c>
      <c r="CJ16" s="20">
        <v>0.16697847896355</v>
      </c>
      <c r="CK16" s="20"/>
      <c r="CL16" s="20">
        <v>2.2498984032289299E-2</v>
      </c>
      <c r="CM16" s="20"/>
      <c r="CN16" s="20">
        <v>5.6287523619811299E-2</v>
      </c>
      <c r="CO16" s="20">
        <v>9.18376735876969E-2</v>
      </c>
      <c r="CP16" s="20">
        <v>0.10232765436741</v>
      </c>
    </row>
    <row r="17" spans="2:94" x14ac:dyDescent="0.35">
      <c r="B17" s="18" t="s">
        <v>147</v>
      </c>
      <c r="C17" s="21">
        <v>0.564419349392837</v>
      </c>
      <c r="D17" s="21">
        <v>0.54862341438390905</v>
      </c>
      <c r="E17" s="21">
        <v>0.57727583267760596</v>
      </c>
      <c r="F17" s="21"/>
      <c r="G17" s="21">
        <v>0.57229212792162998</v>
      </c>
      <c r="H17" s="21">
        <v>0.58046077062009505</v>
      </c>
      <c r="I17" s="21">
        <v>0.60473150347612104</v>
      </c>
      <c r="J17" s="21">
        <v>0.57319314459922499</v>
      </c>
      <c r="K17" s="21">
        <v>0.52409228728233204</v>
      </c>
      <c r="L17" s="21">
        <v>0.52825909822121597</v>
      </c>
      <c r="M17" s="21"/>
      <c r="N17" s="21">
        <v>0.58818479474878405</v>
      </c>
      <c r="O17" s="21">
        <v>0.54500846523232704</v>
      </c>
      <c r="P17" s="21">
        <v>0.58315587081132503</v>
      </c>
      <c r="Q17" s="21">
        <v>0.53756174206126806</v>
      </c>
      <c r="R17" s="21"/>
      <c r="S17" s="21">
        <v>0.57699492818944598</v>
      </c>
      <c r="T17" s="21">
        <v>0.53437681060095799</v>
      </c>
      <c r="U17" s="21">
        <v>0.541076638038965</v>
      </c>
      <c r="V17" s="21">
        <v>0.50158449168829899</v>
      </c>
      <c r="W17" s="21">
        <v>0.60552057883223898</v>
      </c>
      <c r="X17" s="21">
        <v>0.51300880826276196</v>
      </c>
      <c r="Y17" s="21">
        <v>0.62556206550736104</v>
      </c>
      <c r="Z17" s="21">
        <v>0.59631938331371404</v>
      </c>
      <c r="AA17" s="21">
        <v>0.58225352675535602</v>
      </c>
      <c r="AB17" s="21">
        <v>0.589670656531041</v>
      </c>
      <c r="AC17" s="21">
        <v>0.55841486527483897</v>
      </c>
      <c r="AD17" s="21"/>
      <c r="AE17" s="21">
        <v>0.48914463261512803</v>
      </c>
      <c r="AF17" s="21">
        <v>0.62959372533493496</v>
      </c>
      <c r="AG17" s="21">
        <v>0.57244849668623898</v>
      </c>
      <c r="AH17" s="21"/>
      <c r="AI17" s="21">
        <v>0.49598378055967401</v>
      </c>
      <c r="AJ17" s="21">
        <v>0.66954355395029297</v>
      </c>
      <c r="AK17" s="21">
        <v>0.55785490461051301</v>
      </c>
      <c r="AL17" s="21">
        <v>0.27066592820590202</v>
      </c>
      <c r="AM17" s="21">
        <v>0.51745612229294902</v>
      </c>
      <c r="AN17" s="21"/>
      <c r="AO17" s="21">
        <v>0.51054354616792197</v>
      </c>
      <c r="AP17" s="21">
        <v>0.69760054076605404</v>
      </c>
      <c r="AQ17" s="21">
        <v>0.57849495920429295</v>
      </c>
      <c r="AR17" s="21"/>
      <c r="AS17" s="21">
        <v>0.50777696850557796</v>
      </c>
      <c r="AT17" s="21">
        <v>0.55774860555068095</v>
      </c>
      <c r="AU17" s="21">
        <v>0.54382633464207797</v>
      </c>
      <c r="AV17" s="21">
        <v>0.68792222023132299</v>
      </c>
      <c r="AW17" s="21">
        <v>0.71590053869539705</v>
      </c>
      <c r="AX17" s="21"/>
      <c r="AY17" s="21">
        <v>0.44237432157324502</v>
      </c>
      <c r="AZ17" s="21">
        <v>0.47133080959283302</v>
      </c>
      <c r="BA17" s="21">
        <v>0.55103817893085805</v>
      </c>
      <c r="BB17" s="21">
        <v>0.54000118047838197</v>
      </c>
      <c r="BC17" s="21">
        <v>0.59118515599829802</v>
      </c>
      <c r="BD17" s="21">
        <v>0.60859271153905603</v>
      </c>
      <c r="BE17" s="21">
        <v>0.51221731439729601</v>
      </c>
      <c r="BF17" s="21">
        <v>0.58102465574439999</v>
      </c>
      <c r="BG17" s="21">
        <v>0.53515130612265405</v>
      </c>
      <c r="BH17" s="21">
        <v>0.53303142216112198</v>
      </c>
      <c r="BI17" s="21">
        <v>0.52799937722980705</v>
      </c>
      <c r="BJ17" s="21">
        <v>0.53180231568529401</v>
      </c>
      <c r="BK17" s="21">
        <v>0.63691790489032596</v>
      </c>
      <c r="BL17" s="21">
        <v>0.64654823551556895</v>
      </c>
      <c r="BM17" s="21">
        <v>0.73627999398797905</v>
      </c>
      <c r="BN17" s="21">
        <v>0.72130748534867895</v>
      </c>
      <c r="BO17" s="21"/>
      <c r="BP17" s="21">
        <v>0.60625628597463199</v>
      </c>
      <c r="BQ17" s="21">
        <v>0.54283718994334995</v>
      </c>
      <c r="BR17" s="21">
        <v>0.51892634424432105</v>
      </c>
      <c r="BS17" s="21">
        <v>0.563039278328474</v>
      </c>
      <c r="BT17" s="21">
        <v>0.58640550972682903</v>
      </c>
      <c r="BU17" s="21">
        <v>0.56435882573269203</v>
      </c>
      <c r="BV17" s="21"/>
      <c r="BW17" s="21">
        <v>0.500916435915161</v>
      </c>
      <c r="BX17" s="21">
        <v>0.59996686566806601</v>
      </c>
      <c r="BY17" s="21">
        <v>0.56889340918310405</v>
      </c>
      <c r="BZ17" s="21">
        <v>0.55176223617558595</v>
      </c>
      <c r="CA17" s="21">
        <v>0.59240654426550399</v>
      </c>
      <c r="CB17" s="21">
        <v>0.64289513757807504</v>
      </c>
      <c r="CC17" s="21">
        <v>0.56465197912329401</v>
      </c>
      <c r="CD17" s="21">
        <v>0.52239985233134301</v>
      </c>
      <c r="CE17" s="21"/>
      <c r="CF17" s="21">
        <v>0.60176254754396197</v>
      </c>
      <c r="CG17" s="21">
        <v>0.56796155222823796</v>
      </c>
      <c r="CH17" s="21">
        <v>0.57127494744116702</v>
      </c>
      <c r="CI17" s="21">
        <v>0.56416610537148404</v>
      </c>
      <c r="CJ17" s="21">
        <v>0.346135093977193</v>
      </c>
      <c r="CK17" s="21"/>
      <c r="CL17" s="21">
        <v>0.67879036302375895</v>
      </c>
      <c r="CM17" s="21"/>
      <c r="CN17" s="21">
        <v>0.62103165766902702</v>
      </c>
      <c r="CO17" s="21">
        <v>0.454083414816016</v>
      </c>
      <c r="CP17" s="21">
        <v>0.52970700577196705</v>
      </c>
    </row>
    <row r="18" spans="2:94" x14ac:dyDescent="0.35">
      <c r="B18" s="16" t="s">
        <v>334</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CP22"/>
  <sheetViews>
    <sheetView showGridLines="0" topLeftCell="A8" workbookViewId="0">
      <pane xSplit="2" topLeftCell="BA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1979</v>
      </c>
      <c r="D7" s="10">
        <v>971</v>
      </c>
      <c r="E7" s="10">
        <v>1003</v>
      </c>
      <c r="F7" s="10"/>
      <c r="G7" s="10">
        <v>264</v>
      </c>
      <c r="H7" s="10">
        <v>359</v>
      </c>
      <c r="I7" s="10">
        <v>374</v>
      </c>
      <c r="J7" s="10">
        <v>346</v>
      </c>
      <c r="K7" s="10">
        <v>279</v>
      </c>
      <c r="L7" s="10">
        <v>357</v>
      </c>
      <c r="M7" s="10"/>
      <c r="N7" s="10">
        <v>567</v>
      </c>
      <c r="O7" s="10">
        <v>497</v>
      </c>
      <c r="P7" s="10">
        <v>432</v>
      </c>
      <c r="Q7" s="10">
        <v>477</v>
      </c>
      <c r="R7" s="10"/>
      <c r="S7" s="10">
        <v>278</v>
      </c>
      <c r="T7" s="10">
        <v>287</v>
      </c>
      <c r="U7" s="10">
        <v>145</v>
      </c>
      <c r="V7" s="10">
        <v>172</v>
      </c>
      <c r="W7" s="10">
        <v>135</v>
      </c>
      <c r="X7" s="10">
        <v>175</v>
      </c>
      <c r="Y7" s="10">
        <v>189</v>
      </c>
      <c r="Z7" s="10">
        <v>101</v>
      </c>
      <c r="AA7" s="10">
        <v>230</v>
      </c>
      <c r="AB7" s="10">
        <v>167</v>
      </c>
      <c r="AC7" s="10">
        <v>100</v>
      </c>
      <c r="AD7" s="10"/>
      <c r="AE7" s="10">
        <v>717</v>
      </c>
      <c r="AF7" s="10">
        <v>784</v>
      </c>
      <c r="AG7" s="10">
        <v>285</v>
      </c>
      <c r="AH7" s="10"/>
      <c r="AI7" s="10">
        <v>707</v>
      </c>
      <c r="AJ7" s="10">
        <v>563</v>
      </c>
      <c r="AK7" s="10">
        <v>124</v>
      </c>
      <c r="AL7" s="10">
        <v>35</v>
      </c>
      <c r="AM7" s="10">
        <v>276</v>
      </c>
      <c r="AN7" s="10"/>
      <c r="AO7" s="10">
        <v>377</v>
      </c>
      <c r="AP7" s="10">
        <v>741</v>
      </c>
      <c r="AQ7" s="10">
        <v>130</v>
      </c>
      <c r="AR7" s="10"/>
      <c r="AS7" s="10">
        <v>430</v>
      </c>
      <c r="AT7" s="10">
        <v>436</v>
      </c>
      <c r="AU7" s="10">
        <v>531</v>
      </c>
      <c r="AV7" s="10">
        <v>264</v>
      </c>
      <c r="AW7" s="10">
        <v>26</v>
      </c>
      <c r="AX7" s="10"/>
      <c r="AY7" s="10">
        <v>13</v>
      </c>
      <c r="AZ7" s="10">
        <v>91</v>
      </c>
      <c r="BA7" s="10">
        <v>129</v>
      </c>
      <c r="BB7" s="10">
        <v>138</v>
      </c>
      <c r="BC7" s="10">
        <v>209</v>
      </c>
      <c r="BD7" s="10">
        <v>208</v>
      </c>
      <c r="BE7" s="10">
        <v>186</v>
      </c>
      <c r="BF7" s="10">
        <v>146</v>
      </c>
      <c r="BG7" s="10">
        <v>133</v>
      </c>
      <c r="BH7" s="10">
        <v>106</v>
      </c>
      <c r="BI7" s="10">
        <v>175</v>
      </c>
      <c r="BJ7" s="10">
        <v>102</v>
      </c>
      <c r="BK7" s="10">
        <v>86</v>
      </c>
      <c r="BL7" s="10">
        <v>39</v>
      </c>
      <c r="BM7" s="10">
        <v>45</v>
      </c>
      <c r="BN7" s="10">
        <v>79</v>
      </c>
      <c r="BO7" s="10"/>
      <c r="BP7" s="10">
        <v>455</v>
      </c>
      <c r="BQ7" s="10">
        <v>554</v>
      </c>
      <c r="BR7" s="10">
        <v>252</v>
      </c>
      <c r="BS7" s="10">
        <v>407</v>
      </c>
      <c r="BT7" s="10">
        <v>206</v>
      </c>
      <c r="BU7" s="10">
        <v>104</v>
      </c>
      <c r="BV7" s="10"/>
      <c r="BW7" s="10">
        <v>76</v>
      </c>
      <c r="BX7" s="10">
        <v>429</v>
      </c>
      <c r="BY7" s="10">
        <v>621</v>
      </c>
      <c r="BZ7" s="10">
        <v>354</v>
      </c>
      <c r="CA7" s="10">
        <v>191</v>
      </c>
      <c r="CB7" s="10">
        <v>89</v>
      </c>
      <c r="CC7" s="10">
        <v>50</v>
      </c>
      <c r="CD7" s="10">
        <v>69</v>
      </c>
      <c r="CE7" s="10"/>
      <c r="CF7" s="10">
        <v>175</v>
      </c>
      <c r="CG7" s="10">
        <v>682</v>
      </c>
      <c r="CH7" s="10">
        <v>751</v>
      </c>
      <c r="CI7" s="10">
        <v>305</v>
      </c>
      <c r="CJ7" s="10">
        <v>66</v>
      </c>
      <c r="CK7" s="10"/>
      <c r="CL7" s="10">
        <v>255</v>
      </c>
      <c r="CM7" s="10"/>
      <c r="CN7" s="10">
        <v>1087</v>
      </c>
      <c r="CO7" s="10">
        <v>396</v>
      </c>
      <c r="CP7" s="10">
        <v>496</v>
      </c>
    </row>
    <row r="8" spans="2:94" ht="30" customHeight="1" x14ac:dyDescent="0.35">
      <c r="B8" s="11" t="s">
        <v>20</v>
      </c>
      <c r="C8" s="11">
        <v>1980</v>
      </c>
      <c r="D8" s="11">
        <v>961</v>
      </c>
      <c r="E8" s="11">
        <v>1014</v>
      </c>
      <c r="F8" s="11"/>
      <c r="G8" s="11">
        <v>258</v>
      </c>
      <c r="H8" s="11">
        <v>347</v>
      </c>
      <c r="I8" s="11">
        <v>367</v>
      </c>
      <c r="J8" s="11">
        <v>339</v>
      </c>
      <c r="K8" s="11">
        <v>263</v>
      </c>
      <c r="L8" s="11">
        <v>408</v>
      </c>
      <c r="M8" s="11"/>
      <c r="N8" s="11">
        <v>552</v>
      </c>
      <c r="O8" s="11">
        <v>488</v>
      </c>
      <c r="P8" s="11">
        <v>434</v>
      </c>
      <c r="Q8" s="11">
        <v>500</v>
      </c>
      <c r="R8" s="11"/>
      <c r="S8" s="11">
        <v>286</v>
      </c>
      <c r="T8" s="11">
        <v>279</v>
      </c>
      <c r="U8" s="11">
        <v>147</v>
      </c>
      <c r="V8" s="11">
        <v>163</v>
      </c>
      <c r="W8" s="11">
        <v>136</v>
      </c>
      <c r="X8" s="11">
        <v>183</v>
      </c>
      <c r="Y8" s="11">
        <v>179</v>
      </c>
      <c r="Z8" s="11">
        <v>100</v>
      </c>
      <c r="AA8" s="11">
        <v>220</v>
      </c>
      <c r="AB8" s="11">
        <v>189</v>
      </c>
      <c r="AC8" s="11">
        <v>98</v>
      </c>
      <c r="AD8" s="11"/>
      <c r="AE8" s="11">
        <v>728</v>
      </c>
      <c r="AF8" s="11">
        <v>784</v>
      </c>
      <c r="AG8" s="11">
        <v>281</v>
      </c>
      <c r="AH8" s="11"/>
      <c r="AI8" s="11">
        <v>717</v>
      </c>
      <c r="AJ8" s="11">
        <v>556</v>
      </c>
      <c r="AK8" s="11">
        <v>125</v>
      </c>
      <c r="AL8" s="11">
        <v>36</v>
      </c>
      <c r="AM8" s="11">
        <v>274</v>
      </c>
      <c r="AN8" s="11"/>
      <c r="AO8" s="11">
        <v>385</v>
      </c>
      <c r="AP8" s="11">
        <v>732</v>
      </c>
      <c r="AQ8" s="11">
        <v>129</v>
      </c>
      <c r="AR8" s="11"/>
      <c r="AS8" s="11">
        <v>441</v>
      </c>
      <c r="AT8" s="11">
        <v>433</v>
      </c>
      <c r="AU8" s="11">
        <v>522</v>
      </c>
      <c r="AV8" s="11">
        <v>259</v>
      </c>
      <c r="AW8" s="11">
        <v>26</v>
      </c>
      <c r="AX8" s="11"/>
      <c r="AY8" s="11">
        <v>12</v>
      </c>
      <c r="AZ8" s="11">
        <v>89</v>
      </c>
      <c r="BA8" s="11">
        <v>133</v>
      </c>
      <c r="BB8" s="11">
        <v>141</v>
      </c>
      <c r="BC8" s="11">
        <v>211</v>
      </c>
      <c r="BD8" s="11">
        <v>213</v>
      </c>
      <c r="BE8" s="11">
        <v>187</v>
      </c>
      <c r="BF8" s="11">
        <v>145</v>
      </c>
      <c r="BG8" s="11">
        <v>133</v>
      </c>
      <c r="BH8" s="11">
        <v>105</v>
      </c>
      <c r="BI8" s="11">
        <v>174</v>
      </c>
      <c r="BJ8" s="11">
        <v>100</v>
      </c>
      <c r="BK8" s="11">
        <v>84</v>
      </c>
      <c r="BL8" s="11">
        <v>38</v>
      </c>
      <c r="BM8" s="11">
        <v>44</v>
      </c>
      <c r="BN8" s="11">
        <v>77</v>
      </c>
      <c r="BO8" s="11"/>
      <c r="BP8" s="11">
        <v>453</v>
      </c>
      <c r="BQ8" s="11">
        <v>553</v>
      </c>
      <c r="BR8" s="11">
        <v>252</v>
      </c>
      <c r="BS8" s="11">
        <v>408</v>
      </c>
      <c r="BT8" s="11">
        <v>208</v>
      </c>
      <c r="BU8" s="11">
        <v>105</v>
      </c>
      <c r="BV8" s="11"/>
      <c r="BW8" s="11">
        <v>75</v>
      </c>
      <c r="BX8" s="11">
        <v>431</v>
      </c>
      <c r="BY8" s="11">
        <v>627</v>
      </c>
      <c r="BZ8" s="11">
        <v>354</v>
      </c>
      <c r="CA8" s="11">
        <v>189</v>
      </c>
      <c r="CB8" s="11">
        <v>89</v>
      </c>
      <c r="CC8" s="11">
        <v>51</v>
      </c>
      <c r="CD8" s="11">
        <v>67</v>
      </c>
      <c r="CE8" s="11"/>
      <c r="CF8" s="11">
        <v>178</v>
      </c>
      <c r="CG8" s="11">
        <v>686</v>
      </c>
      <c r="CH8" s="11">
        <v>749</v>
      </c>
      <c r="CI8" s="11">
        <v>302</v>
      </c>
      <c r="CJ8" s="11">
        <v>65</v>
      </c>
      <c r="CK8" s="11"/>
      <c r="CL8" s="11">
        <v>254</v>
      </c>
      <c r="CM8" s="11"/>
      <c r="CN8" s="11">
        <v>1081</v>
      </c>
      <c r="CO8" s="11">
        <v>397</v>
      </c>
      <c r="CP8" s="11">
        <v>502</v>
      </c>
    </row>
    <row r="9" spans="2:94" x14ac:dyDescent="0.35">
      <c r="B9" s="18" t="s">
        <v>205</v>
      </c>
      <c r="C9" s="17">
        <v>0.28797896229429498</v>
      </c>
      <c r="D9" s="17">
        <v>0.32455105683027002</v>
      </c>
      <c r="E9" s="17">
        <v>0.24983662603902501</v>
      </c>
      <c r="F9" s="17"/>
      <c r="G9" s="17">
        <v>0.33046535125172799</v>
      </c>
      <c r="H9" s="17">
        <v>0.31968734722887798</v>
      </c>
      <c r="I9" s="17">
        <v>0.28899825742531898</v>
      </c>
      <c r="J9" s="17">
        <v>0.27898361970177599</v>
      </c>
      <c r="K9" s="17">
        <v>0.292258162295153</v>
      </c>
      <c r="L9" s="17">
        <v>0.23799351129733601</v>
      </c>
      <c r="M9" s="17"/>
      <c r="N9" s="17">
        <v>0.31210089790092499</v>
      </c>
      <c r="O9" s="17">
        <v>0.31522411636414699</v>
      </c>
      <c r="P9" s="17">
        <v>0.26165349705371999</v>
      </c>
      <c r="Q9" s="17">
        <v>0.25524693724724401</v>
      </c>
      <c r="R9" s="17"/>
      <c r="S9" s="17">
        <v>0.320604157143204</v>
      </c>
      <c r="T9" s="17">
        <v>0.26986304404669698</v>
      </c>
      <c r="U9" s="17">
        <v>0.30456803988102399</v>
      </c>
      <c r="V9" s="17">
        <v>0.25080255754777098</v>
      </c>
      <c r="W9" s="17">
        <v>0.26479739753619003</v>
      </c>
      <c r="X9" s="17">
        <v>0.21885617667138599</v>
      </c>
      <c r="Y9" s="17">
        <v>0.33542765424215099</v>
      </c>
      <c r="Z9" s="17">
        <v>0.24983969356501501</v>
      </c>
      <c r="AA9" s="17">
        <v>0.33407448278103202</v>
      </c>
      <c r="AB9" s="17">
        <v>0.29988640457077198</v>
      </c>
      <c r="AC9" s="17">
        <v>0.267905887387347</v>
      </c>
      <c r="AD9" s="17"/>
      <c r="AE9" s="17">
        <v>0.228019800758827</v>
      </c>
      <c r="AF9" s="17">
        <v>0.33549265725469501</v>
      </c>
      <c r="AG9" s="17">
        <v>0.24702383946735401</v>
      </c>
      <c r="AH9" s="17"/>
      <c r="AI9" s="17">
        <v>0.226050697816538</v>
      </c>
      <c r="AJ9" s="17">
        <v>0.35912012075000799</v>
      </c>
      <c r="AK9" s="17">
        <v>0.32466782079351503</v>
      </c>
      <c r="AL9" s="17">
        <v>0.17142757653047899</v>
      </c>
      <c r="AM9" s="17">
        <v>0.21288572359169999</v>
      </c>
      <c r="AN9" s="17"/>
      <c r="AO9" s="17">
        <v>0.239985907322565</v>
      </c>
      <c r="AP9" s="17">
        <v>0.34583567912691099</v>
      </c>
      <c r="AQ9" s="17">
        <v>0.330214091570949</v>
      </c>
      <c r="AR9" s="17"/>
      <c r="AS9" s="17">
        <v>0.219162438565419</v>
      </c>
      <c r="AT9" s="17">
        <v>0.28454407465916298</v>
      </c>
      <c r="AU9" s="17">
        <v>0.31021265767276102</v>
      </c>
      <c r="AV9" s="17">
        <v>0.39468053003956499</v>
      </c>
      <c r="AW9" s="17">
        <v>0.31153492365110602</v>
      </c>
      <c r="AX9" s="17"/>
      <c r="AY9" s="17">
        <v>0.29997517410289398</v>
      </c>
      <c r="AZ9" s="17">
        <v>0.24122806791738299</v>
      </c>
      <c r="BA9" s="17">
        <v>0.32750567610169501</v>
      </c>
      <c r="BB9" s="17">
        <v>0.26171055158698298</v>
      </c>
      <c r="BC9" s="17">
        <v>0.30774496709359001</v>
      </c>
      <c r="BD9" s="17">
        <v>0.27623616870232798</v>
      </c>
      <c r="BE9" s="17">
        <v>0.229302892344107</v>
      </c>
      <c r="BF9" s="17">
        <v>0.29648739074340302</v>
      </c>
      <c r="BG9" s="17">
        <v>0.28683762341018199</v>
      </c>
      <c r="BH9" s="17">
        <v>0.30763445058101002</v>
      </c>
      <c r="BI9" s="17">
        <v>0.28457186064720003</v>
      </c>
      <c r="BJ9" s="17">
        <v>0.28190119973290301</v>
      </c>
      <c r="BK9" s="17">
        <v>0.32790334803391102</v>
      </c>
      <c r="BL9" s="17">
        <v>0.30498248665542099</v>
      </c>
      <c r="BM9" s="17">
        <v>0.43485368877581498</v>
      </c>
      <c r="BN9" s="17">
        <v>0.40567175735393202</v>
      </c>
      <c r="BO9" s="17"/>
      <c r="BP9" s="17">
        <v>0.32472152086887202</v>
      </c>
      <c r="BQ9" s="17">
        <v>0.26920437921089202</v>
      </c>
      <c r="BR9" s="17">
        <v>0.29207776446070599</v>
      </c>
      <c r="BS9" s="17">
        <v>0.25656829711747903</v>
      </c>
      <c r="BT9" s="17">
        <v>0.28693737273050901</v>
      </c>
      <c r="BU9" s="17">
        <v>0.33631200454009302</v>
      </c>
      <c r="BV9" s="17"/>
      <c r="BW9" s="17">
        <v>0.31472185822295701</v>
      </c>
      <c r="BX9" s="17">
        <v>0.27066933379428998</v>
      </c>
      <c r="BY9" s="17">
        <v>0.29329670679339498</v>
      </c>
      <c r="BZ9" s="17">
        <v>0.284661985479502</v>
      </c>
      <c r="CA9" s="17">
        <v>0.28152973820106197</v>
      </c>
      <c r="CB9" s="17">
        <v>0.282764239918043</v>
      </c>
      <c r="CC9" s="17">
        <v>0.28083238936770899</v>
      </c>
      <c r="CD9" s="17">
        <v>0.38036816212673902</v>
      </c>
      <c r="CE9" s="17"/>
      <c r="CF9" s="17">
        <v>0.36161323196482398</v>
      </c>
      <c r="CG9" s="17">
        <v>0.28881762312461801</v>
      </c>
      <c r="CH9" s="17">
        <v>0.25850945949433901</v>
      </c>
      <c r="CI9" s="17">
        <v>0.32628660974213702</v>
      </c>
      <c r="CJ9" s="17">
        <v>0.23893500152323199</v>
      </c>
      <c r="CK9" s="17"/>
      <c r="CL9" s="17">
        <v>0.30290234706485702</v>
      </c>
      <c r="CM9" s="17"/>
      <c r="CN9" s="17">
        <v>0.35100150378038403</v>
      </c>
      <c r="CO9" s="17">
        <v>0.16215464222725601</v>
      </c>
      <c r="CP9" s="17">
        <v>0.25170275458593699</v>
      </c>
    </row>
    <row r="10" spans="2:94" x14ac:dyDescent="0.35">
      <c r="B10" s="18" t="s">
        <v>206</v>
      </c>
      <c r="C10" s="17">
        <v>0.34418305522265802</v>
      </c>
      <c r="D10" s="17">
        <v>0.31742040795550502</v>
      </c>
      <c r="E10" s="17">
        <v>0.37123377922623102</v>
      </c>
      <c r="F10" s="17"/>
      <c r="G10" s="17">
        <v>0.35149946230522999</v>
      </c>
      <c r="H10" s="17">
        <v>0.38426307792491798</v>
      </c>
      <c r="I10" s="17">
        <v>0.37384253498144199</v>
      </c>
      <c r="J10" s="17">
        <v>0.33767357381907298</v>
      </c>
      <c r="K10" s="17">
        <v>0.288160739289052</v>
      </c>
      <c r="L10" s="17">
        <v>0.32034369560022302</v>
      </c>
      <c r="M10" s="17"/>
      <c r="N10" s="17">
        <v>0.35931268565017999</v>
      </c>
      <c r="O10" s="17">
        <v>0.361257651615571</v>
      </c>
      <c r="P10" s="17">
        <v>0.32799678161360102</v>
      </c>
      <c r="Q10" s="17">
        <v>0.32707947543101501</v>
      </c>
      <c r="R10" s="17"/>
      <c r="S10" s="17">
        <v>0.358804939804168</v>
      </c>
      <c r="T10" s="17">
        <v>0.38999583259245801</v>
      </c>
      <c r="U10" s="17">
        <v>0.28097884759154301</v>
      </c>
      <c r="V10" s="17">
        <v>0.34715502822491601</v>
      </c>
      <c r="W10" s="17">
        <v>0.40929899175890899</v>
      </c>
      <c r="X10" s="17">
        <v>0.35901915181918098</v>
      </c>
      <c r="Y10" s="17">
        <v>0.34435455938280801</v>
      </c>
      <c r="Z10" s="17">
        <v>0.36631506772647798</v>
      </c>
      <c r="AA10" s="17">
        <v>0.33173140120959399</v>
      </c>
      <c r="AB10" s="17">
        <v>0.27227390083401798</v>
      </c>
      <c r="AC10" s="17">
        <v>0.28720006241743401</v>
      </c>
      <c r="AD10" s="17"/>
      <c r="AE10" s="17">
        <v>0.305419582984159</v>
      </c>
      <c r="AF10" s="17">
        <v>0.36951776900552202</v>
      </c>
      <c r="AG10" s="17">
        <v>0.384268898959778</v>
      </c>
      <c r="AH10" s="17"/>
      <c r="AI10" s="17">
        <v>0.31487902771534498</v>
      </c>
      <c r="AJ10" s="17">
        <v>0.39410113893073401</v>
      </c>
      <c r="AK10" s="17">
        <v>0.36462284374739601</v>
      </c>
      <c r="AL10" s="17">
        <v>0.24229993610797201</v>
      </c>
      <c r="AM10" s="17">
        <v>0.34186975544299802</v>
      </c>
      <c r="AN10" s="17"/>
      <c r="AO10" s="17">
        <v>0.35187261760902999</v>
      </c>
      <c r="AP10" s="17">
        <v>0.38643907268167499</v>
      </c>
      <c r="AQ10" s="17">
        <v>0.36809110570828502</v>
      </c>
      <c r="AR10" s="17"/>
      <c r="AS10" s="17">
        <v>0.34171722768261598</v>
      </c>
      <c r="AT10" s="17">
        <v>0.35969573879120698</v>
      </c>
      <c r="AU10" s="17">
        <v>0.365975956351828</v>
      </c>
      <c r="AV10" s="17">
        <v>0.33633488792202898</v>
      </c>
      <c r="AW10" s="17">
        <v>0.33934461868014498</v>
      </c>
      <c r="AX10" s="17"/>
      <c r="AY10" s="17">
        <v>0.305396538426571</v>
      </c>
      <c r="AZ10" s="17">
        <v>0.30991656229396702</v>
      </c>
      <c r="BA10" s="17">
        <v>0.292900528043954</v>
      </c>
      <c r="BB10" s="17">
        <v>0.34076081391865498</v>
      </c>
      <c r="BC10" s="17">
        <v>0.336556887521062</v>
      </c>
      <c r="BD10" s="17">
        <v>0.35567392313560198</v>
      </c>
      <c r="BE10" s="17">
        <v>0.30275473959122001</v>
      </c>
      <c r="BF10" s="17">
        <v>0.36838040192843002</v>
      </c>
      <c r="BG10" s="17">
        <v>0.33502110684372399</v>
      </c>
      <c r="BH10" s="17">
        <v>0.36937426000671397</v>
      </c>
      <c r="BI10" s="17">
        <v>0.38116327140614797</v>
      </c>
      <c r="BJ10" s="17">
        <v>0.338641832768869</v>
      </c>
      <c r="BK10" s="17">
        <v>0.35518772457321501</v>
      </c>
      <c r="BL10" s="17">
        <v>0.408949856685418</v>
      </c>
      <c r="BM10" s="17">
        <v>0.37105070927563</v>
      </c>
      <c r="BN10" s="17">
        <v>0.32467118809434498</v>
      </c>
      <c r="BO10" s="17"/>
      <c r="BP10" s="17">
        <v>0.356178922385323</v>
      </c>
      <c r="BQ10" s="17">
        <v>0.36964380035648098</v>
      </c>
      <c r="BR10" s="17">
        <v>0.32698776905330701</v>
      </c>
      <c r="BS10" s="17">
        <v>0.35511031206671101</v>
      </c>
      <c r="BT10" s="17">
        <v>0.30790552329353499</v>
      </c>
      <c r="BU10" s="17">
        <v>0.231831938677176</v>
      </c>
      <c r="BV10" s="17"/>
      <c r="BW10" s="17">
        <v>0.39497286034138201</v>
      </c>
      <c r="BX10" s="17">
        <v>0.38182046958114901</v>
      </c>
      <c r="BY10" s="17">
        <v>0.31985216657062798</v>
      </c>
      <c r="BZ10" s="17">
        <v>0.34466476049560701</v>
      </c>
      <c r="CA10" s="17">
        <v>0.36486743412251599</v>
      </c>
      <c r="CB10" s="17">
        <v>0.338509208913853</v>
      </c>
      <c r="CC10" s="17">
        <v>0.43756734271183201</v>
      </c>
      <c r="CD10" s="17">
        <v>0.30181897725720402</v>
      </c>
      <c r="CE10" s="17"/>
      <c r="CF10" s="17">
        <v>0.32044384801104803</v>
      </c>
      <c r="CG10" s="17">
        <v>0.34664219266527302</v>
      </c>
      <c r="CH10" s="17">
        <v>0.36525811742097403</v>
      </c>
      <c r="CI10" s="17">
        <v>0.31932552617021998</v>
      </c>
      <c r="CJ10" s="17">
        <v>0.25551173697424401</v>
      </c>
      <c r="CK10" s="17"/>
      <c r="CL10" s="17">
        <v>0.32544479456882103</v>
      </c>
      <c r="CM10" s="17"/>
      <c r="CN10" s="17">
        <v>0.33595058884904799</v>
      </c>
      <c r="CO10" s="17">
        <v>0.371230157224061</v>
      </c>
      <c r="CP10" s="17">
        <v>0.34053699264031001</v>
      </c>
    </row>
    <row r="11" spans="2:94" x14ac:dyDescent="0.35">
      <c r="B11" s="18" t="s">
        <v>207</v>
      </c>
      <c r="C11" s="17">
        <v>0.20663202942070799</v>
      </c>
      <c r="D11" s="17">
        <v>0.199152694201848</v>
      </c>
      <c r="E11" s="17">
        <v>0.21472954068139499</v>
      </c>
      <c r="F11" s="17"/>
      <c r="G11" s="17">
        <v>0.196431405170921</v>
      </c>
      <c r="H11" s="17">
        <v>0.18610982533263701</v>
      </c>
      <c r="I11" s="17">
        <v>0.208119646645437</v>
      </c>
      <c r="J11" s="17">
        <v>0.21045921348266799</v>
      </c>
      <c r="K11" s="17">
        <v>0.196400612236136</v>
      </c>
      <c r="L11" s="17">
        <v>0.232592253973115</v>
      </c>
      <c r="M11" s="17"/>
      <c r="N11" s="17">
        <v>0.19052043833139701</v>
      </c>
      <c r="O11" s="17">
        <v>0.172662479716538</v>
      </c>
      <c r="P11" s="17">
        <v>0.23073885021790899</v>
      </c>
      <c r="Q11" s="17">
        <v>0.23676458559355201</v>
      </c>
      <c r="R11" s="17"/>
      <c r="S11" s="17">
        <v>0.17178215959847301</v>
      </c>
      <c r="T11" s="17">
        <v>0.18908385153764901</v>
      </c>
      <c r="U11" s="17">
        <v>0.247201934934873</v>
      </c>
      <c r="V11" s="17">
        <v>0.19089780317492799</v>
      </c>
      <c r="W11" s="17">
        <v>0.22807439460996301</v>
      </c>
      <c r="X11" s="17">
        <v>0.21649840363851899</v>
      </c>
      <c r="Y11" s="17">
        <v>0.171328561208275</v>
      </c>
      <c r="Z11" s="17">
        <v>0.24771940474107301</v>
      </c>
      <c r="AA11" s="17">
        <v>0.188622626883618</v>
      </c>
      <c r="AB11" s="17">
        <v>0.21749553622561801</v>
      </c>
      <c r="AC11" s="17">
        <v>0.31751153890506101</v>
      </c>
      <c r="AD11" s="17"/>
      <c r="AE11" s="17">
        <v>0.242987633541523</v>
      </c>
      <c r="AF11" s="17">
        <v>0.18649913538884499</v>
      </c>
      <c r="AG11" s="17">
        <v>0.181952972356552</v>
      </c>
      <c r="AH11" s="17"/>
      <c r="AI11" s="17">
        <v>0.24420001485857901</v>
      </c>
      <c r="AJ11" s="17">
        <v>0.160987368776109</v>
      </c>
      <c r="AK11" s="17">
        <v>0.191632951687908</v>
      </c>
      <c r="AL11" s="17">
        <v>0.29688655298643601</v>
      </c>
      <c r="AM11" s="17">
        <v>0.21969007006681901</v>
      </c>
      <c r="AN11" s="17"/>
      <c r="AO11" s="17">
        <v>0.219308584561686</v>
      </c>
      <c r="AP11" s="17">
        <v>0.173349003576764</v>
      </c>
      <c r="AQ11" s="17">
        <v>0.23277131999244</v>
      </c>
      <c r="AR11" s="17"/>
      <c r="AS11" s="17">
        <v>0.22806819624145699</v>
      </c>
      <c r="AT11" s="17">
        <v>0.20623714567132601</v>
      </c>
      <c r="AU11" s="17">
        <v>0.17051926817967</v>
      </c>
      <c r="AV11" s="17">
        <v>0.17257015448721999</v>
      </c>
      <c r="AW11" s="17">
        <v>0.263550389627073</v>
      </c>
      <c r="AX11" s="17"/>
      <c r="AY11" s="17">
        <v>0.14834873116143299</v>
      </c>
      <c r="AZ11" s="17">
        <v>0.23240870947818301</v>
      </c>
      <c r="BA11" s="17">
        <v>0.19382746072951701</v>
      </c>
      <c r="BB11" s="17">
        <v>0.20986348571458499</v>
      </c>
      <c r="BC11" s="17">
        <v>0.23693745625180099</v>
      </c>
      <c r="BD11" s="17">
        <v>0.22520717742895599</v>
      </c>
      <c r="BE11" s="17">
        <v>0.255565010441341</v>
      </c>
      <c r="BF11" s="17">
        <v>0.197191018103271</v>
      </c>
      <c r="BG11" s="17">
        <v>0.22454871487970099</v>
      </c>
      <c r="BH11" s="17">
        <v>0.160825156199112</v>
      </c>
      <c r="BI11" s="17">
        <v>0.164051798431984</v>
      </c>
      <c r="BJ11" s="17">
        <v>0.17905638359268899</v>
      </c>
      <c r="BK11" s="17">
        <v>0.20817599617580801</v>
      </c>
      <c r="BL11" s="17">
        <v>0.121734831397695</v>
      </c>
      <c r="BM11" s="17">
        <v>0.14933253024995199</v>
      </c>
      <c r="BN11" s="17">
        <v>0.20453154337233401</v>
      </c>
      <c r="BO11" s="17"/>
      <c r="BP11" s="17">
        <v>0.18096504881570599</v>
      </c>
      <c r="BQ11" s="17">
        <v>0.19789554041326099</v>
      </c>
      <c r="BR11" s="17">
        <v>0.204411287090348</v>
      </c>
      <c r="BS11" s="17">
        <v>0.22746851315585101</v>
      </c>
      <c r="BT11" s="17">
        <v>0.24652263155063001</v>
      </c>
      <c r="BU11" s="17">
        <v>0.21052286848037999</v>
      </c>
      <c r="BV11" s="17"/>
      <c r="BW11" s="17">
        <v>0.144874871905708</v>
      </c>
      <c r="BX11" s="17">
        <v>0.19739289115405401</v>
      </c>
      <c r="BY11" s="17">
        <v>0.23591808739450301</v>
      </c>
      <c r="BZ11" s="17">
        <v>0.19756254485654601</v>
      </c>
      <c r="CA11" s="17">
        <v>0.185441331976157</v>
      </c>
      <c r="CB11" s="17">
        <v>0.21358933534614399</v>
      </c>
      <c r="CC11" s="17">
        <v>0.17835989957148399</v>
      </c>
      <c r="CD11" s="17">
        <v>0.130471015999477</v>
      </c>
      <c r="CE11" s="17"/>
      <c r="CF11" s="17">
        <v>0.18775792883261599</v>
      </c>
      <c r="CG11" s="17">
        <v>0.20301209589448299</v>
      </c>
      <c r="CH11" s="17">
        <v>0.223758703113904</v>
      </c>
      <c r="CI11" s="17">
        <v>0.177548747970941</v>
      </c>
      <c r="CJ11" s="17">
        <v>0.23417763934279601</v>
      </c>
      <c r="CK11" s="17"/>
      <c r="CL11" s="17">
        <v>0.211837185057525</v>
      </c>
      <c r="CM11" s="17"/>
      <c r="CN11" s="17">
        <v>0.17351722800188599</v>
      </c>
      <c r="CO11" s="17">
        <v>0.28240269667351697</v>
      </c>
      <c r="CP11" s="17">
        <v>0.21806220816755001</v>
      </c>
    </row>
    <row r="12" spans="2:94" x14ac:dyDescent="0.35">
      <c r="B12" s="18" t="s">
        <v>208</v>
      </c>
      <c r="C12" s="17">
        <v>6.2464439849016597E-2</v>
      </c>
      <c r="D12" s="17">
        <v>6.8278494911601401E-2</v>
      </c>
      <c r="E12" s="17">
        <v>5.7255904575237403E-2</v>
      </c>
      <c r="F12" s="17"/>
      <c r="G12" s="17">
        <v>4.2035870646417998E-2</v>
      </c>
      <c r="H12" s="17">
        <v>4.2438388651042901E-2</v>
      </c>
      <c r="I12" s="17">
        <v>4.6507956963783903E-2</v>
      </c>
      <c r="J12" s="17">
        <v>5.5453172286839998E-2</v>
      </c>
      <c r="K12" s="17">
        <v>7.4876698782670101E-2</v>
      </c>
      <c r="L12" s="17">
        <v>0.104568406889311</v>
      </c>
      <c r="M12" s="17"/>
      <c r="N12" s="17">
        <v>7.7031087988344002E-2</v>
      </c>
      <c r="O12" s="17">
        <v>5.8783420488985903E-2</v>
      </c>
      <c r="P12" s="17">
        <v>5.76340779783103E-2</v>
      </c>
      <c r="Q12" s="17">
        <v>5.49128300219359E-2</v>
      </c>
      <c r="R12" s="17"/>
      <c r="S12" s="17">
        <v>6.6332484696600594E-2</v>
      </c>
      <c r="T12" s="17">
        <v>4.4753033575756801E-2</v>
      </c>
      <c r="U12" s="17">
        <v>7.1423991130442704E-2</v>
      </c>
      <c r="V12" s="17">
        <v>6.53790910326323E-2</v>
      </c>
      <c r="W12" s="17">
        <v>5.4662015242496302E-2</v>
      </c>
      <c r="X12" s="17">
        <v>7.5447823566699004E-2</v>
      </c>
      <c r="Y12" s="17">
        <v>5.2176430119563903E-2</v>
      </c>
      <c r="Z12" s="17">
        <v>6.4293836545708305E-2</v>
      </c>
      <c r="AA12" s="17">
        <v>4.4973597931159202E-2</v>
      </c>
      <c r="AB12" s="17">
        <v>9.7083396288409493E-2</v>
      </c>
      <c r="AC12" s="17">
        <v>5.92023591045783E-2</v>
      </c>
      <c r="AD12" s="17"/>
      <c r="AE12" s="17">
        <v>9.1602243909953099E-2</v>
      </c>
      <c r="AF12" s="17">
        <v>4.4752788954692903E-2</v>
      </c>
      <c r="AG12" s="17">
        <v>5.3364668591779699E-2</v>
      </c>
      <c r="AH12" s="17"/>
      <c r="AI12" s="17">
        <v>9.1830040249547704E-2</v>
      </c>
      <c r="AJ12" s="17">
        <v>3.3101654491667298E-2</v>
      </c>
      <c r="AK12" s="17">
        <v>7.8103343371061507E-2</v>
      </c>
      <c r="AL12" s="17">
        <v>0.12996819752449401</v>
      </c>
      <c r="AM12" s="17">
        <v>6.46245913182108E-2</v>
      </c>
      <c r="AN12" s="17"/>
      <c r="AO12" s="17">
        <v>7.6961133163892706E-2</v>
      </c>
      <c r="AP12" s="17">
        <v>4.3198833814304498E-2</v>
      </c>
      <c r="AQ12" s="17">
        <v>4.7521356854168702E-2</v>
      </c>
      <c r="AR12" s="17"/>
      <c r="AS12" s="17">
        <v>7.6251689730727198E-2</v>
      </c>
      <c r="AT12" s="17">
        <v>4.0290826051569001E-2</v>
      </c>
      <c r="AU12" s="17">
        <v>6.3766910099112603E-2</v>
      </c>
      <c r="AV12" s="17">
        <v>4.66162341938842E-2</v>
      </c>
      <c r="AW12" s="17">
        <v>8.5570068041675898E-2</v>
      </c>
      <c r="AX12" s="17"/>
      <c r="AY12" s="17">
        <v>0.16299739095622001</v>
      </c>
      <c r="AZ12" s="17">
        <v>4.6255007603146603E-2</v>
      </c>
      <c r="BA12" s="17">
        <v>5.9605455360573302E-2</v>
      </c>
      <c r="BB12" s="17">
        <v>7.7708552883488102E-2</v>
      </c>
      <c r="BC12" s="17">
        <v>6.1264485852325003E-2</v>
      </c>
      <c r="BD12" s="17">
        <v>5.0366788932008001E-2</v>
      </c>
      <c r="BE12" s="17">
        <v>8.7222426000890196E-2</v>
      </c>
      <c r="BF12" s="17">
        <v>7.2526931719233106E-2</v>
      </c>
      <c r="BG12" s="17">
        <v>8.1944561581834399E-2</v>
      </c>
      <c r="BH12" s="17">
        <v>4.8126932823703797E-2</v>
      </c>
      <c r="BI12" s="17">
        <v>6.4021445643009794E-2</v>
      </c>
      <c r="BJ12" s="17">
        <v>7.1135206820832297E-2</v>
      </c>
      <c r="BK12" s="17">
        <v>5.89792663541234E-2</v>
      </c>
      <c r="BL12" s="17">
        <v>8.4969652812643806E-2</v>
      </c>
      <c r="BM12" s="17">
        <v>0</v>
      </c>
      <c r="BN12" s="17">
        <v>1.1703196576041699E-2</v>
      </c>
      <c r="BO12" s="17"/>
      <c r="BP12" s="17">
        <v>5.77431924217848E-2</v>
      </c>
      <c r="BQ12" s="17">
        <v>5.39548636438901E-2</v>
      </c>
      <c r="BR12" s="17">
        <v>8.0529179603809703E-2</v>
      </c>
      <c r="BS12" s="17">
        <v>5.6873291664231197E-2</v>
      </c>
      <c r="BT12" s="17">
        <v>6.9558967345769204E-2</v>
      </c>
      <c r="BU12" s="17">
        <v>9.2631689254809302E-2</v>
      </c>
      <c r="BV12" s="17"/>
      <c r="BW12" s="17">
        <v>5.4443634670902401E-2</v>
      </c>
      <c r="BX12" s="17">
        <v>6.1170327515696003E-2</v>
      </c>
      <c r="BY12" s="17">
        <v>5.76124097005071E-2</v>
      </c>
      <c r="BZ12" s="17">
        <v>6.4383052549004102E-2</v>
      </c>
      <c r="CA12" s="17">
        <v>9.1719804892080994E-2</v>
      </c>
      <c r="CB12" s="17">
        <v>6.3811214636241995E-2</v>
      </c>
      <c r="CC12" s="17">
        <v>1.8735218579355301E-2</v>
      </c>
      <c r="CD12" s="17">
        <v>5.7363419070815699E-2</v>
      </c>
      <c r="CE12" s="17"/>
      <c r="CF12" s="17">
        <v>5.4274334018344902E-2</v>
      </c>
      <c r="CG12" s="17">
        <v>7.2560875230167604E-2</v>
      </c>
      <c r="CH12" s="17">
        <v>5.8793222547676598E-2</v>
      </c>
      <c r="CI12" s="17">
        <v>4.3899055012333897E-2</v>
      </c>
      <c r="CJ12" s="17">
        <v>0.106927629701612</v>
      </c>
      <c r="CK12" s="17"/>
      <c r="CL12" s="17">
        <v>4.9121143276917099E-2</v>
      </c>
      <c r="CM12" s="17"/>
      <c r="CN12" s="17">
        <v>4.2693218335441797E-2</v>
      </c>
      <c r="CO12" s="17">
        <v>8.2362661628827299E-2</v>
      </c>
      <c r="CP12" s="17">
        <v>8.9312859785723897E-2</v>
      </c>
    </row>
    <row r="13" spans="2:94" x14ac:dyDescent="0.35">
      <c r="B13" s="18" t="s">
        <v>209</v>
      </c>
      <c r="C13" s="17">
        <v>4.1906141970856903E-2</v>
      </c>
      <c r="D13" s="17">
        <v>5.7311579072245898E-2</v>
      </c>
      <c r="E13" s="17">
        <v>2.7503401793584702E-2</v>
      </c>
      <c r="F13" s="17"/>
      <c r="G13" s="17">
        <v>3.4567043057607799E-2</v>
      </c>
      <c r="H13" s="17">
        <v>1.9630176840751301E-2</v>
      </c>
      <c r="I13" s="17">
        <v>3.2136849788231003E-2</v>
      </c>
      <c r="J13" s="17">
        <v>5.2066873709726499E-2</v>
      </c>
      <c r="K13" s="17">
        <v>7.8968091012878702E-2</v>
      </c>
      <c r="L13" s="17">
        <v>4.1926931125540599E-2</v>
      </c>
      <c r="M13" s="17"/>
      <c r="N13" s="17">
        <v>3.5038073911683197E-2</v>
      </c>
      <c r="O13" s="17">
        <v>3.4589782485896697E-2</v>
      </c>
      <c r="P13" s="17">
        <v>4.6046264223180103E-2</v>
      </c>
      <c r="Q13" s="17">
        <v>5.3540814604272999E-2</v>
      </c>
      <c r="R13" s="17"/>
      <c r="S13" s="17">
        <v>3.3045351087278303E-2</v>
      </c>
      <c r="T13" s="17">
        <v>4.9705580712932199E-2</v>
      </c>
      <c r="U13" s="17">
        <v>2.63851088556173E-2</v>
      </c>
      <c r="V13" s="17">
        <v>6.4129969943714102E-2</v>
      </c>
      <c r="W13" s="17">
        <v>2.2421668725936601E-2</v>
      </c>
      <c r="X13" s="17">
        <v>5.6659560191779701E-2</v>
      </c>
      <c r="Y13" s="17">
        <v>3.1757862763711599E-2</v>
      </c>
      <c r="Z13" s="17">
        <v>1.8677606791669601E-2</v>
      </c>
      <c r="AA13" s="17">
        <v>3.82014170336238E-2</v>
      </c>
      <c r="AB13" s="17">
        <v>6.4611101958629499E-2</v>
      </c>
      <c r="AC13" s="17">
        <v>3.8113770607329803E-2</v>
      </c>
      <c r="AD13" s="17"/>
      <c r="AE13" s="17">
        <v>7.1782064980165997E-2</v>
      </c>
      <c r="AF13" s="17">
        <v>2.3716080220412099E-2</v>
      </c>
      <c r="AG13" s="17">
        <v>3.5539885634879198E-2</v>
      </c>
      <c r="AH13" s="17"/>
      <c r="AI13" s="17">
        <v>6.7625473369663097E-2</v>
      </c>
      <c r="AJ13" s="17">
        <v>1.7364579876578301E-2</v>
      </c>
      <c r="AK13" s="17">
        <v>4.0973040400119599E-2</v>
      </c>
      <c r="AL13" s="17">
        <v>0.13373472769863201</v>
      </c>
      <c r="AM13" s="17">
        <v>3.6066342817637299E-2</v>
      </c>
      <c r="AN13" s="17"/>
      <c r="AO13" s="17">
        <v>5.79134218359574E-2</v>
      </c>
      <c r="AP13" s="17">
        <v>1.3111385816989E-2</v>
      </c>
      <c r="AQ13" s="17">
        <v>1.4258255736960801E-2</v>
      </c>
      <c r="AR13" s="17"/>
      <c r="AS13" s="17">
        <v>5.0884688983724898E-2</v>
      </c>
      <c r="AT13" s="17">
        <v>5.3664880922398399E-2</v>
      </c>
      <c r="AU13" s="17">
        <v>3.6885089458947397E-2</v>
      </c>
      <c r="AV13" s="17">
        <v>1.1745157326743401E-2</v>
      </c>
      <c r="AW13" s="17">
        <v>0</v>
      </c>
      <c r="AX13" s="17"/>
      <c r="AY13" s="17">
        <v>0</v>
      </c>
      <c r="AZ13" s="17">
        <v>5.3309695499530102E-2</v>
      </c>
      <c r="BA13" s="17">
        <v>5.5690735577346002E-2</v>
      </c>
      <c r="BB13" s="17">
        <v>5.6803204591176E-2</v>
      </c>
      <c r="BC13" s="17">
        <v>1.87423074619644E-2</v>
      </c>
      <c r="BD13" s="17">
        <v>4.8881096692803098E-2</v>
      </c>
      <c r="BE13" s="17">
        <v>4.9353036371694997E-2</v>
      </c>
      <c r="BF13" s="17">
        <v>5.15887673038063E-2</v>
      </c>
      <c r="BG13" s="17">
        <v>1.4464117808315699E-2</v>
      </c>
      <c r="BH13" s="17">
        <v>4.5916294472182498E-2</v>
      </c>
      <c r="BI13" s="17">
        <v>4.38868509190459E-2</v>
      </c>
      <c r="BJ13" s="17">
        <v>7.1447778196824005E-2</v>
      </c>
      <c r="BK13" s="17">
        <v>3.8051141954833501E-2</v>
      </c>
      <c r="BL13" s="17">
        <v>5.3628776891986002E-2</v>
      </c>
      <c r="BM13" s="17">
        <v>0</v>
      </c>
      <c r="BN13" s="17">
        <v>4.1228909175341298E-2</v>
      </c>
      <c r="BO13" s="17"/>
      <c r="BP13" s="17">
        <v>3.3798783527877699E-2</v>
      </c>
      <c r="BQ13" s="17">
        <v>5.2877152651709898E-2</v>
      </c>
      <c r="BR13" s="17">
        <v>3.9212573072409398E-2</v>
      </c>
      <c r="BS13" s="17">
        <v>4.2229178794042602E-2</v>
      </c>
      <c r="BT13" s="17">
        <v>3.2997490049686599E-2</v>
      </c>
      <c r="BU13" s="17">
        <v>4.2391017134441003E-2</v>
      </c>
      <c r="BV13" s="17"/>
      <c r="BW13" s="17">
        <v>2.6182827201111199E-2</v>
      </c>
      <c r="BX13" s="17">
        <v>5.1506609453417097E-2</v>
      </c>
      <c r="BY13" s="17">
        <v>3.9958526280950701E-2</v>
      </c>
      <c r="BZ13" s="17">
        <v>5.9403907937284103E-2</v>
      </c>
      <c r="CA13" s="17">
        <v>2.0942013033868698E-2</v>
      </c>
      <c r="CB13" s="17">
        <v>4.48089196497315E-2</v>
      </c>
      <c r="CC13" s="17">
        <v>2.2124137047737E-2</v>
      </c>
      <c r="CD13" s="17">
        <v>1.4358221162122899E-2</v>
      </c>
      <c r="CE13" s="17"/>
      <c r="CF13" s="17">
        <v>4.6542340252459E-2</v>
      </c>
      <c r="CG13" s="17">
        <v>4.5529885565069303E-2</v>
      </c>
      <c r="CH13" s="17">
        <v>3.3226907098601897E-2</v>
      </c>
      <c r="CI13" s="17">
        <v>4.8815247505502098E-2</v>
      </c>
      <c r="CJ13" s="17">
        <v>5.8982924557127302E-2</v>
      </c>
      <c r="CK13" s="17"/>
      <c r="CL13" s="17">
        <v>3.8228696191261902E-2</v>
      </c>
      <c r="CM13" s="17"/>
      <c r="CN13" s="17">
        <v>3.2513466138935902E-2</v>
      </c>
      <c r="CO13" s="17">
        <v>5.0250798616099199E-2</v>
      </c>
      <c r="CP13" s="17">
        <v>5.55367797331432E-2</v>
      </c>
    </row>
    <row r="14" spans="2:94" x14ac:dyDescent="0.35">
      <c r="B14" s="18" t="s">
        <v>133</v>
      </c>
      <c r="C14" s="17">
        <v>5.6835371242465502E-2</v>
      </c>
      <c r="D14" s="17">
        <v>3.3285767028529901E-2</v>
      </c>
      <c r="E14" s="17">
        <v>7.9440747684526303E-2</v>
      </c>
      <c r="F14" s="17"/>
      <c r="G14" s="17">
        <v>4.5000867568094502E-2</v>
      </c>
      <c r="H14" s="17">
        <v>4.7871184021772498E-2</v>
      </c>
      <c r="I14" s="17">
        <v>5.0394754195786401E-2</v>
      </c>
      <c r="J14" s="17">
        <v>6.5363546999915895E-2</v>
      </c>
      <c r="K14" s="17">
        <v>6.9335696384110496E-2</v>
      </c>
      <c r="L14" s="17">
        <v>6.2575201114474094E-2</v>
      </c>
      <c r="M14" s="17"/>
      <c r="N14" s="17">
        <v>2.5996816217469899E-2</v>
      </c>
      <c r="O14" s="17">
        <v>5.74825493288613E-2</v>
      </c>
      <c r="P14" s="17">
        <v>7.5930528913279505E-2</v>
      </c>
      <c r="Q14" s="17">
        <v>7.2455357101980297E-2</v>
      </c>
      <c r="R14" s="17"/>
      <c r="S14" s="17">
        <v>4.9430907670275401E-2</v>
      </c>
      <c r="T14" s="17">
        <v>5.6598657534507997E-2</v>
      </c>
      <c r="U14" s="17">
        <v>6.9442077606500299E-2</v>
      </c>
      <c r="V14" s="17">
        <v>8.1635550076039204E-2</v>
      </c>
      <c r="W14" s="17">
        <v>2.0745532126504401E-2</v>
      </c>
      <c r="X14" s="17">
        <v>7.3518884112435096E-2</v>
      </c>
      <c r="Y14" s="17">
        <v>6.4954932283489905E-2</v>
      </c>
      <c r="Z14" s="17">
        <v>5.3154390630055497E-2</v>
      </c>
      <c r="AA14" s="17">
        <v>6.2396474160973603E-2</v>
      </c>
      <c r="AB14" s="17">
        <v>4.8649660122552403E-2</v>
      </c>
      <c r="AC14" s="17">
        <v>3.0066381578250201E-2</v>
      </c>
      <c r="AD14" s="17"/>
      <c r="AE14" s="17">
        <v>6.01886738253724E-2</v>
      </c>
      <c r="AF14" s="17">
        <v>4.0021569175833299E-2</v>
      </c>
      <c r="AG14" s="17">
        <v>9.7849734989657197E-2</v>
      </c>
      <c r="AH14" s="17"/>
      <c r="AI14" s="17">
        <v>5.5414745990326801E-2</v>
      </c>
      <c r="AJ14" s="17">
        <v>3.5325137174903501E-2</v>
      </c>
      <c r="AK14" s="17">
        <v>0</v>
      </c>
      <c r="AL14" s="17">
        <v>2.5683009151986999E-2</v>
      </c>
      <c r="AM14" s="17">
        <v>0.124863516762635</v>
      </c>
      <c r="AN14" s="17"/>
      <c r="AO14" s="17">
        <v>5.39583355068688E-2</v>
      </c>
      <c r="AP14" s="17">
        <v>3.8066024983356497E-2</v>
      </c>
      <c r="AQ14" s="17">
        <v>7.1438701371961504E-3</v>
      </c>
      <c r="AR14" s="17"/>
      <c r="AS14" s="17">
        <v>8.3915758796055895E-2</v>
      </c>
      <c r="AT14" s="17">
        <v>5.5567333904336699E-2</v>
      </c>
      <c r="AU14" s="17">
        <v>5.2640118237681298E-2</v>
      </c>
      <c r="AV14" s="17">
        <v>3.8053036030558401E-2</v>
      </c>
      <c r="AW14" s="17">
        <v>0</v>
      </c>
      <c r="AX14" s="17"/>
      <c r="AY14" s="17">
        <v>8.3282165352881493E-2</v>
      </c>
      <c r="AZ14" s="17">
        <v>0.11688195720779</v>
      </c>
      <c r="BA14" s="17">
        <v>7.0470144186914302E-2</v>
      </c>
      <c r="BB14" s="17">
        <v>5.3153391305113297E-2</v>
      </c>
      <c r="BC14" s="17">
        <v>3.8753895819257797E-2</v>
      </c>
      <c r="BD14" s="17">
        <v>4.3634845108302699E-2</v>
      </c>
      <c r="BE14" s="17">
        <v>7.5801895250746598E-2</v>
      </c>
      <c r="BF14" s="17">
        <v>1.38254902018569E-2</v>
      </c>
      <c r="BG14" s="17">
        <v>5.7183875476242499E-2</v>
      </c>
      <c r="BH14" s="17">
        <v>6.8122905917277501E-2</v>
      </c>
      <c r="BI14" s="17">
        <v>6.23047729526124E-2</v>
      </c>
      <c r="BJ14" s="17">
        <v>5.7817598887883001E-2</v>
      </c>
      <c r="BK14" s="17">
        <v>1.17025229081083E-2</v>
      </c>
      <c r="BL14" s="17">
        <v>2.5734395556836501E-2</v>
      </c>
      <c r="BM14" s="17">
        <v>4.4763071698602899E-2</v>
      </c>
      <c r="BN14" s="17">
        <v>1.2193405428006201E-2</v>
      </c>
      <c r="BO14" s="17"/>
      <c r="BP14" s="17">
        <v>4.65925319804373E-2</v>
      </c>
      <c r="BQ14" s="17">
        <v>5.64242637237653E-2</v>
      </c>
      <c r="BR14" s="17">
        <v>5.6781426719419603E-2</v>
      </c>
      <c r="BS14" s="17">
        <v>6.1750407201684898E-2</v>
      </c>
      <c r="BT14" s="17">
        <v>5.6078015029869997E-2</v>
      </c>
      <c r="BU14" s="17">
        <v>8.6310481913100506E-2</v>
      </c>
      <c r="BV14" s="17"/>
      <c r="BW14" s="17">
        <v>6.4803947657939107E-2</v>
      </c>
      <c r="BX14" s="17">
        <v>3.7440368501393997E-2</v>
      </c>
      <c r="BY14" s="17">
        <v>5.33621032600173E-2</v>
      </c>
      <c r="BZ14" s="17">
        <v>4.93237486820573E-2</v>
      </c>
      <c r="CA14" s="17">
        <v>5.5499677774315401E-2</v>
      </c>
      <c r="CB14" s="17">
        <v>5.65170815359861E-2</v>
      </c>
      <c r="CC14" s="17">
        <v>6.2381012721883101E-2</v>
      </c>
      <c r="CD14" s="17">
        <v>0.115620204383641</v>
      </c>
      <c r="CE14" s="17"/>
      <c r="CF14" s="17">
        <v>2.9368316920708099E-2</v>
      </c>
      <c r="CG14" s="17">
        <v>4.34373275203883E-2</v>
      </c>
      <c r="CH14" s="17">
        <v>6.0453590324504598E-2</v>
      </c>
      <c r="CI14" s="17">
        <v>8.4124813598864895E-2</v>
      </c>
      <c r="CJ14" s="17">
        <v>0.105465067900989</v>
      </c>
      <c r="CK14" s="17"/>
      <c r="CL14" s="17">
        <v>7.2465833840618193E-2</v>
      </c>
      <c r="CM14" s="17"/>
      <c r="CN14" s="17">
        <v>6.4323994894303696E-2</v>
      </c>
      <c r="CO14" s="17">
        <v>5.1599043630238602E-2</v>
      </c>
      <c r="CP14" s="17">
        <v>4.48484050873353E-2</v>
      </c>
    </row>
    <row r="15" spans="2:94" x14ac:dyDescent="0.35">
      <c r="B15" s="18" t="s">
        <v>145</v>
      </c>
      <c r="C15" s="20">
        <v>0.632162017516953</v>
      </c>
      <c r="D15" s="20">
        <v>0.64197146478577505</v>
      </c>
      <c r="E15" s="20">
        <v>0.62107040526525603</v>
      </c>
      <c r="F15" s="20"/>
      <c r="G15" s="20">
        <v>0.68196481355695804</v>
      </c>
      <c r="H15" s="20">
        <v>0.70395042515379602</v>
      </c>
      <c r="I15" s="20">
        <v>0.66284079240676097</v>
      </c>
      <c r="J15" s="20">
        <v>0.61665719352084902</v>
      </c>
      <c r="K15" s="20">
        <v>0.58041890158420495</v>
      </c>
      <c r="L15" s="20">
        <v>0.55833720689755895</v>
      </c>
      <c r="M15" s="20"/>
      <c r="N15" s="20">
        <v>0.67141358355110503</v>
      </c>
      <c r="O15" s="20">
        <v>0.67648176797971804</v>
      </c>
      <c r="P15" s="20">
        <v>0.589650278667321</v>
      </c>
      <c r="Q15" s="20">
        <v>0.58232641267825902</v>
      </c>
      <c r="R15" s="20"/>
      <c r="S15" s="20">
        <v>0.67940909694737195</v>
      </c>
      <c r="T15" s="20">
        <v>0.65985887663915399</v>
      </c>
      <c r="U15" s="20">
        <v>0.585546887472567</v>
      </c>
      <c r="V15" s="20">
        <v>0.59795758577268698</v>
      </c>
      <c r="W15" s="20">
        <v>0.67409638929509996</v>
      </c>
      <c r="X15" s="20">
        <v>0.577875328490567</v>
      </c>
      <c r="Y15" s="20">
        <v>0.67978221362495905</v>
      </c>
      <c r="Z15" s="20">
        <v>0.61615476129149305</v>
      </c>
      <c r="AA15" s="20">
        <v>0.66580588399062501</v>
      </c>
      <c r="AB15" s="20">
        <v>0.57216030540479001</v>
      </c>
      <c r="AC15" s="20">
        <v>0.55510594980478101</v>
      </c>
      <c r="AD15" s="20"/>
      <c r="AE15" s="20">
        <v>0.53343938374298505</v>
      </c>
      <c r="AF15" s="20">
        <v>0.70501042626021704</v>
      </c>
      <c r="AG15" s="20">
        <v>0.63129273842713196</v>
      </c>
      <c r="AH15" s="20"/>
      <c r="AI15" s="20">
        <v>0.54092972553188301</v>
      </c>
      <c r="AJ15" s="20">
        <v>0.75322125968074205</v>
      </c>
      <c r="AK15" s="20">
        <v>0.68929066454091104</v>
      </c>
      <c r="AL15" s="20">
        <v>0.41372751263845098</v>
      </c>
      <c r="AM15" s="20">
        <v>0.55475547903469802</v>
      </c>
      <c r="AN15" s="20"/>
      <c r="AO15" s="20">
        <v>0.59185852493159596</v>
      </c>
      <c r="AP15" s="20">
        <v>0.73227475180858603</v>
      </c>
      <c r="AQ15" s="20">
        <v>0.69830519727923401</v>
      </c>
      <c r="AR15" s="20"/>
      <c r="AS15" s="20">
        <v>0.56087966624803498</v>
      </c>
      <c r="AT15" s="20">
        <v>0.64423981345036996</v>
      </c>
      <c r="AU15" s="20">
        <v>0.67618861402458896</v>
      </c>
      <c r="AV15" s="20">
        <v>0.73101541796159397</v>
      </c>
      <c r="AW15" s="20">
        <v>0.650879542331251</v>
      </c>
      <c r="AX15" s="20"/>
      <c r="AY15" s="20">
        <v>0.60537171252946498</v>
      </c>
      <c r="AZ15" s="20">
        <v>0.55114463021134996</v>
      </c>
      <c r="BA15" s="20">
        <v>0.62040620414564895</v>
      </c>
      <c r="BB15" s="20">
        <v>0.60247136550563796</v>
      </c>
      <c r="BC15" s="20">
        <v>0.64430185461465195</v>
      </c>
      <c r="BD15" s="20">
        <v>0.63191009183793001</v>
      </c>
      <c r="BE15" s="20">
        <v>0.53205763193532796</v>
      </c>
      <c r="BF15" s="20">
        <v>0.66486779267183305</v>
      </c>
      <c r="BG15" s="20">
        <v>0.62185873025390603</v>
      </c>
      <c r="BH15" s="20">
        <v>0.67700871058772405</v>
      </c>
      <c r="BI15" s="20">
        <v>0.665735132053348</v>
      </c>
      <c r="BJ15" s="20">
        <v>0.62054303250177201</v>
      </c>
      <c r="BK15" s="20">
        <v>0.68309107260712598</v>
      </c>
      <c r="BL15" s="20">
        <v>0.71393234334083899</v>
      </c>
      <c r="BM15" s="20">
        <v>0.80590439805144498</v>
      </c>
      <c r="BN15" s="20">
        <v>0.73034294544827705</v>
      </c>
      <c r="BO15" s="20"/>
      <c r="BP15" s="20">
        <v>0.68090044325419496</v>
      </c>
      <c r="BQ15" s="20">
        <v>0.63884817956737305</v>
      </c>
      <c r="BR15" s="20">
        <v>0.61906553351401294</v>
      </c>
      <c r="BS15" s="20">
        <v>0.61167860918419104</v>
      </c>
      <c r="BT15" s="20">
        <v>0.59484289602404405</v>
      </c>
      <c r="BU15" s="20">
        <v>0.56814394321726902</v>
      </c>
      <c r="BV15" s="20"/>
      <c r="BW15" s="20">
        <v>0.70969471856433897</v>
      </c>
      <c r="BX15" s="20">
        <v>0.65248980337543905</v>
      </c>
      <c r="BY15" s="20">
        <v>0.61314887336402202</v>
      </c>
      <c r="BZ15" s="20">
        <v>0.62932674597510796</v>
      </c>
      <c r="CA15" s="20">
        <v>0.64639717232357796</v>
      </c>
      <c r="CB15" s="20">
        <v>0.62127344883189595</v>
      </c>
      <c r="CC15" s="20">
        <v>0.718399732079541</v>
      </c>
      <c r="CD15" s="20">
        <v>0.68218713938394304</v>
      </c>
      <c r="CE15" s="20"/>
      <c r="CF15" s="20">
        <v>0.68205707997587195</v>
      </c>
      <c r="CG15" s="20">
        <v>0.63545981578989197</v>
      </c>
      <c r="CH15" s="20">
        <v>0.62376757691531304</v>
      </c>
      <c r="CI15" s="20">
        <v>0.645612135912358</v>
      </c>
      <c r="CJ15" s="20">
        <v>0.494446738497476</v>
      </c>
      <c r="CK15" s="20"/>
      <c r="CL15" s="20">
        <v>0.628347141633678</v>
      </c>
      <c r="CM15" s="20"/>
      <c r="CN15" s="20">
        <v>0.68695209262943202</v>
      </c>
      <c r="CO15" s="20">
        <v>0.533384799451318</v>
      </c>
      <c r="CP15" s="20">
        <v>0.59223974722624795</v>
      </c>
    </row>
    <row r="16" spans="2:94" x14ac:dyDescent="0.35">
      <c r="B16" s="18" t="s">
        <v>146</v>
      </c>
      <c r="C16" s="20">
        <v>0.10437058181987401</v>
      </c>
      <c r="D16" s="20">
        <v>0.125590073983847</v>
      </c>
      <c r="E16" s="20">
        <v>8.4759306368821993E-2</v>
      </c>
      <c r="F16" s="20"/>
      <c r="G16" s="20">
        <v>7.6602913704025805E-2</v>
      </c>
      <c r="H16" s="20">
        <v>6.2068565491794299E-2</v>
      </c>
      <c r="I16" s="20">
        <v>7.8644806752015003E-2</v>
      </c>
      <c r="J16" s="20">
        <v>0.107520045996566</v>
      </c>
      <c r="K16" s="20">
        <v>0.153844789795549</v>
      </c>
      <c r="L16" s="20">
        <v>0.14649533801485201</v>
      </c>
      <c r="M16" s="20"/>
      <c r="N16" s="20">
        <v>0.112069161900027</v>
      </c>
      <c r="O16" s="20">
        <v>9.3373202974882594E-2</v>
      </c>
      <c r="P16" s="20">
        <v>0.10368034220149</v>
      </c>
      <c r="Q16" s="20">
        <v>0.108453644626209</v>
      </c>
      <c r="R16" s="20"/>
      <c r="S16" s="20">
        <v>9.9377835783878904E-2</v>
      </c>
      <c r="T16" s="20">
        <v>9.4458614288689E-2</v>
      </c>
      <c r="U16" s="20">
        <v>9.7809099986060105E-2</v>
      </c>
      <c r="V16" s="20">
        <v>0.12950906097634601</v>
      </c>
      <c r="W16" s="20">
        <v>7.7083683968432903E-2</v>
      </c>
      <c r="X16" s="20">
        <v>0.132107383758479</v>
      </c>
      <c r="Y16" s="20">
        <v>8.3934292883275502E-2</v>
      </c>
      <c r="Z16" s="20">
        <v>8.2971443337377798E-2</v>
      </c>
      <c r="AA16" s="20">
        <v>8.3175014964782995E-2</v>
      </c>
      <c r="AB16" s="20">
        <v>0.16169449824703899</v>
      </c>
      <c r="AC16" s="20">
        <v>9.7316129711908103E-2</v>
      </c>
      <c r="AD16" s="20"/>
      <c r="AE16" s="20">
        <v>0.16338430889011901</v>
      </c>
      <c r="AF16" s="20">
        <v>6.8468869175105002E-2</v>
      </c>
      <c r="AG16" s="20">
        <v>8.8904554226658897E-2</v>
      </c>
      <c r="AH16" s="20"/>
      <c r="AI16" s="20">
        <v>0.15945551361921101</v>
      </c>
      <c r="AJ16" s="20">
        <v>5.0466234368245599E-2</v>
      </c>
      <c r="AK16" s="20">
        <v>0.119076383771181</v>
      </c>
      <c r="AL16" s="20">
        <v>0.26370292522312599</v>
      </c>
      <c r="AM16" s="20">
        <v>0.100690934135848</v>
      </c>
      <c r="AN16" s="20"/>
      <c r="AO16" s="20">
        <v>0.13487455499984999</v>
      </c>
      <c r="AP16" s="20">
        <v>5.6310219631293498E-2</v>
      </c>
      <c r="AQ16" s="20">
        <v>6.1779612591129497E-2</v>
      </c>
      <c r="AR16" s="20"/>
      <c r="AS16" s="20">
        <v>0.12713637871445199</v>
      </c>
      <c r="AT16" s="20">
        <v>9.3955706973967407E-2</v>
      </c>
      <c r="AU16" s="20">
        <v>0.10065199955806001</v>
      </c>
      <c r="AV16" s="20">
        <v>5.8361391520627602E-2</v>
      </c>
      <c r="AW16" s="20">
        <v>8.5570068041675898E-2</v>
      </c>
      <c r="AX16" s="20"/>
      <c r="AY16" s="20">
        <v>0.16299739095622001</v>
      </c>
      <c r="AZ16" s="20">
        <v>9.9564703102676802E-2</v>
      </c>
      <c r="BA16" s="20">
        <v>0.115296190937919</v>
      </c>
      <c r="BB16" s="20">
        <v>0.13451175747466401</v>
      </c>
      <c r="BC16" s="20">
        <v>8.0006793314289407E-2</v>
      </c>
      <c r="BD16" s="20">
        <v>9.92478856248111E-2</v>
      </c>
      <c r="BE16" s="20">
        <v>0.136575462372585</v>
      </c>
      <c r="BF16" s="20">
        <v>0.124115699023039</v>
      </c>
      <c r="BG16" s="20">
        <v>9.6408679390150104E-2</v>
      </c>
      <c r="BH16" s="20">
        <v>9.4043227295886295E-2</v>
      </c>
      <c r="BI16" s="20">
        <v>0.107908296562056</v>
      </c>
      <c r="BJ16" s="20">
        <v>0.14258298501765601</v>
      </c>
      <c r="BK16" s="20">
        <v>9.70304083089569E-2</v>
      </c>
      <c r="BL16" s="20">
        <v>0.13859842970462999</v>
      </c>
      <c r="BM16" s="20">
        <v>0</v>
      </c>
      <c r="BN16" s="20">
        <v>5.29321057513829E-2</v>
      </c>
      <c r="BO16" s="20"/>
      <c r="BP16" s="20">
        <v>9.1541975949662499E-2</v>
      </c>
      <c r="BQ16" s="20">
        <v>0.1068320162956</v>
      </c>
      <c r="BR16" s="20">
        <v>0.119741752676219</v>
      </c>
      <c r="BS16" s="20">
        <v>9.9102470458273903E-2</v>
      </c>
      <c r="BT16" s="20">
        <v>0.102556457395456</v>
      </c>
      <c r="BU16" s="20">
        <v>0.13502270638925001</v>
      </c>
      <c r="BV16" s="20"/>
      <c r="BW16" s="20">
        <v>8.0626461872013597E-2</v>
      </c>
      <c r="BX16" s="20">
        <v>0.112676936969113</v>
      </c>
      <c r="BY16" s="20">
        <v>9.7570935981457801E-2</v>
      </c>
      <c r="BZ16" s="20">
        <v>0.123786960486288</v>
      </c>
      <c r="CA16" s="20">
        <v>0.11266181792594999</v>
      </c>
      <c r="CB16" s="20">
        <v>0.108620134285973</v>
      </c>
      <c r="CC16" s="20">
        <v>4.0859355627092302E-2</v>
      </c>
      <c r="CD16" s="20">
        <v>7.1721640232938505E-2</v>
      </c>
      <c r="CE16" s="20"/>
      <c r="CF16" s="20">
        <v>0.100816674270804</v>
      </c>
      <c r="CG16" s="20">
        <v>0.118090760795237</v>
      </c>
      <c r="CH16" s="20">
        <v>9.2020129646278495E-2</v>
      </c>
      <c r="CI16" s="20">
        <v>9.2714302517835995E-2</v>
      </c>
      <c r="CJ16" s="20">
        <v>0.16591055425873899</v>
      </c>
      <c r="CK16" s="20"/>
      <c r="CL16" s="20">
        <v>8.7349839468178994E-2</v>
      </c>
      <c r="CM16" s="20"/>
      <c r="CN16" s="20">
        <v>7.52066844743777E-2</v>
      </c>
      <c r="CO16" s="20">
        <v>0.13261346024492601</v>
      </c>
      <c r="CP16" s="20">
        <v>0.14484963951886701</v>
      </c>
    </row>
    <row r="17" spans="2:94" x14ac:dyDescent="0.35">
      <c r="B17" s="18" t="s">
        <v>147</v>
      </c>
      <c r="C17" s="21">
        <v>0.52779143569707898</v>
      </c>
      <c r="D17" s="21">
        <v>0.51638139080192802</v>
      </c>
      <c r="E17" s="21">
        <v>0.53631109889643402</v>
      </c>
      <c r="F17" s="21"/>
      <c r="G17" s="21">
        <v>0.60536189985293298</v>
      </c>
      <c r="H17" s="21">
        <v>0.64188185966200195</v>
      </c>
      <c r="I17" s="21">
        <v>0.58419598565474595</v>
      </c>
      <c r="J17" s="21">
        <v>0.50913714752428296</v>
      </c>
      <c r="K17" s="21">
        <v>0.42657411178865601</v>
      </c>
      <c r="L17" s="21">
        <v>0.41184186888270702</v>
      </c>
      <c r="M17" s="21"/>
      <c r="N17" s="21">
        <v>0.55934442165107801</v>
      </c>
      <c r="O17" s="21">
        <v>0.58310856500483599</v>
      </c>
      <c r="P17" s="21">
        <v>0.48596993646582998</v>
      </c>
      <c r="Q17" s="21">
        <v>0.47387276805204998</v>
      </c>
      <c r="R17" s="21"/>
      <c r="S17" s="21">
        <v>0.58003126116349302</v>
      </c>
      <c r="T17" s="21">
        <v>0.56540026235046503</v>
      </c>
      <c r="U17" s="21">
        <v>0.48773778748650698</v>
      </c>
      <c r="V17" s="21">
        <v>0.46844852479634003</v>
      </c>
      <c r="W17" s="21">
        <v>0.59701270532666695</v>
      </c>
      <c r="X17" s="21">
        <v>0.44576794473208797</v>
      </c>
      <c r="Y17" s="21">
        <v>0.59584792074168402</v>
      </c>
      <c r="Z17" s="21">
        <v>0.533183317954116</v>
      </c>
      <c r="AA17" s="21">
        <v>0.58263086902584205</v>
      </c>
      <c r="AB17" s="21">
        <v>0.41046580715775099</v>
      </c>
      <c r="AC17" s="21">
        <v>0.457789820092873</v>
      </c>
      <c r="AD17" s="21"/>
      <c r="AE17" s="21">
        <v>0.37005507485286598</v>
      </c>
      <c r="AF17" s="21">
        <v>0.63654155708511195</v>
      </c>
      <c r="AG17" s="21">
        <v>0.54238818420047297</v>
      </c>
      <c r="AH17" s="21"/>
      <c r="AI17" s="21">
        <v>0.381474211912672</v>
      </c>
      <c r="AJ17" s="21">
        <v>0.70275502531249601</v>
      </c>
      <c r="AK17" s="21">
        <v>0.57021428076972902</v>
      </c>
      <c r="AL17" s="21">
        <v>0.15002458741532501</v>
      </c>
      <c r="AM17" s="21">
        <v>0.45406454489885001</v>
      </c>
      <c r="AN17" s="21"/>
      <c r="AO17" s="21">
        <v>0.456983969931745</v>
      </c>
      <c r="AP17" s="21">
        <v>0.67596453217729302</v>
      </c>
      <c r="AQ17" s="21">
        <v>0.63652558468810405</v>
      </c>
      <c r="AR17" s="21"/>
      <c r="AS17" s="21">
        <v>0.43374328753358299</v>
      </c>
      <c r="AT17" s="21">
        <v>0.55028410647640302</v>
      </c>
      <c r="AU17" s="21">
        <v>0.57553661446652904</v>
      </c>
      <c r="AV17" s="21">
        <v>0.67265402644096695</v>
      </c>
      <c r="AW17" s="21">
        <v>0.56530947428957501</v>
      </c>
      <c r="AX17" s="21"/>
      <c r="AY17" s="21">
        <v>0.44237432157324502</v>
      </c>
      <c r="AZ17" s="21">
        <v>0.45157992710867401</v>
      </c>
      <c r="BA17" s="21">
        <v>0.50511001320772997</v>
      </c>
      <c r="BB17" s="21">
        <v>0.46795960803097397</v>
      </c>
      <c r="BC17" s="21">
        <v>0.564295061300363</v>
      </c>
      <c r="BD17" s="21">
        <v>0.53266220621311899</v>
      </c>
      <c r="BE17" s="21">
        <v>0.39548216956274201</v>
      </c>
      <c r="BF17" s="21">
        <v>0.54075209364879395</v>
      </c>
      <c r="BG17" s="21">
        <v>0.52545005086375596</v>
      </c>
      <c r="BH17" s="21">
        <v>0.58296548329183795</v>
      </c>
      <c r="BI17" s="21">
        <v>0.55782683549129297</v>
      </c>
      <c r="BJ17" s="21">
        <v>0.47796004748411502</v>
      </c>
      <c r="BK17" s="21">
        <v>0.58606066429816905</v>
      </c>
      <c r="BL17" s="21">
        <v>0.575333913636209</v>
      </c>
      <c r="BM17" s="21">
        <v>0.80590439805144498</v>
      </c>
      <c r="BN17" s="21">
        <v>0.67741083969689397</v>
      </c>
      <c r="BO17" s="21"/>
      <c r="BP17" s="21">
        <v>0.58935846730453201</v>
      </c>
      <c r="BQ17" s="21">
        <v>0.53201616327177303</v>
      </c>
      <c r="BR17" s="21">
        <v>0.499323780837794</v>
      </c>
      <c r="BS17" s="21">
        <v>0.51257613872591701</v>
      </c>
      <c r="BT17" s="21">
        <v>0.49228643862858801</v>
      </c>
      <c r="BU17" s="21">
        <v>0.43312123682801901</v>
      </c>
      <c r="BV17" s="21"/>
      <c r="BW17" s="21">
        <v>0.62906825669232502</v>
      </c>
      <c r="BX17" s="21">
        <v>0.53981286640632598</v>
      </c>
      <c r="BY17" s="21">
        <v>0.51557793738256397</v>
      </c>
      <c r="BZ17" s="21">
        <v>0.50553978548881995</v>
      </c>
      <c r="CA17" s="21">
        <v>0.53373535439762798</v>
      </c>
      <c r="CB17" s="21">
        <v>0.512653314545923</v>
      </c>
      <c r="CC17" s="21">
        <v>0.67754037645244802</v>
      </c>
      <c r="CD17" s="21">
        <v>0.61046549915100501</v>
      </c>
      <c r="CE17" s="21"/>
      <c r="CF17" s="21">
        <v>0.58124040570506796</v>
      </c>
      <c r="CG17" s="21">
        <v>0.51736905499465502</v>
      </c>
      <c r="CH17" s="21">
        <v>0.531747447269034</v>
      </c>
      <c r="CI17" s="21">
        <v>0.55289783339452203</v>
      </c>
      <c r="CJ17" s="21">
        <v>0.32853618423873698</v>
      </c>
      <c r="CK17" s="21"/>
      <c r="CL17" s="21">
        <v>0.54099730216549902</v>
      </c>
      <c r="CM17" s="21"/>
      <c r="CN17" s="21">
        <v>0.61174540815505496</v>
      </c>
      <c r="CO17" s="21">
        <v>0.40077133920639102</v>
      </c>
      <c r="CP17" s="21">
        <v>0.44739010770738002</v>
      </c>
    </row>
    <row r="18" spans="2:94" x14ac:dyDescent="0.35">
      <c r="B18" s="16" t="s">
        <v>334</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CP22"/>
  <sheetViews>
    <sheetView showGridLines="0" topLeftCell="A6" workbookViewId="0">
      <pane xSplit="2" topLeftCell="O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1979</v>
      </c>
      <c r="D7" s="10">
        <v>971</v>
      </c>
      <c r="E7" s="10">
        <v>1003</v>
      </c>
      <c r="F7" s="10"/>
      <c r="G7" s="10">
        <v>264</v>
      </c>
      <c r="H7" s="10">
        <v>359</v>
      </c>
      <c r="I7" s="10">
        <v>374</v>
      </c>
      <c r="J7" s="10">
        <v>346</v>
      </c>
      <c r="K7" s="10">
        <v>279</v>
      </c>
      <c r="L7" s="10">
        <v>357</v>
      </c>
      <c r="M7" s="10"/>
      <c r="N7" s="10">
        <v>567</v>
      </c>
      <c r="O7" s="10">
        <v>497</v>
      </c>
      <c r="P7" s="10">
        <v>432</v>
      </c>
      <c r="Q7" s="10">
        <v>477</v>
      </c>
      <c r="R7" s="10"/>
      <c r="S7" s="10">
        <v>278</v>
      </c>
      <c r="T7" s="10">
        <v>287</v>
      </c>
      <c r="U7" s="10">
        <v>145</v>
      </c>
      <c r="V7" s="10">
        <v>172</v>
      </c>
      <c r="W7" s="10">
        <v>135</v>
      </c>
      <c r="X7" s="10">
        <v>175</v>
      </c>
      <c r="Y7" s="10">
        <v>189</v>
      </c>
      <c r="Z7" s="10">
        <v>101</v>
      </c>
      <c r="AA7" s="10">
        <v>230</v>
      </c>
      <c r="AB7" s="10">
        <v>167</v>
      </c>
      <c r="AC7" s="10">
        <v>100</v>
      </c>
      <c r="AD7" s="10"/>
      <c r="AE7" s="10">
        <v>717</v>
      </c>
      <c r="AF7" s="10">
        <v>784</v>
      </c>
      <c r="AG7" s="10">
        <v>285</v>
      </c>
      <c r="AH7" s="10"/>
      <c r="AI7" s="10">
        <v>707</v>
      </c>
      <c r="AJ7" s="10">
        <v>563</v>
      </c>
      <c r="AK7" s="10">
        <v>124</v>
      </c>
      <c r="AL7" s="10">
        <v>35</v>
      </c>
      <c r="AM7" s="10">
        <v>276</v>
      </c>
      <c r="AN7" s="10"/>
      <c r="AO7" s="10">
        <v>377</v>
      </c>
      <c r="AP7" s="10">
        <v>741</v>
      </c>
      <c r="AQ7" s="10">
        <v>130</v>
      </c>
      <c r="AR7" s="10"/>
      <c r="AS7" s="10">
        <v>430</v>
      </c>
      <c r="AT7" s="10">
        <v>436</v>
      </c>
      <c r="AU7" s="10">
        <v>531</v>
      </c>
      <c r="AV7" s="10">
        <v>264</v>
      </c>
      <c r="AW7" s="10">
        <v>26</v>
      </c>
      <c r="AX7" s="10"/>
      <c r="AY7" s="10">
        <v>13</v>
      </c>
      <c r="AZ7" s="10">
        <v>91</v>
      </c>
      <c r="BA7" s="10">
        <v>129</v>
      </c>
      <c r="BB7" s="10">
        <v>138</v>
      </c>
      <c r="BC7" s="10">
        <v>209</v>
      </c>
      <c r="BD7" s="10">
        <v>208</v>
      </c>
      <c r="BE7" s="10">
        <v>186</v>
      </c>
      <c r="BF7" s="10">
        <v>146</v>
      </c>
      <c r="BG7" s="10">
        <v>133</v>
      </c>
      <c r="BH7" s="10">
        <v>106</v>
      </c>
      <c r="BI7" s="10">
        <v>175</v>
      </c>
      <c r="BJ7" s="10">
        <v>102</v>
      </c>
      <c r="BK7" s="10">
        <v>86</v>
      </c>
      <c r="BL7" s="10">
        <v>39</v>
      </c>
      <c r="BM7" s="10">
        <v>45</v>
      </c>
      <c r="BN7" s="10">
        <v>79</v>
      </c>
      <c r="BO7" s="10"/>
      <c r="BP7" s="10">
        <v>455</v>
      </c>
      <c r="BQ7" s="10">
        <v>554</v>
      </c>
      <c r="BR7" s="10">
        <v>252</v>
      </c>
      <c r="BS7" s="10">
        <v>407</v>
      </c>
      <c r="BT7" s="10">
        <v>206</v>
      </c>
      <c r="BU7" s="10">
        <v>104</v>
      </c>
      <c r="BV7" s="10"/>
      <c r="BW7" s="10">
        <v>76</v>
      </c>
      <c r="BX7" s="10">
        <v>429</v>
      </c>
      <c r="BY7" s="10">
        <v>621</v>
      </c>
      <c r="BZ7" s="10">
        <v>354</v>
      </c>
      <c r="CA7" s="10">
        <v>191</v>
      </c>
      <c r="CB7" s="10">
        <v>89</v>
      </c>
      <c r="CC7" s="10">
        <v>50</v>
      </c>
      <c r="CD7" s="10">
        <v>69</v>
      </c>
      <c r="CE7" s="10"/>
      <c r="CF7" s="10">
        <v>175</v>
      </c>
      <c r="CG7" s="10">
        <v>682</v>
      </c>
      <c r="CH7" s="10">
        <v>751</v>
      </c>
      <c r="CI7" s="10">
        <v>305</v>
      </c>
      <c r="CJ7" s="10">
        <v>66</v>
      </c>
      <c r="CK7" s="10"/>
      <c r="CL7" s="10">
        <v>255</v>
      </c>
      <c r="CM7" s="10"/>
      <c r="CN7" s="10">
        <v>1087</v>
      </c>
      <c r="CO7" s="10">
        <v>396</v>
      </c>
      <c r="CP7" s="10">
        <v>496</v>
      </c>
    </row>
    <row r="8" spans="2:94" ht="30" customHeight="1" x14ac:dyDescent="0.35">
      <c r="B8" s="11" t="s">
        <v>20</v>
      </c>
      <c r="C8" s="11">
        <v>1980</v>
      </c>
      <c r="D8" s="11">
        <v>961</v>
      </c>
      <c r="E8" s="11">
        <v>1014</v>
      </c>
      <c r="F8" s="11"/>
      <c r="G8" s="11">
        <v>258</v>
      </c>
      <c r="H8" s="11">
        <v>347</v>
      </c>
      <c r="I8" s="11">
        <v>367</v>
      </c>
      <c r="J8" s="11">
        <v>339</v>
      </c>
      <c r="K8" s="11">
        <v>263</v>
      </c>
      <c r="L8" s="11">
        <v>408</v>
      </c>
      <c r="M8" s="11"/>
      <c r="N8" s="11">
        <v>552</v>
      </c>
      <c r="O8" s="11">
        <v>488</v>
      </c>
      <c r="P8" s="11">
        <v>434</v>
      </c>
      <c r="Q8" s="11">
        <v>500</v>
      </c>
      <c r="R8" s="11"/>
      <c r="S8" s="11">
        <v>286</v>
      </c>
      <c r="T8" s="11">
        <v>279</v>
      </c>
      <c r="U8" s="11">
        <v>147</v>
      </c>
      <c r="V8" s="11">
        <v>163</v>
      </c>
      <c r="W8" s="11">
        <v>136</v>
      </c>
      <c r="X8" s="11">
        <v>183</v>
      </c>
      <c r="Y8" s="11">
        <v>179</v>
      </c>
      <c r="Z8" s="11">
        <v>100</v>
      </c>
      <c r="AA8" s="11">
        <v>220</v>
      </c>
      <c r="AB8" s="11">
        <v>189</v>
      </c>
      <c r="AC8" s="11">
        <v>98</v>
      </c>
      <c r="AD8" s="11"/>
      <c r="AE8" s="11">
        <v>728</v>
      </c>
      <c r="AF8" s="11">
        <v>784</v>
      </c>
      <c r="AG8" s="11">
        <v>281</v>
      </c>
      <c r="AH8" s="11"/>
      <c r="AI8" s="11">
        <v>717</v>
      </c>
      <c r="AJ8" s="11">
        <v>556</v>
      </c>
      <c r="AK8" s="11">
        <v>125</v>
      </c>
      <c r="AL8" s="11">
        <v>36</v>
      </c>
      <c r="AM8" s="11">
        <v>274</v>
      </c>
      <c r="AN8" s="11"/>
      <c r="AO8" s="11">
        <v>385</v>
      </c>
      <c r="AP8" s="11">
        <v>732</v>
      </c>
      <c r="AQ8" s="11">
        <v>129</v>
      </c>
      <c r="AR8" s="11"/>
      <c r="AS8" s="11">
        <v>441</v>
      </c>
      <c r="AT8" s="11">
        <v>433</v>
      </c>
      <c r="AU8" s="11">
        <v>522</v>
      </c>
      <c r="AV8" s="11">
        <v>259</v>
      </c>
      <c r="AW8" s="11">
        <v>26</v>
      </c>
      <c r="AX8" s="11"/>
      <c r="AY8" s="11">
        <v>12</v>
      </c>
      <c r="AZ8" s="11">
        <v>89</v>
      </c>
      <c r="BA8" s="11">
        <v>133</v>
      </c>
      <c r="BB8" s="11">
        <v>141</v>
      </c>
      <c r="BC8" s="11">
        <v>211</v>
      </c>
      <c r="BD8" s="11">
        <v>213</v>
      </c>
      <c r="BE8" s="11">
        <v>187</v>
      </c>
      <c r="BF8" s="11">
        <v>145</v>
      </c>
      <c r="BG8" s="11">
        <v>133</v>
      </c>
      <c r="BH8" s="11">
        <v>105</v>
      </c>
      <c r="BI8" s="11">
        <v>174</v>
      </c>
      <c r="BJ8" s="11">
        <v>100</v>
      </c>
      <c r="BK8" s="11">
        <v>84</v>
      </c>
      <c r="BL8" s="11">
        <v>38</v>
      </c>
      <c r="BM8" s="11">
        <v>44</v>
      </c>
      <c r="BN8" s="11">
        <v>77</v>
      </c>
      <c r="BO8" s="11"/>
      <c r="BP8" s="11">
        <v>453</v>
      </c>
      <c r="BQ8" s="11">
        <v>553</v>
      </c>
      <c r="BR8" s="11">
        <v>252</v>
      </c>
      <c r="BS8" s="11">
        <v>408</v>
      </c>
      <c r="BT8" s="11">
        <v>208</v>
      </c>
      <c r="BU8" s="11">
        <v>105</v>
      </c>
      <c r="BV8" s="11"/>
      <c r="BW8" s="11">
        <v>75</v>
      </c>
      <c r="BX8" s="11">
        <v>431</v>
      </c>
      <c r="BY8" s="11">
        <v>627</v>
      </c>
      <c r="BZ8" s="11">
        <v>354</v>
      </c>
      <c r="CA8" s="11">
        <v>189</v>
      </c>
      <c r="CB8" s="11">
        <v>89</v>
      </c>
      <c r="CC8" s="11">
        <v>51</v>
      </c>
      <c r="CD8" s="11">
        <v>67</v>
      </c>
      <c r="CE8" s="11"/>
      <c r="CF8" s="11">
        <v>178</v>
      </c>
      <c r="CG8" s="11">
        <v>686</v>
      </c>
      <c r="CH8" s="11">
        <v>749</v>
      </c>
      <c r="CI8" s="11">
        <v>302</v>
      </c>
      <c r="CJ8" s="11">
        <v>65</v>
      </c>
      <c r="CK8" s="11"/>
      <c r="CL8" s="11">
        <v>254</v>
      </c>
      <c r="CM8" s="11"/>
      <c r="CN8" s="11">
        <v>1081</v>
      </c>
      <c r="CO8" s="11">
        <v>397</v>
      </c>
      <c r="CP8" s="11">
        <v>502</v>
      </c>
    </row>
    <row r="9" spans="2:94" x14ac:dyDescent="0.35">
      <c r="B9" s="18" t="s">
        <v>205</v>
      </c>
      <c r="C9" s="17">
        <v>0.39308099530729101</v>
      </c>
      <c r="D9" s="17">
        <v>0.40124877108451101</v>
      </c>
      <c r="E9" s="17">
        <v>0.38238203449434399</v>
      </c>
      <c r="F9" s="17"/>
      <c r="G9" s="17">
        <v>0.38903531628899601</v>
      </c>
      <c r="H9" s="17">
        <v>0.40505342445526599</v>
      </c>
      <c r="I9" s="17">
        <v>0.37357551880253398</v>
      </c>
      <c r="J9" s="17">
        <v>0.38302447825235603</v>
      </c>
      <c r="K9" s="17">
        <v>0.45294097006526102</v>
      </c>
      <c r="L9" s="17">
        <v>0.37278496801911298</v>
      </c>
      <c r="M9" s="17"/>
      <c r="N9" s="17">
        <v>0.40891322323338702</v>
      </c>
      <c r="O9" s="17">
        <v>0.39375124506760201</v>
      </c>
      <c r="P9" s="17">
        <v>0.39363984823355103</v>
      </c>
      <c r="Q9" s="17">
        <v>0.37091949860429502</v>
      </c>
      <c r="R9" s="17"/>
      <c r="S9" s="17">
        <v>0.39409946973635501</v>
      </c>
      <c r="T9" s="17">
        <v>0.36438927591745202</v>
      </c>
      <c r="U9" s="17">
        <v>0.386036694516527</v>
      </c>
      <c r="V9" s="17">
        <v>0.36798450133605098</v>
      </c>
      <c r="W9" s="17">
        <v>0.34223384690722403</v>
      </c>
      <c r="X9" s="17">
        <v>0.30650027152082798</v>
      </c>
      <c r="Y9" s="17">
        <v>0.44332072642318998</v>
      </c>
      <c r="Z9" s="17">
        <v>0.38742507352146699</v>
      </c>
      <c r="AA9" s="17">
        <v>0.448465541600304</v>
      </c>
      <c r="AB9" s="17">
        <v>0.41722711569058402</v>
      </c>
      <c r="AC9" s="17">
        <v>0.49855119613791998</v>
      </c>
      <c r="AD9" s="17"/>
      <c r="AE9" s="17">
        <v>0.36214059581817698</v>
      </c>
      <c r="AF9" s="17">
        <v>0.43160912802343798</v>
      </c>
      <c r="AG9" s="17">
        <v>0.36057390621785301</v>
      </c>
      <c r="AH9" s="17"/>
      <c r="AI9" s="17">
        <v>0.33123776704257502</v>
      </c>
      <c r="AJ9" s="17">
        <v>0.46987274692082698</v>
      </c>
      <c r="AK9" s="17">
        <v>0.40255762718886301</v>
      </c>
      <c r="AL9" s="17">
        <v>0.316639880567743</v>
      </c>
      <c r="AM9" s="17">
        <v>0.36572274566275997</v>
      </c>
      <c r="AN9" s="17"/>
      <c r="AO9" s="17">
        <v>0.304307311219224</v>
      </c>
      <c r="AP9" s="17">
        <v>0.47145361537003599</v>
      </c>
      <c r="AQ9" s="17">
        <v>0.34737379769029503</v>
      </c>
      <c r="AR9" s="17"/>
      <c r="AS9" s="17">
        <v>0.33923188720936898</v>
      </c>
      <c r="AT9" s="17">
        <v>0.39319880021669901</v>
      </c>
      <c r="AU9" s="17">
        <v>0.38875386986354799</v>
      </c>
      <c r="AV9" s="17">
        <v>0.47085354222380799</v>
      </c>
      <c r="AW9" s="17">
        <v>0.30313965309389701</v>
      </c>
      <c r="AX9" s="17"/>
      <c r="AY9" s="17">
        <v>0.21597269739657199</v>
      </c>
      <c r="AZ9" s="17">
        <v>0.33768485183101798</v>
      </c>
      <c r="BA9" s="17">
        <v>0.40406217493721502</v>
      </c>
      <c r="BB9" s="17">
        <v>0.42263925308968803</v>
      </c>
      <c r="BC9" s="17">
        <v>0.382163508877715</v>
      </c>
      <c r="BD9" s="17">
        <v>0.39877987057546999</v>
      </c>
      <c r="BE9" s="17">
        <v>0.35601244104825602</v>
      </c>
      <c r="BF9" s="17">
        <v>0.39378438077198802</v>
      </c>
      <c r="BG9" s="17">
        <v>0.32504331043071499</v>
      </c>
      <c r="BH9" s="17">
        <v>0.40545729666653002</v>
      </c>
      <c r="BI9" s="17">
        <v>0.41111018802284299</v>
      </c>
      <c r="BJ9" s="17">
        <v>0.46854026205647198</v>
      </c>
      <c r="BK9" s="17">
        <v>0.40672366300811102</v>
      </c>
      <c r="BL9" s="17">
        <v>0.37992390256909297</v>
      </c>
      <c r="BM9" s="17">
        <v>0.452471717980791</v>
      </c>
      <c r="BN9" s="17">
        <v>0.45301085594177498</v>
      </c>
      <c r="BO9" s="17"/>
      <c r="BP9" s="17">
        <v>0.38635097419460102</v>
      </c>
      <c r="BQ9" s="17">
        <v>0.392842495621332</v>
      </c>
      <c r="BR9" s="17">
        <v>0.38556010553270398</v>
      </c>
      <c r="BS9" s="17">
        <v>0.38431180393535003</v>
      </c>
      <c r="BT9" s="17">
        <v>0.43226531266424001</v>
      </c>
      <c r="BU9" s="17">
        <v>0.39245744626148399</v>
      </c>
      <c r="BV9" s="17"/>
      <c r="BW9" s="17">
        <v>0.41739509706719102</v>
      </c>
      <c r="BX9" s="17">
        <v>0.42471028542565697</v>
      </c>
      <c r="BY9" s="17">
        <v>0.38295057349588002</v>
      </c>
      <c r="BZ9" s="17">
        <v>0.373897870051696</v>
      </c>
      <c r="CA9" s="17">
        <v>0.44634838886050898</v>
      </c>
      <c r="CB9" s="17">
        <v>0.35780610965197801</v>
      </c>
      <c r="CC9" s="17">
        <v>0.286970624910729</v>
      </c>
      <c r="CD9" s="17">
        <v>0.44823362348009199</v>
      </c>
      <c r="CE9" s="17"/>
      <c r="CF9" s="17">
        <v>0.43863866843509203</v>
      </c>
      <c r="CG9" s="17">
        <v>0.39281139362195</v>
      </c>
      <c r="CH9" s="17">
        <v>0.36853673745082499</v>
      </c>
      <c r="CI9" s="17">
        <v>0.447937692676461</v>
      </c>
      <c r="CJ9" s="17">
        <v>0.29914408280541099</v>
      </c>
      <c r="CK9" s="17"/>
      <c r="CL9" s="17">
        <v>0.38015982098540901</v>
      </c>
      <c r="CM9" s="17"/>
      <c r="CN9" s="17">
        <v>0.46750077083431302</v>
      </c>
      <c r="CO9" s="17">
        <v>0.28799985668838202</v>
      </c>
      <c r="CP9" s="17">
        <v>0.31587293102243402</v>
      </c>
    </row>
    <row r="10" spans="2:94" x14ac:dyDescent="0.35">
      <c r="B10" s="18" t="s">
        <v>206</v>
      </c>
      <c r="C10" s="17">
        <v>0.36507061687647002</v>
      </c>
      <c r="D10" s="17">
        <v>0.34493483734464198</v>
      </c>
      <c r="E10" s="17">
        <v>0.385939725758841</v>
      </c>
      <c r="F10" s="17"/>
      <c r="G10" s="17">
        <v>0.29675978091468802</v>
      </c>
      <c r="H10" s="17">
        <v>0.36379262195645701</v>
      </c>
      <c r="I10" s="17">
        <v>0.39618624616521803</v>
      </c>
      <c r="J10" s="17">
        <v>0.36160375805272599</v>
      </c>
      <c r="K10" s="17">
        <v>0.320020043580308</v>
      </c>
      <c r="L10" s="17">
        <v>0.413250504311794</v>
      </c>
      <c r="M10" s="17"/>
      <c r="N10" s="17">
        <v>0.36333054918788499</v>
      </c>
      <c r="O10" s="17">
        <v>0.38843298916049102</v>
      </c>
      <c r="P10" s="17">
        <v>0.33374220926989701</v>
      </c>
      <c r="Q10" s="17">
        <v>0.37384575580354301</v>
      </c>
      <c r="R10" s="17"/>
      <c r="S10" s="17">
        <v>0.34921697303410998</v>
      </c>
      <c r="T10" s="17">
        <v>0.37602355983033497</v>
      </c>
      <c r="U10" s="17">
        <v>0.358631246133151</v>
      </c>
      <c r="V10" s="17">
        <v>0.37591025393431798</v>
      </c>
      <c r="W10" s="17">
        <v>0.44255655046626102</v>
      </c>
      <c r="X10" s="17">
        <v>0.37952652670743198</v>
      </c>
      <c r="Y10" s="17">
        <v>0.37153104954791499</v>
      </c>
      <c r="Z10" s="17">
        <v>0.36341555154979799</v>
      </c>
      <c r="AA10" s="17">
        <v>0.328933266086329</v>
      </c>
      <c r="AB10" s="17">
        <v>0.35921392063781898</v>
      </c>
      <c r="AC10" s="17">
        <v>0.32004716917572101</v>
      </c>
      <c r="AD10" s="17"/>
      <c r="AE10" s="17">
        <v>0.36048114712573998</v>
      </c>
      <c r="AF10" s="17">
        <v>0.38487051240637099</v>
      </c>
      <c r="AG10" s="17">
        <v>0.35949512976507397</v>
      </c>
      <c r="AH10" s="17"/>
      <c r="AI10" s="17">
        <v>0.39835768191912602</v>
      </c>
      <c r="AJ10" s="17">
        <v>0.35091867705864199</v>
      </c>
      <c r="AK10" s="17">
        <v>0.38544503116366902</v>
      </c>
      <c r="AL10" s="17">
        <v>0.49773081305563199</v>
      </c>
      <c r="AM10" s="17">
        <v>0.32993519522263798</v>
      </c>
      <c r="AN10" s="17"/>
      <c r="AO10" s="17">
        <v>0.42262442881689999</v>
      </c>
      <c r="AP10" s="17">
        <v>0.364985428889537</v>
      </c>
      <c r="AQ10" s="17">
        <v>0.39307809886755601</v>
      </c>
      <c r="AR10" s="17"/>
      <c r="AS10" s="17">
        <v>0.39695849903585201</v>
      </c>
      <c r="AT10" s="17">
        <v>0.34190339942791098</v>
      </c>
      <c r="AU10" s="17">
        <v>0.36849296313128299</v>
      </c>
      <c r="AV10" s="17">
        <v>0.35840993169482499</v>
      </c>
      <c r="AW10" s="17">
        <v>0.37778001460280602</v>
      </c>
      <c r="AX10" s="17"/>
      <c r="AY10" s="17">
        <v>0.29381226693865398</v>
      </c>
      <c r="AZ10" s="17">
        <v>0.31071691158569498</v>
      </c>
      <c r="BA10" s="17">
        <v>0.35766155701244501</v>
      </c>
      <c r="BB10" s="17">
        <v>0.34528845786172302</v>
      </c>
      <c r="BC10" s="17">
        <v>0.39949622212274699</v>
      </c>
      <c r="BD10" s="17">
        <v>0.41885922377458801</v>
      </c>
      <c r="BE10" s="17">
        <v>0.37576603865667102</v>
      </c>
      <c r="BF10" s="17">
        <v>0.37517375505691802</v>
      </c>
      <c r="BG10" s="17">
        <v>0.35506043531454701</v>
      </c>
      <c r="BH10" s="17">
        <v>0.32007153131024801</v>
      </c>
      <c r="BI10" s="17">
        <v>0.38540953258881799</v>
      </c>
      <c r="BJ10" s="17">
        <v>0.26875362512895601</v>
      </c>
      <c r="BK10" s="17">
        <v>0.37798542668990098</v>
      </c>
      <c r="BL10" s="17">
        <v>0.38242287464415697</v>
      </c>
      <c r="BM10" s="17">
        <v>0.44111260106514999</v>
      </c>
      <c r="BN10" s="17">
        <v>0.315790067004877</v>
      </c>
      <c r="BO10" s="17"/>
      <c r="BP10" s="17">
        <v>0.36352837770297403</v>
      </c>
      <c r="BQ10" s="17">
        <v>0.37158920746038798</v>
      </c>
      <c r="BR10" s="17">
        <v>0.35100002083884102</v>
      </c>
      <c r="BS10" s="17">
        <v>0.39024618902207597</v>
      </c>
      <c r="BT10" s="17">
        <v>0.34012475894743799</v>
      </c>
      <c r="BU10" s="17">
        <v>0.325873678914398</v>
      </c>
      <c r="BV10" s="17"/>
      <c r="BW10" s="17">
        <v>0.29677887756576099</v>
      </c>
      <c r="BX10" s="17">
        <v>0.37950724188363399</v>
      </c>
      <c r="BY10" s="17">
        <v>0.38404473536114703</v>
      </c>
      <c r="BZ10" s="17">
        <v>0.36935351786902698</v>
      </c>
      <c r="CA10" s="17">
        <v>0.31388437331275398</v>
      </c>
      <c r="CB10" s="17">
        <v>0.40450242190909103</v>
      </c>
      <c r="CC10" s="17">
        <v>0.46938878285021401</v>
      </c>
      <c r="CD10" s="17">
        <v>0.249977358699987</v>
      </c>
      <c r="CE10" s="17"/>
      <c r="CF10" s="17">
        <v>0.34845593150420701</v>
      </c>
      <c r="CG10" s="17">
        <v>0.38761850860624097</v>
      </c>
      <c r="CH10" s="17">
        <v>0.38867815639882702</v>
      </c>
      <c r="CI10" s="17">
        <v>0.28798629767224199</v>
      </c>
      <c r="CJ10" s="17">
        <v>0.257827159805185</v>
      </c>
      <c r="CK10" s="17"/>
      <c r="CL10" s="17">
        <v>0.40887057021619799</v>
      </c>
      <c r="CM10" s="17"/>
      <c r="CN10" s="17">
        <v>0.330435059869362</v>
      </c>
      <c r="CO10" s="17">
        <v>0.39190433316610401</v>
      </c>
      <c r="CP10" s="17">
        <v>0.41844487905111499</v>
      </c>
    </row>
    <row r="11" spans="2:94" x14ac:dyDescent="0.35">
      <c r="B11" s="18" t="s">
        <v>207</v>
      </c>
      <c r="C11" s="17">
        <v>0.152373978382601</v>
      </c>
      <c r="D11" s="17">
        <v>0.160632371320205</v>
      </c>
      <c r="E11" s="17">
        <v>0.14528553363059901</v>
      </c>
      <c r="F11" s="17"/>
      <c r="G11" s="17">
        <v>0.19507885255773799</v>
      </c>
      <c r="H11" s="17">
        <v>0.156024241431308</v>
      </c>
      <c r="I11" s="17">
        <v>0.1492856231868</v>
      </c>
      <c r="J11" s="17">
        <v>0.14838967974169201</v>
      </c>
      <c r="K11" s="17">
        <v>0.124925123698026</v>
      </c>
      <c r="L11" s="17">
        <v>0.14607102994013799</v>
      </c>
      <c r="M11" s="17"/>
      <c r="N11" s="17">
        <v>0.15562680470835799</v>
      </c>
      <c r="O11" s="17">
        <v>0.138049347424158</v>
      </c>
      <c r="P11" s="17">
        <v>0.168222873852474</v>
      </c>
      <c r="Q11" s="17">
        <v>0.14900740188273401</v>
      </c>
      <c r="R11" s="17"/>
      <c r="S11" s="17">
        <v>0.15080459038962199</v>
      </c>
      <c r="T11" s="17">
        <v>0.17752675900805501</v>
      </c>
      <c r="U11" s="17">
        <v>0.15336472951619301</v>
      </c>
      <c r="V11" s="17">
        <v>0.14881008330977599</v>
      </c>
      <c r="W11" s="17">
        <v>0.16258351277424399</v>
      </c>
      <c r="X11" s="17">
        <v>0.18821282311594401</v>
      </c>
      <c r="Y11" s="17">
        <v>0.117288275047243</v>
      </c>
      <c r="Z11" s="17">
        <v>0.17614680192858401</v>
      </c>
      <c r="AA11" s="17">
        <v>0.12728235767885901</v>
      </c>
      <c r="AB11" s="17">
        <v>0.14549201022254701</v>
      </c>
      <c r="AC11" s="17">
        <v>0.118482934447874</v>
      </c>
      <c r="AD11" s="17"/>
      <c r="AE11" s="17">
        <v>0.17459834056666701</v>
      </c>
      <c r="AF11" s="17">
        <v>0.12555857669800899</v>
      </c>
      <c r="AG11" s="17">
        <v>0.141060729115349</v>
      </c>
      <c r="AH11" s="17"/>
      <c r="AI11" s="17">
        <v>0.176829591105651</v>
      </c>
      <c r="AJ11" s="17">
        <v>0.11516242302157299</v>
      </c>
      <c r="AK11" s="17">
        <v>0.16684054969883</v>
      </c>
      <c r="AL11" s="17">
        <v>0.13355507564854999</v>
      </c>
      <c r="AM11" s="17">
        <v>0.158880916649008</v>
      </c>
      <c r="AN11" s="17"/>
      <c r="AO11" s="17">
        <v>0.16664754693713299</v>
      </c>
      <c r="AP11" s="17">
        <v>0.111767398220771</v>
      </c>
      <c r="AQ11" s="17">
        <v>0.19290343768694099</v>
      </c>
      <c r="AR11" s="17"/>
      <c r="AS11" s="17">
        <v>0.15654462435811201</v>
      </c>
      <c r="AT11" s="17">
        <v>0.17036332056274001</v>
      </c>
      <c r="AU11" s="17">
        <v>0.15062933370644899</v>
      </c>
      <c r="AV11" s="17">
        <v>0.115670953364053</v>
      </c>
      <c r="AW11" s="17">
        <v>0.20535204235428001</v>
      </c>
      <c r="AX11" s="17"/>
      <c r="AY11" s="17">
        <v>0.242622391141809</v>
      </c>
      <c r="AZ11" s="17">
        <v>0.179072415648273</v>
      </c>
      <c r="BA11" s="17">
        <v>0.17196757439525301</v>
      </c>
      <c r="BB11" s="17">
        <v>0.18666761964356299</v>
      </c>
      <c r="BC11" s="17">
        <v>0.15762512263857201</v>
      </c>
      <c r="BD11" s="17">
        <v>0.107130666455947</v>
      </c>
      <c r="BE11" s="17">
        <v>0.17090176917073999</v>
      </c>
      <c r="BF11" s="17">
        <v>9.1348404225376795E-2</v>
      </c>
      <c r="BG11" s="17">
        <v>0.240737406354435</v>
      </c>
      <c r="BH11" s="17">
        <v>0.16199867359221101</v>
      </c>
      <c r="BI11" s="17">
        <v>9.5959718127222302E-2</v>
      </c>
      <c r="BJ11" s="17">
        <v>0.19407098749927601</v>
      </c>
      <c r="BK11" s="17">
        <v>0.16687699124438099</v>
      </c>
      <c r="BL11" s="17">
        <v>8.1116994021003502E-2</v>
      </c>
      <c r="BM11" s="17">
        <v>8.6089483904428804E-2</v>
      </c>
      <c r="BN11" s="17">
        <v>0.18351383115318801</v>
      </c>
      <c r="BO11" s="17"/>
      <c r="BP11" s="17">
        <v>0.15339522284839199</v>
      </c>
      <c r="BQ11" s="17">
        <v>0.148603651836265</v>
      </c>
      <c r="BR11" s="17">
        <v>0.154916265703303</v>
      </c>
      <c r="BS11" s="17">
        <v>0.148705502416177</v>
      </c>
      <c r="BT11" s="17">
        <v>0.16884123224412401</v>
      </c>
      <c r="BU11" s="17">
        <v>0.14467106968329399</v>
      </c>
      <c r="BV11" s="17"/>
      <c r="BW11" s="17">
        <v>0.18169004821675799</v>
      </c>
      <c r="BX11" s="17">
        <v>0.12473274828125699</v>
      </c>
      <c r="BY11" s="17">
        <v>0.15828585533772399</v>
      </c>
      <c r="BZ11" s="17">
        <v>0.172572671853579</v>
      </c>
      <c r="CA11" s="17">
        <v>0.119651222596904</v>
      </c>
      <c r="CB11" s="17">
        <v>0.134332769650746</v>
      </c>
      <c r="CC11" s="17">
        <v>0.13976827479595</v>
      </c>
      <c r="CD11" s="17">
        <v>0.187213124298512</v>
      </c>
      <c r="CE11" s="17"/>
      <c r="CF11" s="17">
        <v>0.14639637324906399</v>
      </c>
      <c r="CG11" s="17">
        <v>0.13299124186261499</v>
      </c>
      <c r="CH11" s="17">
        <v>0.16439705590091999</v>
      </c>
      <c r="CI11" s="17">
        <v>0.14661855635725901</v>
      </c>
      <c r="CJ11" s="17">
        <v>0.26172545870867697</v>
      </c>
      <c r="CK11" s="17"/>
      <c r="CL11" s="17">
        <v>0.14598496662971999</v>
      </c>
      <c r="CM11" s="17"/>
      <c r="CN11" s="17">
        <v>0.115147101080217</v>
      </c>
      <c r="CO11" s="17">
        <v>0.228832556179037</v>
      </c>
      <c r="CP11" s="17">
        <v>0.17211478736879801</v>
      </c>
    </row>
    <row r="12" spans="2:94" x14ac:dyDescent="0.35">
      <c r="B12" s="18" t="s">
        <v>208</v>
      </c>
      <c r="C12" s="17">
        <v>3.97339963852553E-2</v>
      </c>
      <c r="D12" s="17">
        <v>5.4789468024630902E-2</v>
      </c>
      <c r="E12" s="17">
        <v>2.56525033226132E-2</v>
      </c>
      <c r="F12" s="17"/>
      <c r="G12" s="17">
        <v>6.6158002787197898E-2</v>
      </c>
      <c r="H12" s="17">
        <v>3.8303123287771697E-2</v>
      </c>
      <c r="I12" s="17">
        <v>3.5949349461637699E-2</v>
      </c>
      <c r="J12" s="17">
        <v>3.2253314426199602E-2</v>
      </c>
      <c r="K12" s="17">
        <v>4.7628771892714403E-2</v>
      </c>
      <c r="L12" s="17">
        <v>2.87915858777354E-2</v>
      </c>
      <c r="M12" s="17"/>
      <c r="N12" s="17">
        <v>4.3823393479854998E-2</v>
      </c>
      <c r="O12" s="17">
        <v>2.63421723440505E-2</v>
      </c>
      <c r="P12" s="17">
        <v>4.7644879340455297E-2</v>
      </c>
      <c r="Q12" s="17">
        <v>4.1902072288990497E-2</v>
      </c>
      <c r="R12" s="17"/>
      <c r="S12" s="17">
        <v>6.3441578474643406E-2</v>
      </c>
      <c r="T12" s="17">
        <v>4.0661528092646997E-2</v>
      </c>
      <c r="U12" s="17">
        <v>4.7286436333103303E-2</v>
      </c>
      <c r="V12" s="17">
        <v>4.48095609820542E-2</v>
      </c>
      <c r="W12" s="17">
        <v>2.11931794078077E-2</v>
      </c>
      <c r="X12" s="17">
        <v>4.1186976393771203E-2</v>
      </c>
      <c r="Y12" s="17">
        <v>1.49076560112998E-2</v>
      </c>
      <c r="Z12" s="17">
        <v>2.9829202218372201E-2</v>
      </c>
      <c r="AA12" s="17">
        <v>3.4192405192740701E-2</v>
      </c>
      <c r="AB12" s="17">
        <v>4.88219340162383E-2</v>
      </c>
      <c r="AC12" s="17">
        <v>2.1491501091858E-2</v>
      </c>
      <c r="AD12" s="17"/>
      <c r="AE12" s="17">
        <v>4.5569412750824101E-2</v>
      </c>
      <c r="AF12" s="17">
        <v>3.0832496984855299E-2</v>
      </c>
      <c r="AG12" s="17">
        <v>4.3542798983487299E-2</v>
      </c>
      <c r="AH12" s="17"/>
      <c r="AI12" s="17">
        <v>4.0283973249676197E-2</v>
      </c>
      <c r="AJ12" s="17">
        <v>3.7070797187710398E-2</v>
      </c>
      <c r="AK12" s="17">
        <v>3.5521925069707402E-2</v>
      </c>
      <c r="AL12" s="17">
        <v>5.2074230728075099E-2</v>
      </c>
      <c r="AM12" s="17">
        <v>3.9557205877302E-2</v>
      </c>
      <c r="AN12" s="17"/>
      <c r="AO12" s="17">
        <v>4.0583123639890702E-2</v>
      </c>
      <c r="AP12" s="17">
        <v>2.8971555695963599E-2</v>
      </c>
      <c r="AQ12" s="17">
        <v>3.7195181297496903E-2</v>
      </c>
      <c r="AR12" s="17"/>
      <c r="AS12" s="17">
        <v>4.4382384842592902E-2</v>
      </c>
      <c r="AT12" s="17">
        <v>3.6923450775939198E-2</v>
      </c>
      <c r="AU12" s="17">
        <v>3.8152297108563001E-2</v>
      </c>
      <c r="AV12" s="17">
        <v>3.9893288429662097E-2</v>
      </c>
      <c r="AW12" s="17">
        <v>7.9399155216933207E-2</v>
      </c>
      <c r="AX12" s="17"/>
      <c r="AY12" s="17">
        <v>0.24759264452296501</v>
      </c>
      <c r="AZ12" s="17">
        <v>7.6131969590390897E-2</v>
      </c>
      <c r="BA12" s="17">
        <v>7.98701594236223E-3</v>
      </c>
      <c r="BB12" s="17">
        <v>1.4435772268457501E-2</v>
      </c>
      <c r="BC12" s="17">
        <v>2.2412614179526801E-2</v>
      </c>
      <c r="BD12" s="17">
        <v>2.9395509684597601E-2</v>
      </c>
      <c r="BE12" s="17">
        <v>4.8541341384746903E-2</v>
      </c>
      <c r="BF12" s="17">
        <v>0.10495707714246</v>
      </c>
      <c r="BG12" s="17">
        <v>3.1166586497550101E-2</v>
      </c>
      <c r="BH12" s="17">
        <v>4.57486381409953E-2</v>
      </c>
      <c r="BI12" s="17">
        <v>5.1704360955970502E-2</v>
      </c>
      <c r="BJ12" s="17">
        <v>2.9168920646228998E-2</v>
      </c>
      <c r="BK12" s="17">
        <v>2.60440199535826E-2</v>
      </c>
      <c r="BL12" s="17">
        <v>7.7930122534992693E-2</v>
      </c>
      <c r="BM12" s="17">
        <v>0</v>
      </c>
      <c r="BN12" s="17">
        <v>2.3498897186409101E-2</v>
      </c>
      <c r="BO12" s="17"/>
      <c r="BP12" s="17">
        <v>4.8088670015326102E-2</v>
      </c>
      <c r="BQ12" s="17">
        <v>4.0442947297351199E-2</v>
      </c>
      <c r="BR12" s="17">
        <v>5.4330338393540803E-2</v>
      </c>
      <c r="BS12" s="17">
        <v>2.81823791436079E-2</v>
      </c>
      <c r="BT12" s="17">
        <v>1.8186008652723101E-2</v>
      </c>
      <c r="BU12" s="17">
        <v>5.2945859369911502E-2</v>
      </c>
      <c r="BV12" s="17"/>
      <c r="BW12" s="17">
        <v>2.65096075452073E-2</v>
      </c>
      <c r="BX12" s="17">
        <v>4.6475368487251902E-2</v>
      </c>
      <c r="BY12" s="17">
        <v>2.97775262880202E-2</v>
      </c>
      <c r="BZ12" s="17">
        <v>3.0672505295192699E-2</v>
      </c>
      <c r="CA12" s="17">
        <v>5.2106790185463901E-2</v>
      </c>
      <c r="CB12" s="17">
        <v>4.6635847156700098E-2</v>
      </c>
      <c r="CC12" s="17">
        <v>5.9225705598753203E-2</v>
      </c>
      <c r="CD12" s="17">
        <v>4.3582277471401101E-2</v>
      </c>
      <c r="CE12" s="17"/>
      <c r="CF12" s="17">
        <v>3.3369277631057501E-2</v>
      </c>
      <c r="CG12" s="17">
        <v>4.6558103929145299E-2</v>
      </c>
      <c r="CH12" s="17">
        <v>2.9470113551499401E-2</v>
      </c>
      <c r="CI12" s="17">
        <v>4.5320672928853098E-2</v>
      </c>
      <c r="CJ12" s="17">
        <v>7.7680464472994801E-2</v>
      </c>
      <c r="CK12" s="17"/>
      <c r="CL12" s="17">
        <v>2.1985539083583999E-2</v>
      </c>
      <c r="CM12" s="17"/>
      <c r="CN12" s="17">
        <v>3.8402946241689502E-2</v>
      </c>
      <c r="CO12" s="17">
        <v>3.8623762984024701E-2</v>
      </c>
      <c r="CP12" s="17">
        <v>4.3477339435901603E-2</v>
      </c>
    </row>
    <row r="13" spans="2:94" x14ac:dyDescent="0.35">
      <c r="B13" s="18" t="s">
        <v>209</v>
      </c>
      <c r="C13" s="17">
        <v>1.0976066206967601E-2</v>
      </c>
      <c r="D13" s="17">
        <v>1.4377908430186799E-2</v>
      </c>
      <c r="E13" s="17">
        <v>7.8040250797964603E-3</v>
      </c>
      <c r="F13" s="17"/>
      <c r="G13" s="17">
        <v>1.1176360094237701E-2</v>
      </c>
      <c r="H13" s="17">
        <v>2.97490126308474E-3</v>
      </c>
      <c r="I13" s="17">
        <v>1.0334536241040901E-2</v>
      </c>
      <c r="J13" s="17">
        <v>1.7293634904400099E-2</v>
      </c>
      <c r="K13" s="17">
        <v>1.46053583520408E-2</v>
      </c>
      <c r="L13" s="17">
        <v>1.06350150273989E-2</v>
      </c>
      <c r="M13" s="17"/>
      <c r="N13" s="17">
        <v>8.6119349183990997E-3</v>
      </c>
      <c r="O13" s="17">
        <v>1.22349372775209E-2</v>
      </c>
      <c r="P13" s="17">
        <v>8.9333628213452403E-3</v>
      </c>
      <c r="Q13" s="17">
        <v>1.42616214882864E-2</v>
      </c>
      <c r="R13" s="17"/>
      <c r="S13" s="17">
        <v>7.0254544849234803E-3</v>
      </c>
      <c r="T13" s="17">
        <v>1.7661142970409001E-2</v>
      </c>
      <c r="U13" s="17">
        <v>0</v>
      </c>
      <c r="V13" s="17">
        <v>1.1716694726580599E-2</v>
      </c>
      <c r="W13" s="17">
        <v>1.6269328458751099E-2</v>
      </c>
      <c r="X13" s="17">
        <v>2.1834653501435701E-2</v>
      </c>
      <c r="Y13" s="17">
        <v>1.0030039999933399E-2</v>
      </c>
      <c r="Z13" s="17">
        <v>0</v>
      </c>
      <c r="AA13" s="17">
        <v>8.25472516340813E-3</v>
      </c>
      <c r="AB13" s="17">
        <v>5.3658552674700002E-3</v>
      </c>
      <c r="AC13" s="17">
        <v>2.10242693536732E-2</v>
      </c>
      <c r="AD13" s="17"/>
      <c r="AE13" s="17">
        <v>1.9208579773105201E-2</v>
      </c>
      <c r="AF13" s="17">
        <v>7.3541419469064897E-3</v>
      </c>
      <c r="AG13" s="17">
        <v>3.67352743710499E-3</v>
      </c>
      <c r="AH13" s="17"/>
      <c r="AI13" s="17">
        <v>2.2332536989387999E-2</v>
      </c>
      <c r="AJ13" s="17">
        <v>5.0985193440747003E-3</v>
      </c>
      <c r="AK13" s="17">
        <v>0</v>
      </c>
      <c r="AL13" s="17">
        <v>0</v>
      </c>
      <c r="AM13" s="17">
        <v>1.05882954050826E-2</v>
      </c>
      <c r="AN13" s="17"/>
      <c r="AO13" s="17">
        <v>3.3484319805080501E-2</v>
      </c>
      <c r="AP13" s="17">
        <v>1.2571289070920401E-3</v>
      </c>
      <c r="AQ13" s="17">
        <v>0</v>
      </c>
      <c r="AR13" s="17"/>
      <c r="AS13" s="17">
        <v>8.8254344579128102E-3</v>
      </c>
      <c r="AT13" s="17">
        <v>1.58768512628653E-2</v>
      </c>
      <c r="AU13" s="17">
        <v>7.9053858773037704E-3</v>
      </c>
      <c r="AV13" s="17">
        <v>0</v>
      </c>
      <c r="AW13" s="17">
        <v>0</v>
      </c>
      <c r="AX13" s="17"/>
      <c r="AY13" s="17">
        <v>0</v>
      </c>
      <c r="AZ13" s="17">
        <v>2.1190097650185501E-2</v>
      </c>
      <c r="BA13" s="17">
        <v>1.37591190247454E-2</v>
      </c>
      <c r="BB13" s="17">
        <v>7.3265626564684803E-3</v>
      </c>
      <c r="BC13" s="17">
        <v>1.02854756617485E-2</v>
      </c>
      <c r="BD13" s="17">
        <v>9.8177974337455703E-3</v>
      </c>
      <c r="BE13" s="17">
        <v>5.70058199072364E-3</v>
      </c>
      <c r="BF13" s="17">
        <v>0</v>
      </c>
      <c r="BG13" s="17">
        <v>0</v>
      </c>
      <c r="BH13" s="17">
        <v>9.7112374292942002E-3</v>
      </c>
      <c r="BI13" s="17">
        <v>1.0954911711645299E-2</v>
      </c>
      <c r="BJ13" s="17">
        <v>3.9466204669066897E-2</v>
      </c>
      <c r="BK13" s="17">
        <v>1.0667376195916E-2</v>
      </c>
      <c r="BL13" s="17">
        <v>5.2871710673918097E-2</v>
      </c>
      <c r="BM13" s="17">
        <v>2.0326197049629801E-2</v>
      </c>
      <c r="BN13" s="17">
        <v>0</v>
      </c>
      <c r="BO13" s="17"/>
      <c r="BP13" s="17">
        <v>9.1287890990132299E-3</v>
      </c>
      <c r="BQ13" s="17">
        <v>9.9471884910278096E-3</v>
      </c>
      <c r="BR13" s="17">
        <v>1.5852448756955899E-2</v>
      </c>
      <c r="BS13" s="17">
        <v>7.3809219673582503E-3</v>
      </c>
      <c r="BT13" s="17">
        <v>1.5277257307307101E-2</v>
      </c>
      <c r="BU13" s="17">
        <v>1.8241962327438702E-2</v>
      </c>
      <c r="BV13" s="17"/>
      <c r="BW13" s="17">
        <v>1.28224219471435E-2</v>
      </c>
      <c r="BX13" s="17">
        <v>8.9287367344414604E-3</v>
      </c>
      <c r="BY13" s="17">
        <v>9.6038355246214693E-3</v>
      </c>
      <c r="BZ13" s="17">
        <v>1.6588876912827E-2</v>
      </c>
      <c r="CA13" s="17">
        <v>2.65731207830576E-2</v>
      </c>
      <c r="CB13" s="17">
        <v>0</v>
      </c>
      <c r="CC13" s="17">
        <v>0</v>
      </c>
      <c r="CD13" s="17">
        <v>0</v>
      </c>
      <c r="CE13" s="17"/>
      <c r="CF13" s="17">
        <v>2.1851221698284899E-2</v>
      </c>
      <c r="CG13" s="17">
        <v>1.4545274838122201E-2</v>
      </c>
      <c r="CH13" s="17">
        <v>6.7990213274505803E-3</v>
      </c>
      <c r="CI13" s="17">
        <v>5.96873173629189E-3</v>
      </c>
      <c r="CJ13" s="17">
        <v>1.4844196750501699E-2</v>
      </c>
      <c r="CK13" s="17"/>
      <c r="CL13" s="17">
        <v>7.5826482591962296E-3</v>
      </c>
      <c r="CM13" s="17"/>
      <c r="CN13" s="17">
        <v>3.4973156727746502E-3</v>
      </c>
      <c r="CO13" s="17">
        <v>1.2653628861906401E-2</v>
      </c>
      <c r="CP13" s="17">
        <v>2.5753878931707198E-2</v>
      </c>
    </row>
    <row r="14" spans="2:94" x14ac:dyDescent="0.35">
      <c r="B14" s="18" t="s">
        <v>133</v>
      </c>
      <c r="C14" s="17">
        <v>3.8764346841416497E-2</v>
      </c>
      <c r="D14" s="17">
        <v>2.4016643795824199E-2</v>
      </c>
      <c r="E14" s="17">
        <v>5.2936177713807098E-2</v>
      </c>
      <c r="F14" s="17"/>
      <c r="G14" s="17">
        <v>4.1791687357142497E-2</v>
      </c>
      <c r="H14" s="17">
        <v>3.3851687606113498E-2</v>
      </c>
      <c r="I14" s="17">
        <v>3.4668726142769501E-2</v>
      </c>
      <c r="J14" s="17">
        <v>5.7435134622626199E-2</v>
      </c>
      <c r="K14" s="17">
        <v>3.9879732411649202E-2</v>
      </c>
      <c r="L14" s="17">
        <v>2.8466896823820299E-2</v>
      </c>
      <c r="M14" s="17"/>
      <c r="N14" s="17">
        <v>1.9694094472115099E-2</v>
      </c>
      <c r="O14" s="17">
        <v>4.11893087261773E-2</v>
      </c>
      <c r="P14" s="17">
        <v>4.7816826482276503E-2</v>
      </c>
      <c r="Q14" s="17">
        <v>5.0063649932150497E-2</v>
      </c>
      <c r="R14" s="17"/>
      <c r="S14" s="17">
        <v>3.5411933880345699E-2</v>
      </c>
      <c r="T14" s="17">
        <v>2.3737734181102501E-2</v>
      </c>
      <c r="U14" s="17">
        <v>5.4680893501026402E-2</v>
      </c>
      <c r="V14" s="17">
        <v>5.0768905711220398E-2</v>
      </c>
      <c r="W14" s="17">
        <v>1.51635819857116E-2</v>
      </c>
      <c r="X14" s="17">
        <v>6.2738748760589796E-2</v>
      </c>
      <c r="Y14" s="17">
        <v>4.2922252970419503E-2</v>
      </c>
      <c r="Z14" s="17">
        <v>4.3183370781778398E-2</v>
      </c>
      <c r="AA14" s="17">
        <v>5.2871704278359397E-2</v>
      </c>
      <c r="AB14" s="17">
        <v>2.3879164165341599E-2</v>
      </c>
      <c r="AC14" s="17">
        <v>2.0402929792953401E-2</v>
      </c>
      <c r="AD14" s="17"/>
      <c r="AE14" s="17">
        <v>3.8001923965487502E-2</v>
      </c>
      <c r="AF14" s="17">
        <v>1.9775143940419699E-2</v>
      </c>
      <c r="AG14" s="17">
        <v>9.1653908481131294E-2</v>
      </c>
      <c r="AH14" s="17"/>
      <c r="AI14" s="17">
        <v>3.0958449693583402E-2</v>
      </c>
      <c r="AJ14" s="17">
        <v>2.1876836467172402E-2</v>
      </c>
      <c r="AK14" s="17">
        <v>9.6348668789297195E-3</v>
      </c>
      <c r="AL14" s="17">
        <v>0</v>
      </c>
      <c r="AM14" s="17">
        <v>9.5315641183208497E-2</v>
      </c>
      <c r="AN14" s="17"/>
      <c r="AO14" s="17">
        <v>3.2353269581772398E-2</v>
      </c>
      <c r="AP14" s="17">
        <v>2.1564872916599299E-2</v>
      </c>
      <c r="AQ14" s="17">
        <v>2.9449484457712099E-2</v>
      </c>
      <c r="AR14" s="17"/>
      <c r="AS14" s="17">
        <v>5.4057170096161802E-2</v>
      </c>
      <c r="AT14" s="17">
        <v>4.1734177753846601E-2</v>
      </c>
      <c r="AU14" s="17">
        <v>4.6066150312853001E-2</v>
      </c>
      <c r="AV14" s="17">
        <v>1.5172284287652099E-2</v>
      </c>
      <c r="AW14" s="17">
        <v>3.4329134732083703E-2</v>
      </c>
      <c r="AX14" s="17"/>
      <c r="AY14" s="17">
        <v>0</v>
      </c>
      <c r="AZ14" s="17">
        <v>7.5203753694437103E-2</v>
      </c>
      <c r="BA14" s="17">
        <v>4.4562558687979599E-2</v>
      </c>
      <c r="BB14" s="17">
        <v>2.3642334480099701E-2</v>
      </c>
      <c r="BC14" s="17">
        <v>2.8017056519691198E-2</v>
      </c>
      <c r="BD14" s="17">
        <v>3.60169320756515E-2</v>
      </c>
      <c r="BE14" s="17">
        <v>4.3077827748862298E-2</v>
      </c>
      <c r="BF14" s="17">
        <v>3.4736382803257401E-2</v>
      </c>
      <c r="BG14" s="17">
        <v>4.7992261402752999E-2</v>
      </c>
      <c r="BH14" s="17">
        <v>5.7012622860722298E-2</v>
      </c>
      <c r="BI14" s="17">
        <v>4.48612885935014E-2</v>
      </c>
      <c r="BJ14" s="17">
        <v>0</v>
      </c>
      <c r="BK14" s="17">
        <v>1.17025229081083E-2</v>
      </c>
      <c r="BL14" s="17">
        <v>2.5734395556836501E-2</v>
      </c>
      <c r="BM14" s="17">
        <v>0</v>
      </c>
      <c r="BN14" s="17">
        <v>2.41863487137511E-2</v>
      </c>
      <c r="BO14" s="17"/>
      <c r="BP14" s="17">
        <v>3.9507966139693901E-2</v>
      </c>
      <c r="BQ14" s="17">
        <v>3.65745092936356E-2</v>
      </c>
      <c r="BR14" s="17">
        <v>3.83408207746554E-2</v>
      </c>
      <c r="BS14" s="17">
        <v>4.1173203515430398E-2</v>
      </c>
      <c r="BT14" s="17">
        <v>2.5305430184168198E-2</v>
      </c>
      <c r="BU14" s="17">
        <v>6.5809983443474093E-2</v>
      </c>
      <c r="BV14" s="17"/>
      <c r="BW14" s="17">
        <v>6.4803947657939107E-2</v>
      </c>
      <c r="BX14" s="17">
        <v>1.56456191877587E-2</v>
      </c>
      <c r="BY14" s="17">
        <v>3.5337473992608101E-2</v>
      </c>
      <c r="BZ14" s="17">
        <v>3.6914558017679198E-2</v>
      </c>
      <c r="CA14" s="17">
        <v>4.1436104261312397E-2</v>
      </c>
      <c r="CB14" s="17">
        <v>5.6722851631484397E-2</v>
      </c>
      <c r="CC14" s="17">
        <v>4.4646611844354901E-2</v>
      </c>
      <c r="CD14" s="17">
        <v>7.0993616050007605E-2</v>
      </c>
      <c r="CE14" s="17"/>
      <c r="CF14" s="17">
        <v>1.1288527482293999E-2</v>
      </c>
      <c r="CG14" s="17">
        <v>2.5475477141926699E-2</v>
      </c>
      <c r="CH14" s="17">
        <v>4.2118915370478099E-2</v>
      </c>
      <c r="CI14" s="17">
        <v>6.6168048628893306E-2</v>
      </c>
      <c r="CJ14" s="17">
        <v>8.8778637457231593E-2</v>
      </c>
      <c r="CK14" s="17"/>
      <c r="CL14" s="17">
        <v>3.5416454825893097E-2</v>
      </c>
      <c r="CM14" s="17"/>
      <c r="CN14" s="17">
        <v>4.5016806301644202E-2</v>
      </c>
      <c r="CO14" s="17">
        <v>3.9985862120546098E-2</v>
      </c>
      <c r="CP14" s="17">
        <v>2.4336184190044199E-2</v>
      </c>
    </row>
    <row r="15" spans="2:94" x14ac:dyDescent="0.35">
      <c r="B15" s="18" t="s">
        <v>145</v>
      </c>
      <c r="C15" s="20">
        <v>0.75815161218376004</v>
      </c>
      <c r="D15" s="20">
        <v>0.74618360842915299</v>
      </c>
      <c r="E15" s="20">
        <v>0.76832176025318499</v>
      </c>
      <c r="F15" s="20"/>
      <c r="G15" s="20">
        <v>0.68579509720368403</v>
      </c>
      <c r="H15" s="20">
        <v>0.76884604641172205</v>
      </c>
      <c r="I15" s="20">
        <v>0.76976176496775195</v>
      </c>
      <c r="J15" s="20">
        <v>0.74462823630508201</v>
      </c>
      <c r="K15" s="20">
        <v>0.77296101364556902</v>
      </c>
      <c r="L15" s="20">
        <v>0.78603547233090798</v>
      </c>
      <c r="M15" s="20"/>
      <c r="N15" s="20">
        <v>0.77224377242127296</v>
      </c>
      <c r="O15" s="20">
        <v>0.78218423422809302</v>
      </c>
      <c r="P15" s="20">
        <v>0.72738205750344898</v>
      </c>
      <c r="Q15" s="20">
        <v>0.74476525440783803</v>
      </c>
      <c r="R15" s="20"/>
      <c r="S15" s="20">
        <v>0.74331644277046505</v>
      </c>
      <c r="T15" s="20">
        <v>0.74041283574778605</v>
      </c>
      <c r="U15" s="20">
        <v>0.74466794064967801</v>
      </c>
      <c r="V15" s="20">
        <v>0.74389475527036897</v>
      </c>
      <c r="W15" s="20">
        <v>0.78479039737348499</v>
      </c>
      <c r="X15" s="20">
        <v>0.68602679822825896</v>
      </c>
      <c r="Y15" s="20">
        <v>0.81485177597110403</v>
      </c>
      <c r="Z15" s="20">
        <v>0.75084062507126503</v>
      </c>
      <c r="AA15" s="20">
        <v>0.77739880768663305</v>
      </c>
      <c r="AB15" s="20">
        <v>0.776441036328403</v>
      </c>
      <c r="AC15" s="20">
        <v>0.81859836531364105</v>
      </c>
      <c r="AD15" s="20"/>
      <c r="AE15" s="20">
        <v>0.72262174294391701</v>
      </c>
      <c r="AF15" s="20">
        <v>0.81647964042980903</v>
      </c>
      <c r="AG15" s="20">
        <v>0.72006903598292704</v>
      </c>
      <c r="AH15" s="20"/>
      <c r="AI15" s="20">
        <v>0.72959544896170103</v>
      </c>
      <c r="AJ15" s="20">
        <v>0.82079142397947003</v>
      </c>
      <c r="AK15" s="20">
        <v>0.78800265835253203</v>
      </c>
      <c r="AL15" s="20">
        <v>0.814370693623375</v>
      </c>
      <c r="AM15" s="20">
        <v>0.69565794088539901</v>
      </c>
      <c r="AN15" s="20"/>
      <c r="AO15" s="20">
        <v>0.72693174003612404</v>
      </c>
      <c r="AP15" s="20">
        <v>0.83643904425957405</v>
      </c>
      <c r="AQ15" s="20">
        <v>0.74045189655785004</v>
      </c>
      <c r="AR15" s="20"/>
      <c r="AS15" s="20">
        <v>0.73619038624522004</v>
      </c>
      <c r="AT15" s="20">
        <v>0.73510219964460899</v>
      </c>
      <c r="AU15" s="20">
        <v>0.75724683299483098</v>
      </c>
      <c r="AV15" s="20">
        <v>0.82926347391863298</v>
      </c>
      <c r="AW15" s="20">
        <v>0.68091966769670298</v>
      </c>
      <c r="AX15" s="20"/>
      <c r="AY15" s="20">
        <v>0.50978496433522602</v>
      </c>
      <c r="AZ15" s="20">
        <v>0.64840176341671396</v>
      </c>
      <c r="BA15" s="20">
        <v>0.76172373194965903</v>
      </c>
      <c r="BB15" s="20">
        <v>0.76792771095141099</v>
      </c>
      <c r="BC15" s="20">
        <v>0.78165973100046104</v>
      </c>
      <c r="BD15" s="20">
        <v>0.81763909435005799</v>
      </c>
      <c r="BE15" s="20">
        <v>0.73177847970492704</v>
      </c>
      <c r="BF15" s="20">
        <v>0.76895813582890604</v>
      </c>
      <c r="BG15" s="20">
        <v>0.680103745745262</v>
      </c>
      <c r="BH15" s="20">
        <v>0.72552882797677798</v>
      </c>
      <c r="BI15" s="20">
        <v>0.79651972061166099</v>
      </c>
      <c r="BJ15" s="20">
        <v>0.73729388718542799</v>
      </c>
      <c r="BK15" s="20">
        <v>0.78470908969801201</v>
      </c>
      <c r="BL15" s="20">
        <v>0.76234677721324895</v>
      </c>
      <c r="BM15" s="20">
        <v>0.89358431904594104</v>
      </c>
      <c r="BN15" s="20">
        <v>0.76880092294665203</v>
      </c>
      <c r="BO15" s="20"/>
      <c r="BP15" s="20">
        <v>0.74987935189757504</v>
      </c>
      <c r="BQ15" s="20">
        <v>0.76443170308172004</v>
      </c>
      <c r="BR15" s="20">
        <v>0.736560126371545</v>
      </c>
      <c r="BS15" s="20">
        <v>0.774557992957426</v>
      </c>
      <c r="BT15" s="20">
        <v>0.77239007161167805</v>
      </c>
      <c r="BU15" s="20">
        <v>0.71833112517588105</v>
      </c>
      <c r="BV15" s="20"/>
      <c r="BW15" s="20">
        <v>0.71417397463295196</v>
      </c>
      <c r="BX15" s="20">
        <v>0.80421752730929097</v>
      </c>
      <c r="BY15" s="20">
        <v>0.76699530885702605</v>
      </c>
      <c r="BZ15" s="20">
        <v>0.74325138792072298</v>
      </c>
      <c r="CA15" s="20">
        <v>0.76023276217326297</v>
      </c>
      <c r="CB15" s="20">
        <v>0.76230853156106904</v>
      </c>
      <c r="CC15" s="20">
        <v>0.75635940776094202</v>
      </c>
      <c r="CD15" s="20">
        <v>0.69821098218007904</v>
      </c>
      <c r="CE15" s="20"/>
      <c r="CF15" s="20">
        <v>0.78709459993929998</v>
      </c>
      <c r="CG15" s="20">
        <v>0.78042990222819097</v>
      </c>
      <c r="CH15" s="20">
        <v>0.75721489384965202</v>
      </c>
      <c r="CI15" s="20">
        <v>0.73592399034870304</v>
      </c>
      <c r="CJ15" s="20">
        <v>0.55697124261059505</v>
      </c>
      <c r="CK15" s="20"/>
      <c r="CL15" s="20">
        <v>0.78903039120160601</v>
      </c>
      <c r="CM15" s="20"/>
      <c r="CN15" s="20">
        <v>0.79793583070367502</v>
      </c>
      <c r="CO15" s="20">
        <v>0.67990418985448597</v>
      </c>
      <c r="CP15" s="20">
        <v>0.73431781007354902</v>
      </c>
    </row>
    <row r="16" spans="2:94" x14ac:dyDescent="0.35">
      <c r="B16" s="18" t="s">
        <v>146</v>
      </c>
      <c r="C16" s="20">
        <v>5.0710062592222903E-2</v>
      </c>
      <c r="D16" s="20">
        <v>6.91673764548177E-2</v>
      </c>
      <c r="E16" s="20">
        <v>3.3456528402409598E-2</v>
      </c>
      <c r="F16" s="20"/>
      <c r="G16" s="20">
        <v>7.7334362881435595E-2</v>
      </c>
      <c r="H16" s="20">
        <v>4.1278024550856399E-2</v>
      </c>
      <c r="I16" s="20">
        <v>4.62838857026786E-2</v>
      </c>
      <c r="J16" s="20">
        <v>4.95469493305997E-2</v>
      </c>
      <c r="K16" s="20">
        <v>6.2234130244755298E-2</v>
      </c>
      <c r="L16" s="20">
        <v>3.9426600905134397E-2</v>
      </c>
      <c r="M16" s="20"/>
      <c r="N16" s="20">
        <v>5.24353283982541E-2</v>
      </c>
      <c r="O16" s="20">
        <v>3.8577109621571397E-2</v>
      </c>
      <c r="P16" s="20">
        <v>5.6578242161800602E-2</v>
      </c>
      <c r="Q16" s="20">
        <v>5.6163693777276903E-2</v>
      </c>
      <c r="R16" s="20"/>
      <c r="S16" s="20">
        <v>7.0467032959566897E-2</v>
      </c>
      <c r="T16" s="20">
        <v>5.8322671063056102E-2</v>
      </c>
      <c r="U16" s="20">
        <v>4.7286436333103303E-2</v>
      </c>
      <c r="V16" s="20">
        <v>5.6526255708634801E-2</v>
      </c>
      <c r="W16" s="20">
        <v>3.7462507866558803E-2</v>
      </c>
      <c r="X16" s="20">
        <v>6.3021629895206904E-2</v>
      </c>
      <c r="Y16" s="20">
        <v>2.4937696011233201E-2</v>
      </c>
      <c r="Z16" s="20">
        <v>2.9829202218372201E-2</v>
      </c>
      <c r="AA16" s="20">
        <v>4.2447130356148798E-2</v>
      </c>
      <c r="AB16" s="20">
        <v>5.41877892837083E-2</v>
      </c>
      <c r="AC16" s="20">
        <v>4.2515770445531099E-2</v>
      </c>
      <c r="AD16" s="20"/>
      <c r="AE16" s="20">
        <v>6.4777992523929295E-2</v>
      </c>
      <c r="AF16" s="20">
        <v>3.8186638931761802E-2</v>
      </c>
      <c r="AG16" s="20">
        <v>4.72163264205923E-2</v>
      </c>
      <c r="AH16" s="20"/>
      <c r="AI16" s="20">
        <v>6.2616510239064199E-2</v>
      </c>
      <c r="AJ16" s="20">
        <v>4.21693165317851E-2</v>
      </c>
      <c r="AK16" s="20">
        <v>3.5521925069707402E-2</v>
      </c>
      <c r="AL16" s="20">
        <v>5.2074230728075099E-2</v>
      </c>
      <c r="AM16" s="20">
        <v>5.0145501282384597E-2</v>
      </c>
      <c r="AN16" s="20"/>
      <c r="AO16" s="20">
        <v>7.4067443444971195E-2</v>
      </c>
      <c r="AP16" s="20">
        <v>3.0228684603055701E-2</v>
      </c>
      <c r="AQ16" s="20">
        <v>3.7195181297496903E-2</v>
      </c>
      <c r="AR16" s="20"/>
      <c r="AS16" s="20">
        <v>5.32078193005057E-2</v>
      </c>
      <c r="AT16" s="20">
        <v>5.2800302038804502E-2</v>
      </c>
      <c r="AU16" s="20">
        <v>4.6057682985866703E-2</v>
      </c>
      <c r="AV16" s="20">
        <v>3.9893288429662097E-2</v>
      </c>
      <c r="AW16" s="20">
        <v>7.9399155216933207E-2</v>
      </c>
      <c r="AX16" s="20"/>
      <c r="AY16" s="20">
        <v>0.24759264452296501</v>
      </c>
      <c r="AZ16" s="20">
        <v>9.7322067240576501E-2</v>
      </c>
      <c r="BA16" s="20">
        <v>2.1746134967107599E-2</v>
      </c>
      <c r="BB16" s="20">
        <v>2.1762334924926002E-2</v>
      </c>
      <c r="BC16" s="20">
        <v>3.2698089841275299E-2</v>
      </c>
      <c r="BD16" s="20">
        <v>3.9213307118343199E-2</v>
      </c>
      <c r="BE16" s="20">
        <v>5.4241923375470603E-2</v>
      </c>
      <c r="BF16" s="20">
        <v>0.10495707714246</v>
      </c>
      <c r="BG16" s="20">
        <v>3.1166586497550101E-2</v>
      </c>
      <c r="BH16" s="20">
        <v>5.5459875570289502E-2</v>
      </c>
      <c r="BI16" s="20">
        <v>6.2659272667615798E-2</v>
      </c>
      <c r="BJ16" s="20">
        <v>6.8635125315295906E-2</v>
      </c>
      <c r="BK16" s="20">
        <v>3.6711396149498601E-2</v>
      </c>
      <c r="BL16" s="20">
        <v>0.13080183320891101</v>
      </c>
      <c r="BM16" s="20">
        <v>2.0326197049629801E-2</v>
      </c>
      <c r="BN16" s="20">
        <v>2.3498897186409101E-2</v>
      </c>
      <c r="BO16" s="20"/>
      <c r="BP16" s="20">
        <v>5.72174591143393E-2</v>
      </c>
      <c r="BQ16" s="20">
        <v>5.0390135788378997E-2</v>
      </c>
      <c r="BR16" s="20">
        <v>7.0182787150496695E-2</v>
      </c>
      <c r="BS16" s="20">
        <v>3.5563301110966103E-2</v>
      </c>
      <c r="BT16" s="20">
        <v>3.3463265960030297E-2</v>
      </c>
      <c r="BU16" s="20">
        <v>7.1187821697350301E-2</v>
      </c>
      <c r="BV16" s="20"/>
      <c r="BW16" s="20">
        <v>3.9332029492350797E-2</v>
      </c>
      <c r="BX16" s="20">
        <v>5.5404105221693402E-2</v>
      </c>
      <c r="BY16" s="20">
        <v>3.9381361812641701E-2</v>
      </c>
      <c r="BZ16" s="20">
        <v>4.7261382208019703E-2</v>
      </c>
      <c r="CA16" s="20">
        <v>7.8679910968521505E-2</v>
      </c>
      <c r="CB16" s="20">
        <v>4.6635847156700098E-2</v>
      </c>
      <c r="CC16" s="20">
        <v>5.9225705598753203E-2</v>
      </c>
      <c r="CD16" s="20">
        <v>4.3582277471401101E-2</v>
      </c>
      <c r="CE16" s="20"/>
      <c r="CF16" s="20">
        <v>5.52204993293424E-2</v>
      </c>
      <c r="CG16" s="20">
        <v>6.1103378767267402E-2</v>
      </c>
      <c r="CH16" s="20">
        <v>3.6269134878949998E-2</v>
      </c>
      <c r="CI16" s="20">
        <v>5.1289404665144998E-2</v>
      </c>
      <c r="CJ16" s="20">
        <v>9.2524661223496493E-2</v>
      </c>
      <c r="CK16" s="20"/>
      <c r="CL16" s="20">
        <v>2.9568187342780199E-2</v>
      </c>
      <c r="CM16" s="20"/>
      <c r="CN16" s="20">
        <v>4.19002619144642E-2</v>
      </c>
      <c r="CO16" s="20">
        <v>5.1277391845931101E-2</v>
      </c>
      <c r="CP16" s="20">
        <v>6.9231218367608802E-2</v>
      </c>
    </row>
    <row r="17" spans="2:94" x14ac:dyDescent="0.35">
      <c r="B17" s="18" t="s">
        <v>147</v>
      </c>
      <c r="C17" s="21">
        <v>0.70744154959153704</v>
      </c>
      <c r="D17" s="21">
        <v>0.67701623197433503</v>
      </c>
      <c r="E17" s="21">
        <v>0.73486523185077501</v>
      </c>
      <c r="F17" s="21"/>
      <c r="G17" s="21">
        <v>0.60846073432224901</v>
      </c>
      <c r="H17" s="21">
        <v>0.727568021860866</v>
      </c>
      <c r="I17" s="21">
        <v>0.72347787926507301</v>
      </c>
      <c r="J17" s="21">
        <v>0.69508128697448301</v>
      </c>
      <c r="K17" s="21">
        <v>0.71072688340081402</v>
      </c>
      <c r="L17" s="21">
        <v>0.74660887142577304</v>
      </c>
      <c r="M17" s="21"/>
      <c r="N17" s="21">
        <v>0.71980844402301902</v>
      </c>
      <c r="O17" s="21">
        <v>0.74360712460652201</v>
      </c>
      <c r="P17" s="21">
        <v>0.67080381534164801</v>
      </c>
      <c r="Q17" s="21">
        <v>0.68860156063056099</v>
      </c>
      <c r="R17" s="21"/>
      <c r="S17" s="21">
        <v>0.67284940981089802</v>
      </c>
      <c r="T17" s="21">
        <v>0.68209016468473005</v>
      </c>
      <c r="U17" s="21">
        <v>0.69738150431657397</v>
      </c>
      <c r="V17" s="21">
        <v>0.68736849956173396</v>
      </c>
      <c r="W17" s="21">
        <v>0.74732788950692597</v>
      </c>
      <c r="X17" s="21">
        <v>0.62300516833305197</v>
      </c>
      <c r="Y17" s="21">
        <v>0.78991407995987095</v>
      </c>
      <c r="Z17" s="21">
        <v>0.72101142285289299</v>
      </c>
      <c r="AA17" s="21">
        <v>0.73495167733048405</v>
      </c>
      <c r="AB17" s="21">
        <v>0.72225324704469496</v>
      </c>
      <c r="AC17" s="21">
        <v>0.77608259486811004</v>
      </c>
      <c r="AD17" s="21"/>
      <c r="AE17" s="21">
        <v>0.65784375041998699</v>
      </c>
      <c r="AF17" s="21">
        <v>0.77829300149804703</v>
      </c>
      <c r="AG17" s="21">
        <v>0.67285270956233501</v>
      </c>
      <c r="AH17" s="21"/>
      <c r="AI17" s="21">
        <v>0.66697893872263703</v>
      </c>
      <c r="AJ17" s="21">
        <v>0.77862210744768501</v>
      </c>
      <c r="AK17" s="21">
        <v>0.75248073328282505</v>
      </c>
      <c r="AL17" s="21">
        <v>0.76229646289529995</v>
      </c>
      <c r="AM17" s="21">
        <v>0.64551243960301397</v>
      </c>
      <c r="AN17" s="21"/>
      <c r="AO17" s="21">
        <v>0.65286429659115197</v>
      </c>
      <c r="AP17" s="21">
        <v>0.80621035965651799</v>
      </c>
      <c r="AQ17" s="21">
        <v>0.70325671526035305</v>
      </c>
      <c r="AR17" s="21"/>
      <c r="AS17" s="21">
        <v>0.68298256694471504</v>
      </c>
      <c r="AT17" s="21">
        <v>0.68230189760580495</v>
      </c>
      <c r="AU17" s="21">
        <v>0.71118915000896399</v>
      </c>
      <c r="AV17" s="21">
        <v>0.78937018548897098</v>
      </c>
      <c r="AW17" s="21">
        <v>0.60152051247977001</v>
      </c>
      <c r="AX17" s="21"/>
      <c r="AY17" s="21">
        <v>0.26219231981226099</v>
      </c>
      <c r="AZ17" s="21">
        <v>0.55107969617613695</v>
      </c>
      <c r="BA17" s="21">
        <v>0.73997759698255205</v>
      </c>
      <c r="BB17" s="21">
        <v>0.74616537602648503</v>
      </c>
      <c r="BC17" s="21">
        <v>0.74896164115918595</v>
      </c>
      <c r="BD17" s="21">
        <v>0.77842578723171496</v>
      </c>
      <c r="BE17" s="21">
        <v>0.67753655632945597</v>
      </c>
      <c r="BF17" s="21">
        <v>0.66400105868644599</v>
      </c>
      <c r="BG17" s="21">
        <v>0.648937159247712</v>
      </c>
      <c r="BH17" s="21">
        <v>0.67006895240648801</v>
      </c>
      <c r="BI17" s="21">
        <v>0.73386044794404504</v>
      </c>
      <c r="BJ17" s="21">
        <v>0.66865876187013296</v>
      </c>
      <c r="BK17" s="21">
        <v>0.74799769354851398</v>
      </c>
      <c r="BL17" s="21">
        <v>0.63154494400433803</v>
      </c>
      <c r="BM17" s="21">
        <v>0.87325812199631203</v>
      </c>
      <c r="BN17" s="21">
        <v>0.74530202576024296</v>
      </c>
      <c r="BO17" s="21"/>
      <c r="BP17" s="21">
        <v>0.69266189278323598</v>
      </c>
      <c r="BQ17" s="21">
        <v>0.71404156729334201</v>
      </c>
      <c r="BR17" s="21">
        <v>0.66637733922104803</v>
      </c>
      <c r="BS17" s="21">
        <v>0.73899469184646005</v>
      </c>
      <c r="BT17" s="21">
        <v>0.73892680565164803</v>
      </c>
      <c r="BU17" s="21">
        <v>0.647143303478531</v>
      </c>
      <c r="BV17" s="21"/>
      <c r="BW17" s="21">
        <v>0.67484194514060103</v>
      </c>
      <c r="BX17" s="21">
        <v>0.74881342208759705</v>
      </c>
      <c r="BY17" s="21">
        <v>0.72761394704438498</v>
      </c>
      <c r="BZ17" s="21">
        <v>0.69599000571270297</v>
      </c>
      <c r="CA17" s="21">
        <v>0.68155285120474096</v>
      </c>
      <c r="CB17" s="21">
        <v>0.71567268440436904</v>
      </c>
      <c r="CC17" s="21">
        <v>0.69713370216218895</v>
      </c>
      <c r="CD17" s="21">
        <v>0.65462870470867796</v>
      </c>
      <c r="CE17" s="21"/>
      <c r="CF17" s="21">
        <v>0.73187410060995695</v>
      </c>
      <c r="CG17" s="21">
        <v>0.71932652346092396</v>
      </c>
      <c r="CH17" s="21">
        <v>0.72094575897070201</v>
      </c>
      <c r="CI17" s="21">
        <v>0.68463458568355795</v>
      </c>
      <c r="CJ17" s="21">
        <v>0.46444658138709899</v>
      </c>
      <c r="CK17" s="21"/>
      <c r="CL17" s="21">
        <v>0.75946220385882601</v>
      </c>
      <c r="CM17" s="21"/>
      <c r="CN17" s="21">
        <v>0.75603556878921097</v>
      </c>
      <c r="CO17" s="21">
        <v>0.62862679800855503</v>
      </c>
      <c r="CP17" s="21">
        <v>0.66508659170594098</v>
      </c>
    </row>
    <row r="18" spans="2:94" x14ac:dyDescent="0.35">
      <c r="B18" s="16" t="s">
        <v>334</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CP22"/>
  <sheetViews>
    <sheetView showGridLines="0" topLeftCell="A6" workbookViewId="0">
      <pane xSplit="2" topLeftCell="AG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1979</v>
      </c>
      <c r="D7" s="10">
        <v>971</v>
      </c>
      <c r="E7" s="10">
        <v>1003</v>
      </c>
      <c r="F7" s="10"/>
      <c r="G7" s="10">
        <v>264</v>
      </c>
      <c r="H7" s="10">
        <v>359</v>
      </c>
      <c r="I7" s="10">
        <v>374</v>
      </c>
      <c r="J7" s="10">
        <v>346</v>
      </c>
      <c r="K7" s="10">
        <v>279</v>
      </c>
      <c r="L7" s="10">
        <v>357</v>
      </c>
      <c r="M7" s="10"/>
      <c r="N7" s="10">
        <v>567</v>
      </c>
      <c r="O7" s="10">
        <v>497</v>
      </c>
      <c r="P7" s="10">
        <v>432</v>
      </c>
      <c r="Q7" s="10">
        <v>477</v>
      </c>
      <c r="R7" s="10"/>
      <c r="S7" s="10">
        <v>278</v>
      </c>
      <c r="T7" s="10">
        <v>287</v>
      </c>
      <c r="U7" s="10">
        <v>145</v>
      </c>
      <c r="V7" s="10">
        <v>172</v>
      </c>
      <c r="W7" s="10">
        <v>135</v>
      </c>
      <c r="X7" s="10">
        <v>175</v>
      </c>
      <c r="Y7" s="10">
        <v>189</v>
      </c>
      <c r="Z7" s="10">
        <v>101</v>
      </c>
      <c r="AA7" s="10">
        <v>230</v>
      </c>
      <c r="AB7" s="10">
        <v>167</v>
      </c>
      <c r="AC7" s="10">
        <v>100</v>
      </c>
      <c r="AD7" s="10"/>
      <c r="AE7" s="10">
        <v>717</v>
      </c>
      <c r="AF7" s="10">
        <v>784</v>
      </c>
      <c r="AG7" s="10">
        <v>285</v>
      </c>
      <c r="AH7" s="10"/>
      <c r="AI7" s="10">
        <v>707</v>
      </c>
      <c r="AJ7" s="10">
        <v>563</v>
      </c>
      <c r="AK7" s="10">
        <v>124</v>
      </c>
      <c r="AL7" s="10">
        <v>35</v>
      </c>
      <c r="AM7" s="10">
        <v>276</v>
      </c>
      <c r="AN7" s="10"/>
      <c r="AO7" s="10">
        <v>377</v>
      </c>
      <c r="AP7" s="10">
        <v>741</v>
      </c>
      <c r="AQ7" s="10">
        <v>130</v>
      </c>
      <c r="AR7" s="10"/>
      <c r="AS7" s="10">
        <v>430</v>
      </c>
      <c r="AT7" s="10">
        <v>436</v>
      </c>
      <c r="AU7" s="10">
        <v>531</v>
      </c>
      <c r="AV7" s="10">
        <v>264</v>
      </c>
      <c r="AW7" s="10">
        <v>26</v>
      </c>
      <c r="AX7" s="10"/>
      <c r="AY7" s="10">
        <v>13</v>
      </c>
      <c r="AZ7" s="10">
        <v>91</v>
      </c>
      <c r="BA7" s="10">
        <v>129</v>
      </c>
      <c r="BB7" s="10">
        <v>138</v>
      </c>
      <c r="BC7" s="10">
        <v>209</v>
      </c>
      <c r="BD7" s="10">
        <v>208</v>
      </c>
      <c r="BE7" s="10">
        <v>186</v>
      </c>
      <c r="BF7" s="10">
        <v>146</v>
      </c>
      <c r="BG7" s="10">
        <v>133</v>
      </c>
      <c r="BH7" s="10">
        <v>106</v>
      </c>
      <c r="BI7" s="10">
        <v>175</v>
      </c>
      <c r="BJ7" s="10">
        <v>102</v>
      </c>
      <c r="BK7" s="10">
        <v>86</v>
      </c>
      <c r="BL7" s="10">
        <v>39</v>
      </c>
      <c r="BM7" s="10">
        <v>45</v>
      </c>
      <c r="BN7" s="10">
        <v>79</v>
      </c>
      <c r="BO7" s="10"/>
      <c r="BP7" s="10">
        <v>455</v>
      </c>
      <c r="BQ7" s="10">
        <v>554</v>
      </c>
      <c r="BR7" s="10">
        <v>252</v>
      </c>
      <c r="BS7" s="10">
        <v>407</v>
      </c>
      <c r="BT7" s="10">
        <v>206</v>
      </c>
      <c r="BU7" s="10">
        <v>104</v>
      </c>
      <c r="BV7" s="10"/>
      <c r="BW7" s="10">
        <v>76</v>
      </c>
      <c r="BX7" s="10">
        <v>429</v>
      </c>
      <c r="BY7" s="10">
        <v>621</v>
      </c>
      <c r="BZ7" s="10">
        <v>354</v>
      </c>
      <c r="CA7" s="10">
        <v>191</v>
      </c>
      <c r="CB7" s="10">
        <v>89</v>
      </c>
      <c r="CC7" s="10">
        <v>50</v>
      </c>
      <c r="CD7" s="10">
        <v>69</v>
      </c>
      <c r="CE7" s="10"/>
      <c r="CF7" s="10">
        <v>175</v>
      </c>
      <c r="CG7" s="10">
        <v>682</v>
      </c>
      <c r="CH7" s="10">
        <v>751</v>
      </c>
      <c r="CI7" s="10">
        <v>305</v>
      </c>
      <c r="CJ7" s="10">
        <v>66</v>
      </c>
      <c r="CK7" s="10"/>
      <c r="CL7" s="10">
        <v>255</v>
      </c>
      <c r="CM7" s="10"/>
      <c r="CN7" s="10">
        <v>1087</v>
      </c>
      <c r="CO7" s="10">
        <v>396</v>
      </c>
      <c r="CP7" s="10">
        <v>496</v>
      </c>
    </row>
    <row r="8" spans="2:94" ht="30" customHeight="1" x14ac:dyDescent="0.35">
      <c r="B8" s="11" t="s">
        <v>20</v>
      </c>
      <c r="C8" s="11">
        <v>1980</v>
      </c>
      <c r="D8" s="11">
        <v>961</v>
      </c>
      <c r="E8" s="11">
        <v>1014</v>
      </c>
      <c r="F8" s="11"/>
      <c r="G8" s="11">
        <v>258</v>
      </c>
      <c r="H8" s="11">
        <v>347</v>
      </c>
      <c r="I8" s="11">
        <v>367</v>
      </c>
      <c r="J8" s="11">
        <v>339</v>
      </c>
      <c r="K8" s="11">
        <v>263</v>
      </c>
      <c r="L8" s="11">
        <v>408</v>
      </c>
      <c r="M8" s="11"/>
      <c r="N8" s="11">
        <v>552</v>
      </c>
      <c r="O8" s="11">
        <v>488</v>
      </c>
      <c r="P8" s="11">
        <v>434</v>
      </c>
      <c r="Q8" s="11">
        <v>500</v>
      </c>
      <c r="R8" s="11"/>
      <c r="S8" s="11">
        <v>286</v>
      </c>
      <c r="T8" s="11">
        <v>279</v>
      </c>
      <c r="U8" s="11">
        <v>147</v>
      </c>
      <c r="V8" s="11">
        <v>163</v>
      </c>
      <c r="W8" s="11">
        <v>136</v>
      </c>
      <c r="X8" s="11">
        <v>183</v>
      </c>
      <c r="Y8" s="11">
        <v>179</v>
      </c>
      <c r="Z8" s="11">
        <v>100</v>
      </c>
      <c r="AA8" s="11">
        <v>220</v>
      </c>
      <c r="AB8" s="11">
        <v>189</v>
      </c>
      <c r="AC8" s="11">
        <v>98</v>
      </c>
      <c r="AD8" s="11"/>
      <c r="AE8" s="11">
        <v>728</v>
      </c>
      <c r="AF8" s="11">
        <v>784</v>
      </c>
      <c r="AG8" s="11">
        <v>281</v>
      </c>
      <c r="AH8" s="11"/>
      <c r="AI8" s="11">
        <v>717</v>
      </c>
      <c r="AJ8" s="11">
        <v>556</v>
      </c>
      <c r="AK8" s="11">
        <v>125</v>
      </c>
      <c r="AL8" s="11">
        <v>36</v>
      </c>
      <c r="AM8" s="11">
        <v>274</v>
      </c>
      <c r="AN8" s="11"/>
      <c r="AO8" s="11">
        <v>385</v>
      </c>
      <c r="AP8" s="11">
        <v>732</v>
      </c>
      <c r="AQ8" s="11">
        <v>129</v>
      </c>
      <c r="AR8" s="11"/>
      <c r="AS8" s="11">
        <v>441</v>
      </c>
      <c r="AT8" s="11">
        <v>433</v>
      </c>
      <c r="AU8" s="11">
        <v>522</v>
      </c>
      <c r="AV8" s="11">
        <v>259</v>
      </c>
      <c r="AW8" s="11">
        <v>26</v>
      </c>
      <c r="AX8" s="11"/>
      <c r="AY8" s="11">
        <v>12</v>
      </c>
      <c r="AZ8" s="11">
        <v>89</v>
      </c>
      <c r="BA8" s="11">
        <v>133</v>
      </c>
      <c r="BB8" s="11">
        <v>141</v>
      </c>
      <c r="BC8" s="11">
        <v>211</v>
      </c>
      <c r="BD8" s="11">
        <v>213</v>
      </c>
      <c r="BE8" s="11">
        <v>187</v>
      </c>
      <c r="BF8" s="11">
        <v>145</v>
      </c>
      <c r="BG8" s="11">
        <v>133</v>
      </c>
      <c r="BH8" s="11">
        <v>105</v>
      </c>
      <c r="BI8" s="11">
        <v>174</v>
      </c>
      <c r="BJ8" s="11">
        <v>100</v>
      </c>
      <c r="BK8" s="11">
        <v>84</v>
      </c>
      <c r="BL8" s="11">
        <v>38</v>
      </c>
      <c r="BM8" s="11">
        <v>44</v>
      </c>
      <c r="BN8" s="11">
        <v>77</v>
      </c>
      <c r="BO8" s="11"/>
      <c r="BP8" s="11">
        <v>453</v>
      </c>
      <c r="BQ8" s="11">
        <v>553</v>
      </c>
      <c r="BR8" s="11">
        <v>252</v>
      </c>
      <c r="BS8" s="11">
        <v>408</v>
      </c>
      <c r="BT8" s="11">
        <v>208</v>
      </c>
      <c r="BU8" s="11">
        <v>105</v>
      </c>
      <c r="BV8" s="11"/>
      <c r="BW8" s="11">
        <v>75</v>
      </c>
      <c r="BX8" s="11">
        <v>431</v>
      </c>
      <c r="BY8" s="11">
        <v>627</v>
      </c>
      <c r="BZ8" s="11">
        <v>354</v>
      </c>
      <c r="CA8" s="11">
        <v>189</v>
      </c>
      <c r="CB8" s="11">
        <v>89</v>
      </c>
      <c r="CC8" s="11">
        <v>51</v>
      </c>
      <c r="CD8" s="11">
        <v>67</v>
      </c>
      <c r="CE8" s="11"/>
      <c r="CF8" s="11">
        <v>178</v>
      </c>
      <c r="CG8" s="11">
        <v>686</v>
      </c>
      <c r="CH8" s="11">
        <v>749</v>
      </c>
      <c r="CI8" s="11">
        <v>302</v>
      </c>
      <c r="CJ8" s="11">
        <v>65</v>
      </c>
      <c r="CK8" s="11"/>
      <c r="CL8" s="11">
        <v>254</v>
      </c>
      <c r="CM8" s="11"/>
      <c r="CN8" s="11">
        <v>1081</v>
      </c>
      <c r="CO8" s="11">
        <v>397</v>
      </c>
      <c r="CP8" s="11">
        <v>502</v>
      </c>
    </row>
    <row r="9" spans="2:94" x14ac:dyDescent="0.35">
      <c r="B9" s="18" t="s">
        <v>205</v>
      </c>
      <c r="C9" s="17">
        <v>0.30385419211482201</v>
      </c>
      <c r="D9" s="17">
        <v>0.28736878777205999</v>
      </c>
      <c r="E9" s="17">
        <v>0.31701373184529402</v>
      </c>
      <c r="F9" s="17"/>
      <c r="G9" s="17">
        <v>0.36112767273375701</v>
      </c>
      <c r="H9" s="17">
        <v>0.34557488879429199</v>
      </c>
      <c r="I9" s="17">
        <v>0.28948696621243902</v>
      </c>
      <c r="J9" s="17">
        <v>0.29384550876937199</v>
      </c>
      <c r="K9" s="17">
        <v>0.29609328319350497</v>
      </c>
      <c r="L9" s="17">
        <v>0.258453407615511</v>
      </c>
      <c r="M9" s="17"/>
      <c r="N9" s="17">
        <v>0.31717853204847302</v>
      </c>
      <c r="O9" s="17">
        <v>0.33523031770549899</v>
      </c>
      <c r="P9" s="17">
        <v>0.29197281558278498</v>
      </c>
      <c r="Q9" s="17">
        <v>0.26496811224231898</v>
      </c>
      <c r="R9" s="17"/>
      <c r="S9" s="17">
        <v>0.29168734353767101</v>
      </c>
      <c r="T9" s="17">
        <v>0.29866529955147503</v>
      </c>
      <c r="U9" s="17">
        <v>0.31020054818957699</v>
      </c>
      <c r="V9" s="17">
        <v>0.26553153121519701</v>
      </c>
      <c r="W9" s="17">
        <v>0.26467340813503198</v>
      </c>
      <c r="X9" s="17">
        <v>0.28960255514167599</v>
      </c>
      <c r="Y9" s="17">
        <v>0.39529956016634998</v>
      </c>
      <c r="Z9" s="17">
        <v>0.30097793365672398</v>
      </c>
      <c r="AA9" s="17">
        <v>0.316249453976293</v>
      </c>
      <c r="AB9" s="17">
        <v>0.29029804960711297</v>
      </c>
      <c r="AC9" s="17">
        <v>0.32310629055577</v>
      </c>
      <c r="AD9" s="17"/>
      <c r="AE9" s="17">
        <v>0.238990708838001</v>
      </c>
      <c r="AF9" s="17">
        <v>0.34522656821465902</v>
      </c>
      <c r="AG9" s="17">
        <v>0.288047327594115</v>
      </c>
      <c r="AH9" s="17"/>
      <c r="AI9" s="17">
        <v>0.22099019841023901</v>
      </c>
      <c r="AJ9" s="17">
        <v>0.38609891538654001</v>
      </c>
      <c r="AK9" s="17">
        <v>0.35395593309106999</v>
      </c>
      <c r="AL9" s="17">
        <v>0.143191337591765</v>
      </c>
      <c r="AM9" s="17">
        <v>0.25417449094002997</v>
      </c>
      <c r="AN9" s="17"/>
      <c r="AO9" s="17">
        <v>0.220168055087021</v>
      </c>
      <c r="AP9" s="17">
        <v>0.38233525184734701</v>
      </c>
      <c r="AQ9" s="17">
        <v>0.349809834420373</v>
      </c>
      <c r="AR9" s="17"/>
      <c r="AS9" s="17">
        <v>0.24027315442797201</v>
      </c>
      <c r="AT9" s="17">
        <v>0.26398216647223299</v>
      </c>
      <c r="AU9" s="17">
        <v>0.337096871673082</v>
      </c>
      <c r="AV9" s="17">
        <v>0.43856480274973603</v>
      </c>
      <c r="AW9" s="17">
        <v>0.31001629507228301</v>
      </c>
      <c r="AX9" s="17"/>
      <c r="AY9" s="17">
        <v>0.146575531500336</v>
      </c>
      <c r="AZ9" s="17">
        <v>0.24756996088116801</v>
      </c>
      <c r="BA9" s="17">
        <v>0.34448916501554699</v>
      </c>
      <c r="BB9" s="17">
        <v>0.35839970354945699</v>
      </c>
      <c r="BC9" s="17">
        <v>0.28231647154498801</v>
      </c>
      <c r="BD9" s="17">
        <v>0.27508693565259101</v>
      </c>
      <c r="BE9" s="17">
        <v>0.26753397695094999</v>
      </c>
      <c r="BF9" s="17">
        <v>0.34837241584059297</v>
      </c>
      <c r="BG9" s="17">
        <v>0.24711774702067199</v>
      </c>
      <c r="BH9" s="17">
        <v>0.29118801277699502</v>
      </c>
      <c r="BI9" s="17">
        <v>0.29151980913908798</v>
      </c>
      <c r="BJ9" s="17">
        <v>0.28929396916271499</v>
      </c>
      <c r="BK9" s="17">
        <v>0.39425679202374903</v>
      </c>
      <c r="BL9" s="17">
        <v>0.40936144732990298</v>
      </c>
      <c r="BM9" s="17">
        <v>0.38598853832617802</v>
      </c>
      <c r="BN9" s="17">
        <v>0.400638219092254</v>
      </c>
      <c r="BO9" s="17"/>
      <c r="BP9" s="17">
        <v>0.33765096177801901</v>
      </c>
      <c r="BQ9" s="17">
        <v>0.28148824587335403</v>
      </c>
      <c r="BR9" s="17">
        <v>0.26997771669756998</v>
      </c>
      <c r="BS9" s="17">
        <v>0.30826374329538198</v>
      </c>
      <c r="BT9" s="17">
        <v>0.312587748619503</v>
      </c>
      <c r="BU9" s="17">
        <v>0.32514859062770701</v>
      </c>
      <c r="BV9" s="17"/>
      <c r="BW9" s="17">
        <v>0.33881728871262601</v>
      </c>
      <c r="BX9" s="17">
        <v>0.32486376665752198</v>
      </c>
      <c r="BY9" s="17">
        <v>0.29682061189829301</v>
      </c>
      <c r="BZ9" s="17">
        <v>0.28026968417050901</v>
      </c>
      <c r="CA9" s="17">
        <v>0.28926536630875999</v>
      </c>
      <c r="CB9" s="17">
        <v>0.28073984914608102</v>
      </c>
      <c r="CC9" s="17">
        <v>0.34321490909302799</v>
      </c>
      <c r="CD9" s="17">
        <v>0.37617661690978998</v>
      </c>
      <c r="CE9" s="17"/>
      <c r="CF9" s="17">
        <v>0.32838461490179599</v>
      </c>
      <c r="CG9" s="17">
        <v>0.31502572608836499</v>
      </c>
      <c r="CH9" s="17">
        <v>0.27818277032302802</v>
      </c>
      <c r="CI9" s="17">
        <v>0.341249156465049</v>
      </c>
      <c r="CJ9" s="17">
        <v>0.24094135835115801</v>
      </c>
      <c r="CK9" s="17"/>
      <c r="CL9" s="17">
        <v>0.29984801931284</v>
      </c>
      <c r="CM9" s="17"/>
      <c r="CN9" s="17">
        <v>0.37117323148064602</v>
      </c>
      <c r="CO9" s="17">
        <v>0.19636669873937099</v>
      </c>
      <c r="CP9" s="17">
        <v>0.243837068334091</v>
      </c>
    </row>
    <row r="10" spans="2:94" x14ac:dyDescent="0.35">
      <c r="B10" s="18" t="s">
        <v>206</v>
      </c>
      <c r="C10" s="17">
        <v>0.376834082287334</v>
      </c>
      <c r="D10" s="17">
        <v>0.39762425855644901</v>
      </c>
      <c r="E10" s="17">
        <v>0.35803845699658499</v>
      </c>
      <c r="F10" s="17"/>
      <c r="G10" s="17">
        <v>0.31415641730582899</v>
      </c>
      <c r="H10" s="17">
        <v>0.37836794382067701</v>
      </c>
      <c r="I10" s="17">
        <v>0.42098585255731902</v>
      </c>
      <c r="J10" s="17">
        <v>0.37665208169403802</v>
      </c>
      <c r="K10" s="17">
        <v>0.34447486259029297</v>
      </c>
      <c r="L10" s="17">
        <v>0.39643413772076902</v>
      </c>
      <c r="M10" s="17"/>
      <c r="N10" s="17">
        <v>0.404624286541724</v>
      </c>
      <c r="O10" s="17">
        <v>0.34928999263007698</v>
      </c>
      <c r="P10" s="17">
        <v>0.37079493512386902</v>
      </c>
      <c r="Q10" s="17">
        <v>0.378307219208599</v>
      </c>
      <c r="R10" s="17"/>
      <c r="S10" s="17">
        <v>0.37799010224108498</v>
      </c>
      <c r="T10" s="17">
        <v>0.399504077919902</v>
      </c>
      <c r="U10" s="17">
        <v>0.372808190186739</v>
      </c>
      <c r="V10" s="17">
        <v>0.37336972752137998</v>
      </c>
      <c r="W10" s="17">
        <v>0.40868585386449302</v>
      </c>
      <c r="X10" s="17">
        <v>0.34968662304350301</v>
      </c>
      <c r="Y10" s="17">
        <v>0.317130271808583</v>
      </c>
      <c r="Z10" s="17">
        <v>0.401451298176217</v>
      </c>
      <c r="AA10" s="17">
        <v>0.37362680702136097</v>
      </c>
      <c r="AB10" s="17">
        <v>0.40161648085080598</v>
      </c>
      <c r="AC10" s="17">
        <v>0.37078534719706902</v>
      </c>
      <c r="AD10" s="17"/>
      <c r="AE10" s="17">
        <v>0.36445186421536402</v>
      </c>
      <c r="AF10" s="17">
        <v>0.41492051202626501</v>
      </c>
      <c r="AG10" s="17">
        <v>0.37243980900343099</v>
      </c>
      <c r="AH10" s="17"/>
      <c r="AI10" s="17">
        <v>0.407544549968476</v>
      </c>
      <c r="AJ10" s="17">
        <v>0.39610198010759901</v>
      </c>
      <c r="AK10" s="17">
        <v>0.36833112990970301</v>
      </c>
      <c r="AL10" s="17">
        <v>0.36221399184238801</v>
      </c>
      <c r="AM10" s="17">
        <v>0.340484417119572</v>
      </c>
      <c r="AN10" s="17"/>
      <c r="AO10" s="17">
        <v>0.43978029279327602</v>
      </c>
      <c r="AP10" s="17">
        <v>0.39767038608701499</v>
      </c>
      <c r="AQ10" s="17">
        <v>0.31146184453453302</v>
      </c>
      <c r="AR10" s="17"/>
      <c r="AS10" s="17">
        <v>0.409040268744641</v>
      </c>
      <c r="AT10" s="17">
        <v>0.376024308869358</v>
      </c>
      <c r="AU10" s="17">
        <v>0.37037471452904802</v>
      </c>
      <c r="AV10" s="17">
        <v>0.335914009249967</v>
      </c>
      <c r="AW10" s="17">
        <v>0.408677817701461</v>
      </c>
      <c r="AX10" s="17"/>
      <c r="AY10" s="17">
        <v>0.37734506007726698</v>
      </c>
      <c r="AZ10" s="17">
        <v>0.33682866038269399</v>
      </c>
      <c r="BA10" s="17">
        <v>0.36305361989077101</v>
      </c>
      <c r="BB10" s="17">
        <v>0.24615709365168001</v>
      </c>
      <c r="BC10" s="17">
        <v>0.41725452599303497</v>
      </c>
      <c r="BD10" s="17">
        <v>0.44631525354805301</v>
      </c>
      <c r="BE10" s="17">
        <v>0.33783437950094197</v>
      </c>
      <c r="BF10" s="17">
        <v>0.34063139338117798</v>
      </c>
      <c r="BG10" s="17">
        <v>0.44351594411075101</v>
      </c>
      <c r="BH10" s="17">
        <v>0.358549068833593</v>
      </c>
      <c r="BI10" s="17">
        <v>0.372999470411986</v>
      </c>
      <c r="BJ10" s="17">
        <v>0.428458240521151</v>
      </c>
      <c r="BK10" s="17">
        <v>0.37543425602249297</v>
      </c>
      <c r="BL10" s="17">
        <v>0.37653369349494797</v>
      </c>
      <c r="BM10" s="17">
        <v>0.41455001070175601</v>
      </c>
      <c r="BN10" s="17">
        <v>0.367466784729931</v>
      </c>
      <c r="BO10" s="17"/>
      <c r="BP10" s="17">
        <v>0.366565077381792</v>
      </c>
      <c r="BQ10" s="17">
        <v>0.40562192551968501</v>
      </c>
      <c r="BR10" s="17">
        <v>0.37484536759769599</v>
      </c>
      <c r="BS10" s="17">
        <v>0.37271896987710901</v>
      </c>
      <c r="BT10" s="17">
        <v>0.36865268293972497</v>
      </c>
      <c r="BU10" s="17">
        <v>0.30093705834670698</v>
      </c>
      <c r="BV10" s="17"/>
      <c r="BW10" s="17">
        <v>0.296870406973128</v>
      </c>
      <c r="BX10" s="17">
        <v>0.40533087428230702</v>
      </c>
      <c r="BY10" s="17">
        <v>0.39786431897019497</v>
      </c>
      <c r="BZ10" s="17">
        <v>0.40469068546388398</v>
      </c>
      <c r="CA10" s="17">
        <v>0.36163362973053198</v>
      </c>
      <c r="CB10" s="17">
        <v>0.37489896636447501</v>
      </c>
      <c r="CC10" s="17">
        <v>0.301233427072088</v>
      </c>
      <c r="CD10" s="17">
        <v>0.25249523544324498</v>
      </c>
      <c r="CE10" s="17"/>
      <c r="CF10" s="17">
        <v>0.39080154105135301</v>
      </c>
      <c r="CG10" s="17">
        <v>0.387214550714848</v>
      </c>
      <c r="CH10" s="17">
        <v>0.38829560693167903</v>
      </c>
      <c r="CI10" s="17">
        <v>0.34282986993255998</v>
      </c>
      <c r="CJ10" s="17">
        <v>0.25422883446621197</v>
      </c>
      <c r="CK10" s="17"/>
      <c r="CL10" s="17">
        <v>0.40661599077879002</v>
      </c>
      <c r="CM10" s="17"/>
      <c r="CN10" s="17">
        <v>0.357972877131217</v>
      </c>
      <c r="CO10" s="17">
        <v>0.39953522646158102</v>
      </c>
      <c r="CP10" s="17">
        <v>0.39950818994076698</v>
      </c>
    </row>
    <row r="11" spans="2:94" x14ac:dyDescent="0.35">
      <c r="B11" s="18" t="s">
        <v>207</v>
      </c>
      <c r="C11" s="17">
        <v>0.207885655301141</v>
      </c>
      <c r="D11" s="17">
        <v>0.210138643158404</v>
      </c>
      <c r="E11" s="17">
        <v>0.20676151373993701</v>
      </c>
      <c r="F11" s="17"/>
      <c r="G11" s="17">
        <v>0.20944768921233001</v>
      </c>
      <c r="H11" s="17">
        <v>0.19141197085915701</v>
      </c>
      <c r="I11" s="17">
        <v>0.19239748171816001</v>
      </c>
      <c r="J11" s="17">
        <v>0.19515025012209899</v>
      </c>
      <c r="K11" s="17">
        <v>0.222512767464316</v>
      </c>
      <c r="L11" s="17">
        <v>0.235988623927019</v>
      </c>
      <c r="M11" s="17"/>
      <c r="N11" s="17">
        <v>0.19898506669510599</v>
      </c>
      <c r="O11" s="17">
        <v>0.20528617704622601</v>
      </c>
      <c r="P11" s="17">
        <v>0.22060174441652999</v>
      </c>
      <c r="Q11" s="17">
        <v>0.211706877952304</v>
      </c>
      <c r="R11" s="17"/>
      <c r="S11" s="17">
        <v>0.22997602902474901</v>
      </c>
      <c r="T11" s="17">
        <v>0.21217776132923999</v>
      </c>
      <c r="U11" s="17">
        <v>0.21812069370574999</v>
      </c>
      <c r="V11" s="17">
        <v>0.22730928584585</v>
      </c>
      <c r="W11" s="17">
        <v>0.244988518453751</v>
      </c>
      <c r="X11" s="17">
        <v>0.19048117329164499</v>
      </c>
      <c r="Y11" s="17">
        <v>0.17240550395654999</v>
      </c>
      <c r="Z11" s="17">
        <v>0.206169944189144</v>
      </c>
      <c r="AA11" s="17">
        <v>0.177933697947395</v>
      </c>
      <c r="AB11" s="17">
        <v>0.212832764802136</v>
      </c>
      <c r="AC11" s="17">
        <v>0.18899243939322699</v>
      </c>
      <c r="AD11" s="17"/>
      <c r="AE11" s="17">
        <v>0.24699147445105099</v>
      </c>
      <c r="AF11" s="17">
        <v>0.173733129462527</v>
      </c>
      <c r="AG11" s="17">
        <v>0.197571982094392</v>
      </c>
      <c r="AH11" s="17"/>
      <c r="AI11" s="17">
        <v>0.236958252922574</v>
      </c>
      <c r="AJ11" s="17">
        <v>0.13875300623197101</v>
      </c>
      <c r="AK11" s="17">
        <v>0.24019777685889299</v>
      </c>
      <c r="AL11" s="17">
        <v>0.29985648923957903</v>
      </c>
      <c r="AM11" s="17">
        <v>0.24991487261185899</v>
      </c>
      <c r="AN11" s="17"/>
      <c r="AO11" s="17">
        <v>0.24153659617965101</v>
      </c>
      <c r="AP11" s="17">
        <v>0.15263125546447401</v>
      </c>
      <c r="AQ11" s="17">
        <v>0.27353592538475802</v>
      </c>
      <c r="AR11" s="17"/>
      <c r="AS11" s="17">
        <v>0.21649144055939201</v>
      </c>
      <c r="AT11" s="17">
        <v>0.240426687135782</v>
      </c>
      <c r="AU11" s="17">
        <v>0.19321020157538699</v>
      </c>
      <c r="AV11" s="17">
        <v>0.153483646302218</v>
      </c>
      <c r="AW11" s="17">
        <v>0.20023900987340601</v>
      </c>
      <c r="AX11" s="17"/>
      <c r="AY11" s="17">
        <v>0.32650308357268598</v>
      </c>
      <c r="AZ11" s="17">
        <v>0.23133132182452801</v>
      </c>
      <c r="BA11" s="17">
        <v>0.14640291645716499</v>
      </c>
      <c r="BB11" s="17">
        <v>0.28540422119148001</v>
      </c>
      <c r="BC11" s="17">
        <v>0.19235616540353001</v>
      </c>
      <c r="BD11" s="17">
        <v>0.18521695178678099</v>
      </c>
      <c r="BE11" s="17">
        <v>0.268166896652695</v>
      </c>
      <c r="BF11" s="17">
        <v>0.23502295957368699</v>
      </c>
      <c r="BG11" s="17">
        <v>0.22001089077743999</v>
      </c>
      <c r="BH11" s="17">
        <v>0.22538802923366599</v>
      </c>
      <c r="BI11" s="17">
        <v>0.20681349010917699</v>
      </c>
      <c r="BJ11" s="17">
        <v>0.173397801128791</v>
      </c>
      <c r="BK11" s="17">
        <v>0.15700127396882199</v>
      </c>
      <c r="BL11" s="17">
        <v>0.159544254274087</v>
      </c>
      <c r="BM11" s="17">
        <v>0.134962343224418</v>
      </c>
      <c r="BN11" s="17">
        <v>0.16828985199403301</v>
      </c>
      <c r="BO11" s="17"/>
      <c r="BP11" s="17">
        <v>0.19789621806802199</v>
      </c>
      <c r="BQ11" s="17">
        <v>0.19877603282861001</v>
      </c>
      <c r="BR11" s="17">
        <v>0.20101346657653801</v>
      </c>
      <c r="BS11" s="17">
        <v>0.223172161463048</v>
      </c>
      <c r="BT11" s="17">
        <v>0.20107784782299101</v>
      </c>
      <c r="BU11" s="17">
        <v>0.27148046515938901</v>
      </c>
      <c r="BV11" s="17"/>
      <c r="BW11" s="17">
        <v>0.192811060081542</v>
      </c>
      <c r="BX11" s="17">
        <v>0.17938735599470201</v>
      </c>
      <c r="BY11" s="17">
        <v>0.20658211906695001</v>
      </c>
      <c r="BZ11" s="17">
        <v>0.19708784150394801</v>
      </c>
      <c r="CA11" s="17">
        <v>0.21316670799587401</v>
      </c>
      <c r="CB11" s="17">
        <v>0.19542700521565201</v>
      </c>
      <c r="CC11" s="17">
        <v>0.253452304572376</v>
      </c>
      <c r="CD11" s="17">
        <v>0.25861827750767202</v>
      </c>
      <c r="CE11" s="17"/>
      <c r="CF11" s="17">
        <v>0.19440463485286799</v>
      </c>
      <c r="CG11" s="17">
        <v>0.19642196893699401</v>
      </c>
      <c r="CH11" s="17">
        <v>0.22884117957028399</v>
      </c>
      <c r="CI11" s="17">
        <v>0.18158453692991999</v>
      </c>
      <c r="CJ11" s="17">
        <v>0.24640004576025801</v>
      </c>
      <c r="CK11" s="17"/>
      <c r="CL11" s="17">
        <v>0.18726604586797699</v>
      </c>
      <c r="CM11" s="17"/>
      <c r="CN11" s="17">
        <v>0.170050235730871</v>
      </c>
      <c r="CO11" s="17">
        <v>0.26086358530621401</v>
      </c>
      <c r="CP11" s="17">
        <v>0.24749099746456599</v>
      </c>
    </row>
    <row r="12" spans="2:94" x14ac:dyDescent="0.35">
      <c r="B12" s="18" t="s">
        <v>208</v>
      </c>
      <c r="C12" s="17">
        <v>4.40744455228416E-2</v>
      </c>
      <c r="D12" s="17">
        <v>4.9486295937508903E-2</v>
      </c>
      <c r="E12" s="17">
        <v>3.9157735540916699E-2</v>
      </c>
      <c r="F12" s="17"/>
      <c r="G12" s="17">
        <v>6.6477240649046698E-2</v>
      </c>
      <c r="H12" s="17">
        <v>3.00611533885158E-2</v>
      </c>
      <c r="I12" s="17">
        <v>3.5620531377844898E-2</v>
      </c>
      <c r="J12" s="17">
        <v>4.6389802292909003E-2</v>
      </c>
      <c r="K12" s="17">
        <v>3.9222654279216E-2</v>
      </c>
      <c r="L12" s="17">
        <v>5.0634094577252098E-2</v>
      </c>
      <c r="M12" s="17"/>
      <c r="N12" s="17">
        <v>3.1583177298005201E-2</v>
      </c>
      <c r="O12" s="17">
        <v>4.0783413267521801E-2</v>
      </c>
      <c r="P12" s="17">
        <v>4.5413867263440003E-2</v>
      </c>
      <c r="Q12" s="17">
        <v>6.04451223584518E-2</v>
      </c>
      <c r="R12" s="17"/>
      <c r="S12" s="17">
        <v>3.2059318874721902E-2</v>
      </c>
      <c r="T12" s="17">
        <v>3.7736143109505099E-2</v>
      </c>
      <c r="U12" s="17">
        <v>4.4070473865254797E-2</v>
      </c>
      <c r="V12" s="17">
        <v>4.1400759713927399E-2</v>
      </c>
      <c r="W12" s="17">
        <v>3.7688888389786297E-2</v>
      </c>
      <c r="X12" s="17">
        <v>5.2985537546006302E-2</v>
      </c>
      <c r="Y12" s="17">
        <v>4.2046395577535298E-2</v>
      </c>
      <c r="Z12" s="17">
        <v>3.25574497804016E-2</v>
      </c>
      <c r="AA12" s="17">
        <v>5.6628116277812002E-2</v>
      </c>
      <c r="AB12" s="17">
        <v>5.4191517862236797E-2</v>
      </c>
      <c r="AC12" s="17">
        <v>6.1612670989111898E-2</v>
      </c>
      <c r="AD12" s="17"/>
      <c r="AE12" s="17">
        <v>5.6806085918065297E-2</v>
      </c>
      <c r="AF12" s="17">
        <v>3.2815429318113702E-2</v>
      </c>
      <c r="AG12" s="17">
        <v>3.5289928613342098E-2</v>
      </c>
      <c r="AH12" s="17"/>
      <c r="AI12" s="17">
        <v>5.7368389169964701E-2</v>
      </c>
      <c r="AJ12" s="17">
        <v>4.30856816215354E-2</v>
      </c>
      <c r="AK12" s="17">
        <v>2.2508454878637299E-2</v>
      </c>
      <c r="AL12" s="17">
        <v>0.116201312179741</v>
      </c>
      <c r="AM12" s="17">
        <v>1.9206435970828901E-2</v>
      </c>
      <c r="AN12" s="17"/>
      <c r="AO12" s="17">
        <v>4.2335476503410498E-2</v>
      </c>
      <c r="AP12" s="17">
        <v>3.2288030220197703E-2</v>
      </c>
      <c r="AQ12" s="17">
        <v>2.8447343559696001E-2</v>
      </c>
      <c r="AR12" s="17"/>
      <c r="AS12" s="17">
        <v>4.4303273383118701E-2</v>
      </c>
      <c r="AT12" s="17">
        <v>4.7468336434669703E-2</v>
      </c>
      <c r="AU12" s="17">
        <v>3.38204979427238E-2</v>
      </c>
      <c r="AV12" s="17">
        <v>2.8712812991963599E-2</v>
      </c>
      <c r="AW12" s="17">
        <v>4.4575321387649199E-2</v>
      </c>
      <c r="AX12" s="17"/>
      <c r="AY12" s="17">
        <v>7.3768892199396197E-2</v>
      </c>
      <c r="AZ12" s="17">
        <v>4.42779063753121E-2</v>
      </c>
      <c r="BA12" s="17">
        <v>6.3367807274546106E-2</v>
      </c>
      <c r="BB12" s="17">
        <v>5.7317035839490903E-2</v>
      </c>
      <c r="BC12" s="17">
        <v>6.0191719698817002E-2</v>
      </c>
      <c r="BD12" s="17">
        <v>3.8848113651682802E-2</v>
      </c>
      <c r="BE12" s="17">
        <v>5.4523827180068998E-2</v>
      </c>
      <c r="BF12" s="17">
        <v>4.92416150857291E-2</v>
      </c>
      <c r="BG12" s="17">
        <v>2.2666363814390699E-2</v>
      </c>
      <c r="BH12" s="17">
        <v>3.0018960575547E-2</v>
      </c>
      <c r="BI12" s="17">
        <v>5.0889446442606998E-2</v>
      </c>
      <c r="BJ12" s="17">
        <v>8.9266811491633805E-2</v>
      </c>
      <c r="BK12" s="17">
        <v>2.2479218303778699E-2</v>
      </c>
      <c r="BL12" s="17">
        <v>0</v>
      </c>
      <c r="BM12" s="17">
        <v>0</v>
      </c>
      <c r="BN12" s="17">
        <v>1.1987490392331299E-2</v>
      </c>
      <c r="BO12" s="17"/>
      <c r="BP12" s="17">
        <v>3.6969658004656798E-2</v>
      </c>
      <c r="BQ12" s="17">
        <v>4.8109800356220103E-2</v>
      </c>
      <c r="BR12" s="17">
        <v>7.6882465769617103E-2</v>
      </c>
      <c r="BS12" s="17">
        <v>2.7356797651677901E-2</v>
      </c>
      <c r="BT12" s="17">
        <v>4.5335480349618401E-2</v>
      </c>
      <c r="BU12" s="17">
        <v>3.7739294786938403E-2</v>
      </c>
      <c r="BV12" s="17"/>
      <c r="BW12" s="17">
        <v>4.1781977017292603E-2</v>
      </c>
      <c r="BX12" s="17">
        <v>3.48845773513018E-2</v>
      </c>
      <c r="BY12" s="17">
        <v>4.3042179453867499E-2</v>
      </c>
      <c r="BZ12" s="17">
        <v>5.2907528766576999E-2</v>
      </c>
      <c r="CA12" s="17">
        <v>7.83285538388514E-2</v>
      </c>
      <c r="CB12" s="17">
        <v>3.7029920645618698E-2</v>
      </c>
      <c r="CC12" s="17">
        <v>1.9116563419575398E-2</v>
      </c>
      <c r="CD12" s="17">
        <v>2.8608507782287799E-2</v>
      </c>
      <c r="CE12" s="17"/>
      <c r="CF12" s="17">
        <v>3.49750359724788E-2</v>
      </c>
      <c r="CG12" s="17">
        <v>4.2168178435483997E-2</v>
      </c>
      <c r="CH12" s="17">
        <v>4.19990187623204E-2</v>
      </c>
      <c r="CI12" s="17">
        <v>4.5131985574598701E-2</v>
      </c>
      <c r="CJ12" s="17">
        <v>0.108350150961795</v>
      </c>
      <c r="CK12" s="17"/>
      <c r="CL12" s="17">
        <v>4.3707062391341298E-2</v>
      </c>
      <c r="CM12" s="17"/>
      <c r="CN12" s="17">
        <v>3.5759073557276699E-2</v>
      </c>
      <c r="CO12" s="17">
        <v>5.28779639976555E-2</v>
      </c>
      <c r="CP12" s="17">
        <v>5.5022820474874098E-2</v>
      </c>
    </row>
    <row r="13" spans="2:94" x14ac:dyDescent="0.35">
      <c r="B13" s="18" t="s">
        <v>209</v>
      </c>
      <c r="C13" s="17">
        <v>2.0048525048105299E-2</v>
      </c>
      <c r="D13" s="17">
        <v>2.4946358587507201E-2</v>
      </c>
      <c r="E13" s="17">
        <v>1.5502218587441399E-2</v>
      </c>
      <c r="F13" s="17"/>
      <c r="G13" s="17">
        <v>1.53276011839775E-2</v>
      </c>
      <c r="H13" s="17">
        <v>1.17018017634374E-2</v>
      </c>
      <c r="I13" s="17">
        <v>1.9081318235682099E-2</v>
      </c>
      <c r="J13" s="17">
        <v>2.82967576201975E-2</v>
      </c>
      <c r="K13" s="17">
        <v>3.1416764824894097E-2</v>
      </c>
      <c r="L13" s="17">
        <v>1.6810497158892299E-2</v>
      </c>
      <c r="M13" s="17"/>
      <c r="N13" s="17">
        <v>2.41717366887443E-2</v>
      </c>
      <c r="O13" s="17">
        <v>1.8842197987948998E-2</v>
      </c>
      <c r="P13" s="17">
        <v>1.3762987238140401E-2</v>
      </c>
      <c r="Q13" s="17">
        <v>2.23674118434335E-2</v>
      </c>
      <c r="R13" s="17"/>
      <c r="S13" s="17">
        <v>2.22251925713093E-2</v>
      </c>
      <c r="T13" s="17">
        <v>1.4184125721346899E-2</v>
      </c>
      <c r="U13" s="17">
        <v>1.28125692483399E-2</v>
      </c>
      <c r="V13" s="17">
        <v>2.1855959027550099E-2</v>
      </c>
      <c r="W13" s="17">
        <v>2.9963641150980502E-2</v>
      </c>
      <c r="X13" s="17">
        <v>3.3076152583482003E-2</v>
      </c>
      <c r="Y13" s="17">
        <v>2.0096501909017499E-2</v>
      </c>
      <c r="Z13" s="17">
        <v>1.8083747596320299E-2</v>
      </c>
      <c r="AA13" s="17">
        <v>8.8932482750657509E-3</v>
      </c>
      <c r="AB13" s="17">
        <v>1.70484846231399E-2</v>
      </c>
      <c r="AC13" s="17">
        <v>3.2925106264286401E-2</v>
      </c>
      <c r="AD13" s="17"/>
      <c r="AE13" s="17">
        <v>3.6653155905723697E-2</v>
      </c>
      <c r="AF13" s="17">
        <v>6.2232202366926297E-3</v>
      </c>
      <c r="AG13" s="17">
        <v>2.5546921424392199E-2</v>
      </c>
      <c r="AH13" s="17"/>
      <c r="AI13" s="17">
        <v>3.6081781339240102E-2</v>
      </c>
      <c r="AJ13" s="17">
        <v>6.8233872272788904E-3</v>
      </c>
      <c r="AK13" s="17">
        <v>0</v>
      </c>
      <c r="AL13" s="17">
        <v>5.2853859994539697E-2</v>
      </c>
      <c r="AM13" s="17">
        <v>2.5712525278519801E-2</v>
      </c>
      <c r="AN13" s="17"/>
      <c r="AO13" s="17">
        <v>2.15597444580015E-2</v>
      </c>
      <c r="AP13" s="17">
        <v>3.9292646431710199E-3</v>
      </c>
      <c r="AQ13" s="17">
        <v>7.3841724658765201E-3</v>
      </c>
      <c r="AR13" s="17"/>
      <c r="AS13" s="17">
        <v>1.51854061382636E-2</v>
      </c>
      <c r="AT13" s="17">
        <v>2.5507893562082499E-2</v>
      </c>
      <c r="AU13" s="17">
        <v>2.6386690211849799E-2</v>
      </c>
      <c r="AV13" s="17">
        <v>1.22299323209435E-2</v>
      </c>
      <c r="AW13" s="17">
        <v>3.6491555965201899E-2</v>
      </c>
      <c r="AX13" s="17"/>
      <c r="AY13" s="17">
        <v>0</v>
      </c>
      <c r="AZ13" s="17">
        <v>3.1364301680304602E-2</v>
      </c>
      <c r="BA13" s="17">
        <v>2.2040398570663901E-2</v>
      </c>
      <c r="BB13" s="17">
        <v>1.4683825304914499E-2</v>
      </c>
      <c r="BC13" s="17">
        <v>9.7028332138595508E-3</v>
      </c>
      <c r="BD13" s="17">
        <v>1.46656138130306E-2</v>
      </c>
      <c r="BE13" s="17">
        <v>2.7825509602023499E-2</v>
      </c>
      <c r="BF13" s="17">
        <v>0</v>
      </c>
      <c r="BG13" s="17">
        <v>1.4152344409598E-2</v>
      </c>
      <c r="BH13" s="17">
        <v>2.7053442565429499E-2</v>
      </c>
      <c r="BI13" s="17">
        <v>2.68953028158876E-2</v>
      </c>
      <c r="BJ13" s="17">
        <v>0</v>
      </c>
      <c r="BK13" s="17">
        <v>3.9125936773048299E-2</v>
      </c>
      <c r="BL13" s="17">
        <v>2.8826209344225001E-2</v>
      </c>
      <c r="BM13" s="17">
        <v>4.30149605978392E-2</v>
      </c>
      <c r="BN13" s="17">
        <v>5.1617653791450099E-2</v>
      </c>
      <c r="BO13" s="17"/>
      <c r="BP13" s="17">
        <v>2.0692619894942199E-2</v>
      </c>
      <c r="BQ13" s="17">
        <v>1.42433639770935E-2</v>
      </c>
      <c r="BR13" s="17">
        <v>2.3703619381007599E-2</v>
      </c>
      <c r="BS13" s="17">
        <v>2.1741421467341499E-2</v>
      </c>
      <c r="BT13" s="17">
        <v>2.2568217702794501E-2</v>
      </c>
      <c r="BU13" s="17">
        <v>2.7682317623693099E-2</v>
      </c>
      <c r="BV13" s="17"/>
      <c r="BW13" s="17">
        <v>3.8247234147149103E-2</v>
      </c>
      <c r="BX13" s="17">
        <v>1.8480073495326401E-2</v>
      </c>
      <c r="BY13" s="17">
        <v>1.6217658800072299E-2</v>
      </c>
      <c r="BZ13" s="17">
        <v>3.03721762380391E-2</v>
      </c>
      <c r="CA13" s="17">
        <v>1.1459210421646399E-2</v>
      </c>
      <c r="CB13" s="17">
        <v>3.2305301282384402E-2</v>
      </c>
      <c r="CC13" s="17">
        <v>3.9538957806860002E-2</v>
      </c>
      <c r="CD13" s="17">
        <v>1.3636370065951401E-2</v>
      </c>
      <c r="CE13" s="17"/>
      <c r="CF13" s="17">
        <v>2.90623266914736E-2</v>
      </c>
      <c r="CG13" s="17">
        <v>2.63993277382325E-2</v>
      </c>
      <c r="CH13" s="17">
        <v>1.03472447015162E-2</v>
      </c>
      <c r="CI13" s="17">
        <v>1.9369120778323399E-2</v>
      </c>
      <c r="CJ13" s="17">
        <v>4.33236511300003E-2</v>
      </c>
      <c r="CK13" s="17"/>
      <c r="CL13" s="17">
        <v>1.0768518028618701E-2</v>
      </c>
      <c r="CM13" s="17"/>
      <c r="CN13" s="17">
        <v>1.0824936886694E-2</v>
      </c>
      <c r="CO13" s="17">
        <v>3.7716076175561601E-2</v>
      </c>
      <c r="CP13" s="17">
        <v>2.5948208208803499E-2</v>
      </c>
    </row>
    <row r="14" spans="2:94" x14ac:dyDescent="0.35">
      <c r="B14" s="18" t="s">
        <v>133</v>
      </c>
      <c r="C14" s="17">
        <v>4.7303099725756297E-2</v>
      </c>
      <c r="D14" s="17">
        <v>3.0435655988071301E-2</v>
      </c>
      <c r="E14" s="17">
        <v>6.3526343289826398E-2</v>
      </c>
      <c r="F14" s="17"/>
      <c r="G14" s="17">
        <v>3.34633789150603E-2</v>
      </c>
      <c r="H14" s="17">
        <v>4.2882241373920098E-2</v>
      </c>
      <c r="I14" s="17">
        <v>4.2427849898555497E-2</v>
      </c>
      <c r="J14" s="17">
        <v>5.9665599501383997E-2</v>
      </c>
      <c r="K14" s="17">
        <v>6.6279667647775403E-2</v>
      </c>
      <c r="L14" s="17">
        <v>4.1679239000555701E-2</v>
      </c>
      <c r="M14" s="17"/>
      <c r="N14" s="17">
        <v>2.3457200727948099E-2</v>
      </c>
      <c r="O14" s="17">
        <v>5.0567901362726701E-2</v>
      </c>
      <c r="P14" s="17">
        <v>5.7453650375235997E-2</v>
      </c>
      <c r="Q14" s="17">
        <v>6.2205256394893001E-2</v>
      </c>
      <c r="R14" s="17"/>
      <c r="S14" s="17">
        <v>4.6062013750464301E-2</v>
      </c>
      <c r="T14" s="17">
        <v>3.7732592368531902E-2</v>
      </c>
      <c r="U14" s="17">
        <v>4.1987524804339801E-2</v>
      </c>
      <c r="V14" s="17">
        <v>7.0532736676096205E-2</v>
      </c>
      <c r="W14" s="17">
        <v>1.39996900059574E-2</v>
      </c>
      <c r="X14" s="17">
        <v>8.4167958393687695E-2</v>
      </c>
      <c r="Y14" s="17">
        <v>5.3021766581963697E-2</v>
      </c>
      <c r="Z14" s="17">
        <v>4.0759626601193803E-2</v>
      </c>
      <c r="AA14" s="17">
        <v>6.6668676502073795E-2</v>
      </c>
      <c r="AB14" s="17">
        <v>2.40127022545687E-2</v>
      </c>
      <c r="AC14" s="17">
        <v>2.25781456005348E-2</v>
      </c>
      <c r="AD14" s="17"/>
      <c r="AE14" s="17">
        <v>5.6106710671794298E-2</v>
      </c>
      <c r="AF14" s="17">
        <v>2.7081140741743101E-2</v>
      </c>
      <c r="AG14" s="17">
        <v>8.11040312703281E-2</v>
      </c>
      <c r="AH14" s="17"/>
      <c r="AI14" s="17">
        <v>4.1056828189505699E-2</v>
      </c>
      <c r="AJ14" s="17">
        <v>2.91370294250754E-2</v>
      </c>
      <c r="AK14" s="17">
        <v>1.50067052616959E-2</v>
      </c>
      <c r="AL14" s="17">
        <v>2.5683009151986999E-2</v>
      </c>
      <c r="AM14" s="17">
        <v>0.110507258079191</v>
      </c>
      <c r="AN14" s="17"/>
      <c r="AO14" s="17">
        <v>3.4619834978640601E-2</v>
      </c>
      <c r="AP14" s="17">
        <v>3.1145811737795799E-2</v>
      </c>
      <c r="AQ14" s="17">
        <v>2.9360879634764098E-2</v>
      </c>
      <c r="AR14" s="17"/>
      <c r="AS14" s="17">
        <v>7.4706456746612804E-2</v>
      </c>
      <c r="AT14" s="17">
        <v>4.6590607525875002E-2</v>
      </c>
      <c r="AU14" s="17">
        <v>3.9111024067908902E-2</v>
      </c>
      <c r="AV14" s="17">
        <v>3.10947963851716E-2</v>
      </c>
      <c r="AW14" s="17">
        <v>0</v>
      </c>
      <c r="AX14" s="17"/>
      <c r="AY14" s="17">
        <v>7.5807432650315004E-2</v>
      </c>
      <c r="AZ14" s="17">
        <v>0.108627848855993</v>
      </c>
      <c r="BA14" s="17">
        <v>6.0646092791306498E-2</v>
      </c>
      <c r="BB14" s="17">
        <v>3.8038120462977103E-2</v>
      </c>
      <c r="BC14" s="17">
        <v>3.8178284145770999E-2</v>
      </c>
      <c r="BD14" s="17">
        <v>3.9867131547861097E-2</v>
      </c>
      <c r="BE14" s="17">
        <v>4.41154101133205E-2</v>
      </c>
      <c r="BF14" s="17">
        <v>2.6731616118813799E-2</v>
      </c>
      <c r="BG14" s="17">
        <v>5.2536709867148097E-2</v>
      </c>
      <c r="BH14" s="17">
        <v>6.7802486014768695E-2</v>
      </c>
      <c r="BI14" s="17">
        <v>5.0882481081254503E-2</v>
      </c>
      <c r="BJ14" s="17">
        <v>1.9583177695709199E-2</v>
      </c>
      <c r="BK14" s="17">
        <v>1.17025229081083E-2</v>
      </c>
      <c r="BL14" s="17">
        <v>2.5734395556836501E-2</v>
      </c>
      <c r="BM14" s="17">
        <v>2.1484147149808799E-2</v>
      </c>
      <c r="BN14" s="17">
        <v>0</v>
      </c>
      <c r="BO14" s="17"/>
      <c r="BP14" s="17">
        <v>4.0225464872567902E-2</v>
      </c>
      <c r="BQ14" s="17">
        <v>5.1760631445037397E-2</v>
      </c>
      <c r="BR14" s="17">
        <v>5.35773639775712E-2</v>
      </c>
      <c r="BS14" s="17">
        <v>4.6746906245441699E-2</v>
      </c>
      <c r="BT14" s="17">
        <v>4.9778022565367501E-2</v>
      </c>
      <c r="BU14" s="17">
        <v>3.70122734555655E-2</v>
      </c>
      <c r="BV14" s="17"/>
      <c r="BW14" s="17">
        <v>9.1472033068263195E-2</v>
      </c>
      <c r="BX14" s="17">
        <v>3.7053352218840797E-2</v>
      </c>
      <c r="BY14" s="17">
        <v>3.9473111810623303E-2</v>
      </c>
      <c r="BZ14" s="17">
        <v>3.4672083857043803E-2</v>
      </c>
      <c r="CA14" s="17">
        <v>4.6146531704337197E-2</v>
      </c>
      <c r="CB14" s="17">
        <v>7.9598957345789506E-2</v>
      </c>
      <c r="CC14" s="17">
        <v>4.3443838036071498E-2</v>
      </c>
      <c r="CD14" s="17">
        <v>7.0464992291053796E-2</v>
      </c>
      <c r="CE14" s="17"/>
      <c r="CF14" s="17">
        <v>2.2371846530030898E-2</v>
      </c>
      <c r="CG14" s="17">
        <v>3.2770248086076099E-2</v>
      </c>
      <c r="CH14" s="17">
        <v>5.2334179711172303E-2</v>
      </c>
      <c r="CI14" s="17">
        <v>6.9835330319549305E-2</v>
      </c>
      <c r="CJ14" s="17">
        <v>0.10675595933057599</v>
      </c>
      <c r="CK14" s="17"/>
      <c r="CL14" s="17">
        <v>5.1794363620433298E-2</v>
      </c>
      <c r="CM14" s="17"/>
      <c r="CN14" s="17">
        <v>5.4219645213296003E-2</v>
      </c>
      <c r="CO14" s="17">
        <v>5.26404493196162E-2</v>
      </c>
      <c r="CP14" s="17">
        <v>2.8192715576898699E-2</v>
      </c>
    </row>
    <row r="15" spans="2:94" x14ac:dyDescent="0.35">
      <c r="B15" s="18" t="s">
        <v>145</v>
      </c>
      <c r="C15" s="20">
        <v>0.68068827440215596</v>
      </c>
      <c r="D15" s="20">
        <v>0.68499304632850899</v>
      </c>
      <c r="E15" s="20">
        <v>0.67505218884187801</v>
      </c>
      <c r="F15" s="20"/>
      <c r="G15" s="20">
        <v>0.675284090039586</v>
      </c>
      <c r="H15" s="20">
        <v>0.72394283261497006</v>
      </c>
      <c r="I15" s="20">
        <v>0.71047281876975799</v>
      </c>
      <c r="J15" s="20">
        <v>0.67049759046341095</v>
      </c>
      <c r="K15" s="20">
        <v>0.64056814578379895</v>
      </c>
      <c r="L15" s="20">
        <v>0.65488754533628002</v>
      </c>
      <c r="M15" s="20"/>
      <c r="N15" s="20">
        <v>0.72180281859019702</v>
      </c>
      <c r="O15" s="20">
        <v>0.68452031033557603</v>
      </c>
      <c r="P15" s="20">
        <v>0.66276775070665295</v>
      </c>
      <c r="Q15" s="20">
        <v>0.64327533145091798</v>
      </c>
      <c r="R15" s="20"/>
      <c r="S15" s="20">
        <v>0.66967744577875499</v>
      </c>
      <c r="T15" s="20">
        <v>0.69816937747137597</v>
      </c>
      <c r="U15" s="20">
        <v>0.68300873837631504</v>
      </c>
      <c r="V15" s="20">
        <v>0.63890125873657699</v>
      </c>
      <c r="W15" s="20">
        <v>0.67335926199952501</v>
      </c>
      <c r="X15" s="20">
        <v>0.63928917818517905</v>
      </c>
      <c r="Y15" s="20">
        <v>0.71242983197493304</v>
      </c>
      <c r="Z15" s="20">
        <v>0.70242923183294104</v>
      </c>
      <c r="AA15" s="20">
        <v>0.68987626099765398</v>
      </c>
      <c r="AB15" s="20">
        <v>0.69191453045791895</v>
      </c>
      <c r="AC15" s="20">
        <v>0.69389163775284002</v>
      </c>
      <c r="AD15" s="20"/>
      <c r="AE15" s="20">
        <v>0.60344257305336502</v>
      </c>
      <c r="AF15" s="20">
        <v>0.76014708024092403</v>
      </c>
      <c r="AG15" s="20">
        <v>0.66048713659754599</v>
      </c>
      <c r="AH15" s="20"/>
      <c r="AI15" s="20">
        <v>0.62853474837871504</v>
      </c>
      <c r="AJ15" s="20">
        <v>0.78220089549413896</v>
      </c>
      <c r="AK15" s="20">
        <v>0.72228706300077405</v>
      </c>
      <c r="AL15" s="20">
        <v>0.50540532943415295</v>
      </c>
      <c r="AM15" s="20">
        <v>0.59465890805960098</v>
      </c>
      <c r="AN15" s="20"/>
      <c r="AO15" s="20">
        <v>0.65994834788029699</v>
      </c>
      <c r="AP15" s="20">
        <v>0.78000563793436095</v>
      </c>
      <c r="AQ15" s="20">
        <v>0.66127167895490602</v>
      </c>
      <c r="AR15" s="20"/>
      <c r="AS15" s="20">
        <v>0.64931342317261298</v>
      </c>
      <c r="AT15" s="20">
        <v>0.64000647534159105</v>
      </c>
      <c r="AU15" s="20">
        <v>0.70747158620213002</v>
      </c>
      <c r="AV15" s="20">
        <v>0.77447881199970303</v>
      </c>
      <c r="AW15" s="20">
        <v>0.71869411277374295</v>
      </c>
      <c r="AX15" s="20"/>
      <c r="AY15" s="20">
        <v>0.52392059157760296</v>
      </c>
      <c r="AZ15" s="20">
        <v>0.58439862126386199</v>
      </c>
      <c r="BA15" s="20">
        <v>0.70754278490631795</v>
      </c>
      <c r="BB15" s="20">
        <v>0.60455679720113698</v>
      </c>
      <c r="BC15" s="20">
        <v>0.69957099753802299</v>
      </c>
      <c r="BD15" s="20">
        <v>0.72140218920064403</v>
      </c>
      <c r="BE15" s="20">
        <v>0.60536835645189202</v>
      </c>
      <c r="BF15" s="20">
        <v>0.68900380922177096</v>
      </c>
      <c r="BG15" s="20">
        <v>0.69063369113142303</v>
      </c>
      <c r="BH15" s="20">
        <v>0.64973708161058896</v>
      </c>
      <c r="BI15" s="20">
        <v>0.66451927955107404</v>
      </c>
      <c r="BJ15" s="20">
        <v>0.71775220968386599</v>
      </c>
      <c r="BK15" s="20">
        <v>0.769691048046242</v>
      </c>
      <c r="BL15" s="20">
        <v>0.78589514082485101</v>
      </c>
      <c r="BM15" s="20">
        <v>0.80053854902793398</v>
      </c>
      <c r="BN15" s="20">
        <v>0.76810500382218505</v>
      </c>
      <c r="BO15" s="20"/>
      <c r="BP15" s="20">
        <v>0.70421603915981101</v>
      </c>
      <c r="BQ15" s="20">
        <v>0.68711017139303898</v>
      </c>
      <c r="BR15" s="20">
        <v>0.64482308429526602</v>
      </c>
      <c r="BS15" s="20">
        <v>0.68098271317249104</v>
      </c>
      <c r="BT15" s="20">
        <v>0.68124043155922798</v>
      </c>
      <c r="BU15" s="20">
        <v>0.62608564897441399</v>
      </c>
      <c r="BV15" s="20"/>
      <c r="BW15" s="20">
        <v>0.63568769568575301</v>
      </c>
      <c r="BX15" s="20">
        <v>0.730194640939829</v>
      </c>
      <c r="BY15" s="20">
        <v>0.69468493086848704</v>
      </c>
      <c r="BZ15" s="20">
        <v>0.684960369634393</v>
      </c>
      <c r="CA15" s="20">
        <v>0.65089899603929102</v>
      </c>
      <c r="CB15" s="20">
        <v>0.65563881551055603</v>
      </c>
      <c r="CC15" s="20">
        <v>0.64444833616511699</v>
      </c>
      <c r="CD15" s="20">
        <v>0.62867185235303502</v>
      </c>
      <c r="CE15" s="20"/>
      <c r="CF15" s="20">
        <v>0.71918615595314905</v>
      </c>
      <c r="CG15" s="20">
        <v>0.70224027680321299</v>
      </c>
      <c r="CH15" s="20">
        <v>0.66647837725470704</v>
      </c>
      <c r="CI15" s="20">
        <v>0.68407902639760898</v>
      </c>
      <c r="CJ15" s="20">
        <v>0.49517019281737001</v>
      </c>
      <c r="CK15" s="20"/>
      <c r="CL15" s="20">
        <v>0.70646401009162996</v>
      </c>
      <c r="CM15" s="20"/>
      <c r="CN15" s="20">
        <v>0.72914610861186302</v>
      </c>
      <c r="CO15" s="20">
        <v>0.59590192520095298</v>
      </c>
      <c r="CP15" s="20">
        <v>0.643345258274858</v>
      </c>
    </row>
    <row r="16" spans="2:94" x14ac:dyDescent="0.35">
      <c r="B16" s="18" t="s">
        <v>146</v>
      </c>
      <c r="C16" s="20">
        <v>6.4122970570946902E-2</v>
      </c>
      <c r="D16" s="20">
        <v>7.4432654525016101E-2</v>
      </c>
      <c r="E16" s="20">
        <v>5.4659954128358099E-2</v>
      </c>
      <c r="F16" s="20"/>
      <c r="G16" s="20">
        <v>8.1804841833024194E-2</v>
      </c>
      <c r="H16" s="20">
        <v>4.1762955151953197E-2</v>
      </c>
      <c r="I16" s="20">
        <v>5.4701849613526997E-2</v>
      </c>
      <c r="J16" s="20">
        <v>7.4686559913106507E-2</v>
      </c>
      <c r="K16" s="20">
        <v>7.0639419104110104E-2</v>
      </c>
      <c r="L16" s="20">
        <v>6.7444591736144394E-2</v>
      </c>
      <c r="M16" s="20"/>
      <c r="N16" s="20">
        <v>5.5754913986749498E-2</v>
      </c>
      <c r="O16" s="20">
        <v>5.9625611255470799E-2</v>
      </c>
      <c r="P16" s="20">
        <v>5.9176854501580299E-2</v>
      </c>
      <c r="Q16" s="20">
        <v>8.2812534201885293E-2</v>
      </c>
      <c r="R16" s="20"/>
      <c r="S16" s="20">
        <v>5.4284511446031199E-2</v>
      </c>
      <c r="T16" s="20">
        <v>5.19202688308519E-2</v>
      </c>
      <c r="U16" s="20">
        <v>5.6883043113594697E-2</v>
      </c>
      <c r="V16" s="20">
        <v>6.3256718741477605E-2</v>
      </c>
      <c r="W16" s="20">
        <v>6.7652529540766795E-2</v>
      </c>
      <c r="X16" s="20">
        <v>8.6061690129488194E-2</v>
      </c>
      <c r="Y16" s="20">
        <v>6.2142897486552801E-2</v>
      </c>
      <c r="Z16" s="20">
        <v>5.0641197376721798E-2</v>
      </c>
      <c r="AA16" s="20">
        <v>6.5521364552877798E-2</v>
      </c>
      <c r="AB16" s="20">
        <v>7.1240002485376694E-2</v>
      </c>
      <c r="AC16" s="20">
        <v>9.4537777253398403E-2</v>
      </c>
      <c r="AD16" s="20"/>
      <c r="AE16" s="20">
        <v>9.3459241823789105E-2</v>
      </c>
      <c r="AF16" s="20">
        <v>3.9038649554806397E-2</v>
      </c>
      <c r="AG16" s="20">
        <v>6.0836850037734203E-2</v>
      </c>
      <c r="AH16" s="20"/>
      <c r="AI16" s="20">
        <v>9.3450170509204802E-2</v>
      </c>
      <c r="AJ16" s="20">
        <v>4.99090688488142E-2</v>
      </c>
      <c r="AK16" s="20">
        <v>2.2508454878637299E-2</v>
      </c>
      <c r="AL16" s="20">
        <v>0.16905517217428101</v>
      </c>
      <c r="AM16" s="20">
        <v>4.4918961249348702E-2</v>
      </c>
      <c r="AN16" s="20"/>
      <c r="AO16" s="20">
        <v>6.3895220961411994E-2</v>
      </c>
      <c r="AP16" s="20">
        <v>3.62172948633687E-2</v>
      </c>
      <c r="AQ16" s="20">
        <v>3.5831516025572503E-2</v>
      </c>
      <c r="AR16" s="20"/>
      <c r="AS16" s="20">
        <v>5.9488679521382301E-2</v>
      </c>
      <c r="AT16" s="20">
        <v>7.2976229996752198E-2</v>
      </c>
      <c r="AU16" s="20">
        <v>6.0207188154573599E-2</v>
      </c>
      <c r="AV16" s="20">
        <v>4.0942745312907099E-2</v>
      </c>
      <c r="AW16" s="20">
        <v>8.1066877352851105E-2</v>
      </c>
      <c r="AX16" s="20"/>
      <c r="AY16" s="20">
        <v>7.3768892199396197E-2</v>
      </c>
      <c r="AZ16" s="20">
        <v>7.5642208055616694E-2</v>
      </c>
      <c r="BA16" s="20">
        <v>8.5408205845210097E-2</v>
      </c>
      <c r="BB16" s="20">
        <v>7.2000861144405501E-2</v>
      </c>
      <c r="BC16" s="20">
        <v>6.98945529126766E-2</v>
      </c>
      <c r="BD16" s="20">
        <v>5.3513727464713397E-2</v>
      </c>
      <c r="BE16" s="20">
        <v>8.2349336782092497E-2</v>
      </c>
      <c r="BF16" s="20">
        <v>4.92416150857291E-2</v>
      </c>
      <c r="BG16" s="20">
        <v>3.6818708223988701E-2</v>
      </c>
      <c r="BH16" s="20">
        <v>5.7072403140976599E-2</v>
      </c>
      <c r="BI16" s="20">
        <v>7.7784749258494601E-2</v>
      </c>
      <c r="BJ16" s="20">
        <v>8.9266811491633805E-2</v>
      </c>
      <c r="BK16" s="20">
        <v>6.1605155076827102E-2</v>
      </c>
      <c r="BL16" s="20">
        <v>2.8826209344225001E-2</v>
      </c>
      <c r="BM16" s="20">
        <v>4.30149605978392E-2</v>
      </c>
      <c r="BN16" s="20">
        <v>6.3605144183781395E-2</v>
      </c>
      <c r="BO16" s="20"/>
      <c r="BP16" s="20">
        <v>5.7662277899598997E-2</v>
      </c>
      <c r="BQ16" s="20">
        <v>6.2353164333313602E-2</v>
      </c>
      <c r="BR16" s="20">
        <v>0.100586085150625</v>
      </c>
      <c r="BS16" s="20">
        <v>4.9098219119019397E-2</v>
      </c>
      <c r="BT16" s="20">
        <v>6.7903698052412906E-2</v>
      </c>
      <c r="BU16" s="20">
        <v>6.5421612410631505E-2</v>
      </c>
      <c r="BV16" s="20"/>
      <c r="BW16" s="20">
        <v>8.0029211164441699E-2</v>
      </c>
      <c r="BX16" s="20">
        <v>5.3364650846628198E-2</v>
      </c>
      <c r="BY16" s="20">
        <v>5.9259838253939802E-2</v>
      </c>
      <c r="BZ16" s="20">
        <v>8.3279705004615998E-2</v>
      </c>
      <c r="CA16" s="20">
        <v>8.9787764260497796E-2</v>
      </c>
      <c r="CB16" s="20">
        <v>6.9335221928003093E-2</v>
      </c>
      <c r="CC16" s="20">
        <v>5.86555212264354E-2</v>
      </c>
      <c r="CD16" s="20">
        <v>4.2244877848239201E-2</v>
      </c>
      <c r="CE16" s="20"/>
      <c r="CF16" s="20">
        <v>6.4037362663952394E-2</v>
      </c>
      <c r="CG16" s="20">
        <v>6.8567506173716403E-2</v>
      </c>
      <c r="CH16" s="20">
        <v>5.2346263463836598E-2</v>
      </c>
      <c r="CI16" s="20">
        <v>6.4501106352922097E-2</v>
      </c>
      <c r="CJ16" s="20">
        <v>0.15167380209179601</v>
      </c>
      <c r="CK16" s="20"/>
      <c r="CL16" s="20">
        <v>5.447558041996E-2</v>
      </c>
      <c r="CM16" s="20"/>
      <c r="CN16" s="20">
        <v>4.6584010443970703E-2</v>
      </c>
      <c r="CO16" s="20">
        <v>9.0594040173217094E-2</v>
      </c>
      <c r="CP16" s="20">
        <v>8.0971028683677601E-2</v>
      </c>
    </row>
    <row r="17" spans="2:94" x14ac:dyDescent="0.35">
      <c r="B17" s="18" t="s">
        <v>147</v>
      </c>
      <c r="C17" s="21">
        <v>0.616565303831209</v>
      </c>
      <c r="D17" s="21">
        <v>0.61056039180349297</v>
      </c>
      <c r="E17" s="21">
        <v>0.62039223471352001</v>
      </c>
      <c r="F17" s="21"/>
      <c r="G17" s="21">
        <v>0.59347924820656195</v>
      </c>
      <c r="H17" s="21">
        <v>0.682179877463016</v>
      </c>
      <c r="I17" s="21">
        <v>0.65577096915623101</v>
      </c>
      <c r="J17" s="21">
        <v>0.59581103055030404</v>
      </c>
      <c r="K17" s="21">
        <v>0.56992872667968797</v>
      </c>
      <c r="L17" s="21">
        <v>0.58744295360013599</v>
      </c>
      <c r="M17" s="21"/>
      <c r="N17" s="21">
        <v>0.66604790460344698</v>
      </c>
      <c r="O17" s="21">
        <v>0.62489469908010498</v>
      </c>
      <c r="P17" s="21">
        <v>0.603590896205073</v>
      </c>
      <c r="Q17" s="21">
        <v>0.56046279724903303</v>
      </c>
      <c r="R17" s="21"/>
      <c r="S17" s="21">
        <v>0.61539293433272402</v>
      </c>
      <c r="T17" s="21">
        <v>0.64624910864052398</v>
      </c>
      <c r="U17" s="21">
        <v>0.62612569526272099</v>
      </c>
      <c r="V17" s="21">
        <v>0.57564453999509901</v>
      </c>
      <c r="W17" s="21">
        <v>0.60570673245875795</v>
      </c>
      <c r="X17" s="21">
        <v>0.55322748805569</v>
      </c>
      <c r="Y17" s="21">
        <v>0.65028693448838004</v>
      </c>
      <c r="Z17" s="21">
        <v>0.65178803445621902</v>
      </c>
      <c r="AA17" s="21">
        <v>0.62435489644477604</v>
      </c>
      <c r="AB17" s="21">
        <v>0.62067452797254197</v>
      </c>
      <c r="AC17" s="21">
        <v>0.59935386049944195</v>
      </c>
      <c r="AD17" s="21"/>
      <c r="AE17" s="21">
        <v>0.50998333122957595</v>
      </c>
      <c r="AF17" s="21">
        <v>0.72110843068611696</v>
      </c>
      <c r="AG17" s="21">
        <v>0.59965028655981201</v>
      </c>
      <c r="AH17" s="21"/>
      <c r="AI17" s="21">
        <v>0.53508457786951003</v>
      </c>
      <c r="AJ17" s="21">
        <v>0.73229182664532499</v>
      </c>
      <c r="AK17" s="21">
        <v>0.69977860812213699</v>
      </c>
      <c r="AL17" s="21">
        <v>0.336350157259872</v>
      </c>
      <c r="AM17" s="21">
        <v>0.54973994681025296</v>
      </c>
      <c r="AN17" s="21"/>
      <c r="AO17" s="21">
        <v>0.59605312691888501</v>
      </c>
      <c r="AP17" s="21">
        <v>0.74378834307099295</v>
      </c>
      <c r="AQ17" s="21">
        <v>0.62544016292933302</v>
      </c>
      <c r="AR17" s="21"/>
      <c r="AS17" s="21">
        <v>0.58982474365123105</v>
      </c>
      <c r="AT17" s="21">
        <v>0.56703024534483903</v>
      </c>
      <c r="AU17" s="21">
        <v>0.64726439804755698</v>
      </c>
      <c r="AV17" s="21">
        <v>0.73353606668679605</v>
      </c>
      <c r="AW17" s="21">
        <v>0.63762723542089195</v>
      </c>
      <c r="AX17" s="21"/>
      <c r="AY17" s="21">
        <v>0.45015169937820598</v>
      </c>
      <c r="AZ17" s="21">
        <v>0.50875641320824505</v>
      </c>
      <c r="BA17" s="21">
        <v>0.62213457906110803</v>
      </c>
      <c r="BB17" s="21">
        <v>0.53255593605673202</v>
      </c>
      <c r="BC17" s="21">
        <v>0.629676444625346</v>
      </c>
      <c r="BD17" s="21">
        <v>0.66788846173593097</v>
      </c>
      <c r="BE17" s="21">
        <v>0.52301901966980002</v>
      </c>
      <c r="BF17" s="21">
        <v>0.63976219413604096</v>
      </c>
      <c r="BG17" s="21">
        <v>0.65381498290743401</v>
      </c>
      <c r="BH17" s="21">
        <v>0.59266467846961202</v>
      </c>
      <c r="BI17" s="21">
        <v>0.58673453029257905</v>
      </c>
      <c r="BJ17" s="21">
        <v>0.62848539819223304</v>
      </c>
      <c r="BK17" s="21">
        <v>0.70808589296941504</v>
      </c>
      <c r="BL17" s="21">
        <v>0.75706893148062604</v>
      </c>
      <c r="BM17" s="21">
        <v>0.75752358843009504</v>
      </c>
      <c r="BN17" s="21">
        <v>0.704499859638404</v>
      </c>
      <c r="BO17" s="21"/>
      <c r="BP17" s="21">
        <v>0.64655376126021202</v>
      </c>
      <c r="BQ17" s="21">
        <v>0.62475700705972603</v>
      </c>
      <c r="BR17" s="21">
        <v>0.54423699914464096</v>
      </c>
      <c r="BS17" s="21">
        <v>0.63188449405347202</v>
      </c>
      <c r="BT17" s="21">
        <v>0.61333673350681495</v>
      </c>
      <c r="BU17" s="21">
        <v>0.56066403656378305</v>
      </c>
      <c r="BV17" s="21"/>
      <c r="BW17" s="21">
        <v>0.55565848452131095</v>
      </c>
      <c r="BX17" s="21">
        <v>0.67682999009320099</v>
      </c>
      <c r="BY17" s="21">
        <v>0.63542509261454805</v>
      </c>
      <c r="BZ17" s="21">
        <v>0.60168066462977698</v>
      </c>
      <c r="CA17" s="21">
        <v>0.56111123177879396</v>
      </c>
      <c r="CB17" s="21">
        <v>0.58630359358255302</v>
      </c>
      <c r="CC17" s="21">
        <v>0.58579281493868096</v>
      </c>
      <c r="CD17" s="21">
        <v>0.58642697450479597</v>
      </c>
      <c r="CE17" s="21"/>
      <c r="CF17" s="21">
        <v>0.65514879328919595</v>
      </c>
      <c r="CG17" s="21">
        <v>0.63367277062949701</v>
      </c>
      <c r="CH17" s="21">
        <v>0.61413211379086996</v>
      </c>
      <c r="CI17" s="21">
        <v>0.61957792004468704</v>
      </c>
      <c r="CJ17" s="21">
        <v>0.34349639072557497</v>
      </c>
      <c r="CK17" s="21"/>
      <c r="CL17" s="21">
        <v>0.65198842967167003</v>
      </c>
      <c r="CM17" s="21"/>
      <c r="CN17" s="21">
        <v>0.68256209816789204</v>
      </c>
      <c r="CO17" s="21">
        <v>0.50530788502773505</v>
      </c>
      <c r="CP17" s="21">
        <v>0.56237422959118</v>
      </c>
    </row>
    <row r="18" spans="2:94" x14ac:dyDescent="0.35">
      <c r="B18" s="16" t="s">
        <v>334</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G22"/>
  <sheetViews>
    <sheetView showGridLines="0" topLeftCell="A6" workbookViewId="0">
      <pane xSplit="2" topLeftCell="C1" activePane="topRight" state="frozen"/>
      <selection pane="topRight" activeCell="B22" sqref="B22"/>
    </sheetView>
  </sheetViews>
  <sheetFormatPr defaultColWidth="10.90625" defaultRowHeight="14.5" x14ac:dyDescent="0.35"/>
  <cols>
    <col min="2" max="2" width="25.7265625" customWidth="1"/>
    <col min="3" max="7" width="20.7265625" customWidth="1"/>
  </cols>
  <sheetData>
    <row r="2" spans="2:7" ht="40" customHeight="1" x14ac:dyDescent="0.35">
      <c r="D2" s="30" t="s">
        <v>333</v>
      </c>
      <c r="E2" s="26"/>
      <c r="F2" s="26"/>
      <c r="G2" s="26"/>
    </row>
    <row r="6" spans="2:7" ht="50" customHeight="1" x14ac:dyDescent="0.35">
      <c r="B6" s="23" t="s">
        <v>15</v>
      </c>
      <c r="C6" s="23" t="s">
        <v>321</v>
      </c>
      <c r="D6" s="23" t="s">
        <v>320</v>
      </c>
      <c r="E6" s="23" t="s">
        <v>322</v>
      </c>
      <c r="F6" s="23" t="s">
        <v>319</v>
      </c>
    </row>
    <row r="7" spans="2:7" x14ac:dyDescent="0.35">
      <c r="B7" s="18" t="s">
        <v>205</v>
      </c>
      <c r="C7" s="17">
        <v>0.38521347508995302</v>
      </c>
      <c r="D7" s="17">
        <v>0.27800558947093901</v>
      </c>
      <c r="E7" s="17">
        <v>0.29409101660504999</v>
      </c>
      <c r="F7" s="17">
        <v>0.28632114295972</v>
      </c>
    </row>
    <row r="8" spans="2:7" x14ac:dyDescent="0.35">
      <c r="B8" s="18" t="s">
        <v>206</v>
      </c>
      <c r="C8" s="17">
        <v>0.39612679967449899</v>
      </c>
      <c r="D8" s="17">
        <v>0.36871965183731897</v>
      </c>
      <c r="E8" s="17">
        <v>0.39462470715921999</v>
      </c>
      <c r="F8" s="17">
        <v>0.33404059305337103</v>
      </c>
    </row>
    <row r="9" spans="2:7" x14ac:dyDescent="0.35">
      <c r="B9" s="18" t="s">
        <v>207</v>
      </c>
      <c r="C9" s="17">
        <v>0.136274665808122</v>
      </c>
      <c r="D9" s="17">
        <v>0.21304578970180199</v>
      </c>
      <c r="E9" s="17">
        <v>0.19083838025903299</v>
      </c>
      <c r="F9" s="17">
        <v>0.195329486037808</v>
      </c>
    </row>
    <row r="10" spans="2:7" x14ac:dyDescent="0.35">
      <c r="B10" s="18" t="s">
        <v>208</v>
      </c>
      <c r="C10" s="17">
        <v>2.4887376280002E-2</v>
      </c>
      <c r="D10" s="17">
        <v>3.3034215553494603E-2</v>
      </c>
      <c r="E10" s="17">
        <v>4.1943224223171503E-2</v>
      </c>
      <c r="F10" s="17">
        <v>7.1006587065505195E-2</v>
      </c>
    </row>
    <row r="11" spans="2:7" x14ac:dyDescent="0.35">
      <c r="B11" s="18" t="s">
        <v>209</v>
      </c>
      <c r="C11" s="17">
        <v>1.7458811394327499E-2</v>
      </c>
      <c r="D11" s="17">
        <v>3.08866193955105E-2</v>
      </c>
      <c r="E11" s="17">
        <v>2.9055224866290599E-2</v>
      </c>
      <c r="F11" s="17">
        <v>5.6787089294429001E-2</v>
      </c>
    </row>
    <row r="12" spans="2:7" x14ac:dyDescent="0.35">
      <c r="B12" s="18" t="s">
        <v>133</v>
      </c>
      <c r="C12" s="17">
        <v>4.0038871753095201E-2</v>
      </c>
      <c r="D12" s="17">
        <v>7.6308134040935199E-2</v>
      </c>
      <c r="E12" s="17">
        <v>4.9447446887233598E-2</v>
      </c>
      <c r="F12" s="17">
        <v>5.6515101589166603E-2</v>
      </c>
    </row>
    <row r="13" spans="2:7" x14ac:dyDescent="0.35">
      <c r="B13" s="22" t="s">
        <v>145</v>
      </c>
      <c r="C13" s="20">
        <v>0.781340274764453</v>
      </c>
      <c r="D13" s="20">
        <v>0.64672524130825704</v>
      </c>
      <c r="E13" s="20">
        <v>0.68871572376427104</v>
      </c>
      <c r="F13" s="20">
        <v>0.62036173601309097</v>
      </c>
    </row>
    <row r="14" spans="2:7" x14ac:dyDescent="0.35">
      <c r="B14" s="22" t="s">
        <v>146</v>
      </c>
      <c r="C14" s="20">
        <v>4.23461876743296E-2</v>
      </c>
      <c r="D14" s="20">
        <v>6.3920834949005106E-2</v>
      </c>
      <c r="E14" s="20">
        <v>7.0998449089462207E-2</v>
      </c>
      <c r="F14" s="20">
        <v>0.12779367635993399</v>
      </c>
    </row>
    <row r="15" spans="2:7" x14ac:dyDescent="0.35">
      <c r="B15" s="22" t="s">
        <v>147</v>
      </c>
      <c r="C15" s="21">
        <v>0.73899408709012304</v>
      </c>
      <c r="D15" s="21">
        <v>0.58280440635925201</v>
      </c>
      <c r="E15" s="21">
        <v>0.61771727467480897</v>
      </c>
      <c r="F15" s="21">
        <v>0.49256805965315698</v>
      </c>
    </row>
    <row r="16" spans="2:7" x14ac:dyDescent="0.35">
      <c r="B16" s="16" t="s">
        <v>334</v>
      </c>
      <c r="C16" s="16"/>
      <c r="D16" s="16"/>
      <c r="E16" s="16"/>
      <c r="F16" s="16"/>
    </row>
    <row r="17" spans="2:2" x14ac:dyDescent="0.35">
      <c r="B17" t="s">
        <v>126</v>
      </c>
    </row>
    <row r="18" spans="2:2" x14ac:dyDescent="0.35">
      <c r="B18" t="s">
        <v>127</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CP22"/>
  <sheetViews>
    <sheetView showGridLines="0" topLeftCell="A1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2041</v>
      </c>
      <c r="D7" s="10">
        <v>1029</v>
      </c>
      <c r="E7" s="10">
        <v>1001</v>
      </c>
      <c r="F7" s="10"/>
      <c r="G7" s="10">
        <v>310</v>
      </c>
      <c r="H7" s="10">
        <v>353</v>
      </c>
      <c r="I7" s="10">
        <v>327</v>
      </c>
      <c r="J7" s="10">
        <v>350</v>
      </c>
      <c r="K7" s="10">
        <v>319</v>
      </c>
      <c r="L7" s="10">
        <v>382</v>
      </c>
      <c r="M7" s="10"/>
      <c r="N7" s="10">
        <v>542</v>
      </c>
      <c r="O7" s="10">
        <v>566</v>
      </c>
      <c r="P7" s="10">
        <v>445</v>
      </c>
      <c r="Q7" s="10">
        <v>481</v>
      </c>
      <c r="R7" s="10"/>
      <c r="S7" s="10">
        <v>283</v>
      </c>
      <c r="T7" s="10">
        <v>267</v>
      </c>
      <c r="U7" s="10">
        <v>184</v>
      </c>
      <c r="V7" s="10">
        <v>221</v>
      </c>
      <c r="W7" s="10">
        <v>157</v>
      </c>
      <c r="X7" s="10">
        <v>185</v>
      </c>
      <c r="Y7" s="10">
        <v>159</v>
      </c>
      <c r="Z7" s="10">
        <v>68</v>
      </c>
      <c r="AA7" s="10">
        <v>245</v>
      </c>
      <c r="AB7" s="10">
        <v>162</v>
      </c>
      <c r="AC7" s="10">
        <v>110</v>
      </c>
      <c r="AD7" s="10"/>
      <c r="AE7" s="10">
        <v>730</v>
      </c>
      <c r="AF7" s="10">
        <v>790</v>
      </c>
      <c r="AG7" s="10">
        <v>319</v>
      </c>
      <c r="AH7" s="10"/>
      <c r="AI7" s="10">
        <v>677</v>
      </c>
      <c r="AJ7" s="10">
        <v>592</v>
      </c>
      <c r="AK7" s="10">
        <v>159</v>
      </c>
      <c r="AL7" s="10">
        <v>35</v>
      </c>
      <c r="AM7" s="10">
        <v>280</v>
      </c>
      <c r="AN7" s="10"/>
      <c r="AO7" s="10">
        <v>361</v>
      </c>
      <c r="AP7" s="10">
        <v>748</v>
      </c>
      <c r="AQ7" s="10">
        <v>155</v>
      </c>
      <c r="AR7" s="10"/>
      <c r="AS7" s="10">
        <v>482</v>
      </c>
      <c r="AT7" s="10">
        <v>495</v>
      </c>
      <c r="AU7" s="10">
        <v>537</v>
      </c>
      <c r="AV7" s="10">
        <v>231</v>
      </c>
      <c r="AW7" s="10">
        <v>21</v>
      </c>
      <c r="AX7" s="10"/>
      <c r="AY7" s="10">
        <v>18</v>
      </c>
      <c r="AZ7" s="10">
        <v>106</v>
      </c>
      <c r="BA7" s="10">
        <v>130</v>
      </c>
      <c r="BB7" s="10">
        <v>155</v>
      </c>
      <c r="BC7" s="10">
        <v>201</v>
      </c>
      <c r="BD7" s="10">
        <v>225</v>
      </c>
      <c r="BE7" s="10">
        <v>193</v>
      </c>
      <c r="BF7" s="10">
        <v>148</v>
      </c>
      <c r="BG7" s="10">
        <v>124</v>
      </c>
      <c r="BH7" s="10">
        <v>125</v>
      </c>
      <c r="BI7" s="10">
        <v>149</v>
      </c>
      <c r="BJ7" s="10">
        <v>118</v>
      </c>
      <c r="BK7" s="10">
        <v>87</v>
      </c>
      <c r="BL7" s="10">
        <v>41</v>
      </c>
      <c r="BM7" s="10">
        <v>30</v>
      </c>
      <c r="BN7" s="10">
        <v>84</v>
      </c>
      <c r="BO7" s="10"/>
      <c r="BP7" s="10">
        <v>466</v>
      </c>
      <c r="BQ7" s="10">
        <v>550</v>
      </c>
      <c r="BR7" s="10">
        <v>284</v>
      </c>
      <c r="BS7" s="10">
        <v>414</v>
      </c>
      <c r="BT7" s="10">
        <v>212</v>
      </c>
      <c r="BU7" s="10">
        <v>114</v>
      </c>
      <c r="BV7" s="10"/>
      <c r="BW7" s="10">
        <v>76</v>
      </c>
      <c r="BX7" s="10">
        <v>467</v>
      </c>
      <c r="BY7" s="10">
        <v>585</v>
      </c>
      <c r="BZ7" s="10">
        <v>401</v>
      </c>
      <c r="CA7" s="10">
        <v>210</v>
      </c>
      <c r="CB7" s="10">
        <v>74</v>
      </c>
      <c r="CC7" s="10">
        <v>53</v>
      </c>
      <c r="CD7" s="10">
        <v>82</v>
      </c>
      <c r="CE7" s="10"/>
      <c r="CF7" s="10">
        <v>159</v>
      </c>
      <c r="CG7" s="10">
        <v>748</v>
      </c>
      <c r="CH7" s="10">
        <v>761</v>
      </c>
      <c r="CI7" s="10">
        <v>297</v>
      </c>
      <c r="CJ7" s="10">
        <v>76</v>
      </c>
      <c r="CK7" s="10"/>
      <c r="CL7" s="10">
        <v>213</v>
      </c>
      <c r="CM7" s="10"/>
      <c r="CN7" s="10">
        <v>1173</v>
      </c>
      <c r="CO7" s="10">
        <v>389</v>
      </c>
      <c r="CP7" s="10">
        <v>479</v>
      </c>
    </row>
    <row r="8" spans="2:94" ht="30" customHeight="1" x14ac:dyDescent="0.35">
      <c r="B8" s="11" t="s">
        <v>20</v>
      </c>
      <c r="C8" s="11">
        <v>2040</v>
      </c>
      <c r="D8" s="11">
        <v>1016</v>
      </c>
      <c r="E8" s="11">
        <v>1013</v>
      </c>
      <c r="F8" s="11"/>
      <c r="G8" s="11">
        <v>304</v>
      </c>
      <c r="H8" s="11">
        <v>342</v>
      </c>
      <c r="I8" s="11">
        <v>317</v>
      </c>
      <c r="J8" s="11">
        <v>343</v>
      </c>
      <c r="K8" s="11">
        <v>301</v>
      </c>
      <c r="L8" s="11">
        <v>433</v>
      </c>
      <c r="M8" s="11"/>
      <c r="N8" s="11">
        <v>530</v>
      </c>
      <c r="O8" s="11">
        <v>554</v>
      </c>
      <c r="P8" s="11">
        <v>447</v>
      </c>
      <c r="Q8" s="11">
        <v>502</v>
      </c>
      <c r="R8" s="11"/>
      <c r="S8" s="11">
        <v>294</v>
      </c>
      <c r="T8" s="11">
        <v>260</v>
      </c>
      <c r="U8" s="11">
        <v>185</v>
      </c>
      <c r="V8" s="11">
        <v>210</v>
      </c>
      <c r="W8" s="11">
        <v>154</v>
      </c>
      <c r="X8" s="11">
        <v>190</v>
      </c>
      <c r="Y8" s="11">
        <v>152</v>
      </c>
      <c r="Z8" s="11">
        <v>66</v>
      </c>
      <c r="AA8" s="11">
        <v>236</v>
      </c>
      <c r="AB8" s="11">
        <v>184</v>
      </c>
      <c r="AC8" s="11">
        <v>109</v>
      </c>
      <c r="AD8" s="11"/>
      <c r="AE8" s="11">
        <v>739</v>
      </c>
      <c r="AF8" s="11">
        <v>792</v>
      </c>
      <c r="AG8" s="11">
        <v>313</v>
      </c>
      <c r="AH8" s="11"/>
      <c r="AI8" s="11">
        <v>687</v>
      </c>
      <c r="AJ8" s="11">
        <v>584</v>
      </c>
      <c r="AK8" s="11">
        <v>159</v>
      </c>
      <c r="AL8" s="11">
        <v>35</v>
      </c>
      <c r="AM8" s="11">
        <v>274</v>
      </c>
      <c r="AN8" s="11"/>
      <c r="AO8" s="11">
        <v>364</v>
      </c>
      <c r="AP8" s="11">
        <v>741</v>
      </c>
      <c r="AQ8" s="11">
        <v>156</v>
      </c>
      <c r="AR8" s="11"/>
      <c r="AS8" s="11">
        <v>490</v>
      </c>
      <c r="AT8" s="11">
        <v>493</v>
      </c>
      <c r="AU8" s="11">
        <v>529</v>
      </c>
      <c r="AV8" s="11">
        <v>226</v>
      </c>
      <c r="AW8" s="11">
        <v>20</v>
      </c>
      <c r="AX8" s="11"/>
      <c r="AY8" s="11">
        <v>17</v>
      </c>
      <c r="AZ8" s="11">
        <v>105</v>
      </c>
      <c r="BA8" s="11">
        <v>132</v>
      </c>
      <c r="BB8" s="11">
        <v>156</v>
      </c>
      <c r="BC8" s="11">
        <v>206</v>
      </c>
      <c r="BD8" s="11">
        <v>227</v>
      </c>
      <c r="BE8" s="11">
        <v>196</v>
      </c>
      <c r="BF8" s="11">
        <v>149</v>
      </c>
      <c r="BG8" s="11">
        <v>123</v>
      </c>
      <c r="BH8" s="11">
        <v>122</v>
      </c>
      <c r="BI8" s="11">
        <v>145</v>
      </c>
      <c r="BJ8" s="11">
        <v>116</v>
      </c>
      <c r="BK8" s="11">
        <v>85</v>
      </c>
      <c r="BL8" s="11">
        <v>41</v>
      </c>
      <c r="BM8" s="11">
        <v>29</v>
      </c>
      <c r="BN8" s="11">
        <v>82</v>
      </c>
      <c r="BO8" s="11"/>
      <c r="BP8" s="11">
        <v>462</v>
      </c>
      <c r="BQ8" s="11">
        <v>553</v>
      </c>
      <c r="BR8" s="11">
        <v>280</v>
      </c>
      <c r="BS8" s="11">
        <v>413</v>
      </c>
      <c r="BT8" s="11">
        <v>213</v>
      </c>
      <c r="BU8" s="11">
        <v>117</v>
      </c>
      <c r="BV8" s="11"/>
      <c r="BW8" s="11">
        <v>75</v>
      </c>
      <c r="BX8" s="11">
        <v>464</v>
      </c>
      <c r="BY8" s="11">
        <v>589</v>
      </c>
      <c r="BZ8" s="11">
        <v>403</v>
      </c>
      <c r="CA8" s="11">
        <v>210</v>
      </c>
      <c r="CB8" s="11">
        <v>73</v>
      </c>
      <c r="CC8" s="11">
        <v>53</v>
      </c>
      <c r="CD8" s="11">
        <v>80</v>
      </c>
      <c r="CE8" s="11"/>
      <c r="CF8" s="11">
        <v>160</v>
      </c>
      <c r="CG8" s="11">
        <v>755</v>
      </c>
      <c r="CH8" s="11">
        <v>757</v>
      </c>
      <c r="CI8" s="11">
        <v>293</v>
      </c>
      <c r="CJ8" s="11">
        <v>75</v>
      </c>
      <c r="CK8" s="11"/>
      <c r="CL8" s="11">
        <v>214</v>
      </c>
      <c r="CM8" s="11"/>
      <c r="CN8" s="11">
        <v>1170</v>
      </c>
      <c r="CO8" s="11">
        <v>387</v>
      </c>
      <c r="CP8" s="11">
        <v>483</v>
      </c>
    </row>
    <row r="9" spans="2:94" x14ac:dyDescent="0.35">
      <c r="B9" s="18" t="s">
        <v>205</v>
      </c>
      <c r="C9" s="17">
        <v>0.28632114295972</v>
      </c>
      <c r="D9" s="17">
        <v>0.28983553420078101</v>
      </c>
      <c r="E9" s="17">
        <v>0.27888737647219503</v>
      </c>
      <c r="F9" s="17"/>
      <c r="G9" s="17">
        <v>0.345423775554831</v>
      </c>
      <c r="H9" s="17">
        <v>0.29132851327589498</v>
      </c>
      <c r="I9" s="17">
        <v>0.30303013685608399</v>
      </c>
      <c r="J9" s="17">
        <v>0.26411434230785302</v>
      </c>
      <c r="K9" s="17">
        <v>0.28769101166928301</v>
      </c>
      <c r="L9" s="17">
        <v>0.24523533779859</v>
      </c>
      <c r="M9" s="17"/>
      <c r="N9" s="17">
        <v>0.32234209569349698</v>
      </c>
      <c r="O9" s="17">
        <v>0.27154516697584702</v>
      </c>
      <c r="P9" s="17">
        <v>0.27613288027478</v>
      </c>
      <c r="Q9" s="17">
        <v>0.269812429789966</v>
      </c>
      <c r="R9" s="17"/>
      <c r="S9" s="17">
        <v>0.308794229269232</v>
      </c>
      <c r="T9" s="17">
        <v>0.299344643334719</v>
      </c>
      <c r="U9" s="17">
        <v>0.238357250902757</v>
      </c>
      <c r="V9" s="17">
        <v>0.29205357775951502</v>
      </c>
      <c r="W9" s="17">
        <v>0.24298179379288301</v>
      </c>
      <c r="X9" s="17">
        <v>0.28349836430082198</v>
      </c>
      <c r="Y9" s="17">
        <v>0.31318961599976602</v>
      </c>
      <c r="Z9" s="17">
        <v>0.28048051482856201</v>
      </c>
      <c r="AA9" s="17">
        <v>0.30471251584206399</v>
      </c>
      <c r="AB9" s="17">
        <v>0.28654146949342202</v>
      </c>
      <c r="AC9" s="17">
        <v>0.25729043698170401</v>
      </c>
      <c r="AD9" s="17"/>
      <c r="AE9" s="17">
        <v>0.21308615867571701</v>
      </c>
      <c r="AF9" s="17">
        <v>0.34882999222026501</v>
      </c>
      <c r="AG9" s="17">
        <v>0.251623873333225</v>
      </c>
      <c r="AH9" s="17"/>
      <c r="AI9" s="17">
        <v>0.208242844580762</v>
      </c>
      <c r="AJ9" s="17">
        <v>0.376099200690166</v>
      </c>
      <c r="AK9" s="17">
        <v>0.37304421655660802</v>
      </c>
      <c r="AL9" s="17">
        <v>0.14549628960521899</v>
      </c>
      <c r="AM9" s="17">
        <v>0.21398587616548101</v>
      </c>
      <c r="AN9" s="17"/>
      <c r="AO9" s="17">
        <v>0.22642658762099699</v>
      </c>
      <c r="AP9" s="17">
        <v>0.37652574517437798</v>
      </c>
      <c r="AQ9" s="17">
        <v>0.30940624393379301</v>
      </c>
      <c r="AR9" s="17"/>
      <c r="AS9" s="17">
        <v>0.21653424064949001</v>
      </c>
      <c r="AT9" s="17">
        <v>0.28140920854330498</v>
      </c>
      <c r="AU9" s="17">
        <v>0.31409901157208098</v>
      </c>
      <c r="AV9" s="17">
        <v>0.37266715888534402</v>
      </c>
      <c r="AW9" s="17">
        <v>0.28352223649346198</v>
      </c>
      <c r="AX9" s="17"/>
      <c r="AY9" s="17">
        <v>0.39131045770959</v>
      </c>
      <c r="AZ9" s="17">
        <v>0.315162428652349</v>
      </c>
      <c r="BA9" s="17">
        <v>0.35531814336127798</v>
      </c>
      <c r="BB9" s="17">
        <v>0.300107182095249</v>
      </c>
      <c r="BC9" s="17">
        <v>0.28286448023159699</v>
      </c>
      <c r="BD9" s="17">
        <v>0.24196487712839301</v>
      </c>
      <c r="BE9" s="17">
        <v>0.23614829162508599</v>
      </c>
      <c r="BF9" s="17">
        <v>0.26741429072253903</v>
      </c>
      <c r="BG9" s="17">
        <v>0.248682632636086</v>
      </c>
      <c r="BH9" s="17">
        <v>0.25556579452008399</v>
      </c>
      <c r="BI9" s="17">
        <v>0.374690067926501</v>
      </c>
      <c r="BJ9" s="17">
        <v>0.30561691146504799</v>
      </c>
      <c r="BK9" s="17">
        <v>0.26420742233892702</v>
      </c>
      <c r="BL9" s="17">
        <v>0.388463650837019</v>
      </c>
      <c r="BM9" s="17">
        <v>0.16680889801151899</v>
      </c>
      <c r="BN9" s="17">
        <v>0.42784081562324</v>
      </c>
      <c r="BO9" s="17"/>
      <c r="BP9" s="17">
        <v>0.32639898411920698</v>
      </c>
      <c r="BQ9" s="17">
        <v>0.31402115543451098</v>
      </c>
      <c r="BR9" s="17">
        <v>0.26390286315995998</v>
      </c>
      <c r="BS9" s="17">
        <v>0.26668126560965</v>
      </c>
      <c r="BT9" s="17">
        <v>0.23058147008573401</v>
      </c>
      <c r="BU9" s="17">
        <v>0.22440732459813001</v>
      </c>
      <c r="BV9" s="17"/>
      <c r="BW9" s="17">
        <v>0.31128368018847502</v>
      </c>
      <c r="BX9" s="17">
        <v>0.30092051780180801</v>
      </c>
      <c r="BY9" s="17">
        <v>0.30696101287169603</v>
      </c>
      <c r="BZ9" s="17">
        <v>0.242808862274832</v>
      </c>
      <c r="CA9" s="17">
        <v>0.252333758361934</v>
      </c>
      <c r="CB9" s="17">
        <v>0.24867900031857701</v>
      </c>
      <c r="CC9" s="17">
        <v>0.45242872950684498</v>
      </c>
      <c r="CD9" s="17">
        <v>0.31653387135269101</v>
      </c>
      <c r="CE9" s="17"/>
      <c r="CF9" s="17">
        <v>0.31205673342587498</v>
      </c>
      <c r="CG9" s="17">
        <v>0.28134106442837098</v>
      </c>
      <c r="CH9" s="17">
        <v>0.28588075434369498</v>
      </c>
      <c r="CI9" s="17">
        <v>0.27868575332386503</v>
      </c>
      <c r="CJ9" s="17">
        <v>0.31588398918955402</v>
      </c>
      <c r="CK9" s="17"/>
      <c r="CL9" s="17">
        <v>0.29286625987632497</v>
      </c>
      <c r="CM9" s="17"/>
      <c r="CN9" s="17">
        <v>0.33494631973420702</v>
      </c>
      <c r="CO9" s="17">
        <v>0.196059436855789</v>
      </c>
      <c r="CP9" s="17">
        <v>0.24089122706695401</v>
      </c>
    </row>
    <row r="10" spans="2:94" x14ac:dyDescent="0.35">
      <c r="B10" s="18" t="s">
        <v>206</v>
      </c>
      <c r="C10" s="17">
        <v>0.33404059305337103</v>
      </c>
      <c r="D10" s="17">
        <v>0.320229201961787</v>
      </c>
      <c r="E10" s="17">
        <v>0.34962568298797397</v>
      </c>
      <c r="F10" s="17"/>
      <c r="G10" s="17">
        <v>0.33348451381445499</v>
      </c>
      <c r="H10" s="17">
        <v>0.33211807830736501</v>
      </c>
      <c r="I10" s="17">
        <v>0.35205767390161802</v>
      </c>
      <c r="J10" s="17">
        <v>0.35780863730991702</v>
      </c>
      <c r="K10" s="17">
        <v>0.31377846115902902</v>
      </c>
      <c r="L10" s="17">
        <v>0.31799484928495902</v>
      </c>
      <c r="M10" s="17"/>
      <c r="N10" s="17">
        <v>0.35555049151374502</v>
      </c>
      <c r="O10" s="17">
        <v>0.34863992178484399</v>
      </c>
      <c r="P10" s="17">
        <v>0.30916003307956003</v>
      </c>
      <c r="Q10" s="17">
        <v>0.32205231913329502</v>
      </c>
      <c r="R10" s="17"/>
      <c r="S10" s="17">
        <v>0.36561721661088997</v>
      </c>
      <c r="T10" s="17">
        <v>0.31856397352906302</v>
      </c>
      <c r="U10" s="17">
        <v>0.31948713063399098</v>
      </c>
      <c r="V10" s="17">
        <v>0.32470276383970798</v>
      </c>
      <c r="W10" s="17">
        <v>0.37332745884999702</v>
      </c>
      <c r="X10" s="17">
        <v>0.32585778917972202</v>
      </c>
      <c r="Y10" s="17">
        <v>0.35444322991312699</v>
      </c>
      <c r="Z10" s="17">
        <v>0.36176184028453601</v>
      </c>
      <c r="AA10" s="17">
        <v>0.28804183950330597</v>
      </c>
      <c r="AB10" s="17">
        <v>0.30995987575005202</v>
      </c>
      <c r="AC10" s="17">
        <v>0.38237654793773102</v>
      </c>
      <c r="AD10" s="17"/>
      <c r="AE10" s="17">
        <v>0.30769032096910998</v>
      </c>
      <c r="AF10" s="17">
        <v>0.35346207758035297</v>
      </c>
      <c r="AG10" s="17">
        <v>0.34423462158506202</v>
      </c>
      <c r="AH10" s="17"/>
      <c r="AI10" s="17">
        <v>0.32274133382211201</v>
      </c>
      <c r="AJ10" s="17">
        <v>0.34054590444932198</v>
      </c>
      <c r="AK10" s="17">
        <v>0.38628595024551399</v>
      </c>
      <c r="AL10" s="17">
        <v>0.21116060983839499</v>
      </c>
      <c r="AM10" s="17">
        <v>0.37030631719302498</v>
      </c>
      <c r="AN10" s="17"/>
      <c r="AO10" s="17">
        <v>0.33807536660269899</v>
      </c>
      <c r="AP10" s="17">
        <v>0.35167951878070097</v>
      </c>
      <c r="AQ10" s="17">
        <v>0.40920203814082601</v>
      </c>
      <c r="AR10" s="17"/>
      <c r="AS10" s="17">
        <v>0.33074522499618803</v>
      </c>
      <c r="AT10" s="17">
        <v>0.32461530821997697</v>
      </c>
      <c r="AU10" s="17">
        <v>0.37346509370040398</v>
      </c>
      <c r="AV10" s="17">
        <v>0.32586739944026399</v>
      </c>
      <c r="AW10" s="17">
        <v>0.26918191708149097</v>
      </c>
      <c r="AX10" s="17"/>
      <c r="AY10" s="17">
        <v>0.11195468085910899</v>
      </c>
      <c r="AZ10" s="17">
        <v>0.30340392335955702</v>
      </c>
      <c r="BA10" s="17">
        <v>0.26522191297130698</v>
      </c>
      <c r="BB10" s="17">
        <v>0.293346790474312</v>
      </c>
      <c r="BC10" s="17">
        <v>0.36689870999996499</v>
      </c>
      <c r="BD10" s="17">
        <v>0.33710490666513199</v>
      </c>
      <c r="BE10" s="17">
        <v>0.39973493355308498</v>
      </c>
      <c r="BF10" s="17">
        <v>0.33521016126632902</v>
      </c>
      <c r="BG10" s="17">
        <v>0.423025308795482</v>
      </c>
      <c r="BH10" s="17">
        <v>0.31387839777274501</v>
      </c>
      <c r="BI10" s="17">
        <v>0.29593447462706701</v>
      </c>
      <c r="BJ10" s="17">
        <v>0.39051765141104899</v>
      </c>
      <c r="BK10" s="17">
        <v>0.251402003147919</v>
      </c>
      <c r="BL10" s="17">
        <v>0.28506426490885001</v>
      </c>
      <c r="BM10" s="17">
        <v>0.50230697075916997</v>
      </c>
      <c r="BN10" s="17">
        <v>0.35693539902445798</v>
      </c>
      <c r="BO10" s="17"/>
      <c r="BP10" s="17">
        <v>0.347916159451305</v>
      </c>
      <c r="BQ10" s="17">
        <v>0.29940214782550301</v>
      </c>
      <c r="BR10" s="17">
        <v>0.35431638093115397</v>
      </c>
      <c r="BS10" s="17">
        <v>0.33660670947208798</v>
      </c>
      <c r="BT10" s="17">
        <v>0.34363143509792599</v>
      </c>
      <c r="BU10" s="17">
        <v>0.37138813235710999</v>
      </c>
      <c r="BV10" s="17"/>
      <c r="BW10" s="17">
        <v>0.307088418785608</v>
      </c>
      <c r="BX10" s="17">
        <v>0.32449465064672101</v>
      </c>
      <c r="BY10" s="17">
        <v>0.35468447086893901</v>
      </c>
      <c r="BZ10" s="17">
        <v>0.347169826921361</v>
      </c>
      <c r="CA10" s="17">
        <v>0.35731023523426098</v>
      </c>
      <c r="CB10" s="17">
        <v>0.33244733337200899</v>
      </c>
      <c r="CC10" s="17">
        <v>0.27136234608270199</v>
      </c>
      <c r="CD10" s="17">
        <v>0.26638347525982597</v>
      </c>
      <c r="CE10" s="17"/>
      <c r="CF10" s="17">
        <v>0.25620102648242299</v>
      </c>
      <c r="CG10" s="17">
        <v>0.336216234258848</v>
      </c>
      <c r="CH10" s="17">
        <v>0.34934965793842998</v>
      </c>
      <c r="CI10" s="17">
        <v>0.35666788815288603</v>
      </c>
      <c r="CJ10" s="17">
        <v>0.23500256579352199</v>
      </c>
      <c r="CK10" s="17"/>
      <c r="CL10" s="17">
        <v>0.35279201382476399</v>
      </c>
      <c r="CM10" s="17"/>
      <c r="CN10" s="17">
        <v>0.30457202295163199</v>
      </c>
      <c r="CO10" s="17">
        <v>0.393282170401616</v>
      </c>
      <c r="CP10" s="17">
        <v>0.35793275120206203</v>
      </c>
    </row>
    <row r="11" spans="2:94" x14ac:dyDescent="0.35">
      <c r="B11" s="18" t="s">
        <v>207</v>
      </c>
      <c r="C11" s="17">
        <v>0.195329486037808</v>
      </c>
      <c r="D11" s="17">
        <v>0.19502434114553599</v>
      </c>
      <c r="E11" s="17">
        <v>0.197766912642831</v>
      </c>
      <c r="F11" s="17"/>
      <c r="G11" s="17">
        <v>0.20114883165040001</v>
      </c>
      <c r="H11" s="17">
        <v>0.19460463967817701</v>
      </c>
      <c r="I11" s="17">
        <v>0.206553314905839</v>
      </c>
      <c r="J11" s="17">
        <v>0.21509335589037501</v>
      </c>
      <c r="K11" s="17">
        <v>0.179435542367054</v>
      </c>
      <c r="L11" s="17">
        <v>0.178977508574681</v>
      </c>
      <c r="M11" s="17"/>
      <c r="N11" s="17">
        <v>0.154063294587067</v>
      </c>
      <c r="O11" s="17">
        <v>0.19302586298514501</v>
      </c>
      <c r="P11" s="17">
        <v>0.229806134245884</v>
      </c>
      <c r="Q11" s="17">
        <v>0.20734779717084301</v>
      </c>
      <c r="R11" s="17"/>
      <c r="S11" s="17">
        <v>0.18608045563638101</v>
      </c>
      <c r="T11" s="17">
        <v>0.15437844240981899</v>
      </c>
      <c r="U11" s="17">
        <v>0.21784031332381801</v>
      </c>
      <c r="V11" s="17">
        <v>0.210254803859141</v>
      </c>
      <c r="W11" s="17">
        <v>0.21238687667172099</v>
      </c>
      <c r="X11" s="17">
        <v>0.181826049598486</v>
      </c>
      <c r="Y11" s="17">
        <v>0.20746665090567501</v>
      </c>
      <c r="Z11" s="17">
        <v>0.194083124861895</v>
      </c>
      <c r="AA11" s="17">
        <v>0.230967945415533</v>
      </c>
      <c r="AB11" s="17">
        <v>0.19851122919859801</v>
      </c>
      <c r="AC11" s="17">
        <v>0.15170190560305999</v>
      </c>
      <c r="AD11" s="17"/>
      <c r="AE11" s="17">
        <v>0.20056519195393299</v>
      </c>
      <c r="AF11" s="17">
        <v>0.191730585971468</v>
      </c>
      <c r="AG11" s="17">
        <v>0.213122032166213</v>
      </c>
      <c r="AH11" s="17"/>
      <c r="AI11" s="17">
        <v>0.222515124040533</v>
      </c>
      <c r="AJ11" s="17">
        <v>0.16049868940895501</v>
      </c>
      <c r="AK11" s="17">
        <v>0.17001437617296999</v>
      </c>
      <c r="AL11" s="17">
        <v>0.19499342875878201</v>
      </c>
      <c r="AM11" s="17">
        <v>0.227296206719242</v>
      </c>
      <c r="AN11" s="17"/>
      <c r="AO11" s="17">
        <v>0.23383774382490599</v>
      </c>
      <c r="AP11" s="17">
        <v>0.16969529128881899</v>
      </c>
      <c r="AQ11" s="17">
        <v>0.17368064870233399</v>
      </c>
      <c r="AR11" s="17"/>
      <c r="AS11" s="17">
        <v>0.230933006638016</v>
      </c>
      <c r="AT11" s="17">
        <v>0.18862651710648401</v>
      </c>
      <c r="AU11" s="17">
        <v>0.168908309729215</v>
      </c>
      <c r="AV11" s="17">
        <v>0.174338890206617</v>
      </c>
      <c r="AW11" s="17">
        <v>0.24730968488614999</v>
      </c>
      <c r="AX11" s="17"/>
      <c r="AY11" s="17">
        <v>0.16830392960170101</v>
      </c>
      <c r="AZ11" s="17">
        <v>0.23416980956164701</v>
      </c>
      <c r="BA11" s="17">
        <v>0.20164689156902799</v>
      </c>
      <c r="BB11" s="17">
        <v>0.164476860573501</v>
      </c>
      <c r="BC11" s="17">
        <v>0.17675131308650399</v>
      </c>
      <c r="BD11" s="17">
        <v>0.22014758045621999</v>
      </c>
      <c r="BE11" s="17">
        <v>0.21151548141884999</v>
      </c>
      <c r="BF11" s="17">
        <v>0.209226181595663</v>
      </c>
      <c r="BG11" s="17">
        <v>0.20483256561635299</v>
      </c>
      <c r="BH11" s="17">
        <v>0.22077682152415101</v>
      </c>
      <c r="BI11" s="17">
        <v>0.145782796376969</v>
      </c>
      <c r="BJ11" s="17">
        <v>0.14534416456677701</v>
      </c>
      <c r="BK11" s="17">
        <v>0.26379159850646799</v>
      </c>
      <c r="BL11" s="17">
        <v>0.17759544928332499</v>
      </c>
      <c r="BM11" s="17">
        <v>0.195342165556875</v>
      </c>
      <c r="BN11" s="17">
        <v>0.168497191970048</v>
      </c>
      <c r="BO11" s="17"/>
      <c r="BP11" s="17">
        <v>0.19070949546134799</v>
      </c>
      <c r="BQ11" s="17">
        <v>0.18784032460623301</v>
      </c>
      <c r="BR11" s="17">
        <v>0.20780196905828199</v>
      </c>
      <c r="BS11" s="17">
        <v>0.201545534057162</v>
      </c>
      <c r="BT11" s="17">
        <v>0.18458690927646099</v>
      </c>
      <c r="BU11" s="17">
        <v>0.20862530569715501</v>
      </c>
      <c r="BV11" s="17"/>
      <c r="BW11" s="17">
        <v>0.17067003182582899</v>
      </c>
      <c r="BX11" s="17">
        <v>0.19300890538249599</v>
      </c>
      <c r="BY11" s="17">
        <v>0.19010213812377899</v>
      </c>
      <c r="BZ11" s="17">
        <v>0.204153476061504</v>
      </c>
      <c r="CA11" s="17">
        <v>0.19636298154953799</v>
      </c>
      <c r="CB11" s="17">
        <v>0.246285287701523</v>
      </c>
      <c r="CC11" s="17">
        <v>0.14963239352656099</v>
      </c>
      <c r="CD11" s="17">
        <v>0.21869122764013099</v>
      </c>
      <c r="CE11" s="17"/>
      <c r="CF11" s="17">
        <v>0.23285927684413801</v>
      </c>
      <c r="CG11" s="17">
        <v>0.18746535029044201</v>
      </c>
      <c r="CH11" s="17">
        <v>0.197180238904202</v>
      </c>
      <c r="CI11" s="17">
        <v>0.175743884857919</v>
      </c>
      <c r="CJ11" s="17">
        <v>0.252272834789666</v>
      </c>
      <c r="CK11" s="17"/>
      <c r="CL11" s="17">
        <v>0.245095760015899</v>
      </c>
      <c r="CM11" s="17"/>
      <c r="CN11" s="17">
        <v>0.18730850349157499</v>
      </c>
      <c r="CO11" s="17">
        <v>0.202208451995493</v>
      </c>
      <c r="CP11" s="17">
        <v>0.20924588269928801</v>
      </c>
    </row>
    <row r="12" spans="2:94" x14ac:dyDescent="0.35">
      <c r="B12" s="18" t="s">
        <v>208</v>
      </c>
      <c r="C12" s="17">
        <v>7.1006587065505195E-2</v>
      </c>
      <c r="D12" s="17">
        <v>8.4983672772327906E-2</v>
      </c>
      <c r="E12" s="17">
        <v>5.7755253692483202E-2</v>
      </c>
      <c r="F12" s="17"/>
      <c r="G12" s="17">
        <v>5.53221875783977E-2</v>
      </c>
      <c r="H12" s="17">
        <v>7.74617709428123E-2</v>
      </c>
      <c r="I12" s="17">
        <v>5.9506645265194301E-2</v>
      </c>
      <c r="J12" s="17">
        <v>4.5508899424777101E-2</v>
      </c>
      <c r="K12" s="17">
        <v>0.101459205281957</v>
      </c>
      <c r="L12" s="17">
        <v>8.4379410111392994E-2</v>
      </c>
      <c r="M12" s="17"/>
      <c r="N12" s="17">
        <v>6.4402808390266006E-2</v>
      </c>
      <c r="O12" s="17">
        <v>6.9736252600606397E-2</v>
      </c>
      <c r="P12" s="17">
        <v>7.2691300981564899E-2</v>
      </c>
      <c r="Q12" s="17">
        <v>7.8870425126554899E-2</v>
      </c>
      <c r="R12" s="17"/>
      <c r="S12" s="17">
        <v>6.7092255479177201E-2</v>
      </c>
      <c r="T12" s="17">
        <v>7.0766490196009293E-2</v>
      </c>
      <c r="U12" s="17">
        <v>0.103277036138407</v>
      </c>
      <c r="V12" s="17">
        <v>8.6875389339778494E-2</v>
      </c>
      <c r="W12" s="17">
        <v>7.4429829257392693E-2</v>
      </c>
      <c r="X12" s="17">
        <v>4.8663866069259799E-2</v>
      </c>
      <c r="Y12" s="17">
        <v>4.9035708752895597E-2</v>
      </c>
      <c r="Z12" s="17">
        <v>7.6030406530235198E-2</v>
      </c>
      <c r="AA12" s="17">
        <v>5.2980766957575802E-2</v>
      </c>
      <c r="AB12" s="17">
        <v>9.2901846894922896E-2</v>
      </c>
      <c r="AC12" s="17">
        <v>6.0589810863222598E-2</v>
      </c>
      <c r="AD12" s="17"/>
      <c r="AE12" s="17">
        <v>0.106894103633559</v>
      </c>
      <c r="AF12" s="17">
        <v>4.6182139142368898E-2</v>
      </c>
      <c r="AG12" s="17">
        <v>6.9286740515382694E-2</v>
      </c>
      <c r="AH12" s="17"/>
      <c r="AI12" s="17">
        <v>0.10084117715082901</v>
      </c>
      <c r="AJ12" s="17">
        <v>5.1352076838995897E-2</v>
      </c>
      <c r="AK12" s="17">
        <v>3.85199675264324E-2</v>
      </c>
      <c r="AL12" s="17">
        <v>0.11931832130975099</v>
      </c>
      <c r="AM12" s="17">
        <v>5.1432533933727403E-2</v>
      </c>
      <c r="AN12" s="17"/>
      <c r="AO12" s="17">
        <v>9.0732037074332306E-2</v>
      </c>
      <c r="AP12" s="17">
        <v>5.1125306232739899E-2</v>
      </c>
      <c r="AQ12" s="17">
        <v>5.3356977202256801E-2</v>
      </c>
      <c r="AR12" s="17"/>
      <c r="AS12" s="17">
        <v>8.69794417290915E-2</v>
      </c>
      <c r="AT12" s="17">
        <v>9.0404086755842106E-2</v>
      </c>
      <c r="AU12" s="17">
        <v>4.8650885027713198E-2</v>
      </c>
      <c r="AV12" s="17">
        <v>6.057795232984E-2</v>
      </c>
      <c r="AW12" s="17">
        <v>0.14489070235973101</v>
      </c>
      <c r="AX12" s="17"/>
      <c r="AY12" s="17">
        <v>5.4637221909780397E-2</v>
      </c>
      <c r="AZ12" s="17">
        <v>7.6935203025432899E-2</v>
      </c>
      <c r="BA12" s="17">
        <v>7.3322327758871902E-2</v>
      </c>
      <c r="BB12" s="17">
        <v>8.9382062569759696E-2</v>
      </c>
      <c r="BC12" s="17">
        <v>7.5943765492813398E-2</v>
      </c>
      <c r="BD12" s="17">
        <v>4.8014385572441601E-2</v>
      </c>
      <c r="BE12" s="17">
        <v>4.1605221645301699E-2</v>
      </c>
      <c r="BF12" s="17">
        <v>9.4333932581322902E-2</v>
      </c>
      <c r="BG12" s="17">
        <v>8.9414166412482607E-2</v>
      </c>
      <c r="BH12" s="17">
        <v>9.47751237300819E-2</v>
      </c>
      <c r="BI12" s="17">
        <v>8.2091220415226498E-2</v>
      </c>
      <c r="BJ12" s="17">
        <v>5.8734985292811903E-2</v>
      </c>
      <c r="BK12" s="17">
        <v>8.0152217961085001E-2</v>
      </c>
      <c r="BL12" s="17">
        <v>7.4738088224834201E-2</v>
      </c>
      <c r="BM12" s="17">
        <v>0.10201271618313899</v>
      </c>
      <c r="BN12" s="17">
        <v>2.3418473286567602E-2</v>
      </c>
      <c r="BO12" s="17"/>
      <c r="BP12" s="17">
        <v>6.3077702530159402E-2</v>
      </c>
      <c r="BQ12" s="17">
        <v>6.6414131676840099E-2</v>
      </c>
      <c r="BR12" s="17">
        <v>4.9014809365205803E-2</v>
      </c>
      <c r="BS12" s="17">
        <v>8.6898386361609903E-2</v>
      </c>
      <c r="BT12" s="17">
        <v>0.102780012232656</v>
      </c>
      <c r="BU12" s="17">
        <v>6.3440058797952406E-2</v>
      </c>
      <c r="BV12" s="17"/>
      <c r="BW12" s="17">
        <v>0.13690007650887001</v>
      </c>
      <c r="BX12" s="17">
        <v>6.5116014677199296E-2</v>
      </c>
      <c r="BY12" s="17">
        <v>5.8829196964186099E-2</v>
      </c>
      <c r="BZ12" s="17">
        <v>7.9413930830999901E-2</v>
      </c>
      <c r="CA12" s="17">
        <v>8.4494311096838706E-2</v>
      </c>
      <c r="CB12" s="17">
        <v>0.121643416042286</v>
      </c>
      <c r="CC12" s="17">
        <v>1.8752066528112201E-2</v>
      </c>
      <c r="CD12" s="17">
        <v>4.9511611711902E-2</v>
      </c>
      <c r="CE12" s="17"/>
      <c r="CF12" s="17">
        <v>6.8750653544301293E-2</v>
      </c>
      <c r="CG12" s="17">
        <v>8.5216672281217307E-2</v>
      </c>
      <c r="CH12" s="17">
        <v>6.2755897623548995E-2</v>
      </c>
      <c r="CI12" s="17">
        <v>6.8132824221045898E-2</v>
      </c>
      <c r="CJ12" s="17">
        <v>2.73443564423182E-2</v>
      </c>
      <c r="CK12" s="17"/>
      <c r="CL12" s="17">
        <v>5.9898664439159602E-2</v>
      </c>
      <c r="CM12" s="17"/>
      <c r="CN12" s="17">
        <v>6.2252493820425199E-2</v>
      </c>
      <c r="CO12" s="17">
        <v>7.6866158094923601E-2</v>
      </c>
      <c r="CP12" s="17">
        <v>8.7516382016812999E-2</v>
      </c>
    </row>
    <row r="13" spans="2:94" x14ac:dyDescent="0.35">
      <c r="B13" s="18" t="s">
        <v>209</v>
      </c>
      <c r="C13" s="17">
        <v>5.6787089294429001E-2</v>
      </c>
      <c r="D13" s="17">
        <v>6.6896827363297801E-2</v>
      </c>
      <c r="E13" s="17">
        <v>4.6320663936799497E-2</v>
      </c>
      <c r="F13" s="17"/>
      <c r="G13" s="17">
        <v>9.0627691161492604E-3</v>
      </c>
      <c r="H13" s="17">
        <v>4.20703058143286E-2</v>
      </c>
      <c r="I13" s="17">
        <v>4.2200751713926697E-2</v>
      </c>
      <c r="J13" s="17">
        <v>5.7160098773019197E-2</v>
      </c>
      <c r="K13" s="17">
        <v>6.0818447580193898E-2</v>
      </c>
      <c r="L13" s="17">
        <v>0.109534287940433</v>
      </c>
      <c r="M13" s="17"/>
      <c r="N13" s="17">
        <v>7.43193384822394E-2</v>
      </c>
      <c r="O13" s="17">
        <v>8.06798967727059E-2</v>
      </c>
      <c r="P13" s="17">
        <v>3.9535904914287802E-2</v>
      </c>
      <c r="Q13" s="17">
        <v>2.8073958776885101E-2</v>
      </c>
      <c r="R13" s="17"/>
      <c r="S13" s="17">
        <v>2.15695717128799E-2</v>
      </c>
      <c r="T13" s="17">
        <v>8.29609213897637E-2</v>
      </c>
      <c r="U13" s="17">
        <v>8.0579595950999394E-2</v>
      </c>
      <c r="V13" s="17">
        <v>3.7267746690566199E-2</v>
      </c>
      <c r="W13" s="17">
        <v>7.1189164142810596E-2</v>
      </c>
      <c r="X13" s="17">
        <v>5.6570622355650302E-2</v>
      </c>
      <c r="Y13" s="17">
        <v>4.2024056913233201E-2</v>
      </c>
      <c r="Z13" s="17">
        <v>5.8975091432483501E-2</v>
      </c>
      <c r="AA13" s="17">
        <v>5.2804194851026102E-2</v>
      </c>
      <c r="AB13" s="17">
        <v>6.87424334787958E-2</v>
      </c>
      <c r="AC13" s="17">
        <v>7.4095773225739306E-2</v>
      </c>
      <c r="AD13" s="17"/>
      <c r="AE13" s="17">
        <v>0.111529971803819</v>
      </c>
      <c r="AF13" s="17">
        <v>2.5112328210680601E-2</v>
      </c>
      <c r="AG13" s="17">
        <v>4.0357279622934297E-2</v>
      </c>
      <c r="AH13" s="17"/>
      <c r="AI13" s="17">
        <v>9.5654262405234405E-2</v>
      </c>
      <c r="AJ13" s="17">
        <v>2.3312018400678699E-2</v>
      </c>
      <c r="AK13" s="17">
        <v>1.87877024402924E-2</v>
      </c>
      <c r="AL13" s="17">
        <v>0.30438246486301301</v>
      </c>
      <c r="AM13" s="17">
        <v>3.9350936908116099E-2</v>
      </c>
      <c r="AN13" s="17"/>
      <c r="AO13" s="17">
        <v>5.6044300253598099E-2</v>
      </c>
      <c r="AP13" s="17">
        <v>1.49484210341188E-2</v>
      </c>
      <c r="AQ13" s="17">
        <v>1.82398172688398E-2</v>
      </c>
      <c r="AR13" s="17"/>
      <c r="AS13" s="17">
        <v>4.7512920503867399E-2</v>
      </c>
      <c r="AT13" s="17">
        <v>4.8560286348456598E-2</v>
      </c>
      <c r="AU13" s="17">
        <v>6.5237078640190294E-2</v>
      </c>
      <c r="AV13" s="17">
        <v>5.2730019434812203E-2</v>
      </c>
      <c r="AW13" s="17">
        <v>0</v>
      </c>
      <c r="AX13" s="17"/>
      <c r="AY13" s="17">
        <v>0</v>
      </c>
      <c r="AZ13" s="17">
        <v>3.9683774066335498E-2</v>
      </c>
      <c r="BA13" s="17">
        <v>4.3202693060584399E-2</v>
      </c>
      <c r="BB13" s="17">
        <v>3.9716429100700799E-2</v>
      </c>
      <c r="BC13" s="17">
        <v>2.9726638624616601E-2</v>
      </c>
      <c r="BD13" s="17">
        <v>8.2357741184447497E-2</v>
      </c>
      <c r="BE13" s="17">
        <v>7.4261572965837699E-2</v>
      </c>
      <c r="BF13" s="17">
        <v>6.1927756657247403E-2</v>
      </c>
      <c r="BG13" s="17">
        <v>1.71773362342389E-2</v>
      </c>
      <c r="BH13" s="17">
        <v>7.5478818062131803E-2</v>
      </c>
      <c r="BI13" s="17">
        <v>7.5687441088486795E-2</v>
      </c>
      <c r="BJ13" s="17">
        <v>8.02337645803788E-2</v>
      </c>
      <c r="BK13" s="17">
        <v>5.9423725672875898E-2</v>
      </c>
      <c r="BL13" s="17">
        <v>7.4138546745972103E-2</v>
      </c>
      <c r="BM13" s="17">
        <v>3.3529249489297898E-2</v>
      </c>
      <c r="BN13" s="17">
        <v>2.33081200956856E-2</v>
      </c>
      <c r="BO13" s="17"/>
      <c r="BP13" s="17">
        <v>2.8394609651148001E-2</v>
      </c>
      <c r="BQ13" s="17">
        <v>5.55306557768473E-2</v>
      </c>
      <c r="BR13" s="17">
        <v>7.2481487763072006E-2</v>
      </c>
      <c r="BS13" s="17">
        <v>6.5446827473467306E-2</v>
      </c>
      <c r="BT13" s="17">
        <v>6.9342163021921602E-2</v>
      </c>
      <c r="BU13" s="17">
        <v>8.4437275389287803E-2</v>
      </c>
      <c r="BV13" s="17"/>
      <c r="BW13" s="17">
        <v>4.9437362592544797E-2</v>
      </c>
      <c r="BX13" s="17">
        <v>5.7998959071234403E-2</v>
      </c>
      <c r="BY13" s="17">
        <v>5.3730921163532702E-2</v>
      </c>
      <c r="BZ13" s="17">
        <v>6.7574423616457394E-2</v>
      </c>
      <c r="CA13" s="17">
        <v>7.0611361158780001E-2</v>
      </c>
      <c r="CB13" s="17">
        <v>2.62602097496786E-2</v>
      </c>
      <c r="CC13" s="17">
        <v>4.78872392107264E-2</v>
      </c>
      <c r="CD13" s="17">
        <v>4.7586613875176799E-2</v>
      </c>
      <c r="CE13" s="17"/>
      <c r="CF13" s="17">
        <v>8.5835945451751799E-2</v>
      </c>
      <c r="CG13" s="17">
        <v>6.1827098817602698E-2</v>
      </c>
      <c r="CH13" s="17">
        <v>4.8893797964317899E-2</v>
      </c>
      <c r="CI13" s="17">
        <v>4.6591000781241003E-2</v>
      </c>
      <c r="CJ13" s="17">
        <v>6.3716314747078603E-2</v>
      </c>
      <c r="CK13" s="17"/>
      <c r="CL13" s="17">
        <v>2.9323146052925499E-2</v>
      </c>
      <c r="CM13" s="17"/>
      <c r="CN13" s="17">
        <v>5.5189485207733001E-2</v>
      </c>
      <c r="CO13" s="17">
        <v>5.5810910480529802E-2</v>
      </c>
      <c r="CP13" s="17">
        <v>6.1440186333384501E-2</v>
      </c>
    </row>
    <row r="14" spans="2:94" x14ac:dyDescent="0.35">
      <c r="B14" s="18" t="s">
        <v>133</v>
      </c>
      <c r="C14" s="17">
        <v>5.6515101589166603E-2</v>
      </c>
      <c r="D14" s="17">
        <v>4.3030422556270501E-2</v>
      </c>
      <c r="E14" s="17">
        <v>6.9644110267717801E-2</v>
      </c>
      <c r="F14" s="17"/>
      <c r="G14" s="17">
        <v>5.5557922285766601E-2</v>
      </c>
      <c r="H14" s="17">
        <v>6.2416691981422301E-2</v>
      </c>
      <c r="I14" s="17">
        <v>3.6651477357336697E-2</v>
      </c>
      <c r="J14" s="17">
        <v>6.0314666294058898E-2</v>
      </c>
      <c r="K14" s="17">
        <v>5.6817331942483298E-2</v>
      </c>
      <c r="L14" s="17">
        <v>6.3878606289943504E-2</v>
      </c>
      <c r="M14" s="17"/>
      <c r="N14" s="17">
        <v>2.9321971333185402E-2</v>
      </c>
      <c r="O14" s="17">
        <v>3.6372898880851497E-2</v>
      </c>
      <c r="P14" s="17">
        <v>7.2673746503924094E-2</v>
      </c>
      <c r="Q14" s="17">
        <v>9.38430700024558E-2</v>
      </c>
      <c r="R14" s="17"/>
      <c r="S14" s="17">
        <v>5.08462712914401E-2</v>
      </c>
      <c r="T14" s="17">
        <v>7.3985529140626005E-2</v>
      </c>
      <c r="U14" s="17">
        <v>4.0458673050026997E-2</v>
      </c>
      <c r="V14" s="17">
        <v>4.8845718511291498E-2</v>
      </c>
      <c r="W14" s="17">
        <v>2.5684877285195001E-2</v>
      </c>
      <c r="X14" s="17">
        <v>0.10358330849606</v>
      </c>
      <c r="Y14" s="17">
        <v>3.3840737515302803E-2</v>
      </c>
      <c r="Z14" s="17">
        <v>2.8669022062288201E-2</v>
      </c>
      <c r="AA14" s="17">
        <v>7.0492737430494598E-2</v>
      </c>
      <c r="AB14" s="17">
        <v>4.3343145184209599E-2</v>
      </c>
      <c r="AC14" s="17">
        <v>7.3945525388543404E-2</v>
      </c>
      <c r="AD14" s="17"/>
      <c r="AE14" s="17">
        <v>6.0234252963862603E-2</v>
      </c>
      <c r="AF14" s="17">
        <v>3.4682876874864599E-2</v>
      </c>
      <c r="AG14" s="17">
        <v>8.1375452777182403E-2</v>
      </c>
      <c r="AH14" s="17"/>
      <c r="AI14" s="17">
        <v>5.00052580005289E-2</v>
      </c>
      <c r="AJ14" s="17">
        <v>4.8192110211882903E-2</v>
      </c>
      <c r="AK14" s="17">
        <v>1.3347787058183401E-2</v>
      </c>
      <c r="AL14" s="17">
        <v>2.4648885624840199E-2</v>
      </c>
      <c r="AM14" s="17">
        <v>9.7628129080408105E-2</v>
      </c>
      <c r="AN14" s="17"/>
      <c r="AO14" s="17">
        <v>5.4883964623466799E-2</v>
      </c>
      <c r="AP14" s="17">
        <v>3.6025717489242597E-2</v>
      </c>
      <c r="AQ14" s="17">
        <v>3.6114274751951198E-2</v>
      </c>
      <c r="AR14" s="17"/>
      <c r="AS14" s="17">
        <v>8.7295165483346898E-2</v>
      </c>
      <c r="AT14" s="17">
        <v>6.6384593025935607E-2</v>
      </c>
      <c r="AU14" s="17">
        <v>2.9639621330396802E-2</v>
      </c>
      <c r="AV14" s="17">
        <v>1.38185797031221E-2</v>
      </c>
      <c r="AW14" s="17">
        <v>5.5095459179165703E-2</v>
      </c>
      <c r="AX14" s="17"/>
      <c r="AY14" s="17">
        <v>0.27379370991982099</v>
      </c>
      <c r="AZ14" s="17">
        <v>3.0644861334678399E-2</v>
      </c>
      <c r="BA14" s="17">
        <v>6.12880312789311E-2</v>
      </c>
      <c r="BB14" s="17">
        <v>0.11297067518647699</v>
      </c>
      <c r="BC14" s="17">
        <v>6.7815092564503507E-2</v>
      </c>
      <c r="BD14" s="17">
        <v>7.04105089933659E-2</v>
      </c>
      <c r="BE14" s="17">
        <v>3.6734498791840202E-2</v>
      </c>
      <c r="BF14" s="17">
        <v>3.1887677176898201E-2</v>
      </c>
      <c r="BG14" s="17">
        <v>1.6867990305357201E-2</v>
      </c>
      <c r="BH14" s="17">
        <v>3.9525044390806299E-2</v>
      </c>
      <c r="BI14" s="17">
        <v>2.58139995657501E-2</v>
      </c>
      <c r="BJ14" s="17">
        <v>1.9552522683935501E-2</v>
      </c>
      <c r="BK14" s="17">
        <v>8.1023032372725096E-2</v>
      </c>
      <c r="BL14" s="17">
        <v>0</v>
      </c>
      <c r="BM14" s="17">
        <v>0</v>
      </c>
      <c r="BN14" s="17">
        <v>0</v>
      </c>
      <c r="BO14" s="17"/>
      <c r="BP14" s="17">
        <v>4.3503048786832803E-2</v>
      </c>
      <c r="BQ14" s="17">
        <v>7.6791584680065694E-2</v>
      </c>
      <c r="BR14" s="17">
        <v>5.2482489722325901E-2</v>
      </c>
      <c r="BS14" s="17">
        <v>4.2821277026022501E-2</v>
      </c>
      <c r="BT14" s="17">
        <v>6.9078010285301195E-2</v>
      </c>
      <c r="BU14" s="17">
        <v>4.7701903160364698E-2</v>
      </c>
      <c r="BV14" s="17"/>
      <c r="BW14" s="17">
        <v>2.4620430098672999E-2</v>
      </c>
      <c r="BX14" s="17">
        <v>5.8460952420542202E-2</v>
      </c>
      <c r="BY14" s="17">
        <v>3.5692260007867099E-2</v>
      </c>
      <c r="BZ14" s="17">
        <v>5.8879480294844903E-2</v>
      </c>
      <c r="CA14" s="17">
        <v>3.88873525986482E-2</v>
      </c>
      <c r="CB14" s="17">
        <v>2.4684752815926699E-2</v>
      </c>
      <c r="CC14" s="17">
        <v>5.9937225145053799E-2</v>
      </c>
      <c r="CD14" s="17">
        <v>0.101293200160273</v>
      </c>
      <c r="CE14" s="17"/>
      <c r="CF14" s="17">
        <v>4.4296364251510699E-2</v>
      </c>
      <c r="CG14" s="17">
        <v>4.7933579923518897E-2</v>
      </c>
      <c r="CH14" s="17">
        <v>5.5939653225806102E-2</v>
      </c>
      <c r="CI14" s="17">
        <v>7.4178648663042301E-2</v>
      </c>
      <c r="CJ14" s="17">
        <v>0.105779939037861</v>
      </c>
      <c r="CK14" s="17"/>
      <c r="CL14" s="17">
        <v>2.0024155790927499E-2</v>
      </c>
      <c r="CM14" s="17"/>
      <c r="CN14" s="17">
        <v>5.5731174794428399E-2</v>
      </c>
      <c r="CO14" s="17">
        <v>7.5772872171648797E-2</v>
      </c>
      <c r="CP14" s="17">
        <v>4.2973570681498603E-2</v>
      </c>
    </row>
    <row r="15" spans="2:94" x14ac:dyDescent="0.35">
      <c r="B15" s="18" t="s">
        <v>145</v>
      </c>
      <c r="C15" s="20">
        <v>0.62036173601309097</v>
      </c>
      <c r="D15" s="20">
        <v>0.61006473616256796</v>
      </c>
      <c r="E15" s="20">
        <v>0.628513059460168</v>
      </c>
      <c r="F15" s="20"/>
      <c r="G15" s="20">
        <v>0.67890828936928604</v>
      </c>
      <c r="H15" s="20">
        <v>0.62344659158325899</v>
      </c>
      <c r="I15" s="20">
        <v>0.65508781075770295</v>
      </c>
      <c r="J15" s="20">
        <v>0.62192297961776999</v>
      </c>
      <c r="K15" s="20">
        <v>0.60146947282831198</v>
      </c>
      <c r="L15" s="20">
        <v>0.56323018708354899</v>
      </c>
      <c r="M15" s="20"/>
      <c r="N15" s="20">
        <v>0.67789258720724199</v>
      </c>
      <c r="O15" s="20">
        <v>0.62018508876069101</v>
      </c>
      <c r="P15" s="20">
        <v>0.58529291335433997</v>
      </c>
      <c r="Q15" s="20">
        <v>0.59186474892326202</v>
      </c>
      <c r="R15" s="20"/>
      <c r="S15" s="20">
        <v>0.67441144588012203</v>
      </c>
      <c r="T15" s="20">
        <v>0.61790861686378196</v>
      </c>
      <c r="U15" s="20">
        <v>0.55784438153674798</v>
      </c>
      <c r="V15" s="20">
        <v>0.61675634159922299</v>
      </c>
      <c r="W15" s="20">
        <v>0.61630925264288094</v>
      </c>
      <c r="X15" s="20">
        <v>0.60935615348054395</v>
      </c>
      <c r="Y15" s="20">
        <v>0.66763284591289296</v>
      </c>
      <c r="Z15" s="20">
        <v>0.64224235511309802</v>
      </c>
      <c r="AA15" s="20">
        <v>0.59275435534537102</v>
      </c>
      <c r="AB15" s="20">
        <v>0.59650134524347398</v>
      </c>
      <c r="AC15" s="20">
        <v>0.63966698491943497</v>
      </c>
      <c r="AD15" s="20"/>
      <c r="AE15" s="20">
        <v>0.52077647964482698</v>
      </c>
      <c r="AF15" s="20">
        <v>0.70229206980061798</v>
      </c>
      <c r="AG15" s="20">
        <v>0.59585849491828802</v>
      </c>
      <c r="AH15" s="20"/>
      <c r="AI15" s="20">
        <v>0.53098417840287404</v>
      </c>
      <c r="AJ15" s="20">
        <v>0.71664510513948798</v>
      </c>
      <c r="AK15" s="20">
        <v>0.75933016680212195</v>
      </c>
      <c r="AL15" s="20">
        <v>0.35665689944361401</v>
      </c>
      <c r="AM15" s="20">
        <v>0.58429219335850602</v>
      </c>
      <c r="AN15" s="20"/>
      <c r="AO15" s="20">
        <v>0.56450195422369598</v>
      </c>
      <c r="AP15" s="20">
        <v>0.72820526395507901</v>
      </c>
      <c r="AQ15" s="20">
        <v>0.71860828207461902</v>
      </c>
      <c r="AR15" s="20"/>
      <c r="AS15" s="20">
        <v>0.54727946564567798</v>
      </c>
      <c r="AT15" s="20">
        <v>0.60602451676328195</v>
      </c>
      <c r="AU15" s="20">
        <v>0.68756410527248502</v>
      </c>
      <c r="AV15" s="20">
        <v>0.69853455832560896</v>
      </c>
      <c r="AW15" s="20">
        <v>0.55270415357495295</v>
      </c>
      <c r="AX15" s="20"/>
      <c r="AY15" s="20">
        <v>0.50326513856869803</v>
      </c>
      <c r="AZ15" s="20">
        <v>0.61856635201190602</v>
      </c>
      <c r="BA15" s="20">
        <v>0.62054005633258502</v>
      </c>
      <c r="BB15" s="20">
        <v>0.59345397256956101</v>
      </c>
      <c r="BC15" s="20">
        <v>0.64976319023156304</v>
      </c>
      <c r="BD15" s="20">
        <v>0.57906978379352503</v>
      </c>
      <c r="BE15" s="20">
        <v>0.63588322517817097</v>
      </c>
      <c r="BF15" s="20">
        <v>0.60262445198886805</v>
      </c>
      <c r="BG15" s="20">
        <v>0.67170794143156798</v>
      </c>
      <c r="BH15" s="20">
        <v>0.56944419229282905</v>
      </c>
      <c r="BI15" s="20">
        <v>0.67062454255356796</v>
      </c>
      <c r="BJ15" s="20">
        <v>0.69613456287609599</v>
      </c>
      <c r="BK15" s="20">
        <v>0.51560942548684596</v>
      </c>
      <c r="BL15" s="20">
        <v>0.67352791574586901</v>
      </c>
      <c r="BM15" s="20">
        <v>0.66911586877068896</v>
      </c>
      <c r="BN15" s="20">
        <v>0.78477621464769798</v>
      </c>
      <c r="BO15" s="20"/>
      <c r="BP15" s="20">
        <v>0.67431514357051203</v>
      </c>
      <c r="BQ15" s="20">
        <v>0.61342330326001404</v>
      </c>
      <c r="BR15" s="20">
        <v>0.61821924409111395</v>
      </c>
      <c r="BS15" s="20">
        <v>0.60328797508173804</v>
      </c>
      <c r="BT15" s="20">
        <v>0.57421290518365997</v>
      </c>
      <c r="BU15" s="20">
        <v>0.59579545695524005</v>
      </c>
      <c r="BV15" s="20"/>
      <c r="BW15" s="20">
        <v>0.61837209897408296</v>
      </c>
      <c r="BX15" s="20">
        <v>0.62541516844852796</v>
      </c>
      <c r="BY15" s="20">
        <v>0.66164548374063503</v>
      </c>
      <c r="BZ15" s="20">
        <v>0.58997868919619401</v>
      </c>
      <c r="CA15" s="20">
        <v>0.60964399359619503</v>
      </c>
      <c r="CB15" s="20">
        <v>0.58112633369058597</v>
      </c>
      <c r="CC15" s="20">
        <v>0.72379107558954603</v>
      </c>
      <c r="CD15" s="20">
        <v>0.58291734661251704</v>
      </c>
      <c r="CE15" s="20"/>
      <c r="CF15" s="20">
        <v>0.56825775990829797</v>
      </c>
      <c r="CG15" s="20">
        <v>0.61755729868721898</v>
      </c>
      <c r="CH15" s="20">
        <v>0.63523041228212496</v>
      </c>
      <c r="CI15" s="20">
        <v>0.635353641476752</v>
      </c>
      <c r="CJ15" s="20">
        <v>0.55088655498307604</v>
      </c>
      <c r="CK15" s="20"/>
      <c r="CL15" s="20">
        <v>0.64565827370108897</v>
      </c>
      <c r="CM15" s="20"/>
      <c r="CN15" s="20">
        <v>0.63951834268583896</v>
      </c>
      <c r="CO15" s="20">
        <v>0.58934160725740503</v>
      </c>
      <c r="CP15" s="20">
        <v>0.59882397826901601</v>
      </c>
    </row>
    <row r="16" spans="2:94" x14ac:dyDescent="0.35">
      <c r="B16" s="18" t="s">
        <v>146</v>
      </c>
      <c r="C16" s="20">
        <v>0.12779367635993399</v>
      </c>
      <c r="D16" s="20">
        <v>0.15188050013562601</v>
      </c>
      <c r="E16" s="20">
        <v>0.104075917629283</v>
      </c>
      <c r="F16" s="20"/>
      <c r="G16" s="20">
        <v>6.4384956694546996E-2</v>
      </c>
      <c r="H16" s="20">
        <v>0.119532076757141</v>
      </c>
      <c r="I16" s="20">
        <v>0.101707396979121</v>
      </c>
      <c r="J16" s="20">
        <v>0.102668998197796</v>
      </c>
      <c r="K16" s="20">
        <v>0.16227765286215101</v>
      </c>
      <c r="L16" s="20">
        <v>0.19391369805182601</v>
      </c>
      <c r="M16" s="20"/>
      <c r="N16" s="20">
        <v>0.138722146872505</v>
      </c>
      <c r="O16" s="20">
        <v>0.15041614937331199</v>
      </c>
      <c r="P16" s="20">
        <v>0.112227205895853</v>
      </c>
      <c r="Q16" s="20">
        <v>0.10694438390343999</v>
      </c>
      <c r="R16" s="20"/>
      <c r="S16" s="20">
        <v>8.8661827192057105E-2</v>
      </c>
      <c r="T16" s="20">
        <v>0.15372741158577299</v>
      </c>
      <c r="U16" s="20">
        <v>0.183856632089407</v>
      </c>
      <c r="V16" s="20">
        <v>0.12414313603034501</v>
      </c>
      <c r="W16" s="20">
        <v>0.14561899340020301</v>
      </c>
      <c r="X16" s="20">
        <v>0.10523448842491</v>
      </c>
      <c r="Y16" s="20">
        <v>9.1059765666128806E-2</v>
      </c>
      <c r="Z16" s="20">
        <v>0.13500549796271899</v>
      </c>
      <c r="AA16" s="20">
        <v>0.105784961808602</v>
      </c>
      <c r="AB16" s="20">
        <v>0.161644280373719</v>
      </c>
      <c r="AC16" s="20">
        <v>0.134685584088962</v>
      </c>
      <c r="AD16" s="20"/>
      <c r="AE16" s="20">
        <v>0.21842407543737799</v>
      </c>
      <c r="AF16" s="20">
        <v>7.1294467353049604E-2</v>
      </c>
      <c r="AG16" s="20">
        <v>0.10964402013831701</v>
      </c>
      <c r="AH16" s="20"/>
      <c r="AI16" s="20">
        <v>0.19649543955606399</v>
      </c>
      <c r="AJ16" s="20">
        <v>7.4664095239674599E-2</v>
      </c>
      <c r="AK16" s="20">
        <v>5.73076699667249E-2</v>
      </c>
      <c r="AL16" s="20">
        <v>0.42370078617276402</v>
      </c>
      <c r="AM16" s="20">
        <v>9.0783470841843503E-2</v>
      </c>
      <c r="AN16" s="20"/>
      <c r="AO16" s="20">
        <v>0.14677633732793</v>
      </c>
      <c r="AP16" s="20">
        <v>6.6073727266858798E-2</v>
      </c>
      <c r="AQ16" s="20">
        <v>7.15967944710965E-2</v>
      </c>
      <c r="AR16" s="20"/>
      <c r="AS16" s="20">
        <v>0.13449236223295899</v>
      </c>
      <c r="AT16" s="20">
        <v>0.13896437310429899</v>
      </c>
      <c r="AU16" s="20">
        <v>0.11388796366790301</v>
      </c>
      <c r="AV16" s="20">
        <v>0.113307971764652</v>
      </c>
      <c r="AW16" s="20">
        <v>0.14489070235973101</v>
      </c>
      <c r="AX16" s="20"/>
      <c r="AY16" s="20">
        <v>5.4637221909780397E-2</v>
      </c>
      <c r="AZ16" s="20">
        <v>0.11661897709176799</v>
      </c>
      <c r="BA16" s="20">
        <v>0.116525020819456</v>
      </c>
      <c r="BB16" s="20">
        <v>0.129098491670461</v>
      </c>
      <c r="BC16" s="20">
        <v>0.10567040411743001</v>
      </c>
      <c r="BD16" s="20">
        <v>0.130372126756889</v>
      </c>
      <c r="BE16" s="20">
        <v>0.115866794611139</v>
      </c>
      <c r="BF16" s="20">
        <v>0.15626168923857001</v>
      </c>
      <c r="BG16" s="20">
        <v>0.106591502646722</v>
      </c>
      <c r="BH16" s="20">
        <v>0.17025394179221401</v>
      </c>
      <c r="BI16" s="20">
        <v>0.157778661503713</v>
      </c>
      <c r="BJ16" s="20">
        <v>0.13896874987319099</v>
      </c>
      <c r="BK16" s="20">
        <v>0.139575943633961</v>
      </c>
      <c r="BL16" s="20">
        <v>0.148876634970806</v>
      </c>
      <c r="BM16" s="20">
        <v>0.13554196567243701</v>
      </c>
      <c r="BN16" s="20">
        <v>4.6726593382253302E-2</v>
      </c>
      <c r="BO16" s="20"/>
      <c r="BP16" s="20">
        <v>9.14723121813074E-2</v>
      </c>
      <c r="BQ16" s="20">
        <v>0.121944787453687</v>
      </c>
      <c r="BR16" s="20">
        <v>0.121496297128278</v>
      </c>
      <c r="BS16" s="20">
        <v>0.15234521383507699</v>
      </c>
      <c r="BT16" s="20">
        <v>0.17212217525457699</v>
      </c>
      <c r="BU16" s="20">
        <v>0.14787733418724</v>
      </c>
      <c r="BV16" s="20"/>
      <c r="BW16" s="20">
        <v>0.18633743910141501</v>
      </c>
      <c r="BX16" s="20">
        <v>0.123114973748434</v>
      </c>
      <c r="BY16" s="20">
        <v>0.112560118127719</v>
      </c>
      <c r="BZ16" s="20">
        <v>0.146988354447457</v>
      </c>
      <c r="CA16" s="20">
        <v>0.155105672255619</v>
      </c>
      <c r="CB16" s="20">
        <v>0.147903625791965</v>
      </c>
      <c r="CC16" s="20">
        <v>6.66393057388385E-2</v>
      </c>
      <c r="CD16" s="20">
        <v>9.7098225587078799E-2</v>
      </c>
      <c r="CE16" s="20"/>
      <c r="CF16" s="20">
        <v>0.15458659899605301</v>
      </c>
      <c r="CG16" s="20">
        <v>0.14704377109882</v>
      </c>
      <c r="CH16" s="20">
        <v>0.111649695587867</v>
      </c>
      <c r="CI16" s="20">
        <v>0.11472382500228701</v>
      </c>
      <c r="CJ16" s="20">
        <v>9.10606711893968E-2</v>
      </c>
      <c r="CK16" s="20"/>
      <c r="CL16" s="20">
        <v>8.9221810492085094E-2</v>
      </c>
      <c r="CM16" s="20"/>
      <c r="CN16" s="20">
        <v>0.11744197902815801</v>
      </c>
      <c r="CO16" s="20">
        <v>0.132677068575453</v>
      </c>
      <c r="CP16" s="20">
        <v>0.14895656835019699</v>
      </c>
    </row>
    <row r="17" spans="2:94" x14ac:dyDescent="0.35">
      <c r="B17" s="18" t="s">
        <v>147</v>
      </c>
      <c r="C17" s="21">
        <v>0.49256805965315698</v>
      </c>
      <c r="D17" s="21">
        <v>0.45818423602694203</v>
      </c>
      <c r="E17" s="21">
        <v>0.52443714183088497</v>
      </c>
      <c r="F17" s="21"/>
      <c r="G17" s="21">
        <v>0.61452333267473902</v>
      </c>
      <c r="H17" s="21">
        <v>0.50391451482611804</v>
      </c>
      <c r="I17" s="21">
        <v>0.55338041377858205</v>
      </c>
      <c r="J17" s="21">
        <v>0.51925398141997303</v>
      </c>
      <c r="K17" s="21">
        <v>0.43919181996616102</v>
      </c>
      <c r="L17" s="21">
        <v>0.36931648903172398</v>
      </c>
      <c r="M17" s="21"/>
      <c r="N17" s="21">
        <v>0.53917044033473704</v>
      </c>
      <c r="O17" s="21">
        <v>0.46976893938737901</v>
      </c>
      <c r="P17" s="21">
        <v>0.47306570745848697</v>
      </c>
      <c r="Q17" s="21">
        <v>0.484920365019822</v>
      </c>
      <c r="R17" s="21"/>
      <c r="S17" s="21">
        <v>0.58574961868806497</v>
      </c>
      <c r="T17" s="21">
        <v>0.46418120527800899</v>
      </c>
      <c r="U17" s="21">
        <v>0.37398774944734098</v>
      </c>
      <c r="V17" s="21">
        <v>0.492613205568878</v>
      </c>
      <c r="W17" s="21">
        <v>0.47069025924267699</v>
      </c>
      <c r="X17" s="21">
        <v>0.50412166505563405</v>
      </c>
      <c r="Y17" s="21">
        <v>0.57657308024676401</v>
      </c>
      <c r="Z17" s="21">
        <v>0.50723685715037903</v>
      </c>
      <c r="AA17" s="21">
        <v>0.48696939353676899</v>
      </c>
      <c r="AB17" s="21">
        <v>0.43485706486975501</v>
      </c>
      <c r="AC17" s="21">
        <v>0.50498140083047305</v>
      </c>
      <c r="AD17" s="21"/>
      <c r="AE17" s="21">
        <v>0.30235240420744902</v>
      </c>
      <c r="AF17" s="21">
        <v>0.63099760244756897</v>
      </c>
      <c r="AG17" s="21">
        <v>0.48621447477997098</v>
      </c>
      <c r="AH17" s="21"/>
      <c r="AI17" s="21">
        <v>0.33448873884681102</v>
      </c>
      <c r="AJ17" s="21">
        <v>0.64198100989981299</v>
      </c>
      <c r="AK17" s="21">
        <v>0.70202249683539697</v>
      </c>
      <c r="AL17" s="21">
        <v>-6.7043886729150307E-2</v>
      </c>
      <c r="AM17" s="21">
        <v>0.493508722516663</v>
      </c>
      <c r="AN17" s="21"/>
      <c r="AO17" s="21">
        <v>0.41772561689576598</v>
      </c>
      <c r="AP17" s="21">
        <v>0.66213153668822</v>
      </c>
      <c r="AQ17" s="21">
        <v>0.64701148760352201</v>
      </c>
      <c r="AR17" s="21"/>
      <c r="AS17" s="21">
        <v>0.41278710341272001</v>
      </c>
      <c r="AT17" s="21">
        <v>0.46706014365898302</v>
      </c>
      <c r="AU17" s="21">
        <v>0.57367614160458102</v>
      </c>
      <c r="AV17" s="21">
        <v>0.58522658656095705</v>
      </c>
      <c r="AW17" s="21">
        <v>0.407813451215222</v>
      </c>
      <c r="AX17" s="21"/>
      <c r="AY17" s="21">
        <v>0.44862791665891799</v>
      </c>
      <c r="AZ17" s="21">
        <v>0.50194737492013797</v>
      </c>
      <c r="BA17" s="21">
        <v>0.50401503551312898</v>
      </c>
      <c r="BB17" s="21">
        <v>0.464355480899101</v>
      </c>
      <c r="BC17" s="21">
        <v>0.54409278611413303</v>
      </c>
      <c r="BD17" s="21">
        <v>0.448697657036636</v>
      </c>
      <c r="BE17" s="21">
        <v>0.52001643056703095</v>
      </c>
      <c r="BF17" s="21">
        <v>0.44636276275029801</v>
      </c>
      <c r="BG17" s="21">
        <v>0.56511643878484596</v>
      </c>
      <c r="BH17" s="21">
        <v>0.39919025050061602</v>
      </c>
      <c r="BI17" s="21">
        <v>0.51284588104985496</v>
      </c>
      <c r="BJ17" s="21">
        <v>0.55716581300290602</v>
      </c>
      <c r="BK17" s="21">
        <v>0.37603348185288499</v>
      </c>
      <c r="BL17" s="21">
        <v>0.52465128077506296</v>
      </c>
      <c r="BM17" s="21">
        <v>0.53357390309825203</v>
      </c>
      <c r="BN17" s="21">
        <v>0.73804962126544504</v>
      </c>
      <c r="BO17" s="21"/>
      <c r="BP17" s="21">
        <v>0.58284283138920501</v>
      </c>
      <c r="BQ17" s="21">
        <v>0.49147851580632701</v>
      </c>
      <c r="BR17" s="21">
        <v>0.49672294696283598</v>
      </c>
      <c r="BS17" s="21">
        <v>0.45094276124666099</v>
      </c>
      <c r="BT17" s="21">
        <v>0.40209072992908301</v>
      </c>
      <c r="BU17" s="21">
        <v>0.44791812276800003</v>
      </c>
      <c r="BV17" s="21"/>
      <c r="BW17" s="21">
        <v>0.43203465987266698</v>
      </c>
      <c r="BX17" s="21">
        <v>0.50230019470009402</v>
      </c>
      <c r="BY17" s="21">
        <v>0.54908536561291599</v>
      </c>
      <c r="BZ17" s="21">
        <v>0.442990334748736</v>
      </c>
      <c r="CA17" s="21">
        <v>0.45453832134057598</v>
      </c>
      <c r="CB17" s="21">
        <v>0.433222707898621</v>
      </c>
      <c r="CC17" s="21">
        <v>0.657151769850708</v>
      </c>
      <c r="CD17" s="21">
        <v>0.48581912102543801</v>
      </c>
      <c r="CE17" s="21"/>
      <c r="CF17" s="21">
        <v>0.41367116091224498</v>
      </c>
      <c r="CG17" s="21">
        <v>0.47051352758839898</v>
      </c>
      <c r="CH17" s="21">
        <v>0.52358071669425799</v>
      </c>
      <c r="CI17" s="21">
        <v>0.52062981647446505</v>
      </c>
      <c r="CJ17" s="21">
        <v>0.459825883793679</v>
      </c>
      <c r="CK17" s="21"/>
      <c r="CL17" s="21">
        <v>0.55643646320900397</v>
      </c>
      <c r="CM17" s="21"/>
      <c r="CN17" s="21">
        <v>0.52207636365768095</v>
      </c>
      <c r="CO17" s="21">
        <v>0.456664538681952</v>
      </c>
      <c r="CP17" s="21">
        <v>0.44986740991881802</v>
      </c>
    </row>
    <row r="18" spans="2:94" x14ac:dyDescent="0.35">
      <c r="B18" s="16" t="s">
        <v>334</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CP22"/>
  <sheetViews>
    <sheetView showGridLines="0" topLeftCell="A7" workbookViewId="0">
      <pane xSplit="2" topLeftCell="CB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2041</v>
      </c>
      <c r="D7" s="10">
        <v>1029</v>
      </c>
      <c r="E7" s="10">
        <v>1001</v>
      </c>
      <c r="F7" s="10"/>
      <c r="G7" s="10">
        <v>310</v>
      </c>
      <c r="H7" s="10">
        <v>353</v>
      </c>
      <c r="I7" s="10">
        <v>327</v>
      </c>
      <c r="J7" s="10">
        <v>350</v>
      </c>
      <c r="K7" s="10">
        <v>319</v>
      </c>
      <c r="L7" s="10">
        <v>382</v>
      </c>
      <c r="M7" s="10"/>
      <c r="N7" s="10">
        <v>542</v>
      </c>
      <c r="O7" s="10">
        <v>566</v>
      </c>
      <c r="P7" s="10">
        <v>445</v>
      </c>
      <c r="Q7" s="10">
        <v>481</v>
      </c>
      <c r="R7" s="10"/>
      <c r="S7" s="10">
        <v>283</v>
      </c>
      <c r="T7" s="10">
        <v>267</v>
      </c>
      <c r="U7" s="10">
        <v>184</v>
      </c>
      <c r="V7" s="10">
        <v>221</v>
      </c>
      <c r="W7" s="10">
        <v>157</v>
      </c>
      <c r="X7" s="10">
        <v>185</v>
      </c>
      <c r="Y7" s="10">
        <v>159</v>
      </c>
      <c r="Z7" s="10">
        <v>68</v>
      </c>
      <c r="AA7" s="10">
        <v>245</v>
      </c>
      <c r="AB7" s="10">
        <v>162</v>
      </c>
      <c r="AC7" s="10">
        <v>110</v>
      </c>
      <c r="AD7" s="10"/>
      <c r="AE7" s="10">
        <v>730</v>
      </c>
      <c r="AF7" s="10">
        <v>790</v>
      </c>
      <c r="AG7" s="10">
        <v>319</v>
      </c>
      <c r="AH7" s="10"/>
      <c r="AI7" s="10">
        <v>677</v>
      </c>
      <c r="AJ7" s="10">
        <v>592</v>
      </c>
      <c r="AK7" s="10">
        <v>159</v>
      </c>
      <c r="AL7" s="10">
        <v>35</v>
      </c>
      <c r="AM7" s="10">
        <v>280</v>
      </c>
      <c r="AN7" s="10"/>
      <c r="AO7" s="10">
        <v>361</v>
      </c>
      <c r="AP7" s="10">
        <v>748</v>
      </c>
      <c r="AQ7" s="10">
        <v>155</v>
      </c>
      <c r="AR7" s="10"/>
      <c r="AS7" s="10">
        <v>482</v>
      </c>
      <c r="AT7" s="10">
        <v>495</v>
      </c>
      <c r="AU7" s="10">
        <v>537</v>
      </c>
      <c r="AV7" s="10">
        <v>231</v>
      </c>
      <c r="AW7" s="10">
        <v>21</v>
      </c>
      <c r="AX7" s="10"/>
      <c r="AY7" s="10">
        <v>18</v>
      </c>
      <c r="AZ7" s="10">
        <v>106</v>
      </c>
      <c r="BA7" s="10">
        <v>130</v>
      </c>
      <c r="BB7" s="10">
        <v>155</v>
      </c>
      <c r="BC7" s="10">
        <v>201</v>
      </c>
      <c r="BD7" s="10">
        <v>225</v>
      </c>
      <c r="BE7" s="10">
        <v>193</v>
      </c>
      <c r="BF7" s="10">
        <v>148</v>
      </c>
      <c r="BG7" s="10">
        <v>124</v>
      </c>
      <c r="BH7" s="10">
        <v>125</v>
      </c>
      <c r="BI7" s="10">
        <v>149</v>
      </c>
      <c r="BJ7" s="10">
        <v>118</v>
      </c>
      <c r="BK7" s="10">
        <v>87</v>
      </c>
      <c r="BL7" s="10">
        <v>41</v>
      </c>
      <c r="BM7" s="10">
        <v>30</v>
      </c>
      <c r="BN7" s="10">
        <v>84</v>
      </c>
      <c r="BO7" s="10"/>
      <c r="BP7" s="10">
        <v>466</v>
      </c>
      <c r="BQ7" s="10">
        <v>550</v>
      </c>
      <c r="BR7" s="10">
        <v>284</v>
      </c>
      <c r="BS7" s="10">
        <v>414</v>
      </c>
      <c r="BT7" s="10">
        <v>212</v>
      </c>
      <c r="BU7" s="10">
        <v>114</v>
      </c>
      <c r="BV7" s="10"/>
      <c r="BW7" s="10">
        <v>76</v>
      </c>
      <c r="BX7" s="10">
        <v>467</v>
      </c>
      <c r="BY7" s="10">
        <v>585</v>
      </c>
      <c r="BZ7" s="10">
        <v>401</v>
      </c>
      <c r="CA7" s="10">
        <v>210</v>
      </c>
      <c r="CB7" s="10">
        <v>74</v>
      </c>
      <c r="CC7" s="10">
        <v>53</v>
      </c>
      <c r="CD7" s="10">
        <v>82</v>
      </c>
      <c r="CE7" s="10"/>
      <c r="CF7" s="10">
        <v>159</v>
      </c>
      <c r="CG7" s="10">
        <v>748</v>
      </c>
      <c r="CH7" s="10">
        <v>761</v>
      </c>
      <c r="CI7" s="10">
        <v>297</v>
      </c>
      <c r="CJ7" s="10">
        <v>76</v>
      </c>
      <c r="CK7" s="10"/>
      <c r="CL7" s="10">
        <v>213</v>
      </c>
      <c r="CM7" s="10"/>
      <c r="CN7" s="10">
        <v>1173</v>
      </c>
      <c r="CO7" s="10">
        <v>389</v>
      </c>
      <c r="CP7" s="10">
        <v>479</v>
      </c>
    </row>
    <row r="8" spans="2:94" ht="30" customHeight="1" x14ac:dyDescent="0.35">
      <c r="B8" s="11" t="s">
        <v>20</v>
      </c>
      <c r="C8" s="11">
        <v>2040</v>
      </c>
      <c r="D8" s="11">
        <v>1016</v>
      </c>
      <c r="E8" s="11">
        <v>1013</v>
      </c>
      <c r="F8" s="11"/>
      <c r="G8" s="11">
        <v>304</v>
      </c>
      <c r="H8" s="11">
        <v>342</v>
      </c>
      <c r="I8" s="11">
        <v>317</v>
      </c>
      <c r="J8" s="11">
        <v>343</v>
      </c>
      <c r="K8" s="11">
        <v>301</v>
      </c>
      <c r="L8" s="11">
        <v>433</v>
      </c>
      <c r="M8" s="11"/>
      <c r="N8" s="11">
        <v>530</v>
      </c>
      <c r="O8" s="11">
        <v>554</v>
      </c>
      <c r="P8" s="11">
        <v>447</v>
      </c>
      <c r="Q8" s="11">
        <v>502</v>
      </c>
      <c r="R8" s="11"/>
      <c r="S8" s="11">
        <v>294</v>
      </c>
      <c r="T8" s="11">
        <v>260</v>
      </c>
      <c r="U8" s="11">
        <v>185</v>
      </c>
      <c r="V8" s="11">
        <v>210</v>
      </c>
      <c r="W8" s="11">
        <v>154</v>
      </c>
      <c r="X8" s="11">
        <v>190</v>
      </c>
      <c r="Y8" s="11">
        <v>152</v>
      </c>
      <c r="Z8" s="11">
        <v>66</v>
      </c>
      <c r="AA8" s="11">
        <v>236</v>
      </c>
      <c r="AB8" s="11">
        <v>184</v>
      </c>
      <c r="AC8" s="11">
        <v>109</v>
      </c>
      <c r="AD8" s="11"/>
      <c r="AE8" s="11">
        <v>739</v>
      </c>
      <c r="AF8" s="11">
        <v>792</v>
      </c>
      <c r="AG8" s="11">
        <v>313</v>
      </c>
      <c r="AH8" s="11"/>
      <c r="AI8" s="11">
        <v>687</v>
      </c>
      <c r="AJ8" s="11">
        <v>584</v>
      </c>
      <c r="AK8" s="11">
        <v>159</v>
      </c>
      <c r="AL8" s="11">
        <v>35</v>
      </c>
      <c r="AM8" s="11">
        <v>274</v>
      </c>
      <c r="AN8" s="11"/>
      <c r="AO8" s="11">
        <v>364</v>
      </c>
      <c r="AP8" s="11">
        <v>741</v>
      </c>
      <c r="AQ8" s="11">
        <v>156</v>
      </c>
      <c r="AR8" s="11"/>
      <c r="AS8" s="11">
        <v>490</v>
      </c>
      <c r="AT8" s="11">
        <v>493</v>
      </c>
      <c r="AU8" s="11">
        <v>529</v>
      </c>
      <c r="AV8" s="11">
        <v>226</v>
      </c>
      <c r="AW8" s="11">
        <v>20</v>
      </c>
      <c r="AX8" s="11"/>
      <c r="AY8" s="11">
        <v>17</v>
      </c>
      <c r="AZ8" s="11">
        <v>105</v>
      </c>
      <c r="BA8" s="11">
        <v>132</v>
      </c>
      <c r="BB8" s="11">
        <v>156</v>
      </c>
      <c r="BC8" s="11">
        <v>206</v>
      </c>
      <c r="BD8" s="11">
        <v>227</v>
      </c>
      <c r="BE8" s="11">
        <v>196</v>
      </c>
      <c r="BF8" s="11">
        <v>149</v>
      </c>
      <c r="BG8" s="11">
        <v>123</v>
      </c>
      <c r="BH8" s="11">
        <v>122</v>
      </c>
      <c r="BI8" s="11">
        <v>145</v>
      </c>
      <c r="BJ8" s="11">
        <v>116</v>
      </c>
      <c r="BK8" s="11">
        <v>85</v>
      </c>
      <c r="BL8" s="11">
        <v>41</v>
      </c>
      <c r="BM8" s="11">
        <v>29</v>
      </c>
      <c r="BN8" s="11">
        <v>82</v>
      </c>
      <c r="BO8" s="11"/>
      <c r="BP8" s="11">
        <v>462</v>
      </c>
      <c r="BQ8" s="11">
        <v>553</v>
      </c>
      <c r="BR8" s="11">
        <v>280</v>
      </c>
      <c r="BS8" s="11">
        <v>413</v>
      </c>
      <c r="BT8" s="11">
        <v>213</v>
      </c>
      <c r="BU8" s="11">
        <v>117</v>
      </c>
      <c r="BV8" s="11"/>
      <c r="BW8" s="11">
        <v>75</v>
      </c>
      <c r="BX8" s="11">
        <v>464</v>
      </c>
      <c r="BY8" s="11">
        <v>589</v>
      </c>
      <c r="BZ8" s="11">
        <v>403</v>
      </c>
      <c r="CA8" s="11">
        <v>210</v>
      </c>
      <c r="CB8" s="11">
        <v>73</v>
      </c>
      <c r="CC8" s="11">
        <v>53</v>
      </c>
      <c r="CD8" s="11">
        <v>80</v>
      </c>
      <c r="CE8" s="11"/>
      <c r="CF8" s="11">
        <v>160</v>
      </c>
      <c r="CG8" s="11">
        <v>755</v>
      </c>
      <c r="CH8" s="11">
        <v>757</v>
      </c>
      <c r="CI8" s="11">
        <v>293</v>
      </c>
      <c r="CJ8" s="11">
        <v>75</v>
      </c>
      <c r="CK8" s="11"/>
      <c r="CL8" s="11">
        <v>214</v>
      </c>
      <c r="CM8" s="11"/>
      <c r="CN8" s="11">
        <v>1170</v>
      </c>
      <c r="CO8" s="11">
        <v>387</v>
      </c>
      <c r="CP8" s="11">
        <v>483</v>
      </c>
    </row>
    <row r="9" spans="2:94" x14ac:dyDescent="0.35">
      <c r="B9" s="18" t="s">
        <v>205</v>
      </c>
      <c r="C9" s="17">
        <v>0.38521347508995302</v>
      </c>
      <c r="D9" s="17">
        <v>0.38370626741109398</v>
      </c>
      <c r="E9" s="17">
        <v>0.38396442147743398</v>
      </c>
      <c r="F9" s="17"/>
      <c r="G9" s="17">
        <v>0.40265269512406399</v>
      </c>
      <c r="H9" s="17">
        <v>0.36396160285468798</v>
      </c>
      <c r="I9" s="17">
        <v>0.39283221684024999</v>
      </c>
      <c r="J9" s="17">
        <v>0.38547410405224403</v>
      </c>
      <c r="K9" s="17">
        <v>0.36269949843196397</v>
      </c>
      <c r="L9" s="17">
        <v>0.39961592550957498</v>
      </c>
      <c r="M9" s="17"/>
      <c r="N9" s="17">
        <v>0.41445500497253501</v>
      </c>
      <c r="O9" s="17">
        <v>0.36538106588823299</v>
      </c>
      <c r="P9" s="17">
        <v>0.354088089738266</v>
      </c>
      <c r="Q9" s="17">
        <v>0.40360671452924701</v>
      </c>
      <c r="R9" s="17"/>
      <c r="S9" s="17">
        <v>0.38671270981310601</v>
      </c>
      <c r="T9" s="17">
        <v>0.36936054678290597</v>
      </c>
      <c r="U9" s="17">
        <v>0.4283049106322</v>
      </c>
      <c r="V9" s="17">
        <v>0.35493563132750999</v>
      </c>
      <c r="W9" s="17">
        <v>0.32698385485465797</v>
      </c>
      <c r="X9" s="17">
        <v>0.34305580179199202</v>
      </c>
      <c r="Y9" s="17">
        <v>0.39292954725662999</v>
      </c>
      <c r="Z9" s="17">
        <v>0.29807751570233798</v>
      </c>
      <c r="AA9" s="17">
        <v>0.41310656587830302</v>
      </c>
      <c r="AB9" s="17">
        <v>0.453622642138302</v>
      </c>
      <c r="AC9" s="17">
        <v>0.42650202493494499</v>
      </c>
      <c r="AD9" s="17"/>
      <c r="AE9" s="17">
        <v>0.32371070691341097</v>
      </c>
      <c r="AF9" s="17">
        <v>0.44783147489943798</v>
      </c>
      <c r="AG9" s="17">
        <v>0.345976418033559</v>
      </c>
      <c r="AH9" s="17"/>
      <c r="AI9" s="17">
        <v>0.30682686767211598</v>
      </c>
      <c r="AJ9" s="17">
        <v>0.45035111934892702</v>
      </c>
      <c r="AK9" s="17">
        <v>0.48880687820334201</v>
      </c>
      <c r="AL9" s="17">
        <v>0.25754722995150903</v>
      </c>
      <c r="AM9" s="17">
        <v>0.35630673403537599</v>
      </c>
      <c r="AN9" s="17"/>
      <c r="AO9" s="17">
        <v>0.29908281257748298</v>
      </c>
      <c r="AP9" s="17">
        <v>0.473111224406907</v>
      </c>
      <c r="AQ9" s="17">
        <v>0.446862612332875</v>
      </c>
      <c r="AR9" s="17"/>
      <c r="AS9" s="17">
        <v>0.36230516860252998</v>
      </c>
      <c r="AT9" s="17">
        <v>0.34113732696346299</v>
      </c>
      <c r="AU9" s="17">
        <v>0.40105757828932798</v>
      </c>
      <c r="AV9" s="17">
        <v>0.461404859936482</v>
      </c>
      <c r="AW9" s="17">
        <v>0.33306506147853998</v>
      </c>
      <c r="AX9" s="17"/>
      <c r="AY9" s="17">
        <v>0.43150008580229499</v>
      </c>
      <c r="AZ9" s="17">
        <v>0.337320605816124</v>
      </c>
      <c r="BA9" s="17">
        <v>0.47304766881993698</v>
      </c>
      <c r="BB9" s="17">
        <v>0.35758556489632398</v>
      </c>
      <c r="BC9" s="17">
        <v>0.43039609541245799</v>
      </c>
      <c r="BD9" s="17">
        <v>0.36126152164914299</v>
      </c>
      <c r="BE9" s="17">
        <v>0.37625509315105299</v>
      </c>
      <c r="BF9" s="17">
        <v>0.39552302616276003</v>
      </c>
      <c r="BG9" s="17">
        <v>0.36686509869122402</v>
      </c>
      <c r="BH9" s="17">
        <v>0.34113788065359502</v>
      </c>
      <c r="BI9" s="17">
        <v>0.39499643023603098</v>
      </c>
      <c r="BJ9" s="17">
        <v>0.441533822694683</v>
      </c>
      <c r="BK9" s="17">
        <v>0.36130338850124899</v>
      </c>
      <c r="BL9" s="17">
        <v>0.53790751745682497</v>
      </c>
      <c r="BM9" s="17">
        <v>0.32926776704813798</v>
      </c>
      <c r="BN9" s="17">
        <v>0.40697931103888002</v>
      </c>
      <c r="BO9" s="17"/>
      <c r="BP9" s="17">
        <v>0.38709802783986103</v>
      </c>
      <c r="BQ9" s="17">
        <v>0.40319137678185202</v>
      </c>
      <c r="BR9" s="17">
        <v>0.35276983500175402</v>
      </c>
      <c r="BS9" s="17">
        <v>0.38536409714813502</v>
      </c>
      <c r="BT9" s="17">
        <v>0.388902993333334</v>
      </c>
      <c r="BU9" s="17">
        <v>0.36709155142329603</v>
      </c>
      <c r="BV9" s="17"/>
      <c r="BW9" s="17">
        <v>0.392491108207217</v>
      </c>
      <c r="BX9" s="17">
        <v>0.39400972959713099</v>
      </c>
      <c r="BY9" s="17">
        <v>0.39370064502448898</v>
      </c>
      <c r="BZ9" s="17">
        <v>0.40244260399543802</v>
      </c>
      <c r="CA9" s="17">
        <v>0.35114786170628998</v>
      </c>
      <c r="CB9" s="17">
        <v>0.35294874905616902</v>
      </c>
      <c r="CC9" s="17">
        <v>0.47401155700275599</v>
      </c>
      <c r="CD9" s="17">
        <v>0.328524371321196</v>
      </c>
      <c r="CE9" s="17"/>
      <c r="CF9" s="17">
        <v>0.35736420566571098</v>
      </c>
      <c r="CG9" s="17">
        <v>0.385956181007374</v>
      </c>
      <c r="CH9" s="17">
        <v>0.37340068939430698</v>
      </c>
      <c r="CI9" s="17">
        <v>0.41135745621098502</v>
      </c>
      <c r="CJ9" s="17">
        <v>0.45429408844184099</v>
      </c>
      <c r="CK9" s="17"/>
      <c r="CL9" s="17">
        <v>0.40332111319184399</v>
      </c>
      <c r="CM9" s="17"/>
      <c r="CN9" s="17">
        <v>0.43433332383879297</v>
      </c>
      <c r="CO9" s="17">
        <v>0.31041188700741501</v>
      </c>
      <c r="CP9" s="17">
        <v>0.32618937607805298</v>
      </c>
    </row>
    <row r="10" spans="2:94" x14ac:dyDescent="0.35">
      <c r="B10" s="18" t="s">
        <v>206</v>
      </c>
      <c r="C10" s="17">
        <v>0.39612679967449899</v>
      </c>
      <c r="D10" s="17">
        <v>0.385218005507936</v>
      </c>
      <c r="E10" s="17">
        <v>0.40941001981833203</v>
      </c>
      <c r="F10" s="17"/>
      <c r="G10" s="17">
        <v>0.34157693059596</v>
      </c>
      <c r="H10" s="17">
        <v>0.39527402572730302</v>
      </c>
      <c r="I10" s="17">
        <v>0.419562628886616</v>
      </c>
      <c r="J10" s="17">
        <v>0.39780451981829401</v>
      </c>
      <c r="K10" s="17">
        <v>0.41230198462902401</v>
      </c>
      <c r="L10" s="17">
        <v>0.40534039028054403</v>
      </c>
      <c r="M10" s="17"/>
      <c r="N10" s="17">
        <v>0.405079507236628</v>
      </c>
      <c r="O10" s="17">
        <v>0.408447441776292</v>
      </c>
      <c r="P10" s="17">
        <v>0.425263244956398</v>
      </c>
      <c r="Q10" s="17">
        <v>0.34666022751407999</v>
      </c>
      <c r="R10" s="17"/>
      <c r="S10" s="17">
        <v>0.37539160509255198</v>
      </c>
      <c r="T10" s="17">
        <v>0.38175362685428699</v>
      </c>
      <c r="U10" s="17">
        <v>0.38669111477158902</v>
      </c>
      <c r="V10" s="17">
        <v>0.46018355921973297</v>
      </c>
      <c r="W10" s="17">
        <v>0.50063652014356597</v>
      </c>
      <c r="X10" s="17">
        <v>0.39167713922617198</v>
      </c>
      <c r="Y10" s="17">
        <v>0.39687351960260497</v>
      </c>
      <c r="Z10" s="17">
        <v>0.46726653926530298</v>
      </c>
      <c r="AA10" s="17">
        <v>0.36593185939115902</v>
      </c>
      <c r="AB10" s="17">
        <v>0.33353418528358703</v>
      </c>
      <c r="AC10" s="17">
        <v>0.365527049926473</v>
      </c>
      <c r="AD10" s="17"/>
      <c r="AE10" s="17">
        <v>0.42809687699114202</v>
      </c>
      <c r="AF10" s="17">
        <v>0.37539657401160298</v>
      </c>
      <c r="AG10" s="17">
        <v>0.39562408866434201</v>
      </c>
      <c r="AH10" s="17"/>
      <c r="AI10" s="17">
        <v>0.44715196415840902</v>
      </c>
      <c r="AJ10" s="17">
        <v>0.36478146958435598</v>
      </c>
      <c r="AK10" s="17">
        <v>0.39629527375214701</v>
      </c>
      <c r="AL10" s="17">
        <v>0.44536374264690998</v>
      </c>
      <c r="AM10" s="17">
        <v>0.415232250831025</v>
      </c>
      <c r="AN10" s="17"/>
      <c r="AO10" s="17">
        <v>0.47697162382562502</v>
      </c>
      <c r="AP10" s="17">
        <v>0.36056295464279398</v>
      </c>
      <c r="AQ10" s="17">
        <v>0.41379526941158201</v>
      </c>
      <c r="AR10" s="17"/>
      <c r="AS10" s="17">
        <v>0.376603751326268</v>
      </c>
      <c r="AT10" s="17">
        <v>0.429439854828224</v>
      </c>
      <c r="AU10" s="17">
        <v>0.40377706945664499</v>
      </c>
      <c r="AV10" s="17">
        <v>0.36382409535700899</v>
      </c>
      <c r="AW10" s="17">
        <v>0.47469082709083699</v>
      </c>
      <c r="AX10" s="17"/>
      <c r="AY10" s="17">
        <v>0.22998973952683799</v>
      </c>
      <c r="AZ10" s="17">
        <v>0.45710424046803899</v>
      </c>
      <c r="BA10" s="17">
        <v>0.303046581679838</v>
      </c>
      <c r="BB10" s="17">
        <v>0.395883633080377</v>
      </c>
      <c r="BC10" s="17">
        <v>0.36349697261042402</v>
      </c>
      <c r="BD10" s="17">
        <v>0.393762524978849</v>
      </c>
      <c r="BE10" s="17">
        <v>0.34489292344641098</v>
      </c>
      <c r="BF10" s="17">
        <v>0.43852316086225102</v>
      </c>
      <c r="BG10" s="17">
        <v>0.42951590204050499</v>
      </c>
      <c r="BH10" s="17">
        <v>0.39716561272509099</v>
      </c>
      <c r="BI10" s="17">
        <v>0.40429166250197002</v>
      </c>
      <c r="BJ10" s="17">
        <v>0.38653973848096601</v>
      </c>
      <c r="BK10" s="17">
        <v>0.40964566935054703</v>
      </c>
      <c r="BL10" s="17">
        <v>0.34230318412793698</v>
      </c>
      <c r="BM10" s="17">
        <v>0.468455961770122</v>
      </c>
      <c r="BN10" s="17">
        <v>0.50565015866730101</v>
      </c>
      <c r="BO10" s="17"/>
      <c r="BP10" s="17">
        <v>0.35995773610374698</v>
      </c>
      <c r="BQ10" s="17">
        <v>0.37855465288635098</v>
      </c>
      <c r="BR10" s="17">
        <v>0.43477172967079097</v>
      </c>
      <c r="BS10" s="17">
        <v>0.41261921783398497</v>
      </c>
      <c r="BT10" s="17">
        <v>0.41187431161939803</v>
      </c>
      <c r="BU10" s="17">
        <v>0.44665625008751098</v>
      </c>
      <c r="BV10" s="17"/>
      <c r="BW10" s="17">
        <v>0.31752017735022298</v>
      </c>
      <c r="BX10" s="17">
        <v>0.39676130981938101</v>
      </c>
      <c r="BY10" s="17">
        <v>0.402884482898549</v>
      </c>
      <c r="BZ10" s="17">
        <v>0.38330176699908902</v>
      </c>
      <c r="CA10" s="17">
        <v>0.39773191450002299</v>
      </c>
      <c r="CB10" s="17">
        <v>0.501259634428047</v>
      </c>
      <c r="CC10" s="17">
        <v>0.35131375865621001</v>
      </c>
      <c r="CD10" s="17">
        <v>0.42354428598647398</v>
      </c>
      <c r="CE10" s="17"/>
      <c r="CF10" s="17">
        <v>0.36246454366932102</v>
      </c>
      <c r="CG10" s="17">
        <v>0.40695480462765199</v>
      </c>
      <c r="CH10" s="17">
        <v>0.40693277017922502</v>
      </c>
      <c r="CI10" s="17">
        <v>0.37144581946708999</v>
      </c>
      <c r="CJ10" s="17">
        <v>0.34594544223991602</v>
      </c>
      <c r="CK10" s="17"/>
      <c r="CL10" s="17">
        <v>0.40472179734500802</v>
      </c>
      <c r="CM10" s="17"/>
      <c r="CN10" s="17">
        <v>0.343176597863393</v>
      </c>
      <c r="CO10" s="17">
        <v>0.47955093947132299</v>
      </c>
      <c r="CP10" s="17">
        <v>0.45751695342175303</v>
      </c>
    </row>
    <row r="11" spans="2:94" x14ac:dyDescent="0.35">
      <c r="B11" s="18" t="s">
        <v>207</v>
      </c>
      <c r="C11" s="17">
        <v>0.136274665808122</v>
      </c>
      <c r="D11" s="17">
        <v>0.14807900431957</v>
      </c>
      <c r="E11" s="17">
        <v>0.125915825920695</v>
      </c>
      <c r="F11" s="17"/>
      <c r="G11" s="17">
        <v>0.16768980709485401</v>
      </c>
      <c r="H11" s="17">
        <v>0.14999934173576801</v>
      </c>
      <c r="I11" s="17">
        <v>0.13514584177991801</v>
      </c>
      <c r="J11" s="17">
        <v>0.12540151983867001</v>
      </c>
      <c r="K11" s="17">
        <v>0.13634809159174299</v>
      </c>
      <c r="L11" s="17">
        <v>0.11276007821958201</v>
      </c>
      <c r="M11" s="17"/>
      <c r="N11" s="17">
        <v>0.107624097134351</v>
      </c>
      <c r="O11" s="17">
        <v>0.14128555997255099</v>
      </c>
      <c r="P11" s="17">
        <v>0.13388990586607699</v>
      </c>
      <c r="Q11" s="17">
        <v>0.16277860713377901</v>
      </c>
      <c r="R11" s="17"/>
      <c r="S11" s="17">
        <v>0.13697371427869701</v>
      </c>
      <c r="T11" s="17">
        <v>0.13398873188354901</v>
      </c>
      <c r="U11" s="17">
        <v>9.9800604850684399E-2</v>
      </c>
      <c r="V11" s="17">
        <v>0.107128078218074</v>
      </c>
      <c r="W11" s="17">
        <v>0.14022528214514399</v>
      </c>
      <c r="X11" s="17">
        <v>0.15322847557281599</v>
      </c>
      <c r="Y11" s="17">
        <v>0.14214117069438001</v>
      </c>
      <c r="Z11" s="17">
        <v>0.19155661854061801</v>
      </c>
      <c r="AA11" s="17">
        <v>0.155158983194469</v>
      </c>
      <c r="AB11" s="17">
        <v>0.16663795544281401</v>
      </c>
      <c r="AC11" s="17">
        <v>8.9024508794359705E-2</v>
      </c>
      <c r="AD11" s="17"/>
      <c r="AE11" s="17">
        <v>0.14239118719392799</v>
      </c>
      <c r="AF11" s="17">
        <v>0.12402500887163501</v>
      </c>
      <c r="AG11" s="17">
        <v>0.154036559208579</v>
      </c>
      <c r="AH11" s="17"/>
      <c r="AI11" s="17">
        <v>0.15752850203044999</v>
      </c>
      <c r="AJ11" s="17">
        <v>0.108431027765201</v>
      </c>
      <c r="AK11" s="17">
        <v>9.0494617425969495E-2</v>
      </c>
      <c r="AL11" s="17">
        <v>0.19310348602748101</v>
      </c>
      <c r="AM11" s="17">
        <v>0.11975634240677401</v>
      </c>
      <c r="AN11" s="17"/>
      <c r="AO11" s="17">
        <v>0.15089003464641701</v>
      </c>
      <c r="AP11" s="17">
        <v>0.107498082683625</v>
      </c>
      <c r="AQ11" s="17">
        <v>0.105286571513883</v>
      </c>
      <c r="AR11" s="17"/>
      <c r="AS11" s="17">
        <v>0.16281794504726599</v>
      </c>
      <c r="AT11" s="17">
        <v>0.12805178281742599</v>
      </c>
      <c r="AU11" s="17">
        <v>0.11916613341221401</v>
      </c>
      <c r="AV11" s="17">
        <v>0.130438170842961</v>
      </c>
      <c r="AW11" s="17">
        <v>0.148674362844542</v>
      </c>
      <c r="AX11" s="17"/>
      <c r="AY11" s="17">
        <v>6.01939842890266E-2</v>
      </c>
      <c r="AZ11" s="17">
        <v>0.147881882991933</v>
      </c>
      <c r="BA11" s="17">
        <v>0.147724685007771</v>
      </c>
      <c r="BB11" s="17">
        <v>0.13648761771972601</v>
      </c>
      <c r="BC11" s="17">
        <v>0.109269042629658</v>
      </c>
      <c r="BD11" s="17">
        <v>0.159295439235772</v>
      </c>
      <c r="BE11" s="17">
        <v>0.18237878946154601</v>
      </c>
      <c r="BF11" s="17">
        <v>0.102254710619155</v>
      </c>
      <c r="BG11" s="17">
        <v>0.13955374459455699</v>
      </c>
      <c r="BH11" s="17">
        <v>0.17752994026537799</v>
      </c>
      <c r="BI11" s="17">
        <v>0.13433910624380599</v>
      </c>
      <c r="BJ11" s="17">
        <v>9.1937215352867599E-2</v>
      </c>
      <c r="BK11" s="17">
        <v>0.149004614394837</v>
      </c>
      <c r="BL11" s="17">
        <v>0.119789298415238</v>
      </c>
      <c r="BM11" s="17">
        <v>0.137362429853887</v>
      </c>
      <c r="BN11" s="17">
        <v>6.4326024615472405E-2</v>
      </c>
      <c r="BO11" s="17"/>
      <c r="BP11" s="17">
        <v>0.156499906020521</v>
      </c>
      <c r="BQ11" s="17">
        <v>0.13397491219725099</v>
      </c>
      <c r="BR11" s="17">
        <v>0.130115936459506</v>
      </c>
      <c r="BS11" s="17">
        <v>0.127507084972836</v>
      </c>
      <c r="BT11" s="17">
        <v>0.12671183147527099</v>
      </c>
      <c r="BU11" s="17">
        <v>0.12165653426086</v>
      </c>
      <c r="BV11" s="17"/>
      <c r="BW11" s="17">
        <v>0.21136513083365999</v>
      </c>
      <c r="BX11" s="17">
        <v>0.12435196914989</v>
      </c>
      <c r="BY11" s="17">
        <v>0.13765863485492599</v>
      </c>
      <c r="BZ11" s="17">
        <v>0.115168797708121</v>
      </c>
      <c r="CA11" s="17">
        <v>0.17561312761183501</v>
      </c>
      <c r="CB11" s="17">
        <v>0.13213212247334999</v>
      </c>
      <c r="CC11" s="17">
        <v>7.8672579045429805E-2</v>
      </c>
      <c r="CD11" s="17">
        <v>0.14931836168083901</v>
      </c>
      <c r="CE11" s="17"/>
      <c r="CF11" s="17">
        <v>0.16982930586720801</v>
      </c>
      <c r="CG11" s="17">
        <v>0.13085889057402</v>
      </c>
      <c r="CH11" s="17">
        <v>0.14910544611866799</v>
      </c>
      <c r="CI11" s="17">
        <v>0.109841731982854</v>
      </c>
      <c r="CJ11" s="17">
        <v>9.2916103624065799E-2</v>
      </c>
      <c r="CK11" s="17"/>
      <c r="CL11" s="17">
        <v>0.162579766592894</v>
      </c>
      <c r="CM11" s="17"/>
      <c r="CN11" s="17">
        <v>0.129571674704344</v>
      </c>
      <c r="CO11" s="17">
        <v>0.13032605625168001</v>
      </c>
      <c r="CP11" s="17">
        <v>0.15728308240737299</v>
      </c>
    </row>
    <row r="12" spans="2:94" x14ac:dyDescent="0.35">
      <c r="B12" s="18" t="s">
        <v>208</v>
      </c>
      <c r="C12" s="17">
        <v>2.4887376280002E-2</v>
      </c>
      <c r="D12" s="17">
        <v>3.0471729294540201E-2</v>
      </c>
      <c r="E12" s="17">
        <v>1.9554992431517499E-2</v>
      </c>
      <c r="F12" s="17"/>
      <c r="G12" s="17">
        <v>2.9527953668105698E-2</v>
      </c>
      <c r="H12" s="17">
        <v>2.8645960596523402E-2</v>
      </c>
      <c r="I12" s="17">
        <v>1.22989690282006E-2</v>
      </c>
      <c r="J12" s="17">
        <v>2.5533366607943201E-2</v>
      </c>
      <c r="K12" s="17">
        <v>2.6913343934388601E-2</v>
      </c>
      <c r="L12" s="17">
        <v>2.5973633707910799E-2</v>
      </c>
      <c r="M12" s="17"/>
      <c r="N12" s="17">
        <v>2.4772730541316301E-2</v>
      </c>
      <c r="O12" s="17">
        <v>3.1396866763127702E-2</v>
      </c>
      <c r="P12" s="17">
        <v>2.5249060417795701E-2</v>
      </c>
      <c r="Q12" s="17">
        <v>1.78506351757639E-2</v>
      </c>
      <c r="R12" s="17"/>
      <c r="S12" s="17">
        <v>3.2603158296134901E-2</v>
      </c>
      <c r="T12" s="17">
        <v>2.4925496900857699E-2</v>
      </c>
      <c r="U12" s="17">
        <v>2.7865510970677201E-2</v>
      </c>
      <c r="V12" s="17">
        <v>3.3257779320906102E-2</v>
      </c>
      <c r="W12" s="17">
        <v>1.9125087114577902E-2</v>
      </c>
      <c r="X12" s="17">
        <v>3.7414189139882897E-2</v>
      </c>
      <c r="Y12" s="17">
        <v>3.0282397148553301E-2</v>
      </c>
      <c r="Z12" s="17">
        <v>1.44303044294531E-2</v>
      </c>
      <c r="AA12" s="17">
        <v>8.8448938510144407E-3</v>
      </c>
      <c r="AB12" s="17">
        <v>1.16523968340859E-2</v>
      </c>
      <c r="AC12" s="17">
        <v>2.4983959632224301E-2</v>
      </c>
      <c r="AD12" s="17"/>
      <c r="AE12" s="17">
        <v>3.9532600320112E-2</v>
      </c>
      <c r="AF12" s="17">
        <v>1.7831878322806902E-2</v>
      </c>
      <c r="AG12" s="17">
        <v>1.5081822868484199E-2</v>
      </c>
      <c r="AH12" s="17"/>
      <c r="AI12" s="17">
        <v>3.6998754982499202E-2</v>
      </c>
      <c r="AJ12" s="17">
        <v>2.12995796398735E-2</v>
      </c>
      <c r="AK12" s="17">
        <v>1.8112595396770698E-2</v>
      </c>
      <c r="AL12" s="17">
        <v>2.6182070030476502E-2</v>
      </c>
      <c r="AM12" s="17">
        <v>1.4716176492719999E-2</v>
      </c>
      <c r="AN12" s="17"/>
      <c r="AO12" s="17">
        <v>2.8690368694466398E-2</v>
      </c>
      <c r="AP12" s="17">
        <v>1.4199349992529999E-2</v>
      </c>
      <c r="AQ12" s="17">
        <v>3.40555467416594E-2</v>
      </c>
      <c r="AR12" s="17"/>
      <c r="AS12" s="17">
        <v>2.38381486534581E-2</v>
      </c>
      <c r="AT12" s="17">
        <v>3.5218008954064399E-2</v>
      </c>
      <c r="AU12" s="17">
        <v>2.35092140016291E-2</v>
      </c>
      <c r="AV12" s="17">
        <v>1.4137169167592801E-2</v>
      </c>
      <c r="AW12" s="17">
        <v>4.3569748586080898E-2</v>
      </c>
      <c r="AX12" s="17"/>
      <c r="AY12" s="17">
        <v>5.8577755626285401E-2</v>
      </c>
      <c r="AZ12" s="17">
        <v>1.8032346392624899E-2</v>
      </c>
      <c r="BA12" s="17">
        <v>6.92803416516423E-3</v>
      </c>
      <c r="BB12" s="17">
        <v>1.8996248118968599E-2</v>
      </c>
      <c r="BC12" s="17">
        <v>2.9358993697882901E-2</v>
      </c>
      <c r="BD12" s="17">
        <v>2.1423148029802001E-2</v>
      </c>
      <c r="BE12" s="17">
        <v>3.4969512251087298E-2</v>
      </c>
      <c r="BF12" s="17">
        <v>3.2041605407554699E-2</v>
      </c>
      <c r="BG12" s="17">
        <v>2.5158415002608701E-2</v>
      </c>
      <c r="BH12" s="17">
        <v>3.6932475914070499E-2</v>
      </c>
      <c r="BI12" s="17">
        <v>1.4724639379568199E-2</v>
      </c>
      <c r="BJ12" s="17">
        <v>3.5483753520164599E-2</v>
      </c>
      <c r="BK12" s="17">
        <v>2.25295851020113E-2</v>
      </c>
      <c r="BL12" s="17">
        <v>0</v>
      </c>
      <c r="BM12" s="17">
        <v>3.1384591838556103E-2</v>
      </c>
      <c r="BN12" s="17">
        <v>2.3044505678346299E-2</v>
      </c>
      <c r="BO12" s="17"/>
      <c r="BP12" s="17">
        <v>3.9008723487241999E-2</v>
      </c>
      <c r="BQ12" s="17">
        <v>1.99832277914022E-2</v>
      </c>
      <c r="BR12" s="17">
        <v>2.32798803399673E-2</v>
      </c>
      <c r="BS12" s="17">
        <v>2.3841906017501999E-2</v>
      </c>
      <c r="BT12" s="17">
        <v>9.8673900967221305E-3</v>
      </c>
      <c r="BU12" s="17">
        <v>2.7470237261099099E-2</v>
      </c>
      <c r="BV12" s="17"/>
      <c r="BW12" s="17">
        <v>3.7157413107739103E-2</v>
      </c>
      <c r="BX12" s="17">
        <v>2.3064376562567501E-2</v>
      </c>
      <c r="BY12" s="17">
        <v>2.35140250727831E-2</v>
      </c>
      <c r="BZ12" s="17">
        <v>3.61755763674746E-2</v>
      </c>
      <c r="CA12" s="17">
        <v>2.4000220063167599E-2</v>
      </c>
      <c r="CB12" s="17">
        <v>0</v>
      </c>
      <c r="CC12" s="17">
        <v>3.6064880150550101E-2</v>
      </c>
      <c r="CD12" s="17">
        <v>1.1511814903000199E-2</v>
      </c>
      <c r="CE12" s="17"/>
      <c r="CF12" s="17">
        <v>4.6526451973893199E-2</v>
      </c>
      <c r="CG12" s="17">
        <v>2.5748052476161298E-2</v>
      </c>
      <c r="CH12" s="17">
        <v>1.9966350837433099E-2</v>
      </c>
      <c r="CI12" s="17">
        <v>2.26706978070009E-2</v>
      </c>
      <c r="CJ12" s="17">
        <v>2.8514035921721199E-2</v>
      </c>
      <c r="CK12" s="17"/>
      <c r="CL12" s="17">
        <v>9.8696109282300892E-3</v>
      </c>
      <c r="CM12" s="17"/>
      <c r="CN12" s="17">
        <v>2.67795286804852E-2</v>
      </c>
      <c r="CO12" s="17">
        <v>2.2842883219458401E-2</v>
      </c>
      <c r="CP12" s="17">
        <v>2.19426430762973E-2</v>
      </c>
    </row>
    <row r="13" spans="2:94" x14ac:dyDescent="0.35">
      <c r="B13" s="18" t="s">
        <v>209</v>
      </c>
      <c r="C13" s="17">
        <v>1.7458811394327499E-2</v>
      </c>
      <c r="D13" s="17">
        <v>1.74910845377086E-2</v>
      </c>
      <c r="E13" s="17">
        <v>1.6676067768516E-2</v>
      </c>
      <c r="F13" s="17"/>
      <c r="G13" s="17">
        <v>1.5530668905471201E-2</v>
      </c>
      <c r="H13" s="17">
        <v>1.1462778782762801E-2</v>
      </c>
      <c r="I13" s="17">
        <v>9.0885036867891806E-3</v>
      </c>
      <c r="J13" s="17">
        <v>1.9924131742836901E-2</v>
      </c>
      <c r="K13" s="17">
        <v>2.41833743402914E-2</v>
      </c>
      <c r="L13" s="17">
        <v>2.3059107008395901E-2</v>
      </c>
      <c r="M13" s="17"/>
      <c r="N13" s="17">
        <v>2.2569236925834599E-2</v>
      </c>
      <c r="O13" s="17">
        <v>2.2733559769877398E-2</v>
      </c>
      <c r="P13" s="17">
        <v>1.1224666477527401E-2</v>
      </c>
      <c r="Q13" s="17">
        <v>1.2040446200146E-2</v>
      </c>
      <c r="R13" s="17"/>
      <c r="S13" s="17">
        <v>2.4737457329107499E-2</v>
      </c>
      <c r="T13" s="17">
        <v>3.4653990097220901E-2</v>
      </c>
      <c r="U13" s="17">
        <v>2.0112119842010098E-2</v>
      </c>
      <c r="V13" s="17">
        <v>1.2411600935472099E-2</v>
      </c>
      <c r="W13" s="17">
        <v>0</v>
      </c>
      <c r="X13" s="17">
        <v>0</v>
      </c>
      <c r="Y13" s="17">
        <v>5.5765828887744803E-3</v>
      </c>
      <c r="Z13" s="17">
        <v>0</v>
      </c>
      <c r="AA13" s="17">
        <v>1.17107787645664E-2</v>
      </c>
      <c r="AB13" s="17">
        <v>1.7353445796981198E-2</v>
      </c>
      <c r="AC13" s="17">
        <v>5.6982121768760399E-2</v>
      </c>
      <c r="AD13" s="17"/>
      <c r="AE13" s="17">
        <v>2.81989911631556E-2</v>
      </c>
      <c r="AF13" s="17">
        <v>1.11690498312624E-2</v>
      </c>
      <c r="AG13" s="17">
        <v>1.27847754635771E-2</v>
      </c>
      <c r="AH13" s="17"/>
      <c r="AI13" s="17">
        <v>2.1186401883851499E-2</v>
      </c>
      <c r="AJ13" s="17">
        <v>1.4910587160553501E-2</v>
      </c>
      <c r="AK13" s="17">
        <v>0</v>
      </c>
      <c r="AL13" s="17">
        <v>5.3154585718783898E-2</v>
      </c>
      <c r="AM13" s="17">
        <v>1.4074224977625499E-2</v>
      </c>
      <c r="AN13" s="17"/>
      <c r="AO13" s="17">
        <v>9.8753398333529408E-3</v>
      </c>
      <c r="AP13" s="17">
        <v>8.9169597457905599E-3</v>
      </c>
      <c r="AQ13" s="17">
        <v>0</v>
      </c>
      <c r="AR13" s="17"/>
      <c r="AS13" s="17">
        <v>1.54091622336094E-2</v>
      </c>
      <c r="AT13" s="17">
        <v>1.45889324759281E-2</v>
      </c>
      <c r="AU13" s="17">
        <v>2.0885721302370801E-2</v>
      </c>
      <c r="AV13" s="17">
        <v>2.17020455324647E-2</v>
      </c>
      <c r="AW13" s="17">
        <v>0</v>
      </c>
      <c r="AX13" s="17"/>
      <c r="AY13" s="17">
        <v>4.9891625037424003E-2</v>
      </c>
      <c r="AZ13" s="17">
        <v>2.0431318693586401E-2</v>
      </c>
      <c r="BA13" s="17">
        <v>2.99339441645914E-2</v>
      </c>
      <c r="BB13" s="17">
        <v>6.6114237775593996E-3</v>
      </c>
      <c r="BC13" s="17">
        <v>1.0100238763030799E-2</v>
      </c>
      <c r="BD13" s="17">
        <v>1.7213181035656899E-2</v>
      </c>
      <c r="BE13" s="17">
        <v>3.6121168388213998E-2</v>
      </c>
      <c r="BF13" s="17">
        <v>0</v>
      </c>
      <c r="BG13" s="17">
        <v>2.38647253783121E-2</v>
      </c>
      <c r="BH13" s="17">
        <v>1.58494101086308E-2</v>
      </c>
      <c r="BI13" s="17">
        <v>2.5834162072873899E-2</v>
      </c>
      <c r="BJ13" s="17">
        <v>3.5498109706641898E-2</v>
      </c>
      <c r="BK13" s="17">
        <v>1.06705798134651E-2</v>
      </c>
      <c r="BL13" s="17">
        <v>0</v>
      </c>
      <c r="BM13" s="17">
        <v>0</v>
      </c>
      <c r="BN13" s="17">
        <v>0</v>
      </c>
      <c r="BO13" s="17"/>
      <c r="BP13" s="17">
        <v>1.6440698472745902E-2</v>
      </c>
      <c r="BQ13" s="17">
        <v>1.5073095518017899E-2</v>
      </c>
      <c r="BR13" s="17">
        <v>2.05945459832787E-2</v>
      </c>
      <c r="BS13" s="17">
        <v>1.6985256437261301E-2</v>
      </c>
      <c r="BT13" s="17">
        <v>2.13691904642507E-2</v>
      </c>
      <c r="BU13" s="17">
        <v>1.9979185840200399E-2</v>
      </c>
      <c r="BV13" s="17"/>
      <c r="BW13" s="17">
        <v>2.8885221669314901E-2</v>
      </c>
      <c r="BX13" s="17">
        <v>1.71584097809316E-2</v>
      </c>
      <c r="BY13" s="17">
        <v>1.17118730197831E-2</v>
      </c>
      <c r="BZ13" s="17">
        <v>3.1676429362652997E-2</v>
      </c>
      <c r="CA13" s="17">
        <v>1.8674534561398701E-2</v>
      </c>
      <c r="CB13" s="17">
        <v>1.36594940424334E-2</v>
      </c>
      <c r="CC13" s="17">
        <v>0</v>
      </c>
      <c r="CD13" s="17">
        <v>1.1525750442599601E-2</v>
      </c>
      <c r="CE13" s="17"/>
      <c r="CF13" s="17">
        <v>2.0637640826212798E-2</v>
      </c>
      <c r="CG13" s="17">
        <v>1.6250891195393601E-2</v>
      </c>
      <c r="CH13" s="17">
        <v>1.3585444263267899E-2</v>
      </c>
      <c r="CI13" s="17">
        <v>2.6964283867595001E-2</v>
      </c>
      <c r="CJ13" s="17">
        <v>2.4890668542666399E-2</v>
      </c>
      <c r="CK13" s="17"/>
      <c r="CL13" s="17">
        <v>1.0187929607191001E-2</v>
      </c>
      <c r="CM13" s="17"/>
      <c r="CN13" s="17">
        <v>2.26460677052134E-2</v>
      </c>
      <c r="CO13" s="17">
        <v>9.5862489307553204E-3</v>
      </c>
      <c r="CP13" s="17">
        <v>1.12041457155868E-2</v>
      </c>
    </row>
    <row r="14" spans="2:94" x14ac:dyDescent="0.35">
      <c r="B14" s="18" t="s">
        <v>133</v>
      </c>
      <c r="C14" s="17">
        <v>4.0038871753095201E-2</v>
      </c>
      <c r="D14" s="17">
        <v>3.5033908929151203E-2</v>
      </c>
      <c r="E14" s="17">
        <v>4.4478672583504901E-2</v>
      </c>
      <c r="F14" s="17"/>
      <c r="G14" s="17">
        <v>4.3021944611544502E-2</v>
      </c>
      <c r="H14" s="17">
        <v>5.0656290302954897E-2</v>
      </c>
      <c r="I14" s="17">
        <v>3.1071839778226001E-2</v>
      </c>
      <c r="J14" s="17">
        <v>4.5862357940011901E-2</v>
      </c>
      <c r="K14" s="17">
        <v>3.75537070725903E-2</v>
      </c>
      <c r="L14" s="17">
        <v>3.3250865273992201E-2</v>
      </c>
      <c r="M14" s="17"/>
      <c r="N14" s="17">
        <v>2.54994231893351E-2</v>
      </c>
      <c r="O14" s="17">
        <v>3.0755505829918799E-2</v>
      </c>
      <c r="P14" s="17">
        <v>5.02850325439358E-2</v>
      </c>
      <c r="Q14" s="17">
        <v>5.7063369446983397E-2</v>
      </c>
      <c r="R14" s="17"/>
      <c r="S14" s="17">
        <v>4.3581355190402397E-2</v>
      </c>
      <c r="T14" s="17">
        <v>5.5317607481180003E-2</v>
      </c>
      <c r="U14" s="17">
        <v>3.7225738932840202E-2</v>
      </c>
      <c r="V14" s="17">
        <v>3.2083350978305697E-2</v>
      </c>
      <c r="W14" s="17">
        <v>1.30292557420537E-2</v>
      </c>
      <c r="X14" s="17">
        <v>7.4624394269137403E-2</v>
      </c>
      <c r="Y14" s="17">
        <v>3.21967824090576E-2</v>
      </c>
      <c r="Z14" s="17">
        <v>2.8669022062288201E-2</v>
      </c>
      <c r="AA14" s="17">
        <v>4.5246918920488502E-2</v>
      </c>
      <c r="AB14" s="17">
        <v>1.7199374504229901E-2</v>
      </c>
      <c r="AC14" s="17">
        <v>3.6980334943237402E-2</v>
      </c>
      <c r="AD14" s="17"/>
      <c r="AE14" s="17">
        <v>3.8069637418251298E-2</v>
      </c>
      <c r="AF14" s="17">
        <v>2.3746014063254901E-2</v>
      </c>
      <c r="AG14" s="17">
        <v>7.6496335761458603E-2</v>
      </c>
      <c r="AH14" s="17"/>
      <c r="AI14" s="17">
        <v>3.0307509272674601E-2</v>
      </c>
      <c r="AJ14" s="17">
        <v>4.02262165010887E-2</v>
      </c>
      <c r="AK14" s="17">
        <v>6.2906352217714902E-3</v>
      </c>
      <c r="AL14" s="17">
        <v>2.4648885624840199E-2</v>
      </c>
      <c r="AM14" s="17">
        <v>7.99142712564785E-2</v>
      </c>
      <c r="AN14" s="17"/>
      <c r="AO14" s="17">
        <v>3.44898204226547E-2</v>
      </c>
      <c r="AP14" s="17">
        <v>3.5711428528352601E-2</v>
      </c>
      <c r="AQ14" s="17">
        <v>0</v>
      </c>
      <c r="AR14" s="17"/>
      <c r="AS14" s="17">
        <v>5.9025824136868799E-2</v>
      </c>
      <c r="AT14" s="17">
        <v>5.1564093960894702E-2</v>
      </c>
      <c r="AU14" s="17">
        <v>3.1604283537813201E-2</v>
      </c>
      <c r="AV14" s="17">
        <v>8.4936591634911206E-3</v>
      </c>
      <c r="AW14" s="17">
        <v>0</v>
      </c>
      <c r="AX14" s="17"/>
      <c r="AY14" s="17">
        <v>0.16984680971813099</v>
      </c>
      <c r="AZ14" s="17">
        <v>1.9229605637692999E-2</v>
      </c>
      <c r="BA14" s="17">
        <v>3.9319086162698601E-2</v>
      </c>
      <c r="BB14" s="17">
        <v>8.4435512407045193E-2</v>
      </c>
      <c r="BC14" s="17">
        <v>5.7378656886545303E-2</v>
      </c>
      <c r="BD14" s="17">
        <v>4.7044185070776998E-2</v>
      </c>
      <c r="BE14" s="17">
        <v>2.5382513301688399E-2</v>
      </c>
      <c r="BF14" s="17">
        <v>3.1657496948278498E-2</v>
      </c>
      <c r="BG14" s="17">
        <v>1.50421142927927E-2</v>
      </c>
      <c r="BH14" s="17">
        <v>3.1384680333234799E-2</v>
      </c>
      <c r="BI14" s="17">
        <v>2.58139995657501E-2</v>
      </c>
      <c r="BJ14" s="17">
        <v>9.0073602446764395E-3</v>
      </c>
      <c r="BK14" s="17">
        <v>4.6846162837891003E-2</v>
      </c>
      <c r="BL14" s="17">
        <v>0</v>
      </c>
      <c r="BM14" s="17">
        <v>3.3529249489297898E-2</v>
      </c>
      <c r="BN14" s="17">
        <v>0</v>
      </c>
      <c r="BO14" s="17"/>
      <c r="BP14" s="17">
        <v>4.0994908075882103E-2</v>
      </c>
      <c r="BQ14" s="17">
        <v>4.9222734825125701E-2</v>
      </c>
      <c r="BR14" s="17">
        <v>3.8468072544704197E-2</v>
      </c>
      <c r="BS14" s="17">
        <v>3.3682437590281201E-2</v>
      </c>
      <c r="BT14" s="17">
        <v>4.12742830110241E-2</v>
      </c>
      <c r="BU14" s="17">
        <v>1.71462411270339E-2</v>
      </c>
      <c r="BV14" s="17"/>
      <c r="BW14" s="17">
        <v>1.25809488318466E-2</v>
      </c>
      <c r="BX14" s="17">
        <v>4.4654205090098702E-2</v>
      </c>
      <c r="BY14" s="17">
        <v>3.0530339129470101E-2</v>
      </c>
      <c r="BZ14" s="17">
        <v>3.12348255672244E-2</v>
      </c>
      <c r="CA14" s="17">
        <v>3.2832341557285601E-2</v>
      </c>
      <c r="CB14" s="17">
        <v>0</v>
      </c>
      <c r="CC14" s="17">
        <v>5.9937225145053799E-2</v>
      </c>
      <c r="CD14" s="17">
        <v>7.5575415665892001E-2</v>
      </c>
      <c r="CE14" s="17"/>
      <c r="CF14" s="17">
        <v>4.3177851997654601E-2</v>
      </c>
      <c r="CG14" s="17">
        <v>3.4231180119398297E-2</v>
      </c>
      <c r="CH14" s="17">
        <v>3.7009299207098598E-2</v>
      </c>
      <c r="CI14" s="17">
        <v>5.7720010664475498E-2</v>
      </c>
      <c r="CJ14" s="17">
        <v>5.3439661229789701E-2</v>
      </c>
      <c r="CK14" s="17"/>
      <c r="CL14" s="17">
        <v>9.3197823348327904E-3</v>
      </c>
      <c r="CM14" s="17"/>
      <c r="CN14" s="17">
        <v>4.34928072077711E-2</v>
      </c>
      <c r="CO14" s="17">
        <v>4.7281985119368201E-2</v>
      </c>
      <c r="CP14" s="17">
        <v>2.5863799300935901E-2</v>
      </c>
    </row>
    <row r="15" spans="2:94" x14ac:dyDescent="0.35">
      <c r="B15" s="18" t="s">
        <v>145</v>
      </c>
      <c r="C15" s="20">
        <v>0.781340274764453</v>
      </c>
      <c r="D15" s="20">
        <v>0.76892427291902998</v>
      </c>
      <c r="E15" s="20">
        <v>0.79337444129576695</v>
      </c>
      <c r="F15" s="20"/>
      <c r="G15" s="20">
        <v>0.74422962572002405</v>
      </c>
      <c r="H15" s="20">
        <v>0.75923562858199101</v>
      </c>
      <c r="I15" s="20">
        <v>0.81239484572686604</v>
      </c>
      <c r="J15" s="20">
        <v>0.78327862387053804</v>
      </c>
      <c r="K15" s="20">
        <v>0.77500148306098704</v>
      </c>
      <c r="L15" s="20">
        <v>0.80495631579011995</v>
      </c>
      <c r="M15" s="20"/>
      <c r="N15" s="20">
        <v>0.81953451220916296</v>
      </c>
      <c r="O15" s="20">
        <v>0.77382850766452504</v>
      </c>
      <c r="P15" s="20">
        <v>0.779351334694664</v>
      </c>
      <c r="Q15" s="20">
        <v>0.750266942043327</v>
      </c>
      <c r="R15" s="20"/>
      <c r="S15" s="20">
        <v>0.762104314905658</v>
      </c>
      <c r="T15" s="20">
        <v>0.75111417363719302</v>
      </c>
      <c r="U15" s="20">
        <v>0.81499602540378802</v>
      </c>
      <c r="V15" s="20">
        <v>0.81511919054724302</v>
      </c>
      <c r="W15" s="20">
        <v>0.82762037499822405</v>
      </c>
      <c r="X15" s="20">
        <v>0.734732941018164</v>
      </c>
      <c r="Y15" s="20">
        <v>0.78980306685923496</v>
      </c>
      <c r="Z15" s="20">
        <v>0.76534405496764102</v>
      </c>
      <c r="AA15" s="20">
        <v>0.77903842526946199</v>
      </c>
      <c r="AB15" s="20">
        <v>0.78715682742188897</v>
      </c>
      <c r="AC15" s="20">
        <v>0.79202907486141805</v>
      </c>
      <c r="AD15" s="20"/>
      <c r="AE15" s="20">
        <v>0.75180758390455305</v>
      </c>
      <c r="AF15" s="20">
        <v>0.82322804891104095</v>
      </c>
      <c r="AG15" s="20">
        <v>0.74160050669790101</v>
      </c>
      <c r="AH15" s="20"/>
      <c r="AI15" s="20">
        <v>0.75397883183052505</v>
      </c>
      <c r="AJ15" s="20">
        <v>0.815132588933283</v>
      </c>
      <c r="AK15" s="20">
        <v>0.88510215195548803</v>
      </c>
      <c r="AL15" s="20">
        <v>0.70291097259841895</v>
      </c>
      <c r="AM15" s="20">
        <v>0.77153898486640204</v>
      </c>
      <c r="AN15" s="20"/>
      <c r="AO15" s="20">
        <v>0.776054436403109</v>
      </c>
      <c r="AP15" s="20">
        <v>0.83367417904970198</v>
      </c>
      <c r="AQ15" s="20">
        <v>0.86065788174445801</v>
      </c>
      <c r="AR15" s="20"/>
      <c r="AS15" s="20">
        <v>0.73890891992879804</v>
      </c>
      <c r="AT15" s="20">
        <v>0.77057718179168699</v>
      </c>
      <c r="AU15" s="20">
        <v>0.80483464774597302</v>
      </c>
      <c r="AV15" s="20">
        <v>0.82522895529349005</v>
      </c>
      <c r="AW15" s="20">
        <v>0.80775588856937697</v>
      </c>
      <c r="AX15" s="20"/>
      <c r="AY15" s="20">
        <v>0.66148982532913303</v>
      </c>
      <c r="AZ15" s="20">
        <v>0.79442484628416299</v>
      </c>
      <c r="BA15" s="20">
        <v>0.77609425049977498</v>
      </c>
      <c r="BB15" s="20">
        <v>0.75346919797670098</v>
      </c>
      <c r="BC15" s="20">
        <v>0.79389306802288295</v>
      </c>
      <c r="BD15" s="20">
        <v>0.75502404662799205</v>
      </c>
      <c r="BE15" s="20">
        <v>0.72114801659746397</v>
      </c>
      <c r="BF15" s="20">
        <v>0.83404618702501099</v>
      </c>
      <c r="BG15" s="20">
        <v>0.79638100073173002</v>
      </c>
      <c r="BH15" s="20">
        <v>0.73830349337868495</v>
      </c>
      <c r="BI15" s="20">
        <v>0.79928809273800105</v>
      </c>
      <c r="BJ15" s="20">
        <v>0.82807356117564901</v>
      </c>
      <c r="BK15" s="20">
        <v>0.77094905785179602</v>
      </c>
      <c r="BL15" s="20">
        <v>0.880210701584762</v>
      </c>
      <c r="BM15" s="20">
        <v>0.79772372881825904</v>
      </c>
      <c r="BN15" s="20">
        <v>0.91262946970618097</v>
      </c>
      <c r="BO15" s="20"/>
      <c r="BP15" s="20">
        <v>0.74705576394360895</v>
      </c>
      <c r="BQ15" s="20">
        <v>0.78174602966820295</v>
      </c>
      <c r="BR15" s="20">
        <v>0.78754156467254399</v>
      </c>
      <c r="BS15" s="20">
        <v>0.79798331498212005</v>
      </c>
      <c r="BT15" s="20">
        <v>0.80077730495273203</v>
      </c>
      <c r="BU15" s="20">
        <v>0.81374780151080695</v>
      </c>
      <c r="BV15" s="20"/>
      <c r="BW15" s="20">
        <v>0.71001128555743898</v>
      </c>
      <c r="BX15" s="20">
        <v>0.79077103941651194</v>
      </c>
      <c r="BY15" s="20">
        <v>0.79658512792303804</v>
      </c>
      <c r="BZ15" s="20">
        <v>0.78574437099452699</v>
      </c>
      <c r="CA15" s="20">
        <v>0.74887977620631296</v>
      </c>
      <c r="CB15" s="20">
        <v>0.85420838348421602</v>
      </c>
      <c r="CC15" s="20">
        <v>0.82532531565896605</v>
      </c>
      <c r="CD15" s="20">
        <v>0.75206865730766903</v>
      </c>
      <c r="CE15" s="20"/>
      <c r="CF15" s="20">
        <v>0.71982874933503105</v>
      </c>
      <c r="CG15" s="20">
        <v>0.79291098563502604</v>
      </c>
      <c r="CH15" s="20">
        <v>0.78033345957353195</v>
      </c>
      <c r="CI15" s="20">
        <v>0.78280327567807495</v>
      </c>
      <c r="CJ15" s="20">
        <v>0.80023953068175702</v>
      </c>
      <c r="CK15" s="20"/>
      <c r="CL15" s="20">
        <v>0.80804291053685195</v>
      </c>
      <c r="CM15" s="20"/>
      <c r="CN15" s="20">
        <v>0.77750992170218602</v>
      </c>
      <c r="CO15" s="20">
        <v>0.78996282647873795</v>
      </c>
      <c r="CP15" s="20">
        <v>0.78370632949980701</v>
      </c>
    </row>
    <row r="16" spans="2:94" x14ac:dyDescent="0.35">
      <c r="B16" s="18" t="s">
        <v>146</v>
      </c>
      <c r="C16" s="20">
        <v>4.23461876743296E-2</v>
      </c>
      <c r="D16" s="20">
        <v>4.7962813832248798E-2</v>
      </c>
      <c r="E16" s="20">
        <v>3.6231060200033499E-2</v>
      </c>
      <c r="F16" s="20"/>
      <c r="G16" s="20">
        <v>4.5058622573576901E-2</v>
      </c>
      <c r="H16" s="20">
        <v>4.0108739379286197E-2</v>
      </c>
      <c r="I16" s="20">
        <v>2.1387472714989801E-2</v>
      </c>
      <c r="J16" s="20">
        <v>4.5457498350780202E-2</v>
      </c>
      <c r="K16" s="20">
        <v>5.109671827468E-2</v>
      </c>
      <c r="L16" s="20">
        <v>4.9032740716306603E-2</v>
      </c>
      <c r="M16" s="20"/>
      <c r="N16" s="20">
        <v>4.73419674671509E-2</v>
      </c>
      <c r="O16" s="20">
        <v>5.4130426533005101E-2</v>
      </c>
      <c r="P16" s="20">
        <v>3.6473726895323202E-2</v>
      </c>
      <c r="Q16" s="20">
        <v>2.98910813759099E-2</v>
      </c>
      <c r="R16" s="20"/>
      <c r="S16" s="20">
        <v>5.7340615625242397E-2</v>
      </c>
      <c r="T16" s="20">
        <v>5.95794869980786E-2</v>
      </c>
      <c r="U16" s="20">
        <v>4.79776308126873E-2</v>
      </c>
      <c r="V16" s="20">
        <v>4.5669380256378303E-2</v>
      </c>
      <c r="W16" s="20">
        <v>1.9125087114577902E-2</v>
      </c>
      <c r="X16" s="20">
        <v>3.7414189139882897E-2</v>
      </c>
      <c r="Y16" s="20">
        <v>3.5858980037327702E-2</v>
      </c>
      <c r="Z16" s="20">
        <v>1.44303044294531E-2</v>
      </c>
      <c r="AA16" s="20">
        <v>2.0555672615580799E-2</v>
      </c>
      <c r="AB16" s="20">
        <v>2.9005842631067098E-2</v>
      </c>
      <c r="AC16" s="20">
        <v>8.1966081400984797E-2</v>
      </c>
      <c r="AD16" s="20"/>
      <c r="AE16" s="20">
        <v>6.77315914832676E-2</v>
      </c>
      <c r="AF16" s="20">
        <v>2.9000928154069201E-2</v>
      </c>
      <c r="AG16" s="20">
        <v>2.7866598332061201E-2</v>
      </c>
      <c r="AH16" s="20"/>
      <c r="AI16" s="20">
        <v>5.8185156866350597E-2</v>
      </c>
      <c r="AJ16" s="20">
        <v>3.6210166800426997E-2</v>
      </c>
      <c r="AK16" s="20">
        <v>1.8112595396770698E-2</v>
      </c>
      <c r="AL16" s="20">
        <v>7.9336655749260299E-2</v>
      </c>
      <c r="AM16" s="20">
        <v>2.8790401470345499E-2</v>
      </c>
      <c r="AN16" s="20"/>
      <c r="AO16" s="20">
        <v>3.8565708527819403E-2</v>
      </c>
      <c r="AP16" s="20">
        <v>2.31163097383205E-2</v>
      </c>
      <c r="AQ16" s="20">
        <v>3.40555467416594E-2</v>
      </c>
      <c r="AR16" s="20"/>
      <c r="AS16" s="20">
        <v>3.9247310887067399E-2</v>
      </c>
      <c r="AT16" s="20">
        <v>4.98069414299925E-2</v>
      </c>
      <c r="AU16" s="20">
        <v>4.4394935303999801E-2</v>
      </c>
      <c r="AV16" s="20">
        <v>3.5839214700057499E-2</v>
      </c>
      <c r="AW16" s="20">
        <v>4.3569748586080898E-2</v>
      </c>
      <c r="AX16" s="20"/>
      <c r="AY16" s="20">
        <v>0.10846938066370899</v>
      </c>
      <c r="AZ16" s="20">
        <v>3.8463665086211199E-2</v>
      </c>
      <c r="BA16" s="20">
        <v>3.6861978329755699E-2</v>
      </c>
      <c r="BB16" s="20">
        <v>2.5607671896528E-2</v>
      </c>
      <c r="BC16" s="20">
        <v>3.94592324609137E-2</v>
      </c>
      <c r="BD16" s="20">
        <v>3.8636329065458899E-2</v>
      </c>
      <c r="BE16" s="20">
        <v>7.1090680639301296E-2</v>
      </c>
      <c r="BF16" s="20">
        <v>3.2041605407554699E-2</v>
      </c>
      <c r="BG16" s="20">
        <v>4.9023140380920802E-2</v>
      </c>
      <c r="BH16" s="20">
        <v>5.2781886022701299E-2</v>
      </c>
      <c r="BI16" s="20">
        <v>4.0558801452442103E-2</v>
      </c>
      <c r="BJ16" s="20">
        <v>7.0981863226806399E-2</v>
      </c>
      <c r="BK16" s="20">
        <v>3.3200164915476497E-2</v>
      </c>
      <c r="BL16" s="20">
        <v>0</v>
      </c>
      <c r="BM16" s="20">
        <v>3.1384591838556103E-2</v>
      </c>
      <c r="BN16" s="20">
        <v>2.3044505678346299E-2</v>
      </c>
      <c r="BO16" s="20"/>
      <c r="BP16" s="20">
        <v>5.54494219599879E-2</v>
      </c>
      <c r="BQ16" s="20">
        <v>3.5056323309420101E-2</v>
      </c>
      <c r="BR16" s="20">
        <v>4.3874426323246001E-2</v>
      </c>
      <c r="BS16" s="20">
        <v>4.0827162454763297E-2</v>
      </c>
      <c r="BT16" s="20">
        <v>3.1236580560972799E-2</v>
      </c>
      <c r="BU16" s="20">
        <v>4.7449423101299598E-2</v>
      </c>
      <c r="BV16" s="20"/>
      <c r="BW16" s="20">
        <v>6.6042634777053993E-2</v>
      </c>
      <c r="BX16" s="20">
        <v>4.0222786343499101E-2</v>
      </c>
      <c r="BY16" s="20">
        <v>3.52258980925663E-2</v>
      </c>
      <c r="BZ16" s="20">
        <v>6.7852005730127604E-2</v>
      </c>
      <c r="CA16" s="20">
        <v>4.2674754624566401E-2</v>
      </c>
      <c r="CB16" s="20">
        <v>1.36594940424334E-2</v>
      </c>
      <c r="CC16" s="20">
        <v>3.6064880150550101E-2</v>
      </c>
      <c r="CD16" s="20">
        <v>2.3037565345599802E-2</v>
      </c>
      <c r="CE16" s="20"/>
      <c r="CF16" s="20">
        <v>6.7164092800106004E-2</v>
      </c>
      <c r="CG16" s="20">
        <v>4.1998943671554899E-2</v>
      </c>
      <c r="CH16" s="20">
        <v>3.3551795100700901E-2</v>
      </c>
      <c r="CI16" s="20">
        <v>4.9634981674595999E-2</v>
      </c>
      <c r="CJ16" s="20">
        <v>5.3404704464387602E-2</v>
      </c>
      <c r="CK16" s="20"/>
      <c r="CL16" s="20">
        <v>2.0057540535421001E-2</v>
      </c>
      <c r="CM16" s="20"/>
      <c r="CN16" s="20">
        <v>4.94255963856986E-2</v>
      </c>
      <c r="CO16" s="20">
        <v>3.2429132150213702E-2</v>
      </c>
      <c r="CP16" s="20">
        <v>3.3146788791884103E-2</v>
      </c>
    </row>
    <row r="17" spans="2:94" x14ac:dyDescent="0.35">
      <c r="B17" s="18" t="s">
        <v>147</v>
      </c>
      <c r="C17" s="21">
        <v>0.73899408709012304</v>
      </c>
      <c r="D17" s="21">
        <v>0.720961459086781</v>
      </c>
      <c r="E17" s="21">
        <v>0.75714338109573298</v>
      </c>
      <c r="F17" s="21"/>
      <c r="G17" s="21">
        <v>0.69917100314644698</v>
      </c>
      <c r="H17" s="21">
        <v>0.71912688920270496</v>
      </c>
      <c r="I17" s="21">
        <v>0.79100737301187696</v>
      </c>
      <c r="J17" s="21">
        <v>0.73782112551975798</v>
      </c>
      <c r="K17" s="21">
        <v>0.72390476478630705</v>
      </c>
      <c r="L17" s="21">
        <v>0.75592357507381303</v>
      </c>
      <c r="M17" s="21"/>
      <c r="N17" s="21">
        <v>0.77219254474201204</v>
      </c>
      <c r="O17" s="21">
        <v>0.71969808113152001</v>
      </c>
      <c r="P17" s="21">
        <v>0.74287760779934098</v>
      </c>
      <c r="Q17" s="21">
        <v>0.72037586066741699</v>
      </c>
      <c r="R17" s="21"/>
      <c r="S17" s="21">
        <v>0.70476369928041604</v>
      </c>
      <c r="T17" s="21">
        <v>0.69153468663911399</v>
      </c>
      <c r="U17" s="21">
        <v>0.76701839459110099</v>
      </c>
      <c r="V17" s="21">
        <v>0.76944981029086401</v>
      </c>
      <c r="W17" s="21">
        <v>0.808495287883646</v>
      </c>
      <c r="X17" s="21">
        <v>0.69731875187828096</v>
      </c>
      <c r="Y17" s="21">
        <v>0.75394408682190694</v>
      </c>
      <c r="Z17" s="21">
        <v>0.75091375053818799</v>
      </c>
      <c r="AA17" s="21">
        <v>0.75848275265388099</v>
      </c>
      <c r="AB17" s="21">
        <v>0.75815098479082199</v>
      </c>
      <c r="AC17" s="21">
        <v>0.710062993460433</v>
      </c>
      <c r="AD17" s="21"/>
      <c r="AE17" s="21">
        <v>0.68407599242128503</v>
      </c>
      <c r="AF17" s="21">
        <v>0.79422712075697199</v>
      </c>
      <c r="AG17" s="21">
        <v>0.71373390836584005</v>
      </c>
      <c r="AH17" s="21"/>
      <c r="AI17" s="21">
        <v>0.69579367496417399</v>
      </c>
      <c r="AJ17" s="21">
        <v>0.77892242213285601</v>
      </c>
      <c r="AK17" s="21">
        <v>0.86698955655871801</v>
      </c>
      <c r="AL17" s="21">
        <v>0.62357431684915898</v>
      </c>
      <c r="AM17" s="21">
        <v>0.74274858339605598</v>
      </c>
      <c r="AN17" s="21"/>
      <c r="AO17" s="21">
        <v>0.73748872787528896</v>
      </c>
      <c r="AP17" s="21">
        <v>0.81055786931138096</v>
      </c>
      <c r="AQ17" s="21">
        <v>0.82660233500279801</v>
      </c>
      <c r="AR17" s="21"/>
      <c r="AS17" s="21">
        <v>0.69966160904173003</v>
      </c>
      <c r="AT17" s="21">
        <v>0.72077024036169501</v>
      </c>
      <c r="AU17" s="21">
        <v>0.76043971244197295</v>
      </c>
      <c r="AV17" s="21">
        <v>0.78938974059343303</v>
      </c>
      <c r="AW17" s="21">
        <v>0.76418613998329699</v>
      </c>
      <c r="AX17" s="21"/>
      <c r="AY17" s="21">
        <v>0.55302044466542299</v>
      </c>
      <c r="AZ17" s="21">
        <v>0.75596118119795197</v>
      </c>
      <c r="BA17" s="21">
        <v>0.73923227217001897</v>
      </c>
      <c r="BB17" s="21">
        <v>0.72786152608017296</v>
      </c>
      <c r="BC17" s="21">
        <v>0.75443383556196897</v>
      </c>
      <c r="BD17" s="21">
        <v>0.71638771756253306</v>
      </c>
      <c r="BE17" s="21">
        <v>0.65005733595816195</v>
      </c>
      <c r="BF17" s="21">
        <v>0.80200458161745702</v>
      </c>
      <c r="BG17" s="21">
        <v>0.74735786035080898</v>
      </c>
      <c r="BH17" s="21">
        <v>0.685521607355984</v>
      </c>
      <c r="BI17" s="21">
        <v>0.75872929128555899</v>
      </c>
      <c r="BJ17" s="21">
        <v>0.75709169794884301</v>
      </c>
      <c r="BK17" s="21">
        <v>0.73774889293631896</v>
      </c>
      <c r="BL17" s="21">
        <v>0.880210701584762</v>
      </c>
      <c r="BM17" s="21">
        <v>0.76633913697970302</v>
      </c>
      <c r="BN17" s="21">
        <v>0.88958496402783505</v>
      </c>
      <c r="BO17" s="21"/>
      <c r="BP17" s="21">
        <v>0.69160634198362103</v>
      </c>
      <c r="BQ17" s="21">
        <v>0.74668970635878296</v>
      </c>
      <c r="BR17" s="21">
        <v>0.74366713834929798</v>
      </c>
      <c r="BS17" s="21">
        <v>0.75715615252735702</v>
      </c>
      <c r="BT17" s="21">
        <v>0.76954072439175902</v>
      </c>
      <c r="BU17" s="21">
        <v>0.76629837840950799</v>
      </c>
      <c r="BV17" s="21"/>
      <c r="BW17" s="21">
        <v>0.64396865078038501</v>
      </c>
      <c r="BX17" s="21">
        <v>0.75054825307301298</v>
      </c>
      <c r="BY17" s="21">
        <v>0.761359229830471</v>
      </c>
      <c r="BZ17" s="21">
        <v>0.71789236526440003</v>
      </c>
      <c r="CA17" s="21">
        <v>0.70620502158174603</v>
      </c>
      <c r="CB17" s="21">
        <v>0.84054888944178296</v>
      </c>
      <c r="CC17" s="21">
        <v>0.78926043550841596</v>
      </c>
      <c r="CD17" s="21">
        <v>0.72903109196207005</v>
      </c>
      <c r="CE17" s="21"/>
      <c r="CF17" s="21">
        <v>0.652664656534925</v>
      </c>
      <c r="CG17" s="21">
        <v>0.75091204196347205</v>
      </c>
      <c r="CH17" s="21">
        <v>0.74678166447283101</v>
      </c>
      <c r="CI17" s="21">
        <v>0.73316829400347905</v>
      </c>
      <c r="CJ17" s="21">
        <v>0.74683482621736896</v>
      </c>
      <c r="CK17" s="21"/>
      <c r="CL17" s="21">
        <v>0.78798537000143098</v>
      </c>
      <c r="CM17" s="21"/>
      <c r="CN17" s="21">
        <v>0.72808432531648803</v>
      </c>
      <c r="CO17" s="21">
        <v>0.75753369432852402</v>
      </c>
      <c r="CP17" s="21">
        <v>0.75055954070792297</v>
      </c>
    </row>
    <row r="18" spans="2:94" x14ac:dyDescent="0.35">
      <c r="B18" s="16" t="s">
        <v>334</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CP22"/>
  <sheetViews>
    <sheetView showGridLines="0" topLeftCell="A6" workbookViewId="0">
      <pane xSplit="2" topLeftCell="AM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2041</v>
      </c>
      <c r="D7" s="10">
        <v>1029</v>
      </c>
      <c r="E7" s="10">
        <v>1001</v>
      </c>
      <c r="F7" s="10"/>
      <c r="G7" s="10">
        <v>310</v>
      </c>
      <c r="H7" s="10">
        <v>353</v>
      </c>
      <c r="I7" s="10">
        <v>327</v>
      </c>
      <c r="J7" s="10">
        <v>350</v>
      </c>
      <c r="K7" s="10">
        <v>319</v>
      </c>
      <c r="L7" s="10">
        <v>382</v>
      </c>
      <c r="M7" s="10"/>
      <c r="N7" s="10">
        <v>542</v>
      </c>
      <c r="O7" s="10">
        <v>566</v>
      </c>
      <c r="P7" s="10">
        <v>445</v>
      </c>
      <c r="Q7" s="10">
        <v>481</v>
      </c>
      <c r="R7" s="10"/>
      <c r="S7" s="10">
        <v>283</v>
      </c>
      <c r="T7" s="10">
        <v>267</v>
      </c>
      <c r="U7" s="10">
        <v>184</v>
      </c>
      <c r="V7" s="10">
        <v>221</v>
      </c>
      <c r="W7" s="10">
        <v>157</v>
      </c>
      <c r="X7" s="10">
        <v>185</v>
      </c>
      <c r="Y7" s="10">
        <v>159</v>
      </c>
      <c r="Z7" s="10">
        <v>68</v>
      </c>
      <c r="AA7" s="10">
        <v>245</v>
      </c>
      <c r="AB7" s="10">
        <v>162</v>
      </c>
      <c r="AC7" s="10">
        <v>110</v>
      </c>
      <c r="AD7" s="10"/>
      <c r="AE7" s="10">
        <v>730</v>
      </c>
      <c r="AF7" s="10">
        <v>790</v>
      </c>
      <c r="AG7" s="10">
        <v>319</v>
      </c>
      <c r="AH7" s="10"/>
      <c r="AI7" s="10">
        <v>677</v>
      </c>
      <c r="AJ7" s="10">
        <v>592</v>
      </c>
      <c r="AK7" s="10">
        <v>159</v>
      </c>
      <c r="AL7" s="10">
        <v>35</v>
      </c>
      <c r="AM7" s="10">
        <v>280</v>
      </c>
      <c r="AN7" s="10"/>
      <c r="AO7" s="10">
        <v>361</v>
      </c>
      <c r="AP7" s="10">
        <v>748</v>
      </c>
      <c r="AQ7" s="10">
        <v>155</v>
      </c>
      <c r="AR7" s="10"/>
      <c r="AS7" s="10">
        <v>482</v>
      </c>
      <c r="AT7" s="10">
        <v>495</v>
      </c>
      <c r="AU7" s="10">
        <v>537</v>
      </c>
      <c r="AV7" s="10">
        <v>231</v>
      </c>
      <c r="AW7" s="10">
        <v>21</v>
      </c>
      <c r="AX7" s="10"/>
      <c r="AY7" s="10">
        <v>18</v>
      </c>
      <c r="AZ7" s="10">
        <v>106</v>
      </c>
      <c r="BA7" s="10">
        <v>130</v>
      </c>
      <c r="BB7" s="10">
        <v>155</v>
      </c>
      <c r="BC7" s="10">
        <v>201</v>
      </c>
      <c r="BD7" s="10">
        <v>225</v>
      </c>
      <c r="BE7" s="10">
        <v>193</v>
      </c>
      <c r="BF7" s="10">
        <v>148</v>
      </c>
      <c r="BG7" s="10">
        <v>124</v>
      </c>
      <c r="BH7" s="10">
        <v>125</v>
      </c>
      <c r="BI7" s="10">
        <v>149</v>
      </c>
      <c r="BJ7" s="10">
        <v>118</v>
      </c>
      <c r="BK7" s="10">
        <v>87</v>
      </c>
      <c r="BL7" s="10">
        <v>41</v>
      </c>
      <c r="BM7" s="10">
        <v>30</v>
      </c>
      <c r="BN7" s="10">
        <v>84</v>
      </c>
      <c r="BO7" s="10"/>
      <c r="BP7" s="10">
        <v>466</v>
      </c>
      <c r="BQ7" s="10">
        <v>550</v>
      </c>
      <c r="BR7" s="10">
        <v>284</v>
      </c>
      <c r="BS7" s="10">
        <v>414</v>
      </c>
      <c r="BT7" s="10">
        <v>212</v>
      </c>
      <c r="BU7" s="10">
        <v>114</v>
      </c>
      <c r="BV7" s="10"/>
      <c r="BW7" s="10">
        <v>76</v>
      </c>
      <c r="BX7" s="10">
        <v>467</v>
      </c>
      <c r="BY7" s="10">
        <v>585</v>
      </c>
      <c r="BZ7" s="10">
        <v>401</v>
      </c>
      <c r="CA7" s="10">
        <v>210</v>
      </c>
      <c r="CB7" s="10">
        <v>74</v>
      </c>
      <c r="CC7" s="10">
        <v>53</v>
      </c>
      <c r="CD7" s="10">
        <v>82</v>
      </c>
      <c r="CE7" s="10"/>
      <c r="CF7" s="10">
        <v>159</v>
      </c>
      <c r="CG7" s="10">
        <v>748</v>
      </c>
      <c r="CH7" s="10">
        <v>761</v>
      </c>
      <c r="CI7" s="10">
        <v>297</v>
      </c>
      <c r="CJ7" s="10">
        <v>76</v>
      </c>
      <c r="CK7" s="10"/>
      <c r="CL7" s="10">
        <v>213</v>
      </c>
      <c r="CM7" s="10"/>
      <c r="CN7" s="10">
        <v>1173</v>
      </c>
      <c r="CO7" s="10">
        <v>389</v>
      </c>
      <c r="CP7" s="10">
        <v>479</v>
      </c>
    </row>
    <row r="8" spans="2:94" ht="30" customHeight="1" x14ac:dyDescent="0.35">
      <c r="B8" s="11" t="s">
        <v>20</v>
      </c>
      <c r="C8" s="11">
        <v>2040</v>
      </c>
      <c r="D8" s="11">
        <v>1016</v>
      </c>
      <c r="E8" s="11">
        <v>1013</v>
      </c>
      <c r="F8" s="11"/>
      <c r="G8" s="11">
        <v>304</v>
      </c>
      <c r="H8" s="11">
        <v>342</v>
      </c>
      <c r="I8" s="11">
        <v>317</v>
      </c>
      <c r="J8" s="11">
        <v>343</v>
      </c>
      <c r="K8" s="11">
        <v>301</v>
      </c>
      <c r="L8" s="11">
        <v>433</v>
      </c>
      <c r="M8" s="11"/>
      <c r="N8" s="11">
        <v>530</v>
      </c>
      <c r="O8" s="11">
        <v>554</v>
      </c>
      <c r="P8" s="11">
        <v>447</v>
      </c>
      <c r="Q8" s="11">
        <v>502</v>
      </c>
      <c r="R8" s="11"/>
      <c r="S8" s="11">
        <v>294</v>
      </c>
      <c r="T8" s="11">
        <v>260</v>
      </c>
      <c r="U8" s="11">
        <v>185</v>
      </c>
      <c r="V8" s="11">
        <v>210</v>
      </c>
      <c r="W8" s="11">
        <v>154</v>
      </c>
      <c r="X8" s="11">
        <v>190</v>
      </c>
      <c r="Y8" s="11">
        <v>152</v>
      </c>
      <c r="Z8" s="11">
        <v>66</v>
      </c>
      <c r="AA8" s="11">
        <v>236</v>
      </c>
      <c r="AB8" s="11">
        <v>184</v>
      </c>
      <c r="AC8" s="11">
        <v>109</v>
      </c>
      <c r="AD8" s="11"/>
      <c r="AE8" s="11">
        <v>739</v>
      </c>
      <c r="AF8" s="11">
        <v>792</v>
      </c>
      <c r="AG8" s="11">
        <v>313</v>
      </c>
      <c r="AH8" s="11"/>
      <c r="AI8" s="11">
        <v>687</v>
      </c>
      <c r="AJ8" s="11">
        <v>584</v>
      </c>
      <c r="AK8" s="11">
        <v>159</v>
      </c>
      <c r="AL8" s="11">
        <v>35</v>
      </c>
      <c r="AM8" s="11">
        <v>274</v>
      </c>
      <c r="AN8" s="11"/>
      <c r="AO8" s="11">
        <v>364</v>
      </c>
      <c r="AP8" s="11">
        <v>741</v>
      </c>
      <c r="AQ8" s="11">
        <v>156</v>
      </c>
      <c r="AR8" s="11"/>
      <c r="AS8" s="11">
        <v>490</v>
      </c>
      <c r="AT8" s="11">
        <v>493</v>
      </c>
      <c r="AU8" s="11">
        <v>529</v>
      </c>
      <c r="AV8" s="11">
        <v>226</v>
      </c>
      <c r="AW8" s="11">
        <v>20</v>
      </c>
      <c r="AX8" s="11"/>
      <c r="AY8" s="11">
        <v>17</v>
      </c>
      <c r="AZ8" s="11">
        <v>105</v>
      </c>
      <c r="BA8" s="11">
        <v>132</v>
      </c>
      <c r="BB8" s="11">
        <v>156</v>
      </c>
      <c r="BC8" s="11">
        <v>206</v>
      </c>
      <c r="BD8" s="11">
        <v>227</v>
      </c>
      <c r="BE8" s="11">
        <v>196</v>
      </c>
      <c r="BF8" s="11">
        <v>149</v>
      </c>
      <c r="BG8" s="11">
        <v>123</v>
      </c>
      <c r="BH8" s="11">
        <v>122</v>
      </c>
      <c r="BI8" s="11">
        <v>145</v>
      </c>
      <c r="BJ8" s="11">
        <v>116</v>
      </c>
      <c r="BK8" s="11">
        <v>85</v>
      </c>
      <c r="BL8" s="11">
        <v>41</v>
      </c>
      <c r="BM8" s="11">
        <v>29</v>
      </c>
      <c r="BN8" s="11">
        <v>82</v>
      </c>
      <c r="BO8" s="11"/>
      <c r="BP8" s="11">
        <v>462</v>
      </c>
      <c r="BQ8" s="11">
        <v>553</v>
      </c>
      <c r="BR8" s="11">
        <v>280</v>
      </c>
      <c r="BS8" s="11">
        <v>413</v>
      </c>
      <c r="BT8" s="11">
        <v>213</v>
      </c>
      <c r="BU8" s="11">
        <v>117</v>
      </c>
      <c r="BV8" s="11"/>
      <c r="BW8" s="11">
        <v>75</v>
      </c>
      <c r="BX8" s="11">
        <v>464</v>
      </c>
      <c r="BY8" s="11">
        <v>589</v>
      </c>
      <c r="BZ8" s="11">
        <v>403</v>
      </c>
      <c r="CA8" s="11">
        <v>210</v>
      </c>
      <c r="CB8" s="11">
        <v>73</v>
      </c>
      <c r="CC8" s="11">
        <v>53</v>
      </c>
      <c r="CD8" s="11">
        <v>80</v>
      </c>
      <c r="CE8" s="11"/>
      <c r="CF8" s="11">
        <v>160</v>
      </c>
      <c r="CG8" s="11">
        <v>755</v>
      </c>
      <c r="CH8" s="11">
        <v>757</v>
      </c>
      <c r="CI8" s="11">
        <v>293</v>
      </c>
      <c r="CJ8" s="11">
        <v>75</v>
      </c>
      <c r="CK8" s="11"/>
      <c r="CL8" s="11">
        <v>214</v>
      </c>
      <c r="CM8" s="11"/>
      <c r="CN8" s="11">
        <v>1170</v>
      </c>
      <c r="CO8" s="11">
        <v>387</v>
      </c>
      <c r="CP8" s="11">
        <v>483</v>
      </c>
    </row>
    <row r="9" spans="2:94" x14ac:dyDescent="0.35">
      <c r="B9" s="18" t="s">
        <v>205</v>
      </c>
      <c r="C9" s="17">
        <v>0.29409101660504999</v>
      </c>
      <c r="D9" s="17">
        <v>0.291369671906131</v>
      </c>
      <c r="E9" s="17">
        <v>0.29690403553158401</v>
      </c>
      <c r="F9" s="17"/>
      <c r="G9" s="17">
        <v>0.39566299899194901</v>
      </c>
      <c r="H9" s="17">
        <v>0.28622696959153798</v>
      </c>
      <c r="I9" s="17">
        <v>0.30142807464079702</v>
      </c>
      <c r="J9" s="17">
        <v>0.26861118694319502</v>
      </c>
      <c r="K9" s="17">
        <v>0.26954447261826298</v>
      </c>
      <c r="L9" s="17">
        <v>0.26083930308235498</v>
      </c>
      <c r="M9" s="17"/>
      <c r="N9" s="17">
        <v>0.31368272693453098</v>
      </c>
      <c r="O9" s="17">
        <v>0.26703431225714502</v>
      </c>
      <c r="P9" s="17">
        <v>0.29984802802621602</v>
      </c>
      <c r="Q9" s="17">
        <v>0.29838426442510302</v>
      </c>
      <c r="R9" s="17"/>
      <c r="S9" s="17">
        <v>0.36114778469851999</v>
      </c>
      <c r="T9" s="17">
        <v>0.32345649950413102</v>
      </c>
      <c r="U9" s="17">
        <v>0.30619862463947001</v>
      </c>
      <c r="V9" s="17">
        <v>0.26485848860325401</v>
      </c>
      <c r="W9" s="17">
        <v>0.25618800509438999</v>
      </c>
      <c r="X9" s="17">
        <v>0.27590654140708998</v>
      </c>
      <c r="Y9" s="17">
        <v>0.281969783479041</v>
      </c>
      <c r="Z9" s="17">
        <v>0.19505953592893099</v>
      </c>
      <c r="AA9" s="17">
        <v>0.29501952453024</v>
      </c>
      <c r="AB9" s="17">
        <v>0.28073834610544901</v>
      </c>
      <c r="AC9" s="17">
        <v>0.26156602487497499</v>
      </c>
      <c r="AD9" s="17"/>
      <c r="AE9" s="17">
        <v>0.21823367704410099</v>
      </c>
      <c r="AF9" s="17">
        <v>0.36144266361399902</v>
      </c>
      <c r="AG9" s="17">
        <v>0.25814508137042302</v>
      </c>
      <c r="AH9" s="17"/>
      <c r="AI9" s="17">
        <v>0.21081828447588399</v>
      </c>
      <c r="AJ9" s="17">
        <v>0.380376929166237</v>
      </c>
      <c r="AK9" s="17">
        <v>0.34867264900338302</v>
      </c>
      <c r="AL9" s="17">
        <v>0.27371480524883801</v>
      </c>
      <c r="AM9" s="17">
        <v>0.25887828160436799</v>
      </c>
      <c r="AN9" s="17"/>
      <c r="AO9" s="17">
        <v>0.23183144322934801</v>
      </c>
      <c r="AP9" s="17">
        <v>0.39643737258254802</v>
      </c>
      <c r="AQ9" s="17">
        <v>0.32059835333782799</v>
      </c>
      <c r="AR9" s="17"/>
      <c r="AS9" s="17">
        <v>0.24722706762076299</v>
      </c>
      <c r="AT9" s="17">
        <v>0.28510442082147902</v>
      </c>
      <c r="AU9" s="17">
        <v>0.31053306548369403</v>
      </c>
      <c r="AV9" s="17">
        <v>0.38592125433622498</v>
      </c>
      <c r="AW9" s="17">
        <v>0.24473814592279999</v>
      </c>
      <c r="AX9" s="17"/>
      <c r="AY9" s="17">
        <v>0.442838753206173</v>
      </c>
      <c r="AZ9" s="17">
        <v>0.385066276072698</v>
      </c>
      <c r="BA9" s="17">
        <v>0.34917052859041597</v>
      </c>
      <c r="BB9" s="17">
        <v>0.29699661750425999</v>
      </c>
      <c r="BC9" s="17">
        <v>0.27518106153150201</v>
      </c>
      <c r="BD9" s="17">
        <v>0.280737956236982</v>
      </c>
      <c r="BE9" s="17">
        <v>0.25592996881412899</v>
      </c>
      <c r="BF9" s="17">
        <v>0.25807531509805698</v>
      </c>
      <c r="BG9" s="17">
        <v>0.22320927647512701</v>
      </c>
      <c r="BH9" s="17">
        <v>0.27997119112906299</v>
      </c>
      <c r="BI9" s="17">
        <v>0.290511479766356</v>
      </c>
      <c r="BJ9" s="17">
        <v>0.30529825745408701</v>
      </c>
      <c r="BK9" s="17">
        <v>0.24983672879656799</v>
      </c>
      <c r="BL9" s="17">
        <v>0.30861264266810801</v>
      </c>
      <c r="BM9" s="17">
        <v>0.26443507349034001</v>
      </c>
      <c r="BN9" s="17">
        <v>0.48149549977245698</v>
      </c>
      <c r="BO9" s="17"/>
      <c r="BP9" s="17">
        <v>0.35530695735310203</v>
      </c>
      <c r="BQ9" s="17">
        <v>0.295060611464391</v>
      </c>
      <c r="BR9" s="17">
        <v>0.26393303056322598</v>
      </c>
      <c r="BS9" s="17">
        <v>0.25132430317451898</v>
      </c>
      <c r="BT9" s="17">
        <v>0.30671940442391399</v>
      </c>
      <c r="BU9" s="17">
        <v>0.25090243770521897</v>
      </c>
      <c r="BV9" s="17"/>
      <c r="BW9" s="17">
        <v>0.33429914504285901</v>
      </c>
      <c r="BX9" s="17">
        <v>0.30181414833523701</v>
      </c>
      <c r="BY9" s="17">
        <v>0.312019621320273</v>
      </c>
      <c r="BZ9" s="17">
        <v>0.26529632655476798</v>
      </c>
      <c r="CA9" s="17">
        <v>0.222072734164905</v>
      </c>
      <c r="CB9" s="17">
        <v>0.31589120510385499</v>
      </c>
      <c r="CC9" s="17">
        <v>0.39803536006773599</v>
      </c>
      <c r="CD9" s="17">
        <v>0.32819111247739502</v>
      </c>
      <c r="CE9" s="17"/>
      <c r="CF9" s="17">
        <v>0.31377918666024601</v>
      </c>
      <c r="CG9" s="17">
        <v>0.28619242730162597</v>
      </c>
      <c r="CH9" s="17">
        <v>0.28526144364234102</v>
      </c>
      <c r="CI9" s="17">
        <v>0.32423152128669103</v>
      </c>
      <c r="CJ9" s="17">
        <v>0.30329993382383102</v>
      </c>
      <c r="CK9" s="17"/>
      <c r="CL9" s="17">
        <v>0.28892810005157998</v>
      </c>
      <c r="CM9" s="17"/>
      <c r="CN9" s="17">
        <v>0.326854820168617</v>
      </c>
      <c r="CO9" s="17">
        <v>0.21227584470998401</v>
      </c>
      <c r="CP9" s="17">
        <v>0.28031501444704998</v>
      </c>
    </row>
    <row r="10" spans="2:94" x14ac:dyDescent="0.35">
      <c r="B10" s="18" t="s">
        <v>206</v>
      </c>
      <c r="C10" s="17">
        <v>0.39462470715921999</v>
      </c>
      <c r="D10" s="17">
        <v>0.36943103183815101</v>
      </c>
      <c r="E10" s="17">
        <v>0.42024349367675901</v>
      </c>
      <c r="F10" s="17"/>
      <c r="G10" s="17">
        <v>0.368993947617341</v>
      </c>
      <c r="H10" s="17">
        <v>0.42079901774915202</v>
      </c>
      <c r="I10" s="17">
        <v>0.40680954041282302</v>
      </c>
      <c r="J10" s="17">
        <v>0.39639752511599102</v>
      </c>
      <c r="K10" s="17">
        <v>0.38517939566029302</v>
      </c>
      <c r="L10" s="17">
        <v>0.388179576976866</v>
      </c>
      <c r="M10" s="17"/>
      <c r="N10" s="17">
        <v>0.41960017701380198</v>
      </c>
      <c r="O10" s="17">
        <v>0.43303950191908902</v>
      </c>
      <c r="P10" s="17">
        <v>0.35935850750496501</v>
      </c>
      <c r="Q10" s="17">
        <v>0.35677851143983502</v>
      </c>
      <c r="R10" s="17"/>
      <c r="S10" s="17">
        <v>0.39202709118316298</v>
      </c>
      <c r="T10" s="17">
        <v>0.34750342543814999</v>
      </c>
      <c r="U10" s="17">
        <v>0.36607699722938097</v>
      </c>
      <c r="V10" s="17">
        <v>0.41383712572493497</v>
      </c>
      <c r="W10" s="17">
        <v>0.44843203295520001</v>
      </c>
      <c r="X10" s="17">
        <v>0.36437343585097998</v>
      </c>
      <c r="Y10" s="17">
        <v>0.41859547365421401</v>
      </c>
      <c r="Z10" s="17">
        <v>0.52832581178570703</v>
      </c>
      <c r="AA10" s="17">
        <v>0.37678406219556199</v>
      </c>
      <c r="AB10" s="17">
        <v>0.40320252086680802</v>
      </c>
      <c r="AC10" s="17">
        <v>0.41228718820489901</v>
      </c>
      <c r="AD10" s="17"/>
      <c r="AE10" s="17">
        <v>0.38114000590632802</v>
      </c>
      <c r="AF10" s="17">
        <v>0.41414483020498999</v>
      </c>
      <c r="AG10" s="17">
        <v>0.39005778433061999</v>
      </c>
      <c r="AH10" s="17"/>
      <c r="AI10" s="17">
        <v>0.41142978272381903</v>
      </c>
      <c r="AJ10" s="17">
        <v>0.38999458862083902</v>
      </c>
      <c r="AK10" s="17">
        <v>0.45035807625494101</v>
      </c>
      <c r="AL10" s="17">
        <v>0.22362155680774501</v>
      </c>
      <c r="AM10" s="17">
        <v>0.40854127815096503</v>
      </c>
      <c r="AN10" s="17"/>
      <c r="AO10" s="17">
        <v>0.43364885771508599</v>
      </c>
      <c r="AP10" s="17">
        <v>0.40888988755155797</v>
      </c>
      <c r="AQ10" s="17">
        <v>0.44866854415808899</v>
      </c>
      <c r="AR10" s="17"/>
      <c r="AS10" s="17">
        <v>0.395630169161304</v>
      </c>
      <c r="AT10" s="17">
        <v>0.36942617666736199</v>
      </c>
      <c r="AU10" s="17">
        <v>0.40972826718474398</v>
      </c>
      <c r="AV10" s="17">
        <v>0.41076564672490001</v>
      </c>
      <c r="AW10" s="17">
        <v>0.369705105020811</v>
      </c>
      <c r="AX10" s="17"/>
      <c r="AY10" s="17">
        <v>0.23100289901450499</v>
      </c>
      <c r="AZ10" s="17">
        <v>0.31950714656470403</v>
      </c>
      <c r="BA10" s="17">
        <v>0.33137940943620597</v>
      </c>
      <c r="BB10" s="17">
        <v>0.38051198800673203</v>
      </c>
      <c r="BC10" s="17">
        <v>0.419773155120861</v>
      </c>
      <c r="BD10" s="17">
        <v>0.38231329007528198</v>
      </c>
      <c r="BE10" s="17">
        <v>0.43234281025126903</v>
      </c>
      <c r="BF10" s="17">
        <v>0.40650431717556901</v>
      </c>
      <c r="BG10" s="17">
        <v>0.4524152098925</v>
      </c>
      <c r="BH10" s="17">
        <v>0.44563854664282498</v>
      </c>
      <c r="BI10" s="17">
        <v>0.36814041658720598</v>
      </c>
      <c r="BJ10" s="17">
        <v>0.43622678317185598</v>
      </c>
      <c r="BK10" s="17">
        <v>0.40752606582279799</v>
      </c>
      <c r="BL10" s="17">
        <v>0.51417701009140204</v>
      </c>
      <c r="BM10" s="17">
        <v>0.59835622857123905</v>
      </c>
      <c r="BN10" s="17">
        <v>0.35222171871020103</v>
      </c>
      <c r="BO10" s="17"/>
      <c r="BP10" s="17">
        <v>0.39184420022303701</v>
      </c>
      <c r="BQ10" s="17">
        <v>0.39025934300210302</v>
      </c>
      <c r="BR10" s="17">
        <v>0.41368421177064701</v>
      </c>
      <c r="BS10" s="17">
        <v>0.41689619492003099</v>
      </c>
      <c r="BT10" s="17">
        <v>0.31459645336639003</v>
      </c>
      <c r="BU10" s="17">
        <v>0.45181958307527098</v>
      </c>
      <c r="BV10" s="17"/>
      <c r="BW10" s="17">
        <v>0.37656019971590998</v>
      </c>
      <c r="BX10" s="17">
        <v>0.38101907269011798</v>
      </c>
      <c r="BY10" s="17">
        <v>0.425771888928349</v>
      </c>
      <c r="BZ10" s="17">
        <v>0.409493005221858</v>
      </c>
      <c r="CA10" s="17">
        <v>0.41788065123691198</v>
      </c>
      <c r="CB10" s="17">
        <v>0.36804183921719402</v>
      </c>
      <c r="CC10" s="17">
        <v>0.32830408626993102</v>
      </c>
      <c r="CD10" s="17">
        <v>0.33027027036610102</v>
      </c>
      <c r="CE10" s="17"/>
      <c r="CF10" s="17">
        <v>0.388715008982014</v>
      </c>
      <c r="CG10" s="17">
        <v>0.39726797457742402</v>
      </c>
      <c r="CH10" s="17">
        <v>0.40195856241839101</v>
      </c>
      <c r="CI10" s="17">
        <v>0.39237853478933499</v>
      </c>
      <c r="CJ10" s="17">
        <v>0.31534240728532698</v>
      </c>
      <c r="CK10" s="17"/>
      <c r="CL10" s="17">
        <v>0.46446711821784697</v>
      </c>
      <c r="CM10" s="17"/>
      <c r="CN10" s="17">
        <v>0.38061840585083001</v>
      </c>
      <c r="CO10" s="17">
        <v>0.44353979849832698</v>
      </c>
      <c r="CP10" s="17">
        <v>0.38933716197534901</v>
      </c>
    </row>
    <row r="11" spans="2:94" x14ac:dyDescent="0.35">
      <c r="B11" s="18" t="s">
        <v>207</v>
      </c>
      <c r="C11" s="17">
        <v>0.19083838025903299</v>
      </c>
      <c r="D11" s="17">
        <v>0.202787014376314</v>
      </c>
      <c r="E11" s="17">
        <v>0.179075166767589</v>
      </c>
      <c r="F11" s="17"/>
      <c r="G11" s="17">
        <v>0.16179031558116</v>
      </c>
      <c r="H11" s="17">
        <v>0.18037542865872799</v>
      </c>
      <c r="I11" s="17">
        <v>0.16901030224066099</v>
      </c>
      <c r="J11" s="17">
        <v>0.210901126609668</v>
      </c>
      <c r="K11" s="17">
        <v>0.20563496415562599</v>
      </c>
      <c r="L11" s="17">
        <v>0.20933171537107401</v>
      </c>
      <c r="M11" s="17"/>
      <c r="N11" s="17">
        <v>0.15770482697473201</v>
      </c>
      <c r="O11" s="17">
        <v>0.17835193439324301</v>
      </c>
      <c r="P11" s="17">
        <v>0.21206595637003001</v>
      </c>
      <c r="Q11" s="17">
        <v>0.21926163955686101</v>
      </c>
      <c r="R11" s="17"/>
      <c r="S11" s="17">
        <v>0.178797859109357</v>
      </c>
      <c r="T11" s="17">
        <v>0.198601905255817</v>
      </c>
      <c r="U11" s="17">
        <v>0.180394372377949</v>
      </c>
      <c r="V11" s="17">
        <v>0.20690242470908701</v>
      </c>
      <c r="W11" s="17">
        <v>0.163389081754992</v>
      </c>
      <c r="X11" s="17">
        <v>0.197182635263945</v>
      </c>
      <c r="Y11" s="17">
        <v>0.20562813087047399</v>
      </c>
      <c r="Z11" s="17">
        <v>0.16066547292500799</v>
      </c>
      <c r="AA11" s="17">
        <v>0.21433438961332399</v>
      </c>
      <c r="AB11" s="17">
        <v>0.18402621614141701</v>
      </c>
      <c r="AC11" s="17">
        <v>0.17757626321344799</v>
      </c>
      <c r="AD11" s="17"/>
      <c r="AE11" s="17">
        <v>0.23430245157982499</v>
      </c>
      <c r="AF11" s="17">
        <v>0.148281254043866</v>
      </c>
      <c r="AG11" s="17">
        <v>0.21096498751369799</v>
      </c>
      <c r="AH11" s="17"/>
      <c r="AI11" s="17">
        <v>0.227458027889652</v>
      </c>
      <c r="AJ11" s="17">
        <v>0.14652960159205999</v>
      </c>
      <c r="AK11" s="17">
        <v>0.160746779983443</v>
      </c>
      <c r="AL11" s="17">
        <v>0.22176053333963899</v>
      </c>
      <c r="AM11" s="17">
        <v>0.18230232891499901</v>
      </c>
      <c r="AN11" s="17"/>
      <c r="AO11" s="17">
        <v>0.20192557511081899</v>
      </c>
      <c r="AP11" s="17">
        <v>0.12872415948006799</v>
      </c>
      <c r="AQ11" s="17">
        <v>0.19083435443954899</v>
      </c>
      <c r="AR11" s="17"/>
      <c r="AS11" s="17">
        <v>0.219363538089867</v>
      </c>
      <c r="AT11" s="17">
        <v>0.19703072975112501</v>
      </c>
      <c r="AU11" s="17">
        <v>0.185132483201009</v>
      </c>
      <c r="AV11" s="17">
        <v>0.14108985711539099</v>
      </c>
      <c r="AW11" s="17">
        <v>0.19631378921659501</v>
      </c>
      <c r="AX11" s="17"/>
      <c r="AY11" s="17">
        <v>0.156311538061191</v>
      </c>
      <c r="AZ11" s="17">
        <v>0.22859382093838801</v>
      </c>
      <c r="BA11" s="17">
        <v>0.217560106061013</v>
      </c>
      <c r="BB11" s="17">
        <v>0.17242341680064199</v>
      </c>
      <c r="BC11" s="17">
        <v>0.17945155489092399</v>
      </c>
      <c r="BD11" s="17">
        <v>0.227301131615011</v>
      </c>
      <c r="BE11" s="17">
        <v>0.20617839628547699</v>
      </c>
      <c r="BF11" s="17">
        <v>0.20943721622573899</v>
      </c>
      <c r="BG11" s="17">
        <v>0.18599638362635701</v>
      </c>
      <c r="BH11" s="17">
        <v>0.14388299517311601</v>
      </c>
      <c r="BI11" s="17">
        <v>0.19672918633686401</v>
      </c>
      <c r="BJ11" s="17">
        <v>0.19144817221823399</v>
      </c>
      <c r="BK11" s="17">
        <v>0.16049141975732001</v>
      </c>
      <c r="BL11" s="17">
        <v>0.104111470318137</v>
      </c>
      <c r="BM11" s="17">
        <v>6.8758330691481601E-2</v>
      </c>
      <c r="BN11" s="17">
        <v>0.132014602578644</v>
      </c>
      <c r="BO11" s="17"/>
      <c r="BP11" s="17">
        <v>0.17979468805021501</v>
      </c>
      <c r="BQ11" s="17">
        <v>0.17796731981603001</v>
      </c>
      <c r="BR11" s="17">
        <v>0.19127047125081101</v>
      </c>
      <c r="BS11" s="17">
        <v>0.19964786124846401</v>
      </c>
      <c r="BT11" s="17">
        <v>0.23360678695759801</v>
      </c>
      <c r="BU11" s="17">
        <v>0.17707001137443901</v>
      </c>
      <c r="BV11" s="17"/>
      <c r="BW11" s="17">
        <v>0.20189958567295699</v>
      </c>
      <c r="BX11" s="17">
        <v>0.19119987813581801</v>
      </c>
      <c r="BY11" s="17">
        <v>0.165336069142408</v>
      </c>
      <c r="BZ11" s="17">
        <v>0.19653241094764101</v>
      </c>
      <c r="CA11" s="17">
        <v>0.240441837287934</v>
      </c>
      <c r="CB11" s="17">
        <v>0.235920196644409</v>
      </c>
      <c r="CC11" s="17">
        <v>0.13338927126036201</v>
      </c>
      <c r="CD11" s="17">
        <v>0.20593926873083501</v>
      </c>
      <c r="CE11" s="17"/>
      <c r="CF11" s="17">
        <v>0.19869236494751899</v>
      </c>
      <c r="CG11" s="17">
        <v>0.18901429912658299</v>
      </c>
      <c r="CH11" s="17">
        <v>0.201462200976436</v>
      </c>
      <c r="CI11" s="17">
        <v>0.14842360622148901</v>
      </c>
      <c r="CJ11" s="17">
        <v>0.25058159176310502</v>
      </c>
      <c r="CK11" s="17"/>
      <c r="CL11" s="17">
        <v>0.19035009625396199</v>
      </c>
      <c r="CM11" s="17"/>
      <c r="CN11" s="17">
        <v>0.174454305090703</v>
      </c>
      <c r="CO11" s="17">
        <v>0.214330638496672</v>
      </c>
      <c r="CP11" s="17">
        <v>0.211695090282222</v>
      </c>
    </row>
    <row r="12" spans="2:94" x14ac:dyDescent="0.35">
      <c r="B12" s="18" t="s">
        <v>208</v>
      </c>
      <c r="C12" s="17">
        <v>4.1943224223171503E-2</v>
      </c>
      <c r="D12" s="17">
        <v>5.3128959754788298E-2</v>
      </c>
      <c r="E12" s="17">
        <v>3.1175918645629502E-2</v>
      </c>
      <c r="F12" s="17"/>
      <c r="G12" s="17">
        <v>2.2165412452509799E-2</v>
      </c>
      <c r="H12" s="17">
        <v>4.6807416299800002E-2</v>
      </c>
      <c r="I12" s="17">
        <v>5.8212126426635202E-2</v>
      </c>
      <c r="J12" s="17">
        <v>3.1947043509141501E-2</v>
      </c>
      <c r="K12" s="17">
        <v>5.5940714324580199E-2</v>
      </c>
      <c r="L12" s="17">
        <v>3.8239760998780098E-2</v>
      </c>
      <c r="M12" s="17"/>
      <c r="N12" s="17">
        <v>4.5434957659206E-2</v>
      </c>
      <c r="O12" s="17">
        <v>5.0203831638999698E-2</v>
      </c>
      <c r="P12" s="17">
        <v>4.2246313504402201E-2</v>
      </c>
      <c r="Q12" s="17">
        <v>2.9457697775803E-2</v>
      </c>
      <c r="R12" s="17"/>
      <c r="S12" s="17">
        <v>2.7861176938041202E-2</v>
      </c>
      <c r="T12" s="17">
        <v>2.4550958037241E-2</v>
      </c>
      <c r="U12" s="17">
        <v>3.7814862995979602E-2</v>
      </c>
      <c r="V12" s="17">
        <v>4.4825090632927299E-2</v>
      </c>
      <c r="W12" s="17">
        <v>9.9689079324321306E-2</v>
      </c>
      <c r="X12" s="17">
        <v>5.9141233371431602E-2</v>
      </c>
      <c r="Y12" s="17">
        <v>4.4460023693049203E-2</v>
      </c>
      <c r="Z12" s="17">
        <v>2.7649451474534601E-2</v>
      </c>
      <c r="AA12" s="17">
        <v>3.1955618378676102E-2</v>
      </c>
      <c r="AB12" s="17">
        <v>4.8044989206107898E-2</v>
      </c>
      <c r="AC12" s="17">
        <v>2.7517959713835301E-2</v>
      </c>
      <c r="AD12" s="17"/>
      <c r="AE12" s="17">
        <v>5.9837016649594302E-2</v>
      </c>
      <c r="AF12" s="17">
        <v>3.1665448421692902E-2</v>
      </c>
      <c r="AG12" s="17">
        <v>3.67609056138435E-2</v>
      </c>
      <c r="AH12" s="17"/>
      <c r="AI12" s="17">
        <v>5.7466990245329599E-2</v>
      </c>
      <c r="AJ12" s="17">
        <v>2.6425337867151798E-2</v>
      </c>
      <c r="AK12" s="17">
        <v>1.95449178577515E-2</v>
      </c>
      <c r="AL12" s="17">
        <v>0.116092552233468</v>
      </c>
      <c r="AM12" s="17">
        <v>3.8796808613355799E-2</v>
      </c>
      <c r="AN12" s="17"/>
      <c r="AO12" s="17">
        <v>5.2971572668459303E-2</v>
      </c>
      <c r="AP12" s="17">
        <v>2.2241893986614199E-2</v>
      </c>
      <c r="AQ12" s="17">
        <v>1.8695385527970902E-2</v>
      </c>
      <c r="AR12" s="17"/>
      <c r="AS12" s="17">
        <v>3.9910087658053497E-2</v>
      </c>
      <c r="AT12" s="17">
        <v>5.2792507987246703E-2</v>
      </c>
      <c r="AU12" s="17">
        <v>3.4103053226783399E-2</v>
      </c>
      <c r="AV12" s="17">
        <v>3.0077519572312202E-2</v>
      </c>
      <c r="AW12" s="17">
        <v>0.189242959839794</v>
      </c>
      <c r="AX12" s="17"/>
      <c r="AY12" s="17">
        <v>0</v>
      </c>
      <c r="AZ12" s="17">
        <v>2.64782622945944E-2</v>
      </c>
      <c r="BA12" s="17">
        <v>2.1334057500154401E-2</v>
      </c>
      <c r="BB12" s="17">
        <v>1.2516762094085299E-2</v>
      </c>
      <c r="BC12" s="17">
        <v>3.9363355655912202E-2</v>
      </c>
      <c r="BD12" s="17">
        <v>3.0765767750106799E-2</v>
      </c>
      <c r="BE12" s="17">
        <v>5.1271299258157002E-2</v>
      </c>
      <c r="BF12" s="17">
        <v>3.9206798364903303E-2</v>
      </c>
      <c r="BG12" s="17">
        <v>4.7193369106759503E-2</v>
      </c>
      <c r="BH12" s="17">
        <v>5.73385731884773E-2</v>
      </c>
      <c r="BI12" s="17">
        <v>9.7957754147349599E-2</v>
      </c>
      <c r="BJ12" s="17">
        <v>0</v>
      </c>
      <c r="BK12" s="17">
        <v>0.12290869419290899</v>
      </c>
      <c r="BL12" s="17">
        <v>7.3098876922353007E-2</v>
      </c>
      <c r="BM12" s="17">
        <v>3.49211177576415E-2</v>
      </c>
      <c r="BN12" s="17">
        <v>2.25656539614492E-2</v>
      </c>
      <c r="BO12" s="17"/>
      <c r="BP12" s="17">
        <v>2.7587143584036199E-2</v>
      </c>
      <c r="BQ12" s="17">
        <v>5.25139008083505E-2</v>
      </c>
      <c r="BR12" s="17">
        <v>3.3111222620131497E-2</v>
      </c>
      <c r="BS12" s="17">
        <v>5.1989952964175301E-2</v>
      </c>
      <c r="BT12" s="17">
        <v>4.2586144988707997E-2</v>
      </c>
      <c r="BU12" s="17">
        <v>3.3570037003503403E-2</v>
      </c>
      <c r="BV12" s="17"/>
      <c r="BW12" s="17">
        <v>2.5727337587175499E-2</v>
      </c>
      <c r="BX12" s="17">
        <v>3.95160257756886E-2</v>
      </c>
      <c r="BY12" s="17">
        <v>3.34829726209517E-2</v>
      </c>
      <c r="BZ12" s="17">
        <v>4.7990164289772902E-2</v>
      </c>
      <c r="CA12" s="17">
        <v>5.3003662854901303E-2</v>
      </c>
      <c r="CB12" s="17">
        <v>5.5172213060416399E-2</v>
      </c>
      <c r="CC12" s="17">
        <v>3.9685588995540103E-2</v>
      </c>
      <c r="CD12" s="17">
        <v>1.2786390798785199E-2</v>
      </c>
      <c r="CE12" s="17"/>
      <c r="CF12" s="17">
        <v>3.6731564984262499E-2</v>
      </c>
      <c r="CG12" s="17">
        <v>4.5031932602471299E-2</v>
      </c>
      <c r="CH12" s="17">
        <v>4.1175177076543203E-2</v>
      </c>
      <c r="CI12" s="17">
        <v>3.61105319913902E-2</v>
      </c>
      <c r="CJ12" s="17">
        <v>5.2445737355280998E-2</v>
      </c>
      <c r="CK12" s="17"/>
      <c r="CL12" s="17">
        <v>1.8254360924453601E-2</v>
      </c>
      <c r="CM12" s="17"/>
      <c r="CN12" s="17">
        <v>3.87792622802157E-2</v>
      </c>
      <c r="CO12" s="17">
        <v>4.4366444608013603E-2</v>
      </c>
      <c r="CP12" s="17">
        <v>4.7665423484247599E-2</v>
      </c>
    </row>
    <row r="13" spans="2:94" x14ac:dyDescent="0.35">
      <c r="B13" s="18" t="s">
        <v>209</v>
      </c>
      <c r="C13" s="17">
        <v>2.9055224866290599E-2</v>
      </c>
      <c r="D13" s="17">
        <v>3.9223099561796898E-2</v>
      </c>
      <c r="E13" s="17">
        <v>1.8227880692501901E-2</v>
      </c>
      <c r="F13" s="17"/>
      <c r="G13" s="17">
        <v>3.03905727907331E-3</v>
      </c>
      <c r="H13" s="17">
        <v>1.7764611393256899E-2</v>
      </c>
      <c r="I13" s="17">
        <v>2.7001662175631401E-2</v>
      </c>
      <c r="J13" s="17">
        <v>3.40872131022881E-2</v>
      </c>
      <c r="K13" s="17">
        <v>3.6300288594089E-2</v>
      </c>
      <c r="L13" s="17">
        <v>4.8726765677878599E-2</v>
      </c>
      <c r="M13" s="17"/>
      <c r="N13" s="17">
        <v>3.5027539614348999E-2</v>
      </c>
      <c r="O13" s="17">
        <v>3.1497568206884798E-2</v>
      </c>
      <c r="P13" s="17">
        <v>2.7959159049615E-2</v>
      </c>
      <c r="Q13" s="17">
        <v>2.14379299082549E-2</v>
      </c>
      <c r="R13" s="17"/>
      <c r="S13" s="17">
        <v>7.1716416273365996E-3</v>
      </c>
      <c r="T13" s="17">
        <v>3.0471935458307599E-2</v>
      </c>
      <c r="U13" s="17">
        <v>5.95985090648476E-2</v>
      </c>
      <c r="V13" s="17">
        <v>2.3353857741299999E-2</v>
      </c>
      <c r="W13" s="17">
        <v>1.30411937226477E-2</v>
      </c>
      <c r="X13" s="17">
        <v>1.2432080535991499E-2</v>
      </c>
      <c r="Y13" s="17">
        <v>2.39572478193937E-2</v>
      </c>
      <c r="Z13" s="17">
        <v>2.9528729682264901E-2</v>
      </c>
      <c r="AA13" s="17">
        <v>2.7914754718504398E-2</v>
      </c>
      <c r="AB13" s="17">
        <v>4.0720566285781801E-2</v>
      </c>
      <c r="AC13" s="17">
        <v>8.5168563771022707E-2</v>
      </c>
      <c r="AD13" s="17"/>
      <c r="AE13" s="17">
        <v>5.8720150463539199E-2</v>
      </c>
      <c r="AF13" s="17">
        <v>1.01743401230151E-2</v>
      </c>
      <c r="AG13" s="17">
        <v>2.20860311521212E-2</v>
      </c>
      <c r="AH13" s="17"/>
      <c r="AI13" s="17">
        <v>5.2284126353017303E-2</v>
      </c>
      <c r="AJ13" s="17">
        <v>1.3068688301770199E-2</v>
      </c>
      <c r="AK13" s="17">
        <v>5.5508614011789597E-3</v>
      </c>
      <c r="AL13" s="17">
        <v>0.14016166674546901</v>
      </c>
      <c r="AM13" s="17">
        <v>1.7907639838405001E-2</v>
      </c>
      <c r="AN13" s="17"/>
      <c r="AO13" s="17">
        <v>2.9414871494273801E-2</v>
      </c>
      <c r="AP13" s="17">
        <v>2.6603894745666802E-3</v>
      </c>
      <c r="AQ13" s="17">
        <v>0</v>
      </c>
      <c r="AR13" s="17"/>
      <c r="AS13" s="17">
        <v>2.9982267804846099E-2</v>
      </c>
      <c r="AT13" s="17">
        <v>2.7107933180734699E-2</v>
      </c>
      <c r="AU13" s="17">
        <v>2.8391384461841099E-2</v>
      </c>
      <c r="AV13" s="17">
        <v>2.7572367621808602E-2</v>
      </c>
      <c r="AW13" s="17">
        <v>0</v>
      </c>
      <c r="AX13" s="17"/>
      <c r="AY13" s="17">
        <v>0</v>
      </c>
      <c r="AZ13" s="17">
        <v>3.06543204058938E-2</v>
      </c>
      <c r="BA13" s="17">
        <v>3.4197080717357498E-2</v>
      </c>
      <c r="BB13" s="17">
        <v>2.5278905217396199E-2</v>
      </c>
      <c r="BC13" s="17">
        <v>3.0159697124066201E-2</v>
      </c>
      <c r="BD13" s="17">
        <v>3.1039705658241198E-2</v>
      </c>
      <c r="BE13" s="17">
        <v>2.7511936143216301E-2</v>
      </c>
      <c r="BF13" s="17">
        <v>3.4098306699808401E-2</v>
      </c>
      <c r="BG13" s="17">
        <v>4.09263383898587E-2</v>
      </c>
      <c r="BH13" s="17">
        <v>3.33234861617559E-2</v>
      </c>
      <c r="BI13" s="17">
        <v>2.0847163596473799E-2</v>
      </c>
      <c r="BJ13" s="17">
        <v>4.0791944490479397E-2</v>
      </c>
      <c r="BK13" s="17">
        <v>1.1843915059574999E-2</v>
      </c>
      <c r="BL13" s="17">
        <v>0</v>
      </c>
      <c r="BM13" s="17">
        <v>0</v>
      </c>
      <c r="BN13" s="17">
        <v>0</v>
      </c>
      <c r="BO13" s="17"/>
      <c r="BP13" s="17">
        <v>1.9613747286654701E-2</v>
      </c>
      <c r="BQ13" s="17">
        <v>2.33038228012479E-2</v>
      </c>
      <c r="BR13" s="17">
        <v>2.8669613487865502E-2</v>
      </c>
      <c r="BS13" s="17">
        <v>3.3633009390268399E-2</v>
      </c>
      <c r="BT13" s="17">
        <v>5.0122410043438002E-2</v>
      </c>
      <c r="BU13" s="17">
        <v>4.0242849979075103E-2</v>
      </c>
      <c r="BV13" s="17"/>
      <c r="BW13" s="17">
        <v>3.6893301882426101E-2</v>
      </c>
      <c r="BX13" s="17">
        <v>2.8551245998588E-2</v>
      </c>
      <c r="BY13" s="17">
        <v>2.8284318452810299E-2</v>
      </c>
      <c r="BZ13" s="17">
        <v>3.4974528980694898E-2</v>
      </c>
      <c r="CA13" s="17">
        <v>3.7661502708919797E-2</v>
      </c>
      <c r="CB13" s="17">
        <v>2.4974545974125101E-2</v>
      </c>
      <c r="CC13" s="17">
        <v>0</v>
      </c>
      <c r="CD13" s="17">
        <v>3.4891205602256802E-2</v>
      </c>
      <c r="CE13" s="17"/>
      <c r="CF13" s="17">
        <v>1.2964728626480499E-2</v>
      </c>
      <c r="CG13" s="17">
        <v>3.6978649024996903E-2</v>
      </c>
      <c r="CH13" s="17">
        <v>2.32523557746778E-2</v>
      </c>
      <c r="CI13" s="17">
        <v>3.0334609303912401E-2</v>
      </c>
      <c r="CJ13" s="17">
        <v>3.7158741818411299E-2</v>
      </c>
      <c r="CK13" s="17"/>
      <c r="CL13" s="17">
        <v>1.89691466543742E-2</v>
      </c>
      <c r="CM13" s="17"/>
      <c r="CN13" s="17">
        <v>2.97300467190308E-2</v>
      </c>
      <c r="CO13" s="17">
        <v>2.4939480941959399E-2</v>
      </c>
      <c r="CP13" s="17">
        <v>3.0720344324991201E-2</v>
      </c>
    </row>
    <row r="14" spans="2:94" x14ac:dyDescent="0.35">
      <c r="B14" s="18" t="s">
        <v>133</v>
      </c>
      <c r="C14" s="17">
        <v>4.9447446887233598E-2</v>
      </c>
      <c r="D14" s="17">
        <v>4.40602225628179E-2</v>
      </c>
      <c r="E14" s="17">
        <v>5.4373504685936901E-2</v>
      </c>
      <c r="F14" s="17"/>
      <c r="G14" s="17">
        <v>4.8348268077967202E-2</v>
      </c>
      <c r="H14" s="17">
        <v>4.8026556307525503E-2</v>
      </c>
      <c r="I14" s="17">
        <v>3.7538294103451997E-2</v>
      </c>
      <c r="J14" s="17">
        <v>5.8055904719716903E-2</v>
      </c>
      <c r="K14" s="17">
        <v>4.7400164647148399E-2</v>
      </c>
      <c r="L14" s="17">
        <v>5.4682877893046003E-2</v>
      </c>
      <c r="M14" s="17"/>
      <c r="N14" s="17">
        <v>2.8549771803379E-2</v>
      </c>
      <c r="O14" s="17">
        <v>3.9872851584637999E-2</v>
      </c>
      <c r="P14" s="17">
        <v>5.8522035544771901E-2</v>
      </c>
      <c r="Q14" s="17">
        <v>7.4679956894142599E-2</v>
      </c>
      <c r="R14" s="17"/>
      <c r="S14" s="17">
        <v>3.2994446443582098E-2</v>
      </c>
      <c r="T14" s="17">
        <v>7.5415276306353293E-2</v>
      </c>
      <c r="U14" s="17">
        <v>4.9916633692372397E-2</v>
      </c>
      <c r="V14" s="17">
        <v>4.6223012588497599E-2</v>
      </c>
      <c r="W14" s="17">
        <v>1.92606071484481E-2</v>
      </c>
      <c r="X14" s="17">
        <v>9.0964073570561799E-2</v>
      </c>
      <c r="Y14" s="17">
        <v>2.53893404838288E-2</v>
      </c>
      <c r="Z14" s="17">
        <v>5.8770998203553297E-2</v>
      </c>
      <c r="AA14" s="17">
        <v>5.39916505636934E-2</v>
      </c>
      <c r="AB14" s="17">
        <v>4.3267361394436397E-2</v>
      </c>
      <c r="AC14" s="17">
        <v>3.5884000221819701E-2</v>
      </c>
      <c r="AD14" s="17"/>
      <c r="AE14" s="17">
        <v>4.7766698356611598E-2</v>
      </c>
      <c r="AF14" s="17">
        <v>3.4291463592437003E-2</v>
      </c>
      <c r="AG14" s="17">
        <v>8.1985210019294597E-2</v>
      </c>
      <c r="AH14" s="17"/>
      <c r="AI14" s="17">
        <v>4.0542788312298197E-2</v>
      </c>
      <c r="AJ14" s="17">
        <v>4.3604854451942003E-2</v>
      </c>
      <c r="AK14" s="17">
        <v>1.5126715499302701E-2</v>
      </c>
      <c r="AL14" s="17">
        <v>2.4648885624840199E-2</v>
      </c>
      <c r="AM14" s="17">
        <v>9.3573662877907596E-2</v>
      </c>
      <c r="AN14" s="17"/>
      <c r="AO14" s="17">
        <v>5.0207679782014202E-2</v>
      </c>
      <c r="AP14" s="17">
        <v>4.1046296924645898E-2</v>
      </c>
      <c r="AQ14" s="17">
        <v>2.1203362536562902E-2</v>
      </c>
      <c r="AR14" s="17"/>
      <c r="AS14" s="17">
        <v>6.78868696651663E-2</v>
      </c>
      <c r="AT14" s="17">
        <v>6.8538231592052898E-2</v>
      </c>
      <c r="AU14" s="17">
        <v>3.2111746441928497E-2</v>
      </c>
      <c r="AV14" s="17">
        <v>4.5733546293631197E-3</v>
      </c>
      <c r="AW14" s="17">
        <v>0</v>
      </c>
      <c r="AX14" s="17"/>
      <c r="AY14" s="17">
        <v>0.16984680971813099</v>
      </c>
      <c r="AZ14" s="17">
        <v>9.7001737237218198E-3</v>
      </c>
      <c r="BA14" s="17">
        <v>4.6358817694852998E-2</v>
      </c>
      <c r="BB14" s="17">
        <v>0.112272310376884</v>
      </c>
      <c r="BC14" s="17">
        <v>5.6071175676734399E-2</v>
      </c>
      <c r="BD14" s="17">
        <v>4.78421486643772E-2</v>
      </c>
      <c r="BE14" s="17">
        <v>2.6765589247751801E-2</v>
      </c>
      <c r="BF14" s="17">
        <v>5.2678046435923102E-2</v>
      </c>
      <c r="BG14" s="17">
        <v>5.0259422509398001E-2</v>
      </c>
      <c r="BH14" s="17">
        <v>3.9845207704762298E-2</v>
      </c>
      <c r="BI14" s="17">
        <v>2.58139995657501E-2</v>
      </c>
      <c r="BJ14" s="17">
        <v>2.6234842665344801E-2</v>
      </c>
      <c r="BK14" s="17">
        <v>4.7393176370831E-2</v>
      </c>
      <c r="BL14" s="17">
        <v>0</v>
      </c>
      <c r="BM14" s="17">
        <v>3.3529249489297898E-2</v>
      </c>
      <c r="BN14" s="17">
        <v>1.1702524977248E-2</v>
      </c>
      <c r="BO14" s="17"/>
      <c r="BP14" s="17">
        <v>2.5853263502955699E-2</v>
      </c>
      <c r="BQ14" s="17">
        <v>6.0895002107877599E-2</v>
      </c>
      <c r="BR14" s="17">
        <v>6.93314503073197E-2</v>
      </c>
      <c r="BS14" s="17">
        <v>4.6508678302542197E-2</v>
      </c>
      <c r="BT14" s="17">
        <v>5.2368800219951099E-2</v>
      </c>
      <c r="BU14" s="17">
        <v>4.6395080862492999E-2</v>
      </c>
      <c r="BV14" s="17"/>
      <c r="BW14" s="17">
        <v>2.4620430098672999E-2</v>
      </c>
      <c r="BX14" s="17">
        <v>5.78996290645502E-2</v>
      </c>
      <c r="BY14" s="17">
        <v>3.5105129535208099E-2</v>
      </c>
      <c r="BZ14" s="17">
        <v>4.5713564005265397E-2</v>
      </c>
      <c r="CA14" s="17">
        <v>2.8939611746428399E-2</v>
      </c>
      <c r="CB14" s="17">
        <v>0</v>
      </c>
      <c r="CC14" s="17">
        <v>0.10058569340643</v>
      </c>
      <c r="CD14" s="17">
        <v>8.7921752024627098E-2</v>
      </c>
      <c r="CE14" s="17"/>
      <c r="CF14" s="17">
        <v>4.9117145799477901E-2</v>
      </c>
      <c r="CG14" s="17">
        <v>4.5514717366898702E-2</v>
      </c>
      <c r="CH14" s="17">
        <v>4.6890260111611799E-2</v>
      </c>
      <c r="CI14" s="17">
        <v>6.8521196407183294E-2</v>
      </c>
      <c r="CJ14" s="17">
        <v>4.1171587954044797E-2</v>
      </c>
      <c r="CK14" s="17"/>
      <c r="CL14" s="17">
        <v>1.9031177897783001E-2</v>
      </c>
      <c r="CM14" s="17"/>
      <c r="CN14" s="17">
        <v>4.9563159890603802E-2</v>
      </c>
      <c r="CO14" s="17">
        <v>6.0547792745043398E-2</v>
      </c>
      <c r="CP14" s="17">
        <v>4.0266965486139401E-2</v>
      </c>
    </row>
    <row r="15" spans="2:94" x14ac:dyDescent="0.35">
      <c r="B15" s="18" t="s">
        <v>145</v>
      </c>
      <c r="C15" s="20">
        <v>0.68871572376427104</v>
      </c>
      <c r="D15" s="20">
        <v>0.66080070374428301</v>
      </c>
      <c r="E15" s="20">
        <v>0.71714752920834202</v>
      </c>
      <c r="F15" s="20"/>
      <c r="G15" s="20">
        <v>0.76465694660928996</v>
      </c>
      <c r="H15" s="20">
        <v>0.70702598734069</v>
      </c>
      <c r="I15" s="20">
        <v>0.70823761505362004</v>
      </c>
      <c r="J15" s="20">
        <v>0.66500871205918599</v>
      </c>
      <c r="K15" s="20">
        <v>0.654723868278557</v>
      </c>
      <c r="L15" s="20">
        <v>0.64901888005922104</v>
      </c>
      <c r="M15" s="20"/>
      <c r="N15" s="20">
        <v>0.73328290394833395</v>
      </c>
      <c r="O15" s="20">
        <v>0.70007381417623404</v>
      </c>
      <c r="P15" s="20">
        <v>0.65920653553118103</v>
      </c>
      <c r="Q15" s="20">
        <v>0.65516277586493799</v>
      </c>
      <c r="R15" s="20"/>
      <c r="S15" s="20">
        <v>0.75317487588168297</v>
      </c>
      <c r="T15" s="20">
        <v>0.67095992494228096</v>
      </c>
      <c r="U15" s="20">
        <v>0.67227562186885204</v>
      </c>
      <c r="V15" s="20">
        <v>0.67869561432818803</v>
      </c>
      <c r="W15" s="20">
        <v>0.70462003804958995</v>
      </c>
      <c r="X15" s="20">
        <v>0.64027997725806995</v>
      </c>
      <c r="Y15" s="20">
        <v>0.70056525713325501</v>
      </c>
      <c r="Z15" s="20">
        <v>0.72338534771463903</v>
      </c>
      <c r="AA15" s="20">
        <v>0.67180358672580198</v>
      </c>
      <c r="AB15" s="20">
        <v>0.68394086697225698</v>
      </c>
      <c r="AC15" s="20">
        <v>0.673853213079874</v>
      </c>
      <c r="AD15" s="20"/>
      <c r="AE15" s="20">
        <v>0.59937368295042903</v>
      </c>
      <c r="AF15" s="20">
        <v>0.77558749381898895</v>
      </c>
      <c r="AG15" s="20">
        <v>0.64820286570104302</v>
      </c>
      <c r="AH15" s="20"/>
      <c r="AI15" s="20">
        <v>0.62224806719970305</v>
      </c>
      <c r="AJ15" s="20">
        <v>0.77037151778707602</v>
      </c>
      <c r="AK15" s="20">
        <v>0.79903072525832397</v>
      </c>
      <c r="AL15" s="20">
        <v>0.49733636205658299</v>
      </c>
      <c r="AM15" s="20">
        <v>0.66741955975533296</v>
      </c>
      <c r="AN15" s="20"/>
      <c r="AO15" s="20">
        <v>0.665480300944434</v>
      </c>
      <c r="AP15" s="20">
        <v>0.80532726013410505</v>
      </c>
      <c r="AQ15" s="20">
        <v>0.76926689749591703</v>
      </c>
      <c r="AR15" s="20"/>
      <c r="AS15" s="20">
        <v>0.64285723678206697</v>
      </c>
      <c r="AT15" s="20">
        <v>0.65453059748884101</v>
      </c>
      <c r="AU15" s="20">
        <v>0.72026133266843795</v>
      </c>
      <c r="AV15" s="20">
        <v>0.79668690106112505</v>
      </c>
      <c r="AW15" s="20">
        <v>0.61444325094361096</v>
      </c>
      <c r="AX15" s="20"/>
      <c r="AY15" s="20">
        <v>0.67384165222067804</v>
      </c>
      <c r="AZ15" s="20">
        <v>0.70457342263740197</v>
      </c>
      <c r="BA15" s="20">
        <v>0.680549938026622</v>
      </c>
      <c r="BB15" s="20">
        <v>0.67750860551099201</v>
      </c>
      <c r="BC15" s="20">
        <v>0.69495421665236301</v>
      </c>
      <c r="BD15" s="20">
        <v>0.66305124631226398</v>
      </c>
      <c r="BE15" s="20">
        <v>0.68827277906539797</v>
      </c>
      <c r="BF15" s="20">
        <v>0.66457963227362604</v>
      </c>
      <c r="BG15" s="20">
        <v>0.67562448636762695</v>
      </c>
      <c r="BH15" s="20">
        <v>0.72560973777188897</v>
      </c>
      <c r="BI15" s="20">
        <v>0.65865189635356303</v>
      </c>
      <c r="BJ15" s="20">
        <v>0.74152504062594204</v>
      </c>
      <c r="BK15" s="20">
        <v>0.65736279461936498</v>
      </c>
      <c r="BL15" s="20">
        <v>0.82278965275950999</v>
      </c>
      <c r="BM15" s="20">
        <v>0.86279130206157895</v>
      </c>
      <c r="BN15" s="20">
        <v>0.83371721848265901</v>
      </c>
      <c r="BO15" s="20"/>
      <c r="BP15" s="20">
        <v>0.74715115757613804</v>
      </c>
      <c r="BQ15" s="20">
        <v>0.68531995446649396</v>
      </c>
      <c r="BR15" s="20">
        <v>0.67761724233387299</v>
      </c>
      <c r="BS15" s="20">
        <v>0.66822049809454998</v>
      </c>
      <c r="BT15" s="20">
        <v>0.62131585779030396</v>
      </c>
      <c r="BU15" s="20">
        <v>0.70272202078048995</v>
      </c>
      <c r="BV15" s="20"/>
      <c r="BW15" s="20">
        <v>0.710859344758768</v>
      </c>
      <c r="BX15" s="20">
        <v>0.68283322102535504</v>
      </c>
      <c r="BY15" s="20">
        <v>0.737791510248622</v>
      </c>
      <c r="BZ15" s="20">
        <v>0.67478933177662603</v>
      </c>
      <c r="CA15" s="20">
        <v>0.63995338540181701</v>
      </c>
      <c r="CB15" s="20">
        <v>0.68393304432104896</v>
      </c>
      <c r="CC15" s="20">
        <v>0.726339446337668</v>
      </c>
      <c r="CD15" s="20">
        <v>0.65846138284349598</v>
      </c>
      <c r="CE15" s="20"/>
      <c r="CF15" s="20">
        <v>0.70249419564226001</v>
      </c>
      <c r="CG15" s="20">
        <v>0.68346040187904999</v>
      </c>
      <c r="CH15" s="20">
        <v>0.68722000606073097</v>
      </c>
      <c r="CI15" s="20">
        <v>0.71661005607602501</v>
      </c>
      <c r="CJ15" s="20">
        <v>0.61864234110915794</v>
      </c>
      <c r="CK15" s="20"/>
      <c r="CL15" s="20">
        <v>0.75339521826942701</v>
      </c>
      <c r="CM15" s="20"/>
      <c r="CN15" s="20">
        <v>0.70747322601944695</v>
      </c>
      <c r="CO15" s="20">
        <v>0.65581564320831098</v>
      </c>
      <c r="CP15" s="20">
        <v>0.66965217642239905</v>
      </c>
    </row>
    <row r="16" spans="2:94" x14ac:dyDescent="0.35">
      <c r="B16" s="18" t="s">
        <v>146</v>
      </c>
      <c r="C16" s="20">
        <v>7.0998449089462207E-2</v>
      </c>
      <c r="D16" s="20">
        <v>9.2352059316585203E-2</v>
      </c>
      <c r="E16" s="20">
        <v>4.9403799338131403E-2</v>
      </c>
      <c r="F16" s="20"/>
      <c r="G16" s="20">
        <v>2.52044697315831E-2</v>
      </c>
      <c r="H16" s="20">
        <v>6.4572027693056894E-2</v>
      </c>
      <c r="I16" s="20">
        <v>8.5213788602266693E-2</v>
      </c>
      <c r="J16" s="20">
        <v>6.6034256611429601E-2</v>
      </c>
      <c r="K16" s="20">
        <v>9.2241002918669102E-2</v>
      </c>
      <c r="L16" s="20">
        <v>8.6966526676658704E-2</v>
      </c>
      <c r="M16" s="20"/>
      <c r="N16" s="20">
        <v>8.0462497273555006E-2</v>
      </c>
      <c r="O16" s="20">
        <v>8.1701399845884495E-2</v>
      </c>
      <c r="P16" s="20">
        <v>7.0205472554017198E-2</v>
      </c>
      <c r="Q16" s="20">
        <v>5.0895627684057802E-2</v>
      </c>
      <c r="R16" s="20"/>
      <c r="S16" s="20">
        <v>3.50328185653778E-2</v>
      </c>
      <c r="T16" s="20">
        <v>5.5022893495548598E-2</v>
      </c>
      <c r="U16" s="20">
        <v>9.7413372060827105E-2</v>
      </c>
      <c r="V16" s="20">
        <v>6.8178948374227305E-2</v>
      </c>
      <c r="W16" s="20">
        <v>0.112730273046969</v>
      </c>
      <c r="X16" s="20">
        <v>7.1573313907423095E-2</v>
      </c>
      <c r="Y16" s="20">
        <v>6.8417271512442895E-2</v>
      </c>
      <c r="Z16" s="20">
        <v>5.7178181156799499E-2</v>
      </c>
      <c r="AA16" s="20">
        <v>5.9870373097180601E-2</v>
      </c>
      <c r="AB16" s="20">
        <v>8.8765555491889706E-2</v>
      </c>
      <c r="AC16" s="20">
        <v>0.112686523484858</v>
      </c>
      <c r="AD16" s="20"/>
      <c r="AE16" s="20">
        <v>0.11855716711313399</v>
      </c>
      <c r="AF16" s="20">
        <v>4.1839788544707997E-2</v>
      </c>
      <c r="AG16" s="20">
        <v>5.88469367659646E-2</v>
      </c>
      <c r="AH16" s="20"/>
      <c r="AI16" s="20">
        <v>0.10975111659834701</v>
      </c>
      <c r="AJ16" s="20">
        <v>3.9494026168921899E-2</v>
      </c>
      <c r="AK16" s="20">
        <v>2.5095779258930501E-2</v>
      </c>
      <c r="AL16" s="20">
        <v>0.25625421897893702</v>
      </c>
      <c r="AM16" s="20">
        <v>5.6704448451760897E-2</v>
      </c>
      <c r="AN16" s="20"/>
      <c r="AO16" s="20">
        <v>8.2386444162733094E-2</v>
      </c>
      <c r="AP16" s="20">
        <v>2.49022834611809E-2</v>
      </c>
      <c r="AQ16" s="20">
        <v>1.8695385527970902E-2</v>
      </c>
      <c r="AR16" s="20"/>
      <c r="AS16" s="20">
        <v>6.9892355462899597E-2</v>
      </c>
      <c r="AT16" s="20">
        <v>7.9900441167981395E-2</v>
      </c>
      <c r="AU16" s="20">
        <v>6.24944376886244E-2</v>
      </c>
      <c r="AV16" s="20">
        <v>5.76498871941208E-2</v>
      </c>
      <c r="AW16" s="20">
        <v>0.189242959839794</v>
      </c>
      <c r="AX16" s="20"/>
      <c r="AY16" s="20">
        <v>0</v>
      </c>
      <c r="AZ16" s="20">
        <v>5.7132582700488203E-2</v>
      </c>
      <c r="BA16" s="20">
        <v>5.5531138217511898E-2</v>
      </c>
      <c r="BB16" s="20">
        <v>3.7795667311481498E-2</v>
      </c>
      <c r="BC16" s="20">
        <v>6.9523052779978403E-2</v>
      </c>
      <c r="BD16" s="20">
        <v>6.1805473408348098E-2</v>
      </c>
      <c r="BE16" s="20">
        <v>7.8783235401373303E-2</v>
      </c>
      <c r="BF16" s="20">
        <v>7.3305105064711704E-2</v>
      </c>
      <c r="BG16" s="20">
        <v>8.8119707496618196E-2</v>
      </c>
      <c r="BH16" s="20">
        <v>9.0662059350233207E-2</v>
      </c>
      <c r="BI16" s="20">
        <v>0.118804917743823</v>
      </c>
      <c r="BJ16" s="20">
        <v>4.0791944490479397E-2</v>
      </c>
      <c r="BK16" s="20">
        <v>0.134752609252484</v>
      </c>
      <c r="BL16" s="20">
        <v>7.3098876922353007E-2</v>
      </c>
      <c r="BM16" s="20">
        <v>3.49211177576415E-2</v>
      </c>
      <c r="BN16" s="20">
        <v>2.25656539614492E-2</v>
      </c>
      <c r="BO16" s="20"/>
      <c r="BP16" s="20">
        <v>4.7200890870690897E-2</v>
      </c>
      <c r="BQ16" s="20">
        <v>7.58177236095985E-2</v>
      </c>
      <c r="BR16" s="20">
        <v>6.1780836107996999E-2</v>
      </c>
      <c r="BS16" s="20">
        <v>8.5622962354443694E-2</v>
      </c>
      <c r="BT16" s="20">
        <v>9.2708555032146006E-2</v>
      </c>
      <c r="BU16" s="20">
        <v>7.3812886982578402E-2</v>
      </c>
      <c r="BV16" s="20"/>
      <c r="BW16" s="20">
        <v>6.2620639469601599E-2</v>
      </c>
      <c r="BX16" s="20">
        <v>6.80672717742766E-2</v>
      </c>
      <c r="BY16" s="20">
        <v>6.1767291073761998E-2</v>
      </c>
      <c r="BZ16" s="20">
        <v>8.2964693270467793E-2</v>
      </c>
      <c r="CA16" s="20">
        <v>9.0665165563821107E-2</v>
      </c>
      <c r="CB16" s="20">
        <v>8.0146759034541507E-2</v>
      </c>
      <c r="CC16" s="20">
        <v>3.9685588995540103E-2</v>
      </c>
      <c r="CD16" s="20">
        <v>4.7677596401042001E-2</v>
      </c>
      <c r="CE16" s="20"/>
      <c r="CF16" s="20">
        <v>4.9696293610743097E-2</v>
      </c>
      <c r="CG16" s="20">
        <v>8.2010581627468104E-2</v>
      </c>
      <c r="CH16" s="20">
        <v>6.4427532851221006E-2</v>
      </c>
      <c r="CI16" s="20">
        <v>6.6445141295302601E-2</v>
      </c>
      <c r="CJ16" s="20">
        <v>8.9604479173692395E-2</v>
      </c>
      <c r="CK16" s="20"/>
      <c r="CL16" s="20">
        <v>3.7223507578827801E-2</v>
      </c>
      <c r="CM16" s="20"/>
      <c r="CN16" s="20">
        <v>6.8509308999246399E-2</v>
      </c>
      <c r="CO16" s="20">
        <v>6.9305925549973002E-2</v>
      </c>
      <c r="CP16" s="20">
        <v>7.8385767809238796E-2</v>
      </c>
    </row>
    <row r="17" spans="2:94" x14ac:dyDescent="0.35">
      <c r="B17" s="18" t="s">
        <v>147</v>
      </c>
      <c r="C17" s="21">
        <v>0.61771727467480897</v>
      </c>
      <c r="D17" s="21">
        <v>0.56844864442769705</v>
      </c>
      <c r="E17" s="21">
        <v>0.66774372987021102</v>
      </c>
      <c r="F17" s="21"/>
      <c r="G17" s="21">
        <v>0.73945247687770699</v>
      </c>
      <c r="H17" s="21">
        <v>0.64245395964763297</v>
      </c>
      <c r="I17" s="21">
        <v>0.62302382645135301</v>
      </c>
      <c r="J17" s="21">
        <v>0.59897445544775596</v>
      </c>
      <c r="K17" s="21">
        <v>0.56248286535988701</v>
      </c>
      <c r="L17" s="21">
        <v>0.56205235338256199</v>
      </c>
      <c r="M17" s="21"/>
      <c r="N17" s="21">
        <v>0.65282040667477903</v>
      </c>
      <c r="O17" s="21">
        <v>0.61837241433034995</v>
      </c>
      <c r="P17" s="21">
        <v>0.58900106297716404</v>
      </c>
      <c r="Q17" s="21">
        <v>0.60426714818088001</v>
      </c>
      <c r="R17" s="21"/>
      <c r="S17" s="21">
        <v>0.71814205731630498</v>
      </c>
      <c r="T17" s="21">
        <v>0.61593703144673195</v>
      </c>
      <c r="U17" s="21">
        <v>0.57486224980802503</v>
      </c>
      <c r="V17" s="21">
        <v>0.61051666595396104</v>
      </c>
      <c r="W17" s="21">
        <v>0.59188976500262103</v>
      </c>
      <c r="X17" s="21">
        <v>0.56870666335064701</v>
      </c>
      <c r="Y17" s="21">
        <v>0.63214798562081198</v>
      </c>
      <c r="Z17" s="21">
        <v>0.66620716655783896</v>
      </c>
      <c r="AA17" s="21">
        <v>0.61193321362862096</v>
      </c>
      <c r="AB17" s="21">
        <v>0.59517531148036695</v>
      </c>
      <c r="AC17" s="21">
        <v>0.56116668959501603</v>
      </c>
      <c r="AD17" s="21"/>
      <c r="AE17" s="21">
        <v>0.48081651583729601</v>
      </c>
      <c r="AF17" s="21">
        <v>0.73374770527428101</v>
      </c>
      <c r="AG17" s="21">
        <v>0.58935592893507804</v>
      </c>
      <c r="AH17" s="21"/>
      <c r="AI17" s="21">
        <v>0.51249695060135603</v>
      </c>
      <c r="AJ17" s="21">
        <v>0.73087749161815396</v>
      </c>
      <c r="AK17" s="21">
        <v>0.77393494599939305</v>
      </c>
      <c r="AL17" s="21">
        <v>0.241082143077646</v>
      </c>
      <c r="AM17" s="21">
        <v>0.61071511130357203</v>
      </c>
      <c r="AN17" s="21"/>
      <c r="AO17" s="21">
        <v>0.583093856781701</v>
      </c>
      <c r="AP17" s="21">
        <v>0.78042497667292499</v>
      </c>
      <c r="AQ17" s="21">
        <v>0.75057151196794603</v>
      </c>
      <c r="AR17" s="21"/>
      <c r="AS17" s="21">
        <v>0.57296488131916701</v>
      </c>
      <c r="AT17" s="21">
        <v>0.57463015632085901</v>
      </c>
      <c r="AU17" s="21">
        <v>0.657766894979814</v>
      </c>
      <c r="AV17" s="21">
        <v>0.73903701386700404</v>
      </c>
      <c r="AW17" s="21">
        <v>0.42520029110381702</v>
      </c>
      <c r="AX17" s="21"/>
      <c r="AY17" s="21">
        <v>0.67384165222067804</v>
      </c>
      <c r="AZ17" s="21">
        <v>0.64744083993691404</v>
      </c>
      <c r="BA17" s="21">
        <v>0.62501879980911001</v>
      </c>
      <c r="BB17" s="21">
        <v>0.63971293819951103</v>
      </c>
      <c r="BC17" s="21">
        <v>0.62543116387238495</v>
      </c>
      <c r="BD17" s="21">
        <v>0.60124577290391601</v>
      </c>
      <c r="BE17" s="21">
        <v>0.60948954366402397</v>
      </c>
      <c r="BF17" s="21">
        <v>0.59127452720891405</v>
      </c>
      <c r="BG17" s="21">
        <v>0.58750477887100905</v>
      </c>
      <c r="BH17" s="21">
        <v>0.634947678421655</v>
      </c>
      <c r="BI17" s="21">
        <v>0.53984697860973896</v>
      </c>
      <c r="BJ17" s="21">
        <v>0.70073309613546297</v>
      </c>
      <c r="BK17" s="21">
        <v>0.52261018536688097</v>
      </c>
      <c r="BL17" s="21">
        <v>0.74969077583715704</v>
      </c>
      <c r="BM17" s="21">
        <v>0.827870184303937</v>
      </c>
      <c r="BN17" s="21">
        <v>0.81115156452120896</v>
      </c>
      <c r="BO17" s="21"/>
      <c r="BP17" s="21">
        <v>0.69995026670544702</v>
      </c>
      <c r="BQ17" s="21">
        <v>0.60950223085689503</v>
      </c>
      <c r="BR17" s="21">
        <v>0.61583640622587599</v>
      </c>
      <c r="BS17" s="21">
        <v>0.58259753574010598</v>
      </c>
      <c r="BT17" s="21">
        <v>0.52860730275815804</v>
      </c>
      <c r="BU17" s="21">
        <v>0.62890913379791102</v>
      </c>
      <c r="BV17" s="21"/>
      <c r="BW17" s="21">
        <v>0.64823870528916705</v>
      </c>
      <c r="BX17" s="21">
        <v>0.61476594925107897</v>
      </c>
      <c r="BY17" s="21">
        <v>0.67602421917486</v>
      </c>
      <c r="BZ17" s="21">
        <v>0.59182463850615796</v>
      </c>
      <c r="CA17" s="21">
        <v>0.54928821983799503</v>
      </c>
      <c r="CB17" s="21">
        <v>0.60378628528650702</v>
      </c>
      <c r="CC17" s="21">
        <v>0.68665385734212703</v>
      </c>
      <c r="CD17" s="21">
        <v>0.61078378644245401</v>
      </c>
      <c r="CE17" s="21"/>
      <c r="CF17" s="21">
        <v>0.652797902031517</v>
      </c>
      <c r="CG17" s="21">
        <v>0.601449820251582</v>
      </c>
      <c r="CH17" s="21">
        <v>0.62279247320951003</v>
      </c>
      <c r="CI17" s="21">
        <v>0.65016491478072302</v>
      </c>
      <c r="CJ17" s="21">
        <v>0.52903786193546598</v>
      </c>
      <c r="CK17" s="21"/>
      <c r="CL17" s="21">
        <v>0.71617171069059904</v>
      </c>
      <c r="CM17" s="21"/>
      <c r="CN17" s="21">
        <v>0.63896391702020106</v>
      </c>
      <c r="CO17" s="21">
        <v>0.58650971765833804</v>
      </c>
      <c r="CP17" s="21">
        <v>0.59126640861316104</v>
      </c>
    </row>
    <row r="18" spans="2:94" x14ac:dyDescent="0.35">
      <c r="B18" s="16" t="s">
        <v>334</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CP22"/>
  <sheetViews>
    <sheetView showGridLines="0" topLeftCell="A6" workbookViewId="0">
      <pane xSplit="2" topLeftCell="BB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2041</v>
      </c>
      <c r="D7" s="10">
        <v>1029</v>
      </c>
      <c r="E7" s="10">
        <v>1001</v>
      </c>
      <c r="F7" s="10"/>
      <c r="G7" s="10">
        <v>310</v>
      </c>
      <c r="H7" s="10">
        <v>353</v>
      </c>
      <c r="I7" s="10">
        <v>327</v>
      </c>
      <c r="J7" s="10">
        <v>350</v>
      </c>
      <c r="K7" s="10">
        <v>319</v>
      </c>
      <c r="L7" s="10">
        <v>382</v>
      </c>
      <c r="M7" s="10"/>
      <c r="N7" s="10">
        <v>542</v>
      </c>
      <c r="O7" s="10">
        <v>566</v>
      </c>
      <c r="P7" s="10">
        <v>445</v>
      </c>
      <c r="Q7" s="10">
        <v>481</v>
      </c>
      <c r="R7" s="10"/>
      <c r="S7" s="10">
        <v>283</v>
      </c>
      <c r="T7" s="10">
        <v>267</v>
      </c>
      <c r="U7" s="10">
        <v>184</v>
      </c>
      <c r="V7" s="10">
        <v>221</v>
      </c>
      <c r="W7" s="10">
        <v>157</v>
      </c>
      <c r="X7" s="10">
        <v>185</v>
      </c>
      <c r="Y7" s="10">
        <v>159</v>
      </c>
      <c r="Z7" s="10">
        <v>68</v>
      </c>
      <c r="AA7" s="10">
        <v>245</v>
      </c>
      <c r="AB7" s="10">
        <v>162</v>
      </c>
      <c r="AC7" s="10">
        <v>110</v>
      </c>
      <c r="AD7" s="10"/>
      <c r="AE7" s="10">
        <v>730</v>
      </c>
      <c r="AF7" s="10">
        <v>790</v>
      </c>
      <c r="AG7" s="10">
        <v>319</v>
      </c>
      <c r="AH7" s="10"/>
      <c r="AI7" s="10">
        <v>677</v>
      </c>
      <c r="AJ7" s="10">
        <v>592</v>
      </c>
      <c r="AK7" s="10">
        <v>159</v>
      </c>
      <c r="AL7" s="10">
        <v>35</v>
      </c>
      <c r="AM7" s="10">
        <v>280</v>
      </c>
      <c r="AN7" s="10"/>
      <c r="AO7" s="10">
        <v>361</v>
      </c>
      <c r="AP7" s="10">
        <v>748</v>
      </c>
      <c r="AQ7" s="10">
        <v>155</v>
      </c>
      <c r="AR7" s="10"/>
      <c r="AS7" s="10">
        <v>482</v>
      </c>
      <c r="AT7" s="10">
        <v>495</v>
      </c>
      <c r="AU7" s="10">
        <v>537</v>
      </c>
      <c r="AV7" s="10">
        <v>231</v>
      </c>
      <c r="AW7" s="10">
        <v>21</v>
      </c>
      <c r="AX7" s="10"/>
      <c r="AY7" s="10">
        <v>18</v>
      </c>
      <c r="AZ7" s="10">
        <v>106</v>
      </c>
      <c r="BA7" s="10">
        <v>130</v>
      </c>
      <c r="BB7" s="10">
        <v>155</v>
      </c>
      <c r="BC7" s="10">
        <v>201</v>
      </c>
      <c r="BD7" s="10">
        <v>225</v>
      </c>
      <c r="BE7" s="10">
        <v>193</v>
      </c>
      <c r="BF7" s="10">
        <v>148</v>
      </c>
      <c r="BG7" s="10">
        <v>124</v>
      </c>
      <c r="BH7" s="10">
        <v>125</v>
      </c>
      <c r="BI7" s="10">
        <v>149</v>
      </c>
      <c r="BJ7" s="10">
        <v>118</v>
      </c>
      <c r="BK7" s="10">
        <v>87</v>
      </c>
      <c r="BL7" s="10">
        <v>41</v>
      </c>
      <c r="BM7" s="10">
        <v>30</v>
      </c>
      <c r="BN7" s="10">
        <v>84</v>
      </c>
      <c r="BO7" s="10"/>
      <c r="BP7" s="10">
        <v>466</v>
      </c>
      <c r="BQ7" s="10">
        <v>550</v>
      </c>
      <c r="BR7" s="10">
        <v>284</v>
      </c>
      <c r="BS7" s="10">
        <v>414</v>
      </c>
      <c r="BT7" s="10">
        <v>212</v>
      </c>
      <c r="BU7" s="10">
        <v>114</v>
      </c>
      <c r="BV7" s="10"/>
      <c r="BW7" s="10">
        <v>76</v>
      </c>
      <c r="BX7" s="10">
        <v>467</v>
      </c>
      <c r="BY7" s="10">
        <v>585</v>
      </c>
      <c r="BZ7" s="10">
        <v>401</v>
      </c>
      <c r="CA7" s="10">
        <v>210</v>
      </c>
      <c r="CB7" s="10">
        <v>74</v>
      </c>
      <c r="CC7" s="10">
        <v>53</v>
      </c>
      <c r="CD7" s="10">
        <v>82</v>
      </c>
      <c r="CE7" s="10"/>
      <c r="CF7" s="10">
        <v>159</v>
      </c>
      <c r="CG7" s="10">
        <v>748</v>
      </c>
      <c r="CH7" s="10">
        <v>761</v>
      </c>
      <c r="CI7" s="10">
        <v>297</v>
      </c>
      <c r="CJ7" s="10">
        <v>76</v>
      </c>
      <c r="CK7" s="10"/>
      <c r="CL7" s="10">
        <v>213</v>
      </c>
      <c r="CM7" s="10"/>
      <c r="CN7" s="10">
        <v>1173</v>
      </c>
      <c r="CO7" s="10">
        <v>389</v>
      </c>
      <c r="CP7" s="10">
        <v>479</v>
      </c>
    </row>
    <row r="8" spans="2:94" ht="30" customHeight="1" x14ac:dyDescent="0.35">
      <c r="B8" s="11" t="s">
        <v>20</v>
      </c>
      <c r="C8" s="11">
        <v>2040</v>
      </c>
      <c r="D8" s="11">
        <v>1016</v>
      </c>
      <c r="E8" s="11">
        <v>1013</v>
      </c>
      <c r="F8" s="11"/>
      <c r="G8" s="11">
        <v>304</v>
      </c>
      <c r="H8" s="11">
        <v>342</v>
      </c>
      <c r="I8" s="11">
        <v>317</v>
      </c>
      <c r="J8" s="11">
        <v>343</v>
      </c>
      <c r="K8" s="11">
        <v>301</v>
      </c>
      <c r="L8" s="11">
        <v>433</v>
      </c>
      <c r="M8" s="11"/>
      <c r="N8" s="11">
        <v>530</v>
      </c>
      <c r="O8" s="11">
        <v>554</v>
      </c>
      <c r="P8" s="11">
        <v>447</v>
      </c>
      <c r="Q8" s="11">
        <v>502</v>
      </c>
      <c r="R8" s="11"/>
      <c r="S8" s="11">
        <v>294</v>
      </c>
      <c r="T8" s="11">
        <v>260</v>
      </c>
      <c r="U8" s="11">
        <v>185</v>
      </c>
      <c r="V8" s="11">
        <v>210</v>
      </c>
      <c r="W8" s="11">
        <v>154</v>
      </c>
      <c r="X8" s="11">
        <v>190</v>
      </c>
      <c r="Y8" s="11">
        <v>152</v>
      </c>
      <c r="Z8" s="11">
        <v>66</v>
      </c>
      <c r="AA8" s="11">
        <v>236</v>
      </c>
      <c r="AB8" s="11">
        <v>184</v>
      </c>
      <c r="AC8" s="11">
        <v>109</v>
      </c>
      <c r="AD8" s="11"/>
      <c r="AE8" s="11">
        <v>739</v>
      </c>
      <c r="AF8" s="11">
        <v>792</v>
      </c>
      <c r="AG8" s="11">
        <v>313</v>
      </c>
      <c r="AH8" s="11"/>
      <c r="AI8" s="11">
        <v>687</v>
      </c>
      <c r="AJ8" s="11">
        <v>584</v>
      </c>
      <c r="AK8" s="11">
        <v>159</v>
      </c>
      <c r="AL8" s="11">
        <v>35</v>
      </c>
      <c r="AM8" s="11">
        <v>274</v>
      </c>
      <c r="AN8" s="11"/>
      <c r="AO8" s="11">
        <v>364</v>
      </c>
      <c r="AP8" s="11">
        <v>741</v>
      </c>
      <c r="AQ8" s="11">
        <v>156</v>
      </c>
      <c r="AR8" s="11"/>
      <c r="AS8" s="11">
        <v>490</v>
      </c>
      <c r="AT8" s="11">
        <v>493</v>
      </c>
      <c r="AU8" s="11">
        <v>529</v>
      </c>
      <c r="AV8" s="11">
        <v>226</v>
      </c>
      <c r="AW8" s="11">
        <v>20</v>
      </c>
      <c r="AX8" s="11"/>
      <c r="AY8" s="11">
        <v>17</v>
      </c>
      <c r="AZ8" s="11">
        <v>105</v>
      </c>
      <c r="BA8" s="11">
        <v>132</v>
      </c>
      <c r="BB8" s="11">
        <v>156</v>
      </c>
      <c r="BC8" s="11">
        <v>206</v>
      </c>
      <c r="BD8" s="11">
        <v>227</v>
      </c>
      <c r="BE8" s="11">
        <v>196</v>
      </c>
      <c r="BF8" s="11">
        <v>149</v>
      </c>
      <c r="BG8" s="11">
        <v>123</v>
      </c>
      <c r="BH8" s="11">
        <v>122</v>
      </c>
      <c r="BI8" s="11">
        <v>145</v>
      </c>
      <c r="BJ8" s="11">
        <v>116</v>
      </c>
      <c r="BK8" s="11">
        <v>85</v>
      </c>
      <c r="BL8" s="11">
        <v>41</v>
      </c>
      <c r="BM8" s="11">
        <v>29</v>
      </c>
      <c r="BN8" s="11">
        <v>82</v>
      </c>
      <c r="BO8" s="11"/>
      <c r="BP8" s="11">
        <v>462</v>
      </c>
      <c r="BQ8" s="11">
        <v>553</v>
      </c>
      <c r="BR8" s="11">
        <v>280</v>
      </c>
      <c r="BS8" s="11">
        <v>413</v>
      </c>
      <c r="BT8" s="11">
        <v>213</v>
      </c>
      <c r="BU8" s="11">
        <v>117</v>
      </c>
      <c r="BV8" s="11"/>
      <c r="BW8" s="11">
        <v>75</v>
      </c>
      <c r="BX8" s="11">
        <v>464</v>
      </c>
      <c r="BY8" s="11">
        <v>589</v>
      </c>
      <c r="BZ8" s="11">
        <v>403</v>
      </c>
      <c r="CA8" s="11">
        <v>210</v>
      </c>
      <c r="CB8" s="11">
        <v>73</v>
      </c>
      <c r="CC8" s="11">
        <v>53</v>
      </c>
      <c r="CD8" s="11">
        <v>80</v>
      </c>
      <c r="CE8" s="11"/>
      <c r="CF8" s="11">
        <v>160</v>
      </c>
      <c r="CG8" s="11">
        <v>755</v>
      </c>
      <c r="CH8" s="11">
        <v>757</v>
      </c>
      <c r="CI8" s="11">
        <v>293</v>
      </c>
      <c r="CJ8" s="11">
        <v>75</v>
      </c>
      <c r="CK8" s="11"/>
      <c r="CL8" s="11">
        <v>214</v>
      </c>
      <c r="CM8" s="11"/>
      <c r="CN8" s="11">
        <v>1170</v>
      </c>
      <c r="CO8" s="11">
        <v>387</v>
      </c>
      <c r="CP8" s="11">
        <v>483</v>
      </c>
    </row>
    <row r="9" spans="2:94" x14ac:dyDescent="0.35">
      <c r="B9" s="18" t="s">
        <v>205</v>
      </c>
      <c r="C9" s="17">
        <v>0.27800558947093901</v>
      </c>
      <c r="D9" s="17">
        <v>0.32532973098651002</v>
      </c>
      <c r="E9" s="17">
        <v>0.22842291803416001</v>
      </c>
      <c r="F9" s="17"/>
      <c r="G9" s="17">
        <v>0.28353858479871702</v>
      </c>
      <c r="H9" s="17">
        <v>0.24494800069019201</v>
      </c>
      <c r="I9" s="17">
        <v>0.29815134021836098</v>
      </c>
      <c r="J9" s="17">
        <v>0.28913782584860998</v>
      </c>
      <c r="K9" s="17">
        <v>0.28176666816441398</v>
      </c>
      <c r="L9" s="17">
        <v>0.27401372099611299</v>
      </c>
      <c r="M9" s="17"/>
      <c r="N9" s="17">
        <v>0.32004550930136499</v>
      </c>
      <c r="O9" s="17">
        <v>0.252610870293624</v>
      </c>
      <c r="P9" s="17">
        <v>0.28154062123983897</v>
      </c>
      <c r="Q9" s="17">
        <v>0.25638804864600701</v>
      </c>
      <c r="R9" s="17"/>
      <c r="S9" s="17">
        <v>0.25458205662287697</v>
      </c>
      <c r="T9" s="17">
        <v>0.27721278051357101</v>
      </c>
      <c r="U9" s="17">
        <v>0.27420828766819</v>
      </c>
      <c r="V9" s="17">
        <v>0.28959154519658098</v>
      </c>
      <c r="W9" s="17">
        <v>0.205996806615066</v>
      </c>
      <c r="X9" s="17">
        <v>0.29676987021907802</v>
      </c>
      <c r="Y9" s="17">
        <v>0.257367610759277</v>
      </c>
      <c r="Z9" s="17">
        <v>0.22493851918216601</v>
      </c>
      <c r="AA9" s="17">
        <v>0.33914176553498299</v>
      </c>
      <c r="AB9" s="17">
        <v>0.28438190858367102</v>
      </c>
      <c r="AC9" s="17">
        <v>0.31406991100444298</v>
      </c>
      <c r="AD9" s="17"/>
      <c r="AE9" s="17">
        <v>0.24888170450865699</v>
      </c>
      <c r="AF9" s="17">
        <v>0.32125027103669601</v>
      </c>
      <c r="AG9" s="17">
        <v>0.23652128335064301</v>
      </c>
      <c r="AH9" s="17"/>
      <c r="AI9" s="17">
        <v>0.23071263143204701</v>
      </c>
      <c r="AJ9" s="17">
        <v>0.36018155065687602</v>
      </c>
      <c r="AK9" s="17">
        <v>0.30742870004762801</v>
      </c>
      <c r="AL9" s="17">
        <v>0.27917852861264097</v>
      </c>
      <c r="AM9" s="17">
        <v>0.216661395059836</v>
      </c>
      <c r="AN9" s="17"/>
      <c r="AO9" s="17">
        <v>0.20857056313996999</v>
      </c>
      <c r="AP9" s="17">
        <v>0.37144575825730702</v>
      </c>
      <c r="AQ9" s="17">
        <v>0.252480961773484</v>
      </c>
      <c r="AR9" s="17"/>
      <c r="AS9" s="17">
        <v>0.27713143142687702</v>
      </c>
      <c r="AT9" s="17">
        <v>0.25859332154331599</v>
      </c>
      <c r="AU9" s="17">
        <v>0.26831104795064697</v>
      </c>
      <c r="AV9" s="17">
        <v>0.339380712489883</v>
      </c>
      <c r="AW9" s="17">
        <v>0.28547356153447101</v>
      </c>
      <c r="AX9" s="17"/>
      <c r="AY9" s="17">
        <v>0.39292668637233102</v>
      </c>
      <c r="AZ9" s="17">
        <v>0.35778463395117099</v>
      </c>
      <c r="BA9" s="17">
        <v>0.31882915392460598</v>
      </c>
      <c r="BB9" s="17">
        <v>0.29868038800664498</v>
      </c>
      <c r="BC9" s="17">
        <v>0.2622568570644</v>
      </c>
      <c r="BD9" s="17">
        <v>0.273054660141826</v>
      </c>
      <c r="BE9" s="17">
        <v>0.25100459240198397</v>
      </c>
      <c r="BF9" s="17">
        <v>0.269665023974413</v>
      </c>
      <c r="BG9" s="17">
        <v>0.25007918690541198</v>
      </c>
      <c r="BH9" s="17">
        <v>0.27273151212299501</v>
      </c>
      <c r="BI9" s="17">
        <v>0.293567264584497</v>
      </c>
      <c r="BJ9" s="17">
        <v>0.27343276128970501</v>
      </c>
      <c r="BK9" s="17">
        <v>0.24938039440854501</v>
      </c>
      <c r="BL9" s="17">
        <v>0.21598058750854199</v>
      </c>
      <c r="BM9" s="17">
        <v>0.43036940895777698</v>
      </c>
      <c r="BN9" s="17">
        <v>0.30754249319416999</v>
      </c>
      <c r="BO9" s="17"/>
      <c r="BP9" s="17">
        <v>0.295664761774378</v>
      </c>
      <c r="BQ9" s="17">
        <v>0.28710056647249299</v>
      </c>
      <c r="BR9" s="17">
        <v>0.248303392886741</v>
      </c>
      <c r="BS9" s="17">
        <v>0.28781657659079501</v>
      </c>
      <c r="BT9" s="17">
        <v>0.26833231889831299</v>
      </c>
      <c r="BU9" s="17">
        <v>0.22208592392937801</v>
      </c>
      <c r="BV9" s="17"/>
      <c r="BW9" s="17">
        <v>0.28793756757775701</v>
      </c>
      <c r="BX9" s="17">
        <v>0.293098580423658</v>
      </c>
      <c r="BY9" s="17">
        <v>0.29045918654196501</v>
      </c>
      <c r="BZ9" s="17">
        <v>0.271725437878586</v>
      </c>
      <c r="CA9" s="17">
        <v>0.25420404789221401</v>
      </c>
      <c r="CB9" s="17">
        <v>0.23809670334185001</v>
      </c>
      <c r="CC9" s="17">
        <v>0.39574246475807401</v>
      </c>
      <c r="CD9" s="17">
        <v>0.22475701597459499</v>
      </c>
      <c r="CE9" s="17"/>
      <c r="CF9" s="17">
        <v>0.285268836809488</v>
      </c>
      <c r="CG9" s="17">
        <v>0.26725194340713998</v>
      </c>
      <c r="CH9" s="17">
        <v>0.27386814281097399</v>
      </c>
      <c r="CI9" s="17">
        <v>0.27194394921201398</v>
      </c>
      <c r="CJ9" s="17">
        <v>0.43610966680524998</v>
      </c>
      <c r="CK9" s="17"/>
      <c r="CL9" s="17">
        <v>0.31515888697345001</v>
      </c>
      <c r="CM9" s="17"/>
      <c r="CN9" s="17">
        <v>0.31230521659163901</v>
      </c>
      <c r="CO9" s="17">
        <v>0.218235844119094</v>
      </c>
      <c r="CP9" s="17">
        <v>0.24283303989318999</v>
      </c>
    </row>
    <row r="10" spans="2:94" x14ac:dyDescent="0.35">
      <c r="B10" s="18" t="s">
        <v>206</v>
      </c>
      <c r="C10" s="17">
        <v>0.36871965183731897</v>
      </c>
      <c r="D10" s="17">
        <v>0.34224560598048698</v>
      </c>
      <c r="E10" s="17">
        <v>0.39741179343177102</v>
      </c>
      <c r="F10" s="17"/>
      <c r="G10" s="17">
        <v>0.37338016386726303</v>
      </c>
      <c r="H10" s="17">
        <v>0.390156293355642</v>
      </c>
      <c r="I10" s="17">
        <v>0.38792983112132601</v>
      </c>
      <c r="J10" s="17">
        <v>0.38277449796968999</v>
      </c>
      <c r="K10" s="17">
        <v>0.36993946301646202</v>
      </c>
      <c r="L10" s="17">
        <v>0.32243591159382601</v>
      </c>
      <c r="M10" s="17"/>
      <c r="N10" s="17">
        <v>0.357322039977513</v>
      </c>
      <c r="O10" s="17">
        <v>0.41104795337849098</v>
      </c>
      <c r="P10" s="17">
        <v>0.34188444032484899</v>
      </c>
      <c r="Q10" s="17">
        <v>0.35921355904598701</v>
      </c>
      <c r="R10" s="17"/>
      <c r="S10" s="17">
        <v>0.44634454871958601</v>
      </c>
      <c r="T10" s="17">
        <v>0.32534226987527898</v>
      </c>
      <c r="U10" s="17">
        <v>0.33287690374122503</v>
      </c>
      <c r="V10" s="17">
        <v>0.37593920882607801</v>
      </c>
      <c r="W10" s="17">
        <v>0.44913013379382999</v>
      </c>
      <c r="X10" s="17">
        <v>0.332012774067797</v>
      </c>
      <c r="Y10" s="17">
        <v>0.43946806515744002</v>
      </c>
      <c r="Z10" s="17">
        <v>0.37658243265798702</v>
      </c>
      <c r="AA10" s="17">
        <v>0.28930919288163898</v>
      </c>
      <c r="AB10" s="17">
        <v>0.34839230435104801</v>
      </c>
      <c r="AC10" s="17">
        <v>0.36328753674373798</v>
      </c>
      <c r="AD10" s="17"/>
      <c r="AE10" s="17">
        <v>0.36200654146385403</v>
      </c>
      <c r="AF10" s="17">
        <v>0.38576576992522799</v>
      </c>
      <c r="AG10" s="17">
        <v>0.33920990777882298</v>
      </c>
      <c r="AH10" s="17"/>
      <c r="AI10" s="17">
        <v>0.37582546067596401</v>
      </c>
      <c r="AJ10" s="17">
        <v>0.35922168123616</v>
      </c>
      <c r="AK10" s="17">
        <v>0.42416921521515899</v>
      </c>
      <c r="AL10" s="17">
        <v>0.23987214730129899</v>
      </c>
      <c r="AM10" s="17">
        <v>0.36584901638391698</v>
      </c>
      <c r="AN10" s="17"/>
      <c r="AO10" s="17">
        <v>0.39668687298551403</v>
      </c>
      <c r="AP10" s="17">
        <v>0.38146498375608101</v>
      </c>
      <c r="AQ10" s="17">
        <v>0.440606139606049</v>
      </c>
      <c r="AR10" s="17"/>
      <c r="AS10" s="17">
        <v>0.33981711450458402</v>
      </c>
      <c r="AT10" s="17">
        <v>0.33783627015385398</v>
      </c>
      <c r="AU10" s="17">
        <v>0.39977996162221502</v>
      </c>
      <c r="AV10" s="17">
        <v>0.39264283945620798</v>
      </c>
      <c r="AW10" s="17">
        <v>0.37302383132773698</v>
      </c>
      <c r="AX10" s="17"/>
      <c r="AY10" s="17">
        <v>0.32875712324582801</v>
      </c>
      <c r="AZ10" s="17">
        <v>0.313324359234947</v>
      </c>
      <c r="BA10" s="17">
        <v>0.33653351631088602</v>
      </c>
      <c r="BB10" s="17">
        <v>0.335447250729274</v>
      </c>
      <c r="BC10" s="17">
        <v>0.38044017048032103</v>
      </c>
      <c r="BD10" s="17">
        <v>0.37400314877123397</v>
      </c>
      <c r="BE10" s="17">
        <v>0.40881094064995399</v>
      </c>
      <c r="BF10" s="17">
        <v>0.35671767800538201</v>
      </c>
      <c r="BG10" s="17">
        <v>0.42417282774342402</v>
      </c>
      <c r="BH10" s="17">
        <v>0.32009703787362997</v>
      </c>
      <c r="BI10" s="17">
        <v>0.29438126851569002</v>
      </c>
      <c r="BJ10" s="17">
        <v>0.428556167684155</v>
      </c>
      <c r="BK10" s="17">
        <v>0.39311742626350199</v>
      </c>
      <c r="BL10" s="17">
        <v>0.50649748227654101</v>
      </c>
      <c r="BM10" s="17">
        <v>0.20344617691971001</v>
      </c>
      <c r="BN10" s="17">
        <v>0.52547221647000797</v>
      </c>
      <c r="BO10" s="17"/>
      <c r="BP10" s="17">
        <v>0.37609775994641598</v>
      </c>
      <c r="BQ10" s="17">
        <v>0.35797226034155899</v>
      </c>
      <c r="BR10" s="17">
        <v>0.40476698391055899</v>
      </c>
      <c r="BS10" s="17">
        <v>0.37542765819680202</v>
      </c>
      <c r="BT10" s="17">
        <v>0.29604766804562399</v>
      </c>
      <c r="BU10" s="17">
        <v>0.41654688453679101</v>
      </c>
      <c r="BV10" s="17"/>
      <c r="BW10" s="17">
        <v>0.39910322972683099</v>
      </c>
      <c r="BX10" s="17">
        <v>0.33039482552775601</v>
      </c>
      <c r="BY10" s="17">
        <v>0.38766870188612701</v>
      </c>
      <c r="BZ10" s="17">
        <v>0.40105707346782199</v>
      </c>
      <c r="CA10" s="17">
        <v>0.39366994683453799</v>
      </c>
      <c r="CB10" s="17">
        <v>0.364329896318216</v>
      </c>
      <c r="CC10" s="17">
        <v>0.329821283307699</v>
      </c>
      <c r="CD10" s="17">
        <v>0.35182588255076502</v>
      </c>
      <c r="CE10" s="17"/>
      <c r="CF10" s="17">
        <v>0.31434731435095298</v>
      </c>
      <c r="CG10" s="17">
        <v>0.37306003673666099</v>
      </c>
      <c r="CH10" s="17">
        <v>0.38232173178853501</v>
      </c>
      <c r="CI10" s="17">
        <v>0.37957010909219702</v>
      </c>
      <c r="CJ10" s="17">
        <v>0.26112782410785101</v>
      </c>
      <c r="CK10" s="17"/>
      <c r="CL10" s="17">
        <v>0.42376501693074298</v>
      </c>
      <c r="CM10" s="17"/>
      <c r="CN10" s="17">
        <v>0.35400640187523602</v>
      </c>
      <c r="CO10" s="17">
        <v>0.37245416892928601</v>
      </c>
      <c r="CP10" s="17">
        <v>0.40137013626025297</v>
      </c>
    </row>
    <row r="11" spans="2:94" x14ac:dyDescent="0.35">
      <c r="B11" s="18" t="s">
        <v>207</v>
      </c>
      <c r="C11" s="17">
        <v>0.21304578970180199</v>
      </c>
      <c r="D11" s="17">
        <v>0.19644983057262799</v>
      </c>
      <c r="E11" s="17">
        <v>0.230084271401999</v>
      </c>
      <c r="F11" s="17"/>
      <c r="G11" s="17">
        <v>0.21786238698961299</v>
      </c>
      <c r="H11" s="17">
        <v>0.206484099681922</v>
      </c>
      <c r="I11" s="17">
        <v>0.196769008004781</v>
      </c>
      <c r="J11" s="17">
        <v>0.20770862943750101</v>
      </c>
      <c r="K11" s="17">
        <v>0.19638462446823199</v>
      </c>
      <c r="L11" s="17">
        <v>0.24260603354546301</v>
      </c>
      <c r="M11" s="17"/>
      <c r="N11" s="17">
        <v>0.197595367699123</v>
      </c>
      <c r="O11" s="17">
        <v>0.19422042093686301</v>
      </c>
      <c r="P11" s="17">
        <v>0.224420707245164</v>
      </c>
      <c r="Q11" s="17">
        <v>0.238884204301435</v>
      </c>
      <c r="R11" s="17"/>
      <c r="S11" s="17">
        <v>0.184050970577607</v>
      </c>
      <c r="T11" s="17">
        <v>0.22501586413158001</v>
      </c>
      <c r="U11" s="17">
        <v>0.23342933501243901</v>
      </c>
      <c r="V11" s="17">
        <v>0.20524138637804601</v>
      </c>
      <c r="W11" s="17">
        <v>0.20131742283301399</v>
      </c>
      <c r="X11" s="17">
        <v>0.207494252673322</v>
      </c>
      <c r="Y11" s="17">
        <v>0.20388247982619001</v>
      </c>
      <c r="Z11" s="17">
        <v>0.25168615940884298</v>
      </c>
      <c r="AA11" s="17">
        <v>0.248663182673871</v>
      </c>
      <c r="AB11" s="17">
        <v>0.211804796030198</v>
      </c>
      <c r="AC11" s="17">
        <v>0.18362728468891301</v>
      </c>
      <c r="AD11" s="17"/>
      <c r="AE11" s="17">
        <v>0.217564193834797</v>
      </c>
      <c r="AF11" s="17">
        <v>0.19031269418403801</v>
      </c>
      <c r="AG11" s="17">
        <v>0.26633345556397497</v>
      </c>
      <c r="AH11" s="17"/>
      <c r="AI11" s="17">
        <v>0.233831435020082</v>
      </c>
      <c r="AJ11" s="17">
        <v>0.17758730993323599</v>
      </c>
      <c r="AK11" s="17">
        <v>0.21954115386072401</v>
      </c>
      <c r="AL11" s="17">
        <v>0.17249718897529701</v>
      </c>
      <c r="AM11" s="17">
        <v>0.219702927690445</v>
      </c>
      <c r="AN11" s="17"/>
      <c r="AO11" s="17">
        <v>0.25870491395267903</v>
      </c>
      <c r="AP11" s="17">
        <v>0.15959582372780201</v>
      </c>
      <c r="AQ11" s="17">
        <v>0.23004698894004</v>
      </c>
      <c r="AR11" s="17"/>
      <c r="AS11" s="17">
        <v>0.230847684186263</v>
      </c>
      <c r="AT11" s="17">
        <v>0.25298889587949702</v>
      </c>
      <c r="AU11" s="17">
        <v>0.21876550142352899</v>
      </c>
      <c r="AV11" s="17">
        <v>0.124822270934852</v>
      </c>
      <c r="AW11" s="17">
        <v>0.19661190477806101</v>
      </c>
      <c r="AX11" s="17"/>
      <c r="AY11" s="17">
        <v>5.8577755626285401E-2</v>
      </c>
      <c r="AZ11" s="17">
        <v>0.22292173004896201</v>
      </c>
      <c r="BA11" s="17">
        <v>0.22344619035458901</v>
      </c>
      <c r="BB11" s="17">
        <v>0.22428664288227601</v>
      </c>
      <c r="BC11" s="17">
        <v>0.23418759430038399</v>
      </c>
      <c r="BD11" s="17">
        <v>0.19413791032959399</v>
      </c>
      <c r="BE11" s="17">
        <v>0.17761450164586901</v>
      </c>
      <c r="BF11" s="17">
        <v>0.23949962799976299</v>
      </c>
      <c r="BG11" s="17">
        <v>0.210968716777967</v>
      </c>
      <c r="BH11" s="17">
        <v>0.22044103064569401</v>
      </c>
      <c r="BI11" s="17">
        <v>0.26601238427006602</v>
      </c>
      <c r="BJ11" s="17">
        <v>0.19265276058585101</v>
      </c>
      <c r="BK11" s="17">
        <v>0.18156266807117499</v>
      </c>
      <c r="BL11" s="17">
        <v>0.25511307726612797</v>
      </c>
      <c r="BM11" s="17">
        <v>0.198955885043474</v>
      </c>
      <c r="BN11" s="17">
        <v>0.14142537008813499</v>
      </c>
      <c r="BO11" s="17"/>
      <c r="BP11" s="17">
        <v>0.21138283795020901</v>
      </c>
      <c r="BQ11" s="17">
        <v>0.203381466901605</v>
      </c>
      <c r="BR11" s="17">
        <v>0.21153805160589401</v>
      </c>
      <c r="BS11" s="17">
        <v>0.20211395490723599</v>
      </c>
      <c r="BT11" s="17">
        <v>0.25828150879390699</v>
      </c>
      <c r="BU11" s="17">
        <v>0.217194332164559</v>
      </c>
      <c r="BV11" s="17"/>
      <c r="BW11" s="17">
        <v>0.18762631117369999</v>
      </c>
      <c r="BX11" s="17">
        <v>0.237114825047397</v>
      </c>
      <c r="BY11" s="17">
        <v>0.192704264047177</v>
      </c>
      <c r="BZ11" s="17">
        <v>0.18867944680717999</v>
      </c>
      <c r="CA11" s="17">
        <v>0.22587367729191701</v>
      </c>
      <c r="CB11" s="17">
        <v>0.297869104188137</v>
      </c>
      <c r="CC11" s="17">
        <v>0.131330692304748</v>
      </c>
      <c r="CD11" s="17">
        <v>0.28644020646726098</v>
      </c>
      <c r="CE11" s="17"/>
      <c r="CF11" s="17">
        <v>0.27313319872617697</v>
      </c>
      <c r="CG11" s="17">
        <v>0.21989462042018601</v>
      </c>
      <c r="CH11" s="17">
        <v>0.20129040852122801</v>
      </c>
      <c r="CI11" s="17">
        <v>0.19714955269780801</v>
      </c>
      <c r="CJ11" s="17">
        <v>0.19696364073158201</v>
      </c>
      <c r="CK11" s="17"/>
      <c r="CL11" s="17">
        <v>0.19809615873313099</v>
      </c>
      <c r="CM11" s="17"/>
      <c r="CN11" s="17">
        <v>0.18864652771802801</v>
      </c>
      <c r="CO11" s="17">
        <v>0.25828268217221501</v>
      </c>
      <c r="CP11" s="17">
        <v>0.23588570444965101</v>
      </c>
    </row>
    <row r="12" spans="2:94" x14ac:dyDescent="0.35">
      <c r="B12" s="18" t="s">
        <v>208</v>
      </c>
      <c r="C12" s="17">
        <v>3.3034215553494603E-2</v>
      </c>
      <c r="D12" s="17">
        <v>4.4757623884405399E-2</v>
      </c>
      <c r="E12" s="17">
        <v>2.16301476826153E-2</v>
      </c>
      <c r="F12" s="17"/>
      <c r="G12" s="17">
        <v>3.9801831673805403E-2</v>
      </c>
      <c r="H12" s="17">
        <v>5.3502835645562699E-2</v>
      </c>
      <c r="I12" s="17">
        <v>2.3648035869098399E-2</v>
      </c>
      <c r="J12" s="17">
        <v>1.47883574805571E-2</v>
      </c>
      <c r="K12" s="17">
        <v>3.3302487227062999E-2</v>
      </c>
      <c r="L12" s="17">
        <v>3.3269054851482002E-2</v>
      </c>
      <c r="M12" s="17"/>
      <c r="N12" s="17">
        <v>3.5455422536084198E-2</v>
      </c>
      <c r="O12" s="17">
        <v>4.13830606525908E-2</v>
      </c>
      <c r="P12" s="17">
        <v>2.7192769599312699E-2</v>
      </c>
      <c r="Q12" s="17">
        <v>2.6930057500241002E-2</v>
      </c>
      <c r="R12" s="17"/>
      <c r="S12" s="17">
        <v>3.5700477146222598E-2</v>
      </c>
      <c r="T12" s="17">
        <v>4.38037750841948E-2</v>
      </c>
      <c r="U12" s="17">
        <v>3.9334856443790603E-2</v>
      </c>
      <c r="V12" s="17">
        <v>3.8074810917338102E-2</v>
      </c>
      <c r="W12" s="17">
        <v>6.0754508628622202E-2</v>
      </c>
      <c r="X12" s="17">
        <v>2.1245860420015601E-2</v>
      </c>
      <c r="Y12" s="17">
        <v>1.7718010865374199E-2</v>
      </c>
      <c r="Z12" s="17">
        <v>2.9843346391919202E-2</v>
      </c>
      <c r="AA12" s="17">
        <v>1.5804100326546999E-2</v>
      </c>
      <c r="AB12" s="17">
        <v>2.3201664972374001E-2</v>
      </c>
      <c r="AC12" s="17">
        <v>3.8177389745767697E-2</v>
      </c>
      <c r="AD12" s="17"/>
      <c r="AE12" s="17">
        <v>3.7692323328216502E-2</v>
      </c>
      <c r="AF12" s="17">
        <v>3.0449114831394199E-2</v>
      </c>
      <c r="AG12" s="17">
        <v>3.1185473802395901E-2</v>
      </c>
      <c r="AH12" s="17"/>
      <c r="AI12" s="17">
        <v>3.8735335454450397E-2</v>
      </c>
      <c r="AJ12" s="17">
        <v>2.8210579985000199E-2</v>
      </c>
      <c r="AK12" s="17">
        <v>2.8591727919720401E-2</v>
      </c>
      <c r="AL12" s="17">
        <v>0.140826846061685</v>
      </c>
      <c r="AM12" s="17">
        <v>2.90428943631953E-2</v>
      </c>
      <c r="AN12" s="17"/>
      <c r="AO12" s="17">
        <v>3.50609709434829E-2</v>
      </c>
      <c r="AP12" s="17">
        <v>2.2667029018335699E-2</v>
      </c>
      <c r="AQ12" s="17">
        <v>2.7581609972348899E-2</v>
      </c>
      <c r="AR12" s="17"/>
      <c r="AS12" s="17">
        <v>2.4960824668215201E-2</v>
      </c>
      <c r="AT12" s="17">
        <v>2.28534713600856E-2</v>
      </c>
      <c r="AU12" s="17">
        <v>2.8336965736133899E-2</v>
      </c>
      <c r="AV12" s="17">
        <v>5.1825915606071103E-2</v>
      </c>
      <c r="AW12" s="17">
        <v>0.14489070235973101</v>
      </c>
      <c r="AX12" s="17"/>
      <c r="AY12" s="17">
        <v>0</v>
      </c>
      <c r="AZ12" s="17">
        <v>2.5875430270687502E-2</v>
      </c>
      <c r="BA12" s="17">
        <v>2.5624932129321799E-2</v>
      </c>
      <c r="BB12" s="17">
        <v>1.1505478060784601E-2</v>
      </c>
      <c r="BC12" s="17">
        <v>1.51126567482409E-2</v>
      </c>
      <c r="BD12" s="17">
        <v>5.2493475798291597E-2</v>
      </c>
      <c r="BE12" s="17">
        <v>4.1178700578374403E-2</v>
      </c>
      <c r="BF12" s="17">
        <v>2.4482594716957601E-2</v>
      </c>
      <c r="BG12" s="17">
        <v>3.4193446026576702E-2</v>
      </c>
      <c r="BH12" s="17">
        <v>3.9254585835832599E-2</v>
      </c>
      <c r="BI12" s="17">
        <v>3.9982909505593398E-2</v>
      </c>
      <c r="BJ12" s="17">
        <v>5.2551771811567602E-2</v>
      </c>
      <c r="BK12" s="17">
        <v>4.6551173566244997E-2</v>
      </c>
      <c r="BL12" s="17">
        <v>0</v>
      </c>
      <c r="BM12" s="17">
        <v>9.5967485384288204E-2</v>
      </c>
      <c r="BN12" s="17">
        <v>2.5559920247686899E-2</v>
      </c>
      <c r="BO12" s="17"/>
      <c r="BP12" s="17">
        <v>2.75204484123239E-2</v>
      </c>
      <c r="BQ12" s="17">
        <v>3.3588742663078701E-2</v>
      </c>
      <c r="BR12" s="17">
        <v>3.1782030783559602E-2</v>
      </c>
      <c r="BS12" s="17">
        <v>3.9955351356600402E-2</v>
      </c>
      <c r="BT12" s="17">
        <v>3.0011647164917402E-2</v>
      </c>
      <c r="BU12" s="17">
        <v>3.6594672081261201E-2</v>
      </c>
      <c r="BV12" s="17"/>
      <c r="BW12" s="17">
        <v>3.88769191720435E-2</v>
      </c>
      <c r="BX12" s="17">
        <v>3.52089877394016E-2</v>
      </c>
      <c r="BY12" s="17">
        <v>3.3168744683195403E-2</v>
      </c>
      <c r="BZ12" s="17">
        <v>3.1410588624374E-2</v>
      </c>
      <c r="CA12" s="17">
        <v>4.59071624470044E-2</v>
      </c>
      <c r="CB12" s="17">
        <v>3.0735906787944502E-2</v>
      </c>
      <c r="CC12" s="17">
        <v>0</v>
      </c>
      <c r="CD12" s="17">
        <v>1.27551855121203E-2</v>
      </c>
      <c r="CE12" s="17"/>
      <c r="CF12" s="17">
        <v>5.74013473049425E-2</v>
      </c>
      <c r="CG12" s="17">
        <v>3.3992784999435602E-2</v>
      </c>
      <c r="CH12" s="17">
        <v>3.2522810364694503E-2</v>
      </c>
      <c r="CI12" s="17">
        <v>2.34228635736266E-2</v>
      </c>
      <c r="CJ12" s="17">
        <v>1.4191628607582701E-2</v>
      </c>
      <c r="CK12" s="17"/>
      <c r="CL12" s="17">
        <v>2.2629268035525899E-2</v>
      </c>
      <c r="CM12" s="17"/>
      <c r="CN12" s="17">
        <v>2.8477759945494199E-2</v>
      </c>
      <c r="CO12" s="17">
        <v>4.5089236293673202E-2</v>
      </c>
      <c r="CP12" s="17">
        <v>3.4407228354192201E-2</v>
      </c>
    </row>
    <row r="13" spans="2:94" x14ac:dyDescent="0.35">
      <c r="B13" s="18" t="s">
        <v>209</v>
      </c>
      <c r="C13" s="17">
        <v>3.08866193955105E-2</v>
      </c>
      <c r="D13" s="17">
        <v>3.6314306938806197E-2</v>
      </c>
      <c r="E13" s="17">
        <v>2.5776907024889401E-2</v>
      </c>
      <c r="F13" s="17"/>
      <c r="G13" s="17">
        <v>1.6932591572685899E-2</v>
      </c>
      <c r="H13" s="17">
        <v>1.7571975404881899E-2</v>
      </c>
      <c r="I13" s="17">
        <v>1.8701874225991798E-2</v>
      </c>
      <c r="J13" s="17">
        <v>2.28269505993367E-2</v>
      </c>
      <c r="K13" s="17">
        <v>5.2613669422059299E-2</v>
      </c>
      <c r="L13" s="17">
        <v>5.1415741381204402E-2</v>
      </c>
      <c r="M13" s="17"/>
      <c r="N13" s="17">
        <v>4.1869101621456302E-2</v>
      </c>
      <c r="O13" s="17">
        <v>2.6637111467474401E-2</v>
      </c>
      <c r="P13" s="17">
        <v>3.2057782430535198E-2</v>
      </c>
      <c r="Q13" s="17">
        <v>2.3371180782075E-2</v>
      </c>
      <c r="R13" s="17"/>
      <c r="S13" s="17">
        <v>1.74756215346159E-2</v>
      </c>
      <c r="T13" s="17">
        <v>4.7779049283624399E-2</v>
      </c>
      <c r="U13" s="17">
        <v>4.8168598571563401E-2</v>
      </c>
      <c r="V13" s="17">
        <v>1.9171057304113299E-2</v>
      </c>
      <c r="W13" s="17">
        <v>2.54799762771587E-2</v>
      </c>
      <c r="X13" s="17">
        <v>1.7112820349883699E-2</v>
      </c>
      <c r="Y13" s="17">
        <v>3.7236197637999402E-2</v>
      </c>
      <c r="Z13" s="17">
        <v>4.6100962174263703E-2</v>
      </c>
      <c r="AA13" s="17">
        <v>1.58491881867526E-2</v>
      </c>
      <c r="AB13" s="17">
        <v>4.1110135095595801E-2</v>
      </c>
      <c r="AC13" s="17">
        <v>4.8961398794289603E-2</v>
      </c>
      <c r="AD13" s="17"/>
      <c r="AE13" s="17">
        <v>5.8233773737874001E-2</v>
      </c>
      <c r="AF13" s="17">
        <v>1.3509301961004701E-2</v>
      </c>
      <c r="AG13" s="17">
        <v>1.6827895140226298E-2</v>
      </c>
      <c r="AH13" s="17"/>
      <c r="AI13" s="17">
        <v>5.5354946349537901E-2</v>
      </c>
      <c r="AJ13" s="17">
        <v>1.3263222858834901E-2</v>
      </c>
      <c r="AK13" s="17">
        <v>7.7299037206196401E-3</v>
      </c>
      <c r="AL13" s="17">
        <v>0.11688697616474</v>
      </c>
      <c r="AM13" s="17">
        <v>1.84359519110497E-2</v>
      </c>
      <c r="AN13" s="17"/>
      <c r="AO13" s="17">
        <v>4.4372328333369702E-2</v>
      </c>
      <c r="AP13" s="17">
        <v>9.2836069820359992E-3</v>
      </c>
      <c r="AQ13" s="17">
        <v>2.0574598969821799E-2</v>
      </c>
      <c r="AR13" s="17"/>
      <c r="AS13" s="17">
        <v>2.8664303908141699E-2</v>
      </c>
      <c r="AT13" s="17">
        <v>3.1841770358662501E-2</v>
      </c>
      <c r="AU13" s="17">
        <v>3.0525757727674099E-2</v>
      </c>
      <c r="AV13" s="17">
        <v>4.5512246623469102E-2</v>
      </c>
      <c r="AW13" s="17">
        <v>0</v>
      </c>
      <c r="AX13" s="17"/>
      <c r="AY13" s="17">
        <v>0</v>
      </c>
      <c r="AZ13" s="17">
        <v>4.1361365749634497E-2</v>
      </c>
      <c r="BA13" s="17">
        <v>4.2086830382119002E-2</v>
      </c>
      <c r="BB13" s="17">
        <v>2.5979125207606198E-2</v>
      </c>
      <c r="BC13" s="17">
        <v>1.01472578491695E-2</v>
      </c>
      <c r="BD13" s="17">
        <v>2.6109182410430198E-2</v>
      </c>
      <c r="BE13" s="17">
        <v>4.4027362689875102E-2</v>
      </c>
      <c r="BF13" s="17">
        <v>3.6423629433372101E-2</v>
      </c>
      <c r="BG13" s="17">
        <v>1.6077891657045901E-2</v>
      </c>
      <c r="BH13" s="17">
        <v>7.6145196990828001E-2</v>
      </c>
      <c r="BI13" s="17">
        <v>3.9547576422209997E-2</v>
      </c>
      <c r="BJ13" s="17">
        <v>2.6450702390915199E-2</v>
      </c>
      <c r="BK13" s="17">
        <v>3.5435702066088703E-2</v>
      </c>
      <c r="BL13" s="17">
        <v>0</v>
      </c>
      <c r="BM13" s="17">
        <v>0</v>
      </c>
      <c r="BN13" s="17">
        <v>0</v>
      </c>
      <c r="BO13" s="17"/>
      <c r="BP13" s="17">
        <v>2.21486077659068E-2</v>
      </c>
      <c r="BQ13" s="17">
        <v>2.6966462609941001E-2</v>
      </c>
      <c r="BR13" s="17">
        <v>3.5596165674162898E-2</v>
      </c>
      <c r="BS13" s="17">
        <v>2.8583314883549801E-2</v>
      </c>
      <c r="BT13" s="17">
        <v>5.0948250918663097E-2</v>
      </c>
      <c r="BU13" s="17">
        <v>4.4581636194836002E-2</v>
      </c>
      <c r="BV13" s="17"/>
      <c r="BW13" s="17">
        <v>4.9443461252003398E-2</v>
      </c>
      <c r="BX13" s="17">
        <v>2.1141500390580201E-2</v>
      </c>
      <c r="BY13" s="17">
        <v>3.5106076482002001E-2</v>
      </c>
      <c r="BZ13" s="17">
        <v>3.65602909678827E-2</v>
      </c>
      <c r="CA13" s="17">
        <v>2.3734268760601501E-2</v>
      </c>
      <c r="CB13" s="17">
        <v>4.1587229632681001E-2</v>
      </c>
      <c r="CC13" s="17">
        <v>4.0234747900687803E-2</v>
      </c>
      <c r="CD13" s="17">
        <v>1.1525750442599601E-2</v>
      </c>
      <c r="CE13" s="17"/>
      <c r="CF13" s="17">
        <v>1.9184767487242699E-2</v>
      </c>
      <c r="CG13" s="17">
        <v>3.8628469850459903E-2</v>
      </c>
      <c r="CH13" s="17">
        <v>2.4974669919449698E-2</v>
      </c>
      <c r="CI13" s="17">
        <v>3.7396050490581499E-2</v>
      </c>
      <c r="CJ13" s="17">
        <v>1.2197923101501199E-2</v>
      </c>
      <c r="CK13" s="17"/>
      <c r="CL13" s="17">
        <v>1.0314485527067801E-2</v>
      </c>
      <c r="CM13" s="17"/>
      <c r="CN13" s="17">
        <v>3.1046082583159901E-2</v>
      </c>
      <c r="CO13" s="17">
        <v>1.81873681698143E-2</v>
      </c>
      <c r="CP13" s="17">
        <v>4.0682437326615799E-2</v>
      </c>
    </row>
    <row r="14" spans="2:94" x14ac:dyDescent="0.35">
      <c r="B14" s="18" t="s">
        <v>133</v>
      </c>
      <c r="C14" s="17">
        <v>7.6308134040935199E-2</v>
      </c>
      <c r="D14" s="17">
        <v>5.4902901637163402E-2</v>
      </c>
      <c r="E14" s="17">
        <v>9.6673962424564497E-2</v>
      </c>
      <c r="F14" s="17"/>
      <c r="G14" s="17">
        <v>6.8484441097916002E-2</v>
      </c>
      <c r="H14" s="17">
        <v>8.7336795221799005E-2</v>
      </c>
      <c r="I14" s="17">
        <v>7.4799910560440996E-2</v>
      </c>
      <c r="J14" s="17">
        <v>8.2763738664305905E-2</v>
      </c>
      <c r="K14" s="17">
        <v>6.59930877017703E-2</v>
      </c>
      <c r="L14" s="17">
        <v>7.6259537631910901E-2</v>
      </c>
      <c r="M14" s="17"/>
      <c r="N14" s="17">
        <v>4.7712558864457903E-2</v>
      </c>
      <c r="O14" s="17">
        <v>7.4100583270956602E-2</v>
      </c>
      <c r="P14" s="17">
        <v>9.2903679160300706E-2</v>
      </c>
      <c r="Q14" s="17">
        <v>9.5212949724254703E-2</v>
      </c>
      <c r="R14" s="17"/>
      <c r="S14" s="17">
        <v>6.1846325399091899E-2</v>
      </c>
      <c r="T14" s="17">
        <v>8.0846261111749806E-2</v>
      </c>
      <c r="U14" s="17">
        <v>7.1982018562792197E-2</v>
      </c>
      <c r="V14" s="17">
        <v>7.1981991377843293E-2</v>
      </c>
      <c r="W14" s="17">
        <v>5.7321151852310001E-2</v>
      </c>
      <c r="X14" s="17">
        <v>0.12536442226990399</v>
      </c>
      <c r="Y14" s="17">
        <v>4.43276357537188E-2</v>
      </c>
      <c r="Z14" s="17">
        <v>7.0848580184820306E-2</v>
      </c>
      <c r="AA14" s="17">
        <v>9.1232570396206997E-2</v>
      </c>
      <c r="AB14" s="17">
        <v>9.1109190967113896E-2</v>
      </c>
      <c r="AC14" s="17">
        <v>5.1876479022849198E-2</v>
      </c>
      <c r="AD14" s="17"/>
      <c r="AE14" s="17">
        <v>7.5621463126601299E-2</v>
      </c>
      <c r="AF14" s="17">
        <v>5.8712848061639199E-2</v>
      </c>
      <c r="AG14" s="17">
        <v>0.10992198436393601</v>
      </c>
      <c r="AH14" s="17"/>
      <c r="AI14" s="17">
        <v>6.5540191067918793E-2</v>
      </c>
      <c r="AJ14" s="17">
        <v>6.1535655329892899E-2</v>
      </c>
      <c r="AK14" s="17">
        <v>1.25392992361496E-2</v>
      </c>
      <c r="AL14" s="17">
        <v>5.0738312884338298E-2</v>
      </c>
      <c r="AM14" s="17">
        <v>0.15030781459155701</v>
      </c>
      <c r="AN14" s="17"/>
      <c r="AO14" s="17">
        <v>5.6604350644984099E-2</v>
      </c>
      <c r="AP14" s="17">
        <v>5.5542798258438497E-2</v>
      </c>
      <c r="AQ14" s="17">
        <v>2.8709700738255899E-2</v>
      </c>
      <c r="AR14" s="17"/>
      <c r="AS14" s="17">
        <v>9.8578641305918202E-2</v>
      </c>
      <c r="AT14" s="17">
        <v>9.5886270704584498E-2</v>
      </c>
      <c r="AU14" s="17">
        <v>5.4280765539801802E-2</v>
      </c>
      <c r="AV14" s="17">
        <v>4.5816014889517601E-2</v>
      </c>
      <c r="AW14" s="17">
        <v>0</v>
      </c>
      <c r="AX14" s="17"/>
      <c r="AY14" s="17">
        <v>0.21973843475555499</v>
      </c>
      <c r="AZ14" s="17">
        <v>3.8732480744598202E-2</v>
      </c>
      <c r="BA14" s="17">
        <v>5.3479376898478301E-2</v>
      </c>
      <c r="BB14" s="17">
        <v>0.10410111511341499</v>
      </c>
      <c r="BC14" s="17">
        <v>9.7855463557484201E-2</v>
      </c>
      <c r="BD14" s="17">
        <v>8.0201622548625298E-2</v>
      </c>
      <c r="BE14" s="17">
        <v>7.7363902033943902E-2</v>
      </c>
      <c r="BF14" s="17">
        <v>7.3211445870111899E-2</v>
      </c>
      <c r="BG14" s="17">
        <v>6.4507930889574697E-2</v>
      </c>
      <c r="BH14" s="17">
        <v>7.1330636531019398E-2</v>
      </c>
      <c r="BI14" s="17">
        <v>6.6508596701943604E-2</v>
      </c>
      <c r="BJ14" s="17">
        <v>2.6355836237807299E-2</v>
      </c>
      <c r="BK14" s="17">
        <v>9.39526356244441E-2</v>
      </c>
      <c r="BL14" s="17">
        <v>2.24088529487887E-2</v>
      </c>
      <c r="BM14" s="17">
        <v>7.1261043694751003E-2</v>
      </c>
      <c r="BN14" s="17">
        <v>0</v>
      </c>
      <c r="BO14" s="17"/>
      <c r="BP14" s="17">
        <v>6.71855841507666E-2</v>
      </c>
      <c r="BQ14" s="17">
        <v>9.0990501011322805E-2</v>
      </c>
      <c r="BR14" s="17">
        <v>6.8013375139083704E-2</v>
      </c>
      <c r="BS14" s="17">
        <v>6.6103144065015898E-2</v>
      </c>
      <c r="BT14" s="17">
        <v>9.6378606178575604E-2</v>
      </c>
      <c r="BU14" s="17">
        <v>6.2996551093174494E-2</v>
      </c>
      <c r="BV14" s="17"/>
      <c r="BW14" s="17">
        <v>3.7012511097663799E-2</v>
      </c>
      <c r="BX14" s="17">
        <v>8.3041280871206394E-2</v>
      </c>
      <c r="BY14" s="17">
        <v>6.0893026359533302E-2</v>
      </c>
      <c r="BZ14" s="17">
        <v>7.0567162254155102E-2</v>
      </c>
      <c r="CA14" s="17">
        <v>5.6610896773725702E-2</v>
      </c>
      <c r="CB14" s="17">
        <v>2.7381159731171199E-2</v>
      </c>
      <c r="CC14" s="17">
        <v>0.10287081172879101</v>
      </c>
      <c r="CD14" s="17">
        <v>0.112695959052659</v>
      </c>
      <c r="CE14" s="17"/>
      <c r="CF14" s="17">
        <v>5.0664535321196497E-2</v>
      </c>
      <c r="CG14" s="17">
        <v>6.7172144586117394E-2</v>
      </c>
      <c r="CH14" s="17">
        <v>8.5022236595118997E-2</v>
      </c>
      <c r="CI14" s="17">
        <v>9.0517474933772907E-2</v>
      </c>
      <c r="CJ14" s="17">
        <v>7.9409316646232395E-2</v>
      </c>
      <c r="CK14" s="17"/>
      <c r="CL14" s="17">
        <v>3.00361838000823E-2</v>
      </c>
      <c r="CM14" s="17"/>
      <c r="CN14" s="17">
        <v>8.5518011286442805E-2</v>
      </c>
      <c r="CO14" s="17">
        <v>8.7750700315917696E-2</v>
      </c>
      <c r="CP14" s="17">
        <v>4.48214537160979E-2</v>
      </c>
    </row>
    <row r="15" spans="2:94" x14ac:dyDescent="0.35">
      <c r="B15" s="18" t="s">
        <v>145</v>
      </c>
      <c r="C15" s="20">
        <v>0.64672524130825704</v>
      </c>
      <c r="D15" s="20">
        <v>0.667575336966996</v>
      </c>
      <c r="E15" s="20">
        <v>0.62583471146593195</v>
      </c>
      <c r="F15" s="20"/>
      <c r="G15" s="20">
        <v>0.65691874866597899</v>
      </c>
      <c r="H15" s="20">
        <v>0.63510429404583402</v>
      </c>
      <c r="I15" s="20">
        <v>0.68608117133968705</v>
      </c>
      <c r="J15" s="20">
        <v>0.67191232381829902</v>
      </c>
      <c r="K15" s="20">
        <v>0.65170613118087595</v>
      </c>
      <c r="L15" s="20">
        <v>0.59644963258993999</v>
      </c>
      <c r="M15" s="20"/>
      <c r="N15" s="20">
        <v>0.67736754927887799</v>
      </c>
      <c r="O15" s="20">
        <v>0.66365882367211504</v>
      </c>
      <c r="P15" s="20">
        <v>0.62342506156468802</v>
      </c>
      <c r="Q15" s="20">
        <v>0.61560160769199401</v>
      </c>
      <c r="R15" s="20"/>
      <c r="S15" s="20">
        <v>0.70092660534246298</v>
      </c>
      <c r="T15" s="20">
        <v>0.60255505038885004</v>
      </c>
      <c r="U15" s="20">
        <v>0.60708519140941497</v>
      </c>
      <c r="V15" s="20">
        <v>0.66553075402265904</v>
      </c>
      <c r="W15" s="20">
        <v>0.65512694040889596</v>
      </c>
      <c r="X15" s="20">
        <v>0.62878264428687403</v>
      </c>
      <c r="Y15" s="20">
        <v>0.69683567591671702</v>
      </c>
      <c r="Z15" s="20">
        <v>0.60152095184015397</v>
      </c>
      <c r="AA15" s="20">
        <v>0.62845095841662202</v>
      </c>
      <c r="AB15" s="20">
        <v>0.63277421293471803</v>
      </c>
      <c r="AC15" s="20">
        <v>0.67735744774817996</v>
      </c>
      <c r="AD15" s="20"/>
      <c r="AE15" s="20">
        <v>0.61088824597251101</v>
      </c>
      <c r="AF15" s="20">
        <v>0.70701604096192405</v>
      </c>
      <c r="AG15" s="20">
        <v>0.57573119112946702</v>
      </c>
      <c r="AH15" s="20"/>
      <c r="AI15" s="20">
        <v>0.60653809210801102</v>
      </c>
      <c r="AJ15" s="20">
        <v>0.71940323189303601</v>
      </c>
      <c r="AK15" s="20">
        <v>0.73159791526278595</v>
      </c>
      <c r="AL15" s="20">
        <v>0.51905067591393905</v>
      </c>
      <c r="AM15" s="20">
        <v>0.58251041144375304</v>
      </c>
      <c r="AN15" s="20"/>
      <c r="AO15" s="20">
        <v>0.60525743612548499</v>
      </c>
      <c r="AP15" s="20">
        <v>0.75291074201338803</v>
      </c>
      <c r="AQ15" s="20">
        <v>0.693087101379534</v>
      </c>
      <c r="AR15" s="20"/>
      <c r="AS15" s="20">
        <v>0.61694854593146198</v>
      </c>
      <c r="AT15" s="20">
        <v>0.59642959169717003</v>
      </c>
      <c r="AU15" s="20">
        <v>0.66809100957286205</v>
      </c>
      <c r="AV15" s="20">
        <v>0.73202355194609003</v>
      </c>
      <c r="AW15" s="20">
        <v>0.65849739286220899</v>
      </c>
      <c r="AX15" s="20"/>
      <c r="AY15" s="20">
        <v>0.72168380961815903</v>
      </c>
      <c r="AZ15" s="20">
        <v>0.67110899318611805</v>
      </c>
      <c r="BA15" s="20">
        <v>0.655362670235492</v>
      </c>
      <c r="BB15" s="20">
        <v>0.63412763873591904</v>
      </c>
      <c r="BC15" s="20">
        <v>0.64269702754472102</v>
      </c>
      <c r="BD15" s="20">
        <v>0.64705780891305897</v>
      </c>
      <c r="BE15" s="20">
        <v>0.65981553305193796</v>
      </c>
      <c r="BF15" s="20">
        <v>0.62638270197979495</v>
      </c>
      <c r="BG15" s="20">
        <v>0.674252014648836</v>
      </c>
      <c r="BH15" s="20">
        <v>0.59282854999662604</v>
      </c>
      <c r="BI15" s="20">
        <v>0.58794853310018702</v>
      </c>
      <c r="BJ15" s="20">
        <v>0.70198892897385901</v>
      </c>
      <c r="BK15" s="20">
        <v>0.64249782067204697</v>
      </c>
      <c r="BL15" s="20">
        <v>0.722478069785083</v>
      </c>
      <c r="BM15" s="20">
        <v>0.63381558587748699</v>
      </c>
      <c r="BN15" s="20">
        <v>0.83301470966417801</v>
      </c>
      <c r="BO15" s="20"/>
      <c r="BP15" s="20">
        <v>0.67176252172079398</v>
      </c>
      <c r="BQ15" s="20">
        <v>0.64507282681405298</v>
      </c>
      <c r="BR15" s="20">
        <v>0.65307037679729996</v>
      </c>
      <c r="BS15" s="20">
        <v>0.66324423478759797</v>
      </c>
      <c r="BT15" s="20">
        <v>0.56437998694393599</v>
      </c>
      <c r="BU15" s="20">
        <v>0.63863280846616899</v>
      </c>
      <c r="BV15" s="20"/>
      <c r="BW15" s="20">
        <v>0.687040797304589</v>
      </c>
      <c r="BX15" s="20">
        <v>0.623493405951415</v>
      </c>
      <c r="BY15" s="20">
        <v>0.67812788842809202</v>
      </c>
      <c r="BZ15" s="20">
        <v>0.67278251134640799</v>
      </c>
      <c r="CA15" s="20">
        <v>0.647873994726751</v>
      </c>
      <c r="CB15" s="20">
        <v>0.60242659966006695</v>
      </c>
      <c r="CC15" s="20">
        <v>0.72556374806577295</v>
      </c>
      <c r="CD15" s="20">
        <v>0.57658289852536004</v>
      </c>
      <c r="CE15" s="20"/>
      <c r="CF15" s="20">
        <v>0.59961615116044098</v>
      </c>
      <c r="CG15" s="20">
        <v>0.64031198014380097</v>
      </c>
      <c r="CH15" s="20">
        <v>0.65618987459950895</v>
      </c>
      <c r="CI15" s="20">
        <v>0.65151405830421105</v>
      </c>
      <c r="CJ15" s="20">
        <v>0.69723749091310105</v>
      </c>
      <c r="CK15" s="20"/>
      <c r="CL15" s="20">
        <v>0.73892390390419305</v>
      </c>
      <c r="CM15" s="20"/>
      <c r="CN15" s="20">
        <v>0.66631161846687503</v>
      </c>
      <c r="CO15" s="20">
        <v>0.59069001304837998</v>
      </c>
      <c r="CP15" s="20">
        <v>0.64420317615344302</v>
      </c>
    </row>
    <row r="16" spans="2:94" x14ac:dyDescent="0.35">
      <c r="B16" s="18" t="s">
        <v>146</v>
      </c>
      <c r="C16" s="20">
        <v>6.3920834949005106E-2</v>
      </c>
      <c r="D16" s="20">
        <v>8.1071930823211694E-2</v>
      </c>
      <c r="E16" s="20">
        <v>4.7407054707504698E-2</v>
      </c>
      <c r="F16" s="20"/>
      <c r="G16" s="20">
        <v>5.6734423246491403E-2</v>
      </c>
      <c r="H16" s="20">
        <v>7.1074811050444595E-2</v>
      </c>
      <c r="I16" s="20">
        <v>4.2349910095090301E-2</v>
      </c>
      <c r="J16" s="20">
        <v>3.76153080798938E-2</v>
      </c>
      <c r="K16" s="20">
        <v>8.5916156649122305E-2</v>
      </c>
      <c r="L16" s="20">
        <v>8.4684796232686405E-2</v>
      </c>
      <c r="M16" s="20"/>
      <c r="N16" s="20">
        <v>7.7324524157540403E-2</v>
      </c>
      <c r="O16" s="20">
        <v>6.8020172120065198E-2</v>
      </c>
      <c r="P16" s="20">
        <v>5.92505520298479E-2</v>
      </c>
      <c r="Q16" s="20">
        <v>5.0301238282316002E-2</v>
      </c>
      <c r="R16" s="20"/>
      <c r="S16" s="20">
        <v>5.3176098680838502E-2</v>
      </c>
      <c r="T16" s="20">
        <v>9.1582824367819199E-2</v>
      </c>
      <c r="U16" s="20">
        <v>8.7503455015354101E-2</v>
      </c>
      <c r="V16" s="20">
        <v>5.72458682214513E-2</v>
      </c>
      <c r="W16" s="20">
        <v>8.6234484905780895E-2</v>
      </c>
      <c r="X16" s="20">
        <v>3.83586807698994E-2</v>
      </c>
      <c r="Y16" s="20">
        <v>5.4954208503373597E-2</v>
      </c>
      <c r="Z16" s="20">
        <v>7.5944308566182797E-2</v>
      </c>
      <c r="AA16" s="20">
        <v>3.1653288513299599E-2</v>
      </c>
      <c r="AB16" s="20">
        <v>6.4311800067969799E-2</v>
      </c>
      <c r="AC16" s="20">
        <v>8.7138788540057299E-2</v>
      </c>
      <c r="AD16" s="20"/>
      <c r="AE16" s="20">
        <v>9.5926097066090593E-2</v>
      </c>
      <c r="AF16" s="20">
        <v>4.3958416792398897E-2</v>
      </c>
      <c r="AG16" s="20">
        <v>4.8013368942622203E-2</v>
      </c>
      <c r="AH16" s="20"/>
      <c r="AI16" s="20">
        <v>9.4090281803988193E-2</v>
      </c>
      <c r="AJ16" s="20">
        <v>4.1473802843835103E-2</v>
      </c>
      <c r="AK16" s="20">
        <v>3.6321631640340003E-2</v>
      </c>
      <c r="AL16" s="20">
        <v>0.25771382222642503</v>
      </c>
      <c r="AM16" s="20">
        <v>4.7478846274245E-2</v>
      </c>
      <c r="AN16" s="20"/>
      <c r="AO16" s="20">
        <v>7.9433299276852595E-2</v>
      </c>
      <c r="AP16" s="20">
        <v>3.19506360003717E-2</v>
      </c>
      <c r="AQ16" s="20">
        <v>4.8156208942170702E-2</v>
      </c>
      <c r="AR16" s="20"/>
      <c r="AS16" s="20">
        <v>5.3625128576356901E-2</v>
      </c>
      <c r="AT16" s="20">
        <v>5.4695241718748101E-2</v>
      </c>
      <c r="AU16" s="20">
        <v>5.8862723463807998E-2</v>
      </c>
      <c r="AV16" s="20">
        <v>9.7338162229540295E-2</v>
      </c>
      <c r="AW16" s="20">
        <v>0.14489070235973101</v>
      </c>
      <c r="AX16" s="20"/>
      <c r="AY16" s="20">
        <v>0</v>
      </c>
      <c r="AZ16" s="20">
        <v>6.7236796020321996E-2</v>
      </c>
      <c r="BA16" s="20">
        <v>6.7711762511440801E-2</v>
      </c>
      <c r="BB16" s="20">
        <v>3.7484603268390801E-2</v>
      </c>
      <c r="BC16" s="20">
        <v>2.52599145974104E-2</v>
      </c>
      <c r="BD16" s="20">
        <v>7.8602658208721796E-2</v>
      </c>
      <c r="BE16" s="20">
        <v>8.5206063268249393E-2</v>
      </c>
      <c r="BF16" s="20">
        <v>6.0906224150329799E-2</v>
      </c>
      <c r="BG16" s="20">
        <v>5.0271337683622602E-2</v>
      </c>
      <c r="BH16" s="20">
        <v>0.115399782826661</v>
      </c>
      <c r="BI16" s="20">
        <v>7.9530485927803402E-2</v>
      </c>
      <c r="BJ16" s="20">
        <v>7.90024742024827E-2</v>
      </c>
      <c r="BK16" s="20">
        <v>8.19868756323337E-2</v>
      </c>
      <c r="BL16" s="20">
        <v>0</v>
      </c>
      <c r="BM16" s="20">
        <v>9.5967485384288204E-2</v>
      </c>
      <c r="BN16" s="20">
        <v>2.5559920247686899E-2</v>
      </c>
      <c r="BO16" s="20"/>
      <c r="BP16" s="20">
        <v>4.96690561782306E-2</v>
      </c>
      <c r="BQ16" s="20">
        <v>6.0555205273019601E-2</v>
      </c>
      <c r="BR16" s="20">
        <v>6.7378196457722403E-2</v>
      </c>
      <c r="BS16" s="20">
        <v>6.8538666240150203E-2</v>
      </c>
      <c r="BT16" s="20">
        <v>8.0959898083580506E-2</v>
      </c>
      <c r="BU16" s="20">
        <v>8.1176308276097203E-2</v>
      </c>
      <c r="BV16" s="20"/>
      <c r="BW16" s="20">
        <v>8.8320380424046996E-2</v>
      </c>
      <c r="BX16" s="20">
        <v>5.63504881299818E-2</v>
      </c>
      <c r="BY16" s="20">
        <v>6.8274821165197494E-2</v>
      </c>
      <c r="BZ16" s="20">
        <v>6.7970879592256603E-2</v>
      </c>
      <c r="CA16" s="20">
        <v>6.9641431207605894E-2</v>
      </c>
      <c r="CB16" s="20">
        <v>7.2323136420625503E-2</v>
      </c>
      <c r="CC16" s="20">
        <v>4.0234747900687803E-2</v>
      </c>
      <c r="CD16" s="20">
        <v>2.42809359547198E-2</v>
      </c>
      <c r="CE16" s="20"/>
      <c r="CF16" s="20">
        <v>7.6586114792185203E-2</v>
      </c>
      <c r="CG16" s="20">
        <v>7.2621254849895595E-2</v>
      </c>
      <c r="CH16" s="20">
        <v>5.7497480284144198E-2</v>
      </c>
      <c r="CI16" s="20">
        <v>6.0818914064208002E-2</v>
      </c>
      <c r="CJ16" s="20">
        <v>2.6389551709083799E-2</v>
      </c>
      <c r="CK16" s="20"/>
      <c r="CL16" s="20">
        <v>3.29437535625937E-2</v>
      </c>
      <c r="CM16" s="20"/>
      <c r="CN16" s="20">
        <v>5.95238425286541E-2</v>
      </c>
      <c r="CO16" s="20">
        <v>6.3276604463487499E-2</v>
      </c>
      <c r="CP16" s="20">
        <v>7.5089665680807993E-2</v>
      </c>
    </row>
    <row r="17" spans="2:94" x14ac:dyDescent="0.35">
      <c r="B17" s="18" t="s">
        <v>147</v>
      </c>
      <c r="C17" s="21">
        <v>0.58280440635925201</v>
      </c>
      <c r="D17" s="21">
        <v>0.58650340614378504</v>
      </c>
      <c r="E17" s="21">
        <v>0.578427656758427</v>
      </c>
      <c r="F17" s="21"/>
      <c r="G17" s="21">
        <v>0.60018432541948796</v>
      </c>
      <c r="H17" s="21">
        <v>0.56402948299538902</v>
      </c>
      <c r="I17" s="21">
        <v>0.64373126124459701</v>
      </c>
      <c r="J17" s="21">
        <v>0.63429701573840502</v>
      </c>
      <c r="K17" s="21">
        <v>0.56578997453175395</v>
      </c>
      <c r="L17" s="21">
        <v>0.51176483635725301</v>
      </c>
      <c r="M17" s="21"/>
      <c r="N17" s="21">
        <v>0.600043025121338</v>
      </c>
      <c r="O17" s="21">
        <v>0.59563865155204998</v>
      </c>
      <c r="P17" s="21">
        <v>0.56417450953484005</v>
      </c>
      <c r="Q17" s="21">
        <v>0.56530036940967798</v>
      </c>
      <c r="R17" s="21"/>
      <c r="S17" s="21">
        <v>0.64775050666162404</v>
      </c>
      <c r="T17" s="21">
        <v>0.51097222602103098</v>
      </c>
      <c r="U17" s="21">
        <v>0.51958173639406102</v>
      </c>
      <c r="V17" s="21">
        <v>0.60828488580120799</v>
      </c>
      <c r="W17" s="21">
        <v>0.56889245550311496</v>
      </c>
      <c r="X17" s="21">
        <v>0.59042396351697501</v>
      </c>
      <c r="Y17" s="21">
        <v>0.64188146741334395</v>
      </c>
      <c r="Z17" s="21">
        <v>0.52557664327397102</v>
      </c>
      <c r="AA17" s="21">
        <v>0.59679766990332195</v>
      </c>
      <c r="AB17" s="21">
        <v>0.56846241286674803</v>
      </c>
      <c r="AC17" s="21">
        <v>0.590218659208123</v>
      </c>
      <c r="AD17" s="21"/>
      <c r="AE17" s="21">
        <v>0.514962148906421</v>
      </c>
      <c r="AF17" s="21">
        <v>0.66305762416952496</v>
      </c>
      <c r="AG17" s="21">
        <v>0.52771782218684504</v>
      </c>
      <c r="AH17" s="21"/>
      <c r="AI17" s="21">
        <v>0.51244781030402298</v>
      </c>
      <c r="AJ17" s="21">
        <v>0.67792942904920095</v>
      </c>
      <c r="AK17" s="21">
        <v>0.69527628362244598</v>
      </c>
      <c r="AL17" s="21">
        <v>0.26133685368751502</v>
      </c>
      <c r="AM17" s="21">
        <v>0.53503156516950801</v>
      </c>
      <c r="AN17" s="21"/>
      <c r="AO17" s="21">
        <v>0.52582413684863205</v>
      </c>
      <c r="AP17" s="21">
        <v>0.72096010601301597</v>
      </c>
      <c r="AQ17" s="21">
        <v>0.64493089243736301</v>
      </c>
      <c r="AR17" s="21"/>
      <c r="AS17" s="21">
        <v>0.56332341735510505</v>
      </c>
      <c r="AT17" s="21">
        <v>0.54173434997842196</v>
      </c>
      <c r="AU17" s="21">
        <v>0.609228286109054</v>
      </c>
      <c r="AV17" s="21">
        <v>0.63468538971654997</v>
      </c>
      <c r="AW17" s="21">
        <v>0.51360669050247798</v>
      </c>
      <c r="AX17" s="21"/>
      <c r="AY17" s="21">
        <v>0.72168380961815903</v>
      </c>
      <c r="AZ17" s="21">
        <v>0.60387219716579599</v>
      </c>
      <c r="BA17" s="21">
        <v>0.58765090772405104</v>
      </c>
      <c r="BB17" s="21">
        <v>0.59664303546752795</v>
      </c>
      <c r="BC17" s="21">
        <v>0.61743711294731096</v>
      </c>
      <c r="BD17" s="21">
        <v>0.56845515070433705</v>
      </c>
      <c r="BE17" s="21">
        <v>0.57460946978368799</v>
      </c>
      <c r="BF17" s="21">
        <v>0.56547647782946497</v>
      </c>
      <c r="BG17" s="21">
        <v>0.62398067696521298</v>
      </c>
      <c r="BH17" s="21">
        <v>0.47742876716996502</v>
      </c>
      <c r="BI17" s="21">
        <v>0.50841804717238304</v>
      </c>
      <c r="BJ17" s="21">
        <v>0.62298645477137704</v>
      </c>
      <c r="BK17" s="21">
        <v>0.56051094503971299</v>
      </c>
      <c r="BL17" s="21">
        <v>0.722478069785083</v>
      </c>
      <c r="BM17" s="21">
        <v>0.53784810049319898</v>
      </c>
      <c r="BN17" s="21">
        <v>0.80745478941649096</v>
      </c>
      <c r="BO17" s="21"/>
      <c r="BP17" s="21">
        <v>0.62209346554256395</v>
      </c>
      <c r="BQ17" s="21">
        <v>0.58451762154103304</v>
      </c>
      <c r="BR17" s="21">
        <v>0.58569218033957804</v>
      </c>
      <c r="BS17" s="21">
        <v>0.59470556854744705</v>
      </c>
      <c r="BT17" s="21">
        <v>0.48342008886035598</v>
      </c>
      <c r="BU17" s="21">
        <v>0.55745650019007198</v>
      </c>
      <c r="BV17" s="21"/>
      <c r="BW17" s="21">
        <v>0.59872041688054201</v>
      </c>
      <c r="BX17" s="21">
        <v>0.567142917821433</v>
      </c>
      <c r="BY17" s="21">
        <v>0.60985306726289501</v>
      </c>
      <c r="BZ17" s="21">
        <v>0.60481163175415098</v>
      </c>
      <c r="CA17" s="21">
        <v>0.57823256351914598</v>
      </c>
      <c r="CB17" s="21">
        <v>0.53010346323944102</v>
      </c>
      <c r="CC17" s="21">
        <v>0.68532900016508502</v>
      </c>
      <c r="CD17" s="21">
        <v>0.55230196257064001</v>
      </c>
      <c r="CE17" s="21"/>
      <c r="CF17" s="21">
        <v>0.52303003636825596</v>
      </c>
      <c r="CG17" s="21">
        <v>0.56769072529390496</v>
      </c>
      <c r="CH17" s="21">
        <v>0.59869239431536503</v>
      </c>
      <c r="CI17" s="21">
        <v>0.59069514424000302</v>
      </c>
      <c r="CJ17" s="21">
        <v>0.67084793920401797</v>
      </c>
      <c r="CK17" s="21"/>
      <c r="CL17" s="21">
        <v>0.7059801503416</v>
      </c>
      <c r="CM17" s="21"/>
      <c r="CN17" s="21">
        <v>0.60678777593822097</v>
      </c>
      <c r="CO17" s="21">
        <v>0.52741340858489305</v>
      </c>
      <c r="CP17" s="21">
        <v>0.56911351047263503</v>
      </c>
    </row>
    <row r="18" spans="2:94" x14ac:dyDescent="0.35">
      <c r="B18" s="16" t="s">
        <v>334</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G18"/>
  <sheetViews>
    <sheetView showGridLines="0" topLeftCell="A6" workbookViewId="0">
      <pane xSplit="2" topLeftCell="C1" activePane="topRight" state="frozen"/>
      <selection pane="topRight" activeCell="B12" sqref="B12"/>
    </sheetView>
  </sheetViews>
  <sheetFormatPr defaultColWidth="10.90625" defaultRowHeight="14.5" x14ac:dyDescent="0.35"/>
  <cols>
    <col min="2" max="2" width="25.7265625" customWidth="1"/>
    <col min="3" max="7" width="20.7265625" customWidth="1"/>
  </cols>
  <sheetData>
    <row r="2" spans="2:7" ht="40" customHeight="1" x14ac:dyDescent="0.35">
      <c r="D2" s="30" t="s">
        <v>344</v>
      </c>
      <c r="E2" s="26"/>
      <c r="F2" s="26"/>
      <c r="G2" s="26"/>
    </row>
    <row r="6" spans="2:7" ht="50" customHeight="1" x14ac:dyDescent="0.35">
      <c r="B6" s="23" t="s">
        <v>15</v>
      </c>
      <c r="C6" s="23" t="s">
        <v>319</v>
      </c>
      <c r="D6" s="23" t="s">
        <v>321</v>
      </c>
      <c r="E6" s="23" t="s">
        <v>320</v>
      </c>
      <c r="F6" s="23" t="s">
        <v>322</v>
      </c>
    </row>
    <row r="7" spans="2:7" ht="43.5" x14ac:dyDescent="0.35">
      <c r="B7" s="18" t="s">
        <v>340</v>
      </c>
      <c r="C7" s="17">
        <v>0.102766629140877</v>
      </c>
      <c r="D7" s="17">
        <v>0.11892101862057899</v>
      </c>
      <c r="E7" s="17">
        <v>0.13333035112320199</v>
      </c>
      <c r="F7" s="17">
        <v>0.20013944139980999</v>
      </c>
    </row>
    <row r="8" spans="2:7" ht="43.5" x14ac:dyDescent="0.35">
      <c r="B8" s="18" t="s">
        <v>341</v>
      </c>
      <c r="C8" s="17">
        <v>0.26103864556098799</v>
      </c>
      <c r="D8" s="17">
        <v>0.306432492373506</v>
      </c>
      <c r="E8" s="17">
        <v>0.33553617423101501</v>
      </c>
      <c r="F8" s="17">
        <v>0.34811697486092402</v>
      </c>
    </row>
    <row r="9" spans="2:7" ht="43.5" x14ac:dyDescent="0.35">
      <c r="B9" s="18" t="s">
        <v>342</v>
      </c>
      <c r="C9" s="17">
        <v>0.36504093919986702</v>
      </c>
      <c r="D9" s="17">
        <v>0.33903007325590701</v>
      </c>
      <c r="E9" s="17">
        <v>0.250921388437502</v>
      </c>
      <c r="F9" s="17">
        <v>0.24546032558515099</v>
      </c>
    </row>
    <row r="10" spans="2:7" ht="43.5" x14ac:dyDescent="0.35">
      <c r="B10" s="18" t="s">
        <v>343</v>
      </c>
      <c r="C10" s="17">
        <v>0.165581033896431</v>
      </c>
      <c r="D10" s="17">
        <v>0.13740503267010101</v>
      </c>
      <c r="E10" s="17">
        <v>0.15109457014479899</v>
      </c>
      <c r="F10" s="17">
        <v>9.6394804508858303E-2</v>
      </c>
    </row>
    <row r="11" spans="2:7" x14ac:dyDescent="0.35">
      <c r="B11" s="18" t="s">
        <v>203</v>
      </c>
      <c r="C11" s="17">
        <v>0.105572752201837</v>
      </c>
      <c r="D11" s="17">
        <v>9.8211383079908302E-2</v>
      </c>
      <c r="E11" s="17">
        <v>0.12911751606348101</v>
      </c>
      <c r="F11" s="17">
        <v>0.109888453645257</v>
      </c>
    </row>
    <row r="12" spans="2:7" x14ac:dyDescent="0.35">
      <c r="B12" t="s">
        <v>334</v>
      </c>
      <c r="C12" s="16"/>
      <c r="D12" s="16"/>
      <c r="E12" s="16"/>
      <c r="F12" s="16"/>
    </row>
    <row r="13" spans="2:7" x14ac:dyDescent="0.35">
      <c r="B13" t="s">
        <v>126</v>
      </c>
    </row>
    <row r="14" spans="2:7" x14ac:dyDescent="0.35">
      <c r="B14" t="s">
        <v>127</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CP18"/>
  <sheetViews>
    <sheetView showGridLines="0" topLeftCell="A6" workbookViewId="0">
      <pane xSplit="2" topLeftCell="AE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2041</v>
      </c>
      <c r="D7" s="10">
        <v>1029</v>
      </c>
      <c r="E7" s="10">
        <v>1001</v>
      </c>
      <c r="F7" s="10"/>
      <c r="G7" s="10">
        <v>310</v>
      </c>
      <c r="H7" s="10">
        <v>353</v>
      </c>
      <c r="I7" s="10">
        <v>327</v>
      </c>
      <c r="J7" s="10">
        <v>350</v>
      </c>
      <c r="K7" s="10">
        <v>319</v>
      </c>
      <c r="L7" s="10">
        <v>382</v>
      </c>
      <c r="M7" s="10"/>
      <c r="N7" s="10">
        <v>542</v>
      </c>
      <c r="O7" s="10">
        <v>566</v>
      </c>
      <c r="P7" s="10">
        <v>445</v>
      </c>
      <c r="Q7" s="10">
        <v>481</v>
      </c>
      <c r="R7" s="10"/>
      <c r="S7" s="10">
        <v>283</v>
      </c>
      <c r="T7" s="10">
        <v>267</v>
      </c>
      <c r="U7" s="10">
        <v>184</v>
      </c>
      <c r="V7" s="10">
        <v>221</v>
      </c>
      <c r="W7" s="10">
        <v>157</v>
      </c>
      <c r="X7" s="10">
        <v>185</v>
      </c>
      <c r="Y7" s="10">
        <v>159</v>
      </c>
      <c r="Z7" s="10">
        <v>68</v>
      </c>
      <c r="AA7" s="10">
        <v>245</v>
      </c>
      <c r="AB7" s="10">
        <v>162</v>
      </c>
      <c r="AC7" s="10">
        <v>110</v>
      </c>
      <c r="AD7" s="10"/>
      <c r="AE7" s="10">
        <v>730</v>
      </c>
      <c r="AF7" s="10">
        <v>790</v>
      </c>
      <c r="AG7" s="10">
        <v>319</v>
      </c>
      <c r="AH7" s="10"/>
      <c r="AI7" s="10">
        <v>677</v>
      </c>
      <c r="AJ7" s="10">
        <v>592</v>
      </c>
      <c r="AK7" s="10">
        <v>159</v>
      </c>
      <c r="AL7" s="10">
        <v>35</v>
      </c>
      <c r="AM7" s="10">
        <v>280</v>
      </c>
      <c r="AN7" s="10"/>
      <c r="AO7" s="10">
        <v>361</v>
      </c>
      <c r="AP7" s="10">
        <v>748</v>
      </c>
      <c r="AQ7" s="10">
        <v>155</v>
      </c>
      <c r="AR7" s="10"/>
      <c r="AS7" s="10">
        <v>482</v>
      </c>
      <c r="AT7" s="10">
        <v>495</v>
      </c>
      <c r="AU7" s="10">
        <v>537</v>
      </c>
      <c r="AV7" s="10">
        <v>231</v>
      </c>
      <c r="AW7" s="10">
        <v>21</v>
      </c>
      <c r="AX7" s="10"/>
      <c r="AY7" s="10">
        <v>18</v>
      </c>
      <c r="AZ7" s="10">
        <v>106</v>
      </c>
      <c r="BA7" s="10">
        <v>130</v>
      </c>
      <c r="BB7" s="10">
        <v>155</v>
      </c>
      <c r="BC7" s="10">
        <v>201</v>
      </c>
      <c r="BD7" s="10">
        <v>225</v>
      </c>
      <c r="BE7" s="10">
        <v>193</v>
      </c>
      <c r="BF7" s="10">
        <v>148</v>
      </c>
      <c r="BG7" s="10">
        <v>124</v>
      </c>
      <c r="BH7" s="10">
        <v>125</v>
      </c>
      <c r="BI7" s="10">
        <v>149</v>
      </c>
      <c r="BJ7" s="10">
        <v>118</v>
      </c>
      <c r="BK7" s="10">
        <v>87</v>
      </c>
      <c r="BL7" s="10">
        <v>41</v>
      </c>
      <c r="BM7" s="10">
        <v>30</v>
      </c>
      <c r="BN7" s="10">
        <v>84</v>
      </c>
      <c r="BO7" s="10"/>
      <c r="BP7" s="10">
        <v>466</v>
      </c>
      <c r="BQ7" s="10">
        <v>550</v>
      </c>
      <c r="BR7" s="10">
        <v>284</v>
      </c>
      <c r="BS7" s="10">
        <v>414</v>
      </c>
      <c r="BT7" s="10">
        <v>212</v>
      </c>
      <c r="BU7" s="10">
        <v>114</v>
      </c>
      <c r="BV7" s="10"/>
      <c r="BW7" s="10">
        <v>76</v>
      </c>
      <c r="BX7" s="10">
        <v>467</v>
      </c>
      <c r="BY7" s="10">
        <v>585</v>
      </c>
      <c r="BZ7" s="10">
        <v>401</v>
      </c>
      <c r="CA7" s="10">
        <v>210</v>
      </c>
      <c r="CB7" s="10">
        <v>74</v>
      </c>
      <c r="CC7" s="10">
        <v>53</v>
      </c>
      <c r="CD7" s="10">
        <v>82</v>
      </c>
      <c r="CE7" s="10"/>
      <c r="CF7" s="10">
        <v>159</v>
      </c>
      <c r="CG7" s="10">
        <v>748</v>
      </c>
      <c r="CH7" s="10">
        <v>761</v>
      </c>
      <c r="CI7" s="10">
        <v>297</v>
      </c>
      <c r="CJ7" s="10">
        <v>76</v>
      </c>
      <c r="CK7" s="10"/>
      <c r="CL7" s="10">
        <v>213</v>
      </c>
      <c r="CM7" s="10"/>
      <c r="CN7" s="10">
        <v>1173</v>
      </c>
      <c r="CO7" s="10">
        <v>389</v>
      </c>
      <c r="CP7" s="10">
        <v>479</v>
      </c>
    </row>
    <row r="8" spans="2:94" ht="30" customHeight="1" x14ac:dyDescent="0.35">
      <c r="B8" s="11" t="s">
        <v>20</v>
      </c>
      <c r="C8" s="11">
        <v>2040</v>
      </c>
      <c r="D8" s="11">
        <v>1016</v>
      </c>
      <c r="E8" s="11">
        <v>1013</v>
      </c>
      <c r="F8" s="11"/>
      <c r="G8" s="11">
        <v>304</v>
      </c>
      <c r="H8" s="11">
        <v>342</v>
      </c>
      <c r="I8" s="11">
        <v>317</v>
      </c>
      <c r="J8" s="11">
        <v>343</v>
      </c>
      <c r="K8" s="11">
        <v>301</v>
      </c>
      <c r="L8" s="11">
        <v>433</v>
      </c>
      <c r="M8" s="11"/>
      <c r="N8" s="11">
        <v>530</v>
      </c>
      <c r="O8" s="11">
        <v>554</v>
      </c>
      <c r="P8" s="11">
        <v>447</v>
      </c>
      <c r="Q8" s="11">
        <v>502</v>
      </c>
      <c r="R8" s="11"/>
      <c r="S8" s="11">
        <v>294</v>
      </c>
      <c r="T8" s="11">
        <v>260</v>
      </c>
      <c r="U8" s="11">
        <v>185</v>
      </c>
      <c r="V8" s="11">
        <v>210</v>
      </c>
      <c r="W8" s="11">
        <v>154</v>
      </c>
      <c r="X8" s="11">
        <v>190</v>
      </c>
      <c r="Y8" s="11">
        <v>152</v>
      </c>
      <c r="Z8" s="11">
        <v>66</v>
      </c>
      <c r="AA8" s="11">
        <v>236</v>
      </c>
      <c r="AB8" s="11">
        <v>184</v>
      </c>
      <c r="AC8" s="11">
        <v>109</v>
      </c>
      <c r="AD8" s="11"/>
      <c r="AE8" s="11">
        <v>739</v>
      </c>
      <c r="AF8" s="11">
        <v>792</v>
      </c>
      <c r="AG8" s="11">
        <v>313</v>
      </c>
      <c r="AH8" s="11"/>
      <c r="AI8" s="11">
        <v>687</v>
      </c>
      <c r="AJ8" s="11">
        <v>584</v>
      </c>
      <c r="AK8" s="11">
        <v>159</v>
      </c>
      <c r="AL8" s="11">
        <v>35</v>
      </c>
      <c r="AM8" s="11">
        <v>274</v>
      </c>
      <c r="AN8" s="11"/>
      <c r="AO8" s="11">
        <v>364</v>
      </c>
      <c r="AP8" s="11">
        <v>741</v>
      </c>
      <c r="AQ8" s="11">
        <v>156</v>
      </c>
      <c r="AR8" s="11"/>
      <c r="AS8" s="11">
        <v>490</v>
      </c>
      <c r="AT8" s="11">
        <v>493</v>
      </c>
      <c r="AU8" s="11">
        <v>529</v>
      </c>
      <c r="AV8" s="11">
        <v>226</v>
      </c>
      <c r="AW8" s="11">
        <v>20</v>
      </c>
      <c r="AX8" s="11"/>
      <c r="AY8" s="11">
        <v>17</v>
      </c>
      <c r="AZ8" s="11">
        <v>105</v>
      </c>
      <c r="BA8" s="11">
        <v>132</v>
      </c>
      <c r="BB8" s="11">
        <v>156</v>
      </c>
      <c r="BC8" s="11">
        <v>206</v>
      </c>
      <c r="BD8" s="11">
        <v>227</v>
      </c>
      <c r="BE8" s="11">
        <v>196</v>
      </c>
      <c r="BF8" s="11">
        <v>149</v>
      </c>
      <c r="BG8" s="11">
        <v>123</v>
      </c>
      <c r="BH8" s="11">
        <v>122</v>
      </c>
      <c r="BI8" s="11">
        <v>145</v>
      </c>
      <c r="BJ8" s="11">
        <v>116</v>
      </c>
      <c r="BK8" s="11">
        <v>85</v>
      </c>
      <c r="BL8" s="11">
        <v>41</v>
      </c>
      <c r="BM8" s="11">
        <v>29</v>
      </c>
      <c r="BN8" s="11">
        <v>82</v>
      </c>
      <c r="BO8" s="11"/>
      <c r="BP8" s="11">
        <v>462</v>
      </c>
      <c r="BQ8" s="11">
        <v>553</v>
      </c>
      <c r="BR8" s="11">
        <v>280</v>
      </c>
      <c r="BS8" s="11">
        <v>413</v>
      </c>
      <c r="BT8" s="11">
        <v>213</v>
      </c>
      <c r="BU8" s="11">
        <v>117</v>
      </c>
      <c r="BV8" s="11"/>
      <c r="BW8" s="11">
        <v>75</v>
      </c>
      <c r="BX8" s="11">
        <v>464</v>
      </c>
      <c r="BY8" s="11">
        <v>589</v>
      </c>
      <c r="BZ8" s="11">
        <v>403</v>
      </c>
      <c r="CA8" s="11">
        <v>210</v>
      </c>
      <c r="CB8" s="11">
        <v>73</v>
      </c>
      <c r="CC8" s="11">
        <v>53</v>
      </c>
      <c r="CD8" s="11">
        <v>80</v>
      </c>
      <c r="CE8" s="11"/>
      <c r="CF8" s="11">
        <v>160</v>
      </c>
      <c r="CG8" s="11">
        <v>755</v>
      </c>
      <c r="CH8" s="11">
        <v>757</v>
      </c>
      <c r="CI8" s="11">
        <v>293</v>
      </c>
      <c r="CJ8" s="11">
        <v>75</v>
      </c>
      <c r="CK8" s="11"/>
      <c r="CL8" s="11">
        <v>214</v>
      </c>
      <c r="CM8" s="11"/>
      <c r="CN8" s="11">
        <v>1170</v>
      </c>
      <c r="CO8" s="11">
        <v>387</v>
      </c>
      <c r="CP8" s="11">
        <v>483</v>
      </c>
    </row>
    <row r="9" spans="2:94" ht="43.5" x14ac:dyDescent="0.35">
      <c r="B9" s="18" t="s">
        <v>340</v>
      </c>
      <c r="C9" s="17">
        <v>0.102766629140877</v>
      </c>
      <c r="D9" s="17">
        <v>0.12554231475363201</v>
      </c>
      <c r="E9" s="17">
        <v>8.1032385602149301E-2</v>
      </c>
      <c r="F9" s="17"/>
      <c r="G9" s="17">
        <v>0.174647678305137</v>
      </c>
      <c r="H9" s="17">
        <v>0.18369755857812101</v>
      </c>
      <c r="I9" s="17">
        <v>0.113737579255132</v>
      </c>
      <c r="J9" s="17">
        <v>7.0551296804352306E-2</v>
      </c>
      <c r="K9" s="17">
        <v>6.8829936333281105E-2</v>
      </c>
      <c r="L9" s="17">
        <v>2.94358008257058E-2</v>
      </c>
      <c r="M9" s="17"/>
      <c r="N9" s="17">
        <v>0.124995129466776</v>
      </c>
      <c r="O9" s="17">
        <v>9.6106204068799994E-2</v>
      </c>
      <c r="P9" s="17">
        <v>0.11072567063828</v>
      </c>
      <c r="Q9" s="17">
        <v>8.0998267288372006E-2</v>
      </c>
      <c r="R9" s="17"/>
      <c r="S9" s="17">
        <v>0.185047808479578</v>
      </c>
      <c r="T9" s="17">
        <v>7.6026215286211493E-2</v>
      </c>
      <c r="U9" s="17">
        <v>9.0422785957798901E-2</v>
      </c>
      <c r="V9" s="17">
        <v>8.7760808297342105E-2</v>
      </c>
      <c r="W9" s="17">
        <v>6.8891310407789494E-2</v>
      </c>
      <c r="X9" s="17">
        <v>9.2978001221738701E-2</v>
      </c>
      <c r="Y9" s="17">
        <v>0.124333636535622</v>
      </c>
      <c r="Z9" s="17">
        <v>5.8245527222992297E-2</v>
      </c>
      <c r="AA9" s="17">
        <v>9.9340697970493094E-2</v>
      </c>
      <c r="AB9" s="17">
        <v>7.2585989532334194E-2</v>
      </c>
      <c r="AC9" s="17">
        <v>0.114982087029687</v>
      </c>
      <c r="AD9" s="17"/>
      <c r="AE9" s="17">
        <v>6.9857075090066903E-2</v>
      </c>
      <c r="AF9" s="17">
        <v>0.12744336782917601</v>
      </c>
      <c r="AG9" s="17">
        <v>0.10558278070339799</v>
      </c>
      <c r="AH9" s="17"/>
      <c r="AI9" s="17">
        <v>7.3429483157163702E-2</v>
      </c>
      <c r="AJ9" s="17">
        <v>0.155288990661931</v>
      </c>
      <c r="AK9" s="17">
        <v>0.11999081283568599</v>
      </c>
      <c r="AL9" s="17">
        <v>2.57262634376564E-2</v>
      </c>
      <c r="AM9" s="17">
        <v>9.16955875630069E-2</v>
      </c>
      <c r="AN9" s="17"/>
      <c r="AO9" s="17">
        <v>0.111401590860426</v>
      </c>
      <c r="AP9" s="17">
        <v>0.153329306456498</v>
      </c>
      <c r="AQ9" s="17">
        <v>0.154768287693689</v>
      </c>
      <c r="AR9" s="17"/>
      <c r="AS9" s="17">
        <v>6.7618303570027904E-2</v>
      </c>
      <c r="AT9" s="17">
        <v>9.0278566221665205E-2</v>
      </c>
      <c r="AU9" s="17">
        <v>0.127019076852665</v>
      </c>
      <c r="AV9" s="17">
        <v>0.17011395505466101</v>
      </c>
      <c r="AW9" s="17">
        <v>0.14026185569142499</v>
      </c>
      <c r="AX9" s="17"/>
      <c r="AY9" s="17">
        <v>0.110802899012564</v>
      </c>
      <c r="AZ9" s="17">
        <v>0.11414596746406</v>
      </c>
      <c r="BA9" s="17">
        <v>9.5158113407241895E-2</v>
      </c>
      <c r="BB9" s="17">
        <v>0.10787545543974</v>
      </c>
      <c r="BC9" s="17">
        <v>5.9567487105819099E-2</v>
      </c>
      <c r="BD9" s="17">
        <v>6.9834111104112404E-2</v>
      </c>
      <c r="BE9" s="17">
        <v>0.100916365793753</v>
      </c>
      <c r="BF9" s="17">
        <v>9.8560356250782702E-2</v>
      </c>
      <c r="BG9" s="17">
        <v>7.2020439260294403E-2</v>
      </c>
      <c r="BH9" s="17">
        <v>0.15996201334759999</v>
      </c>
      <c r="BI9" s="17">
        <v>9.0659520728342199E-2</v>
      </c>
      <c r="BJ9" s="17">
        <v>0.101079711304182</v>
      </c>
      <c r="BK9" s="17">
        <v>0.13807344395267099</v>
      </c>
      <c r="BL9" s="17">
        <v>0.14461652838872299</v>
      </c>
      <c r="BM9" s="17">
        <v>0.161298317515989</v>
      </c>
      <c r="BN9" s="17">
        <v>0.31047735703435098</v>
      </c>
      <c r="BO9" s="17"/>
      <c r="BP9" s="17">
        <v>0.19812839963378601</v>
      </c>
      <c r="BQ9" s="17">
        <v>7.4522063100031399E-2</v>
      </c>
      <c r="BR9" s="17">
        <v>8.6635109496536397E-2</v>
      </c>
      <c r="BS9" s="17">
        <v>9.5988090741700199E-2</v>
      </c>
      <c r="BT9" s="17">
        <v>3.7873793565335302E-2</v>
      </c>
      <c r="BU9" s="17">
        <v>4.1424232645070197E-2</v>
      </c>
      <c r="BV9" s="17"/>
      <c r="BW9" s="17">
        <v>0.19432043369067301</v>
      </c>
      <c r="BX9" s="17">
        <v>0.102621907812027</v>
      </c>
      <c r="BY9" s="17">
        <v>8.9572551905895095E-2</v>
      </c>
      <c r="BZ9" s="17">
        <v>0.112701010707548</v>
      </c>
      <c r="CA9" s="17">
        <v>0.100191680919446</v>
      </c>
      <c r="CB9" s="17">
        <v>0.14564075909644</v>
      </c>
      <c r="CC9" s="17">
        <v>0.146331580996617</v>
      </c>
      <c r="CD9" s="17">
        <v>5.8624572544075298E-2</v>
      </c>
      <c r="CE9" s="17"/>
      <c r="CF9" s="17">
        <v>0.27197094762144303</v>
      </c>
      <c r="CG9" s="17">
        <v>9.4281139830782595E-2</v>
      </c>
      <c r="CH9" s="17">
        <v>8.5592518795350403E-2</v>
      </c>
      <c r="CI9" s="17">
        <v>8.2700559385926603E-2</v>
      </c>
      <c r="CJ9" s="17">
        <v>7.9794717689248604E-2</v>
      </c>
      <c r="CK9" s="17"/>
      <c r="CL9" s="17">
        <v>0.108155363986808</v>
      </c>
      <c r="CM9" s="17"/>
      <c r="CN9" s="17">
        <v>9.2378663263167501E-2</v>
      </c>
      <c r="CO9" s="17">
        <v>9.9771746145211601E-2</v>
      </c>
      <c r="CP9" s="17">
        <v>0.13033411236911499</v>
      </c>
    </row>
    <row r="10" spans="2:94" ht="43.5" x14ac:dyDescent="0.35">
      <c r="B10" s="18" t="s">
        <v>341</v>
      </c>
      <c r="C10" s="17">
        <v>0.26103864556098799</v>
      </c>
      <c r="D10" s="17">
        <v>0.25530486076791298</v>
      </c>
      <c r="E10" s="17">
        <v>0.26672530551182699</v>
      </c>
      <c r="F10" s="17"/>
      <c r="G10" s="17">
        <v>0.31461793176988201</v>
      </c>
      <c r="H10" s="17">
        <v>0.30265092925513198</v>
      </c>
      <c r="I10" s="17">
        <v>0.29093238327378701</v>
      </c>
      <c r="J10" s="17">
        <v>0.27816203466420703</v>
      </c>
      <c r="K10" s="17">
        <v>0.198916483975939</v>
      </c>
      <c r="L10" s="17">
        <v>0.19825222617782201</v>
      </c>
      <c r="M10" s="17"/>
      <c r="N10" s="17">
        <v>0.26560944150259203</v>
      </c>
      <c r="O10" s="17">
        <v>0.25419581123149898</v>
      </c>
      <c r="P10" s="17">
        <v>0.26401194204010298</v>
      </c>
      <c r="Q10" s="17">
        <v>0.25876446915287699</v>
      </c>
      <c r="R10" s="17"/>
      <c r="S10" s="17">
        <v>0.32175725206950401</v>
      </c>
      <c r="T10" s="17">
        <v>0.23274649292864</v>
      </c>
      <c r="U10" s="17">
        <v>0.27909376051688001</v>
      </c>
      <c r="V10" s="17">
        <v>0.248049142375075</v>
      </c>
      <c r="W10" s="17">
        <v>0.26302078905635101</v>
      </c>
      <c r="X10" s="17">
        <v>0.30072923338391</v>
      </c>
      <c r="Y10" s="17">
        <v>0.24312471730554</v>
      </c>
      <c r="Z10" s="17">
        <v>0.27445414002469198</v>
      </c>
      <c r="AA10" s="17">
        <v>0.25119969122121899</v>
      </c>
      <c r="AB10" s="17">
        <v>0.21284902267491501</v>
      </c>
      <c r="AC10" s="17">
        <v>0.20646134013381001</v>
      </c>
      <c r="AD10" s="17"/>
      <c r="AE10" s="17">
        <v>0.20536290044178099</v>
      </c>
      <c r="AF10" s="17">
        <v>0.28363287814625399</v>
      </c>
      <c r="AG10" s="17">
        <v>0.297146238693408</v>
      </c>
      <c r="AH10" s="17"/>
      <c r="AI10" s="17">
        <v>0.21034590503817899</v>
      </c>
      <c r="AJ10" s="17">
        <v>0.32784260993932302</v>
      </c>
      <c r="AK10" s="17">
        <v>0.27416297384837102</v>
      </c>
      <c r="AL10" s="17">
        <v>0.15870963556432299</v>
      </c>
      <c r="AM10" s="17">
        <v>0.230068762942157</v>
      </c>
      <c r="AN10" s="17"/>
      <c r="AO10" s="17">
        <v>0.231147843276406</v>
      </c>
      <c r="AP10" s="17">
        <v>0.349267677213635</v>
      </c>
      <c r="AQ10" s="17">
        <v>0.28498098510467301</v>
      </c>
      <c r="AR10" s="17"/>
      <c r="AS10" s="17">
        <v>0.24432255393069499</v>
      </c>
      <c r="AT10" s="17">
        <v>0.26393139817718198</v>
      </c>
      <c r="AU10" s="17">
        <v>0.27739001181371198</v>
      </c>
      <c r="AV10" s="17">
        <v>0.28975140559238599</v>
      </c>
      <c r="AW10" s="17">
        <v>0.18556197933618199</v>
      </c>
      <c r="AX10" s="17"/>
      <c r="AY10" s="17">
        <v>0.34139921805254297</v>
      </c>
      <c r="AZ10" s="17">
        <v>0.329202849124553</v>
      </c>
      <c r="BA10" s="17">
        <v>0.20117190024684301</v>
      </c>
      <c r="BB10" s="17">
        <v>0.21686779485394</v>
      </c>
      <c r="BC10" s="17">
        <v>0.25208335869778897</v>
      </c>
      <c r="BD10" s="17">
        <v>0.27015943574099499</v>
      </c>
      <c r="BE10" s="17">
        <v>0.238766594023686</v>
      </c>
      <c r="BF10" s="17">
        <v>0.285007062482109</v>
      </c>
      <c r="BG10" s="17">
        <v>0.32610250196437801</v>
      </c>
      <c r="BH10" s="17">
        <v>0.24734094089866501</v>
      </c>
      <c r="BI10" s="17">
        <v>0.26180814732822499</v>
      </c>
      <c r="BJ10" s="17">
        <v>0.27549695323526302</v>
      </c>
      <c r="BK10" s="17">
        <v>0.161622977260792</v>
      </c>
      <c r="BL10" s="17">
        <v>0.25732841077666602</v>
      </c>
      <c r="BM10" s="17">
        <v>0.33355770977562399</v>
      </c>
      <c r="BN10" s="17">
        <v>0.337177273670699</v>
      </c>
      <c r="BO10" s="17"/>
      <c r="BP10" s="17">
        <v>0.33647929545634803</v>
      </c>
      <c r="BQ10" s="17">
        <v>0.23939817794590601</v>
      </c>
      <c r="BR10" s="17">
        <v>0.26610291140081599</v>
      </c>
      <c r="BS10" s="17">
        <v>0.237695542854091</v>
      </c>
      <c r="BT10" s="17">
        <v>0.209175769273139</v>
      </c>
      <c r="BU10" s="17">
        <v>0.23278072028771701</v>
      </c>
      <c r="BV10" s="17"/>
      <c r="BW10" s="17">
        <v>0.29556948125152399</v>
      </c>
      <c r="BX10" s="17">
        <v>0.26867969896388999</v>
      </c>
      <c r="BY10" s="17">
        <v>0.27203511358030003</v>
      </c>
      <c r="BZ10" s="17">
        <v>0.24494739578673699</v>
      </c>
      <c r="CA10" s="17">
        <v>0.23334555935608101</v>
      </c>
      <c r="CB10" s="17">
        <v>0.23176644614116401</v>
      </c>
      <c r="CC10" s="17">
        <v>0.33439938068991198</v>
      </c>
      <c r="CD10" s="17">
        <v>0.233980152832135</v>
      </c>
      <c r="CE10" s="17"/>
      <c r="CF10" s="17">
        <v>0.23618675221517099</v>
      </c>
      <c r="CG10" s="17">
        <v>0.232631743606147</v>
      </c>
      <c r="CH10" s="17">
        <v>0.302203352365779</v>
      </c>
      <c r="CI10" s="17">
        <v>0.24810444017753799</v>
      </c>
      <c r="CJ10" s="17">
        <v>0.23457812026385799</v>
      </c>
      <c r="CK10" s="17"/>
      <c r="CL10" s="17">
        <v>0.35391273554970898</v>
      </c>
      <c r="CM10" s="17"/>
      <c r="CN10" s="17">
        <v>0.25824539475583802</v>
      </c>
      <c r="CO10" s="17">
        <v>0.29695876182680597</v>
      </c>
      <c r="CP10" s="17">
        <v>0.239005256714202</v>
      </c>
    </row>
    <row r="11" spans="2:94" ht="43.5" x14ac:dyDescent="0.35">
      <c r="B11" s="18" t="s">
        <v>342</v>
      </c>
      <c r="C11" s="17">
        <v>0.36504093919986702</v>
      </c>
      <c r="D11" s="17">
        <v>0.37230444057354001</v>
      </c>
      <c r="E11" s="17">
        <v>0.35876728894158499</v>
      </c>
      <c r="F11" s="17"/>
      <c r="G11" s="17">
        <v>0.35658514720297102</v>
      </c>
      <c r="H11" s="17">
        <v>0.35004273775085498</v>
      </c>
      <c r="I11" s="17">
        <v>0.33136623268161403</v>
      </c>
      <c r="J11" s="17">
        <v>0.372893585855404</v>
      </c>
      <c r="K11" s="17">
        <v>0.37544100123410101</v>
      </c>
      <c r="L11" s="17">
        <v>0.39407658925907302</v>
      </c>
      <c r="M11" s="17"/>
      <c r="N11" s="17">
        <v>0.37283223473156302</v>
      </c>
      <c r="O11" s="17">
        <v>0.38976376063151102</v>
      </c>
      <c r="P11" s="17">
        <v>0.35703519746280998</v>
      </c>
      <c r="Q11" s="17">
        <v>0.33766039638606998</v>
      </c>
      <c r="R11" s="17"/>
      <c r="S11" s="17">
        <v>0.33212797431940799</v>
      </c>
      <c r="T11" s="17">
        <v>0.359491126581995</v>
      </c>
      <c r="U11" s="17">
        <v>0.36280943545677002</v>
      </c>
      <c r="V11" s="17">
        <v>0.385536736626933</v>
      </c>
      <c r="W11" s="17">
        <v>0.400103343572353</v>
      </c>
      <c r="X11" s="17">
        <v>0.38244891968407002</v>
      </c>
      <c r="Y11" s="17">
        <v>0.33233223017104002</v>
      </c>
      <c r="Z11" s="17">
        <v>0.37956442662845802</v>
      </c>
      <c r="AA11" s="17">
        <v>0.32812568675606302</v>
      </c>
      <c r="AB11" s="17">
        <v>0.43731463401981202</v>
      </c>
      <c r="AC11" s="17">
        <v>0.34613683753511798</v>
      </c>
      <c r="AD11" s="17"/>
      <c r="AE11" s="17">
        <v>0.35865789728678099</v>
      </c>
      <c r="AF11" s="17">
        <v>0.38148449823611302</v>
      </c>
      <c r="AG11" s="17">
        <v>0.32910807243311402</v>
      </c>
      <c r="AH11" s="17"/>
      <c r="AI11" s="17">
        <v>0.37402906864306801</v>
      </c>
      <c r="AJ11" s="17">
        <v>0.34138822912452199</v>
      </c>
      <c r="AK11" s="17">
        <v>0.441784807645138</v>
      </c>
      <c r="AL11" s="17">
        <v>0.26622897922675098</v>
      </c>
      <c r="AM11" s="17">
        <v>0.34993216599757199</v>
      </c>
      <c r="AN11" s="17"/>
      <c r="AO11" s="17">
        <v>0.34891425511479202</v>
      </c>
      <c r="AP11" s="17">
        <v>0.34767838173646998</v>
      </c>
      <c r="AQ11" s="17">
        <v>0.40870593665173</v>
      </c>
      <c r="AR11" s="17"/>
      <c r="AS11" s="17">
        <v>0.31856750400966899</v>
      </c>
      <c r="AT11" s="17">
        <v>0.37777447824530402</v>
      </c>
      <c r="AU11" s="17">
        <v>0.38988487960756602</v>
      </c>
      <c r="AV11" s="17">
        <v>0.33482637836092799</v>
      </c>
      <c r="AW11" s="17">
        <v>0.52532719520499305</v>
      </c>
      <c r="AX11" s="17"/>
      <c r="AY11" s="17">
        <v>0.22081461329343199</v>
      </c>
      <c r="AZ11" s="17">
        <v>0.29978302700073201</v>
      </c>
      <c r="BA11" s="17">
        <v>0.32760892165803102</v>
      </c>
      <c r="BB11" s="17">
        <v>0.38068239774870799</v>
      </c>
      <c r="BC11" s="17">
        <v>0.42011511916862199</v>
      </c>
      <c r="BD11" s="17">
        <v>0.36740767397789298</v>
      </c>
      <c r="BE11" s="17">
        <v>0.32384487529734002</v>
      </c>
      <c r="BF11" s="17">
        <v>0.33069200950952699</v>
      </c>
      <c r="BG11" s="17">
        <v>0.39942031593521898</v>
      </c>
      <c r="BH11" s="17">
        <v>0.37245981012599799</v>
      </c>
      <c r="BI11" s="17">
        <v>0.431596592501237</v>
      </c>
      <c r="BJ11" s="17">
        <v>0.40118140630334898</v>
      </c>
      <c r="BK11" s="17">
        <v>0.42322695384847497</v>
      </c>
      <c r="BL11" s="17">
        <v>0.37152410987790901</v>
      </c>
      <c r="BM11" s="17">
        <v>0.27175530941475001</v>
      </c>
      <c r="BN11" s="17">
        <v>0.24906229108535599</v>
      </c>
      <c r="BO11" s="17"/>
      <c r="BP11" s="17">
        <v>0.30024384779899799</v>
      </c>
      <c r="BQ11" s="17">
        <v>0.381207986657709</v>
      </c>
      <c r="BR11" s="17">
        <v>0.39611305128277902</v>
      </c>
      <c r="BS11" s="17">
        <v>0.36067828246991801</v>
      </c>
      <c r="BT11" s="17">
        <v>0.42540214830645601</v>
      </c>
      <c r="BU11" s="17">
        <v>0.37920755062099398</v>
      </c>
      <c r="BV11" s="17"/>
      <c r="BW11" s="17">
        <v>0.25839348959337399</v>
      </c>
      <c r="BX11" s="17">
        <v>0.36350198045787802</v>
      </c>
      <c r="BY11" s="17">
        <v>0.385513114793469</v>
      </c>
      <c r="BZ11" s="17">
        <v>0.37420105794296898</v>
      </c>
      <c r="CA11" s="17">
        <v>0.40467962922245698</v>
      </c>
      <c r="CB11" s="17">
        <v>0.32701488215700403</v>
      </c>
      <c r="CC11" s="17">
        <v>0.29870350381677802</v>
      </c>
      <c r="CD11" s="17">
        <v>0.35480439576457401</v>
      </c>
      <c r="CE11" s="17"/>
      <c r="CF11" s="17">
        <v>0.25652263636028499</v>
      </c>
      <c r="CG11" s="17">
        <v>0.38473141703685398</v>
      </c>
      <c r="CH11" s="17">
        <v>0.35197234789652299</v>
      </c>
      <c r="CI11" s="17">
        <v>0.394100082139835</v>
      </c>
      <c r="CJ11" s="17">
        <v>0.41641566624583498</v>
      </c>
      <c r="CK11" s="17"/>
      <c r="CL11" s="17">
        <v>0.35650777151242602</v>
      </c>
      <c r="CM11" s="17"/>
      <c r="CN11" s="17">
        <v>0.38503498940176401</v>
      </c>
      <c r="CO11" s="17">
        <v>0.33002611579562902</v>
      </c>
      <c r="CP11" s="17">
        <v>0.34467727234439099</v>
      </c>
    </row>
    <row r="12" spans="2:94" ht="43.5" x14ac:dyDescent="0.35">
      <c r="B12" s="18" t="s">
        <v>343</v>
      </c>
      <c r="C12" s="17">
        <v>0.165581033896431</v>
      </c>
      <c r="D12" s="17">
        <v>0.16161689214675101</v>
      </c>
      <c r="E12" s="17">
        <v>0.167357383950476</v>
      </c>
      <c r="F12" s="17"/>
      <c r="G12" s="17">
        <v>5.9119872660037098E-2</v>
      </c>
      <c r="H12" s="17">
        <v>6.4420766571852597E-2</v>
      </c>
      <c r="I12" s="17">
        <v>0.14645050035308199</v>
      </c>
      <c r="J12" s="17">
        <v>0.158905588723183</v>
      </c>
      <c r="K12" s="17">
        <v>0.25109239596616501</v>
      </c>
      <c r="L12" s="17">
        <v>0.28010151880289902</v>
      </c>
      <c r="M12" s="17"/>
      <c r="N12" s="17">
        <v>0.16483966695511301</v>
      </c>
      <c r="O12" s="17">
        <v>0.16421517805463701</v>
      </c>
      <c r="P12" s="17">
        <v>0.16830142202480899</v>
      </c>
      <c r="Q12" s="17">
        <v>0.16776044808214899</v>
      </c>
      <c r="R12" s="17"/>
      <c r="S12" s="17">
        <v>8.7821822078443093E-2</v>
      </c>
      <c r="T12" s="17">
        <v>0.19562342495961599</v>
      </c>
      <c r="U12" s="17">
        <v>0.19636406222195801</v>
      </c>
      <c r="V12" s="17">
        <v>0.17492187427081099</v>
      </c>
      <c r="W12" s="17">
        <v>0.175738733276498</v>
      </c>
      <c r="X12" s="17">
        <v>0.114428564813325</v>
      </c>
      <c r="Y12" s="17">
        <v>0.17424534825482399</v>
      </c>
      <c r="Z12" s="17">
        <v>0.179590691444282</v>
      </c>
      <c r="AA12" s="17">
        <v>0.19664153599053499</v>
      </c>
      <c r="AB12" s="17">
        <v>0.18413256024761601</v>
      </c>
      <c r="AC12" s="17">
        <v>0.189030478849497</v>
      </c>
      <c r="AD12" s="17"/>
      <c r="AE12" s="17">
        <v>0.25902113996029302</v>
      </c>
      <c r="AF12" s="17">
        <v>0.13103420751686601</v>
      </c>
      <c r="AG12" s="17">
        <v>8.5399414208637503E-2</v>
      </c>
      <c r="AH12" s="17"/>
      <c r="AI12" s="17">
        <v>0.26468097210258901</v>
      </c>
      <c r="AJ12" s="17">
        <v>8.5842367887940405E-2</v>
      </c>
      <c r="AK12" s="17">
        <v>9.1600758734306703E-2</v>
      </c>
      <c r="AL12" s="17">
        <v>0.49680344563720302</v>
      </c>
      <c r="AM12" s="17">
        <v>0.120576864362023</v>
      </c>
      <c r="AN12" s="17"/>
      <c r="AO12" s="17">
        <v>0.23894572150035501</v>
      </c>
      <c r="AP12" s="17">
        <v>6.2657726109157194E-2</v>
      </c>
      <c r="AQ12" s="17">
        <v>7.7337796520188906E-2</v>
      </c>
      <c r="AR12" s="17"/>
      <c r="AS12" s="17">
        <v>0.20179258035515901</v>
      </c>
      <c r="AT12" s="17">
        <v>0.14813562789270401</v>
      </c>
      <c r="AU12" s="17">
        <v>0.13988930673119199</v>
      </c>
      <c r="AV12" s="17">
        <v>0.14444459880597901</v>
      </c>
      <c r="AW12" s="17">
        <v>9.3753510588234806E-2</v>
      </c>
      <c r="AX12" s="17"/>
      <c r="AY12" s="17">
        <v>5.3189559721640897E-2</v>
      </c>
      <c r="AZ12" s="17">
        <v>0.154466046609126</v>
      </c>
      <c r="BA12" s="17">
        <v>0.217678704352399</v>
      </c>
      <c r="BB12" s="17">
        <v>0.13057538048474299</v>
      </c>
      <c r="BC12" s="17">
        <v>0.18020439719988399</v>
      </c>
      <c r="BD12" s="17">
        <v>0.18269681215015701</v>
      </c>
      <c r="BE12" s="17">
        <v>0.19284451029822</v>
      </c>
      <c r="BF12" s="17">
        <v>0.20606691082020701</v>
      </c>
      <c r="BG12" s="17">
        <v>0.137222513517261</v>
      </c>
      <c r="BH12" s="17">
        <v>0.14066492410117101</v>
      </c>
      <c r="BI12" s="17">
        <v>0.15271385799276799</v>
      </c>
      <c r="BJ12" s="17">
        <v>0.137378945547173</v>
      </c>
      <c r="BK12" s="17">
        <v>0.20639004160819799</v>
      </c>
      <c r="BL12" s="17">
        <v>9.9041312850330299E-2</v>
      </c>
      <c r="BM12" s="17">
        <v>0.16654926673515999</v>
      </c>
      <c r="BN12" s="17">
        <v>8.02819427661699E-2</v>
      </c>
      <c r="BO12" s="17"/>
      <c r="BP12" s="17">
        <v>8.1308702588868895E-2</v>
      </c>
      <c r="BQ12" s="17">
        <v>0.184655619168624</v>
      </c>
      <c r="BR12" s="17">
        <v>0.13626068934428401</v>
      </c>
      <c r="BS12" s="17">
        <v>0.19459235098449901</v>
      </c>
      <c r="BT12" s="17">
        <v>0.24107917003092899</v>
      </c>
      <c r="BU12" s="17">
        <v>0.24031593080647701</v>
      </c>
      <c r="BV12" s="17"/>
      <c r="BW12" s="17">
        <v>0.161900136555682</v>
      </c>
      <c r="BX12" s="17">
        <v>0.163302585853355</v>
      </c>
      <c r="BY12" s="17">
        <v>0.14546934320234201</v>
      </c>
      <c r="BZ12" s="17">
        <v>0.19069561794106399</v>
      </c>
      <c r="CA12" s="17">
        <v>0.182309806802855</v>
      </c>
      <c r="CB12" s="17">
        <v>0.23984207343713901</v>
      </c>
      <c r="CC12" s="17">
        <v>0.120199746480102</v>
      </c>
      <c r="CD12" s="17">
        <v>0.13280007938097699</v>
      </c>
      <c r="CE12" s="17"/>
      <c r="CF12" s="17">
        <v>0.151286505967797</v>
      </c>
      <c r="CG12" s="17">
        <v>0.19433675971478501</v>
      </c>
      <c r="CH12" s="17">
        <v>0.14264045791682001</v>
      </c>
      <c r="CI12" s="17">
        <v>0.15878313415707099</v>
      </c>
      <c r="CJ12" s="17">
        <v>0.16477089597448299</v>
      </c>
      <c r="CK12" s="17"/>
      <c r="CL12" s="17">
        <v>0.122304519032396</v>
      </c>
      <c r="CM12" s="17"/>
      <c r="CN12" s="17">
        <v>0.13960963306372801</v>
      </c>
      <c r="CO12" s="17">
        <v>0.166033836618664</v>
      </c>
      <c r="CP12" s="17">
        <v>0.22813711788695801</v>
      </c>
    </row>
    <row r="13" spans="2:94" x14ac:dyDescent="0.35">
      <c r="B13" s="18" t="s">
        <v>203</v>
      </c>
      <c r="C13" s="19">
        <v>0.105572752201837</v>
      </c>
      <c r="D13" s="19">
        <v>8.5231491758164094E-2</v>
      </c>
      <c r="E13" s="19">
        <v>0.126117635993964</v>
      </c>
      <c r="F13" s="19"/>
      <c r="G13" s="19">
        <v>9.5029370061972304E-2</v>
      </c>
      <c r="H13" s="19">
        <v>9.9188007844039305E-2</v>
      </c>
      <c r="I13" s="19">
        <v>0.117513304436385</v>
      </c>
      <c r="J13" s="19">
        <v>0.11948749395285301</v>
      </c>
      <c r="K13" s="19">
        <v>0.105720182490514</v>
      </c>
      <c r="L13" s="19">
        <v>9.8133864934500797E-2</v>
      </c>
      <c r="M13" s="19"/>
      <c r="N13" s="19">
        <v>7.17235273439564E-2</v>
      </c>
      <c r="O13" s="19">
        <v>9.5719046013553702E-2</v>
      </c>
      <c r="P13" s="19">
        <v>9.9925767833997994E-2</v>
      </c>
      <c r="Q13" s="19">
        <v>0.15481641909053201</v>
      </c>
      <c r="R13" s="19"/>
      <c r="S13" s="19">
        <v>7.3245143053066494E-2</v>
      </c>
      <c r="T13" s="19">
        <v>0.13611274024353801</v>
      </c>
      <c r="U13" s="19">
        <v>7.1309955846592304E-2</v>
      </c>
      <c r="V13" s="19">
        <v>0.10373143842983901</v>
      </c>
      <c r="W13" s="19">
        <v>9.2245823687008302E-2</v>
      </c>
      <c r="X13" s="19">
        <v>0.109415280896956</v>
      </c>
      <c r="Y13" s="19">
        <v>0.125964067732974</v>
      </c>
      <c r="Z13" s="19">
        <v>0.108145214679575</v>
      </c>
      <c r="AA13" s="19">
        <v>0.124692388061689</v>
      </c>
      <c r="AB13" s="19">
        <v>9.3117793525323303E-2</v>
      </c>
      <c r="AC13" s="19">
        <v>0.14338925645188799</v>
      </c>
      <c r="AD13" s="19"/>
      <c r="AE13" s="19">
        <v>0.107100987221079</v>
      </c>
      <c r="AF13" s="19">
        <v>7.6405048271592002E-2</v>
      </c>
      <c r="AG13" s="19">
        <v>0.18276349396144301</v>
      </c>
      <c r="AH13" s="19"/>
      <c r="AI13" s="19">
        <v>7.7514571059000004E-2</v>
      </c>
      <c r="AJ13" s="19">
        <v>8.9637802386283202E-2</v>
      </c>
      <c r="AK13" s="19">
        <v>7.2460646936499007E-2</v>
      </c>
      <c r="AL13" s="19">
        <v>5.2531676134067097E-2</v>
      </c>
      <c r="AM13" s="19">
        <v>0.20772661913524201</v>
      </c>
      <c r="AN13" s="19"/>
      <c r="AO13" s="19">
        <v>6.9590589248021695E-2</v>
      </c>
      <c r="AP13" s="19">
        <v>8.7066908484239397E-2</v>
      </c>
      <c r="AQ13" s="19">
        <v>7.4206994029718698E-2</v>
      </c>
      <c r="AR13" s="19"/>
      <c r="AS13" s="19">
        <v>0.16769905813444899</v>
      </c>
      <c r="AT13" s="19">
        <v>0.119879929463145</v>
      </c>
      <c r="AU13" s="19">
        <v>6.5816724994865294E-2</v>
      </c>
      <c r="AV13" s="19">
        <v>6.0863662186045601E-2</v>
      </c>
      <c r="AW13" s="19">
        <v>5.5095459179165703E-2</v>
      </c>
      <c r="AX13" s="19"/>
      <c r="AY13" s="19">
        <v>0.27379370991982099</v>
      </c>
      <c r="AZ13" s="19">
        <v>0.102402109801529</v>
      </c>
      <c r="BA13" s="19">
        <v>0.158382360335485</v>
      </c>
      <c r="BB13" s="19">
        <v>0.16399897147286999</v>
      </c>
      <c r="BC13" s="19">
        <v>8.8029637827886101E-2</v>
      </c>
      <c r="BD13" s="19">
        <v>0.109901967026843</v>
      </c>
      <c r="BE13" s="19">
        <v>0.143627654587001</v>
      </c>
      <c r="BF13" s="19">
        <v>7.9673660937373506E-2</v>
      </c>
      <c r="BG13" s="19">
        <v>6.5234229322847004E-2</v>
      </c>
      <c r="BH13" s="19">
        <v>7.9572311526565298E-2</v>
      </c>
      <c r="BI13" s="19">
        <v>6.32218814494276E-2</v>
      </c>
      <c r="BJ13" s="19">
        <v>8.4862983610033693E-2</v>
      </c>
      <c r="BK13" s="19">
        <v>7.0686583329864702E-2</v>
      </c>
      <c r="BL13" s="19">
        <v>0.12748963810637201</v>
      </c>
      <c r="BM13" s="19">
        <v>6.6839396558477301E-2</v>
      </c>
      <c r="BN13" s="19">
        <v>2.3001135443424199E-2</v>
      </c>
      <c r="BO13" s="19"/>
      <c r="BP13" s="19">
        <v>8.3839754521998502E-2</v>
      </c>
      <c r="BQ13" s="19">
        <v>0.12021615312773</v>
      </c>
      <c r="BR13" s="19">
        <v>0.11488823847558501</v>
      </c>
      <c r="BS13" s="19">
        <v>0.111045732949793</v>
      </c>
      <c r="BT13" s="19">
        <v>8.6469118824140795E-2</v>
      </c>
      <c r="BU13" s="19">
        <v>0.10627156563974199</v>
      </c>
      <c r="BV13" s="19"/>
      <c r="BW13" s="19">
        <v>8.9816458908747204E-2</v>
      </c>
      <c r="BX13" s="19">
        <v>0.10189382691285</v>
      </c>
      <c r="BY13" s="19">
        <v>0.107409876517994</v>
      </c>
      <c r="BZ13" s="19">
        <v>7.7454917621681996E-2</v>
      </c>
      <c r="CA13" s="19">
        <v>7.9473323699160395E-2</v>
      </c>
      <c r="CB13" s="19">
        <v>5.57358391682529E-2</v>
      </c>
      <c r="CC13" s="19">
        <v>0.100365788016591</v>
      </c>
      <c r="CD13" s="19">
        <v>0.21979079947823901</v>
      </c>
      <c r="CE13" s="19"/>
      <c r="CF13" s="19">
        <v>8.4033157835303907E-2</v>
      </c>
      <c r="CG13" s="19">
        <v>9.4018939811431501E-2</v>
      </c>
      <c r="CH13" s="19">
        <v>0.11759132302552799</v>
      </c>
      <c r="CI13" s="19">
        <v>0.116311784139629</v>
      </c>
      <c r="CJ13" s="19">
        <v>0.104440599826576</v>
      </c>
      <c r="CK13" s="19"/>
      <c r="CL13" s="19">
        <v>5.91196099186614E-2</v>
      </c>
      <c r="CM13" s="19"/>
      <c r="CN13" s="19">
        <v>0.124731319515501</v>
      </c>
      <c r="CO13" s="19">
        <v>0.10720953961368899</v>
      </c>
      <c r="CP13" s="19">
        <v>5.7846240685334699E-2</v>
      </c>
    </row>
    <row r="14" spans="2:94" x14ac:dyDescent="0.35">
      <c r="B14" t="s">
        <v>334</v>
      </c>
    </row>
    <row r="15" spans="2:94" x14ac:dyDescent="0.35">
      <c r="B15" t="s">
        <v>126</v>
      </c>
    </row>
    <row r="16" spans="2:94" x14ac:dyDescent="0.35">
      <c r="B16" t="s">
        <v>127</v>
      </c>
    </row>
    <row r="18" spans="2:2" x14ac:dyDescent="0.35">
      <c r="B18"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CP18"/>
  <sheetViews>
    <sheetView showGridLines="0" topLeftCell="A6" workbookViewId="0">
      <pane xSplit="2" topLeftCell="BJ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2041</v>
      </c>
      <c r="D7" s="10">
        <v>1029</v>
      </c>
      <c r="E7" s="10">
        <v>1001</v>
      </c>
      <c r="F7" s="10"/>
      <c r="G7" s="10">
        <v>310</v>
      </c>
      <c r="H7" s="10">
        <v>353</v>
      </c>
      <c r="I7" s="10">
        <v>327</v>
      </c>
      <c r="J7" s="10">
        <v>350</v>
      </c>
      <c r="K7" s="10">
        <v>319</v>
      </c>
      <c r="L7" s="10">
        <v>382</v>
      </c>
      <c r="M7" s="10"/>
      <c r="N7" s="10">
        <v>542</v>
      </c>
      <c r="O7" s="10">
        <v>566</v>
      </c>
      <c r="P7" s="10">
        <v>445</v>
      </c>
      <c r="Q7" s="10">
        <v>481</v>
      </c>
      <c r="R7" s="10"/>
      <c r="S7" s="10">
        <v>283</v>
      </c>
      <c r="T7" s="10">
        <v>267</v>
      </c>
      <c r="U7" s="10">
        <v>184</v>
      </c>
      <c r="V7" s="10">
        <v>221</v>
      </c>
      <c r="W7" s="10">
        <v>157</v>
      </c>
      <c r="X7" s="10">
        <v>185</v>
      </c>
      <c r="Y7" s="10">
        <v>159</v>
      </c>
      <c r="Z7" s="10">
        <v>68</v>
      </c>
      <c r="AA7" s="10">
        <v>245</v>
      </c>
      <c r="AB7" s="10">
        <v>162</v>
      </c>
      <c r="AC7" s="10">
        <v>110</v>
      </c>
      <c r="AD7" s="10"/>
      <c r="AE7" s="10">
        <v>730</v>
      </c>
      <c r="AF7" s="10">
        <v>790</v>
      </c>
      <c r="AG7" s="10">
        <v>319</v>
      </c>
      <c r="AH7" s="10"/>
      <c r="AI7" s="10">
        <v>677</v>
      </c>
      <c r="AJ7" s="10">
        <v>592</v>
      </c>
      <c r="AK7" s="10">
        <v>159</v>
      </c>
      <c r="AL7" s="10">
        <v>35</v>
      </c>
      <c r="AM7" s="10">
        <v>280</v>
      </c>
      <c r="AN7" s="10"/>
      <c r="AO7" s="10">
        <v>361</v>
      </c>
      <c r="AP7" s="10">
        <v>748</v>
      </c>
      <c r="AQ7" s="10">
        <v>155</v>
      </c>
      <c r="AR7" s="10"/>
      <c r="AS7" s="10">
        <v>482</v>
      </c>
      <c r="AT7" s="10">
        <v>495</v>
      </c>
      <c r="AU7" s="10">
        <v>537</v>
      </c>
      <c r="AV7" s="10">
        <v>231</v>
      </c>
      <c r="AW7" s="10">
        <v>21</v>
      </c>
      <c r="AX7" s="10"/>
      <c r="AY7" s="10">
        <v>18</v>
      </c>
      <c r="AZ7" s="10">
        <v>106</v>
      </c>
      <c r="BA7" s="10">
        <v>130</v>
      </c>
      <c r="BB7" s="10">
        <v>155</v>
      </c>
      <c r="BC7" s="10">
        <v>201</v>
      </c>
      <c r="BD7" s="10">
        <v>225</v>
      </c>
      <c r="BE7" s="10">
        <v>193</v>
      </c>
      <c r="BF7" s="10">
        <v>148</v>
      </c>
      <c r="BG7" s="10">
        <v>124</v>
      </c>
      <c r="BH7" s="10">
        <v>125</v>
      </c>
      <c r="BI7" s="10">
        <v>149</v>
      </c>
      <c r="BJ7" s="10">
        <v>118</v>
      </c>
      <c r="BK7" s="10">
        <v>87</v>
      </c>
      <c r="BL7" s="10">
        <v>41</v>
      </c>
      <c r="BM7" s="10">
        <v>30</v>
      </c>
      <c r="BN7" s="10">
        <v>84</v>
      </c>
      <c r="BO7" s="10"/>
      <c r="BP7" s="10">
        <v>466</v>
      </c>
      <c r="BQ7" s="10">
        <v>550</v>
      </c>
      <c r="BR7" s="10">
        <v>284</v>
      </c>
      <c r="BS7" s="10">
        <v>414</v>
      </c>
      <c r="BT7" s="10">
        <v>212</v>
      </c>
      <c r="BU7" s="10">
        <v>114</v>
      </c>
      <c r="BV7" s="10"/>
      <c r="BW7" s="10">
        <v>76</v>
      </c>
      <c r="BX7" s="10">
        <v>467</v>
      </c>
      <c r="BY7" s="10">
        <v>585</v>
      </c>
      <c r="BZ7" s="10">
        <v>401</v>
      </c>
      <c r="CA7" s="10">
        <v>210</v>
      </c>
      <c r="CB7" s="10">
        <v>74</v>
      </c>
      <c r="CC7" s="10">
        <v>53</v>
      </c>
      <c r="CD7" s="10">
        <v>82</v>
      </c>
      <c r="CE7" s="10"/>
      <c r="CF7" s="10">
        <v>159</v>
      </c>
      <c r="CG7" s="10">
        <v>748</v>
      </c>
      <c r="CH7" s="10">
        <v>761</v>
      </c>
      <c r="CI7" s="10">
        <v>297</v>
      </c>
      <c r="CJ7" s="10">
        <v>76</v>
      </c>
      <c r="CK7" s="10"/>
      <c r="CL7" s="10">
        <v>213</v>
      </c>
      <c r="CM7" s="10"/>
      <c r="CN7" s="10">
        <v>1173</v>
      </c>
      <c r="CO7" s="10">
        <v>389</v>
      </c>
      <c r="CP7" s="10">
        <v>479</v>
      </c>
    </row>
    <row r="8" spans="2:94" ht="30" customHeight="1" x14ac:dyDescent="0.35">
      <c r="B8" s="11" t="s">
        <v>20</v>
      </c>
      <c r="C8" s="11">
        <v>2040</v>
      </c>
      <c r="D8" s="11">
        <v>1016</v>
      </c>
      <c r="E8" s="11">
        <v>1013</v>
      </c>
      <c r="F8" s="11"/>
      <c r="G8" s="11">
        <v>304</v>
      </c>
      <c r="H8" s="11">
        <v>342</v>
      </c>
      <c r="I8" s="11">
        <v>317</v>
      </c>
      <c r="J8" s="11">
        <v>343</v>
      </c>
      <c r="K8" s="11">
        <v>301</v>
      </c>
      <c r="L8" s="11">
        <v>433</v>
      </c>
      <c r="M8" s="11"/>
      <c r="N8" s="11">
        <v>530</v>
      </c>
      <c r="O8" s="11">
        <v>554</v>
      </c>
      <c r="P8" s="11">
        <v>447</v>
      </c>
      <c r="Q8" s="11">
        <v>502</v>
      </c>
      <c r="R8" s="11"/>
      <c r="S8" s="11">
        <v>294</v>
      </c>
      <c r="T8" s="11">
        <v>260</v>
      </c>
      <c r="U8" s="11">
        <v>185</v>
      </c>
      <c r="V8" s="11">
        <v>210</v>
      </c>
      <c r="W8" s="11">
        <v>154</v>
      </c>
      <c r="X8" s="11">
        <v>190</v>
      </c>
      <c r="Y8" s="11">
        <v>152</v>
      </c>
      <c r="Z8" s="11">
        <v>66</v>
      </c>
      <c r="AA8" s="11">
        <v>236</v>
      </c>
      <c r="AB8" s="11">
        <v>184</v>
      </c>
      <c r="AC8" s="11">
        <v>109</v>
      </c>
      <c r="AD8" s="11"/>
      <c r="AE8" s="11">
        <v>739</v>
      </c>
      <c r="AF8" s="11">
        <v>792</v>
      </c>
      <c r="AG8" s="11">
        <v>313</v>
      </c>
      <c r="AH8" s="11"/>
      <c r="AI8" s="11">
        <v>687</v>
      </c>
      <c r="AJ8" s="11">
        <v>584</v>
      </c>
      <c r="AK8" s="11">
        <v>159</v>
      </c>
      <c r="AL8" s="11">
        <v>35</v>
      </c>
      <c r="AM8" s="11">
        <v>274</v>
      </c>
      <c r="AN8" s="11"/>
      <c r="AO8" s="11">
        <v>364</v>
      </c>
      <c r="AP8" s="11">
        <v>741</v>
      </c>
      <c r="AQ8" s="11">
        <v>156</v>
      </c>
      <c r="AR8" s="11"/>
      <c r="AS8" s="11">
        <v>490</v>
      </c>
      <c r="AT8" s="11">
        <v>493</v>
      </c>
      <c r="AU8" s="11">
        <v>529</v>
      </c>
      <c r="AV8" s="11">
        <v>226</v>
      </c>
      <c r="AW8" s="11">
        <v>20</v>
      </c>
      <c r="AX8" s="11"/>
      <c r="AY8" s="11">
        <v>17</v>
      </c>
      <c r="AZ8" s="11">
        <v>105</v>
      </c>
      <c r="BA8" s="11">
        <v>132</v>
      </c>
      <c r="BB8" s="11">
        <v>156</v>
      </c>
      <c r="BC8" s="11">
        <v>206</v>
      </c>
      <c r="BD8" s="11">
        <v>227</v>
      </c>
      <c r="BE8" s="11">
        <v>196</v>
      </c>
      <c r="BF8" s="11">
        <v>149</v>
      </c>
      <c r="BG8" s="11">
        <v>123</v>
      </c>
      <c r="BH8" s="11">
        <v>122</v>
      </c>
      <c r="BI8" s="11">
        <v>145</v>
      </c>
      <c r="BJ8" s="11">
        <v>116</v>
      </c>
      <c r="BK8" s="11">
        <v>85</v>
      </c>
      <c r="BL8" s="11">
        <v>41</v>
      </c>
      <c r="BM8" s="11">
        <v>29</v>
      </c>
      <c r="BN8" s="11">
        <v>82</v>
      </c>
      <c r="BO8" s="11"/>
      <c r="BP8" s="11">
        <v>462</v>
      </c>
      <c r="BQ8" s="11">
        <v>553</v>
      </c>
      <c r="BR8" s="11">
        <v>280</v>
      </c>
      <c r="BS8" s="11">
        <v>413</v>
      </c>
      <c r="BT8" s="11">
        <v>213</v>
      </c>
      <c r="BU8" s="11">
        <v>117</v>
      </c>
      <c r="BV8" s="11"/>
      <c r="BW8" s="11">
        <v>75</v>
      </c>
      <c r="BX8" s="11">
        <v>464</v>
      </c>
      <c r="BY8" s="11">
        <v>589</v>
      </c>
      <c r="BZ8" s="11">
        <v>403</v>
      </c>
      <c r="CA8" s="11">
        <v>210</v>
      </c>
      <c r="CB8" s="11">
        <v>73</v>
      </c>
      <c r="CC8" s="11">
        <v>53</v>
      </c>
      <c r="CD8" s="11">
        <v>80</v>
      </c>
      <c r="CE8" s="11"/>
      <c r="CF8" s="11">
        <v>160</v>
      </c>
      <c r="CG8" s="11">
        <v>755</v>
      </c>
      <c r="CH8" s="11">
        <v>757</v>
      </c>
      <c r="CI8" s="11">
        <v>293</v>
      </c>
      <c r="CJ8" s="11">
        <v>75</v>
      </c>
      <c r="CK8" s="11"/>
      <c r="CL8" s="11">
        <v>214</v>
      </c>
      <c r="CM8" s="11"/>
      <c r="CN8" s="11">
        <v>1170</v>
      </c>
      <c r="CO8" s="11">
        <v>387</v>
      </c>
      <c r="CP8" s="11">
        <v>483</v>
      </c>
    </row>
    <row r="9" spans="2:94" ht="43.5" x14ac:dyDescent="0.35">
      <c r="B9" s="18" t="s">
        <v>340</v>
      </c>
      <c r="C9" s="17">
        <v>0.11892101862057899</v>
      </c>
      <c r="D9" s="17">
        <v>0.13922009303758601</v>
      </c>
      <c r="E9" s="17">
        <v>9.9848325168002905E-2</v>
      </c>
      <c r="F9" s="17"/>
      <c r="G9" s="17">
        <v>0.214319504524144</v>
      </c>
      <c r="H9" s="17">
        <v>0.14859418849562001</v>
      </c>
      <c r="I9" s="17">
        <v>0.121984349555598</v>
      </c>
      <c r="J9" s="17">
        <v>0.12698870470222101</v>
      </c>
      <c r="K9" s="17">
        <v>7.7835552583353104E-2</v>
      </c>
      <c r="L9" s="17">
        <v>4.8416952695961302E-2</v>
      </c>
      <c r="M9" s="17"/>
      <c r="N9" s="17">
        <v>0.14154987002446201</v>
      </c>
      <c r="O9" s="17">
        <v>0.11760127561379501</v>
      </c>
      <c r="P9" s="17">
        <v>0.11812435701704301</v>
      </c>
      <c r="Q9" s="17">
        <v>9.4998489713621598E-2</v>
      </c>
      <c r="R9" s="17"/>
      <c r="S9" s="17">
        <v>0.178978873812043</v>
      </c>
      <c r="T9" s="17">
        <v>7.3509015682723694E-2</v>
      </c>
      <c r="U9" s="17">
        <v>8.6249030054347295E-2</v>
      </c>
      <c r="V9" s="17">
        <v>0.14105455907473499</v>
      </c>
      <c r="W9" s="17">
        <v>0.113366731901168</v>
      </c>
      <c r="X9" s="17">
        <v>0.14724692934321701</v>
      </c>
      <c r="Y9" s="17">
        <v>7.3484443872221902E-2</v>
      </c>
      <c r="Z9" s="17">
        <v>0.100160588084102</v>
      </c>
      <c r="AA9" s="17">
        <v>0.130752564770827</v>
      </c>
      <c r="AB9" s="17">
        <v>8.5507190449684994E-2</v>
      </c>
      <c r="AC9" s="17">
        <v>0.142034548222741</v>
      </c>
      <c r="AD9" s="17"/>
      <c r="AE9" s="17">
        <v>8.7060245571249695E-2</v>
      </c>
      <c r="AF9" s="17">
        <v>0.14149575888559601</v>
      </c>
      <c r="AG9" s="17">
        <v>0.12983293265549101</v>
      </c>
      <c r="AH9" s="17"/>
      <c r="AI9" s="17">
        <v>8.0130160722044694E-2</v>
      </c>
      <c r="AJ9" s="17">
        <v>0.186557327917595</v>
      </c>
      <c r="AK9" s="17">
        <v>0.110908808029067</v>
      </c>
      <c r="AL9" s="17">
        <v>0</v>
      </c>
      <c r="AM9" s="17">
        <v>0.103856032201441</v>
      </c>
      <c r="AN9" s="17"/>
      <c r="AO9" s="17">
        <v>0.109284335741264</v>
      </c>
      <c r="AP9" s="17">
        <v>0.181390902848797</v>
      </c>
      <c r="AQ9" s="17">
        <v>0.151260532103795</v>
      </c>
      <c r="AR9" s="17"/>
      <c r="AS9" s="17">
        <v>9.0589931029806295E-2</v>
      </c>
      <c r="AT9" s="17">
        <v>0.108850178266967</v>
      </c>
      <c r="AU9" s="17">
        <v>0.13263307036779201</v>
      </c>
      <c r="AV9" s="17">
        <v>0.17652240911880901</v>
      </c>
      <c r="AW9" s="17">
        <v>0.23458830001780401</v>
      </c>
      <c r="AX9" s="17"/>
      <c r="AY9" s="17">
        <v>0.163029203492362</v>
      </c>
      <c r="AZ9" s="17">
        <v>0.16318670945559799</v>
      </c>
      <c r="BA9" s="17">
        <v>7.3546854257973304E-2</v>
      </c>
      <c r="BB9" s="17">
        <v>9.3727637229285496E-2</v>
      </c>
      <c r="BC9" s="17">
        <v>0.10166044676326801</v>
      </c>
      <c r="BD9" s="17">
        <v>7.9672983622881804E-2</v>
      </c>
      <c r="BE9" s="17">
        <v>0.10562728201584699</v>
      </c>
      <c r="BF9" s="17">
        <v>0.131697202499403</v>
      </c>
      <c r="BG9" s="17">
        <v>0.128325284184579</v>
      </c>
      <c r="BH9" s="17">
        <v>0.143082062498296</v>
      </c>
      <c r="BI9" s="17">
        <v>0.105996373430296</v>
      </c>
      <c r="BJ9" s="17">
        <v>0.13516737142868299</v>
      </c>
      <c r="BK9" s="17">
        <v>0.136681408852873</v>
      </c>
      <c r="BL9" s="17">
        <v>0.26215632092308799</v>
      </c>
      <c r="BM9" s="17">
        <v>0.19533523364338901</v>
      </c>
      <c r="BN9" s="17">
        <v>0.28931369799810402</v>
      </c>
      <c r="BO9" s="17"/>
      <c r="BP9" s="17">
        <v>0.204694025221828</v>
      </c>
      <c r="BQ9" s="17">
        <v>9.2982761676936795E-2</v>
      </c>
      <c r="BR9" s="17">
        <v>0.116912074342247</v>
      </c>
      <c r="BS9" s="17">
        <v>0.102318061001094</v>
      </c>
      <c r="BT9" s="17">
        <v>5.5800218932381601E-2</v>
      </c>
      <c r="BU9" s="17">
        <v>8.2382836183192795E-2</v>
      </c>
      <c r="BV9" s="17"/>
      <c r="BW9" s="17">
        <v>0.175430554735859</v>
      </c>
      <c r="BX9" s="17">
        <v>0.10869152719708999</v>
      </c>
      <c r="BY9" s="17">
        <v>0.12665209990227999</v>
      </c>
      <c r="BZ9" s="17">
        <v>0.106583055978556</v>
      </c>
      <c r="CA9" s="17">
        <v>0.120703385013072</v>
      </c>
      <c r="CB9" s="17">
        <v>0.14905256004983</v>
      </c>
      <c r="CC9" s="17">
        <v>0.18544029447585</v>
      </c>
      <c r="CD9" s="17">
        <v>0.10422501264011599</v>
      </c>
      <c r="CE9" s="17"/>
      <c r="CF9" s="17">
        <v>0.26662822133528902</v>
      </c>
      <c r="CG9" s="17">
        <v>0.103261728007221</v>
      </c>
      <c r="CH9" s="17">
        <v>0.110123435203654</v>
      </c>
      <c r="CI9" s="17">
        <v>8.84122005177954E-2</v>
      </c>
      <c r="CJ9" s="17">
        <v>0.169989871521115</v>
      </c>
      <c r="CK9" s="17"/>
      <c r="CL9" s="17">
        <v>0.106725069879658</v>
      </c>
      <c r="CM9" s="17"/>
      <c r="CN9" s="17">
        <v>0.108719257738702</v>
      </c>
      <c r="CO9" s="17">
        <v>0.11945291241994099</v>
      </c>
      <c r="CP9" s="17">
        <v>0.14320965974639499</v>
      </c>
    </row>
    <row r="10" spans="2:94" ht="43.5" x14ac:dyDescent="0.35">
      <c r="B10" s="18" t="s">
        <v>341</v>
      </c>
      <c r="C10" s="17">
        <v>0.306432492373506</v>
      </c>
      <c r="D10" s="17">
        <v>0.31119802742288799</v>
      </c>
      <c r="E10" s="17">
        <v>0.300965627190037</v>
      </c>
      <c r="F10" s="17"/>
      <c r="G10" s="17">
        <v>0.36875988408747801</v>
      </c>
      <c r="H10" s="17">
        <v>0.42280938250187</v>
      </c>
      <c r="I10" s="17">
        <v>0.33560026977224899</v>
      </c>
      <c r="J10" s="17">
        <v>0.26896882348393603</v>
      </c>
      <c r="K10" s="17">
        <v>0.24170888102922999</v>
      </c>
      <c r="L10" s="17">
        <v>0.22403876174724599</v>
      </c>
      <c r="M10" s="17"/>
      <c r="N10" s="17">
        <v>0.30372313603411699</v>
      </c>
      <c r="O10" s="17">
        <v>0.30444056952146098</v>
      </c>
      <c r="P10" s="17">
        <v>0.33168578533016901</v>
      </c>
      <c r="Q10" s="17">
        <v>0.289274559256405</v>
      </c>
      <c r="R10" s="17"/>
      <c r="S10" s="17">
        <v>0.31614319538661101</v>
      </c>
      <c r="T10" s="17">
        <v>0.33493852895797899</v>
      </c>
      <c r="U10" s="17">
        <v>0.309006037329984</v>
      </c>
      <c r="V10" s="17">
        <v>0.23726626012661101</v>
      </c>
      <c r="W10" s="17">
        <v>0.370067516853539</v>
      </c>
      <c r="X10" s="17">
        <v>0.33024252931581599</v>
      </c>
      <c r="Y10" s="17">
        <v>0.37514208125855703</v>
      </c>
      <c r="Z10" s="17">
        <v>0.27743122806338899</v>
      </c>
      <c r="AA10" s="17">
        <v>0.29138859431601299</v>
      </c>
      <c r="AB10" s="17">
        <v>0.28156887575663903</v>
      </c>
      <c r="AC10" s="17">
        <v>0.20556851910714699</v>
      </c>
      <c r="AD10" s="17"/>
      <c r="AE10" s="17">
        <v>0.24952702551033801</v>
      </c>
      <c r="AF10" s="17">
        <v>0.325243166967701</v>
      </c>
      <c r="AG10" s="17">
        <v>0.33598538299967801</v>
      </c>
      <c r="AH10" s="17"/>
      <c r="AI10" s="17">
        <v>0.260154673399772</v>
      </c>
      <c r="AJ10" s="17">
        <v>0.349365311940325</v>
      </c>
      <c r="AK10" s="17">
        <v>0.34703101656024499</v>
      </c>
      <c r="AL10" s="17">
        <v>0.29366455107262601</v>
      </c>
      <c r="AM10" s="17">
        <v>0.30010789891839601</v>
      </c>
      <c r="AN10" s="17"/>
      <c r="AO10" s="17">
        <v>0.284080166073857</v>
      </c>
      <c r="AP10" s="17">
        <v>0.39236036205903002</v>
      </c>
      <c r="AQ10" s="17">
        <v>0.314445060827728</v>
      </c>
      <c r="AR10" s="17"/>
      <c r="AS10" s="17">
        <v>0.280067594710599</v>
      </c>
      <c r="AT10" s="17">
        <v>0.274961877514458</v>
      </c>
      <c r="AU10" s="17">
        <v>0.31229584866804799</v>
      </c>
      <c r="AV10" s="17">
        <v>0.38384852527764302</v>
      </c>
      <c r="AW10" s="17">
        <v>0.277285809244181</v>
      </c>
      <c r="AX10" s="17"/>
      <c r="AY10" s="17">
        <v>0.28566211546818998</v>
      </c>
      <c r="AZ10" s="17">
        <v>0.35208421620725699</v>
      </c>
      <c r="BA10" s="17">
        <v>0.25367668056919801</v>
      </c>
      <c r="BB10" s="17">
        <v>0.259552816859488</v>
      </c>
      <c r="BC10" s="17">
        <v>0.34550159147061899</v>
      </c>
      <c r="BD10" s="17">
        <v>0.31579334233887002</v>
      </c>
      <c r="BE10" s="17">
        <v>0.30508036764049701</v>
      </c>
      <c r="BF10" s="17">
        <v>0.295611345515427</v>
      </c>
      <c r="BG10" s="17">
        <v>0.289842825472026</v>
      </c>
      <c r="BH10" s="17">
        <v>0.32347498862030599</v>
      </c>
      <c r="BI10" s="17">
        <v>0.310422032099756</v>
      </c>
      <c r="BJ10" s="17">
        <v>0.344565141273384</v>
      </c>
      <c r="BK10" s="17">
        <v>0.26257144020537199</v>
      </c>
      <c r="BL10" s="17">
        <v>0.24271640891747201</v>
      </c>
      <c r="BM10" s="17">
        <v>0.17254743388607399</v>
      </c>
      <c r="BN10" s="17">
        <v>0.41906984501786598</v>
      </c>
      <c r="BO10" s="17"/>
      <c r="BP10" s="17">
        <v>0.36035204802705001</v>
      </c>
      <c r="BQ10" s="17">
        <v>0.27535795272191799</v>
      </c>
      <c r="BR10" s="17">
        <v>0.37357637909764402</v>
      </c>
      <c r="BS10" s="17">
        <v>0.29836983073629803</v>
      </c>
      <c r="BT10" s="17">
        <v>0.25622778435286597</v>
      </c>
      <c r="BU10" s="17">
        <v>0.20234075996061801</v>
      </c>
      <c r="BV10" s="17"/>
      <c r="BW10" s="17">
        <v>0.33859046525374098</v>
      </c>
      <c r="BX10" s="17">
        <v>0.29257793601321802</v>
      </c>
      <c r="BY10" s="17">
        <v>0.30307556573892003</v>
      </c>
      <c r="BZ10" s="17">
        <v>0.331341366201506</v>
      </c>
      <c r="CA10" s="17">
        <v>0.31757924323779602</v>
      </c>
      <c r="CB10" s="17">
        <v>0.30664508100464799</v>
      </c>
      <c r="CC10" s="17">
        <v>0.25766522384076401</v>
      </c>
      <c r="CD10" s="17">
        <v>0.25805982378541398</v>
      </c>
      <c r="CE10" s="17"/>
      <c r="CF10" s="17">
        <v>0.26741339289110799</v>
      </c>
      <c r="CG10" s="17">
        <v>0.29929907005497802</v>
      </c>
      <c r="CH10" s="17">
        <v>0.32960921277385902</v>
      </c>
      <c r="CI10" s="17">
        <v>0.29859375079756401</v>
      </c>
      <c r="CJ10" s="17">
        <v>0.25780910061636497</v>
      </c>
      <c r="CK10" s="17"/>
      <c r="CL10" s="17">
        <v>0.44177767411757102</v>
      </c>
      <c r="CM10" s="17"/>
      <c r="CN10" s="17">
        <v>0.31042920350667302</v>
      </c>
      <c r="CO10" s="17">
        <v>0.32278181294520703</v>
      </c>
      <c r="CP10" s="17">
        <v>0.28364120432839701</v>
      </c>
    </row>
    <row r="11" spans="2:94" ht="43.5" x14ac:dyDescent="0.35">
      <c r="B11" s="18" t="s">
        <v>342</v>
      </c>
      <c r="C11" s="17">
        <v>0.33903007325590701</v>
      </c>
      <c r="D11" s="17">
        <v>0.33982055037107001</v>
      </c>
      <c r="E11" s="17">
        <v>0.33811880948411499</v>
      </c>
      <c r="F11" s="17"/>
      <c r="G11" s="17">
        <v>0.25417293706572902</v>
      </c>
      <c r="H11" s="17">
        <v>0.24542441293582401</v>
      </c>
      <c r="I11" s="17">
        <v>0.330154986153395</v>
      </c>
      <c r="J11" s="17">
        <v>0.37041619362869399</v>
      </c>
      <c r="K11" s="17">
        <v>0.37043427926143102</v>
      </c>
      <c r="L11" s="17">
        <v>0.43236760338251801</v>
      </c>
      <c r="M11" s="17"/>
      <c r="N11" s="17">
        <v>0.35963736363668503</v>
      </c>
      <c r="O11" s="17">
        <v>0.35347438656372898</v>
      </c>
      <c r="P11" s="17">
        <v>0.32706964655231502</v>
      </c>
      <c r="Q11" s="17">
        <v>0.31448959140632199</v>
      </c>
      <c r="R11" s="17"/>
      <c r="S11" s="17">
        <v>0.289371144189842</v>
      </c>
      <c r="T11" s="17">
        <v>0.32540195780666398</v>
      </c>
      <c r="U11" s="17">
        <v>0.38775072462366</v>
      </c>
      <c r="V11" s="17">
        <v>0.37489960181356202</v>
      </c>
      <c r="W11" s="17">
        <v>0.29963942577352098</v>
      </c>
      <c r="X11" s="17">
        <v>0.28278947094650297</v>
      </c>
      <c r="Y11" s="17">
        <v>0.29300597589685301</v>
      </c>
      <c r="Z11" s="17">
        <v>0.38278406151120697</v>
      </c>
      <c r="AA11" s="17">
        <v>0.32046957471918402</v>
      </c>
      <c r="AB11" s="17">
        <v>0.43952023655552003</v>
      </c>
      <c r="AC11" s="17">
        <v>0.41615249822099798</v>
      </c>
      <c r="AD11" s="17"/>
      <c r="AE11" s="17">
        <v>0.37035424791134403</v>
      </c>
      <c r="AF11" s="17">
        <v>0.352588897040016</v>
      </c>
      <c r="AG11" s="17">
        <v>0.26510941051818299</v>
      </c>
      <c r="AH11" s="17"/>
      <c r="AI11" s="17">
        <v>0.38345558477431402</v>
      </c>
      <c r="AJ11" s="17">
        <v>0.29701674474600898</v>
      </c>
      <c r="AK11" s="17">
        <v>0.40337570297325398</v>
      </c>
      <c r="AL11" s="17">
        <v>0.18078908411983799</v>
      </c>
      <c r="AM11" s="17">
        <v>0.299688100206979</v>
      </c>
      <c r="AN11" s="17"/>
      <c r="AO11" s="17">
        <v>0.350416904028516</v>
      </c>
      <c r="AP11" s="17">
        <v>0.28260312547771499</v>
      </c>
      <c r="AQ11" s="17">
        <v>0.38462658119065501</v>
      </c>
      <c r="AR11" s="17"/>
      <c r="AS11" s="17">
        <v>0.32963726167227098</v>
      </c>
      <c r="AT11" s="17">
        <v>0.34859673314364098</v>
      </c>
      <c r="AU11" s="17">
        <v>0.36822687366872903</v>
      </c>
      <c r="AV11" s="17">
        <v>0.29450572612465098</v>
      </c>
      <c r="AW11" s="17">
        <v>0.33927692097061402</v>
      </c>
      <c r="AX11" s="17"/>
      <c r="AY11" s="17">
        <v>0.27838068656225201</v>
      </c>
      <c r="AZ11" s="17">
        <v>0.267188633797806</v>
      </c>
      <c r="BA11" s="17">
        <v>0.34776149150192798</v>
      </c>
      <c r="BB11" s="17">
        <v>0.34911685717513402</v>
      </c>
      <c r="BC11" s="17">
        <v>0.31390602143658097</v>
      </c>
      <c r="BD11" s="17">
        <v>0.37398930815270198</v>
      </c>
      <c r="BE11" s="17">
        <v>0.323265726396186</v>
      </c>
      <c r="BF11" s="17">
        <v>0.37057999834830502</v>
      </c>
      <c r="BG11" s="17">
        <v>0.395664221579618</v>
      </c>
      <c r="BH11" s="17">
        <v>0.35180272227250498</v>
      </c>
      <c r="BI11" s="17">
        <v>0.36284128922414099</v>
      </c>
      <c r="BJ11" s="17">
        <v>0.32161320067566501</v>
      </c>
      <c r="BK11" s="17">
        <v>0.37129303345798398</v>
      </c>
      <c r="BL11" s="17">
        <v>0.31489371257569898</v>
      </c>
      <c r="BM11" s="17">
        <v>0.50037376734861805</v>
      </c>
      <c r="BN11" s="17">
        <v>0.220892709100736</v>
      </c>
      <c r="BO11" s="17"/>
      <c r="BP11" s="17">
        <v>0.265373190422727</v>
      </c>
      <c r="BQ11" s="17">
        <v>0.36386329744153101</v>
      </c>
      <c r="BR11" s="17">
        <v>0.32405607991479102</v>
      </c>
      <c r="BS11" s="17">
        <v>0.34286646503206197</v>
      </c>
      <c r="BT11" s="17">
        <v>0.42342572424070202</v>
      </c>
      <c r="BU11" s="17">
        <v>0.38461190289227598</v>
      </c>
      <c r="BV11" s="17"/>
      <c r="BW11" s="17">
        <v>0.27284406729967597</v>
      </c>
      <c r="BX11" s="17">
        <v>0.35222239008901801</v>
      </c>
      <c r="BY11" s="17">
        <v>0.36788048012955499</v>
      </c>
      <c r="BZ11" s="17">
        <v>0.32426252695223401</v>
      </c>
      <c r="CA11" s="17">
        <v>0.33291605781941902</v>
      </c>
      <c r="CB11" s="17">
        <v>0.33838889583110898</v>
      </c>
      <c r="CC11" s="17">
        <v>0.38064061341539401</v>
      </c>
      <c r="CD11" s="17">
        <v>0.292544856279495</v>
      </c>
      <c r="CE11" s="17"/>
      <c r="CF11" s="17">
        <v>0.21882004503473501</v>
      </c>
      <c r="CG11" s="17">
        <v>0.36815263932860498</v>
      </c>
      <c r="CH11" s="17">
        <v>0.32734010864780599</v>
      </c>
      <c r="CI11" s="17">
        <v>0.370131862876873</v>
      </c>
      <c r="CJ11" s="17">
        <v>0.29852166577033001</v>
      </c>
      <c r="CK11" s="17"/>
      <c r="CL11" s="17">
        <v>0.346307058412127</v>
      </c>
      <c r="CM11" s="17"/>
      <c r="CN11" s="17">
        <v>0.35180337068391798</v>
      </c>
      <c r="CO11" s="17">
        <v>0.30591643989286499</v>
      </c>
      <c r="CP11" s="17">
        <v>0.33463527435727197</v>
      </c>
    </row>
    <row r="12" spans="2:94" ht="43.5" x14ac:dyDescent="0.35">
      <c r="B12" s="18" t="s">
        <v>343</v>
      </c>
      <c r="C12" s="17">
        <v>0.13740503267010101</v>
      </c>
      <c r="D12" s="17">
        <v>0.13083598996760001</v>
      </c>
      <c r="E12" s="17">
        <v>0.143450205287844</v>
      </c>
      <c r="F12" s="17"/>
      <c r="G12" s="17">
        <v>5.8301720896863002E-2</v>
      </c>
      <c r="H12" s="17">
        <v>8.0989070758454698E-2</v>
      </c>
      <c r="I12" s="17">
        <v>0.104012570577147</v>
      </c>
      <c r="J12" s="17">
        <v>0.122792820144314</v>
      </c>
      <c r="K12" s="17">
        <v>0.216027831797722</v>
      </c>
      <c r="L12" s="17">
        <v>0.21891116131192501</v>
      </c>
      <c r="M12" s="17"/>
      <c r="N12" s="17">
        <v>0.130893816229042</v>
      </c>
      <c r="O12" s="17">
        <v>0.135682434981823</v>
      </c>
      <c r="P12" s="17">
        <v>0.13638736563673301</v>
      </c>
      <c r="Q12" s="17">
        <v>0.14900475605028299</v>
      </c>
      <c r="R12" s="17"/>
      <c r="S12" s="17">
        <v>0.13563581596103799</v>
      </c>
      <c r="T12" s="17">
        <v>0.14478033240027899</v>
      </c>
      <c r="U12" s="17">
        <v>0.14473742521952901</v>
      </c>
      <c r="V12" s="17">
        <v>0.14788221008390501</v>
      </c>
      <c r="W12" s="17">
        <v>0.12569677613417499</v>
      </c>
      <c r="X12" s="17">
        <v>0.114607330309984</v>
      </c>
      <c r="Y12" s="17">
        <v>0.150709226135397</v>
      </c>
      <c r="Z12" s="17">
        <v>0.162788117343584</v>
      </c>
      <c r="AA12" s="17">
        <v>0.14513195642985599</v>
      </c>
      <c r="AB12" s="17">
        <v>0.12113922251819501</v>
      </c>
      <c r="AC12" s="17">
        <v>0.12512603842946901</v>
      </c>
      <c r="AD12" s="17"/>
      <c r="AE12" s="17">
        <v>0.20482947911305399</v>
      </c>
      <c r="AF12" s="17">
        <v>0.110885763248717</v>
      </c>
      <c r="AG12" s="17">
        <v>9.4098095438782697E-2</v>
      </c>
      <c r="AH12" s="17"/>
      <c r="AI12" s="17">
        <v>0.211531974074988</v>
      </c>
      <c r="AJ12" s="17">
        <v>8.2007743469406494E-2</v>
      </c>
      <c r="AK12" s="17">
        <v>5.6487172914914202E-2</v>
      </c>
      <c r="AL12" s="17">
        <v>0.44692526141397099</v>
      </c>
      <c r="AM12" s="17">
        <v>0.109479242918309</v>
      </c>
      <c r="AN12" s="17"/>
      <c r="AO12" s="17">
        <v>0.18090239715001599</v>
      </c>
      <c r="AP12" s="17">
        <v>6.6936595119500605E-2</v>
      </c>
      <c r="AQ12" s="17">
        <v>7.3524518837854602E-2</v>
      </c>
      <c r="AR12" s="17"/>
      <c r="AS12" s="17">
        <v>0.16172084030072501</v>
      </c>
      <c r="AT12" s="17">
        <v>0.14363084682119001</v>
      </c>
      <c r="AU12" s="17">
        <v>0.119114138420806</v>
      </c>
      <c r="AV12" s="17">
        <v>8.5091821206475501E-2</v>
      </c>
      <c r="AW12" s="17">
        <v>9.3753510588234806E-2</v>
      </c>
      <c r="AX12" s="17"/>
      <c r="AY12" s="17">
        <v>5.3189559721640897E-2</v>
      </c>
      <c r="AZ12" s="17">
        <v>0.11416475274985199</v>
      </c>
      <c r="BA12" s="17">
        <v>0.188232457663951</v>
      </c>
      <c r="BB12" s="17">
        <v>0.13635637617642901</v>
      </c>
      <c r="BC12" s="17">
        <v>0.14312152346985901</v>
      </c>
      <c r="BD12" s="17">
        <v>0.15140278558376699</v>
      </c>
      <c r="BE12" s="17">
        <v>0.156601463388687</v>
      </c>
      <c r="BF12" s="17">
        <v>0.11545246784825799</v>
      </c>
      <c r="BG12" s="17">
        <v>0.12004134559627901</v>
      </c>
      <c r="BH12" s="17">
        <v>0.109525719116345</v>
      </c>
      <c r="BI12" s="17">
        <v>0.150107144342881</v>
      </c>
      <c r="BJ12" s="17">
        <v>0.11440705677391499</v>
      </c>
      <c r="BK12" s="17">
        <v>0.169716615167221</v>
      </c>
      <c r="BL12" s="17">
        <v>7.456285856132E-2</v>
      </c>
      <c r="BM12" s="17">
        <v>0.102635962768894</v>
      </c>
      <c r="BN12" s="17">
        <v>4.7722612439869999E-2</v>
      </c>
      <c r="BO12" s="17"/>
      <c r="BP12" s="17">
        <v>8.2795858629547095E-2</v>
      </c>
      <c r="BQ12" s="17">
        <v>0.15418732613608299</v>
      </c>
      <c r="BR12" s="17">
        <v>8.9276751392491194E-2</v>
      </c>
      <c r="BS12" s="17">
        <v>0.15367020112132099</v>
      </c>
      <c r="BT12" s="17">
        <v>0.19221677151861299</v>
      </c>
      <c r="BU12" s="17">
        <v>0.233351934270911</v>
      </c>
      <c r="BV12" s="17"/>
      <c r="BW12" s="17">
        <v>0.122799259207131</v>
      </c>
      <c r="BX12" s="17">
        <v>0.15057765258566799</v>
      </c>
      <c r="BY12" s="17">
        <v>0.118371618208888</v>
      </c>
      <c r="BZ12" s="17">
        <v>0.15347877518751801</v>
      </c>
      <c r="CA12" s="17">
        <v>0.15066470618178199</v>
      </c>
      <c r="CB12" s="17">
        <v>0.160959098054545</v>
      </c>
      <c r="CC12" s="17">
        <v>7.6081042202426494E-2</v>
      </c>
      <c r="CD12" s="17">
        <v>0.124399528142683</v>
      </c>
      <c r="CE12" s="17"/>
      <c r="CF12" s="17">
        <v>0.15747281198124599</v>
      </c>
      <c r="CG12" s="17">
        <v>0.146089836443385</v>
      </c>
      <c r="CH12" s="17">
        <v>0.13073214895621699</v>
      </c>
      <c r="CI12" s="17">
        <v>0.117028902447358</v>
      </c>
      <c r="CJ12" s="17">
        <v>0.154136296832285</v>
      </c>
      <c r="CK12" s="17"/>
      <c r="CL12" s="17">
        <v>6.3326591009406005E-2</v>
      </c>
      <c r="CM12" s="17"/>
      <c r="CN12" s="17">
        <v>0.116037430118781</v>
      </c>
      <c r="CO12" s="17">
        <v>0.15093104230673501</v>
      </c>
      <c r="CP12" s="17">
        <v>0.17832583677253699</v>
      </c>
    </row>
    <row r="13" spans="2:94" x14ac:dyDescent="0.35">
      <c r="B13" s="18" t="s">
        <v>203</v>
      </c>
      <c r="C13" s="19">
        <v>9.8211383079908302E-2</v>
      </c>
      <c r="D13" s="19">
        <v>7.8925339200855399E-2</v>
      </c>
      <c r="E13" s="19">
        <v>0.117617032870001</v>
      </c>
      <c r="F13" s="19"/>
      <c r="G13" s="19">
        <v>0.104445953425786</v>
      </c>
      <c r="H13" s="19">
        <v>0.10218294530823099</v>
      </c>
      <c r="I13" s="19">
        <v>0.108247823941612</v>
      </c>
      <c r="J13" s="19">
        <v>0.110833458040835</v>
      </c>
      <c r="K13" s="19">
        <v>9.3993455328264405E-2</v>
      </c>
      <c r="L13" s="19">
        <v>7.6265520862349695E-2</v>
      </c>
      <c r="M13" s="19"/>
      <c r="N13" s="19">
        <v>6.4195814075693497E-2</v>
      </c>
      <c r="O13" s="19">
        <v>8.8801333319192502E-2</v>
      </c>
      <c r="P13" s="19">
        <v>8.6732845463739605E-2</v>
      </c>
      <c r="Q13" s="19">
        <v>0.15223260357336801</v>
      </c>
      <c r="R13" s="19"/>
      <c r="S13" s="19">
        <v>7.9870970650466402E-2</v>
      </c>
      <c r="T13" s="19">
        <v>0.12137016515235501</v>
      </c>
      <c r="U13" s="19">
        <v>7.2256782772479794E-2</v>
      </c>
      <c r="V13" s="19">
        <v>9.8897368901187097E-2</v>
      </c>
      <c r="W13" s="19">
        <v>9.1229549337596805E-2</v>
      </c>
      <c r="X13" s="19">
        <v>0.12511374008448101</v>
      </c>
      <c r="Y13" s="19">
        <v>0.107658272836972</v>
      </c>
      <c r="Z13" s="19">
        <v>7.6836004997718102E-2</v>
      </c>
      <c r="AA13" s="19">
        <v>0.11225730976412</v>
      </c>
      <c r="AB13" s="19">
        <v>7.2264474719960906E-2</v>
      </c>
      <c r="AC13" s="19">
        <v>0.111118396019646</v>
      </c>
      <c r="AD13" s="19"/>
      <c r="AE13" s="19">
        <v>8.8229001894014294E-2</v>
      </c>
      <c r="AF13" s="19">
        <v>6.9786413857970006E-2</v>
      </c>
      <c r="AG13" s="19">
        <v>0.174974178387865</v>
      </c>
      <c r="AH13" s="19"/>
      <c r="AI13" s="19">
        <v>6.4727607028880696E-2</v>
      </c>
      <c r="AJ13" s="19">
        <v>8.5052871926663706E-2</v>
      </c>
      <c r="AK13" s="19">
        <v>8.2197299522520501E-2</v>
      </c>
      <c r="AL13" s="19">
        <v>7.8621103393565303E-2</v>
      </c>
      <c r="AM13" s="19">
        <v>0.18686872575487701</v>
      </c>
      <c r="AN13" s="19"/>
      <c r="AO13" s="19">
        <v>7.5316197006346494E-2</v>
      </c>
      <c r="AP13" s="19">
        <v>7.67090144949574E-2</v>
      </c>
      <c r="AQ13" s="19">
        <v>7.6143307039967398E-2</v>
      </c>
      <c r="AR13" s="19"/>
      <c r="AS13" s="19">
        <v>0.13798437228659899</v>
      </c>
      <c r="AT13" s="19">
        <v>0.123960364253745</v>
      </c>
      <c r="AU13" s="19">
        <v>6.7730068874625002E-2</v>
      </c>
      <c r="AV13" s="19">
        <v>6.0031518272421397E-2</v>
      </c>
      <c r="AW13" s="19">
        <v>5.5095459179165703E-2</v>
      </c>
      <c r="AX13" s="19"/>
      <c r="AY13" s="19">
        <v>0.21973843475555499</v>
      </c>
      <c r="AZ13" s="19">
        <v>0.103375687789487</v>
      </c>
      <c r="BA13" s="19">
        <v>0.13678251600694899</v>
      </c>
      <c r="BB13" s="19">
        <v>0.16124631255966301</v>
      </c>
      <c r="BC13" s="19">
        <v>9.5810416859673203E-2</v>
      </c>
      <c r="BD13" s="19">
        <v>7.9141580301779493E-2</v>
      </c>
      <c r="BE13" s="19">
        <v>0.109425160558783</v>
      </c>
      <c r="BF13" s="19">
        <v>8.6658985788607298E-2</v>
      </c>
      <c r="BG13" s="19">
        <v>6.6126323167497503E-2</v>
      </c>
      <c r="BH13" s="19">
        <v>7.21145074925479E-2</v>
      </c>
      <c r="BI13" s="19">
        <v>7.0633160902925193E-2</v>
      </c>
      <c r="BJ13" s="19">
        <v>8.4247229848352506E-2</v>
      </c>
      <c r="BK13" s="19">
        <v>5.9737502316549299E-2</v>
      </c>
      <c r="BL13" s="19">
        <v>0.10567069902242</v>
      </c>
      <c r="BM13" s="19">
        <v>2.91076023530242E-2</v>
      </c>
      <c r="BN13" s="19">
        <v>2.3001135443424199E-2</v>
      </c>
      <c r="BO13" s="19"/>
      <c r="BP13" s="19">
        <v>8.6784877698847102E-2</v>
      </c>
      <c r="BQ13" s="19">
        <v>0.11360866202353</v>
      </c>
      <c r="BR13" s="19">
        <v>9.6178715252826494E-2</v>
      </c>
      <c r="BS13" s="19">
        <v>0.102775442109224</v>
      </c>
      <c r="BT13" s="19">
        <v>7.2329500955436804E-2</v>
      </c>
      <c r="BU13" s="19">
        <v>9.7312566693001895E-2</v>
      </c>
      <c r="BV13" s="19"/>
      <c r="BW13" s="19">
        <v>9.0335653503591698E-2</v>
      </c>
      <c r="BX13" s="19">
        <v>9.5930494115004705E-2</v>
      </c>
      <c r="BY13" s="19">
        <v>8.4020236020356201E-2</v>
      </c>
      <c r="BZ13" s="19">
        <v>8.4334275680186102E-2</v>
      </c>
      <c r="CA13" s="19">
        <v>7.8136607747931505E-2</v>
      </c>
      <c r="CB13" s="19">
        <v>4.49543650598681E-2</v>
      </c>
      <c r="CC13" s="19">
        <v>0.100172826065565</v>
      </c>
      <c r="CD13" s="19">
        <v>0.22077077915229301</v>
      </c>
      <c r="CE13" s="19"/>
      <c r="CF13" s="19">
        <v>8.9665528757622695E-2</v>
      </c>
      <c r="CG13" s="19">
        <v>8.3196726165810406E-2</v>
      </c>
      <c r="CH13" s="19">
        <v>0.102195094418463</v>
      </c>
      <c r="CI13" s="19">
        <v>0.125833283360409</v>
      </c>
      <c r="CJ13" s="19">
        <v>0.119543065259905</v>
      </c>
      <c r="CK13" s="19"/>
      <c r="CL13" s="19">
        <v>4.1863606581237597E-2</v>
      </c>
      <c r="CM13" s="19"/>
      <c r="CN13" s="19">
        <v>0.113010737951926</v>
      </c>
      <c r="CO13" s="19">
        <v>0.10091779243525199</v>
      </c>
      <c r="CP13" s="19">
        <v>6.0188024795397803E-2</v>
      </c>
    </row>
    <row r="14" spans="2:94" x14ac:dyDescent="0.35">
      <c r="B14" t="s">
        <v>334</v>
      </c>
    </row>
    <row r="15" spans="2:94" x14ac:dyDescent="0.35">
      <c r="B15" t="s">
        <v>126</v>
      </c>
    </row>
    <row r="16" spans="2:94" x14ac:dyDescent="0.35">
      <c r="B16" t="s">
        <v>127</v>
      </c>
    </row>
    <row r="18" spans="2:2" x14ac:dyDescent="0.35">
      <c r="B18"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CP18"/>
  <sheetViews>
    <sheetView showGridLines="0" topLeftCell="A7" workbookViewId="0">
      <pane xSplit="2" topLeftCell="BW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2041</v>
      </c>
      <c r="D7" s="10">
        <v>1029</v>
      </c>
      <c r="E7" s="10">
        <v>1001</v>
      </c>
      <c r="F7" s="10"/>
      <c r="G7" s="10">
        <v>310</v>
      </c>
      <c r="H7" s="10">
        <v>353</v>
      </c>
      <c r="I7" s="10">
        <v>327</v>
      </c>
      <c r="J7" s="10">
        <v>350</v>
      </c>
      <c r="K7" s="10">
        <v>319</v>
      </c>
      <c r="L7" s="10">
        <v>382</v>
      </c>
      <c r="M7" s="10"/>
      <c r="N7" s="10">
        <v>542</v>
      </c>
      <c r="O7" s="10">
        <v>566</v>
      </c>
      <c r="P7" s="10">
        <v>445</v>
      </c>
      <c r="Q7" s="10">
        <v>481</v>
      </c>
      <c r="R7" s="10"/>
      <c r="S7" s="10">
        <v>283</v>
      </c>
      <c r="T7" s="10">
        <v>267</v>
      </c>
      <c r="U7" s="10">
        <v>184</v>
      </c>
      <c r="V7" s="10">
        <v>221</v>
      </c>
      <c r="W7" s="10">
        <v>157</v>
      </c>
      <c r="X7" s="10">
        <v>185</v>
      </c>
      <c r="Y7" s="10">
        <v>159</v>
      </c>
      <c r="Z7" s="10">
        <v>68</v>
      </c>
      <c r="AA7" s="10">
        <v>245</v>
      </c>
      <c r="AB7" s="10">
        <v>162</v>
      </c>
      <c r="AC7" s="10">
        <v>110</v>
      </c>
      <c r="AD7" s="10"/>
      <c r="AE7" s="10">
        <v>730</v>
      </c>
      <c r="AF7" s="10">
        <v>790</v>
      </c>
      <c r="AG7" s="10">
        <v>319</v>
      </c>
      <c r="AH7" s="10"/>
      <c r="AI7" s="10">
        <v>677</v>
      </c>
      <c r="AJ7" s="10">
        <v>592</v>
      </c>
      <c r="AK7" s="10">
        <v>159</v>
      </c>
      <c r="AL7" s="10">
        <v>35</v>
      </c>
      <c r="AM7" s="10">
        <v>280</v>
      </c>
      <c r="AN7" s="10"/>
      <c r="AO7" s="10">
        <v>361</v>
      </c>
      <c r="AP7" s="10">
        <v>748</v>
      </c>
      <c r="AQ7" s="10">
        <v>155</v>
      </c>
      <c r="AR7" s="10"/>
      <c r="AS7" s="10">
        <v>482</v>
      </c>
      <c r="AT7" s="10">
        <v>495</v>
      </c>
      <c r="AU7" s="10">
        <v>537</v>
      </c>
      <c r="AV7" s="10">
        <v>231</v>
      </c>
      <c r="AW7" s="10">
        <v>21</v>
      </c>
      <c r="AX7" s="10"/>
      <c r="AY7" s="10">
        <v>18</v>
      </c>
      <c r="AZ7" s="10">
        <v>106</v>
      </c>
      <c r="BA7" s="10">
        <v>130</v>
      </c>
      <c r="BB7" s="10">
        <v>155</v>
      </c>
      <c r="BC7" s="10">
        <v>201</v>
      </c>
      <c r="BD7" s="10">
        <v>225</v>
      </c>
      <c r="BE7" s="10">
        <v>193</v>
      </c>
      <c r="BF7" s="10">
        <v>148</v>
      </c>
      <c r="BG7" s="10">
        <v>124</v>
      </c>
      <c r="BH7" s="10">
        <v>125</v>
      </c>
      <c r="BI7" s="10">
        <v>149</v>
      </c>
      <c r="BJ7" s="10">
        <v>118</v>
      </c>
      <c r="BK7" s="10">
        <v>87</v>
      </c>
      <c r="BL7" s="10">
        <v>41</v>
      </c>
      <c r="BM7" s="10">
        <v>30</v>
      </c>
      <c r="BN7" s="10">
        <v>84</v>
      </c>
      <c r="BO7" s="10"/>
      <c r="BP7" s="10">
        <v>466</v>
      </c>
      <c r="BQ7" s="10">
        <v>550</v>
      </c>
      <c r="BR7" s="10">
        <v>284</v>
      </c>
      <c r="BS7" s="10">
        <v>414</v>
      </c>
      <c r="BT7" s="10">
        <v>212</v>
      </c>
      <c r="BU7" s="10">
        <v>114</v>
      </c>
      <c r="BV7" s="10"/>
      <c r="BW7" s="10">
        <v>76</v>
      </c>
      <c r="BX7" s="10">
        <v>467</v>
      </c>
      <c r="BY7" s="10">
        <v>585</v>
      </c>
      <c r="BZ7" s="10">
        <v>401</v>
      </c>
      <c r="CA7" s="10">
        <v>210</v>
      </c>
      <c r="CB7" s="10">
        <v>74</v>
      </c>
      <c r="CC7" s="10">
        <v>53</v>
      </c>
      <c r="CD7" s="10">
        <v>82</v>
      </c>
      <c r="CE7" s="10"/>
      <c r="CF7" s="10">
        <v>159</v>
      </c>
      <c r="CG7" s="10">
        <v>748</v>
      </c>
      <c r="CH7" s="10">
        <v>761</v>
      </c>
      <c r="CI7" s="10">
        <v>297</v>
      </c>
      <c r="CJ7" s="10">
        <v>76</v>
      </c>
      <c r="CK7" s="10"/>
      <c r="CL7" s="10">
        <v>213</v>
      </c>
      <c r="CM7" s="10"/>
      <c r="CN7" s="10">
        <v>1173</v>
      </c>
      <c r="CO7" s="10">
        <v>389</v>
      </c>
      <c r="CP7" s="10">
        <v>479</v>
      </c>
    </row>
    <row r="8" spans="2:94" ht="30" customHeight="1" x14ac:dyDescent="0.35">
      <c r="B8" s="11" t="s">
        <v>20</v>
      </c>
      <c r="C8" s="11">
        <v>2040</v>
      </c>
      <c r="D8" s="11">
        <v>1016</v>
      </c>
      <c r="E8" s="11">
        <v>1013</v>
      </c>
      <c r="F8" s="11"/>
      <c r="G8" s="11">
        <v>304</v>
      </c>
      <c r="H8" s="11">
        <v>342</v>
      </c>
      <c r="I8" s="11">
        <v>317</v>
      </c>
      <c r="J8" s="11">
        <v>343</v>
      </c>
      <c r="K8" s="11">
        <v>301</v>
      </c>
      <c r="L8" s="11">
        <v>433</v>
      </c>
      <c r="M8" s="11"/>
      <c r="N8" s="11">
        <v>530</v>
      </c>
      <c r="O8" s="11">
        <v>554</v>
      </c>
      <c r="P8" s="11">
        <v>447</v>
      </c>
      <c r="Q8" s="11">
        <v>502</v>
      </c>
      <c r="R8" s="11"/>
      <c r="S8" s="11">
        <v>294</v>
      </c>
      <c r="T8" s="11">
        <v>260</v>
      </c>
      <c r="U8" s="11">
        <v>185</v>
      </c>
      <c r="V8" s="11">
        <v>210</v>
      </c>
      <c r="W8" s="11">
        <v>154</v>
      </c>
      <c r="X8" s="11">
        <v>190</v>
      </c>
      <c r="Y8" s="11">
        <v>152</v>
      </c>
      <c r="Z8" s="11">
        <v>66</v>
      </c>
      <c r="AA8" s="11">
        <v>236</v>
      </c>
      <c r="AB8" s="11">
        <v>184</v>
      </c>
      <c r="AC8" s="11">
        <v>109</v>
      </c>
      <c r="AD8" s="11"/>
      <c r="AE8" s="11">
        <v>739</v>
      </c>
      <c r="AF8" s="11">
        <v>792</v>
      </c>
      <c r="AG8" s="11">
        <v>313</v>
      </c>
      <c r="AH8" s="11"/>
      <c r="AI8" s="11">
        <v>687</v>
      </c>
      <c r="AJ8" s="11">
        <v>584</v>
      </c>
      <c r="AK8" s="11">
        <v>159</v>
      </c>
      <c r="AL8" s="11">
        <v>35</v>
      </c>
      <c r="AM8" s="11">
        <v>274</v>
      </c>
      <c r="AN8" s="11"/>
      <c r="AO8" s="11">
        <v>364</v>
      </c>
      <c r="AP8" s="11">
        <v>741</v>
      </c>
      <c r="AQ8" s="11">
        <v>156</v>
      </c>
      <c r="AR8" s="11"/>
      <c r="AS8" s="11">
        <v>490</v>
      </c>
      <c r="AT8" s="11">
        <v>493</v>
      </c>
      <c r="AU8" s="11">
        <v>529</v>
      </c>
      <c r="AV8" s="11">
        <v>226</v>
      </c>
      <c r="AW8" s="11">
        <v>20</v>
      </c>
      <c r="AX8" s="11"/>
      <c r="AY8" s="11">
        <v>17</v>
      </c>
      <c r="AZ8" s="11">
        <v>105</v>
      </c>
      <c r="BA8" s="11">
        <v>132</v>
      </c>
      <c r="BB8" s="11">
        <v>156</v>
      </c>
      <c r="BC8" s="11">
        <v>206</v>
      </c>
      <c r="BD8" s="11">
        <v>227</v>
      </c>
      <c r="BE8" s="11">
        <v>196</v>
      </c>
      <c r="BF8" s="11">
        <v>149</v>
      </c>
      <c r="BG8" s="11">
        <v>123</v>
      </c>
      <c r="BH8" s="11">
        <v>122</v>
      </c>
      <c r="BI8" s="11">
        <v>145</v>
      </c>
      <c r="BJ8" s="11">
        <v>116</v>
      </c>
      <c r="BK8" s="11">
        <v>85</v>
      </c>
      <c r="BL8" s="11">
        <v>41</v>
      </c>
      <c r="BM8" s="11">
        <v>29</v>
      </c>
      <c r="BN8" s="11">
        <v>82</v>
      </c>
      <c r="BO8" s="11"/>
      <c r="BP8" s="11">
        <v>462</v>
      </c>
      <c r="BQ8" s="11">
        <v>553</v>
      </c>
      <c r="BR8" s="11">
        <v>280</v>
      </c>
      <c r="BS8" s="11">
        <v>413</v>
      </c>
      <c r="BT8" s="11">
        <v>213</v>
      </c>
      <c r="BU8" s="11">
        <v>117</v>
      </c>
      <c r="BV8" s="11"/>
      <c r="BW8" s="11">
        <v>75</v>
      </c>
      <c r="BX8" s="11">
        <v>464</v>
      </c>
      <c r="BY8" s="11">
        <v>589</v>
      </c>
      <c r="BZ8" s="11">
        <v>403</v>
      </c>
      <c r="CA8" s="11">
        <v>210</v>
      </c>
      <c r="CB8" s="11">
        <v>73</v>
      </c>
      <c r="CC8" s="11">
        <v>53</v>
      </c>
      <c r="CD8" s="11">
        <v>80</v>
      </c>
      <c r="CE8" s="11"/>
      <c r="CF8" s="11">
        <v>160</v>
      </c>
      <c r="CG8" s="11">
        <v>755</v>
      </c>
      <c r="CH8" s="11">
        <v>757</v>
      </c>
      <c r="CI8" s="11">
        <v>293</v>
      </c>
      <c r="CJ8" s="11">
        <v>75</v>
      </c>
      <c r="CK8" s="11"/>
      <c r="CL8" s="11">
        <v>214</v>
      </c>
      <c r="CM8" s="11"/>
      <c r="CN8" s="11">
        <v>1170</v>
      </c>
      <c r="CO8" s="11">
        <v>387</v>
      </c>
      <c r="CP8" s="11">
        <v>483</v>
      </c>
    </row>
    <row r="9" spans="2:94" ht="43.5" x14ac:dyDescent="0.35">
      <c r="B9" s="18" t="s">
        <v>340</v>
      </c>
      <c r="C9" s="17">
        <v>0.13333035112320199</v>
      </c>
      <c r="D9" s="17">
        <v>0.150105531077107</v>
      </c>
      <c r="E9" s="17">
        <v>0.11795112173853201</v>
      </c>
      <c r="F9" s="17"/>
      <c r="G9" s="17">
        <v>0.213703768837778</v>
      </c>
      <c r="H9" s="17">
        <v>0.18250816187848301</v>
      </c>
      <c r="I9" s="17">
        <v>0.125974628014283</v>
      </c>
      <c r="J9" s="17">
        <v>0.121236598945224</v>
      </c>
      <c r="K9" s="17">
        <v>0.105585289611658</v>
      </c>
      <c r="L9" s="17">
        <v>7.2311608880183995E-2</v>
      </c>
      <c r="M9" s="17"/>
      <c r="N9" s="17">
        <v>0.14756450833215701</v>
      </c>
      <c r="O9" s="17">
        <v>0.12626310250758299</v>
      </c>
      <c r="P9" s="17">
        <v>0.124057502089108</v>
      </c>
      <c r="Q9" s="17">
        <v>0.132362806362084</v>
      </c>
      <c r="R9" s="17"/>
      <c r="S9" s="17">
        <v>0.21360119333977701</v>
      </c>
      <c r="T9" s="17">
        <v>0.11128692803701699</v>
      </c>
      <c r="U9" s="17">
        <v>8.6762388889473893E-2</v>
      </c>
      <c r="V9" s="17">
        <v>9.7085146353997995E-2</v>
      </c>
      <c r="W9" s="17">
        <v>0.109380822762064</v>
      </c>
      <c r="X9" s="17">
        <v>0.15513094057649701</v>
      </c>
      <c r="Y9" s="17">
        <v>0.11925090799414501</v>
      </c>
      <c r="Z9" s="17">
        <v>0.147952862679015</v>
      </c>
      <c r="AA9" s="17">
        <v>0.14716383252266901</v>
      </c>
      <c r="AB9" s="17">
        <v>0.111235250658867</v>
      </c>
      <c r="AC9" s="17">
        <v>0.13240521098753499</v>
      </c>
      <c r="AD9" s="17"/>
      <c r="AE9" s="17">
        <v>9.2108386211720406E-2</v>
      </c>
      <c r="AF9" s="17">
        <v>0.164817505433796</v>
      </c>
      <c r="AG9" s="17">
        <v>0.139317685906167</v>
      </c>
      <c r="AH9" s="17"/>
      <c r="AI9" s="17">
        <v>8.3226490414174903E-2</v>
      </c>
      <c r="AJ9" s="17">
        <v>0.19542405184113501</v>
      </c>
      <c r="AK9" s="17">
        <v>0.224206631396145</v>
      </c>
      <c r="AL9" s="17">
        <v>9.0976036298256194E-2</v>
      </c>
      <c r="AM9" s="17">
        <v>0.10929782860607</v>
      </c>
      <c r="AN9" s="17"/>
      <c r="AO9" s="17">
        <v>0.106749200238918</v>
      </c>
      <c r="AP9" s="17">
        <v>0.20217475795419901</v>
      </c>
      <c r="AQ9" s="17">
        <v>0.20403195542593999</v>
      </c>
      <c r="AR9" s="17"/>
      <c r="AS9" s="17">
        <v>9.9580146678646994E-2</v>
      </c>
      <c r="AT9" s="17">
        <v>0.11571567103384001</v>
      </c>
      <c r="AU9" s="17">
        <v>0.151206997308859</v>
      </c>
      <c r="AV9" s="17">
        <v>0.21378002484714601</v>
      </c>
      <c r="AW9" s="17">
        <v>0.19477574593050601</v>
      </c>
      <c r="AX9" s="17"/>
      <c r="AY9" s="17">
        <v>0.17099688330158999</v>
      </c>
      <c r="AZ9" s="17">
        <v>0.18253058206766301</v>
      </c>
      <c r="BA9" s="17">
        <v>0.13195829409447199</v>
      </c>
      <c r="BB9" s="17">
        <v>9.6791541398019001E-2</v>
      </c>
      <c r="BC9" s="17">
        <v>0.10318563142224101</v>
      </c>
      <c r="BD9" s="17">
        <v>9.7286720600664997E-2</v>
      </c>
      <c r="BE9" s="17">
        <v>0.13640265229110199</v>
      </c>
      <c r="BF9" s="17">
        <v>0.128025488809932</v>
      </c>
      <c r="BG9" s="17">
        <v>0.11102846917912799</v>
      </c>
      <c r="BH9" s="17">
        <v>0.20795992044754699</v>
      </c>
      <c r="BI9" s="17">
        <v>0.13868057047139901</v>
      </c>
      <c r="BJ9" s="17">
        <v>0.11041258727977001</v>
      </c>
      <c r="BK9" s="17">
        <v>0.129634355668928</v>
      </c>
      <c r="BL9" s="17">
        <v>0.11989133281659201</v>
      </c>
      <c r="BM9" s="17">
        <v>0.23213928698716099</v>
      </c>
      <c r="BN9" s="17">
        <v>0.310856257769346</v>
      </c>
      <c r="BO9" s="17"/>
      <c r="BP9" s="17">
        <v>0.222571827684868</v>
      </c>
      <c r="BQ9" s="17">
        <v>0.10770453211525401</v>
      </c>
      <c r="BR9" s="17">
        <v>0.147594741121995</v>
      </c>
      <c r="BS9" s="17">
        <v>0.10706203985458</v>
      </c>
      <c r="BT9" s="17">
        <v>7.5615020038797706E-2</v>
      </c>
      <c r="BU9" s="17">
        <v>6.6987549003999697E-2</v>
      </c>
      <c r="BV9" s="17"/>
      <c r="BW9" s="17">
        <v>0.175765065639504</v>
      </c>
      <c r="BX9" s="17">
        <v>0.123099285626702</v>
      </c>
      <c r="BY9" s="17">
        <v>0.139680110357537</v>
      </c>
      <c r="BZ9" s="17">
        <v>0.13361236838670701</v>
      </c>
      <c r="CA9" s="17">
        <v>0.10648512752841099</v>
      </c>
      <c r="CB9" s="17">
        <v>0.203360149301064</v>
      </c>
      <c r="CC9" s="17">
        <v>0.31267330177605901</v>
      </c>
      <c r="CD9" s="17">
        <v>7.1942917231254705E-2</v>
      </c>
      <c r="CE9" s="17"/>
      <c r="CF9" s="17">
        <v>0.291997440581588</v>
      </c>
      <c r="CG9" s="17">
        <v>0.125226000763689</v>
      </c>
      <c r="CH9" s="17">
        <v>0.11800676937588001</v>
      </c>
      <c r="CI9" s="17">
        <v>0.118299147694045</v>
      </c>
      <c r="CJ9" s="17">
        <v>9.0634047652610503E-2</v>
      </c>
      <c r="CK9" s="17"/>
      <c r="CL9" s="17">
        <v>0.120156902925356</v>
      </c>
      <c r="CM9" s="17"/>
      <c r="CN9" s="17">
        <v>0.134759800574898</v>
      </c>
      <c r="CO9" s="17">
        <v>0.124295669838647</v>
      </c>
      <c r="CP9" s="17">
        <v>0.13711124295136301</v>
      </c>
    </row>
    <row r="10" spans="2:94" ht="43.5" x14ac:dyDescent="0.35">
      <c r="B10" s="18" t="s">
        <v>341</v>
      </c>
      <c r="C10" s="17">
        <v>0.33553617423101501</v>
      </c>
      <c r="D10" s="17">
        <v>0.35821915804230797</v>
      </c>
      <c r="E10" s="17">
        <v>0.31444877979946401</v>
      </c>
      <c r="F10" s="17"/>
      <c r="G10" s="17">
        <v>0.39105650487504701</v>
      </c>
      <c r="H10" s="17">
        <v>0.40156269618297502</v>
      </c>
      <c r="I10" s="17">
        <v>0.34232311142004901</v>
      </c>
      <c r="J10" s="17">
        <v>0.30557074295338599</v>
      </c>
      <c r="K10" s="17">
        <v>0.30652042551201802</v>
      </c>
      <c r="L10" s="17">
        <v>0.28333342406686601</v>
      </c>
      <c r="M10" s="17"/>
      <c r="N10" s="17">
        <v>0.36287123385915498</v>
      </c>
      <c r="O10" s="17">
        <v>0.335810723340283</v>
      </c>
      <c r="P10" s="17">
        <v>0.33887749983411403</v>
      </c>
      <c r="Q10" s="17">
        <v>0.30408688077797802</v>
      </c>
      <c r="R10" s="17"/>
      <c r="S10" s="17">
        <v>0.37207862099297301</v>
      </c>
      <c r="T10" s="17">
        <v>0.310975121792536</v>
      </c>
      <c r="U10" s="17">
        <v>0.36091508129308097</v>
      </c>
      <c r="V10" s="17">
        <v>0.340842512512948</v>
      </c>
      <c r="W10" s="17">
        <v>0.32239944535059201</v>
      </c>
      <c r="X10" s="17">
        <v>0.38881844675955801</v>
      </c>
      <c r="Y10" s="17">
        <v>0.35970299011120599</v>
      </c>
      <c r="Z10" s="17">
        <v>0.29037123473573401</v>
      </c>
      <c r="AA10" s="17">
        <v>0.29551708274536298</v>
      </c>
      <c r="AB10" s="17">
        <v>0.320742197695635</v>
      </c>
      <c r="AC10" s="17">
        <v>0.27315154461399899</v>
      </c>
      <c r="AD10" s="17"/>
      <c r="AE10" s="17">
        <v>0.28240944078886698</v>
      </c>
      <c r="AF10" s="17">
        <v>0.36492408067543403</v>
      </c>
      <c r="AG10" s="17">
        <v>0.34553290050125302</v>
      </c>
      <c r="AH10" s="17"/>
      <c r="AI10" s="17">
        <v>0.29507041976778697</v>
      </c>
      <c r="AJ10" s="17">
        <v>0.40889430964286999</v>
      </c>
      <c r="AK10" s="17">
        <v>0.28523337833767898</v>
      </c>
      <c r="AL10" s="17">
        <v>0.18061620156344099</v>
      </c>
      <c r="AM10" s="17">
        <v>0.30652642639931299</v>
      </c>
      <c r="AN10" s="17"/>
      <c r="AO10" s="17">
        <v>0.30463230987360701</v>
      </c>
      <c r="AP10" s="17">
        <v>0.43249414987772999</v>
      </c>
      <c r="AQ10" s="17">
        <v>0.33210327455598698</v>
      </c>
      <c r="AR10" s="17"/>
      <c r="AS10" s="17">
        <v>0.32536215239176303</v>
      </c>
      <c r="AT10" s="17">
        <v>0.31469227288252599</v>
      </c>
      <c r="AU10" s="17">
        <v>0.35723625573221601</v>
      </c>
      <c r="AV10" s="17">
        <v>0.376604007406039</v>
      </c>
      <c r="AW10" s="17">
        <v>0.36860968425107798</v>
      </c>
      <c r="AX10" s="17"/>
      <c r="AY10" s="17">
        <v>0.44344209143066299</v>
      </c>
      <c r="AZ10" s="17">
        <v>0.31781817268636298</v>
      </c>
      <c r="BA10" s="17">
        <v>0.31790022267628798</v>
      </c>
      <c r="BB10" s="17">
        <v>0.31310529232253198</v>
      </c>
      <c r="BC10" s="17">
        <v>0.31184394192079101</v>
      </c>
      <c r="BD10" s="17">
        <v>0.349817604221353</v>
      </c>
      <c r="BE10" s="17">
        <v>0.29674277338934901</v>
      </c>
      <c r="BF10" s="17">
        <v>0.33301716905279299</v>
      </c>
      <c r="BG10" s="17">
        <v>0.41971245744643798</v>
      </c>
      <c r="BH10" s="17">
        <v>0.32150647102877</v>
      </c>
      <c r="BI10" s="17">
        <v>0.40145522624122898</v>
      </c>
      <c r="BJ10" s="17">
        <v>0.40685916030076402</v>
      </c>
      <c r="BK10" s="17">
        <v>0.27073497175611999</v>
      </c>
      <c r="BL10" s="17">
        <v>0.33251275244449302</v>
      </c>
      <c r="BM10" s="17">
        <v>0.29717187680171703</v>
      </c>
      <c r="BN10" s="17">
        <v>0.373867125640515</v>
      </c>
      <c r="BO10" s="17"/>
      <c r="BP10" s="17">
        <v>0.40091378650267101</v>
      </c>
      <c r="BQ10" s="17">
        <v>0.33819304454185201</v>
      </c>
      <c r="BR10" s="17">
        <v>0.29806349649722702</v>
      </c>
      <c r="BS10" s="17">
        <v>0.31804830831446401</v>
      </c>
      <c r="BT10" s="17">
        <v>0.27780373067506697</v>
      </c>
      <c r="BU10" s="17">
        <v>0.32484925972776002</v>
      </c>
      <c r="BV10" s="17"/>
      <c r="BW10" s="17">
        <v>0.36536822884974901</v>
      </c>
      <c r="BX10" s="17">
        <v>0.33422923251939501</v>
      </c>
      <c r="BY10" s="17">
        <v>0.34493949648732602</v>
      </c>
      <c r="BZ10" s="17">
        <v>0.335178503890457</v>
      </c>
      <c r="CA10" s="17">
        <v>0.332227097201931</v>
      </c>
      <c r="CB10" s="17">
        <v>0.32203955183301203</v>
      </c>
      <c r="CC10" s="17">
        <v>0.29185401864745403</v>
      </c>
      <c r="CD10" s="17">
        <v>0.34377993363968501</v>
      </c>
      <c r="CE10" s="17"/>
      <c r="CF10" s="17">
        <v>0.29269070175839701</v>
      </c>
      <c r="CG10" s="17">
        <v>0.306035692977149</v>
      </c>
      <c r="CH10" s="17">
        <v>0.38402894064965698</v>
      </c>
      <c r="CI10" s="17">
        <v>0.31281530851948502</v>
      </c>
      <c r="CJ10" s="17">
        <v>0.32253099270499802</v>
      </c>
      <c r="CK10" s="17"/>
      <c r="CL10" s="17">
        <v>0.43973502652625801</v>
      </c>
      <c r="CM10" s="17"/>
      <c r="CN10" s="17">
        <v>0.33995009320462199</v>
      </c>
      <c r="CO10" s="17">
        <v>0.343153719159835</v>
      </c>
      <c r="CP10" s="17">
        <v>0.31873519969538</v>
      </c>
    </row>
    <row r="11" spans="2:94" ht="43.5" x14ac:dyDescent="0.35">
      <c r="B11" s="18" t="s">
        <v>342</v>
      </c>
      <c r="C11" s="17">
        <v>0.250921388437502</v>
      </c>
      <c r="D11" s="17">
        <v>0.236403846824465</v>
      </c>
      <c r="E11" s="17">
        <v>0.26526538946884198</v>
      </c>
      <c r="F11" s="17"/>
      <c r="G11" s="17">
        <v>0.20922191765314099</v>
      </c>
      <c r="H11" s="17">
        <v>0.22980157389422101</v>
      </c>
      <c r="I11" s="17">
        <v>0.29858617571229601</v>
      </c>
      <c r="J11" s="17">
        <v>0.25700518502581399</v>
      </c>
      <c r="K11" s="17">
        <v>0.22144742311672699</v>
      </c>
      <c r="L11" s="17">
        <v>0.277605566275964</v>
      </c>
      <c r="M11" s="17"/>
      <c r="N11" s="17">
        <v>0.25138059739763502</v>
      </c>
      <c r="O11" s="17">
        <v>0.27226882818520498</v>
      </c>
      <c r="P11" s="17">
        <v>0.24722631108050999</v>
      </c>
      <c r="Q11" s="17">
        <v>0.23143851743226501</v>
      </c>
      <c r="R11" s="17"/>
      <c r="S11" s="17">
        <v>0.24039346310301199</v>
      </c>
      <c r="T11" s="17">
        <v>0.27594109589078603</v>
      </c>
      <c r="U11" s="17">
        <v>0.283724623910656</v>
      </c>
      <c r="V11" s="17">
        <v>0.21964878023807799</v>
      </c>
      <c r="W11" s="17">
        <v>0.29980712449811198</v>
      </c>
      <c r="X11" s="17">
        <v>0.201065129311359</v>
      </c>
      <c r="Y11" s="17">
        <v>0.25634133968408701</v>
      </c>
      <c r="Z11" s="17">
        <v>0.23557345803615401</v>
      </c>
      <c r="AA11" s="17">
        <v>0.24829773918756301</v>
      </c>
      <c r="AB11" s="17">
        <v>0.25273029430135002</v>
      </c>
      <c r="AC11" s="17">
        <v>0.24621376816039001</v>
      </c>
      <c r="AD11" s="17"/>
      <c r="AE11" s="17">
        <v>0.26766154624761301</v>
      </c>
      <c r="AF11" s="17">
        <v>0.25923546248062102</v>
      </c>
      <c r="AG11" s="17">
        <v>0.208048630414327</v>
      </c>
      <c r="AH11" s="17"/>
      <c r="AI11" s="17">
        <v>0.27896654492173001</v>
      </c>
      <c r="AJ11" s="17">
        <v>0.212016548365038</v>
      </c>
      <c r="AK11" s="17">
        <v>0.306850901323238</v>
      </c>
      <c r="AL11" s="17">
        <v>0.20915616467223899</v>
      </c>
      <c r="AM11" s="17">
        <v>0.21835484110303099</v>
      </c>
      <c r="AN11" s="17"/>
      <c r="AO11" s="17">
        <v>0.26059815393046099</v>
      </c>
      <c r="AP11" s="17">
        <v>0.21165711611399199</v>
      </c>
      <c r="AQ11" s="17">
        <v>0.29638625608463798</v>
      </c>
      <c r="AR11" s="17"/>
      <c r="AS11" s="17">
        <v>0.215360037599993</v>
      </c>
      <c r="AT11" s="17">
        <v>0.24943908020014099</v>
      </c>
      <c r="AU11" s="17">
        <v>0.26803650133693202</v>
      </c>
      <c r="AV11" s="17">
        <v>0.226164274646145</v>
      </c>
      <c r="AW11" s="17">
        <v>0.23937110954694801</v>
      </c>
      <c r="AX11" s="17"/>
      <c r="AY11" s="17">
        <v>0</v>
      </c>
      <c r="AZ11" s="17">
        <v>0.25082624525949998</v>
      </c>
      <c r="BA11" s="17">
        <v>0.209914530967762</v>
      </c>
      <c r="BB11" s="17">
        <v>0.25523989336530201</v>
      </c>
      <c r="BC11" s="17">
        <v>0.27573088761569498</v>
      </c>
      <c r="BD11" s="17">
        <v>0.271066155236377</v>
      </c>
      <c r="BE11" s="17">
        <v>0.25866765501549699</v>
      </c>
      <c r="BF11" s="17">
        <v>0.26847550401012799</v>
      </c>
      <c r="BG11" s="17">
        <v>0.21650917131187</v>
      </c>
      <c r="BH11" s="17">
        <v>0.25019979815464199</v>
      </c>
      <c r="BI11" s="17">
        <v>0.21789448560790001</v>
      </c>
      <c r="BJ11" s="17">
        <v>0.26961000477591301</v>
      </c>
      <c r="BK11" s="17">
        <v>0.30988076382894197</v>
      </c>
      <c r="BL11" s="17">
        <v>0.34671147666790503</v>
      </c>
      <c r="BM11" s="17">
        <v>0.23391162289088299</v>
      </c>
      <c r="BN11" s="17">
        <v>0.22273801263522799</v>
      </c>
      <c r="BO11" s="17"/>
      <c r="BP11" s="17">
        <v>0.192531405529972</v>
      </c>
      <c r="BQ11" s="17">
        <v>0.23873727009065801</v>
      </c>
      <c r="BR11" s="17">
        <v>0.27358633616247902</v>
      </c>
      <c r="BS11" s="17">
        <v>0.29025143266430298</v>
      </c>
      <c r="BT11" s="17">
        <v>0.29691463624257902</v>
      </c>
      <c r="BU11" s="17">
        <v>0.26473195291846402</v>
      </c>
      <c r="BV11" s="17"/>
      <c r="BW11" s="17">
        <v>0.262976883619855</v>
      </c>
      <c r="BX11" s="17">
        <v>0.273663226484474</v>
      </c>
      <c r="BY11" s="17">
        <v>0.25489867244968101</v>
      </c>
      <c r="BZ11" s="17">
        <v>0.25362338276326102</v>
      </c>
      <c r="CA11" s="17">
        <v>0.27585730016328802</v>
      </c>
      <c r="CB11" s="17">
        <v>0.20322012478922699</v>
      </c>
      <c r="CC11" s="17">
        <v>0.15173415825341299</v>
      </c>
      <c r="CD11" s="17">
        <v>0.16761735759096</v>
      </c>
      <c r="CE11" s="17"/>
      <c r="CF11" s="17">
        <v>0.18385183693423801</v>
      </c>
      <c r="CG11" s="17">
        <v>0.27621008450323298</v>
      </c>
      <c r="CH11" s="17">
        <v>0.22940580519192599</v>
      </c>
      <c r="CI11" s="17">
        <v>0.27262137161363198</v>
      </c>
      <c r="CJ11" s="17">
        <v>0.271768541811996</v>
      </c>
      <c r="CK11" s="17"/>
      <c r="CL11" s="17">
        <v>0.27664741002363102</v>
      </c>
      <c r="CM11" s="17"/>
      <c r="CN11" s="17">
        <v>0.25006820326160001</v>
      </c>
      <c r="CO11" s="17">
        <v>0.26131908057202002</v>
      </c>
      <c r="CP11" s="17">
        <v>0.24465157145541899</v>
      </c>
    </row>
    <row r="12" spans="2:94" ht="43.5" x14ac:dyDescent="0.35">
      <c r="B12" s="18" t="s">
        <v>343</v>
      </c>
      <c r="C12" s="17">
        <v>0.15109457014479899</v>
      </c>
      <c r="D12" s="17">
        <v>0.15066579804486499</v>
      </c>
      <c r="E12" s="17">
        <v>0.148230207835503</v>
      </c>
      <c r="F12" s="17"/>
      <c r="G12" s="17">
        <v>6.1836278459467299E-2</v>
      </c>
      <c r="H12" s="17">
        <v>8.1555367211627997E-2</v>
      </c>
      <c r="I12" s="17">
        <v>0.110162652139524</v>
      </c>
      <c r="J12" s="17">
        <v>0.14456834305111199</v>
      </c>
      <c r="K12" s="17">
        <v>0.22838503733291199</v>
      </c>
      <c r="L12" s="17">
        <v>0.25015088932269502</v>
      </c>
      <c r="M12" s="17"/>
      <c r="N12" s="17">
        <v>0.15360183145836301</v>
      </c>
      <c r="O12" s="17">
        <v>0.13225119288084999</v>
      </c>
      <c r="P12" s="17">
        <v>0.16456854375684801</v>
      </c>
      <c r="Q12" s="17">
        <v>0.15935027000954599</v>
      </c>
      <c r="R12" s="17"/>
      <c r="S12" s="17">
        <v>8.1271925424411404E-2</v>
      </c>
      <c r="T12" s="17">
        <v>0.14195257344979501</v>
      </c>
      <c r="U12" s="17">
        <v>0.152675649468106</v>
      </c>
      <c r="V12" s="17">
        <v>0.20258432938767301</v>
      </c>
      <c r="W12" s="17">
        <v>0.15172419966071499</v>
      </c>
      <c r="X12" s="17">
        <v>0.10000342081738001</v>
      </c>
      <c r="Y12" s="17">
        <v>0.15835082293403799</v>
      </c>
      <c r="Z12" s="17">
        <v>0.24226460096545999</v>
      </c>
      <c r="AA12" s="17">
        <v>0.16159591601384901</v>
      </c>
      <c r="AB12" s="17">
        <v>0.18142817702911301</v>
      </c>
      <c r="AC12" s="17">
        <v>0.208598593352673</v>
      </c>
      <c r="AD12" s="17"/>
      <c r="AE12" s="17">
        <v>0.22548623347466901</v>
      </c>
      <c r="AF12" s="17">
        <v>0.11020448463383201</v>
      </c>
      <c r="AG12" s="17">
        <v>0.12638547659770999</v>
      </c>
      <c r="AH12" s="17"/>
      <c r="AI12" s="17">
        <v>0.237793596992906</v>
      </c>
      <c r="AJ12" s="17">
        <v>7.0948736340433194E-2</v>
      </c>
      <c r="AK12" s="17">
        <v>8.4749903035695698E-2</v>
      </c>
      <c r="AL12" s="17">
        <v>0.38829329053592099</v>
      </c>
      <c r="AM12" s="17">
        <v>0.15645539994065799</v>
      </c>
      <c r="AN12" s="17"/>
      <c r="AO12" s="17">
        <v>0.22034177323794801</v>
      </c>
      <c r="AP12" s="17">
        <v>5.3485355272981303E-2</v>
      </c>
      <c r="AQ12" s="17">
        <v>8.7207401293259199E-2</v>
      </c>
      <c r="AR12" s="17"/>
      <c r="AS12" s="17">
        <v>0.18117953929884301</v>
      </c>
      <c r="AT12" s="17">
        <v>0.15971779095553701</v>
      </c>
      <c r="AU12" s="17">
        <v>0.12806955119581401</v>
      </c>
      <c r="AV12" s="17">
        <v>0.11110456390875401</v>
      </c>
      <c r="AW12" s="17">
        <v>0.14214800109230299</v>
      </c>
      <c r="AX12" s="17"/>
      <c r="AY12" s="17">
        <v>0.111767315347926</v>
      </c>
      <c r="AZ12" s="17">
        <v>0.120273994001783</v>
      </c>
      <c r="BA12" s="17">
        <v>0.212880326761866</v>
      </c>
      <c r="BB12" s="17">
        <v>0.15589316612833001</v>
      </c>
      <c r="BC12" s="17">
        <v>0.17643039695086299</v>
      </c>
      <c r="BD12" s="17">
        <v>0.15286903510358299</v>
      </c>
      <c r="BE12" s="17">
        <v>0.17613697198602801</v>
      </c>
      <c r="BF12" s="17">
        <v>0.16950465778773899</v>
      </c>
      <c r="BG12" s="17">
        <v>0.13776100223450899</v>
      </c>
      <c r="BH12" s="17">
        <v>0.130920018237838</v>
      </c>
      <c r="BI12" s="17">
        <v>0.141942805212184</v>
      </c>
      <c r="BJ12" s="17">
        <v>0.13634988330254599</v>
      </c>
      <c r="BK12" s="17">
        <v>0.161669144613062</v>
      </c>
      <c r="BL12" s="17">
        <v>5.0985947015849402E-2</v>
      </c>
      <c r="BM12" s="17">
        <v>0.102635962768894</v>
      </c>
      <c r="BN12" s="17">
        <v>3.46240310883449E-2</v>
      </c>
      <c r="BO12" s="17"/>
      <c r="BP12" s="17">
        <v>7.06579225616389E-2</v>
      </c>
      <c r="BQ12" s="17">
        <v>0.18209186825804499</v>
      </c>
      <c r="BR12" s="17">
        <v>0.13880394746987801</v>
      </c>
      <c r="BS12" s="17">
        <v>0.15118373599852</v>
      </c>
      <c r="BT12" s="17">
        <v>0.209971993843939</v>
      </c>
      <c r="BU12" s="17">
        <v>0.24579624566343899</v>
      </c>
      <c r="BV12" s="17"/>
      <c r="BW12" s="17">
        <v>0.132755657017638</v>
      </c>
      <c r="BX12" s="17">
        <v>0.146262074038503</v>
      </c>
      <c r="BY12" s="17">
        <v>0.135400744961996</v>
      </c>
      <c r="BZ12" s="17">
        <v>0.166354948525017</v>
      </c>
      <c r="CA12" s="17">
        <v>0.162110098695011</v>
      </c>
      <c r="CB12" s="17">
        <v>0.24128074067532099</v>
      </c>
      <c r="CC12" s="17">
        <v>0.124517440318301</v>
      </c>
      <c r="CD12" s="17">
        <v>0.14840055070444999</v>
      </c>
      <c r="CE12" s="17"/>
      <c r="CF12" s="17">
        <v>0.13515058452207401</v>
      </c>
      <c r="CG12" s="17">
        <v>0.170985543995857</v>
      </c>
      <c r="CH12" s="17">
        <v>0.130198369139226</v>
      </c>
      <c r="CI12" s="17">
        <v>0.15129855595411101</v>
      </c>
      <c r="CJ12" s="17">
        <v>0.19503450034661901</v>
      </c>
      <c r="CK12" s="17"/>
      <c r="CL12" s="17">
        <v>8.56518554463402E-2</v>
      </c>
      <c r="CM12" s="17"/>
      <c r="CN12" s="17">
        <v>0.13179327707476499</v>
      </c>
      <c r="CO12" s="17">
        <v>0.130510071384037</v>
      </c>
      <c r="CP12" s="17">
        <v>0.21435894780502099</v>
      </c>
    </row>
    <row r="13" spans="2:94" x14ac:dyDescent="0.35">
      <c r="B13" s="18" t="s">
        <v>203</v>
      </c>
      <c r="C13" s="19">
        <v>0.12911751606348101</v>
      </c>
      <c r="D13" s="19">
        <v>0.104605666011254</v>
      </c>
      <c r="E13" s="19">
        <v>0.154104501157659</v>
      </c>
      <c r="F13" s="19"/>
      <c r="G13" s="19">
        <v>0.124181530174567</v>
      </c>
      <c r="H13" s="19">
        <v>0.104572200832692</v>
      </c>
      <c r="I13" s="19">
        <v>0.122953432713848</v>
      </c>
      <c r="J13" s="19">
        <v>0.171619130024464</v>
      </c>
      <c r="K13" s="19">
        <v>0.13806182442668499</v>
      </c>
      <c r="L13" s="19">
        <v>0.11659851145429199</v>
      </c>
      <c r="M13" s="19"/>
      <c r="N13" s="19">
        <v>8.4581828952690896E-2</v>
      </c>
      <c r="O13" s="19">
        <v>0.13340615308608</v>
      </c>
      <c r="P13" s="19">
        <v>0.12527014323942001</v>
      </c>
      <c r="Q13" s="19">
        <v>0.172761525418128</v>
      </c>
      <c r="R13" s="19"/>
      <c r="S13" s="19">
        <v>9.2654797139825704E-2</v>
      </c>
      <c r="T13" s="19">
        <v>0.15984428082986599</v>
      </c>
      <c r="U13" s="19">
        <v>0.11592225643868299</v>
      </c>
      <c r="V13" s="19">
        <v>0.13983923150730301</v>
      </c>
      <c r="W13" s="19">
        <v>0.116688407728517</v>
      </c>
      <c r="X13" s="19">
        <v>0.15498206253520599</v>
      </c>
      <c r="Y13" s="19">
        <v>0.10635393927652401</v>
      </c>
      <c r="Z13" s="19">
        <v>8.3837843583635802E-2</v>
      </c>
      <c r="AA13" s="19">
        <v>0.14742542953055501</v>
      </c>
      <c r="AB13" s="19">
        <v>0.13386408031503499</v>
      </c>
      <c r="AC13" s="19">
        <v>0.13963088288540301</v>
      </c>
      <c r="AD13" s="19"/>
      <c r="AE13" s="19">
        <v>0.13233439327713101</v>
      </c>
      <c r="AF13" s="19">
        <v>0.10081846677631599</v>
      </c>
      <c r="AG13" s="19">
        <v>0.18071530658054299</v>
      </c>
      <c r="AH13" s="19"/>
      <c r="AI13" s="19">
        <v>0.104942947903403</v>
      </c>
      <c r="AJ13" s="19">
        <v>0.112716353810525</v>
      </c>
      <c r="AK13" s="19">
        <v>9.8959185907241107E-2</v>
      </c>
      <c r="AL13" s="19">
        <v>0.13095830693014299</v>
      </c>
      <c r="AM13" s="19">
        <v>0.20936550395092801</v>
      </c>
      <c r="AN13" s="19"/>
      <c r="AO13" s="19">
        <v>0.10767856271906601</v>
      </c>
      <c r="AP13" s="19">
        <v>0.100188620781097</v>
      </c>
      <c r="AQ13" s="19">
        <v>8.0271112640175293E-2</v>
      </c>
      <c r="AR13" s="19"/>
      <c r="AS13" s="19">
        <v>0.17851812403075401</v>
      </c>
      <c r="AT13" s="19">
        <v>0.160435184927956</v>
      </c>
      <c r="AU13" s="19">
        <v>9.5450694426178304E-2</v>
      </c>
      <c r="AV13" s="19">
        <v>7.2347129191915202E-2</v>
      </c>
      <c r="AW13" s="19">
        <v>5.5095459179165703E-2</v>
      </c>
      <c r="AX13" s="19"/>
      <c r="AY13" s="19">
        <v>0.27379370991982099</v>
      </c>
      <c r="AZ13" s="19">
        <v>0.12855100598469099</v>
      </c>
      <c r="BA13" s="19">
        <v>0.12734662549961301</v>
      </c>
      <c r="BB13" s="19">
        <v>0.17897010678581701</v>
      </c>
      <c r="BC13" s="19">
        <v>0.132809142090411</v>
      </c>
      <c r="BD13" s="19">
        <v>0.128960484838023</v>
      </c>
      <c r="BE13" s="19">
        <v>0.132049947318024</v>
      </c>
      <c r="BF13" s="19">
        <v>0.100977180339408</v>
      </c>
      <c r="BG13" s="19">
        <v>0.11498889982805501</v>
      </c>
      <c r="BH13" s="19">
        <v>8.94137921312044E-2</v>
      </c>
      <c r="BI13" s="19">
        <v>0.100026912467288</v>
      </c>
      <c r="BJ13" s="19">
        <v>7.6768364341006604E-2</v>
      </c>
      <c r="BK13" s="19">
        <v>0.128080764132948</v>
      </c>
      <c r="BL13" s="19">
        <v>0.14989849105516101</v>
      </c>
      <c r="BM13" s="19">
        <v>0.13414125055134499</v>
      </c>
      <c r="BN13" s="19">
        <v>5.7914572866566601E-2</v>
      </c>
      <c r="BO13" s="19"/>
      <c r="BP13" s="19">
        <v>0.11332505772085</v>
      </c>
      <c r="BQ13" s="19">
        <v>0.133273284994191</v>
      </c>
      <c r="BR13" s="19">
        <v>0.14195147874842101</v>
      </c>
      <c r="BS13" s="19">
        <v>0.13345448316813399</v>
      </c>
      <c r="BT13" s="19">
        <v>0.13969461919961801</v>
      </c>
      <c r="BU13" s="19">
        <v>9.7634992686336894E-2</v>
      </c>
      <c r="BV13" s="19"/>
      <c r="BW13" s="19">
        <v>6.3134164873254503E-2</v>
      </c>
      <c r="BX13" s="19">
        <v>0.122746181330926</v>
      </c>
      <c r="BY13" s="19">
        <v>0.125080975743461</v>
      </c>
      <c r="BZ13" s="19">
        <v>0.11123079643455799</v>
      </c>
      <c r="CA13" s="19">
        <v>0.12332037641136</v>
      </c>
      <c r="CB13" s="19">
        <v>3.0099433401375799E-2</v>
      </c>
      <c r="CC13" s="19">
        <v>0.11922108100477399</v>
      </c>
      <c r="CD13" s="19">
        <v>0.26825924083364999</v>
      </c>
      <c r="CE13" s="19"/>
      <c r="CF13" s="19">
        <v>9.6309436203701596E-2</v>
      </c>
      <c r="CG13" s="19">
        <v>0.12154267776007301</v>
      </c>
      <c r="CH13" s="19">
        <v>0.13836011564331099</v>
      </c>
      <c r="CI13" s="19">
        <v>0.144965616218727</v>
      </c>
      <c r="CJ13" s="19">
        <v>0.12003191748377701</v>
      </c>
      <c r="CK13" s="19"/>
      <c r="CL13" s="19">
        <v>7.7808805078415297E-2</v>
      </c>
      <c r="CM13" s="19"/>
      <c r="CN13" s="19">
        <v>0.14342862588411501</v>
      </c>
      <c r="CO13" s="19">
        <v>0.14072145904545999</v>
      </c>
      <c r="CP13" s="19">
        <v>8.5143038092816398E-2</v>
      </c>
    </row>
    <row r="14" spans="2:94" x14ac:dyDescent="0.35">
      <c r="B14" t="s">
        <v>334</v>
      </c>
    </row>
    <row r="15" spans="2:94" x14ac:dyDescent="0.35">
      <c r="B15" t="s">
        <v>126</v>
      </c>
    </row>
    <row r="16" spans="2:94" x14ac:dyDescent="0.35">
      <c r="B16" t="s">
        <v>127</v>
      </c>
    </row>
    <row r="18" spans="2:2" x14ac:dyDescent="0.35">
      <c r="B18"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CP18"/>
  <sheetViews>
    <sheetView showGridLines="0" topLeftCell="A7" workbookViewId="0">
      <pane xSplit="2" topLeftCell="AS1" activePane="topRight" state="frozen"/>
      <selection pane="topRight" activeCell="B14" sqref="B14"/>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2041</v>
      </c>
      <c r="D7" s="10">
        <v>1029</v>
      </c>
      <c r="E7" s="10">
        <v>1001</v>
      </c>
      <c r="F7" s="10"/>
      <c r="G7" s="10">
        <v>310</v>
      </c>
      <c r="H7" s="10">
        <v>353</v>
      </c>
      <c r="I7" s="10">
        <v>327</v>
      </c>
      <c r="J7" s="10">
        <v>350</v>
      </c>
      <c r="K7" s="10">
        <v>319</v>
      </c>
      <c r="L7" s="10">
        <v>382</v>
      </c>
      <c r="M7" s="10"/>
      <c r="N7" s="10">
        <v>542</v>
      </c>
      <c r="O7" s="10">
        <v>566</v>
      </c>
      <c r="P7" s="10">
        <v>445</v>
      </c>
      <c r="Q7" s="10">
        <v>481</v>
      </c>
      <c r="R7" s="10"/>
      <c r="S7" s="10">
        <v>283</v>
      </c>
      <c r="T7" s="10">
        <v>267</v>
      </c>
      <c r="U7" s="10">
        <v>184</v>
      </c>
      <c r="V7" s="10">
        <v>221</v>
      </c>
      <c r="W7" s="10">
        <v>157</v>
      </c>
      <c r="X7" s="10">
        <v>185</v>
      </c>
      <c r="Y7" s="10">
        <v>159</v>
      </c>
      <c r="Z7" s="10">
        <v>68</v>
      </c>
      <c r="AA7" s="10">
        <v>245</v>
      </c>
      <c r="AB7" s="10">
        <v>162</v>
      </c>
      <c r="AC7" s="10">
        <v>110</v>
      </c>
      <c r="AD7" s="10"/>
      <c r="AE7" s="10">
        <v>730</v>
      </c>
      <c r="AF7" s="10">
        <v>790</v>
      </c>
      <c r="AG7" s="10">
        <v>319</v>
      </c>
      <c r="AH7" s="10"/>
      <c r="AI7" s="10">
        <v>677</v>
      </c>
      <c r="AJ7" s="10">
        <v>592</v>
      </c>
      <c r="AK7" s="10">
        <v>159</v>
      </c>
      <c r="AL7" s="10">
        <v>35</v>
      </c>
      <c r="AM7" s="10">
        <v>280</v>
      </c>
      <c r="AN7" s="10"/>
      <c r="AO7" s="10">
        <v>361</v>
      </c>
      <c r="AP7" s="10">
        <v>748</v>
      </c>
      <c r="AQ7" s="10">
        <v>155</v>
      </c>
      <c r="AR7" s="10"/>
      <c r="AS7" s="10">
        <v>482</v>
      </c>
      <c r="AT7" s="10">
        <v>495</v>
      </c>
      <c r="AU7" s="10">
        <v>537</v>
      </c>
      <c r="AV7" s="10">
        <v>231</v>
      </c>
      <c r="AW7" s="10">
        <v>21</v>
      </c>
      <c r="AX7" s="10"/>
      <c r="AY7" s="10">
        <v>18</v>
      </c>
      <c r="AZ7" s="10">
        <v>106</v>
      </c>
      <c r="BA7" s="10">
        <v>130</v>
      </c>
      <c r="BB7" s="10">
        <v>155</v>
      </c>
      <c r="BC7" s="10">
        <v>201</v>
      </c>
      <c r="BD7" s="10">
        <v>225</v>
      </c>
      <c r="BE7" s="10">
        <v>193</v>
      </c>
      <c r="BF7" s="10">
        <v>148</v>
      </c>
      <c r="BG7" s="10">
        <v>124</v>
      </c>
      <c r="BH7" s="10">
        <v>125</v>
      </c>
      <c r="BI7" s="10">
        <v>149</v>
      </c>
      <c r="BJ7" s="10">
        <v>118</v>
      </c>
      <c r="BK7" s="10">
        <v>87</v>
      </c>
      <c r="BL7" s="10">
        <v>41</v>
      </c>
      <c r="BM7" s="10">
        <v>30</v>
      </c>
      <c r="BN7" s="10">
        <v>84</v>
      </c>
      <c r="BO7" s="10"/>
      <c r="BP7" s="10">
        <v>466</v>
      </c>
      <c r="BQ7" s="10">
        <v>550</v>
      </c>
      <c r="BR7" s="10">
        <v>284</v>
      </c>
      <c r="BS7" s="10">
        <v>414</v>
      </c>
      <c r="BT7" s="10">
        <v>212</v>
      </c>
      <c r="BU7" s="10">
        <v>114</v>
      </c>
      <c r="BV7" s="10"/>
      <c r="BW7" s="10">
        <v>76</v>
      </c>
      <c r="BX7" s="10">
        <v>467</v>
      </c>
      <c r="BY7" s="10">
        <v>585</v>
      </c>
      <c r="BZ7" s="10">
        <v>401</v>
      </c>
      <c r="CA7" s="10">
        <v>210</v>
      </c>
      <c r="CB7" s="10">
        <v>74</v>
      </c>
      <c r="CC7" s="10">
        <v>53</v>
      </c>
      <c r="CD7" s="10">
        <v>82</v>
      </c>
      <c r="CE7" s="10"/>
      <c r="CF7" s="10">
        <v>159</v>
      </c>
      <c r="CG7" s="10">
        <v>748</v>
      </c>
      <c r="CH7" s="10">
        <v>761</v>
      </c>
      <c r="CI7" s="10">
        <v>297</v>
      </c>
      <c r="CJ7" s="10">
        <v>76</v>
      </c>
      <c r="CK7" s="10"/>
      <c r="CL7" s="10">
        <v>213</v>
      </c>
      <c r="CM7" s="10"/>
      <c r="CN7" s="10">
        <v>1173</v>
      </c>
      <c r="CO7" s="10">
        <v>389</v>
      </c>
      <c r="CP7" s="10">
        <v>479</v>
      </c>
    </row>
    <row r="8" spans="2:94" ht="30" customHeight="1" x14ac:dyDescent="0.35">
      <c r="B8" s="11" t="s">
        <v>20</v>
      </c>
      <c r="C8" s="11">
        <v>2040</v>
      </c>
      <c r="D8" s="11">
        <v>1016</v>
      </c>
      <c r="E8" s="11">
        <v>1013</v>
      </c>
      <c r="F8" s="11"/>
      <c r="G8" s="11">
        <v>304</v>
      </c>
      <c r="H8" s="11">
        <v>342</v>
      </c>
      <c r="I8" s="11">
        <v>317</v>
      </c>
      <c r="J8" s="11">
        <v>343</v>
      </c>
      <c r="K8" s="11">
        <v>301</v>
      </c>
      <c r="L8" s="11">
        <v>433</v>
      </c>
      <c r="M8" s="11"/>
      <c r="N8" s="11">
        <v>530</v>
      </c>
      <c r="O8" s="11">
        <v>554</v>
      </c>
      <c r="P8" s="11">
        <v>447</v>
      </c>
      <c r="Q8" s="11">
        <v>502</v>
      </c>
      <c r="R8" s="11"/>
      <c r="S8" s="11">
        <v>294</v>
      </c>
      <c r="T8" s="11">
        <v>260</v>
      </c>
      <c r="U8" s="11">
        <v>185</v>
      </c>
      <c r="V8" s="11">
        <v>210</v>
      </c>
      <c r="W8" s="11">
        <v>154</v>
      </c>
      <c r="X8" s="11">
        <v>190</v>
      </c>
      <c r="Y8" s="11">
        <v>152</v>
      </c>
      <c r="Z8" s="11">
        <v>66</v>
      </c>
      <c r="AA8" s="11">
        <v>236</v>
      </c>
      <c r="AB8" s="11">
        <v>184</v>
      </c>
      <c r="AC8" s="11">
        <v>109</v>
      </c>
      <c r="AD8" s="11"/>
      <c r="AE8" s="11">
        <v>739</v>
      </c>
      <c r="AF8" s="11">
        <v>792</v>
      </c>
      <c r="AG8" s="11">
        <v>313</v>
      </c>
      <c r="AH8" s="11"/>
      <c r="AI8" s="11">
        <v>687</v>
      </c>
      <c r="AJ8" s="11">
        <v>584</v>
      </c>
      <c r="AK8" s="11">
        <v>159</v>
      </c>
      <c r="AL8" s="11">
        <v>35</v>
      </c>
      <c r="AM8" s="11">
        <v>274</v>
      </c>
      <c r="AN8" s="11"/>
      <c r="AO8" s="11">
        <v>364</v>
      </c>
      <c r="AP8" s="11">
        <v>741</v>
      </c>
      <c r="AQ8" s="11">
        <v>156</v>
      </c>
      <c r="AR8" s="11"/>
      <c r="AS8" s="11">
        <v>490</v>
      </c>
      <c r="AT8" s="11">
        <v>493</v>
      </c>
      <c r="AU8" s="11">
        <v>529</v>
      </c>
      <c r="AV8" s="11">
        <v>226</v>
      </c>
      <c r="AW8" s="11">
        <v>20</v>
      </c>
      <c r="AX8" s="11"/>
      <c r="AY8" s="11">
        <v>17</v>
      </c>
      <c r="AZ8" s="11">
        <v>105</v>
      </c>
      <c r="BA8" s="11">
        <v>132</v>
      </c>
      <c r="BB8" s="11">
        <v>156</v>
      </c>
      <c r="BC8" s="11">
        <v>206</v>
      </c>
      <c r="BD8" s="11">
        <v>227</v>
      </c>
      <c r="BE8" s="11">
        <v>196</v>
      </c>
      <c r="BF8" s="11">
        <v>149</v>
      </c>
      <c r="BG8" s="11">
        <v>123</v>
      </c>
      <c r="BH8" s="11">
        <v>122</v>
      </c>
      <c r="BI8" s="11">
        <v>145</v>
      </c>
      <c r="BJ8" s="11">
        <v>116</v>
      </c>
      <c r="BK8" s="11">
        <v>85</v>
      </c>
      <c r="BL8" s="11">
        <v>41</v>
      </c>
      <c r="BM8" s="11">
        <v>29</v>
      </c>
      <c r="BN8" s="11">
        <v>82</v>
      </c>
      <c r="BO8" s="11"/>
      <c r="BP8" s="11">
        <v>462</v>
      </c>
      <c r="BQ8" s="11">
        <v>553</v>
      </c>
      <c r="BR8" s="11">
        <v>280</v>
      </c>
      <c r="BS8" s="11">
        <v>413</v>
      </c>
      <c r="BT8" s="11">
        <v>213</v>
      </c>
      <c r="BU8" s="11">
        <v>117</v>
      </c>
      <c r="BV8" s="11"/>
      <c r="BW8" s="11">
        <v>75</v>
      </c>
      <c r="BX8" s="11">
        <v>464</v>
      </c>
      <c r="BY8" s="11">
        <v>589</v>
      </c>
      <c r="BZ8" s="11">
        <v>403</v>
      </c>
      <c r="CA8" s="11">
        <v>210</v>
      </c>
      <c r="CB8" s="11">
        <v>73</v>
      </c>
      <c r="CC8" s="11">
        <v>53</v>
      </c>
      <c r="CD8" s="11">
        <v>80</v>
      </c>
      <c r="CE8" s="11"/>
      <c r="CF8" s="11">
        <v>160</v>
      </c>
      <c r="CG8" s="11">
        <v>755</v>
      </c>
      <c r="CH8" s="11">
        <v>757</v>
      </c>
      <c r="CI8" s="11">
        <v>293</v>
      </c>
      <c r="CJ8" s="11">
        <v>75</v>
      </c>
      <c r="CK8" s="11"/>
      <c r="CL8" s="11">
        <v>214</v>
      </c>
      <c r="CM8" s="11"/>
      <c r="CN8" s="11">
        <v>1170</v>
      </c>
      <c r="CO8" s="11">
        <v>387</v>
      </c>
      <c r="CP8" s="11">
        <v>483</v>
      </c>
    </row>
    <row r="9" spans="2:94" ht="43.5" x14ac:dyDescent="0.35">
      <c r="B9" s="18" t="s">
        <v>340</v>
      </c>
      <c r="C9" s="17">
        <v>0.20013944139980999</v>
      </c>
      <c r="D9" s="17">
        <v>0.21795872604673799</v>
      </c>
      <c r="E9" s="17">
        <v>0.183382953779579</v>
      </c>
      <c r="F9" s="17"/>
      <c r="G9" s="17">
        <v>0.31563027535888</v>
      </c>
      <c r="H9" s="17">
        <v>0.25831998706726</v>
      </c>
      <c r="I9" s="17">
        <v>0.20347429937664999</v>
      </c>
      <c r="J9" s="17">
        <v>0.172790712812595</v>
      </c>
      <c r="K9" s="17">
        <v>0.14738012749141</v>
      </c>
      <c r="L9" s="17">
        <v>0.12898749938639101</v>
      </c>
      <c r="M9" s="17"/>
      <c r="N9" s="17">
        <v>0.21018964909174001</v>
      </c>
      <c r="O9" s="17">
        <v>0.19157310716033399</v>
      </c>
      <c r="P9" s="17">
        <v>0.191250407261644</v>
      </c>
      <c r="Q9" s="17">
        <v>0.20369869993647799</v>
      </c>
      <c r="R9" s="17"/>
      <c r="S9" s="17">
        <v>0.32589883458757901</v>
      </c>
      <c r="T9" s="17">
        <v>0.19486607980524601</v>
      </c>
      <c r="U9" s="17">
        <v>0.15804914885286001</v>
      </c>
      <c r="V9" s="17">
        <v>0.20308720815006601</v>
      </c>
      <c r="W9" s="17">
        <v>0.17379010217472499</v>
      </c>
      <c r="X9" s="17">
        <v>0.19800908146797599</v>
      </c>
      <c r="Y9" s="17">
        <v>0.18075671983570901</v>
      </c>
      <c r="Z9" s="17">
        <v>0.14939077504481699</v>
      </c>
      <c r="AA9" s="17">
        <v>0.19430732518399199</v>
      </c>
      <c r="AB9" s="17">
        <v>0.150719603470858</v>
      </c>
      <c r="AC9" s="17">
        <v>0.13409390532500701</v>
      </c>
      <c r="AD9" s="17"/>
      <c r="AE9" s="17">
        <v>0.12802867580671401</v>
      </c>
      <c r="AF9" s="17">
        <v>0.25086575534554401</v>
      </c>
      <c r="AG9" s="17">
        <v>0.21518656767892999</v>
      </c>
      <c r="AH9" s="17"/>
      <c r="AI9" s="17">
        <v>0.12077935998259801</v>
      </c>
      <c r="AJ9" s="17">
        <v>0.30594737369218</v>
      </c>
      <c r="AK9" s="17">
        <v>0.239775728323841</v>
      </c>
      <c r="AL9" s="17">
        <v>2.7162146443223099E-2</v>
      </c>
      <c r="AM9" s="17">
        <v>0.186696888527422</v>
      </c>
      <c r="AN9" s="17"/>
      <c r="AO9" s="17">
        <v>0.14223959074547399</v>
      </c>
      <c r="AP9" s="17">
        <v>0.30375645762912301</v>
      </c>
      <c r="AQ9" s="17">
        <v>0.25020531163826598</v>
      </c>
      <c r="AR9" s="17"/>
      <c r="AS9" s="17">
        <v>0.16105393983081301</v>
      </c>
      <c r="AT9" s="17">
        <v>0.18730175969881199</v>
      </c>
      <c r="AU9" s="17">
        <v>0.21645374939300999</v>
      </c>
      <c r="AV9" s="17">
        <v>0.301138918769988</v>
      </c>
      <c r="AW9" s="17">
        <v>0.33093772036659802</v>
      </c>
      <c r="AX9" s="17"/>
      <c r="AY9" s="17">
        <v>0.231066464563986</v>
      </c>
      <c r="AZ9" s="17">
        <v>0.249428089351733</v>
      </c>
      <c r="BA9" s="17">
        <v>0.18434410333502199</v>
      </c>
      <c r="BB9" s="17">
        <v>0.15945393931177201</v>
      </c>
      <c r="BC9" s="17">
        <v>0.20285613325621499</v>
      </c>
      <c r="BD9" s="17">
        <v>0.179387511014615</v>
      </c>
      <c r="BE9" s="17">
        <v>0.18387967985353601</v>
      </c>
      <c r="BF9" s="17">
        <v>0.20573014381138399</v>
      </c>
      <c r="BG9" s="17">
        <v>0.20996536012633499</v>
      </c>
      <c r="BH9" s="17">
        <v>0.21700448543845199</v>
      </c>
      <c r="BI9" s="17">
        <v>0.16471121178518899</v>
      </c>
      <c r="BJ9" s="17">
        <v>0.174223529339399</v>
      </c>
      <c r="BK9" s="17">
        <v>0.20792946854533201</v>
      </c>
      <c r="BL9" s="17">
        <v>0.28932879389102401</v>
      </c>
      <c r="BM9" s="17">
        <v>0.33474013311290501</v>
      </c>
      <c r="BN9" s="17">
        <v>0.430934599580721</v>
      </c>
      <c r="BO9" s="17"/>
      <c r="BP9" s="17">
        <v>0.29735568337886997</v>
      </c>
      <c r="BQ9" s="17">
        <v>0.169226615144181</v>
      </c>
      <c r="BR9" s="17">
        <v>0.20097682973933101</v>
      </c>
      <c r="BS9" s="17">
        <v>0.17319075408704801</v>
      </c>
      <c r="BT9" s="17">
        <v>0.155267860392582</v>
      </c>
      <c r="BU9" s="17">
        <v>0.13917156703925501</v>
      </c>
      <c r="BV9" s="17"/>
      <c r="BW9" s="17">
        <v>0.29042179400635398</v>
      </c>
      <c r="BX9" s="17">
        <v>0.20481065289234501</v>
      </c>
      <c r="BY9" s="17">
        <v>0.21602148752286801</v>
      </c>
      <c r="BZ9" s="17">
        <v>0.175256182866945</v>
      </c>
      <c r="CA9" s="17">
        <v>0.16957968516479299</v>
      </c>
      <c r="CB9" s="17">
        <v>0.183585585769698</v>
      </c>
      <c r="CC9" s="17">
        <v>0.27521400861072598</v>
      </c>
      <c r="CD9" s="17">
        <v>0.1938876400151</v>
      </c>
      <c r="CE9" s="17"/>
      <c r="CF9" s="17">
        <v>0.31732275772660401</v>
      </c>
      <c r="CG9" s="17">
        <v>0.19032710659357899</v>
      </c>
      <c r="CH9" s="17">
        <v>0.19698362938038699</v>
      </c>
      <c r="CI9" s="17">
        <v>0.18044266550906901</v>
      </c>
      <c r="CJ9" s="17">
        <v>0.15823167617863601</v>
      </c>
      <c r="CK9" s="17"/>
      <c r="CL9" s="17">
        <v>0.18992458982752</v>
      </c>
      <c r="CM9" s="17"/>
      <c r="CN9" s="17">
        <v>0.21714914495555199</v>
      </c>
      <c r="CO9" s="17">
        <v>0.170936367680531</v>
      </c>
      <c r="CP9" s="17">
        <v>0.18234594163888099</v>
      </c>
    </row>
    <row r="10" spans="2:94" ht="43.5" x14ac:dyDescent="0.35">
      <c r="B10" s="18" t="s">
        <v>341</v>
      </c>
      <c r="C10" s="17">
        <v>0.34811697486092402</v>
      </c>
      <c r="D10" s="17">
        <v>0.35754533306562403</v>
      </c>
      <c r="E10" s="17">
        <v>0.33845146381665703</v>
      </c>
      <c r="F10" s="17"/>
      <c r="G10" s="17">
        <v>0.37297936284170502</v>
      </c>
      <c r="H10" s="17">
        <v>0.390242720521633</v>
      </c>
      <c r="I10" s="17">
        <v>0.34830458321359498</v>
      </c>
      <c r="J10" s="17">
        <v>0.37095573318059499</v>
      </c>
      <c r="K10" s="17">
        <v>0.311931435370782</v>
      </c>
      <c r="L10" s="17">
        <v>0.30431921437613801</v>
      </c>
      <c r="M10" s="17"/>
      <c r="N10" s="17">
        <v>0.37647305212502402</v>
      </c>
      <c r="O10" s="17">
        <v>0.36028950084707101</v>
      </c>
      <c r="P10" s="17">
        <v>0.354156095672156</v>
      </c>
      <c r="Q10" s="17">
        <v>0.30236846242451199</v>
      </c>
      <c r="R10" s="17"/>
      <c r="S10" s="17">
        <v>0.313024928754988</v>
      </c>
      <c r="T10" s="17">
        <v>0.34989558059921999</v>
      </c>
      <c r="U10" s="17">
        <v>0.378219199376851</v>
      </c>
      <c r="V10" s="17">
        <v>0.32851512062746102</v>
      </c>
      <c r="W10" s="17">
        <v>0.35128597472938</v>
      </c>
      <c r="X10" s="17">
        <v>0.36603843954406801</v>
      </c>
      <c r="Y10" s="17">
        <v>0.36810159734276099</v>
      </c>
      <c r="Z10" s="17">
        <v>0.36139946250585703</v>
      </c>
      <c r="AA10" s="17">
        <v>0.35348713261308101</v>
      </c>
      <c r="AB10" s="17">
        <v>0.32255188563114401</v>
      </c>
      <c r="AC10" s="17">
        <v>0.38496915654139202</v>
      </c>
      <c r="AD10" s="17"/>
      <c r="AE10" s="17">
        <v>0.328537144561038</v>
      </c>
      <c r="AF10" s="17">
        <v>0.36231379496912902</v>
      </c>
      <c r="AG10" s="17">
        <v>0.314353967245038</v>
      </c>
      <c r="AH10" s="17"/>
      <c r="AI10" s="17">
        <v>0.33430862764012298</v>
      </c>
      <c r="AJ10" s="17">
        <v>0.37477661917566601</v>
      </c>
      <c r="AK10" s="17">
        <v>0.34547964710404599</v>
      </c>
      <c r="AL10" s="17">
        <v>0.32727920914960501</v>
      </c>
      <c r="AM10" s="17">
        <v>0.29793633063812902</v>
      </c>
      <c r="AN10" s="17"/>
      <c r="AO10" s="17">
        <v>0.35076931164709202</v>
      </c>
      <c r="AP10" s="17">
        <v>0.39957598523269</v>
      </c>
      <c r="AQ10" s="17">
        <v>0.40982195528816801</v>
      </c>
      <c r="AR10" s="17"/>
      <c r="AS10" s="17">
        <v>0.32912033870142299</v>
      </c>
      <c r="AT10" s="17">
        <v>0.33328821032768202</v>
      </c>
      <c r="AU10" s="17">
        <v>0.36084022946880101</v>
      </c>
      <c r="AV10" s="17">
        <v>0.36956825720554898</v>
      </c>
      <c r="AW10" s="17">
        <v>0.37677594855686702</v>
      </c>
      <c r="AX10" s="17"/>
      <c r="AY10" s="17">
        <v>0.382360827810802</v>
      </c>
      <c r="AZ10" s="17">
        <v>0.38238494072791601</v>
      </c>
      <c r="BA10" s="17">
        <v>0.27925667426914802</v>
      </c>
      <c r="BB10" s="17">
        <v>0.32633676637748199</v>
      </c>
      <c r="BC10" s="17">
        <v>0.309901956753733</v>
      </c>
      <c r="BD10" s="17">
        <v>0.38213871049117598</v>
      </c>
      <c r="BE10" s="17">
        <v>0.33748937897006198</v>
      </c>
      <c r="BF10" s="17">
        <v>0.39035122416691898</v>
      </c>
      <c r="BG10" s="17">
        <v>0.398730538717813</v>
      </c>
      <c r="BH10" s="17">
        <v>0.35415700424863999</v>
      </c>
      <c r="BI10" s="17">
        <v>0.34957415466320602</v>
      </c>
      <c r="BJ10" s="17">
        <v>0.41402740407803101</v>
      </c>
      <c r="BK10" s="17">
        <v>0.29397936329649199</v>
      </c>
      <c r="BL10" s="17">
        <v>0.28314875682614499</v>
      </c>
      <c r="BM10" s="17">
        <v>0.230822731107625</v>
      </c>
      <c r="BN10" s="17">
        <v>0.34474511594205398</v>
      </c>
      <c r="BO10" s="17"/>
      <c r="BP10" s="17">
        <v>0.37406869027054002</v>
      </c>
      <c r="BQ10" s="17">
        <v>0.31179003281933299</v>
      </c>
      <c r="BR10" s="17">
        <v>0.37487084673514298</v>
      </c>
      <c r="BS10" s="17">
        <v>0.37966174794852298</v>
      </c>
      <c r="BT10" s="17">
        <v>0.30180116297528897</v>
      </c>
      <c r="BU10" s="17">
        <v>0.31963821927356101</v>
      </c>
      <c r="BV10" s="17"/>
      <c r="BW10" s="17">
        <v>0.40147190750927197</v>
      </c>
      <c r="BX10" s="17">
        <v>0.35246241819233398</v>
      </c>
      <c r="BY10" s="17">
        <v>0.32516530669120702</v>
      </c>
      <c r="BZ10" s="17">
        <v>0.35547471762253102</v>
      </c>
      <c r="CA10" s="17">
        <v>0.37425671764573798</v>
      </c>
      <c r="CB10" s="17">
        <v>0.39614546744824602</v>
      </c>
      <c r="CC10" s="17">
        <v>0.25647577425687901</v>
      </c>
      <c r="CD10" s="17">
        <v>0.30135941937787403</v>
      </c>
      <c r="CE10" s="17"/>
      <c r="CF10" s="17">
        <v>0.30607083992142498</v>
      </c>
      <c r="CG10" s="17">
        <v>0.34913063675725498</v>
      </c>
      <c r="CH10" s="17">
        <v>0.37061454069692601</v>
      </c>
      <c r="CI10" s="17">
        <v>0.31326898606463299</v>
      </c>
      <c r="CJ10" s="17">
        <v>0.33611381052445999</v>
      </c>
      <c r="CK10" s="17"/>
      <c r="CL10" s="17">
        <v>0.45986442106588299</v>
      </c>
      <c r="CM10" s="17"/>
      <c r="CN10" s="17">
        <v>0.33993520164252</v>
      </c>
      <c r="CO10" s="17">
        <v>0.35885641833031501</v>
      </c>
      <c r="CP10" s="17">
        <v>0.35932761404617602</v>
      </c>
    </row>
    <row r="11" spans="2:94" ht="43.5" x14ac:dyDescent="0.35">
      <c r="B11" s="18" t="s">
        <v>342</v>
      </c>
      <c r="C11" s="17">
        <v>0.24546032558515099</v>
      </c>
      <c r="D11" s="17">
        <v>0.23976971868243699</v>
      </c>
      <c r="E11" s="17">
        <v>0.249959413593559</v>
      </c>
      <c r="F11" s="17"/>
      <c r="G11" s="17">
        <v>0.18883955915869799</v>
      </c>
      <c r="H11" s="17">
        <v>0.208358312401794</v>
      </c>
      <c r="I11" s="17">
        <v>0.23877339326378799</v>
      </c>
      <c r="J11" s="17">
        <v>0.23030856199695901</v>
      </c>
      <c r="K11" s="17">
        <v>0.269872894188805</v>
      </c>
      <c r="L11" s="17">
        <v>0.314464523806745</v>
      </c>
      <c r="M11" s="17"/>
      <c r="N11" s="17">
        <v>0.25854760156942602</v>
      </c>
      <c r="O11" s="17">
        <v>0.26589770862182599</v>
      </c>
      <c r="P11" s="17">
        <v>0.22366928591968699</v>
      </c>
      <c r="Q11" s="17">
        <v>0.229694054877185</v>
      </c>
      <c r="R11" s="17"/>
      <c r="S11" s="17">
        <v>0.22176385214130301</v>
      </c>
      <c r="T11" s="17">
        <v>0.22181578992513401</v>
      </c>
      <c r="U11" s="17">
        <v>0.28204655167186898</v>
      </c>
      <c r="V11" s="17">
        <v>0.21258814736611001</v>
      </c>
      <c r="W11" s="17">
        <v>0.28594155716672698</v>
      </c>
      <c r="X11" s="17">
        <v>0.22343297002617801</v>
      </c>
      <c r="Y11" s="17">
        <v>0.26024801405411202</v>
      </c>
      <c r="Z11" s="17">
        <v>0.25454619270204598</v>
      </c>
      <c r="AA11" s="17">
        <v>0.21251628701879899</v>
      </c>
      <c r="AB11" s="17">
        <v>0.33432045012302403</v>
      </c>
      <c r="AC11" s="17">
        <v>0.243606486662726</v>
      </c>
      <c r="AD11" s="17"/>
      <c r="AE11" s="17">
        <v>0.263619666832204</v>
      </c>
      <c r="AF11" s="17">
        <v>0.24695310035832499</v>
      </c>
      <c r="AG11" s="17">
        <v>0.228082229816337</v>
      </c>
      <c r="AH11" s="17"/>
      <c r="AI11" s="17">
        <v>0.28777751330856999</v>
      </c>
      <c r="AJ11" s="17">
        <v>0.19006636268472701</v>
      </c>
      <c r="AK11" s="17">
        <v>0.33512333502637398</v>
      </c>
      <c r="AL11" s="17">
        <v>0.294082664242174</v>
      </c>
      <c r="AM11" s="17">
        <v>0.225752283530855</v>
      </c>
      <c r="AN11" s="17"/>
      <c r="AO11" s="17">
        <v>0.27398669054431901</v>
      </c>
      <c r="AP11" s="17">
        <v>0.18545211292681299</v>
      </c>
      <c r="AQ11" s="17">
        <v>0.23449344950863199</v>
      </c>
      <c r="AR11" s="17"/>
      <c r="AS11" s="17">
        <v>0.22399299874071499</v>
      </c>
      <c r="AT11" s="17">
        <v>0.25795304181384399</v>
      </c>
      <c r="AU11" s="17">
        <v>0.26881718559751699</v>
      </c>
      <c r="AV11" s="17">
        <v>0.209095390166709</v>
      </c>
      <c r="AW11" s="17">
        <v>0.19643846919618599</v>
      </c>
      <c r="AX11" s="17"/>
      <c r="AY11" s="17">
        <v>5.5066957521730797E-2</v>
      </c>
      <c r="AZ11" s="17">
        <v>0.18781646751287501</v>
      </c>
      <c r="BA11" s="17">
        <v>0.21959912889803401</v>
      </c>
      <c r="BB11" s="17">
        <v>0.25331756118412802</v>
      </c>
      <c r="BC11" s="17">
        <v>0.30954604617293702</v>
      </c>
      <c r="BD11" s="17">
        <v>0.23709039180491301</v>
      </c>
      <c r="BE11" s="17">
        <v>0.250626183923645</v>
      </c>
      <c r="BF11" s="17">
        <v>0.22819375376176401</v>
      </c>
      <c r="BG11" s="17">
        <v>0.20519116069569099</v>
      </c>
      <c r="BH11" s="17">
        <v>0.25436740065891</v>
      </c>
      <c r="BI11" s="17">
        <v>0.30662580322947403</v>
      </c>
      <c r="BJ11" s="17">
        <v>0.27094788321417601</v>
      </c>
      <c r="BK11" s="17">
        <v>0.27725879473387399</v>
      </c>
      <c r="BL11" s="17">
        <v>0.227838555958842</v>
      </c>
      <c r="BM11" s="17">
        <v>0.299147371974053</v>
      </c>
      <c r="BN11" s="17">
        <v>0.177544781747697</v>
      </c>
      <c r="BO11" s="17"/>
      <c r="BP11" s="17">
        <v>0.204529134122654</v>
      </c>
      <c r="BQ11" s="17">
        <v>0.279206531252088</v>
      </c>
      <c r="BR11" s="17">
        <v>0.226431413462828</v>
      </c>
      <c r="BS11" s="17">
        <v>0.23419533063300599</v>
      </c>
      <c r="BT11" s="17">
        <v>0.30443183410421598</v>
      </c>
      <c r="BU11" s="17">
        <v>0.22791986295918701</v>
      </c>
      <c r="BV11" s="17"/>
      <c r="BW11" s="17">
        <v>0.16543432172888201</v>
      </c>
      <c r="BX11" s="17">
        <v>0.24738041382446399</v>
      </c>
      <c r="BY11" s="17">
        <v>0.270210846762378</v>
      </c>
      <c r="BZ11" s="17">
        <v>0.25279812557294001</v>
      </c>
      <c r="CA11" s="17">
        <v>0.27555259936670301</v>
      </c>
      <c r="CB11" s="17">
        <v>0.206433167653199</v>
      </c>
      <c r="CC11" s="17">
        <v>0.23768587785006501</v>
      </c>
      <c r="CD11" s="17">
        <v>0.195722048339907</v>
      </c>
      <c r="CE11" s="17"/>
      <c r="CF11" s="17">
        <v>0.19133605025671499</v>
      </c>
      <c r="CG11" s="17">
        <v>0.25059235490537501</v>
      </c>
      <c r="CH11" s="17">
        <v>0.23578862018911101</v>
      </c>
      <c r="CI11" s="17">
        <v>0.28917006410914498</v>
      </c>
      <c r="CJ11" s="17">
        <v>0.236196510194079</v>
      </c>
      <c r="CK11" s="17"/>
      <c r="CL11" s="17">
        <v>0.23574165996835</v>
      </c>
      <c r="CM11" s="17"/>
      <c r="CN11" s="17">
        <v>0.23670165053827399</v>
      </c>
      <c r="CO11" s="17">
        <v>0.26222124530916402</v>
      </c>
      <c r="CP11" s="17">
        <v>0.25324062316137103</v>
      </c>
    </row>
    <row r="12" spans="2:94" ht="43.5" x14ac:dyDescent="0.35">
      <c r="B12" s="18" t="s">
        <v>343</v>
      </c>
      <c r="C12" s="17">
        <v>9.6394804508858303E-2</v>
      </c>
      <c r="D12" s="17">
        <v>9.6401165483415693E-2</v>
      </c>
      <c r="E12" s="17">
        <v>9.6499323238308204E-2</v>
      </c>
      <c r="F12" s="17"/>
      <c r="G12" s="17">
        <v>3.5597416091138798E-2</v>
      </c>
      <c r="H12" s="17">
        <v>4.9834109478486197E-2</v>
      </c>
      <c r="I12" s="17">
        <v>8.5379030994975E-2</v>
      </c>
      <c r="J12" s="17">
        <v>9.9913276173246399E-2</v>
      </c>
      <c r="K12" s="17">
        <v>0.139060823449074</v>
      </c>
      <c r="L12" s="17">
        <v>0.15148949519791</v>
      </c>
      <c r="M12" s="17"/>
      <c r="N12" s="17">
        <v>9.02539584818213E-2</v>
      </c>
      <c r="O12" s="17">
        <v>7.7216843395878601E-2</v>
      </c>
      <c r="P12" s="17">
        <v>0.118177259254008</v>
      </c>
      <c r="Q12" s="17">
        <v>0.10598389897315499</v>
      </c>
      <c r="R12" s="17"/>
      <c r="S12" s="17">
        <v>5.7090816027017897E-2</v>
      </c>
      <c r="T12" s="17">
        <v>9.6933685220788102E-2</v>
      </c>
      <c r="U12" s="17">
        <v>8.6235969339121601E-2</v>
      </c>
      <c r="V12" s="17">
        <v>0.12787150673674699</v>
      </c>
      <c r="W12" s="17">
        <v>8.6184741455293395E-2</v>
      </c>
      <c r="X12" s="17">
        <v>7.6042543931257506E-2</v>
      </c>
      <c r="Y12" s="17">
        <v>0.115728389691918</v>
      </c>
      <c r="Z12" s="17">
        <v>0.148357812914131</v>
      </c>
      <c r="AA12" s="17">
        <v>0.12759258267933399</v>
      </c>
      <c r="AB12" s="17">
        <v>8.9275126789899295E-2</v>
      </c>
      <c r="AC12" s="17">
        <v>9.3781977088190402E-2</v>
      </c>
      <c r="AD12" s="17"/>
      <c r="AE12" s="17">
        <v>0.15873637653346401</v>
      </c>
      <c r="AF12" s="17">
        <v>6.6894267674635799E-2</v>
      </c>
      <c r="AG12" s="17">
        <v>6.5324159411484395E-2</v>
      </c>
      <c r="AH12" s="17"/>
      <c r="AI12" s="17">
        <v>0.16547210089693801</v>
      </c>
      <c r="AJ12" s="17">
        <v>4.5815365024363799E-2</v>
      </c>
      <c r="AK12" s="17">
        <v>1.9497006715162999E-2</v>
      </c>
      <c r="AL12" s="17">
        <v>0.272854876771433</v>
      </c>
      <c r="AM12" s="17">
        <v>9.2658716205484701E-2</v>
      </c>
      <c r="AN12" s="17"/>
      <c r="AO12" s="17">
        <v>0.14586899884516899</v>
      </c>
      <c r="AP12" s="17">
        <v>3.3940624275337103E-2</v>
      </c>
      <c r="AQ12" s="17">
        <v>3.3569515764569201E-2</v>
      </c>
      <c r="AR12" s="17"/>
      <c r="AS12" s="17">
        <v>0.129096551531725</v>
      </c>
      <c r="AT12" s="17">
        <v>9.9700681166526903E-2</v>
      </c>
      <c r="AU12" s="17">
        <v>6.9349222738240707E-2</v>
      </c>
      <c r="AV12" s="17">
        <v>6.5339153981860895E-2</v>
      </c>
      <c r="AW12" s="17">
        <v>9.5847861880348703E-2</v>
      </c>
      <c r="AX12" s="17"/>
      <c r="AY12" s="17">
        <v>0.111767315347926</v>
      </c>
      <c r="AZ12" s="17">
        <v>6.7860222844849105E-2</v>
      </c>
      <c r="BA12" s="17">
        <v>0.17344166354545501</v>
      </c>
      <c r="BB12" s="17">
        <v>9.3883990648956805E-2</v>
      </c>
      <c r="BC12" s="17">
        <v>8.2032143281180095E-2</v>
      </c>
      <c r="BD12" s="17">
        <v>0.10748747156862</v>
      </c>
      <c r="BE12" s="17">
        <v>0.116007308361967</v>
      </c>
      <c r="BF12" s="17">
        <v>8.1849188160443898E-2</v>
      </c>
      <c r="BG12" s="17">
        <v>0.11260094220886099</v>
      </c>
      <c r="BH12" s="17">
        <v>6.5052420537999006E-2</v>
      </c>
      <c r="BI12" s="17">
        <v>8.8243152033862696E-2</v>
      </c>
      <c r="BJ12" s="17">
        <v>7.0089244325118497E-2</v>
      </c>
      <c r="BK12" s="17">
        <v>0.102289059852637</v>
      </c>
      <c r="BL12" s="17">
        <v>2.3129318438310301E-2</v>
      </c>
      <c r="BM12" s="17">
        <v>6.8450367246939398E-2</v>
      </c>
      <c r="BN12" s="17">
        <v>3.5027186858580403E-2</v>
      </c>
      <c r="BO12" s="17"/>
      <c r="BP12" s="17">
        <v>3.2219579336631402E-2</v>
      </c>
      <c r="BQ12" s="17">
        <v>0.113046175010717</v>
      </c>
      <c r="BR12" s="17">
        <v>9.0338321983649494E-2</v>
      </c>
      <c r="BS12" s="17">
        <v>0.101076084370717</v>
      </c>
      <c r="BT12" s="17">
        <v>0.15153508213528699</v>
      </c>
      <c r="BU12" s="17">
        <v>0.16977204582493399</v>
      </c>
      <c r="BV12" s="17"/>
      <c r="BW12" s="17">
        <v>7.9537811882237505E-2</v>
      </c>
      <c r="BX12" s="17">
        <v>8.5493778079316393E-2</v>
      </c>
      <c r="BY12" s="17">
        <v>8.2805740367825897E-2</v>
      </c>
      <c r="BZ12" s="17">
        <v>0.118822325124191</v>
      </c>
      <c r="CA12" s="17">
        <v>9.5763409181868195E-2</v>
      </c>
      <c r="CB12" s="17">
        <v>0.16900866771418799</v>
      </c>
      <c r="CC12" s="17">
        <v>7.4972696682221604E-2</v>
      </c>
      <c r="CD12" s="17">
        <v>0.11031256240036701</v>
      </c>
      <c r="CE12" s="17"/>
      <c r="CF12" s="17">
        <v>8.4557075777324894E-2</v>
      </c>
      <c r="CG12" s="17">
        <v>0.113583997439163</v>
      </c>
      <c r="CH12" s="17">
        <v>7.7300471552710096E-2</v>
      </c>
      <c r="CI12" s="17">
        <v>0.10401672417242699</v>
      </c>
      <c r="CJ12" s="17">
        <v>0.11167827216368401</v>
      </c>
      <c r="CK12" s="17"/>
      <c r="CL12" s="17">
        <v>5.7710917289682397E-2</v>
      </c>
      <c r="CM12" s="17"/>
      <c r="CN12" s="17">
        <v>8.5421481295153895E-2</v>
      </c>
      <c r="CO12" s="17">
        <v>7.8573924469971398E-2</v>
      </c>
      <c r="CP12" s="17">
        <v>0.137267735929608</v>
      </c>
    </row>
    <row r="13" spans="2:94" x14ac:dyDescent="0.35">
      <c r="B13" s="18" t="s">
        <v>203</v>
      </c>
      <c r="C13" s="19">
        <v>0.109888453645257</v>
      </c>
      <c r="D13" s="19">
        <v>8.8325056721785797E-2</v>
      </c>
      <c r="E13" s="19">
        <v>0.13170684557189699</v>
      </c>
      <c r="F13" s="19"/>
      <c r="G13" s="19">
        <v>8.6953386549577294E-2</v>
      </c>
      <c r="H13" s="19">
        <v>9.3244870530826904E-2</v>
      </c>
      <c r="I13" s="19">
        <v>0.124068693150992</v>
      </c>
      <c r="J13" s="19">
        <v>0.126031715836605</v>
      </c>
      <c r="K13" s="19">
        <v>0.13175471949992801</v>
      </c>
      <c r="L13" s="19">
        <v>0.100739267232816</v>
      </c>
      <c r="M13" s="19"/>
      <c r="N13" s="19">
        <v>6.4535738731989298E-2</v>
      </c>
      <c r="O13" s="19">
        <v>0.10502283997489099</v>
      </c>
      <c r="P13" s="19">
        <v>0.112746951892505</v>
      </c>
      <c r="Q13" s="19">
        <v>0.158254883788671</v>
      </c>
      <c r="R13" s="19"/>
      <c r="S13" s="19">
        <v>8.2221568489112204E-2</v>
      </c>
      <c r="T13" s="19">
        <v>0.136488864449612</v>
      </c>
      <c r="U13" s="19">
        <v>9.5449130759298395E-2</v>
      </c>
      <c r="V13" s="19">
        <v>0.127938017119616</v>
      </c>
      <c r="W13" s="19">
        <v>0.102797624473875</v>
      </c>
      <c r="X13" s="19">
        <v>0.13647696503052101</v>
      </c>
      <c r="Y13" s="19">
        <v>7.5165279075498997E-2</v>
      </c>
      <c r="Z13" s="19">
        <v>8.6305756833149505E-2</v>
      </c>
      <c r="AA13" s="19">
        <v>0.11209667250479501</v>
      </c>
      <c r="AB13" s="19">
        <v>0.103132933985075</v>
      </c>
      <c r="AC13" s="19">
        <v>0.143548474382684</v>
      </c>
      <c r="AD13" s="19"/>
      <c r="AE13" s="19">
        <v>0.12107813626658</v>
      </c>
      <c r="AF13" s="19">
        <v>7.2973081652366198E-2</v>
      </c>
      <c r="AG13" s="19">
        <v>0.17705307584821001</v>
      </c>
      <c r="AH13" s="19"/>
      <c r="AI13" s="19">
        <v>9.1662398171770701E-2</v>
      </c>
      <c r="AJ13" s="19">
        <v>8.3394279423063697E-2</v>
      </c>
      <c r="AK13" s="19">
        <v>6.0124282830575401E-2</v>
      </c>
      <c r="AL13" s="19">
        <v>7.8621103393565303E-2</v>
      </c>
      <c r="AM13" s="19">
        <v>0.19695578109810799</v>
      </c>
      <c r="AN13" s="19"/>
      <c r="AO13" s="19">
        <v>8.7135408217944799E-2</v>
      </c>
      <c r="AP13" s="19">
        <v>7.7274819936035702E-2</v>
      </c>
      <c r="AQ13" s="19">
        <v>7.1909767800364496E-2</v>
      </c>
      <c r="AR13" s="19"/>
      <c r="AS13" s="19">
        <v>0.15673617119532399</v>
      </c>
      <c r="AT13" s="19">
        <v>0.121756306993134</v>
      </c>
      <c r="AU13" s="19">
        <v>8.4539612802431593E-2</v>
      </c>
      <c r="AV13" s="19">
        <v>5.48582798758925E-2</v>
      </c>
      <c r="AW13" s="19">
        <v>0</v>
      </c>
      <c r="AX13" s="19"/>
      <c r="AY13" s="19">
        <v>0.21973843475555499</v>
      </c>
      <c r="AZ13" s="19">
        <v>0.11251027956262701</v>
      </c>
      <c r="BA13" s="19">
        <v>0.14335842995234099</v>
      </c>
      <c r="BB13" s="19">
        <v>0.16700774247766201</v>
      </c>
      <c r="BC13" s="19">
        <v>9.5663720535935304E-2</v>
      </c>
      <c r="BD13" s="19">
        <v>9.3895915120676507E-2</v>
      </c>
      <c r="BE13" s="19">
        <v>0.11199744889079</v>
      </c>
      <c r="BF13" s="19">
        <v>9.3875690099488901E-2</v>
      </c>
      <c r="BG13" s="19">
        <v>7.3511998251300698E-2</v>
      </c>
      <c r="BH13" s="19">
        <v>0.109418689115999</v>
      </c>
      <c r="BI13" s="19">
        <v>9.0845678288268603E-2</v>
      </c>
      <c r="BJ13" s="19">
        <v>7.0711939043274705E-2</v>
      </c>
      <c r="BK13" s="19">
        <v>0.118543313571665</v>
      </c>
      <c r="BL13" s="19">
        <v>0.17655457488567899</v>
      </c>
      <c r="BM13" s="19">
        <v>6.6839396558477301E-2</v>
      </c>
      <c r="BN13" s="19">
        <v>1.17483158709474E-2</v>
      </c>
      <c r="BO13" s="19"/>
      <c r="BP13" s="19">
        <v>9.1826912891304499E-2</v>
      </c>
      <c r="BQ13" s="19">
        <v>0.12673064577368101</v>
      </c>
      <c r="BR13" s="19">
        <v>0.10738258807904801</v>
      </c>
      <c r="BS13" s="19">
        <v>0.111876082960706</v>
      </c>
      <c r="BT13" s="19">
        <v>8.6964060392625497E-2</v>
      </c>
      <c r="BU13" s="19">
        <v>0.14349830490306301</v>
      </c>
      <c r="BV13" s="19"/>
      <c r="BW13" s="19">
        <v>6.3134164873254503E-2</v>
      </c>
      <c r="BX13" s="19">
        <v>0.10985273701154</v>
      </c>
      <c r="BY13" s="19">
        <v>0.10579661865572</v>
      </c>
      <c r="BZ13" s="19">
        <v>9.7648648813393996E-2</v>
      </c>
      <c r="CA13" s="19">
        <v>8.4847588640897795E-2</v>
      </c>
      <c r="CB13" s="19">
        <v>4.48271114146679E-2</v>
      </c>
      <c r="CC13" s="19">
        <v>0.155651642600108</v>
      </c>
      <c r="CD13" s="19">
        <v>0.198718329866752</v>
      </c>
      <c r="CE13" s="19"/>
      <c r="CF13" s="19">
        <v>0.10071327631793101</v>
      </c>
      <c r="CG13" s="19">
        <v>9.6365904304627201E-2</v>
      </c>
      <c r="CH13" s="19">
        <v>0.119312738180866</v>
      </c>
      <c r="CI13" s="19">
        <v>0.113101560144725</v>
      </c>
      <c r="CJ13" s="19">
        <v>0.15777973093913999</v>
      </c>
      <c r="CK13" s="19"/>
      <c r="CL13" s="19">
        <v>5.67584118485642E-2</v>
      </c>
      <c r="CM13" s="19"/>
      <c r="CN13" s="19">
        <v>0.1207925215685</v>
      </c>
      <c r="CO13" s="19">
        <v>0.12941204421001901</v>
      </c>
      <c r="CP13" s="19">
        <v>6.7818085223963306E-2</v>
      </c>
    </row>
    <row r="14" spans="2:94" x14ac:dyDescent="0.35">
      <c r="B14" t="s">
        <v>334</v>
      </c>
    </row>
    <row r="15" spans="2:94" x14ac:dyDescent="0.35">
      <c r="B15" t="s">
        <v>126</v>
      </c>
    </row>
    <row r="16" spans="2:94" x14ac:dyDescent="0.35">
      <c r="B16" t="s">
        <v>127</v>
      </c>
    </row>
    <row r="18" spans="2:2" x14ac:dyDescent="0.35">
      <c r="B18"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G18"/>
  <sheetViews>
    <sheetView showGridLines="0" topLeftCell="A4" workbookViewId="0">
      <pane xSplit="2" topLeftCell="C1" activePane="topRight" state="frozen"/>
      <selection pane="topRight" activeCell="B18" sqref="B18"/>
    </sheetView>
  </sheetViews>
  <sheetFormatPr defaultColWidth="10.90625" defaultRowHeight="14.5" x14ac:dyDescent="0.35"/>
  <cols>
    <col min="2" max="2" width="25.7265625" customWidth="1"/>
    <col min="3" max="7" width="20.7265625" customWidth="1"/>
  </cols>
  <sheetData>
    <row r="2" spans="2:7" ht="40" customHeight="1" x14ac:dyDescent="0.35">
      <c r="D2" s="30" t="s">
        <v>344</v>
      </c>
      <c r="E2" s="26"/>
      <c r="F2" s="26"/>
      <c r="G2" s="26"/>
    </row>
    <row r="6" spans="2:7" ht="50" customHeight="1" x14ac:dyDescent="0.35">
      <c r="B6" s="23" t="s">
        <v>15</v>
      </c>
      <c r="C6" s="23" t="s">
        <v>319</v>
      </c>
      <c r="D6" s="23" t="s">
        <v>321</v>
      </c>
      <c r="E6" s="23" t="s">
        <v>331</v>
      </c>
      <c r="F6" s="23" t="s">
        <v>322</v>
      </c>
    </row>
    <row r="7" spans="2:7" ht="43.5" x14ac:dyDescent="0.35">
      <c r="B7" s="18" t="s">
        <v>340</v>
      </c>
      <c r="C7" s="17">
        <v>9.0446897649331698E-2</v>
      </c>
      <c r="D7" s="17">
        <v>0.113669691449595</v>
      </c>
      <c r="E7" s="17">
        <v>0.124914097831894</v>
      </c>
      <c r="F7" s="17">
        <v>0.187413266170815</v>
      </c>
    </row>
    <row r="8" spans="2:7" ht="43.5" x14ac:dyDescent="0.35">
      <c r="B8" s="18" t="s">
        <v>341</v>
      </c>
      <c r="C8" s="17">
        <v>0.28222847036368198</v>
      </c>
      <c r="D8" s="17">
        <v>0.31884631076029502</v>
      </c>
      <c r="E8" s="17">
        <v>0.31785282972068302</v>
      </c>
      <c r="F8" s="17">
        <v>0.34408802140695799</v>
      </c>
    </row>
    <row r="9" spans="2:7" ht="43.5" x14ac:dyDescent="0.35">
      <c r="B9" s="18" t="s">
        <v>342</v>
      </c>
      <c r="C9" s="17">
        <v>0.35862164881324499</v>
      </c>
      <c r="D9" s="17">
        <v>0.34109058594588099</v>
      </c>
      <c r="E9" s="17">
        <v>0.26441119019525899</v>
      </c>
      <c r="F9" s="17">
        <v>0.25151521892221501</v>
      </c>
    </row>
    <row r="10" spans="2:7" ht="43.5" x14ac:dyDescent="0.35">
      <c r="B10" s="18" t="s">
        <v>343</v>
      </c>
      <c r="C10" s="17">
        <v>0.16708600403142701</v>
      </c>
      <c r="D10" s="17">
        <v>0.132594889216476</v>
      </c>
      <c r="E10" s="17">
        <v>0.15737727840972399</v>
      </c>
      <c r="F10" s="17">
        <v>9.8274480038194098E-2</v>
      </c>
    </row>
    <row r="11" spans="2:7" x14ac:dyDescent="0.35">
      <c r="B11" s="18" t="s">
        <v>203</v>
      </c>
      <c r="C11" s="17">
        <v>0.101616979142314</v>
      </c>
      <c r="D11" s="17">
        <v>9.3798522627752998E-2</v>
      </c>
      <c r="E11" s="17">
        <v>0.13544460384244</v>
      </c>
      <c r="F11" s="17">
        <v>0.118709013461819</v>
      </c>
    </row>
    <row r="12" spans="2:7" x14ac:dyDescent="0.35">
      <c r="B12" s="16" t="s">
        <v>334</v>
      </c>
      <c r="C12" s="16"/>
      <c r="D12" s="16"/>
      <c r="E12" s="16"/>
      <c r="F12" s="16"/>
    </row>
    <row r="13" spans="2:7" x14ac:dyDescent="0.35">
      <c r="B13" t="s">
        <v>126</v>
      </c>
    </row>
    <row r="14" spans="2:7" x14ac:dyDescent="0.35">
      <c r="B14" t="s">
        <v>127</v>
      </c>
    </row>
    <row r="18" spans="2:2" x14ac:dyDescent="0.35">
      <c r="B18"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CP18"/>
  <sheetViews>
    <sheetView showGridLines="0" topLeftCell="A6" workbookViewId="0">
      <pane xSplit="2" topLeftCell="C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1979</v>
      </c>
      <c r="D7" s="10">
        <v>971</v>
      </c>
      <c r="E7" s="10">
        <v>1003</v>
      </c>
      <c r="F7" s="10"/>
      <c r="G7" s="10">
        <v>264</v>
      </c>
      <c r="H7" s="10">
        <v>359</v>
      </c>
      <c r="I7" s="10">
        <v>374</v>
      </c>
      <c r="J7" s="10">
        <v>346</v>
      </c>
      <c r="K7" s="10">
        <v>279</v>
      </c>
      <c r="L7" s="10">
        <v>357</v>
      </c>
      <c r="M7" s="10"/>
      <c r="N7" s="10">
        <v>567</v>
      </c>
      <c r="O7" s="10">
        <v>497</v>
      </c>
      <c r="P7" s="10">
        <v>432</v>
      </c>
      <c r="Q7" s="10">
        <v>477</v>
      </c>
      <c r="R7" s="10"/>
      <c r="S7" s="10">
        <v>278</v>
      </c>
      <c r="T7" s="10">
        <v>287</v>
      </c>
      <c r="U7" s="10">
        <v>145</v>
      </c>
      <c r="V7" s="10">
        <v>172</v>
      </c>
      <c r="W7" s="10">
        <v>135</v>
      </c>
      <c r="X7" s="10">
        <v>175</v>
      </c>
      <c r="Y7" s="10">
        <v>189</v>
      </c>
      <c r="Z7" s="10">
        <v>101</v>
      </c>
      <c r="AA7" s="10">
        <v>230</v>
      </c>
      <c r="AB7" s="10">
        <v>167</v>
      </c>
      <c r="AC7" s="10">
        <v>100</v>
      </c>
      <c r="AD7" s="10"/>
      <c r="AE7" s="10">
        <v>717</v>
      </c>
      <c r="AF7" s="10">
        <v>784</v>
      </c>
      <c r="AG7" s="10">
        <v>285</v>
      </c>
      <c r="AH7" s="10"/>
      <c r="AI7" s="10">
        <v>707</v>
      </c>
      <c r="AJ7" s="10">
        <v>563</v>
      </c>
      <c r="AK7" s="10">
        <v>124</v>
      </c>
      <c r="AL7" s="10">
        <v>35</v>
      </c>
      <c r="AM7" s="10">
        <v>276</v>
      </c>
      <c r="AN7" s="10"/>
      <c r="AO7" s="10">
        <v>377</v>
      </c>
      <c r="AP7" s="10">
        <v>741</v>
      </c>
      <c r="AQ7" s="10">
        <v>130</v>
      </c>
      <c r="AR7" s="10"/>
      <c r="AS7" s="10">
        <v>430</v>
      </c>
      <c r="AT7" s="10">
        <v>436</v>
      </c>
      <c r="AU7" s="10">
        <v>531</v>
      </c>
      <c r="AV7" s="10">
        <v>264</v>
      </c>
      <c r="AW7" s="10">
        <v>26</v>
      </c>
      <c r="AX7" s="10"/>
      <c r="AY7" s="10">
        <v>13</v>
      </c>
      <c r="AZ7" s="10">
        <v>91</v>
      </c>
      <c r="BA7" s="10">
        <v>129</v>
      </c>
      <c r="BB7" s="10">
        <v>138</v>
      </c>
      <c r="BC7" s="10">
        <v>209</v>
      </c>
      <c r="BD7" s="10">
        <v>208</v>
      </c>
      <c r="BE7" s="10">
        <v>186</v>
      </c>
      <c r="BF7" s="10">
        <v>146</v>
      </c>
      <c r="BG7" s="10">
        <v>133</v>
      </c>
      <c r="BH7" s="10">
        <v>106</v>
      </c>
      <c r="BI7" s="10">
        <v>175</v>
      </c>
      <c r="BJ7" s="10">
        <v>102</v>
      </c>
      <c r="BK7" s="10">
        <v>86</v>
      </c>
      <c r="BL7" s="10">
        <v>39</v>
      </c>
      <c r="BM7" s="10">
        <v>45</v>
      </c>
      <c r="BN7" s="10">
        <v>79</v>
      </c>
      <c r="BO7" s="10"/>
      <c r="BP7" s="10">
        <v>455</v>
      </c>
      <c r="BQ7" s="10">
        <v>554</v>
      </c>
      <c r="BR7" s="10">
        <v>252</v>
      </c>
      <c r="BS7" s="10">
        <v>407</v>
      </c>
      <c r="BT7" s="10">
        <v>206</v>
      </c>
      <c r="BU7" s="10">
        <v>104</v>
      </c>
      <c r="BV7" s="10"/>
      <c r="BW7" s="10">
        <v>76</v>
      </c>
      <c r="BX7" s="10">
        <v>429</v>
      </c>
      <c r="BY7" s="10">
        <v>621</v>
      </c>
      <c r="BZ7" s="10">
        <v>354</v>
      </c>
      <c r="CA7" s="10">
        <v>191</v>
      </c>
      <c r="CB7" s="10">
        <v>89</v>
      </c>
      <c r="CC7" s="10">
        <v>50</v>
      </c>
      <c r="CD7" s="10">
        <v>69</v>
      </c>
      <c r="CE7" s="10"/>
      <c r="CF7" s="10">
        <v>175</v>
      </c>
      <c r="CG7" s="10">
        <v>682</v>
      </c>
      <c r="CH7" s="10">
        <v>751</v>
      </c>
      <c r="CI7" s="10">
        <v>305</v>
      </c>
      <c r="CJ7" s="10">
        <v>66</v>
      </c>
      <c r="CK7" s="10"/>
      <c r="CL7" s="10">
        <v>255</v>
      </c>
      <c r="CM7" s="10"/>
      <c r="CN7" s="10">
        <v>1087</v>
      </c>
      <c r="CO7" s="10">
        <v>396</v>
      </c>
      <c r="CP7" s="10">
        <v>496</v>
      </c>
    </row>
    <row r="8" spans="2:94" ht="30" customHeight="1" x14ac:dyDescent="0.35">
      <c r="B8" s="11" t="s">
        <v>20</v>
      </c>
      <c r="C8" s="11">
        <v>1980</v>
      </c>
      <c r="D8" s="11">
        <v>961</v>
      </c>
      <c r="E8" s="11">
        <v>1014</v>
      </c>
      <c r="F8" s="11"/>
      <c r="G8" s="11">
        <v>258</v>
      </c>
      <c r="H8" s="11">
        <v>347</v>
      </c>
      <c r="I8" s="11">
        <v>367</v>
      </c>
      <c r="J8" s="11">
        <v>339</v>
      </c>
      <c r="K8" s="11">
        <v>263</v>
      </c>
      <c r="L8" s="11">
        <v>408</v>
      </c>
      <c r="M8" s="11"/>
      <c r="N8" s="11">
        <v>552</v>
      </c>
      <c r="O8" s="11">
        <v>488</v>
      </c>
      <c r="P8" s="11">
        <v>434</v>
      </c>
      <c r="Q8" s="11">
        <v>500</v>
      </c>
      <c r="R8" s="11"/>
      <c r="S8" s="11">
        <v>286</v>
      </c>
      <c r="T8" s="11">
        <v>279</v>
      </c>
      <c r="U8" s="11">
        <v>147</v>
      </c>
      <c r="V8" s="11">
        <v>163</v>
      </c>
      <c r="W8" s="11">
        <v>136</v>
      </c>
      <c r="X8" s="11">
        <v>183</v>
      </c>
      <c r="Y8" s="11">
        <v>179</v>
      </c>
      <c r="Z8" s="11">
        <v>100</v>
      </c>
      <c r="AA8" s="11">
        <v>220</v>
      </c>
      <c r="AB8" s="11">
        <v>189</v>
      </c>
      <c r="AC8" s="11">
        <v>98</v>
      </c>
      <c r="AD8" s="11"/>
      <c r="AE8" s="11">
        <v>728</v>
      </c>
      <c r="AF8" s="11">
        <v>784</v>
      </c>
      <c r="AG8" s="11">
        <v>281</v>
      </c>
      <c r="AH8" s="11"/>
      <c r="AI8" s="11">
        <v>717</v>
      </c>
      <c r="AJ8" s="11">
        <v>556</v>
      </c>
      <c r="AK8" s="11">
        <v>125</v>
      </c>
      <c r="AL8" s="11">
        <v>36</v>
      </c>
      <c r="AM8" s="11">
        <v>274</v>
      </c>
      <c r="AN8" s="11"/>
      <c r="AO8" s="11">
        <v>385</v>
      </c>
      <c r="AP8" s="11">
        <v>732</v>
      </c>
      <c r="AQ8" s="11">
        <v>129</v>
      </c>
      <c r="AR8" s="11"/>
      <c r="AS8" s="11">
        <v>441</v>
      </c>
      <c r="AT8" s="11">
        <v>433</v>
      </c>
      <c r="AU8" s="11">
        <v>522</v>
      </c>
      <c r="AV8" s="11">
        <v>259</v>
      </c>
      <c r="AW8" s="11">
        <v>26</v>
      </c>
      <c r="AX8" s="11"/>
      <c r="AY8" s="11">
        <v>12</v>
      </c>
      <c r="AZ8" s="11">
        <v>89</v>
      </c>
      <c r="BA8" s="11">
        <v>133</v>
      </c>
      <c r="BB8" s="11">
        <v>141</v>
      </c>
      <c r="BC8" s="11">
        <v>211</v>
      </c>
      <c r="BD8" s="11">
        <v>213</v>
      </c>
      <c r="BE8" s="11">
        <v>187</v>
      </c>
      <c r="BF8" s="11">
        <v>145</v>
      </c>
      <c r="BG8" s="11">
        <v>133</v>
      </c>
      <c r="BH8" s="11">
        <v>105</v>
      </c>
      <c r="BI8" s="11">
        <v>174</v>
      </c>
      <c r="BJ8" s="11">
        <v>100</v>
      </c>
      <c r="BK8" s="11">
        <v>84</v>
      </c>
      <c r="BL8" s="11">
        <v>38</v>
      </c>
      <c r="BM8" s="11">
        <v>44</v>
      </c>
      <c r="BN8" s="11">
        <v>77</v>
      </c>
      <c r="BO8" s="11"/>
      <c r="BP8" s="11">
        <v>453</v>
      </c>
      <c r="BQ8" s="11">
        <v>553</v>
      </c>
      <c r="BR8" s="11">
        <v>252</v>
      </c>
      <c r="BS8" s="11">
        <v>408</v>
      </c>
      <c r="BT8" s="11">
        <v>208</v>
      </c>
      <c r="BU8" s="11">
        <v>105</v>
      </c>
      <c r="BV8" s="11"/>
      <c r="BW8" s="11">
        <v>75</v>
      </c>
      <c r="BX8" s="11">
        <v>431</v>
      </c>
      <c r="BY8" s="11">
        <v>627</v>
      </c>
      <c r="BZ8" s="11">
        <v>354</v>
      </c>
      <c r="CA8" s="11">
        <v>189</v>
      </c>
      <c r="CB8" s="11">
        <v>89</v>
      </c>
      <c r="CC8" s="11">
        <v>51</v>
      </c>
      <c r="CD8" s="11">
        <v>67</v>
      </c>
      <c r="CE8" s="11"/>
      <c r="CF8" s="11">
        <v>178</v>
      </c>
      <c r="CG8" s="11">
        <v>686</v>
      </c>
      <c r="CH8" s="11">
        <v>749</v>
      </c>
      <c r="CI8" s="11">
        <v>302</v>
      </c>
      <c r="CJ8" s="11">
        <v>65</v>
      </c>
      <c r="CK8" s="11"/>
      <c r="CL8" s="11">
        <v>254</v>
      </c>
      <c r="CM8" s="11"/>
      <c r="CN8" s="11">
        <v>1081</v>
      </c>
      <c r="CO8" s="11">
        <v>397</v>
      </c>
      <c r="CP8" s="11">
        <v>502</v>
      </c>
    </row>
    <row r="9" spans="2:94" ht="43.5" x14ac:dyDescent="0.35">
      <c r="B9" s="18" t="s">
        <v>340</v>
      </c>
      <c r="C9" s="17">
        <v>9.0446897649331698E-2</v>
      </c>
      <c r="D9" s="17">
        <v>0.115515828310924</v>
      </c>
      <c r="E9" s="17">
        <v>6.7117971750607006E-2</v>
      </c>
      <c r="F9" s="17"/>
      <c r="G9" s="17">
        <v>0.174850647907974</v>
      </c>
      <c r="H9" s="17">
        <v>0.14657562603661001</v>
      </c>
      <c r="I9" s="17">
        <v>8.7478801573190698E-2</v>
      </c>
      <c r="J9" s="17">
        <v>8.4332990995843404E-2</v>
      </c>
      <c r="K9" s="17">
        <v>5.2681442855422297E-2</v>
      </c>
      <c r="L9" s="17">
        <v>2.1509109739857198E-2</v>
      </c>
      <c r="M9" s="17"/>
      <c r="N9" s="17">
        <v>0.103770471642662</v>
      </c>
      <c r="O9" s="17">
        <v>6.0990972615657002E-2</v>
      </c>
      <c r="P9" s="17">
        <v>9.5745295075504902E-2</v>
      </c>
      <c r="Q9" s="17">
        <v>0.10097345279701</v>
      </c>
      <c r="R9" s="17"/>
      <c r="S9" s="17">
        <v>0.16986237590783401</v>
      </c>
      <c r="T9" s="17">
        <v>4.5126195059683002E-2</v>
      </c>
      <c r="U9" s="17">
        <v>4.0291841935493497E-2</v>
      </c>
      <c r="V9" s="17">
        <v>6.4020074551667597E-2</v>
      </c>
      <c r="W9" s="17">
        <v>0.124342788712789</v>
      </c>
      <c r="X9" s="17">
        <v>6.0019067233565801E-2</v>
      </c>
      <c r="Y9" s="17">
        <v>0.14005074807246101</v>
      </c>
      <c r="Z9" s="17">
        <v>8.25622681354896E-2</v>
      </c>
      <c r="AA9" s="17">
        <v>0.102174120146325</v>
      </c>
      <c r="AB9" s="17">
        <v>5.2710538108439398E-2</v>
      </c>
      <c r="AC9" s="17">
        <v>8.0235873807975505E-2</v>
      </c>
      <c r="AD9" s="17"/>
      <c r="AE9" s="17">
        <v>6.2930530347487398E-2</v>
      </c>
      <c r="AF9" s="17">
        <v>9.7663837471872295E-2</v>
      </c>
      <c r="AG9" s="17">
        <v>0.11685655121501901</v>
      </c>
      <c r="AH9" s="17"/>
      <c r="AI9" s="17">
        <v>5.7057106358971398E-2</v>
      </c>
      <c r="AJ9" s="17">
        <v>0.15324924439464199</v>
      </c>
      <c r="AK9" s="17">
        <v>8.9992266717311795E-2</v>
      </c>
      <c r="AL9" s="17">
        <v>5.0575487353269499E-2</v>
      </c>
      <c r="AM9" s="17">
        <v>7.3175861723039706E-2</v>
      </c>
      <c r="AN9" s="17"/>
      <c r="AO9" s="17">
        <v>8.9566319971879194E-2</v>
      </c>
      <c r="AP9" s="17">
        <v>0.13686632764347001</v>
      </c>
      <c r="AQ9" s="17">
        <v>8.2401591199344801E-2</v>
      </c>
      <c r="AR9" s="17"/>
      <c r="AS9" s="17">
        <v>7.1158935670226894E-2</v>
      </c>
      <c r="AT9" s="17">
        <v>7.9814801028489604E-2</v>
      </c>
      <c r="AU9" s="17">
        <v>9.2953390814281098E-2</v>
      </c>
      <c r="AV9" s="17">
        <v>0.14691993173535201</v>
      </c>
      <c r="AW9" s="17">
        <v>0.29978421786791298</v>
      </c>
      <c r="AX9" s="17"/>
      <c r="AY9" s="17">
        <v>7.3258608678755402E-2</v>
      </c>
      <c r="AZ9" s="17">
        <v>0.111488981982014</v>
      </c>
      <c r="BA9" s="17">
        <v>6.7321457694847195E-2</v>
      </c>
      <c r="BB9" s="17">
        <v>8.39142632993502E-2</v>
      </c>
      <c r="BC9" s="17">
        <v>0.14330354650225099</v>
      </c>
      <c r="BD9" s="17">
        <v>6.5726056524247095E-2</v>
      </c>
      <c r="BE9" s="17">
        <v>5.7823427494434802E-2</v>
      </c>
      <c r="BF9" s="17">
        <v>0.107361748042649</v>
      </c>
      <c r="BG9" s="17">
        <v>6.7547417942230001E-2</v>
      </c>
      <c r="BH9" s="17">
        <v>9.3567545566169696E-2</v>
      </c>
      <c r="BI9" s="17">
        <v>7.5042076861936494E-2</v>
      </c>
      <c r="BJ9" s="17">
        <v>8.6515757556171802E-2</v>
      </c>
      <c r="BK9" s="17">
        <v>8.0564415188843899E-2</v>
      </c>
      <c r="BL9" s="17">
        <v>5.3348588361241303E-2</v>
      </c>
      <c r="BM9" s="17">
        <v>0.17914762894411401</v>
      </c>
      <c r="BN9" s="17">
        <v>0.20591601339686699</v>
      </c>
      <c r="BO9" s="17"/>
      <c r="BP9" s="17">
        <v>0.16998529332307699</v>
      </c>
      <c r="BQ9" s="17">
        <v>8.3990073126321604E-2</v>
      </c>
      <c r="BR9" s="17">
        <v>6.4450536738734104E-2</v>
      </c>
      <c r="BS9" s="17">
        <v>5.1311301091624503E-2</v>
      </c>
      <c r="BT9" s="17">
        <v>5.2331527206802897E-2</v>
      </c>
      <c r="BU9" s="17">
        <v>7.1796774775144095E-2</v>
      </c>
      <c r="BV9" s="17"/>
      <c r="BW9" s="17">
        <v>0.12969516972350201</v>
      </c>
      <c r="BX9" s="17">
        <v>9.0401065543979503E-2</v>
      </c>
      <c r="BY9" s="17">
        <v>8.2766150208668399E-2</v>
      </c>
      <c r="BZ9" s="17">
        <v>9.0644518494729903E-2</v>
      </c>
      <c r="CA9" s="17">
        <v>0.109833714566274</v>
      </c>
      <c r="CB9" s="17">
        <v>0.15581961228365299</v>
      </c>
      <c r="CC9" s="17">
        <v>0.101268517647653</v>
      </c>
      <c r="CD9" s="17">
        <v>4.2198182490871199E-2</v>
      </c>
      <c r="CE9" s="17"/>
      <c r="CF9" s="17">
        <v>0.19160687293208301</v>
      </c>
      <c r="CG9" s="17">
        <v>8.5144386773684702E-2</v>
      </c>
      <c r="CH9" s="17">
        <v>7.7734316157764896E-2</v>
      </c>
      <c r="CI9" s="17">
        <v>6.8196174465063694E-2</v>
      </c>
      <c r="CJ9" s="17">
        <v>0.118587687559149</v>
      </c>
      <c r="CK9" s="17"/>
      <c r="CL9" s="17">
        <v>0.111528380555644</v>
      </c>
      <c r="CM9" s="17"/>
      <c r="CN9" s="17">
        <v>8.7330244979982097E-2</v>
      </c>
      <c r="CO9" s="17">
        <v>8.1633085333342195E-2</v>
      </c>
      <c r="CP9" s="17">
        <v>0.104122340969202</v>
      </c>
    </row>
    <row r="10" spans="2:94" ht="43.5" x14ac:dyDescent="0.35">
      <c r="B10" s="18" t="s">
        <v>341</v>
      </c>
      <c r="C10" s="17">
        <v>0.28222847036368198</v>
      </c>
      <c r="D10" s="17">
        <v>0.290754786548102</v>
      </c>
      <c r="E10" s="17">
        <v>0.27356088126334099</v>
      </c>
      <c r="F10" s="17"/>
      <c r="G10" s="17">
        <v>0.34406208661210902</v>
      </c>
      <c r="H10" s="17">
        <v>0.36384675149471402</v>
      </c>
      <c r="I10" s="17">
        <v>0.304115300686846</v>
      </c>
      <c r="J10" s="17">
        <v>0.23019903178076101</v>
      </c>
      <c r="K10" s="17">
        <v>0.210107288689382</v>
      </c>
      <c r="L10" s="17">
        <v>0.24385463908636301</v>
      </c>
      <c r="M10" s="17"/>
      <c r="N10" s="17">
        <v>0.27194857893184499</v>
      </c>
      <c r="O10" s="17">
        <v>0.28154414222491603</v>
      </c>
      <c r="P10" s="17">
        <v>0.31741422619966803</v>
      </c>
      <c r="Q10" s="17">
        <v>0.26709656158695699</v>
      </c>
      <c r="R10" s="17"/>
      <c r="S10" s="17">
        <v>0.32816279399415998</v>
      </c>
      <c r="T10" s="17">
        <v>0.29842452631259397</v>
      </c>
      <c r="U10" s="17">
        <v>0.28516626326655298</v>
      </c>
      <c r="V10" s="17">
        <v>0.24121704808722</v>
      </c>
      <c r="W10" s="17">
        <v>0.30712068623948502</v>
      </c>
      <c r="X10" s="17">
        <v>0.27427609346899401</v>
      </c>
      <c r="Y10" s="17">
        <v>0.276744662679272</v>
      </c>
      <c r="Z10" s="17">
        <v>0.31617994111096598</v>
      </c>
      <c r="AA10" s="17">
        <v>0.25158056923806699</v>
      </c>
      <c r="AB10" s="17">
        <v>0.231079441711835</v>
      </c>
      <c r="AC10" s="17">
        <v>0.28910725764059803</v>
      </c>
      <c r="AD10" s="17"/>
      <c r="AE10" s="17">
        <v>0.23432971748878201</v>
      </c>
      <c r="AF10" s="17">
        <v>0.32206130202648497</v>
      </c>
      <c r="AG10" s="17">
        <v>0.276071303305573</v>
      </c>
      <c r="AH10" s="17"/>
      <c r="AI10" s="17">
        <v>0.24774173674799699</v>
      </c>
      <c r="AJ10" s="17">
        <v>0.36469767543453202</v>
      </c>
      <c r="AK10" s="17">
        <v>0.28949832163921102</v>
      </c>
      <c r="AL10" s="17">
        <v>0.166289650529685</v>
      </c>
      <c r="AM10" s="17">
        <v>0.22416645816532499</v>
      </c>
      <c r="AN10" s="17"/>
      <c r="AO10" s="17">
        <v>0.29281726760635501</v>
      </c>
      <c r="AP10" s="17">
        <v>0.37198539520068802</v>
      </c>
      <c r="AQ10" s="17">
        <v>0.31278220521395</v>
      </c>
      <c r="AR10" s="17"/>
      <c r="AS10" s="17">
        <v>0.26278502722202401</v>
      </c>
      <c r="AT10" s="17">
        <v>0.282650593620766</v>
      </c>
      <c r="AU10" s="17">
        <v>0.267701117563519</v>
      </c>
      <c r="AV10" s="17">
        <v>0.31374053340574598</v>
      </c>
      <c r="AW10" s="17">
        <v>0.26579162961570302</v>
      </c>
      <c r="AX10" s="17"/>
      <c r="AY10" s="17">
        <v>0.240632617720414</v>
      </c>
      <c r="AZ10" s="17">
        <v>0.21738453943133301</v>
      </c>
      <c r="BA10" s="17">
        <v>0.28370266837090502</v>
      </c>
      <c r="BB10" s="17">
        <v>0.25157895265473301</v>
      </c>
      <c r="BC10" s="17">
        <v>0.26468617100812503</v>
      </c>
      <c r="BD10" s="17">
        <v>0.31072530153592798</v>
      </c>
      <c r="BE10" s="17">
        <v>0.29752172516606601</v>
      </c>
      <c r="BF10" s="17">
        <v>0.31905997666427299</v>
      </c>
      <c r="BG10" s="17">
        <v>0.298754297261909</v>
      </c>
      <c r="BH10" s="17">
        <v>0.30784886810028</v>
      </c>
      <c r="BI10" s="17">
        <v>0.243937580685709</v>
      </c>
      <c r="BJ10" s="17">
        <v>0.287227348637004</v>
      </c>
      <c r="BK10" s="17">
        <v>0.26714440099817499</v>
      </c>
      <c r="BL10" s="17">
        <v>0.24911566398988</v>
      </c>
      <c r="BM10" s="17">
        <v>0.224409285129817</v>
      </c>
      <c r="BN10" s="17">
        <v>0.40239947606614501</v>
      </c>
      <c r="BO10" s="17"/>
      <c r="BP10" s="17">
        <v>0.31193213355593202</v>
      </c>
      <c r="BQ10" s="17">
        <v>0.270419172162435</v>
      </c>
      <c r="BR10" s="17">
        <v>0.29778059864905698</v>
      </c>
      <c r="BS10" s="17">
        <v>0.26790525702735901</v>
      </c>
      <c r="BT10" s="17">
        <v>0.28155815719819</v>
      </c>
      <c r="BU10" s="17">
        <v>0.229411500497848</v>
      </c>
      <c r="BV10" s="17"/>
      <c r="BW10" s="17">
        <v>0.28417809378339698</v>
      </c>
      <c r="BX10" s="17">
        <v>0.28058920054599501</v>
      </c>
      <c r="BY10" s="17">
        <v>0.27798662087840598</v>
      </c>
      <c r="BZ10" s="17">
        <v>0.29801739462883903</v>
      </c>
      <c r="CA10" s="17">
        <v>0.219595599409659</v>
      </c>
      <c r="CB10" s="17">
        <v>0.30132999016183598</v>
      </c>
      <c r="CC10" s="17">
        <v>0.43411894471134599</v>
      </c>
      <c r="CD10" s="17">
        <v>0.32156472817298498</v>
      </c>
      <c r="CE10" s="17"/>
      <c r="CF10" s="17">
        <v>0.367086677509876</v>
      </c>
      <c r="CG10" s="17">
        <v>0.26220075064173098</v>
      </c>
      <c r="CH10" s="17">
        <v>0.27643003687163498</v>
      </c>
      <c r="CI10" s="17">
        <v>0.29335001572610497</v>
      </c>
      <c r="CJ10" s="17">
        <v>0.27594347206118702</v>
      </c>
      <c r="CK10" s="17"/>
      <c r="CL10" s="17">
        <v>0.31016908899509199</v>
      </c>
      <c r="CM10" s="17"/>
      <c r="CN10" s="17">
        <v>0.281983968231445</v>
      </c>
      <c r="CO10" s="17">
        <v>0.287941291443294</v>
      </c>
      <c r="CP10" s="17">
        <v>0.278240715398966</v>
      </c>
    </row>
    <row r="11" spans="2:94" ht="43.5" x14ac:dyDescent="0.35">
      <c r="B11" s="18" t="s">
        <v>342</v>
      </c>
      <c r="C11" s="17">
        <v>0.35862164881324499</v>
      </c>
      <c r="D11" s="17">
        <v>0.35853576465389297</v>
      </c>
      <c r="E11" s="17">
        <v>0.35851441183734301</v>
      </c>
      <c r="F11" s="17"/>
      <c r="G11" s="17">
        <v>0.31336841949410599</v>
      </c>
      <c r="H11" s="17">
        <v>0.27834987439012998</v>
      </c>
      <c r="I11" s="17">
        <v>0.36287253093773703</v>
      </c>
      <c r="J11" s="17">
        <v>0.35924272998668599</v>
      </c>
      <c r="K11" s="17">
        <v>0.42914223956502101</v>
      </c>
      <c r="L11" s="17">
        <v>0.40565028726095198</v>
      </c>
      <c r="M11" s="17"/>
      <c r="N11" s="17">
        <v>0.39480122622682201</v>
      </c>
      <c r="O11" s="17">
        <v>0.38271032966352198</v>
      </c>
      <c r="P11" s="17">
        <v>0.32357732715165199</v>
      </c>
      <c r="Q11" s="17">
        <v>0.32427858244714303</v>
      </c>
      <c r="R11" s="17"/>
      <c r="S11" s="17">
        <v>0.27789086114225803</v>
      </c>
      <c r="T11" s="17">
        <v>0.39370707163048602</v>
      </c>
      <c r="U11" s="17">
        <v>0.34316761093381398</v>
      </c>
      <c r="V11" s="17">
        <v>0.37971712146817699</v>
      </c>
      <c r="W11" s="17">
        <v>0.31533995368225298</v>
      </c>
      <c r="X11" s="17">
        <v>0.40136839658440499</v>
      </c>
      <c r="Y11" s="17">
        <v>0.32236087005942199</v>
      </c>
      <c r="Z11" s="17">
        <v>0.35723257894995702</v>
      </c>
      <c r="AA11" s="17">
        <v>0.36200557011137002</v>
      </c>
      <c r="AB11" s="17">
        <v>0.44172076792599202</v>
      </c>
      <c r="AC11" s="17">
        <v>0.36256379358624602</v>
      </c>
      <c r="AD11" s="17"/>
      <c r="AE11" s="17">
        <v>0.34918305566935798</v>
      </c>
      <c r="AF11" s="17">
        <v>0.37608997836982</v>
      </c>
      <c r="AG11" s="17">
        <v>0.32910524175275102</v>
      </c>
      <c r="AH11" s="17"/>
      <c r="AI11" s="17">
        <v>0.35208356867886997</v>
      </c>
      <c r="AJ11" s="17">
        <v>0.328121291602536</v>
      </c>
      <c r="AK11" s="17">
        <v>0.387864736575463</v>
      </c>
      <c r="AL11" s="17">
        <v>0.41717237699958798</v>
      </c>
      <c r="AM11" s="17">
        <v>0.354261503339457</v>
      </c>
      <c r="AN11" s="17"/>
      <c r="AO11" s="17">
        <v>0.31169569263340802</v>
      </c>
      <c r="AP11" s="17">
        <v>0.34414441770716803</v>
      </c>
      <c r="AQ11" s="17">
        <v>0.39635878930547003</v>
      </c>
      <c r="AR11" s="17"/>
      <c r="AS11" s="17">
        <v>0.33430712055302297</v>
      </c>
      <c r="AT11" s="17">
        <v>0.39649233182790899</v>
      </c>
      <c r="AU11" s="17">
        <v>0.35896013146515998</v>
      </c>
      <c r="AV11" s="17">
        <v>0.31522352824667399</v>
      </c>
      <c r="AW11" s="17">
        <v>0.360352445035588</v>
      </c>
      <c r="AX11" s="17"/>
      <c r="AY11" s="17">
        <v>0.529509685426369</v>
      </c>
      <c r="AZ11" s="17">
        <v>0.323591904751799</v>
      </c>
      <c r="BA11" s="17">
        <v>0.37254510705826099</v>
      </c>
      <c r="BB11" s="17">
        <v>0.37701821183999101</v>
      </c>
      <c r="BC11" s="17">
        <v>0.34185857295062599</v>
      </c>
      <c r="BD11" s="17">
        <v>0.31230619552607403</v>
      </c>
      <c r="BE11" s="17">
        <v>0.326416307520347</v>
      </c>
      <c r="BF11" s="17">
        <v>0.33314307318274</v>
      </c>
      <c r="BG11" s="17">
        <v>0.36691893377310397</v>
      </c>
      <c r="BH11" s="17">
        <v>0.34792380354743102</v>
      </c>
      <c r="BI11" s="17">
        <v>0.34843514228466199</v>
      </c>
      <c r="BJ11" s="17">
        <v>0.45123637337363398</v>
      </c>
      <c r="BK11" s="17">
        <v>0.429327429184236</v>
      </c>
      <c r="BL11" s="17">
        <v>0.43445120118637098</v>
      </c>
      <c r="BM11" s="17">
        <v>0.48604924608748801</v>
      </c>
      <c r="BN11" s="17">
        <v>0.25228077424039203</v>
      </c>
      <c r="BO11" s="17"/>
      <c r="BP11" s="17">
        <v>0.29572083490057299</v>
      </c>
      <c r="BQ11" s="17">
        <v>0.36698418709332398</v>
      </c>
      <c r="BR11" s="17">
        <v>0.37933367247550898</v>
      </c>
      <c r="BS11" s="17">
        <v>0.38540239483243099</v>
      </c>
      <c r="BT11" s="17">
        <v>0.373570222355327</v>
      </c>
      <c r="BU11" s="17">
        <v>0.40606457071392699</v>
      </c>
      <c r="BV11" s="17"/>
      <c r="BW11" s="17">
        <v>0.284192609073673</v>
      </c>
      <c r="BX11" s="17">
        <v>0.370014566650744</v>
      </c>
      <c r="BY11" s="17">
        <v>0.36883192991055902</v>
      </c>
      <c r="BZ11" s="17">
        <v>0.36846713660124703</v>
      </c>
      <c r="CA11" s="17">
        <v>0.40954366821001298</v>
      </c>
      <c r="CB11" s="17">
        <v>0.23681614601645201</v>
      </c>
      <c r="CC11" s="17">
        <v>0.25525391433533301</v>
      </c>
      <c r="CD11" s="17">
        <v>0.31588434095267298</v>
      </c>
      <c r="CE11" s="17"/>
      <c r="CF11" s="17">
        <v>0.26874344981907</v>
      </c>
      <c r="CG11" s="17">
        <v>0.38496408548099798</v>
      </c>
      <c r="CH11" s="17">
        <v>0.359166210334455</v>
      </c>
      <c r="CI11" s="17">
        <v>0.346582306467562</v>
      </c>
      <c r="CJ11" s="17">
        <v>0.37688932450710899</v>
      </c>
      <c r="CK11" s="17"/>
      <c r="CL11" s="17">
        <v>0.38553981219310002</v>
      </c>
      <c r="CM11" s="17"/>
      <c r="CN11" s="17">
        <v>0.38300724342557002</v>
      </c>
      <c r="CO11" s="17">
        <v>0.34216749312748002</v>
      </c>
      <c r="CP11" s="17">
        <v>0.31911598880465197</v>
      </c>
    </row>
    <row r="12" spans="2:94" ht="43.5" x14ac:dyDescent="0.35">
      <c r="B12" s="18" t="s">
        <v>343</v>
      </c>
      <c r="C12" s="17">
        <v>0.16708600403142701</v>
      </c>
      <c r="D12" s="17">
        <v>0.16191826458489</v>
      </c>
      <c r="E12" s="17">
        <v>0.17182279181217799</v>
      </c>
      <c r="F12" s="17"/>
      <c r="G12" s="17">
        <v>8.2331125424649501E-2</v>
      </c>
      <c r="H12" s="17">
        <v>0.113523451641977</v>
      </c>
      <c r="I12" s="17">
        <v>0.13618308697036999</v>
      </c>
      <c r="J12" s="17">
        <v>0.191163385653075</v>
      </c>
      <c r="K12" s="17">
        <v>0.22818565528878201</v>
      </c>
      <c r="L12" s="17">
        <v>0.234545848971591</v>
      </c>
      <c r="M12" s="17"/>
      <c r="N12" s="17">
        <v>0.154222052929336</v>
      </c>
      <c r="O12" s="17">
        <v>0.177065296346752</v>
      </c>
      <c r="P12" s="17">
        <v>0.14843340326632301</v>
      </c>
      <c r="Q12" s="17">
        <v>0.185254154167308</v>
      </c>
      <c r="R12" s="17"/>
      <c r="S12" s="17">
        <v>0.10764856662802</v>
      </c>
      <c r="T12" s="17">
        <v>0.17416982460099301</v>
      </c>
      <c r="U12" s="17">
        <v>0.22517239392062199</v>
      </c>
      <c r="V12" s="17">
        <v>0.19318900520873999</v>
      </c>
      <c r="W12" s="17">
        <v>0.17077718520042701</v>
      </c>
      <c r="X12" s="17">
        <v>0.17188244580780701</v>
      </c>
      <c r="Y12" s="17">
        <v>0.17638350648704901</v>
      </c>
      <c r="Z12" s="17">
        <v>0.16834086863192799</v>
      </c>
      <c r="AA12" s="17">
        <v>0.139072578236318</v>
      </c>
      <c r="AB12" s="17">
        <v>0.19752834413466799</v>
      </c>
      <c r="AC12" s="17">
        <v>0.161787683225389</v>
      </c>
      <c r="AD12" s="17"/>
      <c r="AE12" s="17">
        <v>0.25752723365110802</v>
      </c>
      <c r="AF12" s="17">
        <v>0.12784999049321299</v>
      </c>
      <c r="AG12" s="17">
        <v>0.101174766617177</v>
      </c>
      <c r="AH12" s="17"/>
      <c r="AI12" s="17">
        <v>0.25756845384000898</v>
      </c>
      <c r="AJ12" s="17">
        <v>7.9001241736065597E-2</v>
      </c>
      <c r="AK12" s="17">
        <v>0.16943478978336901</v>
      </c>
      <c r="AL12" s="17">
        <v>0.31204405943371299</v>
      </c>
      <c r="AM12" s="17">
        <v>0.140355408527232</v>
      </c>
      <c r="AN12" s="17"/>
      <c r="AO12" s="17">
        <v>0.241691458660065</v>
      </c>
      <c r="AP12" s="17">
        <v>6.57642251492455E-2</v>
      </c>
      <c r="AQ12" s="17">
        <v>0.14588678733808699</v>
      </c>
      <c r="AR12" s="17"/>
      <c r="AS12" s="17">
        <v>0.212355330627299</v>
      </c>
      <c r="AT12" s="17">
        <v>0.14094476661413</v>
      </c>
      <c r="AU12" s="17">
        <v>0.167979468727846</v>
      </c>
      <c r="AV12" s="17">
        <v>0.15245245713712599</v>
      </c>
      <c r="AW12" s="17">
        <v>7.4071707480797097E-2</v>
      </c>
      <c r="AX12" s="17"/>
      <c r="AY12" s="17">
        <v>7.3316922821580796E-2</v>
      </c>
      <c r="AZ12" s="17">
        <v>0.165282490918914</v>
      </c>
      <c r="BA12" s="17">
        <v>0.191110504233407</v>
      </c>
      <c r="BB12" s="17">
        <v>0.17299784800760201</v>
      </c>
      <c r="BC12" s="17">
        <v>0.17296955565116001</v>
      </c>
      <c r="BD12" s="17">
        <v>0.20362942032359699</v>
      </c>
      <c r="BE12" s="17">
        <v>0.215307830298713</v>
      </c>
      <c r="BF12" s="17">
        <v>0.14805394320927501</v>
      </c>
      <c r="BG12" s="17">
        <v>0.15890291660645001</v>
      </c>
      <c r="BH12" s="17">
        <v>0.15359842653830599</v>
      </c>
      <c r="BI12" s="17">
        <v>0.19330391938892899</v>
      </c>
      <c r="BJ12" s="17">
        <v>0.11719543637325799</v>
      </c>
      <c r="BK12" s="17">
        <v>0.11610814139782499</v>
      </c>
      <c r="BL12" s="17">
        <v>0.19098738494707401</v>
      </c>
      <c r="BM12" s="17">
        <v>8.7559666106072007E-2</v>
      </c>
      <c r="BN12" s="17">
        <v>0.103147304345232</v>
      </c>
      <c r="BO12" s="17"/>
      <c r="BP12" s="17">
        <v>0.111810099362847</v>
      </c>
      <c r="BQ12" s="17">
        <v>0.17803830974342899</v>
      </c>
      <c r="BR12" s="17">
        <v>0.177531605907844</v>
      </c>
      <c r="BS12" s="17">
        <v>0.18191407031776299</v>
      </c>
      <c r="BT12" s="17">
        <v>0.19252291963970999</v>
      </c>
      <c r="BU12" s="17">
        <v>0.21656604173385599</v>
      </c>
      <c r="BV12" s="17"/>
      <c r="BW12" s="17">
        <v>0.19405251031054399</v>
      </c>
      <c r="BX12" s="17">
        <v>0.16454922187145299</v>
      </c>
      <c r="BY12" s="17">
        <v>0.173208858390584</v>
      </c>
      <c r="BZ12" s="17">
        <v>0.16168067523622101</v>
      </c>
      <c r="CA12" s="17">
        <v>0.189691408208402</v>
      </c>
      <c r="CB12" s="17">
        <v>0.184959558497125</v>
      </c>
      <c r="CC12" s="17">
        <v>0.18697160395890899</v>
      </c>
      <c r="CD12" s="17">
        <v>0.114971064616832</v>
      </c>
      <c r="CE12" s="17"/>
      <c r="CF12" s="17">
        <v>0.151153003982159</v>
      </c>
      <c r="CG12" s="17">
        <v>0.16744574839595799</v>
      </c>
      <c r="CH12" s="17">
        <v>0.17362322637468799</v>
      </c>
      <c r="CI12" s="17">
        <v>0.17176393338925899</v>
      </c>
      <c r="CJ12" s="17">
        <v>0.10981821304875</v>
      </c>
      <c r="CK12" s="17"/>
      <c r="CL12" s="17">
        <v>9.1526570626218398E-2</v>
      </c>
      <c r="CM12" s="17"/>
      <c r="CN12" s="17">
        <v>0.138470230360801</v>
      </c>
      <c r="CO12" s="17">
        <v>0.16417789526012699</v>
      </c>
      <c r="CP12" s="17">
        <v>0.231000073120565</v>
      </c>
    </row>
    <row r="13" spans="2:94" x14ac:dyDescent="0.35">
      <c r="B13" s="18" t="s">
        <v>203</v>
      </c>
      <c r="C13" s="19">
        <v>0.101616979142314</v>
      </c>
      <c r="D13" s="19">
        <v>7.3275355902191197E-2</v>
      </c>
      <c r="E13" s="19">
        <v>0.12898394333653099</v>
      </c>
      <c r="F13" s="19"/>
      <c r="G13" s="19">
        <v>8.5387720561162006E-2</v>
      </c>
      <c r="H13" s="19">
        <v>9.7704296436568694E-2</v>
      </c>
      <c r="I13" s="19">
        <v>0.109350279831856</v>
      </c>
      <c r="J13" s="19">
        <v>0.13506186158363401</v>
      </c>
      <c r="K13" s="19">
        <v>7.9883373601392402E-2</v>
      </c>
      <c r="L13" s="19">
        <v>9.4440114941236497E-2</v>
      </c>
      <c r="M13" s="19"/>
      <c r="N13" s="19">
        <v>7.5257670269335594E-2</v>
      </c>
      <c r="O13" s="19">
        <v>9.7689259149152996E-2</v>
      </c>
      <c r="P13" s="19">
        <v>0.114829748306852</v>
      </c>
      <c r="Q13" s="19">
        <v>0.122397249001582</v>
      </c>
      <c r="R13" s="19"/>
      <c r="S13" s="19">
        <v>0.11643540232772701</v>
      </c>
      <c r="T13" s="19">
        <v>8.8572382396243599E-2</v>
      </c>
      <c r="U13" s="19">
        <v>0.10620188994351699</v>
      </c>
      <c r="V13" s="19">
        <v>0.12185675068419601</v>
      </c>
      <c r="W13" s="19">
        <v>8.2419386165046502E-2</v>
      </c>
      <c r="X13" s="19">
        <v>9.2453996905228403E-2</v>
      </c>
      <c r="Y13" s="19">
        <v>8.4460212701795906E-2</v>
      </c>
      <c r="Z13" s="19">
        <v>7.5684343171659493E-2</v>
      </c>
      <c r="AA13" s="19">
        <v>0.14516716226792001</v>
      </c>
      <c r="AB13" s="19">
        <v>7.6960908119066002E-2</v>
      </c>
      <c r="AC13" s="19">
        <v>0.106305391739792</v>
      </c>
      <c r="AD13" s="19"/>
      <c r="AE13" s="19">
        <v>9.6029462843264302E-2</v>
      </c>
      <c r="AF13" s="19">
        <v>7.6334891638608404E-2</v>
      </c>
      <c r="AG13" s="19">
        <v>0.176792137109481</v>
      </c>
      <c r="AH13" s="19"/>
      <c r="AI13" s="19">
        <v>8.5549134374151903E-2</v>
      </c>
      <c r="AJ13" s="19">
        <v>7.4930546832223804E-2</v>
      </c>
      <c r="AK13" s="19">
        <v>6.3209885284645301E-2</v>
      </c>
      <c r="AL13" s="19">
        <v>5.3918425683744997E-2</v>
      </c>
      <c r="AM13" s="19">
        <v>0.20804076824494699</v>
      </c>
      <c r="AN13" s="19"/>
      <c r="AO13" s="19">
        <v>6.4229261128293205E-2</v>
      </c>
      <c r="AP13" s="19">
        <v>8.1239634299427599E-2</v>
      </c>
      <c r="AQ13" s="19">
        <v>6.2570626943148494E-2</v>
      </c>
      <c r="AR13" s="19"/>
      <c r="AS13" s="19">
        <v>0.11939358592742701</v>
      </c>
      <c r="AT13" s="19">
        <v>0.100097506908705</v>
      </c>
      <c r="AU13" s="19">
        <v>0.11240589142919399</v>
      </c>
      <c r="AV13" s="19">
        <v>7.1663549475102006E-2</v>
      </c>
      <c r="AW13" s="19">
        <v>0</v>
      </c>
      <c r="AX13" s="19"/>
      <c r="AY13" s="19">
        <v>8.3282165352881493E-2</v>
      </c>
      <c r="AZ13" s="19">
        <v>0.182252082915939</v>
      </c>
      <c r="BA13" s="19">
        <v>8.5320262642579706E-2</v>
      </c>
      <c r="BB13" s="19">
        <v>0.114490724198324</v>
      </c>
      <c r="BC13" s="19">
        <v>7.7182153887837293E-2</v>
      </c>
      <c r="BD13" s="19">
        <v>0.107613026090154</v>
      </c>
      <c r="BE13" s="19">
        <v>0.10293070952043901</v>
      </c>
      <c r="BF13" s="19">
        <v>9.2381258901062996E-2</v>
      </c>
      <c r="BG13" s="19">
        <v>0.107876434416307</v>
      </c>
      <c r="BH13" s="19">
        <v>9.7061356247814104E-2</v>
      </c>
      <c r="BI13" s="19">
        <v>0.13928128077876401</v>
      </c>
      <c r="BJ13" s="19">
        <v>5.78250840599321E-2</v>
      </c>
      <c r="BK13" s="19">
        <v>0.10685561323091999</v>
      </c>
      <c r="BL13" s="19">
        <v>7.2097161515434605E-2</v>
      </c>
      <c r="BM13" s="19">
        <v>2.2834173732509101E-2</v>
      </c>
      <c r="BN13" s="19">
        <v>3.6256431951364403E-2</v>
      </c>
      <c r="BO13" s="19"/>
      <c r="BP13" s="19">
        <v>0.11055163885757099</v>
      </c>
      <c r="BQ13" s="19">
        <v>0.10056825787449</v>
      </c>
      <c r="BR13" s="19">
        <v>8.0903586228857002E-2</v>
      </c>
      <c r="BS13" s="19">
        <v>0.113466976730822</v>
      </c>
      <c r="BT13" s="19">
        <v>0.10001717359997001</v>
      </c>
      <c r="BU13" s="19">
        <v>7.6161112279224605E-2</v>
      </c>
      <c r="BV13" s="19"/>
      <c r="BW13" s="19">
        <v>0.107881617108884</v>
      </c>
      <c r="BX13" s="19">
        <v>9.4445945387828495E-2</v>
      </c>
      <c r="BY13" s="19">
        <v>9.7206440611782199E-2</v>
      </c>
      <c r="BZ13" s="19">
        <v>8.1190275038962603E-2</v>
      </c>
      <c r="CA13" s="19">
        <v>7.1335609605651606E-2</v>
      </c>
      <c r="CB13" s="19">
        <v>0.121074693040935</v>
      </c>
      <c r="CC13" s="19">
        <v>2.23870193467583E-2</v>
      </c>
      <c r="CD13" s="19">
        <v>0.20538168376664001</v>
      </c>
      <c r="CE13" s="19"/>
      <c r="CF13" s="19">
        <v>2.14099957568127E-2</v>
      </c>
      <c r="CG13" s="19">
        <v>0.100245028707629</v>
      </c>
      <c r="CH13" s="19">
        <v>0.113046210261457</v>
      </c>
      <c r="CI13" s="19">
        <v>0.120107569952011</v>
      </c>
      <c r="CJ13" s="19">
        <v>0.118761302823805</v>
      </c>
      <c r="CK13" s="19"/>
      <c r="CL13" s="19">
        <v>0.101236147629945</v>
      </c>
      <c r="CM13" s="19"/>
      <c r="CN13" s="19">
        <v>0.109208313002202</v>
      </c>
      <c r="CO13" s="19">
        <v>0.124080234835757</v>
      </c>
      <c r="CP13" s="19">
        <v>6.75208817066138E-2</v>
      </c>
    </row>
    <row r="14" spans="2:94" x14ac:dyDescent="0.35">
      <c r="B14" s="16" t="s">
        <v>334</v>
      </c>
    </row>
    <row r="15" spans="2:94" x14ac:dyDescent="0.35">
      <c r="B15" t="s">
        <v>126</v>
      </c>
    </row>
    <row r="16" spans="2:94" x14ac:dyDescent="0.35">
      <c r="B16" t="s">
        <v>127</v>
      </c>
    </row>
    <row r="18" spans="2:2" x14ac:dyDescent="0.35">
      <c r="B18"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CP18"/>
  <sheetViews>
    <sheetView showGridLines="0" topLeftCell="A7" workbookViewId="0">
      <pane xSplit="2" topLeftCell="CU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1979</v>
      </c>
      <c r="D7" s="10">
        <v>971</v>
      </c>
      <c r="E7" s="10">
        <v>1003</v>
      </c>
      <c r="F7" s="10"/>
      <c r="G7" s="10">
        <v>264</v>
      </c>
      <c r="H7" s="10">
        <v>359</v>
      </c>
      <c r="I7" s="10">
        <v>374</v>
      </c>
      <c r="J7" s="10">
        <v>346</v>
      </c>
      <c r="K7" s="10">
        <v>279</v>
      </c>
      <c r="L7" s="10">
        <v>357</v>
      </c>
      <c r="M7" s="10"/>
      <c r="N7" s="10">
        <v>567</v>
      </c>
      <c r="O7" s="10">
        <v>497</v>
      </c>
      <c r="P7" s="10">
        <v>432</v>
      </c>
      <c r="Q7" s="10">
        <v>477</v>
      </c>
      <c r="R7" s="10"/>
      <c r="S7" s="10">
        <v>278</v>
      </c>
      <c r="T7" s="10">
        <v>287</v>
      </c>
      <c r="U7" s="10">
        <v>145</v>
      </c>
      <c r="V7" s="10">
        <v>172</v>
      </c>
      <c r="W7" s="10">
        <v>135</v>
      </c>
      <c r="X7" s="10">
        <v>175</v>
      </c>
      <c r="Y7" s="10">
        <v>189</v>
      </c>
      <c r="Z7" s="10">
        <v>101</v>
      </c>
      <c r="AA7" s="10">
        <v>230</v>
      </c>
      <c r="AB7" s="10">
        <v>167</v>
      </c>
      <c r="AC7" s="10">
        <v>100</v>
      </c>
      <c r="AD7" s="10"/>
      <c r="AE7" s="10">
        <v>717</v>
      </c>
      <c r="AF7" s="10">
        <v>784</v>
      </c>
      <c r="AG7" s="10">
        <v>285</v>
      </c>
      <c r="AH7" s="10"/>
      <c r="AI7" s="10">
        <v>707</v>
      </c>
      <c r="AJ7" s="10">
        <v>563</v>
      </c>
      <c r="AK7" s="10">
        <v>124</v>
      </c>
      <c r="AL7" s="10">
        <v>35</v>
      </c>
      <c r="AM7" s="10">
        <v>276</v>
      </c>
      <c r="AN7" s="10"/>
      <c r="AO7" s="10">
        <v>377</v>
      </c>
      <c r="AP7" s="10">
        <v>741</v>
      </c>
      <c r="AQ7" s="10">
        <v>130</v>
      </c>
      <c r="AR7" s="10"/>
      <c r="AS7" s="10">
        <v>430</v>
      </c>
      <c r="AT7" s="10">
        <v>436</v>
      </c>
      <c r="AU7" s="10">
        <v>531</v>
      </c>
      <c r="AV7" s="10">
        <v>264</v>
      </c>
      <c r="AW7" s="10">
        <v>26</v>
      </c>
      <c r="AX7" s="10"/>
      <c r="AY7" s="10">
        <v>13</v>
      </c>
      <c r="AZ7" s="10">
        <v>91</v>
      </c>
      <c r="BA7" s="10">
        <v>129</v>
      </c>
      <c r="BB7" s="10">
        <v>138</v>
      </c>
      <c r="BC7" s="10">
        <v>209</v>
      </c>
      <c r="BD7" s="10">
        <v>208</v>
      </c>
      <c r="BE7" s="10">
        <v>186</v>
      </c>
      <c r="BF7" s="10">
        <v>146</v>
      </c>
      <c r="BG7" s="10">
        <v>133</v>
      </c>
      <c r="BH7" s="10">
        <v>106</v>
      </c>
      <c r="BI7" s="10">
        <v>175</v>
      </c>
      <c r="BJ7" s="10">
        <v>102</v>
      </c>
      <c r="BK7" s="10">
        <v>86</v>
      </c>
      <c r="BL7" s="10">
        <v>39</v>
      </c>
      <c r="BM7" s="10">
        <v>45</v>
      </c>
      <c r="BN7" s="10">
        <v>79</v>
      </c>
      <c r="BO7" s="10"/>
      <c r="BP7" s="10">
        <v>455</v>
      </c>
      <c r="BQ7" s="10">
        <v>554</v>
      </c>
      <c r="BR7" s="10">
        <v>252</v>
      </c>
      <c r="BS7" s="10">
        <v>407</v>
      </c>
      <c r="BT7" s="10">
        <v>206</v>
      </c>
      <c r="BU7" s="10">
        <v>104</v>
      </c>
      <c r="BV7" s="10"/>
      <c r="BW7" s="10">
        <v>76</v>
      </c>
      <c r="BX7" s="10">
        <v>429</v>
      </c>
      <c r="BY7" s="10">
        <v>621</v>
      </c>
      <c r="BZ7" s="10">
        <v>354</v>
      </c>
      <c r="CA7" s="10">
        <v>191</v>
      </c>
      <c r="CB7" s="10">
        <v>89</v>
      </c>
      <c r="CC7" s="10">
        <v>50</v>
      </c>
      <c r="CD7" s="10">
        <v>69</v>
      </c>
      <c r="CE7" s="10"/>
      <c r="CF7" s="10">
        <v>175</v>
      </c>
      <c r="CG7" s="10">
        <v>682</v>
      </c>
      <c r="CH7" s="10">
        <v>751</v>
      </c>
      <c r="CI7" s="10">
        <v>305</v>
      </c>
      <c r="CJ7" s="10">
        <v>66</v>
      </c>
      <c r="CK7" s="10"/>
      <c r="CL7" s="10">
        <v>255</v>
      </c>
      <c r="CM7" s="10"/>
      <c r="CN7" s="10">
        <v>1087</v>
      </c>
      <c r="CO7" s="10">
        <v>396</v>
      </c>
      <c r="CP7" s="10">
        <v>496</v>
      </c>
    </row>
    <row r="8" spans="2:94" ht="30" customHeight="1" x14ac:dyDescent="0.35">
      <c r="B8" s="11" t="s">
        <v>20</v>
      </c>
      <c r="C8" s="11">
        <v>1980</v>
      </c>
      <c r="D8" s="11">
        <v>961</v>
      </c>
      <c r="E8" s="11">
        <v>1014</v>
      </c>
      <c r="F8" s="11"/>
      <c r="G8" s="11">
        <v>258</v>
      </c>
      <c r="H8" s="11">
        <v>347</v>
      </c>
      <c r="I8" s="11">
        <v>367</v>
      </c>
      <c r="J8" s="11">
        <v>339</v>
      </c>
      <c r="K8" s="11">
        <v>263</v>
      </c>
      <c r="L8" s="11">
        <v>408</v>
      </c>
      <c r="M8" s="11"/>
      <c r="N8" s="11">
        <v>552</v>
      </c>
      <c r="O8" s="11">
        <v>488</v>
      </c>
      <c r="P8" s="11">
        <v>434</v>
      </c>
      <c r="Q8" s="11">
        <v>500</v>
      </c>
      <c r="R8" s="11"/>
      <c r="S8" s="11">
        <v>286</v>
      </c>
      <c r="T8" s="11">
        <v>279</v>
      </c>
      <c r="U8" s="11">
        <v>147</v>
      </c>
      <c r="V8" s="11">
        <v>163</v>
      </c>
      <c r="W8" s="11">
        <v>136</v>
      </c>
      <c r="X8" s="11">
        <v>183</v>
      </c>
      <c r="Y8" s="11">
        <v>179</v>
      </c>
      <c r="Z8" s="11">
        <v>100</v>
      </c>
      <c r="AA8" s="11">
        <v>220</v>
      </c>
      <c r="AB8" s="11">
        <v>189</v>
      </c>
      <c r="AC8" s="11">
        <v>98</v>
      </c>
      <c r="AD8" s="11"/>
      <c r="AE8" s="11">
        <v>728</v>
      </c>
      <c r="AF8" s="11">
        <v>784</v>
      </c>
      <c r="AG8" s="11">
        <v>281</v>
      </c>
      <c r="AH8" s="11"/>
      <c r="AI8" s="11">
        <v>717</v>
      </c>
      <c r="AJ8" s="11">
        <v>556</v>
      </c>
      <c r="AK8" s="11">
        <v>125</v>
      </c>
      <c r="AL8" s="11">
        <v>36</v>
      </c>
      <c r="AM8" s="11">
        <v>274</v>
      </c>
      <c r="AN8" s="11"/>
      <c r="AO8" s="11">
        <v>385</v>
      </c>
      <c r="AP8" s="11">
        <v>732</v>
      </c>
      <c r="AQ8" s="11">
        <v>129</v>
      </c>
      <c r="AR8" s="11"/>
      <c r="AS8" s="11">
        <v>441</v>
      </c>
      <c r="AT8" s="11">
        <v>433</v>
      </c>
      <c r="AU8" s="11">
        <v>522</v>
      </c>
      <c r="AV8" s="11">
        <v>259</v>
      </c>
      <c r="AW8" s="11">
        <v>26</v>
      </c>
      <c r="AX8" s="11"/>
      <c r="AY8" s="11">
        <v>12</v>
      </c>
      <c r="AZ8" s="11">
        <v>89</v>
      </c>
      <c r="BA8" s="11">
        <v>133</v>
      </c>
      <c r="BB8" s="11">
        <v>141</v>
      </c>
      <c r="BC8" s="11">
        <v>211</v>
      </c>
      <c r="BD8" s="11">
        <v>213</v>
      </c>
      <c r="BE8" s="11">
        <v>187</v>
      </c>
      <c r="BF8" s="11">
        <v>145</v>
      </c>
      <c r="BG8" s="11">
        <v>133</v>
      </c>
      <c r="BH8" s="11">
        <v>105</v>
      </c>
      <c r="BI8" s="11">
        <v>174</v>
      </c>
      <c r="BJ8" s="11">
        <v>100</v>
      </c>
      <c r="BK8" s="11">
        <v>84</v>
      </c>
      <c r="BL8" s="11">
        <v>38</v>
      </c>
      <c r="BM8" s="11">
        <v>44</v>
      </c>
      <c r="BN8" s="11">
        <v>77</v>
      </c>
      <c r="BO8" s="11"/>
      <c r="BP8" s="11">
        <v>453</v>
      </c>
      <c r="BQ8" s="11">
        <v>553</v>
      </c>
      <c r="BR8" s="11">
        <v>252</v>
      </c>
      <c r="BS8" s="11">
        <v>408</v>
      </c>
      <c r="BT8" s="11">
        <v>208</v>
      </c>
      <c r="BU8" s="11">
        <v>105</v>
      </c>
      <c r="BV8" s="11"/>
      <c r="BW8" s="11">
        <v>75</v>
      </c>
      <c r="BX8" s="11">
        <v>431</v>
      </c>
      <c r="BY8" s="11">
        <v>627</v>
      </c>
      <c r="BZ8" s="11">
        <v>354</v>
      </c>
      <c r="CA8" s="11">
        <v>189</v>
      </c>
      <c r="CB8" s="11">
        <v>89</v>
      </c>
      <c r="CC8" s="11">
        <v>51</v>
      </c>
      <c r="CD8" s="11">
        <v>67</v>
      </c>
      <c r="CE8" s="11"/>
      <c r="CF8" s="11">
        <v>178</v>
      </c>
      <c r="CG8" s="11">
        <v>686</v>
      </c>
      <c r="CH8" s="11">
        <v>749</v>
      </c>
      <c r="CI8" s="11">
        <v>302</v>
      </c>
      <c r="CJ8" s="11">
        <v>65</v>
      </c>
      <c r="CK8" s="11"/>
      <c r="CL8" s="11">
        <v>254</v>
      </c>
      <c r="CM8" s="11"/>
      <c r="CN8" s="11">
        <v>1081</v>
      </c>
      <c r="CO8" s="11">
        <v>397</v>
      </c>
      <c r="CP8" s="11">
        <v>502</v>
      </c>
    </row>
    <row r="9" spans="2:94" ht="43.5" x14ac:dyDescent="0.35">
      <c r="B9" s="18" t="s">
        <v>340</v>
      </c>
      <c r="C9" s="17">
        <v>0.113669691449595</v>
      </c>
      <c r="D9" s="17">
        <v>0.134292215781779</v>
      </c>
      <c r="E9" s="17">
        <v>9.46697048186039E-2</v>
      </c>
      <c r="F9" s="17"/>
      <c r="G9" s="17">
        <v>0.17534598018600001</v>
      </c>
      <c r="H9" s="17">
        <v>0.19098260377372001</v>
      </c>
      <c r="I9" s="17">
        <v>0.12931026988400701</v>
      </c>
      <c r="J9" s="17">
        <v>9.3960141781046502E-2</v>
      </c>
      <c r="K9" s="17">
        <v>7.5264242853711597E-2</v>
      </c>
      <c r="L9" s="17">
        <v>3.6070432581731302E-2</v>
      </c>
      <c r="M9" s="17"/>
      <c r="N9" s="17">
        <v>0.126641860794343</v>
      </c>
      <c r="O9" s="17">
        <v>0.12068240104789001</v>
      </c>
      <c r="P9" s="17">
        <v>0.114007660901789</v>
      </c>
      <c r="Q9" s="17">
        <v>9.35690492502671E-2</v>
      </c>
      <c r="R9" s="17"/>
      <c r="S9" s="17">
        <v>0.18441690385191301</v>
      </c>
      <c r="T9" s="17">
        <v>7.2362996074817304E-2</v>
      </c>
      <c r="U9" s="17">
        <v>8.1695119637847494E-2</v>
      </c>
      <c r="V9" s="17">
        <v>6.8397038058784498E-2</v>
      </c>
      <c r="W9" s="17">
        <v>0.14002326096255699</v>
      </c>
      <c r="X9" s="17">
        <v>7.6195408590179106E-2</v>
      </c>
      <c r="Y9" s="17">
        <v>0.12683559702158401</v>
      </c>
      <c r="Z9" s="17">
        <v>0.12778521640991999</v>
      </c>
      <c r="AA9" s="17">
        <v>0.136169428670118</v>
      </c>
      <c r="AB9" s="17">
        <v>0.116144561562845</v>
      </c>
      <c r="AC9" s="17">
        <v>8.7440531659765494E-2</v>
      </c>
      <c r="AD9" s="17"/>
      <c r="AE9" s="17">
        <v>7.9610882923192197E-2</v>
      </c>
      <c r="AF9" s="17">
        <v>0.13462336425705301</v>
      </c>
      <c r="AG9" s="17">
        <v>0.13400140361725801</v>
      </c>
      <c r="AH9" s="17"/>
      <c r="AI9" s="17">
        <v>8.2715627660789007E-2</v>
      </c>
      <c r="AJ9" s="17">
        <v>0.18013659707884899</v>
      </c>
      <c r="AK9" s="17">
        <v>0.111805081055286</v>
      </c>
      <c r="AL9" s="17">
        <v>0</v>
      </c>
      <c r="AM9" s="17">
        <v>0.105521140075411</v>
      </c>
      <c r="AN9" s="17"/>
      <c r="AO9" s="17">
        <v>9.4876264435592703E-2</v>
      </c>
      <c r="AP9" s="17">
        <v>0.18151578736555399</v>
      </c>
      <c r="AQ9" s="17">
        <v>9.7526616541799893E-2</v>
      </c>
      <c r="AR9" s="17"/>
      <c r="AS9" s="17">
        <v>7.3242804069890297E-2</v>
      </c>
      <c r="AT9" s="17">
        <v>0.11061205763108201</v>
      </c>
      <c r="AU9" s="17">
        <v>0.106817519184152</v>
      </c>
      <c r="AV9" s="17">
        <v>0.19399796629385299</v>
      </c>
      <c r="AW9" s="17">
        <v>0.33371743887946098</v>
      </c>
      <c r="AX9" s="17"/>
      <c r="AY9" s="17">
        <v>7.3258608678755402E-2</v>
      </c>
      <c r="AZ9" s="17">
        <v>0.130642666441565</v>
      </c>
      <c r="BA9" s="17">
        <v>9.53226334308237E-2</v>
      </c>
      <c r="BB9" s="17">
        <v>6.2390624787448397E-2</v>
      </c>
      <c r="BC9" s="17">
        <v>0.138394039068409</v>
      </c>
      <c r="BD9" s="17">
        <v>9.8399309844453997E-2</v>
      </c>
      <c r="BE9" s="17">
        <v>9.0000138774811597E-2</v>
      </c>
      <c r="BF9" s="17">
        <v>0.18129165553406901</v>
      </c>
      <c r="BG9" s="17">
        <v>6.6339357872105806E-2</v>
      </c>
      <c r="BH9" s="17">
        <v>8.2878264942975705E-2</v>
      </c>
      <c r="BI9" s="17">
        <v>0.102754528799401</v>
      </c>
      <c r="BJ9" s="17">
        <v>0.13623256342877799</v>
      </c>
      <c r="BK9" s="17">
        <v>0.10407202550075501</v>
      </c>
      <c r="BL9" s="17">
        <v>0.15450732122234301</v>
      </c>
      <c r="BM9" s="17">
        <v>0.15685265121823799</v>
      </c>
      <c r="BN9" s="17">
        <v>0.286039184392129</v>
      </c>
      <c r="BO9" s="17"/>
      <c r="BP9" s="17">
        <v>0.19745131301382399</v>
      </c>
      <c r="BQ9" s="17">
        <v>0.10042965572476199</v>
      </c>
      <c r="BR9" s="17">
        <v>0.100771737015541</v>
      </c>
      <c r="BS9" s="17">
        <v>7.9805009698957097E-2</v>
      </c>
      <c r="BT9" s="17">
        <v>6.22853166556777E-2</v>
      </c>
      <c r="BU9" s="17">
        <v>8.7011763278828799E-2</v>
      </c>
      <c r="BV9" s="17"/>
      <c r="BW9" s="17">
        <v>0.14056222423950701</v>
      </c>
      <c r="BX9" s="17">
        <v>0.102013787062467</v>
      </c>
      <c r="BY9" s="17">
        <v>0.10471477220858499</v>
      </c>
      <c r="BZ9" s="17">
        <v>0.11949657662487501</v>
      </c>
      <c r="CA9" s="17">
        <v>0.13546110340813899</v>
      </c>
      <c r="CB9" s="17">
        <v>0.20259344328010601</v>
      </c>
      <c r="CC9" s="17">
        <v>0.17032997516384099</v>
      </c>
      <c r="CD9" s="17">
        <v>7.0267583618155105E-2</v>
      </c>
      <c r="CE9" s="17"/>
      <c r="CF9" s="17">
        <v>0.25065383159971999</v>
      </c>
      <c r="CG9" s="17">
        <v>0.101897964940852</v>
      </c>
      <c r="CH9" s="17">
        <v>9.9028036116395504E-2</v>
      </c>
      <c r="CI9" s="17">
        <v>9.7352676263312801E-2</v>
      </c>
      <c r="CJ9" s="17">
        <v>0.106390104914071</v>
      </c>
      <c r="CK9" s="17"/>
      <c r="CL9" s="17">
        <v>0.14779847638121801</v>
      </c>
      <c r="CM9" s="17"/>
      <c r="CN9" s="17">
        <v>0.115608440381229</v>
      </c>
      <c r="CO9" s="17">
        <v>8.9594570007125507E-2</v>
      </c>
      <c r="CP9" s="17">
        <v>0.12851908978167101</v>
      </c>
    </row>
    <row r="10" spans="2:94" ht="43.5" x14ac:dyDescent="0.35">
      <c r="B10" s="18" t="s">
        <v>341</v>
      </c>
      <c r="C10" s="17">
        <v>0.31884631076029502</v>
      </c>
      <c r="D10" s="17">
        <v>0.33944123599696102</v>
      </c>
      <c r="E10" s="17">
        <v>0.29796649997527802</v>
      </c>
      <c r="F10" s="17"/>
      <c r="G10" s="17">
        <v>0.38769524979575698</v>
      </c>
      <c r="H10" s="17">
        <v>0.37592067605683499</v>
      </c>
      <c r="I10" s="17">
        <v>0.33641907510569002</v>
      </c>
      <c r="J10" s="17">
        <v>0.309344681277476</v>
      </c>
      <c r="K10" s="17">
        <v>0.278040651762817</v>
      </c>
      <c r="L10" s="17">
        <v>0.245238728199665</v>
      </c>
      <c r="M10" s="17"/>
      <c r="N10" s="17">
        <v>0.32700727407637198</v>
      </c>
      <c r="O10" s="17">
        <v>0.31250047124653202</v>
      </c>
      <c r="P10" s="17">
        <v>0.31058798542333199</v>
      </c>
      <c r="Q10" s="17">
        <v>0.32701406184056903</v>
      </c>
      <c r="R10" s="17"/>
      <c r="S10" s="17">
        <v>0.30853430031138301</v>
      </c>
      <c r="T10" s="17">
        <v>0.34209452815650998</v>
      </c>
      <c r="U10" s="17">
        <v>0.32388838827180799</v>
      </c>
      <c r="V10" s="17">
        <v>0.31970855721020203</v>
      </c>
      <c r="W10" s="17">
        <v>0.38819024913915701</v>
      </c>
      <c r="X10" s="17">
        <v>0.29697720056530602</v>
      </c>
      <c r="Y10" s="17">
        <v>0.31439320124894699</v>
      </c>
      <c r="Z10" s="17">
        <v>0.31901627495401302</v>
      </c>
      <c r="AA10" s="17">
        <v>0.32651526970337102</v>
      </c>
      <c r="AB10" s="17">
        <v>0.26428559387536099</v>
      </c>
      <c r="AC10" s="17">
        <v>0.31484703701268002</v>
      </c>
      <c r="AD10" s="17"/>
      <c r="AE10" s="17">
        <v>0.26344480510401602</v>
      </c>
      <c r="AF10" s="17">
        <v>0.35073561319907498</v>
      </c>
      <c r="AG10" s="17">
        <v>0.32662616916882198</v>
      </c>
      <c r="AH10" s="17"/>
      <c r="AI10" s="17">
        <v>0.272338558974203</v>
      </c>
      <c r="AJ10" s="17">
        <v>0.39271083966169901</v>
      </c>
      <c r="AK10" s="17">
        <v>0.27451578698336099</v>
      </c>
      <c r="AL10" s="17">
        <v>0.19151955699092901</v>
      </c>
      <c r="AM10" s="17">
        <v>0.292125289579447</v>
      </c>
      <c r="AN10" s="17"/>
      <c r="AO10" s="17">
        <v>0.303039343873936</v>
      </c>
      <c r="AP10" s="17">
        <v>0.400550464854592</v>
      </c>
      <c r="AQ10" s="17">
        <v>0.34056473536335402</v>
      </c>
      <c r="AR10" s="17"/>
      <c r="AS10" s="17">
        <v>0.31894268189776098</v>
      </c>
      <c r="AT10" s="17">
        <v>0.300061645960707</v>
      </c>
      <c r="AU10" s="17">
        <v>0.33216483583191903</v>
      </c>
      <c r="AV10" s="17">
        <v>0.34414392237553099</v>
      </c>
      <c r="AW10" s="17">
        <v>0.225454101331415</v>
      </c>
      <c r="AX10" s="17"/>
      <c r="AY10" s="17">
        <v>0.29903828898915502</v>
      </c>
      <c r="AZ10" s="17">
        <v>0.30087689214032698</v>
      </c>
      <c r="BA10" s="17">
        <v>0.33712786791869398</v>
      </c>
      <c r="BB10" s="17">
        <v>0.32238756296002102</v>
      </c>
      <c r="BC10" s="17">
        <v>0.319889681404605</v>
      </c>
      <c r="BD10" s="17">
        <v>0.30397535438130202</v>
      </c>
      <c r="BE10" s="17">
        <v>0.32659204938957997</v>
      </c>
      <c r="BF10" s="17">
        <v>0.35304504171543799</v>
      </c>
      <c r="BG10" s="17">
        <v>0.34702728792027498</v>
      </c>
      <c r="BH10" s="17">
        <v>0.380644472096557</v>
      </c>
      <c r="BI10" s="17">
        <v>0.27252840068716899</v>
      </c>
      <c r="BJ10" s="17">
        <v>0.31603479475317497</v>
      </c>
      <c r="BK10" s="17">
        <v>0.34281175996251301</v>
      </c>
      <c r="BL10" s="17">
        <v>0.27628240629171902</v>
      </c>
      <c r="BM10" s="17">
        <v>0.28738186535162502</v>
      </c>
      <c r="BN10" s="17">
        <v>0.31003662215849398</v>
      </c>
      <c r="BO10" s="17"/>
      <c r="BP10" s="17">
        <v>0.32892410434662001</v>
      </c>
      <c r="BQ10" s="17">
        <v>0.32190418260387199</v>
      </c>
      <c r="BR10" s="17">
        <v>0.32567480692740203</v>
      </c>
      <c r="BS10" s="17">
        <v>0.31089072561455899</v>
      </c>
      <c r="BT10" s="17">
        <v>0.308886668523492</v>
      </c>
      <c r="BU10" s="17">
        <v>0.28744188964921902</v>
      </c>
      <c r="BV10" s="17"/>
      <c r="BW10" s="17">
        <v>0.35138171238726101</v>
      </c>
      <c r="BX10" s="17">
        <v>0.32950828528882697</v>
      </c>
      <c r="BY10" s="17">
        <v>0.31257001282949898</v>
      </c>
      <c r="BZ10" s="17">
        <v>0.32911932877081701</v>
      </c>
      <c r="CA10" s="17">
        <v>0.31034253041813997</v>
      </c>
      <c r="CB10" s="17">
        <v>0.20736441110764001</v>
      </c>
      <c r="CC10" s="17">
        <v>0.34727785974432801</v>
      </c>
      <c r="CD10" s="17">
        <v>0.40477618853222003</v>
      </c>
      <c r="CE10" s="17"/>
      <c r="CF10" s="17">
        <v>0.26564275421922401</v>
      </c>
      <c r="CG10" s="17">
        <v>0.31968155877043702</v>
      </c>
      <c r="CH10" s="17">
        <v>0.32243554999402702</v>
      </c>
      <c r="CI10" s="17">
        <v>0.35551629358988601</v>
      </c>
      <c r="CJ10" s="17">
        <v>0.244404040280079</v>
      </c>
      <c r="CK10" s="17"/>
      <c r="CL10" s="17">
        <v>0.33903551264639498</v>
      </c>
      <c r="CM10" s="17"/>
      <c r="CN10" s="17">
        <v>0.32223677634576597</v>
      </c>
      <c r="CO10" s="17">
        <v>0.34385073618314599</v>
      </c>
      <c r="CP10" s="17">
        <v>0.291787603740021</v>
      </c>
    </row>
    <row r="11" spans="2:94" ht="43.5" x14ac:dyDescent="0.35">
      <c r="B11" s="18" t="s">
        <v>342</v>
      </c>
      <c r="C11" s="17">
        <v>0.34109058594588099</v>
      </c>
      <c r="D11" s="17">
        <v>0.32666051694595299</v>
      </c>
      <c r="E11" s="17">
        <v>0.35446963888340399</v>
      </c>
      <c r="F11" s="17"/>
      <c r="G11" s="17">
        <v>0.28378011930082198</v>
      </c>
      <c r="H11" s="17">
        <v>0.27149971769485498</v>
      </c>
      <c r="I11" s="17">
        <v>0.32306700418334899</v>
      </c>
      <c r="J11" s="17">
        <v>0.32094193940073901</v>
      </c>
      <c r="K11" s="17">
        <v>0.39818263294792999</v>
      </c>
      <c r="L11" s="17">
        <v>0.432609284695948</v>
      </c>
      <c r="M11" s="17"/>
      <c r="N11" s="17">
        <v>0.354922631697769</v>
      </c>
      <c r="O11" s="17">
        <v>0.339665362650242</v>
      </c>
      <c r="P11" s="17">
        <v>0.334889200418232</v>
      </c>
      <c r="Q11" s="17">
        <v>0.33061587710482099</v>
      </c>
      <c r="R11" s="17"/>
      <c r="S11" s="17">
        <v>0.31313408338616899</v>
      </c>
      <c r="T11" s="17">
        <v>0.35757416515593599</v>
      </c>
      <c r="U11" s="17">
        <v>0.34078905649437602</v>
      </c>
      <c r="V11" s="17">
        <v>0.37222949461710603</v>
      </c>
      <c r="W11" s="17">
        <v>0.29904732997135502</v>
      </c>
      <c r="X11" s="17">
        <v>0.36332474143825599</v>
      </c>
      <c r="Y11" s="17">
        <v>0.32077836803445398</v>
      </c>
      <c r="Z11" s="17">
        <v>0.34391087449262497</v>
      </c>
      <c r="AA11" s="17">
        <v>0.31482883095669401</v>
      </c>
      <c r="AB11" s="17">
        <v>0.38705013780057701</v>
      </c>
      <c r="AC11" s="17">
        <v>0.345660094441955</v>
      </c>
      <c r="AD11" s="17"/>
      <c r="AE11" s="17">
        <v>0.36261486993021802</v>
      </c>
      <c r="AF11" s="17">
        <v>0.34696255730234099</v>
      </c>
      <c r="AG11" s="17">
        <v>0.29049793514421701</v>
      </c>
      <c r="AH11" s="17"/>
      <c r="AI11" s="17">
        <v>0.37544726764436698</v>
      </c>
      <c r="AJ11" s="17">
        <v>0.29422486245421697</v>
      </c>
      <c r="AK11" s="17">
        <v>0.41238485241330503</v>
      </c>
      <c r="AL11" s="17">
        <v>0.56087321825738301</v>
      </c>
      <c r="AM11" s="17">
        <v>0.296831882863202</v>
      </c>
      <c r="AN11" s="17"/>
      <c r="AO11" s="17">
        <v>0.36760494533965299</v>
      </c>
      <c r="AP11" s="17">
        <v>0.29870954588042198</v>
      </c>
      <c r="AQ11" s="17">
        <v>0.34183819106379598</v>
      </c>
      <c r="AR11" s="17"/>
      <c r="AS11" s="17">
        <v>0.34624997926189799</v>
      </c>
      <c r="AT11" s="17">
        <v>0.35680162889481198</v>
      </c>
      <c r="AU11" s="17">
        <v>0.34158047700358402</v>
      </c>
      <c r="AV11" s="17">
        <v>0.28667572540076602</v>
      </c>
      <c r="AW11" s="17">
        <v>0.353442927623835</v>
      </c>
      <c r="AX11" s="17"/>
      <c r="AY11" s="17">
        <v>0.46682872702696498</v>
      </c>
      <c r="AZ11" s="17">
        <v>0.309642873719149</v>
      </c>
      <c r="BA11" s="17">
        <v>0.32747954195176598</v>
      </c>
      <c r="BB11" s="17">
        <v>0.33243475472132999</v>
      </c>
      <c r="BC11" s="17">
        <v>0.31448816615570002</v>
      </c>
      <c r="BD11" s="17">
        <v>0.38588483102023902</v>
      </c>
      <c r="BE11" s="17">
        <v>0.35546626752333399</v>
      </c>
      <c r="BF11" s="17">
        <v>0.30012609240773103</v>
      </c>
      <c r="BG11" s="17">
        <v>0.31814974121849998</v>
      </c>
      <c r="BH11" s="17">
        <v>0.30925279241882703</v>
      </c>
      <c r="BI11" s="17">
        <v>0.36352206839608198</v>
      </c>
      <c r="BJ11" s="17">
        <v>0.38258838100312997</v>
      </c>
      <c r="BK11" s="17">
        <v>0.38065290748760899</v>
      </c>
      <c r="BL11" s="17">
        <v>0.28322680999305999</v>
      </c>
      <c r="BM11" s="17">
        <v>0.46387267076828398</v>
      </c>
      <c r="BN11" s="17">
        <v>0.278447462508775</v>
      </c>
      <c r="BO11" s="17"/>
      <c r="BP11" s="17">
        <v>0.288431917403984</v>
      </c>
      <c r="BQ11" s="17">
        <v>0.37392189953525001</v>
      </c>
      <c r="BR11" s="17">
        <v>0.33364278869185399</v>
      </c>
      <c r="BS11" s="17">
        <v>0.35087088083868201</v>
      </c>
      <c r="BT11" s="17">
        <v>0.35530147630529302</v>
      </c>
      <c r="BU11" s="17">
        <v>0.35032448136193201</v>
      </c>
      <c r="BV11" s="17"/>
      <c r="BW11" s="17">
        <v>0.23237272799560199</v>
      </c>
      <c r="BX11" s="17">
        <v>0.35475521161911699</v>
      </c>
      <c r="BY11" s="17">
        <v>0.35348564576327501</v>
      </c>
      <c r="BZ11" s="17">
        <v>0.36166599907450497</v>
      </c>
      <c r="CA11" s="17">
        <v>0.33345851210666999</v>
      </c>
      <c r="CB11" s="17">
        <v>0.39750442202664599</v>
      </c>
      <c r="CC11" s="17">
        <v>0.33697174914357497</v>
      </c>
      <c r="CD11" s="17">
        <v>0.237954894035287</v>
      </c>
      <c r="CE11" s="17"/>
      <c r="CF11" s="17">
        <v>0.35021539891938402</v>
      </c>
      <c r="CG11" s="17">
        <v>0.36569691462009002</v>
      </c>
      <c r="CH11" s="17">
        <v>0.32912270853459502</v>
      </c>
      <c r="CI11" s="17">
        <v>0.28758715618552699</v>
      </c>
      <c r="CJ11" s="17">
        <v>0.44272848337563397</v>
      </c>
      <c r="CK11" s="17"/>
      <c r="CL11" s="17">
        <v>0.35044968638712698</v>
      </c>
      <c r="CM11" s="17"/>
      <c r="CN11" s="17">
        <v>0.34372555636369601</v>
      </c>
      <c r="CO11" s="17">
        <v>0.31518077178264903</v>
      </c>
      <c r="CP11" s="17">
        <v>0.35589062349658801</v>
      </c>
    </row>
    <row r="12" spans="2:94" ht="43.5" x14ac:dyDescent="0.35">
      <c r="B12" s="18" t="s">
        <v>343</v>
      </c>
      <c r="C12" s="17">
        <v>0.132594889216476</v>
      </c>
      <c r="D12" s="17">
        <v>0.13331556384361701</v>
      </c>
      <c r="E12" s="17">
        <v>0.132557083913424</v>
      </c>
      <c r="F12" s="17"/>
      <c r="G12" s="17">
        <v>7.5842621163276905E-2</v>
      </c>
      <c r="H12" s="17">
        <v>6.6241099877826004E-2</v>
      </c>
      <c r="I12" s="17">
        <v>0.106932562154853</v>
      </c>
      <c r="J12" s="17">
        <v>0.15496920711086801</v>
      </c>
      <c r="K12" s="17">
        <v>0.17551828784054199</v>
      </c>
      <c r="L12" s="17">
        <v>0.20165275349189901</v>
      </c>
      <c r="M12" s="17"/>
      <c r="N12" s="17">
        <v>0.12995505529758999</v>
      </c>
      <c r="O12" s="17">
        <v>0.14080832530683601</v>
      </c>
      <c r="P12" s="17">
        <v>0.143898419664651</v>
      </c>
      <c r="Q12" s="17">
        <v>0.115265727806386</v>
      </c>
      <c r="R12" s="17"/>
      <c r="S12" s="17">
        <v>8.0410286271318895E-2</v>
      </c>
      <c r="T12" s="17">
        <v>0.143971674517511</v>
      </c>
      <c r="U12" s="17">
        <v>0.167777293891093</v>
      </c>
      <c r="V12" s="17">
        <v>0.122212111349306</v>
      </c>
      <c r="W12" s="17">
        <v>0.13700135365898</v>
      </c>
      <c r="X12" s="17">
        <v>0.165896116665079</v>
      </c>
      <c r="Y12" s="17">
        <v>0.14754394596014</v>
      </c>
      <c r="Z12" s="17">
        <v>0.10023210856920001</v>
      </c>
      <c r="AA12" s="17">
        <v>0.10871979663525801</v>
      </c>
      <c r="AB12" s="17">
        <v>0.16568888796106901</v>
      </c>
      <c r="AC12" s="17">
        <v>0.14438262814051001</v>
      </c>
      <c r="AD12" s="17"/>
      <c r="AE12" s="17">
        <v>0.204298918411631</v>
      </c>
      <c r="AF12" s="17">
        <v>0.100152903547258</v>
      </c>
      <c r="AG12" s="17">
        <v>8.7311288290763997E-2</v>
      </c>
      <c r="AH12" s="17"/>
      <c r="AI12" s="17">
        <v>0.19852107335805899</v>
      </c>
      <c r="AJ12" s="17">
        <v>6.0542942117671E-2</v>
      </c>
      <c r="AK12" s="17">
        <v>0.15963347003352901</v>
      </c>
      <c r="AL12" s="17">
        <v>0.19368879906794301</v>
      </c>
      <c r="AM12" s="17">
        <v>0.11152250002739</v>
      </c>
      <c r="AN12" s="17"/>
      <c r="AO12" s="17">
        <v>0.177365471053746</v>
      </c>
      <c r="AP12" s="17">
        <v>5.0396141346578098E-2</v>
      </c>
      <c r="AQ12" s="17">
        <v>0.16242064059861</v>
      </c>
      <c r="AR12" s="17"/>
      <c r="AS12" s="17">
        <v>0.15637677777415601</v>
      </c>
      <c r="AT12" s="17">
        <v>0.13502162542738</v>
      </c>
      <c r="AU12" s="17">
        <v>0.11571149168415</v>
      </c>
      <c r="AV12" s="17">
        <v>0.100529968610698</v>
      </c>
      <c r="AW12" s="17">
        <v>8.7385532165288896E-2</v>
      </c>
      <c r="AX12" s="17"/>
      <c r="AY12" s="17">
        <v>7.7592209952243099E-2</v>
      </c>
      <c r="AZ12" s="17">
        <v>0.110965205206163</v>
      </c>
      <c r="BA12" s="17">
        <v>0.13229915074390899</v>
      </c>
      <c r="BB12" s="17">
        <v>0.1438942334709</v>
      </c>
      <c r="BC12" s="17">
        <v>0.160848818362722</v>
      </c>
      <c r="BD12" s="17">
        <v>0.11270507825895</v>
      </c>
      <c r="BE12" s="17">
        <v>0.125538437650071</v>
      </c>
      <c r="BF12" s="17">
        <v>9.2905047105040203E-2</v>
      </c>
      <c r="BG12" s="17">
        <v>0.17620828924579701</v>
      </c>
      <c r="BH12" s="17">
        <v>0.141691830625436</v>
      </c>
      <c r="BI12" s="17">
        <v>0.16281093776406899</v>
      </c>
      <c r="BJ12" s="17">
        <v>0.10625300613477701</v>
      </c>
      <c r="BK12" s="17">
        <v>0.12686303068633001</v>
      </c>
      <c r="BL12" s="17">
        <v>0.21388630097744399</v>
      </c>
      <c r="BM12" s="17">
        <v>6.9058638929343594E-2</v>
      </c>
      <c r="BN12" s="17">
        <v>8.9526144733234905E-2</v>
      </c>
      <c r="BO12" s="17"/>
      <c r="BP12" s="17">
        <v>7.1753213157925794E-2</v>
      </c>
      <c r="BQ12" s="17">
        <v>0.13235988878673899</v>
      </c>
      <c r="BR12" s="17">
        <v>0.14198690925655799</v>
      </c>
      <c r="BS12" s="17">
        <v>0.15656117652823301</v>
      </c>
      <c r="BT12" s="17">
        <v>0.18399637237135</v>
      </c>
      <c r="BU12" s="17">
        <v>0.18021628804524401</v>
      </c>
      <c r="BV12" s="17"/>
      <c r="BW12" s="17">
        <v>0.16988954937516901</v>
      </c>
      <c r="BX12" s="17">
        <v>0.12715745445789001</v>
      </c>
      <c r="BY12" s="17">
        <v>0.13003545503448799</v>
      </c>
      <c r="BZ12" s="17">
        <v>0.130777987062589</v>
      </c>
      <c r="CA12" s="17">
        <v>0.15883493426003401</v>
      </c>
      <c r="CB12" s="17">
        <v>0.10283681162607999</v>
      </c>
      <c r="CC12" s="17">
        <v>0.12303339660149799</v>
      </c>
      <c r="CD12" s="17">
        <v>6.8657917731080598E-2</v>
      </c>
      <c r="CE12" s="17"/>
      <c r="CF12" s="17">
        <v>9.8509111457986298E-2</v>
      </c>
      <c r="CG12" s="17">
        <v>0.13273041989697101</v>
      </c>
      <c r="CH12" s="17">
        <v>0.147203025720647</v>
      </c>
      <c r="CI12" s="17">
        <v>0.12866806125277799</v>
      </c>
      <c r="CJ12" s="17">
        <v>7.4386938837032804E-2</v>
      </c>
      <c r="CK12" s="17"/>
      <c r="CL12" s="17">
        <v>8.0824895825277895E-2</v>
      </c>
      <c r="CM12" s="17"/>
      <c r="CN12" s="17">
        <v>0.118420456132262</v>
      </c>
      <c r="CO12" s="17">
        <v>0.124132828467932</v>
      </c>
      <c r="CP12" s="17">
        <v>0.16980223483107501</v>
      </c>
    </row>
    <row r="13" spans="2:94" x14ac:dyDescent="0.35">
      <c r="B13" s="18" t="s">
        <v>203</v>
      </c>
      <c r="C13" s="19">
        <v>9.3798522627752998E-2</v>
      </c>
      <c r="D13" s="19">
        <v>6.6290467431690606E-2</v>
      </c>
      <c r="E13" s="19">
        <v>0.12033707240929099</v>
      </c>
      <c r="F13" s="19"/>
      <c r="G13" s="19">
        <v>7.73360295541443E-2</v>
      </c>
      <c r="H13" s="19">
        <v>9.5355902596764103E-2</v>
      </c>
      <c r="I13" s="19">
        <v>0.1042710886721</v>
      </c>
      <c r="J13" s="19">
        <v>0.120784030429871</v>
      </c>
      <c r="K13" s="19">
        <v>7.2994184594998804E-2</v>
      </c>
      <c r="L13" s="19">
        <v>8.4428801030756506E-2</v>
      </c>
      <c r="M13" s="19"/>
      <c r="N13" s="19">
        <v>6.1473178133925603E-2</v>
      </c>
      <c r="O13" s="19">
        <v>8.6343439748501394E-2</v>
      </c>
      <c r="P13" s="19">
        <v>9.6616733591995796E-2</v>
      </c>
      <c r="Q13" s="19">
        <v>0.133535283997957</v>
      </c>
      <c r="R13" s="19"/>
      <c r="S13" s="19">
        <v>0.11350442617921599</v>
      </c>
      <c r="T13" s="19">
        <v>8.3996636095225799E-2</v>
      </c>
      <c r="U13" s="19">
        <v>8.5850141704875801E-2</v>
      </c>
      <c r="V13" s="19">
        <v>0.117452798764602</v>
      </c>
      <c r="W13" s="19">
        <v>3.5737806267950201E-2</v>
      </c>
      <c r="X13" s="19">
        <v>9.7606532741179697E-2</v>
      </c>
      <c r="Y13" s="19">
        <v>9.0448887734875097E-2</v>
      </c>
      <c r="Z13" s="19">
        <v>0.109055525574243</v>
      </c>
      <c r="AA13" s="19">
        <v>0.11376667403455901</v>
      </c>
      <c r="AB13" s="19">
        <v>6.6830818800148406E-2</v>
      </c>
      <c r="AC13" s="19">
        <v>0.10766970874509001</v>
      </c>
      <c r="AD13" s="19"/>
      <c r="AE13" s="19">
        <v>9.0030523630943105E-2</v>
      </c>
      <c r="AF13" s="19">
        <v>6.7525561694272304E-2</v>
      </c>
      <c r="AG13" s="19">
        <v>0.16156320377893901</v>
      </c>
      <c r="AH13" s="19"/>
      <c r="AI13" s="19">
        <v>7.0977472362582394E-2</v>
      </c>
      <c r="AJ13" s="19">
        <v>7.2384758687564096E-2</v>
      </c>
      <c r="AK13" s="19">
        <v>4.1660809514518199E-2</v>
      </c>
      <c r="AL13" s="19">
        <v>5.3918425683744997E-2</v>
      </c>
      <c r="AM13" s="19">
        <v>0.193999187454549</v>
      </c>
      <c r="AN13" s="19"/>
      <c r="AO13" s="19">
        <v>5.7113975297071802E-2</v>
      </c>
      <c r="AP13" s="19">
        <v>6.8828060552853898E-2</v>
      </c>
      <c r="AQ13" s="19">
        <v>5.7649816432440298E-2</v>
      </c>
      <c r="AR13" s="19"/>
      <c r="AS13" s="19">
        <v>0.105187756996295</v>
      </c>
      <c r="AT13" s="19">
        <v>9.7503042086018205E-2</v>
      </c>
      <c r="AU13" s="19">
        <v>0.103725676296195</v>
      </c>
      <c r="AV13" s="19">
        <v>7.46524173191528E-2</v>
      </c>
      <c r="AW13" s="19">
        <v>0</v>
      </c>
      <c r="AX13" s="19"/>
      <c r="AY13" s="19">
        <v>8.3282165352881493E-2</v>
      </c>
      <c r="AZ13" s="19">
        <v>0.14787236249279601</v>
      </c>
      <c r="BA13" s="19">
        <v>0.10777080595480699</v>
      </c>
      <c r="BB13" s="19">
        <v>0.13889282406030101</v>
      </c>
      <c r="BC13" s="19">
        <v>6.6379295008564002E-2</v>
      </c>
      <c r="BD13" s="19">
        <v>9.9035426495056297E-2</v>
      </c>
      <c r="BE13" s="19">
        <v>0.10240310666220399</v>
      </c>
      <c r="BF13" s="19">
        <v>7.2632163237720898E-2</v>
      </c>
      <c r="BG13" s="19">
        <v>9.2275323743321397E-2</v>
      </c>
      <c r="BH13" s="19">
        <v>8.5532639916204301E-2</v>
      </c>
      <c r="BI13" s="19">
        <v>9.8384064353279593E-2</v>
      </c>
      <c r="BJ13" s="19">
        <v>5.8891254680139199E-2</v>
      </c>
      <c r="BK13" s="19">
        <v>4.5600276362793297E-2</v>
      </c>
      <c r="BL13" s="19">
        <v>7.2097161515434605E-2</v>
      </c>
      <c r="BM13" s="19">
        <v>2.2834173732509101E-2</v>
      </c>
      <c r="BN13" s="19">
        <v>3.5950586207367102E-2</v>
      </c>
      <c r="BO13" s="19"/>
      <c r="BP13" s="19">
        <v>0.113439452077647</v>
      </c>
      <c r="BQ13" s="19">
        <v>7.1384373349376695E-2</v>
      </c>
      <c r="BR13" s="19">
        <v>9.7923758108643899E-2</v>
      </c>
      <c r="BS13" s="19">
        <v>0.101872207319569</v>
      </c>
      <c r="BT13" s="19">
        <v>8.9530166144186699E-2</v>
      </c>
      <c r="BU13" s="19">
        <v>9.5005577664775701E-2</v>
      </c>
      <c r="BV13" s="19"/>
      <c r="BW13" s="19">
        <v>0.105793786002461</v>
      </c>
      <c r="BX13" s="19">
        <v>8.6565261571699303E-2</v>
      </c>
      <c r="BY13" s="19">
        <v>9.91941141641524E-2</v>
      </c>
      <c r="BZ13" s="19">
        <v>5.8940108467214897E-2</v>
      </c>
      <c r="CA13" s="19">
        <v>6.1902919807016801E-2</v>
      </c>
      <c r="CB13" s="19">
        <v>8.9700911959527299E-2</v>
      </c>
      <c r="CC13" s="19">
        <v>2.23870193467583E-2</v>
      </c>
      <c r="CD13" s="19">
        <v>0.218343416083258</v>
      </c>
      <c r="CE13" s="19"/>
      <c r="CF13" s="19">
        <v>3.49789038036857E-2</v>
      </c>
      <c r="CG13" s="19">
        <v>7.9993141771649998E-2</v>
      </c>
      <c r="CH13" s="19">
        <v>0.102210679634336</v>
      </c>
      <c r="CI13" s="19">
        <v>0.13087581270849599</v>
      </c>
      <c r="CJ13" s="19">
        <v>0.13209043259318301</v>
      </c>
      <c r="CK13" s="19"/>
      <c r="CL13" s="19">
        <v>8.1891428759981899E-2</v>
      </c>
      <c r="CM13" s="19"/>
      <c r="CN13" s="19">
        <v>0.10000877077704701</v>
      </c>
      <c r="CO13" s="19">
        <v>0.12724109355914701</v>
      </c>
      <c r="CP13" s="19">
        <v>5.4000448150645301E-2</v>
      </c>
    </row>
    <row r="14" spans="2:94" x14ac:dyDescent="0.35">
      <c r="B14" s="16" t="s">
        <v>334</v>
      </c>
    </row>
    <row r="15" spans="2:94" x14ac:dyDescent="0.35">
      <c r="B15" t="s">
        <v>126</v>
      </c>
    </row>
    <row r="16" spans="2:94" x14ac:dyDescent="0.35">
      <c r="B16" t="s">
        <v>127</v>
      </c>
    </row>
    <row r="18" spans="2:2" x14ac:dyDescent="0.35">
      <c r="B18"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CP18"/>
  <sheetViews>
    <sheetView showGridLines="0" topLeftCell="A6" workbookViewId="0">
      <pane xSplit="2" topLeftCell="CF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1979</v>
      </c>
      <c r="D7" s="10">
        <v>971</v>
      </c>
      <c r="E7" s="10">
        <v>1003</v>
      </c>
      <c r="F7" s="10"/>
      <c r="G7" s="10">
        <v>264</v>
      </c>
      <c r="H7" s="10">
        <v>359</v>
      </c>
      <c r="I7" s="10">
        <v>374</v>
      </c>
      <c r="J7" s="10">
        <v>346</v>
      </c>
      <c r="K7" s="10">
        <v>279</v>
      </c>
      <c r="L7" s="10">
        <v>357</v>
      </c>
      <c r="M7" s="10"/>
      <c r="N7" s="10">
        <v>567</v>
      </c>
      <c r="O7" s="10">
        <v>497</v>
      </c>
      <c r="P7" s="10">
        <v>432</v>
      </c>
      <c r="Q7" s="10">
        <v>477</v>
      </c>
      <c r="R7" s="10"/>
      <c r="S7" s="10">
        <v>278</v>
      </c>
      <c r="T7" s="10">
        <v>287</v>
      </c>
      <c r="U7" s="10">
        <v>145</v>
      </c>
      <c r="V7" s="10">
        <v>172</v>
      </c>
      <c r="W7" s="10">
        <v>135</v>
      </c>
      <c r="X7" s="10">
        <v>175</v>
      </c>
      <c r="Y7" s="10">
        <v>189</v>
      </c>
      <c r="Z7" s="10">
        <v>101</v>
      </c>
      <c r="AA7" s="10">
        <v>230</v>
      </c>
      <c r="AB7" s="10">
        <v>167</v>
      </c>
      <c r="AC7" s="10">
        <v>100</v>
      </c>
      <c r="AD7" s="10"/>
      <c r="AE7" s="10">
        <v>717</v>
      </c>
      <c r="AF7" s="10">
        <v>784</v>
      </c>
      <c r="AG7" s="10">
        <v>285</v>
      </c>
      <c r="AH7" s="10"/>
      <c r="AI7" s="10">
        <v>707</v>
      </c>
      <c r="AJ7" s="10">
        <v>563</v>
      </c>
      <c r="AK7" s="10">
        <v>124</v>
      </c>
      <c r="AL7" s="10">
        <v>35</v>
      </c>
      <c r="AM7" s="10">
        <v>276</v>
      </c>
      <c r="AN7" s="10"/>
      <c r="AO7" s="10">
        <v>377</v>
      </c>
      <c r="AP7" s="10">
        <v>741</v>
      </c>
      <c r="AQ7" s="10">
        <v>130</v>
      </c>
      <c r="AR7" s="10"/>
      <c r="AS7" s="10">
        <v>430</v>
      </c>
      <c r="AT7" s="10">
        <v>436</v>
      </c>
      <c r="AU7" s="10">
        <v>531</v>
      </c>
      <c r="AV7" s="10">
        <v>264</v>
      </c>
      <c r="AW7" s="10">
        <v>26</v>
      </c>
      <c r="AX7" s="10"/>
      <c r="AY7" s="10">
        <v>13</v>
      </c>
      <c r="AZ7" s="10">
        <v>91</v>
      </c>
      <c r="BA7" s="10">
        <v>129</v>
      </c>
      <c r="BB7" s="10">
        <v>138</v>
      </c>
      <c r="BC7" s="10">
        <v>209</v>
      </c>
      <c r="BD7" s="10">
        <v>208</v>
      </c>
      <c r="BE7" s="10">
        <v>186</v>
      </c>
      <c r="BF7" s="10">
        <v>146</v>
      </c>
      <c r="BG7" s="10">
        <v>133</v>
      </c>
      <c r="BH7" s="10">
        <v>106</v>
      </c>
      <c r="BI7" s="10">
        <v>175</v>
      </c>
      <c r="BJ7" s="10">
        <v>102</v>
      </c>
      <c r="BK7" s="10">
        <v>86</v>
      </c>
      <c r="BL7" s="10">
        <v>39</v>
      </c>
      <c r="BM7" s="10">
        <v>45</v>
      </c>
      <c r="BN7" s="10">
        <v>79</v>
      </c>
      <c r="BO7" s="10"/>
      <c r="BP7" s="10">
        <v>455</v>
      </c>
      <c r="BQ7" s="10">
        <v>554</v>
      </c>
      <c r="BR7" s="10">
        <v>252</v>
      </c>
      <c r="BS7" s="10">
        <v>407</v>
      </c>
      <c r="BT7" s="10">
        <v>206</v>
      </c>
      <c r="BU7" s="10">
        <v>104</v>
      </c>
      <c r="BV7" s="10"/>
      <c r="BW7" s="10">
        <v>76</v>
      </c>
      <c r="BX7" s="10">
        <v>429</v>
      </c>
      <c r="BY7" s="10">
        <v>621</v>
      </c>
      <c r="BZ7" s="10">
        <v>354</v>
      </c>
      <c r="CA7" s="10">
        <v>191</v>
      </c>
      <c r="CB7" s="10">
        <v>89</v>
      </c>
      <c r="CC7" s="10">
        <v>50</v>
      </c>
      <c r="CD7" s="10">
        <v>69</v>
      </c>
      <c r="CE7" s="10"/>
      <c r="CF7" s="10">
        <v>175</v>
      </c>
      <c r="CG7" s="10">
        <v>682</v>
      </c>
      <c r="CH7" s="10">
        <v>751</v>
      </c>
      <c r="CI7" s="10">
        <v>305</v>
      </c>
      <c r="CJ7" s="10">
        <v>66</v>
      </c>
      <c r="CK7" s="10"/>
      <c r="CL7" s="10">
        <v>255</v>
      </c>
      <c r="CM7" s="10"/>
      <c r="CN7" s="10">
        <v>1087</v>
      </c>
      <c r="CO7" s="10">
        <v>396</v>
      </c>
      <c r="CP7" s="10">
        <v>496</v>
      </c>
    </row>
    <row r="8" spans="2:94" ht="30" customHeight="1" x14ac:dyDescent="0.35">
      <c r="B8" s="11" t="s">
        <v>20</v>
      </c>
      <c r="C8" s="11">
        <v>1980</v>
      </c>
      <c r="D8" s="11">
        <v>961</v>
      </c>
      <c r="E8" s="11">
        <v>1014</v>
      </c>
      <c r="F8" s="11"/>
      <c r="G8" s="11">
        <v>258</v>
      </c>
      <c r="H8" s="11">
        <v>347</v>
      </c>
      <c r="I8" s="11">
        <v>367</v>
      </c>
      <c r="J8" s="11">
        <v>339</v>
      </c>
      <c r="K8" s="11">
        <v>263</v>
      </c>
      <c r="L8" s="11">
        <v>408</v>
      </c>
      <c r="M8" s="11"/>
      <c r="N8" s="11">
        <v>552</v>
      </c>
      <c r="O8" s="11">
        <v>488</v>
      </c>
      <c r="P8" s="11">
        <v>434</v>
      </c>
      <c r="Q8" s="11">
        <v>500</v>
      </c>
      <c r="R8" s="11"/>
      <c r="S8" s="11">
        <v>286</v>
      </c>
      <c r="T8" s="11">
        <v>279</v>
      </c>
      <c r="U8" s="11">
        <v>147</v>
      </c>
      <c r="V8" s="11">
        <v>163</v>
      </c>
      <c r="W8" s="11">
        <v>136</v>
      </c>
      <c r="X8" s="11">
        <v>183</v>
      </c>
      <c r="Y8" s="11">
        <v>179</v>
      </c>
      <c r="Z8" s="11">
        <v>100</v>
      </c>
      <c r="AA8" s="11">
        <v>220</v>
      </c>
      <c r="AB8" s="11">
        <v>189</v>
      </c>
      <c r="AC8" s="11">
        <v>98</v>
      </c>
      <c r="AD8" s="11"/>
      <c r="AE8" s="11">
        <v>728</v>
      </c>
      <c r="AF8" s="11">
        <v>784</v>
      </c>
      <c r="AG8" s="11">
        <v>281</v>
      </c>
      <c r="AH8" s="11"/>
      <c r="AI8" s="11">
        <v>717</v>
      </c>
      <c r="AJ8" s="11">
        <v>556</v>
      </c>
      <c r="AK8" s="11">
        <v>125</v>
      </c>
      <c r="AL8" s="11">
        <v>36</v>
      </c>
      <c r="AM8" s="11">
        <v>274</v>
      </c>
      <c r="AN8" s="11"/>
      <c r="AO8" s="11">
        <v>385</v>
      </c>
      <c r="AP8" s="11">
        <v>732</v>
      </c>
      <c r="AQ8" s="11">
        <v>129</v>
      </c>
      <c r="AR8" s="11"/>
      <c r="AS8" s="11">
        <v>441</v>
      </c>
      <c r="AT8" s="11">
        <v>433</v>
      </c>
      <c r="AU8" s="11">
        <v>522</v>
      </c>
      <c r="AV8" s="11">
        <v>259</v>
      </c>
      <c r="AW8" s="11">
        <v>26</v>
      </c>
      <c r="AX8" s="11"/>
      <c r="AY8" s="11">
        <v>12</v>
      </c>
      <c r="AZ8" s="11">
        <v>89</v>
      </c>
      <c r="BA8" s="11">
        <v>133</v>
      </c>
      <c r="BB8" s="11">
        <v>141</v>
      </c>
      <c r="BC8" s="11">
        <v>211</v>
      </c>
      <c r="BD8" s="11">
        <v>213</v>
      </c>
      <c r="BE8" s="11">
        <v>187</v>
      </c>
      <c r="BF8" s="11">
        <v>145</v>
      </c>
      <c r="BG8" s="11">
        <v>133</v>
      </c>
      <c r="BH8" s="11">
        <v>105</v>
      </c>
      <c r="BI8" s="11">
        <v>174</v>
      </c>
      <c r="BJ8" s="11">
        <v>100</v>
      </c>
      <c r="BK8" s="11">
        <v>84</v>
      </c>
      <c r="BL8" s="11">
        <v>38</v>
      </c>
      <c r="BM8" s="11">
        <v>44</v>
      </c>
      <c r="BN8" s="11">
        <v>77</v>
      </c>
      <c r="BO8" s="11"/>
      <c r="BP8" s="11">
        <v>453</v>
      </c>
      <c r="BQ8" s="11">
        <v>553</v>
      </c>
      <c r="BR8" s="11">
        <v>252</v>
      </c>
      <c r="BS8" s="11">
        <v>408</v>
      </c>
      <c r="BT8" s="11">
        <v>208</v>
      </c>
      <c r="BU8" s="11">
        <v>105</v>
      </c>
      <c r="BV8" s="11"/>
      <c r="BW8" s="11">
        <v>75</v>
      </c>
      <c r="BX8" s="11">
        <v>431</v>
      </c>
      <c r="BY8" s="11">
        <v>627</v>
      </c>
      <c r="BZ8" s="11">
        <v>354</v>
      </c>
      <c r="CA8" s="11">
        <v>189</v>
      </c>
      <c r="CB8" s="11">
        <v>89</v>
      </c>
      <c r="CC8" s="11">
        <v>51</v>
      </c>
      <c r="CD8" s="11">
        <v>67</v>
      </c>
      <c r="CE8" s="11"/>
      <c r="CF8" s="11">
        <v>178</v>
      </c>
      <c r="CG8" s="11">
        <v>686</v>
      </c>
      <c r="CH8" s="11">
        <v>749</v>
      </c>
      <c r="CI8" s="11">
        <v>302</v>
      </c>
      <c r="CJ8" s="11">
        <v>65</v>
      </c>
      <c r="CK8" s="11"/>
      <c r="CL8" s="11">
        <v>254</v>
      </c>
      <c r="CM8" s="11"/>
      <c r="CN8" s="11">
        <v>1081</v>
      </c>
      <c r="CO8" s="11">
        <v>397</v>
      </c>
      <c r="CP8" s="11">
        <v>502</v>
      </c>
    </row>
    <row r="9" spans="2:94" ht="43.5" x14ac:dyDescent="0.35">
      <c r="B9" s="18" t="s">
        <v>340</v>
      </c>
      <c r="C9" s="17">
        <v>0.124914097831894</v>
      </c>
      <c r="D9" s="17">
        <v>0.15262497994136101</v>
      </c>
      <c r="E9" s="17">
        <v>9.9247986369783894E-2</v>
      </c>
      <c r="F9" s="17"/>
      <c r="G9" s="17">
        <v>0.19763059267963801</v>
      </c>
      <c r="H9" s="17">
        <v>0.167021596092297</v>
      </c>
      <c r="I9" s="17">
        <v>0.123945857407899</v>
      </c>
      <c r="J9" s="17">
        <v>0.13015634127009801</v>
      </c>
      <c r="K9" s="17">
        <v>0.10023892300463801</v>
      </c>
      <c r="L9" s="17">
        <v>5.5600540422147897E-2</v>
      </c>
      <c r="M9" s="17"/>
      <c r="N9" s="17">
        <v>0.14959222251938001</v>
      </c>
      <c r="O9" s="17">
        <v>0.11693607240444</v>
      </c>
      <c r="P9" s="17">
        <v>0.11707007988260699</v>
      </c>
      <c r="Q9" s="17">
        <v>0.113754911279615</v>
      </c>
      <c r="R9" s="17"/>
      <c r="S9" s="17">
        <v>0.17429725957748901</v>
      </c>
      <c r="T9" s="17">
        <v>9.3362616594146894E-2</v>
      </c>
      <c r="U9" s="17">
        <v>0.10059501876339901</v>
      </c>
      <c r="V9" s="17">
        <v>0.114972619274631</v>
      </c>
      <c r="W9" s="17">
        <v>0.121883095947245</v>
      </c>
      <c r="X9" s="17">
        <v>8.3594550241017904E-2</v>
      </c>
      <c r="Y9" s="17">
        <v>0.18578123344261599</v>
      </c>
      <c r="Z9" s="17">
        <v>7.9664569462653601E-2</v>
      </c>
      <c r="AA9" s="17">
        <v>0.134581489158734</v>
      </c>
      <c r="AB9" s="17">
        <v>0.130427924720419</v>
      </c>
      <c r="AC9" s="17">
        <v>0.10718208283489</v>
      </c>
      <c r="AD9" s="17"/>
      <c r="AE9" s="17">
        <v>8.4493860165498896E-2</v>
      </c>
      <c r="AF9" s="17">
        <v>0.158189258675486</v>
      </c>
      <c r="AG9" s="17">
        <v>0.120529787313139</v>
      </c>
      <c r="AH9" s="17"/>
      <c r="AI9" s="17">
        <v>8.08502694312149E-2</v>
      </c>
      <c r="AJ9" s="17">
        <v>0.20320349219176201</v>
      </c>
      <c r="AK9" s="17">
        <v>0.15015088940233301</v>
      </c>
      <c r="AL9" s="17">
        <v>2.8618505912397101E-2</v>
      </c>
      <c r="AM9" s="17">
        <v>8.0811691174748998E-2</v>
      </c>
      <c r="AN9" s="17"/>
      <c r="AO9" s="17">
        <v>9.8943037855889995E-2</v>
      </c>
      <c r="AP9" s="17">
        <v>0.19603764101464999</v>
      </c>
      <c r="AQ9" s="17">
        <v>0.135506251200713</v>
      </c>
      <c r="AR9" s="17"/>
      <c r="AS9" s="17">
        <v>9.2957606727971806E-2</v>
      </c>
      <c r="AT9" s="17">
        <v>0.10461961559911399</v>
      </c>
      <c r="AU9" s="17">
        <v>0.14510149283462001</v>
      </c>
      <c r="AV9" s="17">
        <v>0.164410266377674</v>
      </c>
      <c r="AW9" s="17">
        <v>0.154187664721433</v>
      </c>
      <c r="AX9" s="17"/>
      <c r="AY9" s="17">
        <v>0.15569975749732901</v>
      </c>
      <c r="AZ9" s="17">
        <v>8.6140818909209202E-2</v>
      </c>
      <c r="BA9" s="17">
        <v>0.13300356635902699</v>
      </c>
      <c r="BB9" s="17">
        <v>0.12571851413659099</v>
      </c>
      <c r="BC9" s="17">
        <v>0.14375275880106</v>
      </c>
      <c r="BD9" s="17">
        <v>0.11395786725083901</v>
      </c>
      <c r="BE9" s="17">
        <v>9.4786624394083405E-2</v>
      </c>
      <c r="BF9" s="17">
        <v>0.16616274154762001</v>
      </c>
      <c r="BG9" s="17">
        <v>9.4057574505914607E-2</v>
      </c>
      <c r="BH9" s="17">
        <v>0.100280606886253</v>
      </c>
      <c r="BI9" s="17">
        <v>0.106487628332828</v>
      </c>
      <c r="BJ9" s="17">
        <v>0.155608385694776</v>
      </c>
      <c r="BK9" s="17">
        <v>0.12550997242947401</v>
      </c>
      <c r="BL9" s="17">
        <v>0.108230722893595</v>
      </c>
      <c r="BM9" s="17">
        <v>0.17797077854361101</v>
      </c>
      <c r="BN9" s="17">
        <v>0.242976661602891</v>
      </c>
      <c r="BO9" s="17"/>
      <c r="BP9" s="17">
        <v>0.19436346387483999</v>
      </c>
      <c r="BQ9" s="17">
        <v>0.11939218404502</v>
      </c>
      <c r="BR9" s="17">
        <v>8.6151000306510003E-2</v>
      </c>
      <c r="BS9" s="17">
        <v>8.9373507570394806E-2</v>
      </c>
      <c r="BT9" s="17">
        <v>0.113601953415062</v>
      </c>
      <c r="BU9" s="17">
        <v>0.10870578787955799</v>
      </c>
      <c r="BV9" s="17"/>
      <c r="BW9" s="17">
        <v>0.18450597466024499</v>
      </c>
      <c r="BX9" s="17">
        <v>0.124995301264246</v>
      </c>
      <c r="BY9" s="17">
        <v>9.7388852030094702E-2</v>
      </c>
      <c r="BZ9" s="17">
        <v>0.165074292275842</v>
      </c>
      <c r="CA9" s="17">
        <v>0.12534111301794101</v>
      </c>
      <c r="CB9" s="17">
        <v>0.192124368282825</v>
      </c>
      <c r="CC9" s="17">
        <v>0.16008028792904</v>
      </c>
      <c r="CD9" s="17">
        <v>5.5284236356006697E-2</v>
      </c>
      <c r="CE9" s="17"/>
      <c r="CF9" s="17">
        <v>0.25562870958239797</v>
      </c>
      <c r="CG9" s="17">
        <v>0.11719874220445101</v>
      </c>
      <c r="CH9" s="17">
        <v>0.10589262131754799</v>
      </c>
      <c r="CI9" s="17">
        <v>0.104012946227257</v>
      </c>
      <c r="CJ9" s="17">
        <v>0.16389848630131101</v>
      </c>
      <c r="CK9" s="17"/>
      <c r="CL9" s="17">
        <v>0.142177188458568</v>
      </c>
      <c r="CM9" s="17"/>
      <c r="CN9" s="17">
        <v>0.13856661755452901</v>
      </c>
      <c r="CO9" s="17">
        <v>0.103176940019774</v>
      </c>
      <c r="CP9" s="17">
        <v>0.112693711212648</v>
      </c>
    </row>
    <row r="10" spans="2:94" ht="43.5" x14ac:dyDescent="0.35">
      <c r="B10" s="18" t="s">
        <v>341</v>
      </c>
      <c r="C10" s="17">
        <v>0.31785282972068302</v>
      </c>
      <c r="D10" s="17">
        <v>0.341480555572794</v>
      </c>
      <c r="E10" s="17">
        <v>0.29501044686018102</v>
      </c>
      <c r="F10" s="17"/>
      <c r="G10" s="17">
        <v>0.38060943687243398</v>
      </c>
      <c r="H10" s="17">
        <v>0.36513119214718398</v>
      </c>
      <c r="I10" s="17">
        <v>0.358568399167908</v>
      </c>
      <c r="J10" s="17">
        <v>0.26298902404609997</v>
      </c>
      <c r="K10" s="17">
        <v>0.282240316313215</v>
      </c>
      <c r="L10" s="17">
        <v>0.26998146465390499</v>
      </c>
      <c r="M10" s="17"/>
      <c r="N10" s="17">
        <v>0.33372071688502503</v>
      </c>
      <c r="O10" s="17">
        <v>0.29808631794403501</v>
      </c>
      <c r="P10" s="17">
        <v>0.31983191038848502</v>
      </c>
      <c r="Q10" s="17">
        <v>0.321715878778148</v>
      </c>
      <c r="R10" s="17"/>
      <c r="S10" s="17">
        <v>0.303901994039592</v>
      </c>
      <c r="T10" s="17">
        <v>0.34403278292130202</v>
      </c>
      <c r="U10" s="17">
        <v>0.28804682297522599</v>
      </c>
      <c r="V10" s="17">
        <v>0.33223751644268801</v>
      </c>
      <c r="W10" s="17">
        <v>0.36110001237323303</v>
      </c>
      <c r="X10" s="17">
        <v>0.339601629011206</v>
      </c>
      <c r="Y10" s="17">
        <v>0.29428072431705998</v>
      </c>
      <c r="Z10" s="17">
        <v>0.35129104122772797</v>
      </c>
      <c r="AA10" s="17">
        <v>0.32149628631480898</v>
      </c>
      <c r="AB10" s="17">
        <v>0.250919466553986</v>
      </c>
      <c r="AC10" s="17">
        <v>0.33452397495978398</v>
      </c>
      <c r="AD10" s="17"/>
      <c r="AE10" s="17">
        <v>0.28337711787064102</v>
      </c>
      <c r="AF10" s="17">
        <v>0.33945485705063499</v>
      </c>
      <c r="AG10" s="17">
        <v>0.306289757742852</v>
      </c>
      <c r="AH10" s="17"/>
      <c r="AI10" s="17">
        <v>0.28827296889921999</v>
      </c>
      <c r="AJ10" s="17">
        <v>0.37117042254757598</v>
      </c>
      <c r="AK10" s="17">
        <v>0.31696529747589802</v>
      </c>
      <c r="AL10" s="17">
        <v>0.173271125263674</v>
      </c>
      <c r="AM10" s="17">
        <v>0.272681360209241</v>
      </c>
      <c r="AN10" s="17"/>
      <c r="AO10" s="17">
        <v>0.34375809814852498</v>
      </c>
      <c r="AP10" s="17">
        <v>0.381271814655397</v>
      </c>
      <c r="AQ10" s="17">
        <v>0.310924463993555</v>
      </c>
      <c r="AR10" s="17"/>
      <c r="AS10" s="17">
        <v>0.29262580964531698</v>
      </c>
      <c r="AT10" s="17">
        <v>0.347507922954163</v>
      </c>
      <c r="AU10" s="17">
        <v>0.28275677051843401</v>
      </c>
      <c r="AV10" s="17">
        <v>0.37592716358824602</v>
      </c>
      <c r="AW10" s="17">
        <v>0.537294902266785</v>
      </c>
      <c r="AX10" s="17"/>
      <c r="AY10" s="17">
        <v>0.31218388836482103</v>
      </c>
      <c r="AZ10" s="17">
        <v>0.34997483577155603</v>
      </c>
      <c r="BA10" s="17">
        <v>0.27800461790820102</v>
      </c>
      <c r="BB10" s="17">
        <v>0.28282936200112002</v>
      </c>
      <c r="BC10" s="17">
        <v>0.27285918351388599</v>
      </c>
      <c r="BD10" s="17">
        <v>0.30863060492330602</v>
      </c>
      <c r="BE10" s="17">
        <v>0.33986979754455499</v>
      </c>
      <c r="BF10" s="17">
        <v>0.397212836595771</v>
      </c>
      <c r="BG10" s="17">
        <v>0.39461807876518001</v>
      </c>
      <c r="BH10" s="17">
        <v>0.346441046778036</v>
      </c>
      <c r="BI10" s="17">
        <v>0.28072654497246002</v>
      </c>
      <c r="BJ10" s="17">
        <v>0.29768922894674299</v>
      </c>
      <c r="BK10" s="17">
        <v>0.27558542401202801</v>
      </c>
      <c r="BL10" s="17">
        <v>0.32253435032009597</v>
      </c>
      <c r="BM10" s="17">
        <v>0.287932511109253</v>
      </c>
      <c r="BN10" s="17">
        <v>0.42662076596849902</v>
      </c>
      <c r="BO10" s="17"/>
      <c r="BP10" s="17">
        <v>0.333713028565432</v>
      </c>
      <c r="BQ10" s="17">
        <v>0.307264381884163</v>
      </c>
      <c r="BR10" s="17">
        <v>0.36054907535924702</v>
      </c>
      <c r="BS10" s="17">
        <v>0.31757573642890802</v>
      </c>
      <c r="BT10" s="17">
        <v>0.29921924986647402</v>
      </c>
      <c r="BU10" s="17">
        <v>0.24345303401730001</v>
      </c>
      <c r="BV10" s="17"/>
      <c r="BW10" s="17">
        <v>0.28223077186407097</v>
      </c>
      <c r="BX10" s="17">
        <v>0.31686096948415698</v>
      </c>
      <c r="BY10" s="17">
        <v>0.34407521072056502</v>
      </c>
      <c r="BZ10" s="17">
        <v>0.30654415154366799</v>
      </c>
      <c r="CA10" s="17">
        <v>0.311872526225911</v>
      </c>
      <c r="CB10" s="17">
        <v>0.27726582763921098</v>
      </c>
      <c r="CC10" s="17">
        <v>0.41577902949950701</v>
      </c>
      <c r="CD10" s="17">
        <v>0.35243026754185502</v>
      </c>
      <c r="CE10" s="17"/>
      <c r="CF10" s="17">
        <v>0.35232583979104898</v>
      </c>
      <c r="CG10" s="17">
        <v>0.33332922051165498</v>
      </c>
      <c r="CH10" s="17">
        <v>0.30686945067892202</v>
      </c>
      <c r="CI10" s="17">
        <v>0.29061016755230001</v>
      </c>
      <c r="CJ10" s="17">
        <v>0.31285499256690502</v>
      </c>
      <c r="CK10" s="17"/>
      <c r="CL10" s="17">
        <v>0.362085110100827</v>
      </c>
      <c r="CM10" s="17"/>
      <c r="CN10" s="17">
        <v>0.30570861794215998</v>
      </c>
      <c r="CO10" s="17">
        <v>0.33118835118937601</v>
      </c>
      <c r="CP10" s="17">
        <v>0.33346439592069999</v>
      </c>
    </row>
    <row r="11" spans="2:94" ht="43.5" x14ac:dyDescent="0.35">
      <c r="B11" s="18" t="s">
        <v>342</v>
      </c>
      <c r="C11" s="17">
        <v>0.26441119019525899</v>
      </c>
      <c r="D11" s="17">
        <v>0.25025366602901999</v>
      </c>
      <c r="E11" s="17">
        <v>0.27820411600307199</v>
      </c>
      <c r="F11" s="17"/>
      <c r="G11" s="17">
        <v>0.23732082283085501</v>
      </c>
      <c r="H11" s="17">
        <v>0.240787120395068</v>
      </c>
      <c r="I11" s="17">
        <v>0.249770562821412</v>
      </c>
      <c r="J11" s="17">
        <v>0.26091587984292097</v>
      </c>
      <c r="K11" s="17">
        <v>0.30274619824357701</v>
      </c>
      <c r="L11" s="17">
        <v>0.29296975915777701</v>
      </c>
      <c r="M11" s="17"/>
      <c r="N11" s="17">
        <v>0.26081391832298201</v>
      </c>
      <c r="O11" s="17">
        <v>0.28044717754735099</v>
      </c>
      <c r="P11" s="17">
        <v>0.27446367172783098</v>
      </c>
      <c r="Q11" s="17">
        <v>0.24158999093248901</v>
      </c>
      <c r="R11" s="17"/>
      <c r="S11" s="17">
        <v>0.24984498069668801</v>
      </c>
      <c r="T11" s="17">
        <v>0.226386346260603</v>
      </c>
      <c r="U11" s="17">
        <v>0.287930921948644</v>
      </c>
      <c r="V11" s="17">
        <v>0.28251089046057398</v>
      </c>
      <c r="W11" s="17">
        <v>0.26488247533489501</v>
      </c>
      <c r="X11" s="17">
        <v>0.22171422893744</v>
      </c>
      <c r="Y11" s="17">
        <v>0.229548990908435</v>
      </c>
      <c r="Z11" s="17">
        <v>0.33330874244726499</v>
      </c>
      <c r="AA11" s="17">
        <v>0.26376836192087</v>
      </c>
      <c r="AB11" s="17">
        <v>0.33496952638890098</v>
      </c>
      <c r="AC11" s="17">
        <v>0.28722455509853301</v>
      </c>
      <c r="AD11" s="17"/>
      <c r="AE11" s="17">
        <v>0.26381790269167699</v>
      </c>
      <c r="AF11" s="17">
        <v>0.26971063779514198</v>
      </c>
      <c r="AG11" s="17">
        <v>0.24994792691812801</v>
      </c>
      <c r="AH11" s="17"/>
      <c r="AI11" s="17">
        <v>0.28590372039978801</v>
      </c>
      <c r="AJ11" s="17">
        <v>0.25203551748825198</v>
      </c>
      <c r="AK11" s="17">
        <v>0.224260790677653</v>
      </c>
      <c r="AL11" s="17">
        <v>0.43674638993454001</v>
      </c>
      <c r="AM11" s="17">
        <v>0.246009601477294</v>
      </c>
      <c r="AN11" s="17"/>
      <c r="AO11" s="17">
        <v>0.25258463636734901</v>
      </c>
      <c r="AP11" s="17">
        <v>0.25494189874817802</v>
      </c>
      <c r="AQ11" s="17">
        <v>0.257491312796371</v>
      </c>
      <c r="AR11" s="17"/>
      <c r="AS11" s="17">
        <v>0.25693700790464902</v>
      </c>
      <c r="AT11" s="17">
        <v>0.26750309308711701</v>
      </c>
      <c r="AU11" s="17">
        <v>0.27399506641575599</v>
      </c>
      <c r="AV11" s="17">
        <v>0.243244088973047</v>
      </c>
      <c r="AW11" s="17">
        <v>0.15968638631269699</v>
      </c>
      <c r="AX11" s="17"/>
      <c r="AY11" s="17">
        <v>0.2961276791643</v>
      </c>
      <c r="AZ11" s="17">
        <v>0.22984736744765499</v>
      </c>
      <c r="BA11" s="17">
        <v>0.24115009541843499</v>
      </c>
      <c r="BB11" s="17">
        <v>0.25433341469767501</v>
      </c>
      <c r="BC11" s="17">
        <v>0.34529477140952097</v>
      </c>
      <c r="BD11" s="17">
        <v>0.25977723480701498</v>
      </c>
      <c r="BE11" s="17">
        <v>0.280064943733491</v>
      </c>
      <c r="BF11" s="17">
        <v>0.18185331187581899</v>
      </c>
      <c r="BG11" s="17">
        <v>0.24981082962964299</v>
      </c>
      <c r="BH11" s="17">
        <v>0.19964193551106599</v>
      </c>
      <c r="BI11" s="17">
        <v>0.28511071240739</v>
      </c>
      <c r="BJ11" s="17">
        <v>0.30666635940200299</v>
      </c>
      <c r="BK11" s="17">
        <v>0.35191057594046399</v>
      </c>
      <c r="BL11" s="17">
        <v>0.229129603839093</v>
      </c>
      <c r="BM11" s="17">
        <v>0.29162636506667</v>
      </c>
      <c r="BN11" s="17">
        <v>0.181655773251341</v>
      </c>
      <c r="BO11" s="17"/>
      <c r="BP11" s="17">
        <v>0.22621688682970301</v>
      </c>
      <c r="BQ11" s="17">
        <v>0.268180195583898</v>
      </c>
      <c r="BR11" s="17">
        <v>0.269709768774201</v>
      </c>
      <c r="BS11" s="17">
        <v>0.27902615278667697</v>
      </c>
      <c r="BT11" s="17">
        <v>0.27984943398828199</v>
      </c>
      <c r="BU11" s="17">
        <v>0.30291784382255699</v>
      </c>
      <c r="BV11" s="17"/>
      <c r="BW11" s="17">
        <v>0.24565587344678899</v>
      </c>
      <c r="BX11" s="17">
        <v>0.30652077892403201</v>
      </c>
      <c r="BY11" s="17">
        <v>0.25999201652564802</v>
      </c>
      <c r="BZ11" s="17">
        <v>0.229388710643216</v>
      </c>
      <c r="CA11" s="17">
        <v>0.27478542741549999</v>
      </c>
      <c r="CB11" s="17">
        <v>0.30416284153195999</v>
      </c>
      <c r="CC11" s="17">
        <v>0.22389404378276001</v>
      </c>
      <c r="CD11" s="17">
        <v>0.22933658638325299</v>
      </c>
      <c r="CE11" s="17"/>
      <c r="CF11" s="17">
        <v>0.23919034778558501</v>
      </c>
      <c r="CG11" s="17">
        <v>0.25383785227917</v>
      </c>
      <c r="CH11" s="17">
        <v>0.26694109989015802</v>
      </c>
      <c r="CI11" s="17">
        <v>0.292178221424576</v>
      </c>
      <c r="CJ11" s="17">
        <v>0.28732856907994098</v>
      </c>
      <c r="CK11" s="17"/>
      <c r="CL11" s="17">
        <v>0.30926112668672501</v>
      </c>
      <c r="CM11" s="17"/>
      <c r="CN11" s="17">
        <v>0.27359290663330699</v>
      </c>
      <c r="CO11" s="17">
        <v>0.24197770785716199</v>
      </c>
      <c r="CP11" s="17">
        <v>0.26236766415323698</v>
      </c>
    </row>
    <row r="12" spans="2:94" ht="43.5" x14ac:dyDescent="0.35">
      <c r="B12" s="18" t="s">
        <v>343</v>
      </c>
      <c r="C12" s="17">
        <v>0.15737727840972399</v>
      </c>
      <c r="D12" s="17">
        <v>0.15834468169449201</v>
      </c>
      <c r="E12" s="17">
        <v>0.15526276904328601</v>
      </c>
      <c r="F12" s="17"/>
      <c r="G12" s="17">
        <v>8.0473632808112303E-2</v>
      </c>
      <c r="H12" s="17">
        <v>8.8909284802995994E-2</v>
      </c>
      <c r="I12" s="17">
        <v>0.142092866445408</v>
      </c>
      <c r="J12" s="17">
        <v>0.156816777544773</v>
      </c>
      <c r="K12" s="17">
        <v>0.20414698780177001</v>
      </c>
      <c r="L12" s="17">
        <v>0.24822232844887901</v>
      </c>
      <c r="M12" s="17"/>
      <c r="N12" s="17">
        <v>0.15137848016161201</v>
      </c>
      <c r="O12" s="17">
        <v>0.178299603594684</v>
      </c>
      <c r="P12" s="17">
        <v>0.15225185634771099</v>
      </c>
      <c r="Q12" s="17">
        <v>0.145429482122168</v>
      </c>
      <c r="R12" s="17"/>
      <c r="S12" s="17">
        <v>0.110753837635095</v>
      </c>
      <c r="T12" s="17">
        <v>0.20121778407062399</v>
      </c>
      <c r="U12" s="17">
        <v>0.21113002310227699</v>
      </c>
      <c r="V12" s="17">
        <v>0.1227292779019</v>
      </c>
      <c r="W12" s="17">
        <v>0.14949097543488801</v>
      </c>
      <c r="X12" s="17">
        <v>0.20945554400629099</v>
      </c>
      <c r="Y12" s="17">
        <v>0.15847570611775499</v>
      </c>
      <c r="Z12" s="17">
        <v>0.120762154935878</v>
      </c>
      <c r="AA12" s="17">
        <v>0.135937046727584</v>
      </c>
      <c r="AB12" s="17">
        <v>0.17370689287563701</v>
      </c>
      <c r="AC12" s="17">
        <v>0.111828926474153</v>
      </c>
      <c r="AD12" s="17"/>
      <c r="AE12" s="17">
        <v>0.237703223501119</v>
      </c>
      <c r="AF12" s="17">
        <v>0.12727183404408199</v>
      </c>
      <c r="AG12" s="17">
        <v>8.8731172487376303E-2</v>
      </c>
      <c r="AH12" s="17"/>
      <c r="AI12" s="17">
        <v>0.23895461899550799</v>
      </c>
      <c r="AJ12" s="17">
        <v>6.5435482345763907E-2</v>
      </c>
      <c r="AK12" s="17">
        <v>0.21085821989942</v>
      </c>
      <c r="AL12" s="17">
        <v>0.24712906180184999</v>
      </c>
      <c r="AM12" s="17">
        <v>0.12799494892711399</v>
      </c>
      <c r="AN12" s="17"/>
      <c r="AO12" s="17">
        <v>0.21760209761396801</v>
      </c>
      <c r="AP12" s="17">
        <v>5.3587209990272701E-2</v>
      </c>
      <c r="AQ12" s="17">
        <v>0.182894998680144</v>
      </c>
      <c r="AR12" s="17"/>
      <c r="AS12" s="17">
        <v>0.18282650831008901</v>
      </c>
      <c r="AT12" s="17">
        <v>0.130639292914876</v>
      </c>
      <c r="AU12" s="17">
        <v>0.16639949889411099</v>
      </c>
      <c r="AV12" s="17">
        <v>0.118312340176099</v>
      </c>
      <c r="AW12" s="17">
        <v>0.14883104669908501</v>
      </c>
      <c r="AX12" s="17"/>
      <c r="AY12" s="17">
        <v>0</v>
      </c>
      <c r="AZ12" s="17">
        <v>0.119978996042966</v>
      </c>
      <c r="BA12" s="17">
        <v>0.20054048047842701</v>
      </c>
      <c r="BB12" s="17">
        <v>0.17629874442295301</v>
      </c>
      <c r="BC12" s="17">
        <v>0.121015860540803</v>
      </c>
      <c r="BD12" s="17">
        <v>0.19452137701479499</v>
      </c>
      <c r="BE12" s="17">
        <v>0.14322954289970599</v>
      </c>
      <c r="BF12" s="17">
        <v>0.12120213011042601</v>
      </c>
      <c r="BG12" s="17">
        <v>0.16780629486390999</v>
      </c>
      <c r="BH12" s="17">
        <v>0.20745418894516199</v>
      </c>
      <c r="BI12" s="17">
        <v>0.15995132709659701</v>
      </c>
      <c r="BJ12" s="17">
        <v>0.15329266750492099</v>
      </c>
      <c r="BK12" s="17">
        <v>0.120362793410769</v>
      </c>
      <c r="BL12" s="17">
        <v>0.24155145212291901</v>
      </c>
      <c r="BM12" s="17">
        <v>0.196602549456799</v>
      </c>
      <c r="BN12" s="17">
        <v>0.112796212969903</v>
      </c>
      <c r="BO12" s="17"/>
      <c r="BP12" s="17">
        <v>0.107659028276741</v>
      </c>
      <c r="BQ12" s="17">
        <v>0.17217308634253001</v>
      </c>
      <c r="BR12" s="17">
        <v>0.153636208345731</v>
      </c>
      <c r="BS12" s="17">
        <v>0.16847045084079301</v>
      </c>
      <c r="BT12" s="17">
        <v>0.17411427432038601</v>
      </c>
      <c r="BU12" s="17">
        <v>0.22835719348629299</v>
      </c>
      <c r="BV12" s="17"/>
      <c r="BW12" s="17">
        <v>0.16922945016171101</v>
      </c>
      <c r="BX12" s="17">
        <v>0.13572504155759299</v>
      </c>
      <c r="BY12" s="17">
        <v>0.156588015392091</v>
      </c>
      <c r="BZ12" s="17">
        <v>0.18211715521161101</v>
      </c>
      <c r="CA12" s="17">
        <v>0.189533560457708</v>
      </c>
      <c r="CB12" s="17">
        <v>0.13674605058647701</v>
      </c>
      <c r="CC12" s="17">
        <v>0.1186761696849</v>
      </c>
      <c r="CD12" s="17">
        <v>0.100928490738802</v>
      </c>
      <c r="CE12" s="17"/>
      <c r="CF12" s="17">
        <v>0.108717396420482</v>
      </c>
      <c r="CG12" s="17">
        <v>0.17244155223792901</v>
      </c>
      <c r="CH12" s="17">
        <v>0.16800244451994401</v>
      </c>
      <c r="CI12" s="17">
        <v>0.13783871795078501</v>
      </c>
      <c r="CJ12" s="17">
        <v>9.9936037582283602E-2</v>
      </c>
      <c r="CK12" s="17"/>
      <c r="CL12" s="17">
        <v>6.8597265401961302E-2</v>
      </c>
      <c r="CM12" s="17"/>
      <c r="CN12" s="17">
        <v>0.13523657665950201</v>
      </c>
      <c r="CO12" s="17">
        <v>0.144430113439624</v>
      </c>
      <c r="CP12" s="17">
        <v>0.21528185796753699</v>
      </c>
    </row>
    <row r="13" spans="2:94" x14ac:dyDescent="0.35">
      <c r="B13" s="18" t="s">
        <v>203</v>
      </c>
      <c r="C13" s="19">
        <v>0.13544460384244</v>
      </c>
      <c r="D13" s="19">
        <v>9.7296116762332796E-2</v>
      </c>
      <c r="E13" s="19">
        <v>0.17227468172367699</v>
      </c>
      <c r="F13" s="19"/>
      <c r="G13" s="19">
        <v>0.10396551480896001</v>
      </c>
      <c r="H13" s="19">
        <v>0.13815080656245499</v>
      </c>
      <c r="I13" s="19">
        <v>0.12562231415737299</v>
      </c>
      <c r="J13" s="19">
        <v>0.189121977296108</v>
      </c>
      <c r="K13" s="19">
        <v>0.11062757463679999</v>
      </c>
      <c r="L13" s="19">
        <v>0.133225907317291</v>
      </c>
      <c r="M13" s="19"/>
      <c r="N13" s="19">
        <v>0.104494662111001</v>
      </c>
      <c r="O13" s="19">
        <v>0.12623082850949099</v>
      </c>
      <c r="P13" s="19">
        <v>0.136382481653366</v>
      </c>
      <c r="Q13" s="19">
        <v>0.17750973688758101</v>
      </c>
      <c r="R13" s="19"/>
      <c r="S13" s="19">
        <v>0.16120192805113601</v>
      </c>
      <c r="T13" s="19">
        <v>0.135000470153324</v>
      </c>
      <c r="U13" s="19">
        <v>0.11229721321045399</v>
      </c>
      <c r="V13" s="19">
        <v>0.147549695920208</v>
      </c>
      <c r="W13" s="19">
        <v>0.10264344090973999</v>
      </c>
      <c r="X13" s="19">
        <v>0.14563404780404501</v>
      </c>
      <c r="Y13" s="19">
        <v>0.131913345214135</v>
      </c>
      <c r="Z13" s="19">
        <v>0.11497349192647401</v>
      </c>
      <c r="AA13" s="19">
        <v>0.144216815878002</v>
      </c>
      <c r="AB13" s="19">
        <v>0.109976189461058</v>
      </c>
      <c r="AC13" s="19">
        <v>0.159240460632639</v>
      </c>
      <c r="AD13" s="19"/>
      <c r="AE13" s="19">
        <v>0.13060789577106299</v>
      </c>
      <c r="AF13" s="19">
        <v>0.10537341243465501</v>
      </c>
      <c r="AG13" s="19">
        <v>0.23450135553850501</v>
      </c>
      <c r="AH13" s="19"/>
      <c r="AI13" s="19">
        <v>0.106018422274268</v>
      </c>
      <c r="AJ13" s="19">
        <v>0.10815508542664599</v>
      </c>
      <c r="AK13" s="19">
        <v>9.7764802544695897E-2</v>
      </c>
      <c r="AL13" s="19">
        <v>0.114234917087539</v>
      </c>
      <c r="AM13" s="19">
        <v>0.27250239821160099</v>
      </c>
      <c r="AN13" s="19"/>
      <c r="AO13" s="19">
        <v>8.7112130014268194E-2</v>
      </c>
      <c r="AP13" s="19">
        <v>0.11416143559150201</v>
      </c>
      <c r="AQ13" s="19">
        <v>0.11318297332921801</v>
      </c>
      <c r="AR13" s="19"/>
      <c r="AS13" s="19">
        <v>0.17465306741197301</v>
      </c>
      <c r="AT13" s="19">
        <v>0.14973007544472899</v>
      </c>
      <c r="AU13" s="19">
        <v>0.131747171337079</v>
      </c>
      <c r="AV13" s="19">
        <v>9.8106140884933801E-2</v>
      </c>
      <c r="AW13" s="19">
        <v>0</v>
      </c>
      <c r="AX13" s="19"/>
      <c r="AY13" s="19">
        <v>0.23598867497355</v>
      </c>
      <c r="AZ13" s="19">
        <v>0.21405798182861399</v>
      </c>
      <c r="BA13" s="19">
        <v>0.14730123983590901</v>
      </c>
      <c r="BB13" s="19">
        <v>0.16081996474166099</v>
      </c>
      <c r="BC13" s="19">
        <v>0.11707742573473</v>
      </c>
      <c r="BD13" s="19">
        <v>0.123112916004046</v>
      </c>
      <c r="BE13" s="19">
        <v>0.14204909142816399</v>
      </c>
      <c r="BF13" s="19">
        <v>0.13356897987036401</v>
      </c>
      <c r="BG13" s="19">
        <v>9.3707222235352702E-2</v>
      </c>
      <c r="BH13" s="19">
        <v>0.14618222187948299</v>
      </c>
      <c r="BI13" s="19">
        <v>0.167723787190725</v>
      </c>
      <c r="BJ13" s="19">
        <v>8.6743358451556299E-2</v>
      </c>
      <c r="BK13" s="19">
        <v>0.12663123420726399</v>
      </c>
      <c r="BL13" s="19">
        <v>9.8553870824297105E-2</v>
      </c>
      <c r="BM13" s="19">
        <v>4.5867795823667901E-2</v>
      </c>
      <c r="BN13" s="19">
        <v>3.5950586207367102E-2</v>
      </c>
      <c r="BO13" s="19"/>
      <c r="BP13" s="19">
        <v>0.13804759245328399</v>
      </c>
      <c r="BQ13" s="19">
        <v>0.132990152144389</v>
      </c>
      <c r="BR13" s="19">
        <v>0.129953947214311</v>
      </c>
      <c r="BS13" s="19">
        <v>0.145554152373227</v>
      </c>
      <c r="BT13" s="19">
        <v>0.13321508840979501</v>
      </c>
      <c r="BU13" s="19">
        <v>0.11656614079429201</v>
      </c>
      <c r="BV13" s="19"/>
      <c r="BW13" s="19">
        <v>0.118377929867184</v>
      </c>
      <c r="BX13" s="19">
        <v>0.115897908769972</v>
      </c>
      <c r="BY13" s="19">
        <v>0.14195590533160099</v>
      </c>
      <c r="BZ13" s="19">
        <v>0.116875690325664</v>
      </c>
      <c r="CA13" s="19">
        <v>9.8467372882939497E-2</v>
      </c>
      <c r="CB13" s="19">
        <v>8.9700911959527299E-2</v>
      </c>
      <c r="CC13" s="19">
        <v>8.1570469103791496E-2</v>
      </c>
      <c r="CD13" s="19">
        <v>0.26202041898008299</v>
      </c>
      <c r="CE13" s="19"/>
      <c r="CF13" s="19">
        <v>4.4137706420485402E-2</v>
      </c>
      <c r="CG13" s="19">
        <v>0.123192632766796</v>
      </c>
      <c r="CH13" s="19">
        <v>0.15229438359342901</v>
      </c>
      <c r="CI13" s="19">
        <v>0.17535994684508199</v>
      </c>
      <c r="CJ13" s="19">
        <v>0.13598191446956001</v>
      </c>
      <c r="CK13" s="19"/>
      <c r="CL13" s="19">
        <v>0.117879309351919</v>
      </c>
      <c r="CM13" s="19"/>
      <c r="CN13" s="19">
        <v>0.14689528121050299</v>
      </c>
      <c r="CO13" s="19">
        <v>0.17922688749406401</v>
      </c>
      <c r="CP13" s="19">
        <v>7.6192370745878396E-2</v>
      </c>
    </row>
    <row r="14" spans="2:94" x14ac:dyDescent="0.35">
      <c r="B14" s="16" t="s">
        <v>334</v>
      </c>
    </row>
    <row r="15" spans="2:94" x14ac:dyDescent="0.35">
      <c r="B15" t="s">
        <v>126</v>
      </c>
    </row>
    <row r="16" spans="2:94" x14ac:dyDescent="0.35">
      <c r="B16" t="s">
        <v>127</v>
      </c>
    </row>
    <row r="18" spans="2:2" x14ac:dyDescent="0.35">
      <c r="B18"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CP18"/>
  <sheetViews>
    <sheetView showGridLines="0" topLeftCell="A5" workbookViewId="0">
      <pane xSplit="2" topLeftCell="CH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1979</v>
      </c>
      <c r="D7" s="10">
        <v>971</v>
      </c>
      <c r="E7" s="10">
        <v>1003</v>
      </c>
      <c r="F7" s="10"/>
      <c r="G7" s="10">
        <v>264</v>
      </c>
      <c r="H7" s="10">
        <v>359</v>
      </c>
      <c r="I7" s="10">
        <v>374</v>
      </c>
      <c r="J7" s="10">
        <v>346</v>
      </c>
      <c r="K7" s="10">
        <v>279</v>
      </c>
      <c r="L7" s="10">
        <v>357</v>
      </c>
      <c r="M7" s="10"/>
      <c r="N7" s="10">
        <v>567</v>
      </c>
      <c r="O7" s="10">
        <v>497</v>
      </c>
      <c r="P7" s="10">
        <v>432</v>
      </c>
      <c r="Q7" s="10">
        <v>477</v>
      </c>
      <c r="R7" s="10"/>
      <c r="S7" s="10">
        <v>278</v>
      </c>
      <c r="T7" s="10">
        <v>287</v>
      </c>
      <c r="U7" s="10">
        <v>145</v>
      </c>
      <c r="V7" s="10">
        <v>172</v>
      </c>
      <c r="W7" s="10">
        <v>135</v>
      </c>
      <c r="X7" s="10">
        <v>175</v>
      </c>
      <c r="Y7" s="10">
        <v>189</v>
      </c>
      <c r="Z7" s="10">
        <v>101</v>
      </c>
      <c r="AA7" s="10">
        <v>230</v>
      </c>
      <c r="AB7" s="10">
        <v>167</v>
      </c>
      <c r="AC7" s="10">
        <v>100</v>
      </c>
      <c r="AD7" s="10"/>
      <c r="AE7" s="10">
        <v>717</v>
      </c>
      <c r="AF7" s="10">
        <v>784</v>
      </c>
      <c r="AG7" s="10">
        <v>285</v>
      </c>
      <c r="AH7" s="10"/>
      <c r="AI7" s="10">
        <v>707</v>
      </c>
      <c r="AJ7" s="10">
        <v>563</v>
      </c>
      <c r="AK7" s="10">
        <v>124</v>
      </c>
      <c r="AL7" s="10">
        <v>35</v>
      </c>
      <c r="AM7" s="10">
        <v>276</v>
      </c>
      <c r="AN7" s="10"/>
      <c r="AO7" s="10">
        <v>377</v>
      </c>
      <c r="AP7" s="10">
        <v>741</v>
      </c>
      <c r="AQ7" s="10">
        <v>130</v>
      </c>
      <c r="AR7" s="10"/>
      <c r="AS7" s="10">
        <v>430</v>
      </c>
      <c r="AT7" s="10">
        <v>436</v>
      </c>
      <c r="AU7" s="10">
        <v>531</v>
      </c>
      <c r="AV7" s="10">
        <v>264</v>
      </c>
      <c r="AW7" s="10">
        <v>26</v>
      </c>
      <c r="AX7" s="10"/>
      <c r="AY7" s="10">
        <v>13</v>
      </c>
      <c r="AZ7" s="10">
        <v>91</v>
      </c>
      <c r="BA7" s="10">
        <v>129</v>
      </c>
      <c r="BB7" s="10">
        <v>138</v>
      </c>
      <c r="BC7" s="10">
        <v>209</v>
      </c>
      <c r="BD7" s="10">
        <v>208</v>
      </c>
      <c r="BE7" s="10">
        <v>186</v>
      </c>
      <c r="BF7" s="10">
        <v>146</v>
      </c>
      <c r="BG7" s="10">
        <v>133</v>
      </c>
      <c r="BH7" s="10">
        <v>106</v>
      </c>
      <c r="BI7" s="10">
        <v>175</v>
      </c>
      <c r="BJ7" s="10">
        <v>102</v>
      </c>
      <c r="BK7" s="10">
        <v>86</v>
      </c>
      <c r="BL7" s="10">
        <v>39</v>
      </c>
      <c r="BM7" s="10">
        <v>45</v>
      </c>
      <c r="BN7" s="10">
        <v>79</v>
      </c>
      <c r="BO7" s="10"/>
      <c r="BP7" s="10">
        <v>455</v>
      </c>
      <c r="BQ7" s="10">
        <v>554</v>
      </c>
      <c r="BR7" s="10">
        <v>252</v>
      </c>
      <c r="BS7" s="10">
        <v>407</v>
      </c>
      <c r="BT7" s="10">
        <v>206</v>
      </c>
      <c r="BU7" s="10">
        <v>104</v>
      </c>
      <c r="BV7" s="10"/>
      <c r="BW7" s="10">
        <v>76</v>
      </c>
      <c r="BX7" s="10">
        <v>429</v>
      </c>
      <c r="BY7" s="10">
        <v>621</v>
      </c>
      <c r="BZ7" s="10">
        <v>354</v>
      </c>
      <c r="CA7" s="10">
        <v>191</v>
      </c>
      <c r="CB7" s="10">
        <v>89</v>
      </c>
      <c r="CC7" s="10">
        <v>50</v>
      </c>
      <c r="CD7" s="10">
        <v>69</v>
      </c>
      <c r="CE7" s="10"/>
      <c r="CF7" s="10">
        <v>175</v>
      </c>
      <c r="CG7" s="10">
        <v>682</v>
      </c>
      <c r="CH7" s="10">
        <v>751</v>
      </c>
      <c r="CI7" s="10">
        <v>305</v>
      </c>
      <c r="CJ7" s="10">
        <v>66</v>
      </c>
      <c r="CK7" s="10"/>
      <c r="CL7" s="10">
        <v>255</v>
      </c>
      <c r="CM7" s="10"/>
      <c r="CN7" s="10">
        <v>1087</v>
      </c>
      <c r="CO7" s="10">
        <v>396</v>
      </c>
      <c r="CP7" s="10">
        <v>496</v>
      </c>
    </row>
    <row r="8" spans="2:94" ht="30" customHeight="1" x14ac:dyDescent="0.35">
      <c r="B8" s="11" t="s">
        <v>20</v>
      </c>
      <c r="C8" s="11">
        <v>1980</v>
      </c>
      <c r="D8" s="11">
        <v>961</v>
      </c>
      <c r="E8" s="11">
        <v>1014</v>
      </c>
      <c r="F8" s="11"/>
      <c r="G8" s="11">
        <v>258</v>
      </c>
      <c r="H8" s="11">
        <v>347</v>
      </c>
      <c r="I8" s="11">
        <v>367</v>
      </c>
      <c r="J8" s="11">
        <v>339</v>
      </c>
      <c r="K8" s="11">
        <v>263</v>
      </c>
      <c r="L8" s="11">
        <v>408</v>
      </c>
      <c r="M8" s="11"/>
      <c r="N8" s="11">
        <v>552</v>
      </c>
      <c r="O8" s="11">
        <v>488</v>
      </c>
      <c r="P8" s="11">
        <v>434</v>
      </c>
      <c r="Q8" s="11">
        <v>500</v>
      </c>
      <c r="R8" s="11"/>
      <c r="S8" s="11">
        <v>286</v>
      </c>
      <c r="T8" s="11">
        <v>279</v>
      </c>
      <c r="U8" s="11">
        <v>147</v>
      </c>
      <c r="V8" s="11">
        <v>163</v>
      </c>
      <c r="W8" s="11">
        <v>136</v>
      </c>
      <c r="X8" s="11">
        <v>183</v>
      </c>
      <c r="Y8" s="11">
        <v>179</v>
      </c>
      <c r="Z8" s="11">
        <v>100</v>
      </c>
      <c r="AA8" s="11">
        <v>220</v>
      </c>
      <c r="AB8" s="11">
        <v>189</v>
      </c>
      <c r="AC8" s="11">
        <v>98</v>
      </c>
      <c r="AD8" s="11"/>
      <c r="AE8" s="11">
        <v>728</v>
      </c>
      <c r="AF8" s="11">
        <v>784</v>
      </c>
      <c r="AG8" s="11">
        <v>281</v>
      </c>
      <c r="AH8" s="11"/>
      <c r="AI8" s="11">
        <v>717</v>
      </c>
      <c r="AJ8" s="11">
        <v>556</v>
      </c>
      <c r="AK8" s="11">
        <v>125</v>
      </c>
      <c r="AL8" s="11">
        <v>36</v>
      </c>
      <c r="AM8" s="11">
        <v>274</v>
      </c>
      <c r="AN8" s="11"/>
      <c r="AO8" s="11">
        <v>385</v>
      </c>
      <c r="AP8" s="11">
        <v>732</v>
      </c>
      <c r="AQ8" s="11">
        <v>129</v>
      </c>
      <c r="AR8" s="11"/>
      <c r="AS8" s="11">
        <v>441</v>
      </c>
      <c r="AT8" s="11">
        <v>433</v>
      </c>
      <c r="AU8" s="11">
        <v>522</v>
      </c>
      <c r="AV8" s="11">
        <v>259</v>
      </c>
      <c r="AW8" s="11">
        <v>26</v>
      </c>
      <c r="AX8" s="11"/>
      <c r="AY8" s="11">
        <v>12</v>
      </c>
      <c r="AZ8" s="11">
        <v>89</v>
      </c>
      <c r="BA8" s="11">
        <v>133</v>
      </c>
      <c r="BB8" s="11">
        <v>141</v>
      </c>
      <c r="BC8" s="11">
        <v>211</v>
      </c>
      <c r="BD8" s="11">
        <v>213</v>
      </c>
      <c r="BE8" s="11">
        <v>187</v>
      </c>
      <c r="BF8" s="11">
        <v>145</v>
      </c>
      <c r="BG8" s="11">
        <v>133</v>
      </c>
      <c r="BH8" s="11">
        <v>105</v>
      </c>
      <c r="BI8" s="11">
        <v>174</v>
      </c>
      <c r="BJ8" s="11">
        <v>100</v>
      </c>
      <c r="BK8" s="11">
        <v>84</v>
      </c>
      <c r="BL8" s="11">
        <v>38</v>
      </c>
      <c r="BM8" s="11">
        <v>44</v>
      </c>
      <c r="BN8" s="11">
        <v>77</v>
      </c>
      <c r="BO8" s="11"/>
      <c r="BP8" s="11">
        <v>453</v>
      </c>
      <c r="BQ8" s="11">
        <v>553</v>
      </c>
      <c r="BR8" s="11">
        <v>252</v>
      </c>
      <c r="BS8" s="11">
        <v>408</v>
      </c>
      <c r="BT8" s="11">
        <v>208</v>
      </c>
      <c r="BU8" s="11">
        <v>105</v>
      </c>
      <c r="BV8" s="11"/>
      <c r="BW8" s="11">
        <v>75</v>
      </c>
      <c r="BX8" s="11">
        <v>431</v>
      </c>
      <c r="BY8" s="11">
        <v>627</v>
      </c>
      <c r="BZ8" s="11">
        <v>354</v>
      </c>
      <c r="CA8" s="11">
        <v>189</v>
      </c>
      <c r="CB8" s="11">
        <v>89</v>
      </c>
      <c r="CC8" s="11">
        <v>51</v>
      </c>
      <c r="CD8" s="11">
        <v>67</v>
      </c>
      <c r="CE8" s="11"/>
      <c r="CF8" s="11">
        <v>178</v>
      </c>
      <c r="CG8" s="11">
        <v>686</v>
      </c>
      <c r="CH8" s="11">
        <v>749</v>
      </c>
      <c r="CI8" s="11">
        <v>302</v>
      </c>
      <c r="CJ8" s="11">
        <v>65</v>
      </c>
      <c r="CK8" s="11"/>
      <c r="CL8" s="11">
        <v>254</v>
      </c>
      <c r="CM8" s="11"/>
      <c r="CN8" s="11">
        <v>1081</v>
      </c>
      <c r="CO8" s="11">
        <v>397</v>
      </c>
      <c r="CP8" s="11">
        <v>502</v>
      </c>
    </row>
    <row r="9" spans="2:94" ht="43.5" x14ac:dyDescent="0.35">
      <c r="B9" s="18" t="s">
        <v>340</v>
      </c>
      <c r="C9" s="17">
        <v>0.187413266170815</v>
      </c>
      <c r="D9" s="17">
        <v>0.21408010745478101</v>
      </c>
      <c r="E9" s="17">
        <v>0.161084053141794</v>
      </c>
      <c r="F9" s="17"/>
      <c r="G9" s="17">
        <v>0.26185604609782698</v>
      </c>
      <c r="H9" s="17">
        <v>0.30428296638000102</v>
      </c>
      <c r="I9" s="17">
        <v>0.20558735766066899</v>
      </c>
      <c r="J9" s="17">
        <v>0.162887560555632</v>
      </c>
      <c r="K9" s="17">
        <v>0.12678390071082199</v>
      </c>
      <c r="L9" s="17">
        <v>8.4177186666884202E-2</v>
      </c>
      <c r="M9" s="17"/>
      <c r="N9" s="17">
        <v>0.208002251499741</v>
      </c>
      <c r="O9" s="17">
        <v>0.18927029876850399</v>
      </c>
      <c r="P9" s="17">
        <v>0.19619741322458201</v>
      </c>
      <c r="Q9" s="17">
        <v>0.15748922899433801</v>
      </c>
      <c r="R9" s="17"/>
      <c r="S9" s="17">
        <v>0.23445423062221199</v>
      </c>
      <c r="T9" s="17">
        <v>0.18399645488929001</v>
      </c>
      <c r="U9" s="17">
        <v>0.193794470187724</v>
      </c>
      <c r="V9" s="17">
        <v>0.15924203496279399</v>
      </c>
      <c r="W9" s="17">
        <v>0.18214627580109</v>
      </c>
      <c r="X9" s="17">
        <v>0.17155890159183099</v>
      </c>
      <c r="Y9" s="17">
        <v>0.19812467873551401</v>
      </c>
      <c r="Z9" s="17">
        <v>0.200382744732789</v>
      </c>
      <c r="AA9" s="17">
        <v>0.168908208004897</v>
      </c>
      <c r="AB9" s="17">
        <v>0.16466500132327999</v>
      </c>
      <c r="AC9" s="17">
        <v>0.186490893767188</v>
      </c>
      <c r="AD9" s="17"/>
      <c r="AE9" s="17">
        <v>0.14255556363640701</v>
      </c>
      <c r="AF9" s="17">
        <v>0.20924610267874399</v>
      </c>
      <c r="AG9" s="17">
        <v>0.213174509221386</v>
      </c>
      <c r="AH9" s="17"/>
      <c r="AI9" s="17">
        <v>0.13232639931404899</v>
      </c>
      <c r="AJ9" s="17">
        <v>0.27971288823169599</v>
      </c>
      <c r="AK9" s="17">
        <v>0.22293233812768101</v>
      </c>
      <c r="AL9" s="17">
        <v>2.5575435282127201E-2</v>
      </c>
      <c r="AM9" s="17">
        <v>0.15545775765361</v>
      </c>
      <c r="AN9" s="17"/>
      <c r="AO9" s="17">
        <v>0.16457386722388001</v>
      </c>
      <c r="AP9" s="17">
        <v>0.27312195229422398</v>
      </c>
      <c r="AQ9" s="17">
        <v>0.23421550309912401</v>
      </c>
      <c r="AR9" s="17"/>
      <c r="AS9" s="17">
        <v>0.131409884698096</v>
      </c>
      <c r="AT9" s="17">
        <v>0.18862331685147901</v>
      </c>
      <c r="AU9" s="17">
        <v>0.20443710713344401</v>
      </c>
      <c r="AV9" s="17">
        <v>0.26977200387535299</v>
      </c>
      <c r="AW9" s="17">
        <v>0.226638517282714</v>
      </c>
      <c r="AX9" s="17"/>
      <c r="AY9" s="17">
        <v>7.3258608678755402E-2</v>
      </c>
      <c r="AZ9" s="17">
        <v>0.20652702678277299</v>
      </c>
      <c r="BA9" s="17">
        <v>0.148774946401216</v>
      </c>
      <c r="BB9" s="17">
        <v>0.18344285062936699</v>
      </c>
      <c r="BC9" s="17">
        <v>0.20667109241284701</v>
      </c>
      <c r="BD9" s="17">
        <v>0.168136102359046</v>
      </c>
      <c r="BE9" s="17">
        <v>0.177164521367245</v>
      </c>
      <c r="BF9" s="17">
        <v>0.27507488009686698</v>
      </c>
      <c r="BG9" s="17">
        <v>0.17603798134312101</v>
      </c>
      <c r="BH9" s="17">
        <v>0.195341913743627</v>
      </c>
      <c r="BI9" s="17">
        <v>0.149837935084013</v>
      </c>
      <c r="BJ9" s="17">
        <v>0.16580538188315699</v>
      </c>
      <c r="BK9" s="17">
        <v>0.204055812694935</v>
      </c>
      <c r="BL9" s="17">
        <v>0.17816945393224401</v>
      </c>
      <c r="BM9" s="17">
        <v>0.20250302611704901</v>
      </c>
      <c r="BN9" s="17">
        <v>0.308271735007218</v>
      </c>
      <c r="BO9" s="17"/>
      <c r="BP9" s="17">
        <v>0.27362232795952901</v>
      </c>
      <c r="BQ9" s="17">
        <v>0.156416385463611</v>
      </c>
      <c r="BR9" s="17">
        <v>0.17908005311167</v>
      </c>
      <c r="BS9" s="17">
        <v>0.17026865786809001</v>
      </c>
      <c r="BT9" s="17">
        <v>0.12673218772240999</v>
      </c>
      <c r="BU9" s="17">
        <v>0.17806144159232901</v>
      </c>
      <c r="BV9" s="17"/>
      <c r="BW9" s="17">
        <v>0.24328739831726601</v>
      </c>
      <c r="BX9" s="17">
        <v>0.180998737596375</v>
      </c>
      <c r="BY9" s="17">
        <v>0.16643537440491701</v>
      </c>
      <c r="BZ9" s="17">
        <v>0.201154335745863</v>
      </c>
      <c r="CA9" s="17">
        <v>0.214218214943657</v>
      </c>
      <c r="CB9" s="17">
        <v>0.17744919292509201</v>
      </c>
      <c r="CC9" s="17">
        <v>0.29790316635715702</v>
      </c>
      <c r="CD9" s="17">
        <v>0.20177798489381199</v>
      </c>
      <c r="CE9" s="17"/>
      <c r="CF9" s="17">
        <v>0.28258876466173699</v>
      </c>
      <c r="CG9" s="17">
        <v>0.185844424329454</v>
      </c>
      <c r="CH9" s="17">
        <v>0.17045408810705701</v>
      </c>
      <c r="CI9" s="17">
        <v>0.17545264868243499</v>
      </c>
      <c r="CJ9" s="17">
        <v>0.19374222581915199</v>
      </c>
      <c r="CK9" s="17"/>
      <c r="CL9" s="17">
        <v>0.20853997185702</v>
      </c>
      <c r="CM9" s="17"/>
      <c r="CN9" s="17">
        <v>0.201130058663337</v>
      </c>
      <c r="CO9" s="17">
        <v>0.16855861538230399</v>
      </c>
      <c r="CP9" s="17">
        <v>0.172776753669452</v>
      </c>
    </row>
    <row r="10" spans="2:94" ht="43.5" x14ac:dyDescent="0.35">
      <c r="B10" s="18" t="s">
        <v>341</v>
      </c>
      <c r="C10" s="17">
        <v>0.34408802140695799</v>
      </c>
      <c r="D10" s="17">
        <v>0.34144027194035698</v>
      </c>
      <c r="E10" s="17">
        <v>0.347326040818563</v>
      </c>
      <c r="F10" s="17"/>
      <c r="G10" s="17">
        <v>0.39545532998736599</v>
      </c>
      <c r="H10" s="17">
        <v>0.3468443428702</v>
      </c>
      <c r="I10" s="17">
        <v>0.35501535628544001</v>
      </c>
      <c r="J10" s="17">
        <v>0.30747650692428202</v>
      </c>
      <c r="K10" s="17">
        <v>0.33196494226630602</v>
      </c>
      <c r="L10" s="17">
        <v>0.337721937568362</v>
      </c>
      <c r="M10" s="17"/>
      <c r="N10" s="17">
        <v>0.36336360823496</v>
      </c>
      <c r="O10" s="17">
        <v>0.36092506170219002</v>
      </c>
      <c r="P10" s="17">
        <v>0.322927478301898</v>
      </c>
      <c r="Q10" s="17">
        <v>0.32702167132656201</v>
      </c>
      <c r="R10" s="17"/>
      <c r="S10" s="17">
        <v>0.34534010766814899</v>
      </c>
      <c r="T10" s="17">
        <v>0.340283332006726</v>
      </c>
      <c r="U10" s="17">
        <v>0.26926306017727902</v>
      </c>
      <c r="V10" s="17">
        <v>0.32277632433942899</v>
      </c>
      <c r="W10" s="17">
        <v>0.35697723744948201</v>
      </c>
      <c r="X10" s="17">
        <v>0.32772232023861098</v>
      </c>
      <c r="Y10" s="17">
        <v>0.35306607806819101</v>
      </c>
      <c r="Z10" s="17">
        <v>0.33101897316097501</v>
      </c>
      <c r="AA10" s="17">
        <v>0.39823830735804</v>
      </c>
      <c r="AB10" s="17">
        <v>0.34347697336121802</v>
      </c>
      <c r="AC10" s="17">
        <v>0.388068647982383</v>
      </c>
      <c r="AD10" s="17"/>
      <c r="AE10" s="17">
        <v>0.282139612578787</v>
      </c>
      <c r="AF10" s="17">
        <v>0.39809540651263597</v>
      </c>
      <c r="AG10" s="17">
        <v>0.32605443743555901</v>
      </c>
      <c r="AH10" s="17"/>
      <c r="AI10" s="17">
        <v>0.31053070944080202</v>
      </c>
      <c r="AJ10" s="17">
        <v>0.411665908594537</v>
      </c>
      <c r="AK10" s="17">
        <v>0.34106138261446201</v>
      </c>
      <c r="AL10" s="17">
        <v>0.22322324203633501</v>
      </c>
      <c r="AM10" s="17">
        <v>0.29703241360761001</v>
      </c>
      <c r="AN10" s="17"/>
      <c r="AO10" s="17">
        <v>0.34125491459926799</v>
      </c>
      <c r="AP10" s="17">
        <v>0.39787278957813299</v>
      </c>
      <c r="AQ10" s="17">
        <v>0.41281785107873398</v>
      </c>
      <c r="AR10" s="17"/>
      <c r="AS10" s="17">
        <v>0.33884824340740899</v>
      </c>
      <c r="AT10" s="17">
        <v>0.32423297476968799</v>
      </c>
      <c r="AU10" s="17">
        <v>0.33874400660697102</v>
      </c>
      <c r="AV10" s="17">
        <v>0.416110743896899</v>
      </c>
      <c r="AW10" s="17">
        <v>0.44656296575629501</v>
      </c>
      <c r="AX10" s="17"/>
      <c r="AY10" s="17">
        <v>0.61519904684636995</v>
      </c>
      <c r="AZ10" s="17">
        <v>0.25049119415471899</v>
      </c>
      <c r="BA10" s="17">
        <v>0.37062687892591001</v>
      </c>
      <c r="BB10" s="17">
        <v>0.295538954745936</v>
      </c>
      <c r="BC10" s="17">
        <v>0.34405069677452399</v>
      </c>
      <c r="BD10" s="17">
        <v>0.33584227030125002</v>
      </c>
      <c r="BE10" s="17">
        <v>0.32803392233584699</v>
      </c>
      <c r="BF10" s="17">
        <v>0.33329330470169899</v>
      </c>
      <c r="BG10" s="17">
        <v>0.36103619758273298</v>
      </c>
      <c r="BH10" s="17">
        <v>0.34641586100920801</v>
      </c>
      <c r="BI10" s="17">
        <v>0.33333575126829101</v>
      </c>
      <c r="BJ10" s="17">
        <v>0.455983557578932</v>
      </c>
      <c r="BK10" s="17">
        <v>0.32333558973332999</v>
      </c>
      <c r="BL10" s="17">
        <v>0.42949484432240198</v>
      </c>
      <c r="BM10" s="17">
        <v>0.41512940544069399</v>
      </c>
      <c r="BN10" s="17">
        <v>0.44042434278384501</v>
      </c>
      <c r="BO10" s="17"/>
      <c r="BP10" s="17">
        <v>0.356152591214139</v>
      </c>
      <c r="BQ10" s="17">
        <v>0.34686245470463001</v>
      </c>
      <c r="BR10" s="17">
        <v>0.36805281699902598</v>
      </c>
      <c r="BS10" s="17">
        <v>0.31473041605833701</v>
      </c>
      <c r="BT10" s="17">
        <v>0.37920199239505498</v>
      </c>
      <c r="BU10" s="17">
        <v>0.26736852869442901</v>
      </c>
      <c r="BV10" s="17"/>
      <c r="BW10" s="17">
        <v>0.26968655497032201</v>
      </c>
      <c r="BX10" s="17">
        <v>0.327256920749941</v>
      </c>
      <c r="BY10" s="17">
        <v>0.37600673058544598</v>
      </c>
      <c r="BZ10" s="17">
        <v>0.34664432336747403</v>
      </c>
      <c r="CA10" s="17">
        <v>0.33501447778057702</v>
      </c>
      <c r="CB10" s="17">
        <v>0.37800377880250202</v>
      </c>
      <c r="CC10" s="17">
        <v>0.33085902940133699</v>
      </c>
      <c r="CD10" s="17">
        <v>0.28769044542550498</v>
      </c>
      <c r="CE10" s="17"/>
      <c r="CF10" s="17">
        <v>0.39060281452352602</v>
      </c>
      <c r="CG10" s="17">
        <v>0.35357573922067898</v>
      </c>
      <c r="CH10" s="17">
        <v>0.34039101490948398</v>
      </c>
      <c r="CI10" s="17">
        <v>0.326598078703771</v>
      </c>
      <c r="CJ10" s="17">
        <v>0.23976431388838201</v>
      </c>
      <c r="CK10" s="17"/>
      <c r="CL10" s="17">
        <v>0.38634526493287202</v>
      </c>
      <c r="CM10" s="17"/>
      <c r="CN10" s="17">
        <v>0.34548350784354298</v>
      </c>
      <c r="CO10" s="17">
        <v>0.33362724732682097</v>
      </c>
      <c r="CP10" s="17">
        <v>0.34934924371128201</v>
      </c>
    </row>
    <row r="11" spans="2:94" ht="43.5" x14ac:dyDescent="0.35">
      <c r="B11" s="18" t="s">
        <v>342</v>
      </c>
      <c r="C11" s="17">
        <v>0.25151521892221501</v>
      </c>
      <c r="D11" s="17">
        <v>0.254870882552378</v>
      </c>
      <c r="E11" s="17">
        <v>0.248581518390803</v>
      </c>
      <c r="F11" s="17"/>
      <c r="G11" s="17">
        <v>0.208761695121436</v>
      </c>
      <c r="H11" s="17">
        <v>0.18562930898838101</v>
      </c>
      <c r="I11" s="17">
        <v>0.23980104649763101</v>
      </c>
      <c r="J11" s="17">
        <v>0.28218735131396</v>
      </c>
      <c r="K11" s="17">
        <v>0.28851611142073902</v>
      </c>
      <c r="L11" s="17">
        <v>0.29570777531769699</v>
      </c>
      <c r="M11" s="17"/>
      <c r="N11" s="17">
        <v>0.248064531679698</v>
      </c>
      <c r="O11" s="17">
        <v>0.24627253314960601</v>
      </c>
      <c r="P11" s="17">
        <v>0.25253253854982899</v>
      </c>
      <c r="Q11" s="17">
        <v>0.25433687934815102</v>
      </c>
      <c r="R11" s="17"/>
      <c r="S11" s="17">
        <v>0.209378685771447</v>
      </c>
      <c r="T11" s="17">
        <v>0.26404513369140797</v>
      </c>
      <c r="U11" s="17">
        <v>0.25021479989822298</v>
      </c>
      <c r="V11" s="17">
        <v>0.26328485141272601</v>
      </c>
      <c r="W11" s="17">
        <v>0.28198260244078399</v>
      </c>
      <c r="X11" s="17">
        <v>0.25518462597124802</v>
      </c>
      <c r="Y11" s="17">
        <v>0.27313534776193599</v>
      </c>
      <c r="Z11" s="17">
        <v>0.27151178753672001</v>
      </c>
      <c r="AA11" s="17">
        <v>0.21700056045986599</v>
      </c>
      <c r="AB11" s="17">
        <v>0.27348862231614002</v>
      </c>
      <c r="AC11" s="17">
        <v>0.24735379671954999</v>
      </c>
      <c r="AD11" s="17"/>
      <c r="AE11" s="17">
        <v>0.28940893164347398</v>
      </c>
      <c r="AF11" s="17">
        <v>0.23500824687465699</v>
      </c>
      <c r="AG11" s="17">
        <v>0.221791100383254</v>
      </c>
      <c r="AH11" s="17"/>
      <c r="AI11" s="17">
        <v>0.287483250773231</v>
      </c>
      <c r="AJ11" s="17">
        <v>0.19875651371400099</v>
      </c>
      <c r="AK11" s="17">
        <v>0.245182431779569</v>
      </c>
      <c r="AL11" s="17">
        <v>0.530306071377455</v>
      </c>
      <c r="AM11" s="17">
        <v>0.233911719075829</v>
      </c>
      <c r="AN11" s="17"/>
      <c r="AO11" s="17">
        <v>0.25025471689094397</v>
      </c>
      <c r="AP11" s="17">
        <v>0.21550813426535201</v>
      </c>
      <c r="AQ11" s="17">
        <v>0.183318653110602</v>
      </c>
      <c r="AR11" s="17"/>
      <c r="AS11" s="17">
        <v>0.272350481800332</v>
      </c>
      <c r="AT11" s="17">
        <v>0.274294085887968</v>
      </c>
      <c r="AU11" s="17">
        <v>0.24747061178522201</v>
      </c>
      <c r="AV11" s="17">
        <v>0.158338203657336</v>
      </c>
      <c r="AW11" s="17">
        <v>0.25147463557488098</v>
      </c>
      <c r="AX11" s="17"/>
      <c r="AY11" s="17">
        <v>7.3768892199396197E-2</v>
      </c>
      <c r="AZ11" s="17">
        <v>0.190814697740818</v>
      </c>
      <c r="BA11" s="17">
        <v>0.26280101766438801</v>
      </c>
      <c r="BB11" s="17">
        <v>0.28219436279267102</v>
      </c>
      <c r="BC11" s="17">
        <v>0.27408500748588499</v>
      </c>
      <c r="BD11" s="17">
        <v>0.25801965905163499</v>
      </c>
      <c r="BE11" s="17">
        <v>0.280343983391525</v>
      </c>
      <c r="BF11" s="17">
        <v>0.24713954542802399</v>
      </c>
      <c r="BG11" s="17">
        <v>0.21855485737507399</v>
      </c>
      <c r="BH11" s="17">
        <v>0.253616773046906</v>
      </c>
      <c r="BI11" s="17">
        <v>0.245087514812383</v>
      </c>
      <c r="BJ11" s="17">
        <v>0.27177786414982802</v>
      </c>
      <c r="BK11" s="17">
        <v>0.31914491250397498</v>
      </c>
      <c r="BL11" s="17">
        <v>8.0567485741117606E-2</v>
      </c>
      <c r="BM11" s="17">
        <v>0.22786946518986001</v>
      </c>
      <c r="BN11" s="17">
        <v>0.13972198938562899</v>
      </c>
      <c r="BO11" s="17"/>
      <c r="BP11" s="17">
        <v>0.195281249234525</v>
      </c>
      <c r="BQ11" s="17">
        <v>0.27962431053840697</v>
      </c>
      <c r="BR11" s="17">
        <v>0.238621566216105</v>
      </c>
      <c r="BS11" s="17">
        <v>0.27321655025965003</v>
      </c>
      <c r="BT11" s="17">
        <v>0.244552414191469</v>
      </c>
      <c r="BU11" s="17">
        <v>0.30903025047295501</v>
      </c>
      <c r="BV11" s="17"/>
      <c r="BW11" s="17">
        <v>0.20207640565795801</v>
      </c>
      <c r="BX11" s="17">
        <v>0.29691363701276502</v>
      </c>
      <c r="BY11" s="17">
        <v>0.25017615049063202</v>
      </c>
      <c r="BZ11" s="17">
        <v>0.239027210293589</v>
      </c>
      <c r="CA11" s="17">
        <v>0.26958185963049303</v>
      </c>
      <c r="CB11" s="17">
        <v>0.21824035123767099</v>
      </c>
      <c r="CC11" s="17">
        <v>0.26745783412789498</v>
      </c>
      <c r="CD11" s="17">
        <v>0.202664718265331</v>
      </c>
      <c r="CE11" s="17"/>
      <c r="CF11" s="17">
        <v>0.19464659387837399</v>
      </c>
      <c r="CG11" s="17">
        <v>0.24720020913707999</v>
      </c>
      <c r="CH11" s="17">
        <v>0.252434573225371</v>
      </c>
      <c r="CI11" s="17">
        <v>0.25969013021002901</v>
      </c>
      <c r="CJ11" s="17">
        <v>0.405012229258778</v>
      </c>
      <c r="CK11" s="17"/>
      <c r="CL11" s="17">
        <v>0.25887512463059997</v>
      </c>
      <c r="CM11" s="17"/>
      <c r="CN11" s="17">
        <v>0.25343326486870799</v>
      </c>
      <c r="CO11" s="17">
        <v>0.262850736408062</v>
      </c>
      <c r="CP11" s="17">
        <v>0.23842801185391199</v>
      </c>
    </row>
    <row r="12" spans="2:94" ht="43.5" x14ac:dyDescent="0.35">
      <c r="B12" s="18" t="s">
        <v>343</v>
      </c>
      <c r="C12" s="17">
        <v>9.8274480038194098E-2</v>
      </c>
      <c r="D12" s="17">
        <v>9.6894153218537504E-2</v>
      </c>
      <c r="E12" s="17">
        <v>9.9074707051898803E-2</v>
      </c>
      <c r="F12" s="17"/>
      <c r="G12" s="17">
        <v>4.49787482311204E-2</v>
      </c>
      <c r="H12" s="17">
        <v>5.0723220016345598E-2</v>
      </c>
      <c r="I12" s="17">
        <v>8.9410203353429807E-2</v>
      </c>
      <c r="J12" s="17">
        <v>9.2188234912100001E-2</v>
      </c>
      <c r="K12" s="17">
        <v>0.14652101996171901</v>
      </c>
      <c r="L12" s="17">
        <v>0.15429775520066599</v>
      </c>
      <c r="M12" s="17"/>
      <c r="N12" s="17">
        <v>9.8931987568510196E-2</v>
      </c>
      <c r="O12" s="17">
        <v>0.100180588972075</v>
      </c>
      <c r="P12" s="17">
        <v>9.8857788836719196E-2</v>
      </c>
      <c r="Q12" s="17">
        <v>9.63587873038705E-2</v>
      </c>
      <c r="R12" s="17"/>
      <c r="S12" s="17">
        <v>7.4456298187075803E-2</v>
      </c>
      <c r="T12" s="17">
        <v>9.7727485288326504E-2</v>
      </c>
      <c r="U12" s="17">
        <v>0.144675872158404</v>
      </c>
      <c r="V12" s="17">
        <v>8.4518610738076205E-2</v>
      </c>
      <c r="W12" s="17">
        <v>0.11414868334179901</v>
      </c>
      <c r="X12" s="17">
        <v>0.130156900025617</v>
      </c>
      <c r="Y12" s="17">
        <v>9.0688928162828503E-2</v>
      </c>
      <c r="Z12" s="17">
        <v>7.0656710400549896E-2</v>
      </c>
      <c r="AA12" s="17">
        <v>8.8673971286357095E-2</v>
      </c>
      <c r="AB12" s="17">
        <v>0.122515358923284</v>
      </c>
      <c r="AC12" s="17">
        <v>5.8242013155326497E-2</v>
      </c>
      <c r="AD12" s="17"/>
      <c r="AE12" s="17">
        <v>0.16406066916576301</v>
      </c>
      <c r="AF12" s="17">
        <v>6.5702451922054997E-2</v>
      </c>
      <c r="AG12" s="17">
        <v>5.5662646659011203E-2</v>
      </c>
      <c r="AH12" s="17"/>
      <c r="AI12" s="17">
        <v>0.16674777080142</v>
      </c>
      <c r="AJ12" s="17">
        <v>2.5204450967488998E-2</v>
      </c>
      <c r="AK12" s="17">
        <v>0.118659379860691</v>
      </c>
      <c r="AL12" s="17">
        <v>0.13886311889793901</v>
      </c>
      <c r="AM12" s="17">
        <v>9.2042627127332396E-2</v>
      </c>
      <c r="AN12" s="17"/>
      <c r="AO12" s="17">
        <v>0.16327418617290099</v>
      </c>
      <c r="AP12" s="17">
        <v>2.5103844779213201E-2</v>
      </c>
      <c r="AQ12" s="17">
        <v>8.8637790402622693E-2</v>
      </c>
      <c r="AR12" s="17"/>
      <c r="AS12" s="17">
        <v>0.11196884789554901</v>
      </c>
      <c r="AT12" s="17">
        <v>8.3031429698621206E-2</v>
      </c>
      <c r="AU12" s="17">
        <v>9.1237088349915701E-2</v>
      </c>
      <c r="AV12" s="17">
        <v>8.7519492360370696E-2</v>
      </c>
      <c r="AW12" s="17">
        <v>7.5323881386110403E-2</v>
      </c>
      <c r="AX12" s="17"/>
      <c r="AY12" s="17">
        <v>7.7592209952243099E-2</v>
      </c>
      <c r="AZ12" s="17">
        <v>0.11273367391811601</v>
      </c>
      <c r="BA12" s="17">
        <v>0.123343416795493</v>
      </c>
      <c r="BB12" s="17">
        <v>9.3949767806821405E-2</v>
      </c>
      <c r="BC12" s="17">
        <v>8.0143034591131895E-2</v>
      </c>
      <c r="BD12" s="17">
        <v>0.100341027334864</v>
      </c>
      <c r="BE12" s="17">
        <v>9.8016824882456402E-2</v>
      </c>
      <c r="BF12" s="17">
        <v>5.1407740750940997E-2</v>
      </c>
      <c r="BG12" s="17">
        <v>0.14493904136014199</v>
      </c>
      <c r="BH12" s="17">
        <v>9.5035781447103104E-2</v>
      </c>
      <c r="BI12" s="17">
        <v>0.113006059420534</v>
      </c>
      <c r="BJ12" s="17">
        <v>4.8586700638420202E-2</v>
      </c>
      <c r="BK12" s="17">
        <v>8.3753599683316707E-2</v>
      </c>
      <c r="BL12" s="17">
        <v>0.23967105448880199</v>
      </c>
      <c r="BM12" s="17">
        <v>8.8390793587035901E-2</v>
      </c>
      <c r="BN12" s="17">
        <v>8.7624289901685304E-2</v>
      </c>
      <c r="BO12" s="17"/>
      <c r="BP12" s="17">
        <v>5.3646404018333697E-2</v>
      </c>
      <c r="BQ12" s="17">
        <v>0.105115574887596</v>
      </c>
      <c r="BR12" s="17">
        <v>0.10193936421177099</v>
      </c>
      <c r="BS12" s="17">
        <v>0.11188021718688</v>
      </c>
      <c r="BT12" s="17">
        <v>0.120669683709522</v>
      </c>
      <c r="BU12" s="17">
        <v>0.14985203896204699</v>
      </c>
      <c r="BV12" s="17"/>
      <c r="BW12" s="17">
        <v>0.128397379348657</v>
      </c>
      <c r="BX12" s="17">
        <v>8.5789724975756598E-2</v>
      </c>
      <c r="BY12" s="17">
        <v>9.6693697842659895E-2</v>
      </c>
      <c r="BZ12" s="17">
        <v>0.116151666480899</v>
      </c>
      <c r="CA12" s="17">
        <v>9.9063654245748506E-2</v>
      </c>
      <c r="CB12" s="17">
        <v>0.114646586747134</v>
      </c>
      <c r="CC12" s="17">
        <v>6.2137097956708097E-2</v>
      </c>
      <c r="CD12" s="17">
        <v>7.0287367800221504E-2</v>
      </c>
      <c r="CE12" s="17"/>
      <c r="CF12" s="17">
        <v>8.0871650736892495E-2</v>
      </c>
      <c r="CG12" s="17">
        <v>0.10891130475085201</v>
      </c>
      <c r="CH12" s="17">
        <v>9.4311692267572605E-2</v>
      </c>
      <c r="CI12" s="17">
        <v>9.9705651332829603E-2</v>
      </c>
      <c r="CJ12" s="17">
        <v>7.2753513118926902E-2</v>
      </c>
      <c r="CK12" s="17"/>
      <c r="CL12" s="17">
        <v>4.3953167735450799E-2</v>
      </c>
      <c r="CM12" s="17"/>
      <c r="CN12" s="17">
        <v>7.2454394782404494E-2</v>
      </c>
      <c r="CO12" s="17">
        <v>9.6117148264265498E-2</v>
      </c>
      <c r="CP12" s="17">
        <v>0.15557555445618801</v>
      </c>
    </row>
    <row r="13" spans="2:94" x14ac:dyDescent="0.35">
      <c r="B13" s="18" t="s">
        <v>203</v>
      </c>
      <c r="C13" s="19">
        <v>0.118709013461819</v>
      </c>
      <c r="D13" s="19">
        <v>9.2714584833946095E-2</v>
      </c>
      <c r="E13" s="19">
        <v>0.143933680596942</v>
      </c>
      <c r="F13" s="19"/>
      <c r="G13" s="19">
        <v>8.8948180562250595E-2</v>
      </c>
      <c r="H13" s="19">
        <v>0.112520161745073</v>
      </c>
      <c r="I13" s="19">
        <v>0.11018603620283</v>
      </c>
      <c r="J13" s="19">
        <v>0.15526034629402599</v>
      </c>
      <c r="K13" s="19">
        <v>0.106214025640414</v>
      </c>
      <c r="L13" s="19">
        <v>0.12809534524639099</v>
      </c>
      <c r="M13" s="19"/>
      <c r="N13" s="19">
        <v>8.1637621017090795E-2</v>
      </c>
      <c r="O13" s="19">
        <v>0.10335151740762499</v>
      </c>
      <c r="P13" s="19">
        <v>0.12948478108697101</v>
      </c>
      <c r="Q13" s="19">
        <v>0.164793433027077</v>
      </c>
      <c r="R13" s="19"/>
      <c r="S13" s="19">
        <v>0.136370677751116</v>
      </c>
      <c r="T13" s="19">
        <v>0.11394759412425</v>
      </c>
      <c r="U13" s="19">
        <v>0.14205179757837</v>
      </c>
      <c r="V13" s="19">
        <v>0.17017817854697401</v>
      </c>
      <c r="W13" s="19">
        <v>6.4745200966844801E-2</v>
      </c>
      <c r="X13" s="19">
        <v>0.115377252172693</v>
      </c>
      <c r="Y13" s="19">
        <v>8.4984967271530806E-2</v>
      </c>
      <c r="Z13" s="19">
        <v>0.126429784168965</v>
      </c>
      <c r="AA13" s="19">
        <v>0.12717895289084</v>
      </c>
      <c r="AB13" s="19">
        <v>9.5854044076078199E-2</v>
      </c>
      <c r="AC13" s="19">
        <v>0.119844648375552</v>
      </c>
      <c r="AD13" s="19"/>
      <c r="AE13" s="19">
        <v>0.12183522297556799</v>
      </c>
      <c r="AF13" s="19">
        <v>9.1947792011907503E-2</v>
      </c>
      <c r="AG13" s="19">
        <v>0.18331730630078899</v>
      </c>
      <c r="AH13" s="19"/>
      <c r="AI13" s="19">
        <v>0.10291186967049799</v>
      </c>
      <c r="AJ13" s="19">
        <v>8.4660238492276996E-2</v>
      </c>
      <c r="AK13" s="19">
        <v>7.2164467617597303E-2</v>
      </c>
      <c r="AL13" s="19">
        <v>8.2032132406142905E-2</v>
      </c>
      <c r="AM13" s="19">
        <v>0.22155548253561799</v>
      </c>
      <c r="AN13" s="19"/>
      <c r="AO13" s="19">
        <v>8.0642315113007401E-2</v>
      </c>
      <c r="AP13" s="19">
        <v>8.8393279083077106E-2</v>
      </c>
      <c r="AQ13" s="19">
        <v>8.1010202308918297E-2</v>
      </c>
      <c r="AR13" s="19"/>
      <c r="AS13" s="19">
        <v>0.145422542198614</v>
      </c>
      <c r="AT13" s="19">
        <v>0.12981819279224399</v>
      </c>
      <c r="AU13" s="19">
        <v>0.118111186124447</v>
      </c>
      <c r="AV13" s="19">
        <v>6.8259556210041303E-2</v>
      </c>
      <c r="AW13" s="19">
        <v>0</v>
      </c>
      <c r="AX13" s="19"/>
      <c r="AY13" s="19">
        <v>0.160181242323235</v>
      </c>
      <c r="AZ13" s="19">
        <v>0.239433407403573</v>
      </c>
      <c r="BA13" s="19">
        <v>9.4453740212993201E-2</v>
      </c>
      <c r="BB13" s="19">
        <v>0.144874064025206</v>
      </c>
      <c r="BC13" s="19">
        <v>9.50501687356122E-2</v>
      </c>
      <c r="BD13" s="19">
        <v>0.137660940953205</v>
      </c>
      <c r="BE13" s="19">
        <v>0.11644074802292601</v>
      </c>
      <c r="BF13" s="19">
        <v>9.3084529022469206E-2</v>
      </c>
      <c r="BG13" s="19">
        <v>9.9431922338929501E-2</v>
      </c>
      <c r="BH13" s="19">
        <v>0.109589670753157</v>
      </c>
      <c r="BI13" s="19">
        <v>0.158732739414779</v>
      </c>
      <c r="BJ13" s="19">
        <v>5.7846495749662802E-2</v>
      </c>
      <c r="BK13" s="19">
        <v>6.9710085384442205E-2</v>
      </c>
      <c r="BL13" s="19">
        <v>7.2097161515434605E-2</v>
      </c>
      <c r="BM13" s="19">
        <v>6.6107309665361297E-2</v>
      </c>
      <c r="BN13" s="19">
        <v>2.3957642921622301E-2</v>
      </c>
      <c r="BO13" s="19"/>
      <c r="BP13" s="19">
        <v>0.12129742757347201</v>
      </c>
      <c r="BQ13" s="19">
        <v>0.111981274405756</v>
      </c>
      <c r="BR13" s="19">
        <v>0.112306199461428</v>
      </c>
      <c r="BS13" s="19">
        <v>0.12990415862704299</v>
      </c>
      <c r="BT13" s="19">
        <v>0.12884372198154401</v>
      </c>
      <c r="BU13" s="19">
        <v>9.5687740278240799E-2</v>
      </c>
      <c r="BV13" s="19"/>
      <c r="BW13" s="19">
        <v>0.156552261705797</v>
      </c>
      <c r="BX13" s="19">
        <v>0.10904097966516201</v>
      </c>
      <c r="BY13" s="19">
        <v>0.11068804667634601</v>
      </c>
      <c r="BZ13" s="19">
        <v>9.70224641121753E-2</v>
      </c>
      <c r="CA13" s="19">
        <v>8.2121793399524898E-2</v>
      </c>
      <c r="CB13" s="19">
        <v>0.111660090287601</v>
      </c>
      <c r="CC13" s="19">
        <v>4.1642872156902599E-2</v>
      </c>
      <c r="CD13" s="19">
        <v>0.23757948361513101</v>
      </c>
      <c r="CE13" s="19"/>
      <c r="CF13" s="19">
        <v>5.1290176199470502E-2</v>
      </c>
      <c r="CG13" s="19">
        <v>0.104468322561935</v>
      </c>
      <c r="CH13" s="19">
        <v>0.142408631490515</v>
      </c>
      <c r="CI13" s="19">
        <v>0.13855349107093601</v>
      </c>
      <c r="CJ13" s="19">
        <v>8.8727717914761597E-2</v>
      </c>
      <c r="CK13" s="19"/>
      <c r="CL13" s="19">
        <v>0.102286470844057</v>
      </c>
      <c r="CM13" s="19"/>
      <c r="CN13" s="19">
        <v>0.127498773842008</v>
      </c>
      <c r="CO13" s="19">
        <v>0.13884625261854699</v>
      </c>
      <c r="CP13" s="19">
        <v>8.3870436309166699E-2</v>
      </c>
    </row>
    <row r="14" spans="2:94" x14ac:dyDescent="0.35">
      <c r="B14" s="16" t="s">
        <v>334</v>
      </c>
    </row>
    <row r="15" spans="2:94" x14ac:dyDescent="0.35">
      <c r="B15" t="s">
        <v>126</v>
      </c>
    </row>
    <row r="16" spans="2:94" x14ac:dyDescent="0.35">
      <c r="B16" t="s">
        <v>127</v>
      </c>
    </row>
    <row r="18" spans="2:2" x14ac:dyDescent="0.35">
      <c r="B18"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CP22"/>
  <sheetViews>
    <sheetView showGridLines="0" topLeftCell="A6" workbookViewId="0">
      <pane xSplit="2" topLeftCell="CA1" activePane="topRight" state="frozen"/>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205</v>
      </c>
      <c r="C9" s="17">
        <v>0.25074933495491702</v>
      </c>
      <c r="D9" s="17">
        <v>0.30387196400926197</v>
      </c>
      <c r="E9" s="17">
        <v>0.19746741121288899</v>
      </c>
      <c r="F9" s="17"/>
      <c r="G9" s="17">
        <v>0.25757157835349298</v>
      </c>
      <c r="H9" s="17">
        <v>0.248550455000384</v>
      </c>
      <c r="I9" s="17">
        <v>0.236971734557929</v>
      </c>
      <c r="J9" s="17">
        <v>0.27312606014130603</v>
      </c>
      <c r="K9" s="17">
        <v>0.26127388412665498</v>
      </c>
      <c r="L9" s="17">
        <v>0.23399236795150399</v>
      </c>
      <c r="M9" s="17"/>
      <c r="N9" s="17">
        <v>0.27192765983022499</v>
      </c>
      <c r="O9" s="17">
        <v>0.24616115970225999</v>
      </c>
      <c r="P9" s="17">
        <v>0.25300254927994398</v>
      </c>
      <c r="Q9" s="17">
        <v>0.22907489226164299</v>
      </c>
      <c r="R9" s="17"/>
      <c r="S9" s="17">
        <v>0.27993856225101599</v>
      </c>
      <c r="T9" s="17">
        <v>0.216522850412663</v>
      </c>
      <c r="U9" s="17">
        <v>0.22960044828586901</v>
      </c>
      <c r="V9" s="17">
        <v>0.25386972897356502</v>
      </c>
      <c r="W9" s="17">
        <v>0.15969194939357101</v>
      </c>
      <c r="X9" s="17">
        <v>0.21328451511624</v>
      </c>
      <c r="Y9" s="17">
        <v>0.301529764553983</v>
      </c>
      <c r="Z9" s="17">
        <v>0.23522559861964601</v>
      </c>
      <c r="AA9" s="17">
        <v>0.275465400529531</v>
      </c>
      <c r="AB9" s="17">
        <v>0.27253838700608501</v>
      </c>
      <c r="AC9" s="17">
        <v>0.31898400288176199</v>
      </c>
      <c r="AD9" s="17"/>
      <c r="AE9" s="17">
        <v>0.20852700219866999</v>
      </c>
      <c r="AF9" s="17">
        <v>0.301006360591143</v>
      </c>
      <c r="AG9" s="17">
        <v>0.20471395463518599</v>
      </c>
      <c r="AH9" s="17"/>
      <c r="AI9" s="17">
        <v>0.181538958373228</v>
      </c>
      <c r="AJ9" s="17">
        <v>0.36332150231063498</v>
      </c>
      <c r="AK9" s="17">
        <v>0.27599856026486103</v>
      </c>
      <c r="AL9" s="17">
        <v>0.20209914195706699</v>
      </c>
      <c r="AM9" s="17">
        <v>0.16831869228114099</v>
      </c>
      <c r="AN9" s="17"/>
      <c r="AO9" s="17">
        <v>0.15531625703590199</v>
      </c>
      <c r="AP9" s="17">
        <v>0.35871832944684001</v>
      </c>
      <c r="AQ9" s="17">
        <v>0.245851897515314</v>
      </c>
      <c r="AR9" s="17"/>
      <c r="AS9" s="17">
        <v>0.224017163393328</v>
      </c>
      <c r="AT9" s="17">
        <v>0.23146105491913299</v>
      </c>
      <c r="AU9" s="17">
        <v>0.26448006127956197</v>
      </c>
      <c r="AV9" s="17">
        <v>0.31038341081155302</v>
      </c>
      <c r="AW9" s="17">
        <v>0.25257168966553201</v>
      </c>
      <c r="AX9" s="17"/>
      <c r="AY9" s="17">
        <v>0.25031350746584402</v>
      </c>
      <c r="AZ9" s="17">
        <v>0.2466069859859</v>
      </c>
      <c r="BA9" s="17">
        <v>0.258663620647887</v>
      </c>
      <c r="BB9" s="17">
        <v>0.231847433791736</v>
      </c>
      <c r="BC9" s="17">
        <v>0.28294678258010603</v>
      </c>
      <c r="BD9" s="17">
        <v>0.226342439509437</v>
      </c>
      <c r="BE9" s="17">
        <v>0.222891855394901</v>
      </c>
      <c r="BF9" s="17">
        <v>0.232631430770257</v>
      </c>
      <c r="BG9" s="17">
        <v>0.21531894982913399</v>
      </c>
      <c r="BH9" s="17">
        <v>0.27859763304901197</v>
      </c>
      <c r="BI9" s="17">
        <v>0.242361081949761</v>
      </c>
      <c r="BJ9" s="17">
        <v>0.26040557007117199</v>
      </c>
      <c r="BK9" s="17">
        <v>0.257994786943261</v>
      </c>
      <c r="BL9" s="17">
        <v>0.28290318430577999</v>
      </c>
      <c r="BM9" s="17">
        <v>0.37499780106338398</v>
      </c>
      <c r="BN9" s="17">
        <v>0.37660954557874499</v>
      </c>
      <c r="BO9" s="17"/>
      <c r="BP9" s="17">
        <v>0.30174418968661199</v>
      </c>
      <c r="BQ9" s="17">
        <v>0.255923459185394</v>
      </c>
      <c r="BR9" s="17">
        <v>0.202642937669544</v>
      </c>
      <c r="BS9" s="17">
        <v>0.23170330670349301</v>
      </c>
      <c r="BT9" s="17">
        <v>0.24337223796653601</v>
      </c>
      <c r="BU9" s="17">
        <v>0.21255918072340499</v>
      </c>
      <c r="BV9" s="17"/>
      <c r="BW9" s="17">
        <v>0.24052269641254401</v>
      </c>
      <c r="BX9" s="17">
        <v>0.25108233615071701</v>
      </c>
      <c r="BY9" s="17">
        <v>0.26511182013963802</v>
      </c>
      <c r="BZ9" s="17">
        <v>0.24012573577816201</v>
      </c>
      <c r="CA9" s="17">
        <v>0.241596251231742</v>
      </c>
      <c r="CB9" s="17">
        <v>0.229361511823268</v>
      </c>
      <c r="CC9" s="17">
        <v>0.36221005341239398</v>
      </c>
      <c r="CD9" s="17">
        <v>0.22535643633233399</v>
      </c>
      <c r="CE9" s="17"/>
      <c r="CF9" s="17">
        <v>0.31483939697149399</v>
      </c>
      <c r="CG9" s="17">
        <v>0.24736129486120101</v>
      </c>
      <c r="CH9" s="17">
        <v>0.22968979056255001</v>
      </c>
      <c r="CI9" s="17">
        <v>0.26132047708332101</v>
      </c>
      <c r="CJ9" s="17">
        <v>0.31273013308698699</v>
      </c>
      <c r="CK9" s="17"/>
      <c r="CL9" s="17">
        <v>0.286768521188355</v>
      </c>
      <c r="CM9" s="17"/>
      <c r="CN9" s="17">
        <v>0.31337477908658901</v>
      </c>
      <c r="CO9" s="17">
        <v>0.14451888164885299</v>
      </c>
      <c r="CP9" s="17">
        <v>0.192179353651734</v>
      </c>
    </row>
    <row r="10" spans="2:94" x14ac:dyDescent="0.35">
      <c r="B10" s="18" t="s">
        <v>206</v>
      </c>
      <c r="C10" s="17">
        <v>0.37115542993378198</v>
      </c>
      <c r="D10" s="17">
        <v>0.34699312812005001</v>
      </c>
      <c r="E10" s="17">
        <v>0.39466381162734598</v>
      </c>
      <c r="F10" s="17"/>
      <c r="G10" s="17">
        <v>0.381462907593905</v>
      </c>
      <c r="H10" s="17">
        <v>0.41096640698630299</v>
      </c>
      <c r="I10" s="17">
        <v>0.42000617175073102</v>
      </c>
      <c r="J10" s="17">
        <v>0.35646973929620501</v>
      </c>
      <c r="K10" s="17">
        <v>0.35035533788191198</v>
      </c>
      <c r="L10" s="17">
        <v>0.31776866071465398</v>
      </c>
      <c r="M10" s="17"/>
      <c r="N10" s="17">
        <v>0.37768098538285699</v>
      </c>
      <c r="O10" s="17">
        <v>0.39602392203761999</v>
      </c>
      <c r="P10" s="17">
        <v>0.36666442729349602</v>
      </c>
      <c r="Q10" s="17">
        <v>0.34211844092283</v>
      </c>
      <c r="R10" s="17"/>
      <c r="S10" s="17">
        <v>0.37473056177542102</v>
      </c>
      <c r="T10" s="17">
        <v>0.39467343124204401</v>
      </c>
      <c r="U10" s="17">
        <v>0.34206048618102403</v>
      </c>
      <c r="V10" s="17">
        <v>0.34880742168352202</v>
      </c>
      <c r="W10" s="17">
        <v>0.42283573152292397</v>
      </c>
      <c r="X10" s="17">
        <v>0.38479727380086098</v>
      </c>
      <c r="Y10" s="17">
        <v>0.39706621561761501</v>
      </c>
      <c r="Z10" s="17">
        <v>0.40545303234545699</v>
      </c>
      <c r="AA10" s="17">
        <v>0.344886501529998</v>
      </c>
      <c r="AB10" s="17">
        <v>0.35151911983461198</v>
      </c>
      <c r="AC10" s="17">
        <v>0.314164597001024</v>
      </c>
      <c r="AD10" s="17"/>
      <c r="AE10" s="17">
        <v>0.35274377750479802</v>
      </c>
      <c r="AF10" s="17">
        <v>0.38040800316096401</v>
      </c>
      <c r="AG10" s="17">
        <v>0.385994852083764</v>
      </c>
      <c r="AH10" s="17"/>
      <c r="AI10" s="17">
        <v>0.36749675385285102</v>
      </c>
      <c r="AJ10" s="17">
        <v>0.38354708914074498</v>
      </c>
      <c r="AK10" s="17">
        <v>0.43513937046012702</v>
      </c>
      <c r="AL10" s="17">
        <v>0.262832059373167</v>
      </c>
      <c r="AM10" s="17">
        <v>0.38201774845026498</v>
      </c>
      <c r="AN10" s="17"/>
      <c r="AO10" s="17">
        <v>0.37942752708420002</v>
      </c>
      <c r="AP10" s="17">
        <v>0.40537564055365199</v>
      </c>
      <c r="AQ10" s="17">
        <v>0.41946039916115901</v>
      </c>
      <c r="AR10" s="17"/>
      <c r="AS10" s="17">
        <v>0.33107423630109101</v>
      </c>
      <c r="AT10" s="17">
        <v>0.37615836607488201</v>
      </c>
      <c r="AU10" s="17">
        <v>0.38673705950940901</v>
      </c>
      <c r="AV10" s="17">
        <v>0.41933394829016102</v>
      </c>
      <c r="AW10" s="17">
        <v>0.40992749267096301</v>
      </c>
      <c r="AX10" s="17"/>
      <c r="AY10" s="17">
        <v>0.320319411343158</v>
      </c>
      <c r="AZ10" s="17">
        <v>0.30919646901727499</v>
      </c>
      <c r="BA10" s="17">
        <v>0.35069775159696398</v>
      </c>
      <c r="BB10" s="17">
        <v>0.370837782114874</v>
      </c>
      <c r="BC10" s="17">
        <v>0.34833937175496898</v>
      </c>
      <c r="BD10" s="17">
        <v>0.40943387411791798</v>
      </c>
      <c r="BE10" s="17">
        <v>0.35184049571209303</v>
      </c>
      <c r="BF10" s="17">
        <v>0.39738585385560499</v>
      </c>
      <c r="BG10" s="17">
        <v>0.38842989104235498</v>
      </c>
      <c r="BH10" s="17">
        <v>0.37186173649329102</v>
      </c>
      <c r="BI10" s="17">
        <v>0.36813852737685998</v>
      </c>
      <c r="BJ10" s="17">
        <v>0.43553952176549698</v>
      </c>
      <c r="BK10" s="17">
        <v>0.40025678564795503</v>
      </c>
      <c r="BL10" s="17">
        <v>0.37546778903302402</v>
      </c>
      <c r="BM10" s="17">
        <v>0.35238169458618401</v>
      </c>
      <c r="BN10" s="17">
        <v>0.38376312194895901</v>
      </c>
      <c r="BO10" s="17"/>
      <c r="BP10" s="17">
        <v>0.36321017162442898</v>
      </c>
      <c r="BQ10" s="17">
        <v>0.37261593633624601</v>
      </c>
      <c r="BR10" s="17">
        <v>0.40357768609960498</v>
      </c>
      <c r="BS10" s="17">
        <v>0.37518266714673898</v>
      </c>
      <c r="BT10" s="17">
        <v>0.348461304031779</v>
      </c>
      <c r="BU10" s="17">
        <v>0.35059238926615199</v>
      </c>
      <c r="BV10" s="17"/>
      <c r="BW10" s="17">
        <v>0.34513494563727298</v>
      </c>
      <c r="BX10" s="17">
        <v>0.37668586292755701</v>
      </c>
      <c r="BY10" s="17">
        <v>0.36930237442227898</v>
      </c>
      <c r="BZ10" s="17">
        <v>0.37683321723910101</v>
      </c>
      <c r="CA10" s="17">
        <v>0.386252655465115</v>
      </c>
      <c r="CB10" s="17">
        <v>0.42826617492696401</v>
      </c>
      <c r="CC10" s="17">
        <v>0.33222226147198503</v>
      </c>
      <c r="CD10" s="17">
        <v>0.33181925905602599</v>
      </c>
      <c r="CE10" s="17"/>
      <c r="CF10" s="17">
        <v>0.32638233439395098</v>
      </c>
      <c r="CG10" s="17">
        <v>0.369509961350456</v>
      </c>
      <c r="CH10" s="17">
        <v>0.39882386080960502</v>
      </c>
      <c r="CI10" s="17">
        <v>0.36209058824313201</v>
      </c>
      <c r="CJ10" s="17">
        <v>0.23676214008619001</v>
      </c>
      <c r="CK10" s="17"/>
      <c r="CL10" s="17">
        <v>0.44881137098617602</v>
      </c>
      <c r="CM10" s="17"/>
      <c r="CN10" s="17">
        <v>0.34788502988803999</v>
      </c>
      <c r="CO10" s="17">
        <v>0.42545290571716399</v>
      </c>
      <c r="CP10" s="17">
        <v>0.38112058256124298</v>
      </c>
    </row>
    <row r="11" spans="2:94" x14ac:dyDescent="0.35">
      <c r="B11" s="18" t="s">
        <v>207</v>
      </c>
      <c r="C11" s="17">
        <v>0.21689248712589501</v>
      </c>
      <c r="D11" s="17">
        <v>0.194714233407311</v>
      </c>
      <c r="E11" s="17">
        <v>0.239285962994611</v>
      </c>
      <c r="F11" s="17"/>
      <c r="G11" s="17">
        <v>0.20809848190407301</v>
      </c>
      <c r="H11" s="17">
        <v>0.21021628883355001</v>
      </c>
      <c r="I11" s="17">
        <v>0.213283079076239</v>
      </c>
      <c r="J11" s="17">
        <v>0.20781914305866001</v>
      </c>
      <c r="K11" s="17">
        <v>0.21836279882836801</v>
      </c>
      <c r="L11" s="17">
        <v>0.237548547934159</v>
      </c>
      <c r="M11" s="17"/>
      <c r="N11" s="17">
        <v>0.20677453559152401</v>
      </c>
      <c r="O11" s="17">
        <v>0.202345712305807</v>
      </c>
      <c r="P11" s="17">
        <v>0.21648320400174401</v>
      </c>
      <c r="Q11" s="17">
        <v>0.24381460685124601</v>
      </c>
      <c r="R11" s="17"/>
      <c r="S11" s="17">
        <v>0.21227580973420301</v>
      </c>
      <c r="T11" s="17">
        <v>0.217860689998299</v>
      </c>
      <c r="U11" s="17">
        <v>0.25114290456871702</v>
      </c>
      <c r="V11" s="17">
        <v>0.22301597851258501</v>
      </c>
      <c r="W11" s="17">
        <v>0.236808821016086</v>
      </c>
      <c r="X11" s="17">
        <v>0.19591121908206999</v>
      </c>
      <c r="Y11" s="17">
        <v>0.19061037314791901</v>
      </c>
      <c r="Z11" s="17">
        <v>0.23983740838477299</v>
      </c>
      <c r="AA11" s="17">
        <v>0.22006542122676701</v>
      </c>
      <c r="AB11" s="17">
        <v>0.19645780456702799</v>
      </c>
      <c r="AC11" s="17">
        <v>0.22470200537291701</v>
      </c>
      <c r="AD11" s="17"/>
      <c r="AE11" s="17">
        <v>0.233364062684042</v>
      </c>
      <c r="AF11" s="17">
        <v>0.195958254013189</v>
      </c>
      <c r="AG11" s="17">
        <v>0.24195424805949101</v>
      </c>
      <c r="AH11" s="17"/>
      <c r="AI11" s="17">
        <v>0.24851208216255499</v>
      </c>
      <c r="AJ11" s="17">
        <v>0.15683298706897</v>
      </c>
      <c r="AK11" s="17">
        <v>0.19144621138593901</v>
      </c>
      <c r="AL11" s="17">
        <v>0.24134330914798899</v>
      </c>
      <c r="AM11" s="17">
        <v>0.24347841357848399</v>
      </c>
      <c r="AN11" s="17"/>
      <c r="AO11" s="17">
        <v>0.26215872479429497</v>
      </c>
      <c r="AP11" s="17">
        <v>0.15178737545878901</v>
      </c>
      <c r="AQ11" s="17">
        <v>0.22795832585269399</v>
      </c>
      <c r="AR11" s="17"/>
      <c r="AS11" s="17">
        <v>0.26421005305388101</v>
      </c>
      <c r="AT11" s="17">
        <v>0.211786468924716</v>
      </c>
      <c r="AU11" s="17">
        <v>0.20795204262360301</v>
      </c>
      <c r="AV11" s="17">
        <v>0.14445985602585701</v>
      </c>
      <c r="AW11" s="17">
        <v>0.25091515720448199</v>
      </c>
      <c r="AX11" s="17"/>
      <c r="AY11" s="17">
        <v>0.154899976039679</v>
      </c>
      <c r="AZ11" s="17">
        <v>0.24928697963067001</v>
      </c>
      <c r="BA11" s="17">
        <v>0.20720988181168301</v>
      </c>
      <c r="BB11" s="17">
        <v>0.22839872066478301</v>
      </c>
      <c r="BC11" s="17">
        <v>0.222542813214302</v>
      </c>
      <c r="BD11" s="17">
        <v>0.20158642980615801</v>
      </c>
      <c r="BE11" s="17">
        <v>0.240019963870993</v>
      </c>
      <c r="BF11" s="17">
        <v>0.22666325654650701</v>
      </c>
      <c r="BG11" s="17">
        <v>0.26726700610401999</v>
      </c>
      <c r="BH11" s="17">
        <v>0.195956123768872</v>
      </c>
      <c r="BI11" s="17">
        <v>0.22741972761785501</v>
      </c>
      <c r="BJ11" s="17">
        <v>0.17276720031676701</v>
      </c>
      <c r="BK11" s="17">
        <v>0.19986598740731801</v>
      </c>
      <c r="BL11" s="17">
        <v>0.21835664450808301</v>
      </c>
      <c r="BM11" s="17">
        <v>0.14113989437398999</v>
      </c>
      <c r="BN11" s="17">
        <v>0.15141007542198801</v>
      </c>
      <c r="BO11" s="17"/>
      <c r="BP11" s="17">
        <v>0.20713360331087599</v>
      </c>
      <c r="BQ11" s="17">
        <v>0.222067848857644</v>
      </c>
      <c r="BR11" s="17">
        <v>0.191386884274235</v>
      </c>
      <c r="BS11" s="17">
        <v>0.21751194573066401</v>
      </c>
      <c r="BT11" s="17">
        <v>0.233922224838224</v>
      </c>
      <c r="BU11" s="17">
        <v>0.25468840584473701</v>
      </c>
      <c r="BV11" s="17"/>
      <c r="BW11" s="17">
        <v>0.22108394992740299</v>
      </c>
      <c r="BX11" s="17">
        <v>0.21812586070349699</v>
      </c>
      <c r="BY11" s="17">
        <v>0.21780847966483699</v>
      </c>
      <c r="BZ11" s="17">
        <v>0.21751179040153301</v>
      </c>
      <c r="CA11" s="17">
        <v>0.22667237937363799</v>
      </c>
      <c r="CB11" s="17">
        <v>0.163289528993288</v>
      </c>
      <c r="CC11" s="17">
        <v>0.15326159822634899</v>
      </c>
      <c r="CD11" s="17">
        <v>0.225433689483581</v>
      </c>
      <c r="CE11" s="17"/>
      <c r="CF11" s="17">
        <v>0.21560476202232301</v>
      </c>
      <c r="CG11" s="17">
        <v>0.22055446732513001</v>
      </c>
      <c r="CH11" s="17">
        <v>0.21021883337474501</v>
      </c>
      <c r="CI11" s="17">
        <v>0.218904668749036</v>
      </c>
      <c r="CJ11" s="17">
        <v>0.24562284496220799</v>
      </c>
      <c r="CK11" s="17"/>
      <c r="CL11" s="17">
        <v>0.17995364091470201</v>
      </c>
      <c r="CM11" s="17"/>
      <c r="CN11" s="17">
        <v>0.192887563361341</v>
      </c>
      <c r="CO11" s="17">
        <v>0.25195203097102897</v>
      </c>
      <c r="CP11" s="17">
        <v>0.243847251033211</v>
      </c>
    </row>
    <row r="12" spans="2:94" x14ac:dyDescent="0.35">
      <c r="B12" s="18" t="s">
        <v>208</v>
      </c>
      <c r="C12" s="17">
        <v>4.9169933464405201E-2</v>
      </c>
      <c r="D12" s="17">
        <v>5.11916701420621E-2</v>
      </c>
      <c r="E12" s="17">
        <v>4.7584921311974303E-2</v>
      </c>
      <c r="F12" s="17"/>
      <c r="G12" s="17">
        <v>6.77013557622521E-2</v>
      </c>
      <c r="H12" s="17">
        <v>4.61190821315225E-2</v>
      </c>
      <c r="I12" s="17">
        <v>3.5218451523035703E-2</v>
      </c>
      <c r="J12" s="17">
        <v>3.48227584900523E-2</v>
      </c>
      <c r="K12" s="17">
        <v>4.4323953700005102E-2</v>
      </c>
      <c r="L12" s="17">
        <v>6.5533577124571196E-2</v>
      </c>
      <c r="M12" s="17"/>
      <c r="N12" s="17">
        <v>5.2337428804959903E-2</v>
      </c>
      <c r="O12" s="17">
        <v>4.7219153096091301E-2</v>
      </c>
      <c r="P12" s="17">
        <v>5.3297617957503603E-2</v>
      </c>
      <c r="Q12" s="17">
        <v>4.47869018096353E-2</v>
      </c>
      <c r="R12" s="17"/>
      <c r="S12" s="17">
        <v>4.1346947383335303E-2</v>
      </c>
      <c r="T12" s="17">
        <v>3.45036499178758E-2</v>
      </c>
      <c r="U12" s="17">
        <v>5.49113406426886E-2</v>
      </c>
      <c r="V12" s="17">
        <v>4.1187827462762901E-2</v>
      </c>
      <c r="W12" s="17">
        <v>5.4368514341451103E-2</v>
      </c>
      <c r="X12" s="17">
        <v>6.8182685000894305E-2</v>
      </c>
      <c r="Y12" s="17">
        <v>3.6668105298636802E-2</v>
      </c>
      <c r="Z12" s="17">
        <v>4.1416083018766002E-2</v>
      </c>
      <c r="AA12" s="17">
        <v>5.0971416194824898E-2</v>
      </c>
      <c r="AB12" s="17">
        <v>7.4080438897879103E-2</v>
      </c>
      <c r="AC12" s="17">
        <v>5.0269843873250397E-2</v>
      </c>
      <c r="AD12" s="17"/>
      <c r="AE12" s="17">
        <v>6.0150520189225301E-2</v>
      </c>
      <c r="AF12" s="17">
        <v>4.4296697011530002E-2</v>
      </c>
      <c r="AG12" s="17">
        <v>3.7025151486193897E-2</v>
      </c>
      <c r="AH12" s="17"/>
      <c r="AI12" s="17">
        <v>6.7601891684776497E-2</v>
      </c>
      <c r="AJ12" s="17">
        <v>3.90153314785383E-2</v>
      </c>
      <c r="AK12" s="17">
        <v>4.66031421082852E-2</v>
      </c>
      <c r="AL12" s="17">
        <v>7.2324492165823095E-2</v>
      </c>
      <c r="AM12" s="17">
        <v>3.09804660834677E-2</v>
      </c>
      <c r="AN12" s="17"/>
      <c r="AO12" s="17">
        <v>7.9144183160851297E-2</v>
      </c>
      <c r="AP12" s="17">
        <v>3.0960175809249701E-2</v>
      </c>
      <c r="AQ12" s="17">
        <v>5.2375102905854599E-2</v>
      </c>
      <c r="AR12" s="17"/>
      <c r="AS12" s="17">
        <v>5.3647464300304301E-2</v>
      </c>
      <c r="AT12" s="17">
        <v>4.90378727265047E-2</v>
      </c>
      <c r="AU12" s="17">
        <v>4.3678727933373102E-2</v>
      </c>
      <c r="AV12" s="17">
        <v>4.7911168967863002E-2</v>
      </c>
      <c r="AW12" s="17">
        <v>6.7245882254300005E-2</v>
      </c>
      <c r="AX12" s="17"/>
      <c r="AY12" s="17">
        <v>0.106353561677913</v>
      </c>
      <c r="AZ12" s="17">
        <v>6.5766649053456402E-2</v>
      </c>
      <c r="BA12" s="17">
        <v>5.2524883083302901E-2</v>
      </c>
      <c r="BB12" s="17">
        <v>3.3425942029608802E-2</v>
      </c>
      <c r="BC12" s="17">
        <v>5.3803573287696999E-2</v>
      </c>
      <c r="BD12" s="17">
        <v>4.2913191352181301E-2</v>
      </c>
      <c r="BE12" s="17">
        <v>5.3670766182642098E-2</v>
      </c>
      <c r="BF12" s="17">
        <v>4.1198728477790603E-2</v>
      </c>
      <c r="BG12" s="17">
        <v>4.8574112588528798E-2</v>
      </c>
      <c r="BH12" s="17">
        <v>5.2358841708959498E-2</v>
      </c>
      <c r="BI12" s="17">
        <v>5.3431742268438498E-2</v>
      </c>
      <c r="BJ12" s="17">
        <v>6.9770784816774997E-2</v>
      </c>
      <c r="BK12" s="17">
        <v>2.9397575871411199E-2</v>
      </c>
      <c r="BL12" s="17">
        <v>2.9282306748561401E-2</v>
      </c>
      <c r="BM12" s="17">
        <v>7.8467046113682395E-2</v>
      </c>
      <c r="BN12" s="17">
        <v>3.17064925580497E-2</v>
      </c>
      <c r="BO12" s="17"/>
      <c r="BP12" s="17">
        <v>4.0178187105307003E-2</v>
      </c>
      <c r="BQ12" s="17">
        <v>3.9279640672598197E-2</v>
      </c>
      <c r="BR12" s="17">
        <v>6.9439104659305903E-2</v>
      </c>
      <c r="BS12" s="17">
        <v>5.4711853440307198E-2</v>
      </c>
      <c r="BT12" s="17">
        <v>5.3413111504028402E-2</v>
      </c>
      <c r="BU12" s="17">
        <v>5.8879199431741698E-2</v>
      </c>
      <c r="BV12" s="17"/>
      <c r="BW12" s="17">
        <v>3.97299948546741E-2</v>
      </c>
      <c r="BX12" s="17">
        <v>5.1167268995329099E-2</v>
      </c>
      <c r="BY12" s="17">
        <v>4.8017333914485601E-2</v>
      </c>
      <c r="BZ12" s="17">
        <v>4.7703010413802399E-2</v>
      </c>
      <c r="CA12" s="17">
        <v>5.10584509365717E-2</v>
      </c>
      <c r="CB12" s="17">
        <v>6.93496265678578E-2</v>
      </c>
      <c r="CC12" s="17">
        <v>4.2063033781338202E-2</v>
      </c>
      <c r="CD12" s="17">
        <v>4.6777833096064002E-2</v>
      </c>
      <c r="CE12" s="17"/>
      <c r="CF12" s="17">
        <v>5.4092964809335099E-2</v>
      </c>
      <c r="CG12" s="17">
        <v>5.2666869306054097E-2</v>
      </c>
      <c r="CH12" s="17">
        <v>5.0177363965052901E-2</v>
      </c>
      <c r="CI12" s="17">
        <v>3.4881903095766102E-2</v>
      </c>
      <c r="CJ12" s="17">
        <v>5.1075205735372303E-2</v>
      </c>
      <c r="CK12" s="17"/>
      <c r="CL12" s="17">
        <v>2.7909316972376301E-2</v>
      </c>
      <c r="CM12" s="17"/>
      <c r="CN12" s="17">
        <v>3.50932273638652E-2</v>
      </c>
      <c r="CO12" s="17">
        <v>6.2907162237272302E-2</v>
      </c>
      <c r="CP12" s="17">
        <v>7.0405929789805699E-2</v>
      </c>
    </row>
    <row r="13" spans="2:94" x14ac:dyDescent="0.35">
      <c r="B13" s="18" t="s">
        <v>209</v>
      </c>
      <c r="C13" s="17">
        <v>3.71522993481192E-2</v>
      </c>
      <c r="D13" s="17">
        <v>4.9512100674316398E-2</v>
      </c>
      <c r="E13" s="17">
        <v>2.53845182206319E-2</v>
      </c>
      <c r="F13" s="17"/>
      <c r="G13" s="17">
        <v>2.0887556434929001E-2</v>
      </c>
      <c r="H13" s="17">
        <v>1.43951733080213E-2</v>
      </c>
      <c r="I13" s="17">
        <v>2.7356564910728499E-2</v>
      </c>
      <c r="J13" s="17">
        <v>3.18830050278621E-2</v>
      </c>
      <c r="K13" s="17">
        <v>5.2366021246173303E-2</v>
      </c>
      <c r="L13" s="17">
        <v>6.8700141073995802E-2</v>
      </c>
      <c r="M13" s="17"/>
      <c r="N13" s="17">
        <v>4.2432436240692602E-2</v>
      </c>
      <c r="O13" s="17">
        <v>3.6798545797021499E-2</v>
      </c>
      <c r="P13" s="17">
        <v>3.6967751382387302E-2</v>
      </c>
      <c r="Q13" s="17">
        <v>3.2462748182265501E-2</v>
      </c>
      <c r="R13" s="17"/>
      <c r="S13" s="17">
        <v>2.3786965804920301E-2</v>
      </c>
      <c r="T13" s="17">
        <v>5.66535322027941E-2</v>
      </c>
      <c r="U13" s="17">
        <v>4.7247537628690203E-2</v>
      </c>
      <c r="V13" s="17">
        <v>4.2655005067920901E-2</v>
      </c>
      <c r="W13" s="17">
        <v>3.8944603364562999E-2</v>
      </c>
      <c r="X13" s="17">
        <v>4.1439602709526499E-2</v>
      </c>
      <c r="Y13" s="17">
        <v>2.8034525432564301E-2</v>
      </c>
      <c r="Z13" s="17">
        <v>3.0150760090981599E-2</v>
      </c>
      <c r="AA13" s="17">
        <v>2.9093549830748199E-2</v>
      </c>
      <c r="AB13" s="17">
        <v>3.4157856384396799E-2</v>
      </c>
      <c r="AC13" s="17">
        <v>3.0827093212131298E-2</v>
      </c>
      <c r="AD13" s="17"/>
      <c r="AE13" s="17">
        <v>6.9663382781623401E-2</v>
      </c>
      <c r="AF13" s="17">
        <v>1.8501578188871302E-2</v>
      </c>
      <c r="AG13" s="17">
        <v>2.37100903307618E-2</v>
      </c>
      <c r="AH13" s="17"/>
      <c r="AI13" s="17">
        <v>6.8808052144261098E-2</v>
      </c>
      <c r="AJ13" s="17">
        <v>1.0520632629184699E-2</v>
      </c>
      <c r="AK13" s="17">
        <v>2.2668473897408399E-2</v>
      </c>
      <c r="AL13" s="17">
        <v>0.13430347742093501</v>
      </c>
      <c r="AM13" s="17">
        <v>2.3524379704521099E-2</v>
      </c>
      <c r="AN13" s="17"/>
      <c r="AO13" s="17">
        <v>6.5864283135039101E-2</v>
      </c>
      <c r="AP13" s="17">
        <v>7.0453893238898004E-3</v>
      </c>
      <c r="AQ13" s="17">
        <v>1.7583951269987599E-2</v>
      </c>
      <c r="AR13" s="17"/>
      <c r="AS13" s="17">
        <v>3.4215980012299502E-2</v>
      </c>
      <c r="AT13" s="17">
        <v>3.6592781921203701E-2</v>
      </c>
      <c r="AU13" s="17">
        <v>4.1908071120514298E-2</v>
      </c>
      <c r="AV13" s="17">
        <v>2.7451161074839098E-2</v>
      </c>
      <c r="AW13" s="17">
        <v>0</v>
      </c>
      <c r="AX13" s="17"/>
      <c r="AY13" s="17">
        <v>0</v>
      </c>
      <c r="AZ13" s="17">
        <v>2.4514943960242098E-2</v>
      </c>
      <c r="BA13" s="17">
        <v>3.6086159496323697E-2</v>
      </c>
      <c r="BB13" s="17">
        <v>4.47741315986264E-2</v>
      </c>
      <c r="BC13" s="17">
        <v>3.4528014582579598E-2</v>
      </c>
      <c r="BD13" s="17">
        <v>4.78683572436924E-2</v>
      </c>
      <c r="BE13" s="17">
        <v>4.0947112108682397E-2</v>
      </c>
      <c r="BF13" s="17">
        <v>2.7520174990793501E-2</v>
      </c>
      <c r="BG13" s="17">
        <v>3.5419494976290399E-2</v>
      </c>
      <c r="BH13" s="17">
        <v>3.7856780925115997E-2</v>
      </c>
      <c r="BI13" s="17">
        <v>4.8317084292987901E-2</v>
      </c>
      <c r="BJ13" s="17">
        <v>2.84359003153896E-2</v>
      </c>
      <c r="BK13" s="17">
        <v>5.4147224809435998E-2</v>
      </c>
      <c r="BL13" s="17">
        <v>3.9488925259201502E-2</v>
      </c>
      <c r="BM13" s="17">
        <v>1.3427144970414501E-2</v>
      </c>
      <c r="BN13" s="17">
        <v>1.9197164758632701E-2</v>
      </c>
      <c r="BO13" s="17"/>
      <c r="BP13" s="17">
        <v>2.6461078994397001E-2</v>
      </c>
      <c r="BQ13" s="17">
        <v>3.2843084140417297E-2</v>
      </c>
      <c r="BR13" s="17">
        <v>4.1922054730033798E-2</v>
      </c>
      <c r="BS13" s="17">
        <v>4.28941903549011E-2</v>
      </c>
      <c r="BT13" s="17">
        <v>4.1214326927642903E-2</v>
      </c>
      <c r="BU13" s="17">
        <v>6.2731649643754703E-2</v>
      </c>
      <c r="BV13" s="17"/>
      <c r="BW13" s="17">
        <v>5.1608130406434902E-2</v>
      </c>
      <c r="BX13" s="17">
        <v>3.0526017875041202E-2</v>
      </c>
      <c r="BY13" s="17">
        <v>3.8372922711489899E-2</v>
      </c>
      <c r="BZ13" s="17">
        <v>4.6439081970990899E-2</v>
      </c>
      <c r="CA13" s="17">
        <v>3.8866382626865703E-2</v>
      </c>
      <c r="CB13" s="17">
        <v>3.11257008441292E-2</v>
      </c>
      <c r="CC13" s="17">
        <v>3.9021275369233603E-2</v>
      </c>
      <c r="CD13" s="17">
        <v>3.4145684093473697E-2</v>
      </c>
      <c r="CE13" s="17"/>
      <c r="CF13" s="17">
        <v>4.8637176371291301E-2</v>
      </c>
      <c r="CG13" s="17">
        <v>4.3021131328422002E-2</v>
      </c>
      <c r="CH13" s="17">
        <v>3.05117637410884E-2</v>
      </c>
      <c r="CI13" s="17">
        <v>3.0467233008574901E-2</v>
      </c>
      <c r="CJ13" s="17">
        <v>4.8862365257941603E-2</v>
      </c>
      <c r="CK13" s="17"/>
      <c r="CL13" s="17">
        <v>1.11069686891286E-2</v>
      </c>
      <c r="CM13" s="17"/>
      <c r="CN13" s="17">
        <v>3.0733530080220901E-2</v>
      </c>
      <c r="CO13" s="17">
        <v>2.9843726976421299E-2</v>
      </c>
      <c r="CP13" s="17">
        <v>5.7637671969287499E-2</v>
      </c>
    </row>
    <row r="14" spans="2:94" x14ac:dyDescent="0.35">
      <c r="B14" s="18" t="s">
        <v>133</v>
      </c>
      <c r="C14" s="17">
        <v>7.4880515172881398E-2</v>
      </c>
      <c r="D14" s="17">
        <v>5.3716903646998299E-2</v>
      </c>
      <c r="E14" s="17">
        <v>9.5613374632548404E-2</v>
      </c>
      <c r="F14" s="17"/>
      <c r="G14" s="17">
        <v>6.4278119951348606E-2</v>
      </c>
      <c r="H14" s="17">
        <v>6.9752593740219596E-2</v>
      </c>
      <c r="I14" s="17">
        <v>6.7163998181336906E-2</v>
      </c>
      <c r="J14" s="17">
        <v>9.5879293985913897E-2</v>
      </c>
      <c r="K14" s="17">
        <v>7.3318004216887001E-2</v>
      </c>
      <c r="L14" s="17">
        <v>7.6456705201116401E-2</v>
      </c>
      <c r="M14" s="17"/>
      <c r="N14" s="17">
        <v>4.8846954149741502E-2</v>
      </c>
      <c r="O14" s="17">
        <v>7.1451507061200001E-2</v>
      </c>
      <c r="P14" s="17">
        <v>7.3584450084925201E-2</v>
      </c>
      <c r="Q14" s="17">
        <v>0.10774240997237999</v>
      </c>
      <c r="R14" s="17"/>
      <c r="S14" s="17">
        <v>6.7921153051104993E-2</v>
      </c>
      <c r="T14" s="17">
        <v>7.9785846226323301E-2</v>
      </c>
      <c r="U14" s="17">
        <v>7.5037282693011395E-2</v>
      </c>
      <c r="V14" s="17">
        <v>9.0464038299645402E-2</v>
      </c>
      <c r="W14" s="17">
        <v>8.7350380361405106E-2</v>
      </c>
      <c r="X14" s="17">
        <v>9.6384704290408602E-2</v>
      </c>
      <c r="Y14" s="17">
        <v>4.60910159492815E-2</v>
      </c>
      <c r="Z14" s="17">
        <v>4.7917117540375503E-2</v>
      </c>
      <c r="AA14" s="17">
        <v>7.9517710688130905E-2</v>
      </c>
      <c r="AB14" s="17">
        <v>7.1246393309999198E-2</v>
      </c>
      <c r="AC14" s="17">
        <v>6.1052457658915003E-2</v>
      </c>
      <c r="AD14" s="17"/>
      <c r="AE14" s="17">
        <v>7.5551254641641502E-2</v>
      </c>
      <c r="AF14" s="17">
        <v>5.9829107034301499E-2</v>
      </c>
      <c r="AG14" s="17">
        <v>0.106601703404604</v>
      </c>
      <c r="AH14" s="17"/>
      <c r="AI14" s="17">
        <v>6.6042261782327999E-2</v>
      </c>
      <c r="AJ14" s="17">
        <v>4.6762457371927101E-2</v>
      </c>
      <c r="AK14" s="17">
        <v>2.8144241883379401E-2</v>
      </c>
      <c r="AL14" s="17">
        <v>8.7097519935018797E-2</v>
      </c>
      <c r="AM14" s="17">
        <v>0.15168029990212101</v>
      </c>
      <c r="AN14" s="17"/>
      <c r="AO14" s="17">
        <v>5.8089024789713103E-2</v>
      </c>
      <c r="AP14" s="17">
        <v>4.61130894075788E-2</v>
      </c>
      <c r="AQ14" s="17">
        <v>3.67703232949919E-2</v>
      </c>
      <c r="AR14" s="17"/>
      <c r="AS14" s="17">
        <v>9.2835102939096401E-2</v>
      </c>
      <c r="AT14" s="17">
        <v>9.4963455433559996E-2</v>
      </c>
      <c r="AU14" s="17">
        <v>5.52440375335378E-2</v>
      </c>
      <c r="AV14" s="17">
        <v>5.04604548297269E-2</v>
      </c>
      <c r="AW14" s="17">
        <v>1.93397782047218E-2</v>
      </c>
      <c r="AX14" s="17"/>
      <c r="AY14" s="17">
        <v>0.16811354347340701</v>
      </c>
      <c r="AZ14" s="17">
        <v>0.10462797235245699</v>
      </c>
      <c r="BA14" s="17">
        <v>9.4817703363840503E-2</v>
      </c>
      <c r="BB14" s="17">
        <v>9.07159898003711E-2</v>
      </c>
      <c r="BC14" s="17">
        <v>5.7839444580346601E-2</v>
      </c>
      <c r="BD14" s="17">
        <v>7.1855707970613497E-2</v>
      </c>
      <c r="BE14" s="17">
        <v>9.0629806730688794E-2</v>
      </c>
      <c r="BF14" s="17">
        <v>7.4600555359047305E-2</v>
      </c>
      <c r="BG14" s="17">
        <v>4.49905454596723E-2</v>
      </c>
      <c r="BH14" s="17">
        <v>6.3368884054748595E-2</v>
      </c>
      <c r="BI14" s="17">
        <v>6.0331836494096902E-2</v>
      </c>
      <c r="BJ14" s="17">
        <v>3.3081022714399201E-2</v>
      </c>
      <c r="BK14" s="17">
        <v>5.8337639320618799E-2</v>
      </c>
      <c r="BL14" s="17">
        <v>5.4501150145349897E-2</v>
      </c>
      <c r="BM14" s="17">
        <v>3.95864188923453E-2</v>
      </c>
      <c r="BN14" s="17">
        <v>3.7313599733626399E-2</v>
      </c>
      <c r="BO14" s="17"/>
      <c r="BP14" s="17">
        <v>6.1272769278378998E-2</v>
      </c>
      <c r="BQ14" s="17">
        <v>7.7270030807700299E-2</v>
      </c>
      <c r="BR14" s="17">
        <v>9.1031332567276302E-2</v>
      </c>
      <c r="BS14" s="17">
        <v>7.7996036623895204E-2</v>
      </c>
      <c r="BT14" s="17">
        <v>7.9616794731789606E-2</v>
      </c>
      <c r="BU14" s="17">
        <v>6.0549175090209503E-2</v>
      </c>
      <c r="BV14" s="17"/>
      <c r="BW14" s="17">
        <v>0.101920282761671</v>
      </c>
      <c r="BX14" s="17">
        <v>7.2412653347859096E-2</v>
      </c>
      <c r="BY14" s="17">
        <v>6.1387069147270198E-2</v>
      </c>
      <c r="BZ14" s="17">
        <v>7.1387164196410793E-2</v>
      </c>
      <c r="CA14" s="17">
        <v>5.5553880366067697E-2</v>
      </c>
      <c r="CB14" s="17">
        <v>7.8607456844492496E-2</v>
      </c>
      <c r="CC14" s="17">
        <v>7.1221777738700101E-2</v>
      </c>
      <c r="CD14" s="17">
        <v>0.13646709793852199</v>
      </c>
      <c r="CE14" s="17"/>
      <c r="CF14" s="17">
        <v>4.04433654316056E-2</v>
      </c>
      <c r="CG14" s="17">
        <v>6.6886275828737005E-2</v>
      </c>
      <c r="CH14" s="17">
        <v>8.0578387546958202E-2</v>
      </c>
      <c r="CI14" s="17">
        <v>9.2335129820170503E-2</v>
      </c>
      <c r="CJ14" s="17">
        <v>0.10494731087130101</v>
      </c>
      <c r="CK14" s="17"/>
      <c r="CL14" s="17">
        <v>4.5450181249261597E-2</v>
      </c>
      <c r="CM14" s="17"/>
      <c r="CN14" s="17">
        <v>8.0025870219943201E-2</v>
      </c>
      <c r="CO14" s="17">
        <v>8.5325292449260307E-2</v>
      </c>
      <c r="CP14" s="17">
        <v>5.4809210994718402E-2</v>
      </c>
    </row>
    <row r="15" spans="2:94" x14ac:dyDescent="0.35">
      <c r="B15" s="18" t="s">
        <v>145</v>
      </c>
      <c r="C15" s="20">
        <v>0.62190476488869895</v>
      </c>
      <c r="D15" s="20">
        <v>0.65086509212931198</v>
      </c>
      <c r="E15" s="20">
        <v>0.59213122284023501</v>
      </c>
      <c r="F15" s="20"/>
      <c r="G15" s="20">
        <v>0.63903448594739798</v>
      </c>
      <c r="H15" s="20">
        <v>0.65951686198668702</v>
      </c>
      <c r="I15" s="20">
        <v>0.65697790630866004</v>
      </c>
      <c r="J15" s="20">
        <v>0.62959579943751198</v>
      </c>
      <c r="K15" s="20">
        <v>0.61162922200856695</v>
      </c>
      <c r="L15" s="20">
        <v>0.55176102866615795</v>
      </c>
      <c r="M15" s="20"/>
      <c r="N15" s="20">
        <v>0.64960864521308204</v>
      </c>
      <c r="O15" s="20">
        <v>0.64218508173987998</v>
      </c>
      <c r="P15" s="20">
        <v>0.61966697657344005</v>
      </c>
      <c r="Q15" s="20">
        <v>0.57119333318447296</v>
      </c>
      <c r="R15" s="20"/>
      <c r="S15" s="20">
        <v>0.65466912402643596</v>
      </c>
      <c r="T15" s="20">
        <v>0.61119628165470796</v>
      </c>
      <c r="U15" s="20">
        <v>0.57166093446689303</v>
      </c>
      <c r="V15" s="20">
        <v>0.60267715065708605</v>
      </c>
      <c r="W15" s="20">
        <v>0.58252768091649498</v>
      </c>
      <c r="X15" s="20">
        <v>0.59808178891710095</v>
      </c>
      <c r="Y15" s="20">
        <v>0.69859598017159796</v>
      </c>
      <c r="Z15" s="20">
        <v>0.64067863096510402</v>
      </c>
      <c r="AA15" s="20">
        <v>0.62035190205952895</v>
      </c>
      <c r="AB15" s="20">
        <v>0.62405750684069705</v>
      </c>
      <c r="AC15" s="20">
        <v>0.63314859988278605</v>
      </c>
      <c r="AD15" s="20"/>
      <c r="AE15" s="20">
        <v>0.56127077970346795</v>
      </c>
      <c r="AF15" s="20">
        <v>0.68141436375210795</v>
      </c>
      <c r="AG15" s="20">
        <v>0.59070880671894899</v>
      </c>
      <c r="AH15" s="20"/>
      <c r="AI15" s="20">
        <v>0.54903571222607905</v>
      </c>
      <c r="AJ15" s="20">
        <v>0.74686859145137996</v>
      </c>
      <c r="AK15" s="20">
        <v>0.71113793072498799</v>
      </c>
      <c r="AL15" s="20">
        <v>0.46493120133023402</v>
      </c>
      <c r="AM15" s="20">
        <v>0.55033644073140597</v>
      </c>
      <c r="AN15" s="20"/>
      <c r="AO15" s="20">
        <v>0.53474378412010204</v>
      </c>
      <c r="AP15" s="20">
        <v>0.76409397000049295</v>
      </c>
      <c r="AQ15" s="20">
        <v>0.66531229667647196</v>
      </c>
      <c r="AR15" s="20"/>
      <c r="AS15" s="20">
        <v>0.55509139969441901</v>
      </c>
      <c r="AT15" s="20">
        <v>0.607619420994015</v>
      </c>
      <c r="AU15" s="20">
        <v>0.65121712078897098</v>
      </c>
      <c r="AV15" s="20">
        <v>0.72971735910171398</v>
      </c>
      <c r="AW15" s="20">
        <v>0.66249918233649596</v>
      </c>
      <c r="AX15" s="20"/>
      <c r="AY15" s="20">
        <v>0.57063291880900202</v>
      </c>
      <c r="AZ15" s="20">
        <v>0.55580345500317396</v>
      </c>
      <c r="BA15" s="20">
        <v>0.60936137224484999</v>
      </c>
      <c r="BB15" s="20">
        <v>0.60268521590660995</v>
      </c>
      <c r="BC15" s="20">
        <v>0.63128615433507496</v>
      </c>
      <c r="BD15" s="20">
        <v>0.63577631362735498</v>
      </c>
      <c r="BE15" s="20">
        <v>0.57473235110699405</v>
      </c>
      <c r="BF15" s="20">
        <v>0.63001728462586204</v>
      </c>
      <c r="BG15" s="20">
        <v>0.60374884087148895</v>
      </c>
      <c r="BH15" s="20">
        <v>0.65045936954230299</v>
      </c>
      <c r="BI15" s="20">
        <v>0.61049960932662195</v>
      </c>
      <c r="BJ15" s="20">
        <v>0.69594509183666897</v>
      </c>
      <c r="BK15" s="20">
        <v>0.65825157259121603</v>
      </c>
      <c r="BL15" s="20">
        <v>0.65837097333880401</v>
      </c>
      <c r="BM15" s="20">
        <v>0.72737949564956805</v>
      </c>
      <c r="BN15" s="20">
        <v>0.76037266752770305</v>
      </c>
      <c r="BO15" s="20"/>
      <c r="BP15" s="20">
        <v>0.66495436131104102</v>
      </c>
      <c r="BQ15" s="20">
        <v>0.62853939552163995</v>
      </c>
      <c r="BR15" s="20">
        <v>0.60622062376914998</v>
      </c>
      <c r="BS15" s="20">
        <v>0.60688597385023202</v>
      </c>
      <c r="BT15" s="20">
        <v>0.59183354199831495</v>
      </c>
      <c r="BU15" s="20">
        <v>0.56315156998955695</v>
      </c>
      <c r="BV15" s="20"/>
      <c r="BW15" s="20">
        <v>0.58565764204981696</v>
      </c>
      <c r="BX15" s="20">
        <v>0.62776819907827397</v>
      </c>
      <c r="BY15" s="20">
        <v>0.63441419456191706</v>
      </c>
      <c r="BZ15" s="20">
        <v>0.616958953017263</v>
      </c>
      <c r="CA15" s="20">
        <v>0.627848906696857</v>
      </c>
      <c r="CB15" s="20">
        <v>0.65762768675023198</v>
      </c>
      <c r="CC15" s="20">
        <v>0.69443231488437895</v>
      </c>
      <c r="CD15" s="20">
        <v>0.55717569538835998</v>
      </c>
      <c r="CE15" s="20"/>
      <c r="CF15" s="20">
        <v>0.64122173136544502</v>
      </c>
      <c r="CG15" s="20">
        <v>0.61687125621165695</v>
      </c>
      <c r="CH15" s="20">
        <v>0.62851365137215498</v>
      </c>
      <c r="CI15" s="20">
        <v>0.62341106532645296</v>
      </c>
      <c r="CJ15" s="20">
        <v>0.54949227317317695</v>
      </c>
      <c r="CK15" s="20"/>
      <c r="CL15" s="20">
        <v>0.73557989217453101</v>
      </c>
      <c r="CM15" s="20"/>
      <c r="CN15" s="20">
        <v>0.66125980897462899</v>
      </c>
      <c r="CO15" s="20">
        <v>0.56997178736601695</v>
      </c>
      <c r="CP15" s="20">
        <v>0.57329993621297703</v>
      </c>
    </row>
    <row r="16" spans="2:94" x14ac:dyDescent="0.35">
      <c r="B16" s="18" t="s">
        <v>146</v>
      </c>
      <c r="C16" s="20">
        <v>8.6322232812524394E-2</v>
      </c>
      <c r="D16" s="20">
        <v>0.100703770816379</v>
      </c>
      <c r="E16" s="20">
        <v>7.2969439532606206E-2</v>
      </c>
      <c r="F16" s="20"/>
      <c r="G16" s="20">
        <v>8.8588912197181097E-2</v>
      </c>
      <c r="H16" s="20">
        <v>6.05142554395438E-2</v>
      </c>
      <c r="I16" s="20">
        <v>6.2575016433764202E-2</v>
      </c>
      <c r="J16" s="20">
        <v>6.6705763517914393E-2</v>
      </c>
      <c r="K16" s="20">
        <v>9.6689974946178495E-2</v>
      </c>
      <c r="L16" s="20">
        <v>0.134233718198567</v>
      </c>
      <c r="M16" s="20"/>
      <c r="N16" s="20">
        <v>9.4769865045652504E-2</v>
      </c>
      <c r="O16" s="20">
        <v>8.4017698893112794E-2</v>
      </c>
      <c r="P16" s="20">
        <v>9.0265369339890794E-2</v>
      </c>
      <c r="Q16" s="20">
        <v>7.7249649991900801E-2</v>
      </c>
      <c r="R16" s="20"/>
      <c r="S16" s="20">
        <v>6.5133913188255496E-2</v>
      </c>
      <c r="T16" s="20">
        <v>9.1157182120669894E-2</v>
      </c>
      <c r="U16" s="20">
        <v>0.102158878271379</v>
      </c>
      <c r="V16" s="20">
        <v>8.3842832530683795E-2</v>
      </c>
      <c r="W16" s="20">
        <v>9.3313117706014206E-2</v>
      </c>
      <c r="X16" s="20">
        <v>0.109622287710421</v>
      </c>
      <c r="Y16" s="20">
        <v>6.4702630731201194E-2</v>
      </c>
      <c r="Z16" s="20">
        <v>7.1566843109747494E-2</v>
      </c>
      <c r="AA16" s="20">
        <v>8.0064966025573198E-2</v>
      </c>
      <c r="AB16" s="20">
        <v>0.10823829528227601</v>
      </c>
      <c r="AC16" s="20">
        <v>8.1096937085381599E-2</v>
      </c>
      <c r="AD16" s="20"/>
      <c r="AE16" s="20">
        <v>0.12981390297084899</v>
      </c>
      <c r="AF16" s="20">
        <v>6.2798275200401293E-2</v>
      </c>
      <c r="AG16" s="20">
        <v>6.07352418169557E-2</v>
      </c>
      <c r="AH16" s="20"/>
      <c r="AI16" s="20">
        <v>0.13640994382903801</v>
      </c>
      <c r="AJ16" s="20">
        <v>4.9535964107722999E-2</v>
      </c>
      <c r="AK16" s="20">
        <v>6.9271616005693606E-2</v>
      </c>
      <c r="AL16" s="20">
        <v>0.206627969586758</v>
      </c>
      <c r="AM16" s="20">
        <v>5.4504845787988802E-2</v>
      </c>
      <c r="AN16" s="20"/>
      <c r="AO16" s="20">
        <v>0.14500846629589001</v>
      </c>
      <c r="AP16" s="20">
        <v>3.8005565133139498E-2</v>
      </c>
      <c r="AQ16" s="20">
        <v>6.9959054175842098E-2</v>
      </c>
      <c r="AR16" s="20"/>
      <c r="AS16" s="20">
        <v>8.7863444312603803E-2</v>
      </c>
      <c r="AT16" s="20">
        <v>8.5630654647708401E-2</v>
      </c>
      <c r="AU16" s="20">
        <v>8.55867990538874E-2</v>
      </c>
      <c r="AV16" s="20">
        <v>7.5362330042702097E-2</v>
      </c>
      <c r="AW16" s="20">
        <v>6.7245882254300005E-2</v>
      </c>
      <c r="AX16" s="20"/>
      <c r="AY16" s="20">
        <v>0.106353561677913</v>
      </c>
      <c r="AZ16" s="20">
        <v>9.0281593013698494E-2</v>
      </c>
      <c r="BA16" s="20">
        <v>8.8611042579626695E-2</v>
      </c>
      <c r="BB16" s="20">
        <v>7.8200073628235195E-2</v>
      </c>
      <c r="BC16" s="20">
        <v>8.8331587870276604E-2</v>
      </c>
      <c r="BD16" s="20">
        <v>9.0781548595873604E-2</v>
      </c>
      <c r="BE16" s="20">
        <v>9.4617878291324495E-2</v>
      </c>
      <c r="BF16" s="20">
        <v>6.87189034685841E-2</v>
      </c>
      <c r="BG16" s="20">
        <v>8.3993607564819203E-2</v>
      </c>
      <c r="BH16" s="20">
        <v>9.0215622634075496E-2</v>
      </c>
      <c r="BI16" s="20">
        <v>0.101748826561426</v>
      </c>
      <c r="BJ16" s="20">
        <v>9.8206685132164601E-2</v>
      </c>
      <c r="BK16" s="20">
        <v>8.3544800680847298E-2</v>
      </c>
      <c r="BL16" s="20">
        <v>6.8771232007762903E-2</v>
      </c>
      <c r="BM16" s="20">
        <v>9.1894191084096896E-2</v>
      </c>
      <c r="BN16" s="20">
        <v>5.0903657316682401E-2</v>
      </c>
      <c r="BO16" s="20"/>
      <c r="BP16" s="20">
        <v>6.6639266099703998E-2</v>
      </c>
      <c r="BQ16" s="20">
        <v>7.2122724813015501E-2</v>
      </c>
      <c r="BR16" s="20">
        <v>0.11136115938934001</v>
      </c>
      <c r="BS16" s="20">
        <v>9.7606043795208305E-2</v>
      </c>
      <c r="BT16" s="20">
        <v>9.4627438431671304E-2</v>
      </c>
      <c r="BU16" s="20">
        <v>0.12161084907549601</v>
      </c>
      <c r="BV16" s="20"/>
      <c r="BW16" s="20">
        <v>9.1338125261109099E-2</v>
      </c>
      <c r="BX16" s="20">
        <v>8.1693286870370294E-2</v>
      </c>
      <c r="BY16" s="20">
        <v>8.6390256625975506E-2</v>
      </c>
      <c r="BZ16" s="20">
        <v>9.4142092384793305E-2</v>
      </c>
      <c r="CA16" s="20">
        <v>8.9924833563437404E-2</v>
      </c>
      <c r="CB16" s="20">
        <v>0.100475327411987</v>
      </c>
      <c r="CC16" s="20">
        <v>8.1084309150571798E-2</v>
      </c>
      <c r="CD16" s="20">
        <v>8.0923517189537705E-2</v>
      </c>
      <c r="CE16" s="20"/>
      <c r="CF16" s="20">
        <v>0.102730141180626</v>
      </c>
      <c r="CG16" s="20">
        <v>9.5688000634476106E-2</v>
      </c>
      <c r="CH16" s="20">
        <v>8.0689127706141298E-2</v>
      </c>
      <c r="CI16" s="20">
        <v>6.5349136104341093E-2</v>
      </c>
      <c r="CJ16" s="20">
        <v>9.9937570993313907E-2</v>
      </c>
      <c r="CK16" s="20"/>
      <c r="CL16" s="20">
        <v>3.9016285661504897E-2</v>
      </c>
      <c r="CM16" s="20"/>
      <c r="CN16" s="20">
        <v>6.5826757444086101E-2</v>
      </c>
      <c r="CO16" s="20">
        <v>9.2750889213693594E-2</v>
      </c>
      <c r="CP16" s="20">
        <v>0.12804360175909299</v>
      </c>
    </row>
    <row r="17" spans="2:94" x14ac:dyDescent="0.35">
      <c r="B17" s="18" t="s">
        <v>147</v>
      </c>
      <c r="C17" s="21">
        <v>0.53558253207617501</v>
      </c>
      <c r="D17" s="21">
        <v>0.55016132131293305</v>
      </c>
      <c r="E17" s="21">
        <v>0.51916178330762897</v>
      </c>
      <c r="F17" s="21"/>
      <c r="G17" s="21">
        <v>0.55044557375021597</v>
      </c>
      <c r="H17" s="21">
        <v>0.59900260654714299</v>
      </c>
      <c r="I17" s="21">
        <v>0.59440288987489598</v>
      </c>
      <c r="J17" s="21">
        <v>0.56289003591959696</v>
      </c>
      <c r="K17" s="21">
        <v>0.51493924706238803</v>
      </c>
      <c r="L17" s="21">
        <v>0.41752731046759101</v>
      </c>
      <c r="M17" s="21"/>
      <c r="N17" s="21">
        <v>0.55483878016743005</v>
      </c>
      <c r="O17" s="21">
        <v>0.55816738284676704</v>
      </c>
      <c r="P17" s="21">
        <v>0.52940160723354901</v>
      </c>
      <c r="Q17" s="21">
        <v>0.49394368319257198</v>
      </c>
      <c r="R17" s="21"/>
      <c r="S17" s="21">
        <v>0.58953521083818095</v>
      </c>
      <c r="T17" s="21">
        <v>0.52003909953403804</v>
      </c>
      <c r="U17" s="21">
        <v>0.46950205619551399</v>
      </c>
      <c r="V17" s="21">
        <v>0.51883431812640302</v>
      </c>
      <c r="W17" s="21">
        <v>0.48921456321048101</v>
      </c>
      <c r="X17" s="21">
        <v>0.48845950120668002</v>
      </c>
      <c r="Y17" s="21">
        <v>0.63389334944039699</v>
      </c>
      <c r="Z17" s="21">
        <v>0.56911178785535599</v>
      </c>
      <c r="AA17" s="21">
        <v>0.54028693603395594</v>
      </c>
      <c r="AB17" s="21">
        <v>0.51581921155842103</v>
      </c>
      <c r="AC17" s="21">
        <v>0.55205166279740503</v>
      </c>
      <c r="AD17" s="21"/>
      <c r="AE17" s="21">
        <v>0.43145687673261901</v>
      </c>
      <c r="AF17" s="21">
        <v>0.61861608855170702</v>
      </c>
      <c r="AG17" s="21">
        <v>0.52997356490199399</v>
      </c>
      <c r="AH17" s="21"/>
      <c r="AI17" s="21">
        <v>0.41262576839704102</v>
      </c>
      <c r="AJ17" s="21">
        <v>0.69733262734365697</v>
      </c>
      <c r="AK17" s="21">
        <v>0.64186631471929501</v>
      </c>
      <c r="AL17" s="21">
        <v>0.25830323174347602</v>
      </c>
      <c r="AM17" s="21">
        <v>0.495831594943417</v>
      </c>
      <c r="AN17" s="21"/>
      <c r="AO17" s="21">
        <v>0.389735317824211</v>
      </c>
      <c r="AP17" s="21">
        <v>0.72608840486735304</v>
      </c>
      <c r="AQ17" s="21">
        <v>0.59535324250063004</v>
      </c>
      <c r="AR17" s="21"/>
      <c r="AS17" s="21">
        <v>0.467227955381815</v>
      </c>
      <c r="AT17" s="21">
        <v>0.52198876634630698</v>
      </c>
      <c r="AU17" s="21">
        <v>0.56563032173508399</v>
      </c>
      <c r="AV17" s="21">
        <v>0.65435502905901199</v>
      </c>
      <c r="AW17" s="21">
        <v>0.59525330008219601</v>
      </c>
      <c r="AX17" s="21"/>
      <c r="AY17" s="21">
        <v>0.46427935713108898</v>
      </c>
      <c r="AZ17" s="21">
        <v>0.46552186198947598</v>
      </c>
      <c r="BA17" s="21">
        <v>0.52075032966522405</v>
      </c>
      <c r="BB17" s="21">
        <v>0.52448514227837495</v>
      </c>
      <c r="BC17" s="21">
        <v>0.542954566464799</v>
      </c>
      <c r="BD17" s="21">
        <v>0.54499476503148103</v>
      </c>
      <c r="BE17" s="21">
        <v>0.48011447281566899</v>
      </c>
      <c r="BF17" s="21">
        <v>0.56129838115727804</v>
      </c>
      <c r="BG17" s="21">
        <v>0.51975523330666895</v>
      </c>
      <c r="BH17" s="21">
        <v>0.56024374690822798</v>
      </c>
      <c r="BI17" s="21">
        <v>0.50875078276519603</v>
      </c>
      <c r="BJ17" s="21">
        <v>0.59773840670450495</v>
      </c>
      <c r="BK17" s="21">
        <v>0.57470677191036801</v>
      </c>
      <c r="BL17" s="21">
        <v>0.58959974133104098</v>
      </c>
      <c r="BM17" s="21">
        <v>0.63548530456547103</v>
      </c>
      <c r="BN17" s="21">
        <v>0.70946901021102105</v>
      </c>
      <c r="BO17" s="21"/>
      <c r="BP17" s="21">
        <v>0.59831509521133697</v>
      </c>
      <c r="BQ17" s="21">
        <v>0.55641667070862499</v>
      </c>
      <c r="BR17" s="21">
        <v>0.49485946437980999</v>
      </c>
      <c r="BS17" s="21">
        <v>0.50927993005502403</v>
      </c>
      <c r="BT17" s="21">
        <v>0.49720610356664402</v>
      </c>
      <c r="BU17" s="21">
        <v>0.44154072091406099</v>
      </c>
      <c r="BV17" s="21"/>
      <c r="BW17" s="21">
        <v>0.494319516788708</v>
      </c>
      <c r="BX17" s="21">
        <v>0.54607491220790305</v>
      </c>
      <c r="BY17" s="21">
        <v>0.54802393793594195</v>
      </c>
      <c r="BZ17" s="21">
        <v>0.52281686063247002</v>
      </c>
      <c r="CA17" s="21">
        <v>0.53792407313342006</v>
      </c>
      <c r="CB17" s="21">
        <v>0.55715235933824503</v>
      </c>
      <c r="CC17" s="21">
        <v>0.61334800573380699</v>
      </c>
      <c r="CD17" s="21">
        <v>0.47625217819882198</v>
      </c>
      <c r="CE17" s="21"/>
      <c r="CF17" s="21">
        <v>0.53849159018481796</v>
      </c>
      <c r="CG17" s="21">
        <v>0.52118325557718104</v>
      </c>
      <c r="CH17" s="21">
        <v>0.54782452366601397</v>
      </c>
      <c r="CI17" s="21">
        <v>0.55806192922211195</v>
      </c>
      <c r="CJ17" s="21">
        <v>0.44955470217986299</v>
      </c>
      <c r="CK17" s="21"/>
      <c r="CL17" s="21">
        <v>0.69656360651302696</v>
      </c>
      <c r="CM17" s="21"/>
      <c r="CN17" s="21">
        <v>0.59543305153054304</v>
      </c>
      <c r="CO17" s="21">
        <v>0.47722089815232399</v>
      </c>
      <c r="CP17" s="21">
        <v>0.44525633445388402</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E22"/>
  <sheetViews>
    <sheetView showGridLines="0" topLeftCell="A3" workbookViewId="0">
      <pane xSplit="2" topLeftCell="C1" activePane="topRight" state="frozen"/>
      <selection pane="topRight" activeCell="C6" sqref="C6"/>
    </sheetView>
  </sheetViews>
  <sheetFormatPr defaultColWidth="10.90625" defaultRowHeight="14.5" x14ac:dyDescent="0.35"/>
  <cols>
    <col min="2" max="2" width="25.7265625" customWidth="1"/>
    <col min="3" max="5" width="20.7265625" customWidth="1"/>
  </cols>
  <sheetData>
    <row r="2" spans="2:5" ht="40" customHeight="1" x14ac:dyDescent="0.35">
      <c r="D2" s="30" t="s">
        <v>189</v>
      </c>
      <c r="E2" s="26"/>
    </row>
    <row r="6" spans="2:5" ht="50" customHeight="1" x14ac:dyDescent="0.35">
      <c r="B6" s="23" t="s">
        <v>15</v>
      </c>
      <c r="C6" s="23" t="s">
        <v>352</v>
      </c>
      <c r="D6" s="23" t="s">
        <v>353</v>
      </c>
    </row>
    <row r="7" spans="2:5" x14ac:dyDescent="0.35">
      <c r="B7" s="18" t="s">
        <v>182</v>
      </c>
      <c r="C7" s="17">
        <v>0.195324663065259</v>
      </c>
      <c r="D7" s="17">
        <v>0.154016304810839</v>
      </c>
    </row>
    <row r="8" spans="2:5" x14ac:dyDescent="0.35">
      <c r="B8" s="18" t="s">
        <v>183</v>
      </c>
      <c r="C8" s="17">
        <v>0.36047433172854398</v>
      </c>
      <c r="D8" s="17">
        <v>0.33662879171855398</v>
      </c>
    </row>
    <row r="9" spans="2:5" x14ac:dyDescent="0.35">
      <c r="B9" s="18" t="s">
        <v>184</v>
      </c>
      <c r="C9" s="17">
        <v>0.24185970135811999</v>
      </c>
      <c r="D9" s="17">
        <v>0.242238430144645</v>
      </c>
    </row>
    <row r="10" spans="2:5" x14ac:dyDescent="0.35">
      <c r="B10" s="18" t="s">
        <v>185</v>
      </c>
      <c r="C10" s="17">
        <v>8.0281978809544297E-2</v>
      </c>
      <c r="D10" s="17">
        <v>0.12460006640144999</v>
      </c>
    </row>
    <row r="11" spans="2:5" x14ac:dyDescent="0.35">
      <c r="B11" s="18" t="s">
        <v>186</v>
      </c>
      <c r="C11" s="17">
        <v>3.6123570289703102E-2</v>
      </c>
      <c r="D11" s="17">
        <v>5.8281026839495702E-2</v>
      </c>
    </row>
    <row r="12" spans="2:5" x14ac:dyDescent="0.35">
      <c r="B12" s="18" t="s">
        <v>133</v>
      </c>
      <c r="C12" s="17">
        <v>8.5935754748830001E-2</v>
      </c>
      <c r="D12" s="17">
        <v>8.4235380085017006E-2</v>
      </c>
    </row>
    <row r="13" spans="2:5" x14ac:dyDescent="0.35">
      <c r="B13" s="22" t="s">
        <v>187</v>
      </c>
      <c r="C13" s="20">
        <v>0.55579899479380301</v>
      </c>
      <c r="D13" s="20">
        <v>0.49064509652939298</v>
      </c>
    </row>
    <row r="14" spans="2:5" x14ac:dyDescent="0.35">
      <c r="B14" s="22" t="s">
        <v>188</v>
      </c>
      <c r="C14" s="20">
        <v>0.116405549099247</v>
      </c>
      <c r="D14" s="20">
        <v>0.18288109324094501</v>
      </c>
    </row>
    <row r="15" spans="2:5" x14ac:dyDescent="0.35">
      <c r="B15" s="22" t="s">
        <v>147</v>
      </c>
      <c r="C15" s="21">
        <v>0.43939344569455602</v>
      </c>
      <c r="D15" s="21">
        <v>0.307764003288447</v>
      </c>
    </row>
    <row r="16" spans="2:5" x14ac:dyDescent="0.35">
      <c r="B16" s="16"/>
      <c r="C16" s="16"/>
      <c r="D16" s="16"/>
    </row>
    <row r="17" spans="2:2" x14ac:dyDescent="0.35">
      <c r="B17" t="s">
        <v>126</v>
      </c>
    </row>
    <row r="18" spans="2:2" x14ac:dyDescent="0.35">
      <c r="B18" t="s">
        <v>127</v>
      </c>
    </row>
    <row r="22" spans="2:2" x14ac:dyDescent="0.35">
      <c r="B22" s="8" t="str">
        <f>HYPERLINK("#'Contents'!A1", "Return to Contents")</f>
        <v>Return to Contents</v>
      </c>
    </row>
  </sheetData>
  <mergeCells count="1">
    <mergeCell ref="D2:E2"/>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CP22"/>
  <sheetViews>
    <sheetView showGridLines="0" topLeftCell="A6" workbookViewId="0">
      <pane xSplit="2" topLeftCell="CV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182</v>
      </c>
      <c r="C9" s="17">
        <v>0.154016304810839</v>
      </c>
      <c r="D9" s="17">
        <v>0.187070175777408</v>
      </c>
      <c r="E9" s="17">
        <v>0.122043772596182</v>
      </c>
      <c r="F9" s="17"/>
      <c r="G9" s="17">
        <v>0.16106759527496001</v>
      </c>
      <c r="H9" s="17">
        <v>0.17649526422445999</v>
      </c>
      <c r="I9" s="17">
        <v>0.15201744658029301</v>
      </c>
      <c r="J9" s="17">
        <v>0.136767359753933</v>
      </c>
      <c r="K9" s="17">
        <v>0.14748234459509699</v>
      </c>
      <c r="L9" s="17">
        <v>0.150898820274986</v>
      </c>
      <c r="M9" s="17"/>
      <c r="N9" s="17">
        <v>0.16827536991224701</v>
      </c>
      <c r="O9" s="17">
        <v>0.148607849441172</v>
      </c>
      <c r="P9" s="17">
        <v>0.15505463196452399</v>
      </c>
      <c r="Q9" s="17">
        <v>0.143393595181737</v>
      </c>
      <c r="R9" s="17"/>
      <c r="S9" s="17">
        <v>0.21100320429202701</v>
      </c>
      <c r="T9" s="17">
        <v>0.138156152589545</v>
      </c>
      <c r="U9" s="17">
        <v>0.13164698812553999</v>
      </c>
      <c r="V9" s="17">
        <v>0.144253376029674</v>
      </c>
      <c r="W9" s="17">
        <v>0.112361063974278</v>
      </c>
      <c r="X9" s="17">
        <v>0.143544748870646</v>
      </c>
      <c r="Y9" s="17">
        <v>0.17717412194884399</v>
      </c>
      <c r="Z9" s="17">
        <v>0.11611991355684299</v>
      </c>
      <c r="AA9" s="17">
        <v>0.15859691419056099</v>
      </c>
      <c r="AB9" s="17">
        <v>0.150559005190194</v>
      </c>
      <c r="AC9" s="17">
        <v>0.155823575596994</v>
      </c>
      <c r="AD9" s="17"/>
      <c r="AE9" s="17">
        <v>0.12778873103878899</v>
      </c>
      <c r="AF9" s="17">
        <v>0.18798465041347301</v>
      </c>
      <c r="AG9" s="17">
        <v>0.12781195788771399</v>
      </c>
      <c r="AH9" s="17"/>
      <c r="AI9" s="17">
        <v>0.12771663672592201</v>
      </c>
      <c r="AJ9" s="17">
        <v>0.22335905623807001</v>
      </c>
      <c r="AK9" s="17">
        <v>0.186020627792961</v>
      </c>
      <c r="AL9" s="17">
        <v>4.4744792545382099E-2</v>
      </c>
      <c r="AM9" s="17">
        <v>9.8101966084257197E-2</v>
      </c>
      <c r="AN9" s="17"/>
      <c r="AO9" s="17">
        <v>0.12446940696952299</v>
      </c>
      <c r="AP9" s="17">
        <v>0.21729814754359</v>
      </c>
      <c r="AQ9" s="17">
        <v>0.17532189209215099</v>
      </c>
      <c r="AR9" s="17"/>
      <c r="AS9" s="17">
        <v>0.14157167569080201</v>
      </c>
      <c r="AT9" s="17">
        <v>0.122471261101609</v>
      </c>
      <c r="AU9" s="17">
        <v>0.17187749034132299</v>
      </c>
      <c r="AV9" s="17">
        <v>0.19463441059655401</v>
      </c>
      <c r="AW9" s="17">
        <v>0.189680201477987</v>
      </c>
      <c r="AX9" s="17"/>
      <c r="AY9" s="17">
        <v>9.8742383852915797E-2</v>
      </c>
      <c r="AZ9" s="17">
        <v>0.169842222758529</v>
      </c>
      <c r="BA9" s="17">
        <v>0.16126313654115401</v>
      </c>
      <c r="BB9" s="17">
        <v>0.143321981152535</v>
      </c>
      <c r="BC9" s="17">
        <v>0.16600661286553201</v>
      </c>
      <c r="BD9" s="17">
        <v>0.15786591718787699</v>
      </c>
      <c r="BE9" s="17">
        <v>0.118258014770628</v>
      </c>
      <c r="BF9" s="17">
        <v>0.169357885153399</v>
      </c>
      <c r="BG9" s="17">
        <v>0.15033473950457399</v>
      </c>
      <c r="BH9" s="17">
        <v>0.17222785789591699</v>
      </c>
      <c r="BI9" s="17">
        <v>0.137787375582026</v>
      </c>
      <c r="BJ9" s="17">
        <v>0.134432478587867</v>
      </c>
      <c r="BK9" s="17">
        <v>0.159407601711895</v>
      </c>
      <c r="BL9" s="17">
        <v>0.147876632074086</v>
      </c>
      <c r="BM9" s="17">
        <v>0.24031230568068301</v>
      </c>
      <c r="BN9" s="17">
        <v>0.23492988834515699</v>
      </c>
      <c r="BO9" s="17"/>
      <c r="BP9" s="17">
        <v>0.20746144564666799</v>
      </c>
      <c r="BQ9" s="17">
        <v>0.15839823107064999</v>
      </c>
      <c r="BR9" s="17">
        <v>0.122849162022308</v>
      </c>
      <c r="BS9" s="17">
        <v>0.114906059921962</v>
      </c>
      <c r="BT9" s="17">
        <v>0.14448811163736</v>
      </c>
      <c r="BU9" s="17">
        <v>0.146535014140589</v>
      </c>
      <c r="BV9" s="17"/>
      <c r="BW9" s="17">
        <v>0.19228035459159901</v>
      </c>
      <c r="BX9" s="17">
        <v>0.15942840700545099</v>
      </c>
      <c r="BY9" s="17">
        <v>0.153903955308166</v>
      </c>
      <c r="BZ9" s="17">
        <v>0.146647754960604</v>
      </c>
      <c r="CA9" s="17">
        <v>0.15315216626393399</v>
      </c>
      <c r="CB9" s="17">
        <v>0.157370155125588</v>
      </c>
      <c r="CC9" s="17">
        <v>0.22113600894353</v>
      </c>
      <c r="CD9" s="17">
        <v>0.130722466355502</v>
      </c>
      <c r="CE9" s="17"/>
      <c r="CF9" s="17">
        <v>0.227306082407292</v>
      </c>
      <c r="CG9" s="17">
        <v>0.15442281372380001</v>
      </c>
      <c r="CH9" s="17">
        <v>0.14516064080279201</v>
      </c>
      <c r="CI9" s="17">
        <v>0.14162731837384601</v>
      </c>
      <c r="CJ9" s="17">
        <v>0.120727024547165</v>
      </c>
      <c r="CK9" s="17"/>
      <c r="CL9" s="17">
        <v>0.18062484514368299</v>
      </c>
      <c r="CM9" s="17"/>
      <c r="CN9" s="17">
        <v>0.16636294140451499</v>
      </c>
      <c r="CO9" s="17">
        <v>0.112059434727579</v>
      </c>
      <c r="CP9" s="17">
        <v>0.159193348928478</v>
      </c>
    </row>
    <row r="10" spans="2:94" x14ac:dyDescent="0.35">
      <c r="B10" s="18" t="s">
        <v>183</v>
      </c>
      <c r="C10" s="17">
        <v>0.33662879171855398</v>
      </c>
      <c r="D10" s="17">
        <v>0.349087037772219</v>
      </c>
      <c r="E10" s="17">
        <v>0.32363913846005199</v>
      </c>
      <c r="F10" s="17"/>
      <c r="G10" s="17">
        <v>0.354710587089412</v>
      </c>
      <c r="H10" s="17">
        <v>0.35530914710976202</v>
      </c>
      <c r="I10" s="17">
        <v>0.35499000391019497</v>
      </c>
      <c r="J10" s="17">
        <v>0.367923430568805</v>
      </c>
      <c r="K10" s="17">
        <v>0.30086022907516902</v>
      </c>
      <c r="L10" s="17">
        <v>0.29290777286701303</v>
      </c>
      <c r="M10" s="17"/>
      <c r="N10" s="17">
        <v>0.35093287765679099</v>
      </c>
      <c r="O10" s="17">
        <v>0.35251654442312003</v>
      </c>
      <c r="P10" s="17">
        <v>0.34125956815716402</v>
      </c>
      <c r="Q10" s="17">
        <v>0.30107804691050799</v>
      </c>
      <c r="R10" s="17"/>
      <c r="S10" s="17">
        <v>0.37086884532546699</v>
      </c>
      <c r="T10" s="17">
        <v>0.32957845314005901</v>
      </c>
      <c r="U10" s="17">
        <v>0.30355867571272799</v>
      </c>
      <c r="V10" s="17">
        <v>0.328517064515713</v>
      </c>
      <c r="W10" s="17">
        <v>0.33183300021317003</v>
      </c>
      <c r="X10" s="17">
        <v>0.35277847856760403</v>
      </c>
      <c r="Y10" s="17">
        <v>0.36566842177621101</v>
      </c>
      <c r="Z10" s="17">
        <v>0.333760889023684</v>
      </c>
      <c r="AA10" s="17">
        <v>0.34112634750080101</v>
      </c>
      <c r="AB10" s="17">
        <v>0.287483068559168</v>
      </c>
      <c r="AC10" s="17">
        <v>0.338814705186189</v>
      </c>
      <c r="AD10" s="17"/>
      <c r="AE10" s="17">
        <v>0.31113085921438899</v>
      </c>
      <c r="AF10" s="17">
        <v>0.36338807093324599</v>
      </c>
      <c r="AG10" s="17">
        <v>0.32972555805235099</v>
      </c>
      <c r="AH10" s="17"/>
      <c r="AI10" s="17">
        <v>0.32509882881993202</v>
      </c>
      <c r="AJ10" s="17">
        <v>0.38485822311196899</v>
      </c>
      <c r="AK10" s="17">
        <v>0.39707883511985997</v>
      </c>
      <c r="AL10" s="17">
        <v>0.28563008698312198</v>
      </c>
      <c r="AM10" s="17">
        <v>0.28443465868323098</v>
      </c>
      <c r="AN10" s="17"/>
      <c r="AO10" s="17">
        <v>0.35838780941049703</v>
      </c>
      <c r="AP10" s="17">
        <v>0.39974841137420197</v>
      </c>
      <c r="AQ10" s="17">
        <v>0.358739711783156</v>
      </c>
      <c r="AR10" s="17"/>
      <c r="AS10" s="17">
        <v>0.29369702911113399</v>
      </c>
      <c r="AT10" s="17">
        <v>0.320289092464007</v>
      </c>
      <c r="AU10" s="17">
        <v>0.36144348468878601</v>
      </c>
      <c r="AV10" s="17">
        <v>0.39745223078275499</v>
      </c>
      <c r="AW10" s="17">
        <v>0.34985626098855699</v>
      </c>
      <c r="AX10" s="17"/>
      <c r="AY10" s="17">
        <v>0.31935616175029102</v>
      </c>
      <c r="AZ10" s="17">
        <v>0.29156755962953601</v>
      </c>
      <c r="BA10" s="17">
        <v>0.26727196916594198</v>
      </c>
      <c r="BB10" s="17">
        <v>0.31895657676529998</v>
      </c>
      <c r="BC10" s="17">
        <v>0.29412317488343998</v>
      </c>
      <c r="BD10" s="17">
        <v>0.338421467193324</v>
      </c>
      <c r="BE10" s="17">
        <v>0.36422540339013298</v>
      </c>
      <c r="BF10" s="17">
        <v>0.34228006725655302</v>
      </c>
      <c r="BG10" s="17">
        <v>0.330257343233331</v>
      </c>
      <c r="BH10" s="17">
        <v>0.33587797812611297</v>
      </c>
      <c r="BI10" s="17">
        <v>0.34708241807476398</v>
      </c>
      <c r="BJ10" s="17">
        <v>0.45328921936098798</v>
      </c>
      <c r="BK10" s="17">
        <v>0.410459835368641</v>
      </c>
      <c r="BL10" s="17">
        <v>0.38821612974547898</v>
      </c>
      <c r="BM10" s="17">
        <v>0.26068789245881502</v>
      </c>
      <c r="BN10" s="17">
        <v>0.40896931254626001</v>
      </c>
      <c r="BO10" s="17"/>
      <c r="BP10" s="17">
        <v>0.36634295133751299</v>
      </c>
      <c r="BQ10" s="17">
        <v>0.331227845079759</v>
      </c>
      <c r="BR10" s="17">
        <v>0.35906266976807399</v>
      </c>
      <c r="BS10" s="17">
        <v>0.34110734314056701</v>
      </c>
      <c r="BT10" s="17">
        <v>0.26299137990139498</v>
      </c>
      <c r="BU10" s="17">
        <v>0.31356460636730998</v>
      </c>
      <c r="BV10" s="17"/>
      <c r="BW10" s="17">
        <v>0.31218281595548197</v>
      </c>
      <c r="BX10" s="17">
        <v>0.33303207217979403</v>
      </c>
      <c r="BY10" s="17">
        <v>0.35268568785218801</v>
      </c>
      <c r="BZ10" s="17">
        <v>0.35354619679204902</v>
      </c>
      <c r="CA10" s="17">
        <v>0.34436805501899598</v>
      </c>
      <c r="CB10" s="17">
        <v>0.33724710052245299</v>
      </c>
      <c r="CC10" s="17">
        <v>0.30912701735903497</v>
      </c>
      <c r="CD10" s="17">
        <v>0.27225435796382202</v>
      </c>
      <c r="CE10" s="17"/>
      <c r="CF10" s="17">
        <v>0.36087531000993101</v>
      </c>
      <c r="CG10" s="17">
        <v>0.34309656143546802</v>
      </c>
      <c r="CH10" s="17">
        <v>0.333939074249747</v>
      </c>
      <c r="CI10" s="17">
        <v>0.32366562065071902</v>
      </c>
      <c r="CJ10" s="17">
        <v>0.295435836746956</v>
      </c>
      <c r="CK10" s="17"/>
      <c r="CL10" s="17">
        <v>0.414691836686989</v>
      </c>
      <c r="CM10" s="17"/>
      <c r="CN10" s="17">
        <v>0.33106359818550601</v>
      </c>
      <c r="CO10" s="17">
        <v>0.32043607210815001</v>
      </c>
      <c r="CP10" s="17">
        <v>0.36223419580852201</v>
      </c>
    </row>
    <row r="11" spans="2:94" x14ac:dyDescent="0.35">
      <c r="B11" s="18" t="s">
        <v>184</v>
      </c>
      <c r="C11" s="17">
        <v>0.242238430144645</v>
      </c>
      <c r="D11" s="17">
        <v>0.21866406465852301</v>
      </c>
      <c r="E11" s="17">
        <v>0.266168945249037</v>
      </c>
      <c r="F11" s="17"/>
      <c r="G11" s="17">
        <v>0.23663213605223499</v>
      </c>
      <c r="H11" s="17">
        <v>0.23200977493084601</v>
      </c>
      <c r="I11" s="17">
        <v>0.23026630155311301</v>
      </c>
      <c r="J11" s="17">
        <v>0.23068770207886</v>
      </c>
      <c r="K11" s="17">
        <v>0.27007208857815801</v>
      </c>
      <c r="L11" s="17">
        <v>0.25480646664427797</v>
      </c>
      <c r="M11" s="17"/>
      <c r="N11" s="17">
        <v>0.237131396514979</v>
      </c>
      <c r="O11" s="17">
        <v>0.23251633122545501</v>
      </c>
      <c r="P11" s="17">
        <v>0.23982747707278099</v>
      </c>
      <c r="Q11" s="17">
        <v>0.25909223979679202</v>
      </c>
      <c r="R11" s="17"/>
      <c r="S11" s="17">
        <v>0.185309259015976</v>
      </c>
      <c r="T11" s="17">
        <v>0.25532649532718799</v>
      </c>
      <c r="U11" s="17">
        <v>0.26211335678055397</v>
      </c>
      <c r="V11" s="17">
        <v>0.22478142266970599</v>
      </c>
      <c r="W11" s="17">
        <v>0.266953923134363</v>
      </c>
      <c r="X11" s="17">
        <v>0.25733959328096501</v>
      </c>
      <c r="Y11" s="17">
        <v>0.26100949432527099</v>
      </c>
      <c r="Z11" s="17">
        <v>0.30796550631466502</v>
      </c>
      <c r="AA11" s="17">
        <v>0.22443982047552599</v>
      </c>
      <c r="AB11" s="17">
        <v>0.24419691321939199</v>
      </c>
      <c r="AC11" s="17">
        <v>0.25837272840034098</v>
      </c>
      <c r="AD11" s="17"/>
      <c r="AE11" s="17">
        <v>0.25011764547607601</v>
      </c>
      <c r="AF11" s="17">
        <v>0.23225432475079599</v>
      </c>
      <c r="AG11" s="17">
        <v>0.24808068326996099</v>
      </c>
      <c r="AH11" s="17"/>
      <c r="AI11" s="17">
        <v>0.26000724832585098</v>
      </c>
      <c r="AJ11" s="17">
        <v>0.203730355630794</v>
      </c>
      <c r="AK11" s="17">
        <v>0.19208068468498099</v>
      </c>
      <c r="AL11" s="17">
        <v>0.29576939558424498</v>
      </c>
      <c r="AM11" s="17">
        <v>0.27020378728135902</v>
      </c>
      <c r="AN11" s="17"/>
      <c r="AO11" s="17">
        <v>0.253271927731333</v>
      </c>
      <c r="AP11" s="17">
        <v>0.20351997405758501</v>
      </c>
      <c r="AQ11" s="17">
        <v>0.228940962781993</v>
      </c>
      <c r="AR11" s="17"/>
      <c r="AS11" s="17">
        <v>0.27071500277189597</v>
      </c>
      <c r="AT11" s="17">
        <v>0.245841624299307</v>
      </c>
      <c r="AU11" s="17">
        <v>0.23151804391008499</v>
      </c>
      <c r="AV11" s="17">
        <v>0.19760112910396299</v>
      </c>
      <c r="AW11" s="17">
        <v>0.26147324047917803</v>
      </c>
      <c r="AX11" s="17"/>
      <c r="AY11" s="17">
        <v>0.19279572189237701</v>
      </c>
      <c r="AZ11" s="17">
        <v>0.26164492921382498</v>
      </c>
      <c r="BA11" s="17">
        <v>0.25804439824799502</v>
      </c>
      <c r="BB11" s="17">
        <v>0.29233368259658898</v>
      </c>
      <c r="BC11" s="17">
        <v>0.25334365419097399</v>
      </c>
      <c r="BD11" s="17">
        <v>0.23340118889084699</v>
      </c>
      <c r="BE11" s="17">
        <v>0.242541948505062</v>
      </c>
      <c r="BF11" s="17">
        <v>0.21655139726339201</v>
      </c>
      <c r="BG11" s="17">
        <v>0.27584336486931099</v>
      </c>
      <c r="BH11" s="17">
        <v>0.23890575097220401</v>
      </c>
      <c r="BI11" s="17">
        <v>0.223691490247478</v>
      </c>
      <c r="BJ11" s="17">
        <v>0.18420956609050099</v>
      </c>
      <c r="BK11" s="17">
        <v>0.20468193855469399</v>
      </c>
      <c r="BL11" s="17">
        <v>0.21072213101197801</v>
      </c>
      <c r="BM11" s="17">
        <v>0.26450106963902398</v>
      </c>
      <c r="BN11" s="17">
        <v>0.21363513966098099</v>
      </c>
      <c r="BO11" s="17"/>
      <c r="BP11" s="17">
        <v>0.20963528322009101</v>
      </c>
      <c r="BQ11" s="17">
        <v>0.24354615272340099</v>
      </c>
      <c r="BR11" s="17">
        <v>0.23307578628278</v>
      </c>
      <c r="BS11" s="17">
        <v>0.25881872916034099</v>
      </c>
      <c r="BT11" s="17">
        <v>0.27816187670866599</v>
      </c>
      <c r="BU11" s="17">
        <v>0.259628669390504</v>
      </c>
      <c r="BV11" s="17"/>
      <c r="BW11" s="17">
        <v>0.18444083710492301</v>
      </c>
      <c r="BX11" s="17">
        <v>0.24165829909101499</v>
      </c>
      <c r="BY11" s="17">
        <v>0.249648712295999</v>
      </c>
      <c r="BZ11" s="17">
        <v>0.241241333968649</v>
      </c>
      <c r="CA11" s="17">
        <v>0.232886585841965</v>
      </c>
      <c r="CB11" s="17">
        <v>0.23342864716866299</v>
      </c>
      <c r="CC11" s="17">
        <v>0.24203943771535799</v>
      </c>
      <c r="CD11" s="17">
        <v>0.23882178108201099</v>
      </c>
      <c r="CE11" s="17"/>
      <c r="CF11" s="17">
        <v>0.20108519272623901</v>
      </c>
      <c r="CG11" s="17">
        <v>0.24067252813850401</v>
      </c>
      <c r="CH11" s="17">
        <v>0.254518986595758</v>
      </c>
      <c r="CI11" s="17">
        <v>0.23958749959800499</v>
      </c>
      <c r="CJ11" s="17">
        <v>0.23679067793085201</v>
      </c>
      <c r="CK11" s="17"/>
      <c r="CL11" s="17">
        <v>0.215108640733469</v>
      </c>
      <c r="CM11" s="17"/>
      <c r="CN11" s="17">
        <v>0.22713470440393699</v>
      </c>
      <c r="CO11" s="17">
        <v>0.29654784691147901</v>
      </c>
      <c r="CP11" s="17">
        <v>0.233530986699655</v>
      </c>
    </row>
    <row r="12" spans="2:94" x14ac:dyDescent="0.35">
      <c r="B12" s="18" t="s">
        <v>185</v>
      </c>
      <c r="C12" s="17">
        <v>0.12460006640144999</v>
      </c>
      <c r="D12" s="17">
        <v>0.12257738617418899</v>
      </c>
      <c r="E12" s="17">
        <v>0.12651051061935201</v>
      </c>
      <c r="F12" s="17"/>
      <c r="G12" s="17">
        <v>0.12261124272505899</v>
      </c>
      <c r="H12" s="17">
        <v>0.106523422664334</v>
      </c>
      <c r="I12" s="17">
        <v>0.126975360008762</v>
      </c>
      <c r="J12" s="17">
        <v>0.110418574654652</v>
      </c>
      <c r="K12" s="17">
        <v>0.13540528855098299</v>
      </c>
      <c r="L12" s="17">
        <v>0.14305758477698499</v>
      </c>
      <c r="M12" s="17"/>
      <c r="N12" s="17">
        <v>0.13623931529097699</v>
      </c>
      <c r="O12" s="17">
        <v>0.11455356561013</v>
      </c>
      <c r="P12" s="17">
        <v>0.13197925886984599</v>
      </c>
      <c r="Q12" s="17">
        <v>0.11543456984480401</v>
      </c>
      <c r="R12" s="17"/>
      <c r="S12" s="17">
        <v>0.11606763216275801</v>
      </c>
      <c r="T12" s="17">
        <v>0.111375212558096</v>
      </c>
      <c r="U12" s="17">
        <v>0.121467138819825</v>
      </c>
      <c r="V12" s="17">
        <v>0.13806151799626801</v>
      </c>
      <c r="W12" s="17">
        <v>0.16390702169865301</v>
      </c>
      <c r="X12" s="17">
        <v>0.117987201897208</v>
      </c>
      <c r="Y12" s="17">
        <v>8.1321639489659203E-2</v>
      </c>
      <c r="Z12" s="17">
        <v>0.12512865770676901</v>
      </c>
      <c r="AA12" s="17">
        <v>0.141124404300667</v>
      </c>
      <c r="AB12" s="17">
        <v>0.147406266668277</v>
      </c>
      <c r="AC12" s="17">
        <v>0.111855292621644</v>
      </c>
      <c r="AD12" s="17"/>
      <c r="AE12" s="17">
        <v>0.144866075206322</v>
      </c>
      <c r="AF12" s="17">
        <v>0.114602811672858</v>
      </c>
      <c r="AG12" s="17">
        <v>0.103466907530976</v>
      </c>
      <c r="AH12" s="17"/>
      <c r="AI12" s="17">
        <v>0.14145125636438199</v>
      </c>
      <c r="AJ12" s="17">
        <v>8.9267554806649704E-2</v>
      </c>
      <c r="AK12" s="17">
        <v>0.117717212458612</v>
      </c>
      <c r="AL12" s="17">
        <v>0.18164619870780699</v>
      </c>
      <c r="AM12" s="17">
        <v>0.130456950634285</v>
      </c>
      <c r="AN12" s="17"/>
      <c r="AO12" s="17">
        <v>0.146506661117773</v>
      </c>
      <c r="AP12" s="17">
        <v>9.2538854809767299E-2</v>
      </c>
      <c r="AQ12" s="17">
        <v>0.10607643117332299</v>
      </c>
      <c r="AR12" s="17"/>
      <c r="AS12" s="17">
        <v>0.13292608149474</v>
      </c>
      <c r="AT12" s="17">
        <v>0.130676582983457</v>
      </c>
      <c r="AU12" s="17">
        <v>0.117392374924776</v>
      </c>
      <c r="AV12" s="17">
        <v>0.11443942078861299</v>
      </c>
      <c r="AW12" s="17">
        <v>6.6438063891537696E-2</v>
      </c>
      <c r="AX12" s="17"/>
      <c r="AY12" s="17">
        <v>0.160186288952198</v>
      </c>
      <c r="AZ12" s="17">
        <v>8.4676101120634797E-2</v>
      </c>
      <c r="BA12" s="17">
        <v>0.109963400428621</v>
      </c>
      <c r="BB12" s="17">
        <v>9.8549448319591601E-2</v>
      </c>
      <c r="BC12" s="17">
        <v>0.144114058037217</v>
      </c>
      <c r="BD12" s="17">
        <v>0.13175441871767399</v>
      </c>
      <c r="BE12" s="17">
        <v>0.132833014750464</v>
      </c>
      <c r="BF12" s="17">
        <v>0.14019326675813401</v>
      </c>
      <c r="BG12" s="17">
        <v>0.13341091090690199</v>
      </c>
      <c r="BH12" s="17">
        <v>0.10716322247262799</v>
      </c>
      <c r="BI12" s="17">
        <v>0.14473345644055499</v>
      </c>
      <c r="BJ12" s="17">
        <v>0.121328411091867</v>
      </c>
      <c r="BK12" s="17">
        <v>0.12711210827939101</v>
      </c>
      <c r="BL12" s="17">
        <v>0.15009469676000101</v>
      </c>
      <c r="BM12" s="17">
        <v>9.2068753675127402E-2</v>
      </c>
      <c r="BN12" s="17">
        <v>8.0086913353907399E-2</v>
      </c>
      <c r="BO12" s="17"/>
      <c r="BP12" s="17">
        <v>0.105124396940314</v>
      </c>
      <c r="BQ12" s="17">
        <v>0.12748296446607499</v>
      </c>
      <c r="BR12" s="17">
        <v>0.13165925764977601</v>
      </c>
      <c r="BS12" s="17">
        <v>0.13418089873738401</v>
      </c>
      <c r="BT12" s="17">
        <v>0.130492994715353</v>
      </c>
      <c r="BU12" s="17">
        <v>0.128191041279797</v>
      </c>
      <c r="BV12" s="17"/>
      <c r="BW12" s="17">
        <v>0.11663701379732699</v>
      </c>
      <c r="BX12" s="17">
        <v>0.116732251727797</v>
      </c>
      <c r="BY12" s="17">
        <v>0.125568195332868</v>
      </c>
      <c r="BZ12" s="17">
        <v>0.120542614102096</v>
      </c>
      <c r="CA12" s="17">
        <v>0.14995120428669301</v>
      </c>
      <c r="CB12" s="17">
        <v>0.115481691301509</v>
      </c>
      <c r="CC12" s="17">
        <v>9.0519408533218604E-2</v>
      </c>
      <c r="CD12" s="17">
        <v>0.157352311635965</v>
      </c>
      <c r="CE12" s="17"/>
      <c r="CF12" s="17">
        <v>0.104291234565354</v>
      </c>
      <c r="CG12" s="17">
        <v>0.130417962161823</v>
      </c>
      <c r="CH12" s="17">
        <v>0.11789199241618301</v>
      </c>
      <c r="CI12" s="17">
        <v>0.13143461779888499</v>
      </c>
      <c r="CJ12" s="17">
        <v>0.156978600993573</v>
      </c>
      <c r="CK12" s="17"/>
      <c r="CL12" s="17">
        <v>9.8166079543341903E-2</v>
      </c>
      <c r="CM12" s="17"/>
      <c r="CN12" s="17">
        <v>0.120361727871285</v>
      </c>
      <c r="CO12" s="17">
        <v>0.12912740908685799</v>
      </c>
      <c r="CP12" s="17">
        <v>0.13068262652562601</v>
      </c>
    </row>
    <row r="13" spans="2:94" x14ac:dyDescent="0.35">
      <c r="B13" s="18" t="s">
        <v>186</v>
      </c>
      <c r="C13" s="17">
        <v>5.8281026839495702E-2</v>
      </c>
      <c r="D13" s="17">
        <v>6.9559058598949203E-2</v>
      </c>
      <c r="E13" s="17">
        <v>4.7272115262718503E-2</v>
      </c>
      <c r="F13" s="17"/>
      <c r="G13" s="17">
        <v>4.8841315464643903E-2</v>
      </c>
      <c r="H13" s="17">
        <v>4.6786392440968799E-2</v>
      </c>
      <c r="I13" s="17">
        <v>6.5831599428247803E-2</v>
      </c>
      <c r="J13" s="17">
        <v>5.2768302108461597E-2</v>
      </c>
      <c r="K13" s="17">
        <v>4.9743805200775502E-2</v>
      </c>
      <c r="L13" s="17">
        <v>7.8055454724339807E-2</v>
      </c>
      <c r="M13" s="17"/>
      <c r="N13" s="17">
        <v>4.6381784921672699E-2</v>
      </c>
      <c r="O13" s="17">
        <v>6.8781661236141003E-2</v>
      </c>
      <c r="P13" s="17">
        <v>5.7336902206336603E-2</v>
      </c>
      <c r="Q13" s="17">
        <v>6.1796741275131101E-2</v>
      </c>
      <c r="R13" s="17"/>
      <c r="S13" s="17">
        <v>4.0006050890727403E-2</v>
      </c>
      <c r="T13" s="17">
        <v>6.3922198650915696E-2</v>
      </c>
      <c r="U13" s="17">
        <v>7.5267523042181997E-2</v>
      </c>
      <c r="V13" s="17">
        <v>8.5059109847135703E-2</v>
      </c>
      <c r="W13" s="17">
        <v>4.9321685050996898E-2</v>
      </c>
      <c r="X13" s="17">
        <v>2.9283576738744699E-2</v>
      </c>
      <c r="Y13" s="17">
        <v>5.1517883232760797E-2</v>
      </c>
      <c r="Z13" s="17">
        <v>4.94931070644564E-2</v>
      </c>
      <c r="AA13" s="17">
        <v>4.8742634881697902E-2</v>
      </c>
      <c r="AB13" s="17">
        <v>8.5283394736356502E-2</v>
      </c>
      <c r="AC13" s="17">
        <v>7.4336875096058103E-2</v>
      </c>
      <c r="AD13" s="17"/>
      <c r="AE13" s="17">
        <v>8.5934804840979206E-2</v>
      </c>
      <c r="AF13" s="17">
        <v>3.7747273114809597E-2</v>
      </c>
      <c r="AG13" s="17">
        <v>5.5782358925560403E-2</v>
      </c>
      <c r="AH13" s="17"/>
      <c r="AI13" s="17">
        <v>7.5832818668520194E-2</v>
      </c>
      <c r="AJ13" s="17">
        <v>3.5352260911893398E-2</v>
      </c>
      <c r="AK13" s="17">
        <v>5.2689807379382197E-2</v>
      </c>
      <c r="AL13" s="17">
        <v>0.15218203760219801</v>
      </c>
      <c r="AM13" s="17">
        <v>5.3175513857223598E-2</v>
      </c>
      <c r="AN13" s="17"/>
      <c r="AO13" s="17">
        <v>5.0707804616411403E-2</v>
      </c>
      <c r="AP13" s="17">
        <v>3.0929301371136499E-2</v>
      </c>
      <c r="AQ13" s="17">
        <v>6.21669368603757E-2</v>
      </c>
      <c r="AR13" s="17"/>
      <c r="AS13" s="17">
        <v>6.1797354463135501E-2</v>
      </c>
      <c r="AT13" s="17">
        <v>7.8850465390597396E-2</v>
      </c>
      <c r="AU13" s="17">
        <v>3.8797100026437298E-2</v>
      </c>
      <c r="AV13" s="17">
        <v>3.5807280840286199E-2</v>
      </c>
      <c r="AW13" s="17">
        <v>9.2473414069464493E-2</v>
      </c>
      <c r="AX13" s="17"/>
      <c r="AY13" s="17">
        <v>3.4653235054098799E-2</v>
      </c>
      <c r="AZ13" s="17">
        <v>7.1601441436320204E-2</v>
      </c>
      <c r="BA13" s="17">
        <v>0.11031029164077601</v>
      </c>
      <c r="BB13" s="17">
        <v>6.2726798422298002E-2</v>
      </c>
      <c r="BC13" s="17">
        <v>5.5258569813480901E-2</v>
      </c>
      <c r="BD13" s="17">
        <v>5.1936719959220501E-2</v>
      </c>
      <c r="BE13" s="17">
        <v>5.67599233293467E-2</v>
      </c>
      <c r="BF13" s="17">
        <v>4.2446183745715897E-2</v>
      </c>
      <c r="BG13" s="17">
        <v>3.93567623095427E-2</v>
      </c>
      <c r="BH13" s="17">
        <v>7.2134308233626099E-2</v>
      </c>
      <c r="BI13" s="17">
        <v>6.0873975072028803E-2</v>
      </c>
      <c r="BJ13" s="17">
        <v>5.5263100767272498E-2</v>
      </c>
      <c r="BK13" s="17">
        <v>5.91775216791856E-2</v>
      </c>
      <c r="BL13" s="17">
        <v>3.8824140648324797E-2</v>
      </c>
      <c r="BM13" s="17">
        <v>9.1375886343855794E-2</v>
      </c>
      <c r="BN13" s="17">
        <v>3.7588785098426801E-2</v>
      </c>
      <c r="BO13" s="17"/>
      <c r="BP13" s="17">
        <v>4.2432864618047197E-2</v>
      </c>
      <c r="BQ13" s="17">
        <v>5.54415395652193E-2</v>
      </c>
      <c r="BR13" s="17">
        <v>7.4116779667516203E-2</v>
      </c>
      <c r="BS13" s="17">
        <v>5.7112536198726499E-2</v>
      </c>
      <c r="BT13" s="17">
        <v>6.2804519688968899E-2</v>
      </c>
      <c r="BU13" s="17">
        <v>9.6201670488226698E-2</v>
      </c>
      <c r="BV13" s="17"/>
      <c r="BW13" s="17">
        <v>0.104624602900244</v>
      </c>
      <c r="BX13" s="17">
        <v>4.85538517219678E-2</v>
      </c>
      <c r="BY13" s="17">
        <v>5.4738326607386603E-2</v>
      </c>
      <c r="BZ13" s="17">
        <v>6.5258394385617105E-2</v>
      </c>
      <c r="CA13" s="17">
        <v>5.7962710261072602E-2</v>
      </c>
      <c r="CB13" s="17">
        <v>8.13971540389056E-2</v>
      </c>
      <c r="CC13" s="17">
        <v>8.9368920502804705E-2</v>
      </c>
      <c r="CD13" s="17">
        <v>3.4462902836992701E-2</v>
      </c>
      <c r="CE13" s="17"/>
      <c r="CF13" s="17">
        <v>5.2834567260143003E-2</v>
      </c>
      <c r="CG13" s="17">
        <v>5.7974126515622899E-2</v>
      </c>
      <c r="CH13" s="17">
        <v>5.5898114309628197E-2</v>
      </c>
      <c r="CI13" s="17">
        <v>5.85826981287456E-2</v>
      </c>
      <c r="CJ13" s="17">
        <v>9.8989557299895697E-2</v>
      </c>
      <c r="CK13" s="17"/>
      <c r="CL13" s="17">
        <v>3.4132279835062299E-2</v>
      </c>
      <c r="CM13" s="17"/>
      <c r="CN13" s="17">
        <v>6.07682405030378E-2</v>
      </c>
      <c r="CO13" s="17">
        <v>6.0664156755452503E-2</v>
      </c>
      <c r="CP13" s="17">
        <v>5.0700383165307297E-2</v>
      </c>
    </row>
    <row r="14" spans="2:94" x14ac:dyDescent="0.35">
      <c r="B14" s="18" t="s">
        <v>133</v>
      </c>
      <c r="C14" s="17">
        <v>8.4235380085017006E-2</v>
      </c>
      <c r="D14" s="17">
        <v>5.3042277018712398E-2</v>
      </c>
      <c r="E14" s="17">
        <v>0.114365517812658</v>
      </c>
      <c r="F14" s="17"/>
      <c r="G14" s="17">
        <v>7.6137123393690706E-2</v>
      </c>
      <c r="H14" s="17">
        <v>8.28759986296288E-2</v>
      </c>
      <c r="I14" s="17">
        <v>6.9919288519389305E-2</v>
      </c>
      <c r="J14" s="17">
        <v>0.101434630835289</v>
      </c>
      <c r="K14" s="17">
        <v>9.6436243999817498E-2</v>
      </c>
      <c r="L14" s="17">
        <v>8.0273900712397803E-2</v>
      </c>
      <c r="M14" s="17"/>
      <c r="N14" s="17">
        <v>6.1039255703332997E-2</v>
      </c>
      <c r="O14" s="17">
        <v>8.3024048063981296E-2</v>
      </c>
      <c r="P14" s="17">
        <v>7.4542161729347495E-2</v>
      </c>
      <c r="Q14" s="17">
        <v>0.11920480699102699</v>
      </c>
      <c r="R14" s="17"/>
      <c r="S14" s="17">
        <v>7.6745008313044594E-2</v>
      </c>
      <c r="T14" s="17">
        <v>0.101641487734195</v>
      </c>
      <c r="U14" s="17">
        <v>0.10594631751917</v>
      </c>
      <c r="V14" s="17">
        <v>7.9327508941504102E-2</v>
      </c>
      <c r="W14" s="17">
        <v>7.5623305928539303E-2</v>
      </c>
      <c r="X14" s="17">
        <v>9.9066400644832506E-2</v>
      </c>
      <c r="Y14" s="17">
        <v>6.3308439227253294E-2</v>
      </c>
      <c r="Z14" s="17">
        <v>6.7531926333582903E-2</v>
      </c>
      <c r="AA14" s="17">
        <v>8.5969878650746706E-2</v>
      </c>
      <c r="AB14" s="17">
        <v>8.5071351626611794E-2</v>
      </c>
      <c r="AC14" s="17">
        <v>6.0796823098774197E-2</v>
      </c>
      <c r="AD14" s="17"/>
      <c r="AE14" s="17">
        <v>8.0161884223445695E-2</v>
      </c>
      <c r="AF14" s="17">
        <v>6.4022869114817693E-2</v>
      </c>
      <c r="AG14" s="17">
        <v>0.135132534333438</v>
      </c>
      <c r="AH14" s="17"/>
      <c r="AI14" s="17">
        <v>6.9893211095393107E-2</v>
      </c>
      <c r="AJ14" s="17">
        <v>6.3432549300623406E-2</v>
      </c>
      <c r="AK14" s="17">
        <v>5.4412832564203602E-2</v>
      </c>
      <c r="AL14" s="17">
        <v>4.0027488577246098E-2</v>
      </c>
      <c r="AM14" s="17">
        <v>0.163627123459643</v>
      </c>
      <c r="AN14" s="17"/>
      <c r="AO14" s="17">
        <v>6.6656390154463396E-2</v>
      </c>
      <c r="AP14" s="17">
        <v>5.5965310843719203E-2</v>
      </c>
      <c r="AQ14" s="17">
        <v>6.8754065309002396E-2</v>
      </c>
      <c r="AR14" s="17"/>
      <c r="AS14" s="17">
        <v>9.9292856468293195E-2</v>
      </c>
      <c r="AT14" s="17">
        <v>0.101870973761023</v>
      </c>
      <c r="AU14" s="17">
        <v>7.8971506108593298E-2</v>
      </c>
      <c r="AV14" s="17">
        <v>6.00655278878287E-2</v>
      </c>
      <c r="AW14" s="17">
        <v>4.0078819093276402E-2</v>
      </c>
      <c r="AX14" s="17"/>
      <c r="AY14" s="17">
        <v>0.19426620849811899</v>
      </c>
      <c r="AZ14" s="17">
        <v>0.120667745841156</v>
      </c>
      <c r="BA14" s="17">
        <v>9.3146803975512199E-2</v>
      </c>
      <c r="BB14" s="17">
        <v>8.4111512743686695E-2</v>
      </c>
      <c r="BC14" s="17">
        <v>8.7153930209355801E-2</v>
      </c>
      <c r="BD14" s="17">
        <v>8.6620288051056996E-2</v>
      </c>
      <c r="BE14" s="17">
        <v>8.5381695254366202E-2</v>
      </c>
      <c r="BF14" s="17">
        <v>8.9171199822806094E-2</v>
      </c>
      <c r="BG14" s="17">
        <v>7.0796879176339103E-2</v>
      </c>
      <c r="BH14" s="17">
        <v>7.3690882299513094E-2</v>
      </c>
      <c r="BI14" s="17">
        <v>8.5831284583147996E-2</v>
      </c>
      <c r="BJ14" s="17">
        <v>5.1477224101504203E-2</v>
      </c>
      <c r="BK14" s="17">
        <v>3.9160994406194298E-2</v>
      </c>
      <c r="BL14" s="17">
        <v>6.4266269760132097E-2</v>
      </c>
      <c r="BM14" s="17">
        <v>5.1054092202495203E-2</v>
      </c>
      <c r="BN14" s="17">
        <v>2.4789960995268302E-2</v>
      </c>
      <c r="BO14" s="17"/>
      <c r="BP14" s="17">
        <v>6.9003058237367298E-2</v>
      </c>
      <c r="BQ14" s="17">
        <v>8.3903267094896095E-2</v>
      </c>
      <c r="BR14" s="17">
        <v>7.9236344609546205E-2</v>
      </c>
      <c r="BS14" s="17">
        <v>9.3874432841019401E-2</v>
      </c>
      <c r="BT14" s="17">
        <v>0.121061117348258</v>
      </c>
      <c r="BU14" s="17">
        <v>5.5878998333572301E-2</v>
      </c>
      <c r="BV14" s="17"/>
      <c r="BW14" s="17">
        <v>8.9834375650424694E-2</v>
      </c>
      <c r="BX14" s="17">
        <v>0.10059511827397501</v>
      </c>
      <c r="BY14" s="17">
        <v>6.3455122603392505E-2</v>
      </c>
      <c r="BZ14" s="17">
        <v>7.2763705790984207E-2</v>
      </c>
      <c r="CA14" s="17">
        <v>6.1679278327340298E-2</v>
      </c>
      <c r="CB14" s="17">
        <v>7.5075251842881496E-2</v>
      </c>
      <c r="CC14" s="17">
        <v>4.7809206946054103E-2</v>
      </c>
      <c r="CD14" s="17">
        <v>0.166386180125707</v>
      </c>
      <c r="CE14" s="17"/>
      <c r="CF14" s="17">
        <v>5.36076130310408E-2</v>
      </c>
      <c r="CG14" s="17">
        <v>7.3416008024782403E-2</v>
      </c>
      <c r="CH14" s="17">
        <v>9.25911916258918E-2</v>
      </c>
      <c r="CI14" s="17">
        <v>0.105102245449799</v>
      </c>
      <c r="CJ14" s="17">
        <v>9.1078302481558099E-2</v>
      </c>
      <c r="CK14" s="17"/>
      <c r="CL14" s="17">
        <v>5.7276318057454902E-2</v>
      </c>
      <c r="CM14" s="17"/>
      <c r="CN14" s="17">
        <v>9.4308787631719002E-2</v>
      </c>
      <c r="CO14" s="17">
        <v>8.1165080410482898E-2</v>
      </c>
      <c r="CP14" s="17">
        <v>6.3658458872411602E-2</v>
      </c>
    </row>
    <row r="15" spans="2:94" x14ac:dyDescent="0.35">
      <c r="B15" s="18" t="s">
        <v>187</v>
      </c>
      <c r="C15" s="20">
        <v>0.49064509652939298</v>
      </c>
      <c r="D15" s="20">
        <v>0.53615721354962598</v>
      </c>
      <c r="E15" s="20">
        <v>0.44568291105623398</v>
      </c>
      <c r="F15" s="20"/>
      <c r="G15" s="20">
        <v>0.51577818236437101</v>
      </c>
      <c r="H15" s="20">
        <v>0.53180441133422196</v>
      </c>
      <c r="I15" s="20">
        <v>0.50700745049048801</v>
      </c>
      <c r="J15" s="20">
        <v>0.504690790322738</v>
      </c>
      <c r="K15" s="20">
        <v>0.44834257367026598</v>
      </c>
      <c r="L15" s="20">
        <v>0.443806593141999</v>
      </c>
      <c r="M15" s="20"/>
      <c r="N15" s="20">
        <v>0.51920824756903805</v>
      </c>
      <c r="O15" s="20">
        <v>0.50112439386429197</v>
      </c>
      <c r="P15" s="20">
        <v>0.49631420012168798</v>
      </c>
      <c r="Q15" s="20">
        <v>0.44447164209224599</v>
      </c>
      <c r="R15" s="20"/>
      <c r="S15" s="20">
        <v>0.58187204961749395</v>
      </c>
      <c r="T15" s="20">
        <v>0.46773460572960401</v>
      </c>
      <c r="U15" s="20">
        <v>0.43520566383826897</v>
      </c>
      <c r="V15" s="20">
        <v>0.47277044054538703</v>
      </c>
      <c r="W15" s="20">
        <v>0.444194064187448</v>
      </c>
      <c r="X15" s="20">
        <v>0.49632322743825003</v>
      </c>
      <c r="Y15" s="20">
        <v>0.54284254372505503</v>
      </c>
      <c r="Z15" s="20">
        <v>0.44988080258052598</v>
      </c>
      <c r="AA15" s="20">
        <v>0.499723261691362</v>
      </c>
      <c r="AB15" s="20">
        <v>0.43804207374936199</v>
      </c>
      <c r="AC15" s="20">
        <v>0.494638280783183</v>
      </c>
      <c r="AD15" s="20"/>
      <c r="AE15" s="20">
        <v>0.438919590253178</v>
      </c>
      <c r="AF15" s="20">
        <v>0.551372721346719</v>
      </c>
      <c r="AG15" s="20">
        <v>0.45753751594006398</v>
      </c>
      <c r="AH15" s="20"/>
      <c r="AI15" s="20">
        <v>0.452815465545854</v>
      </c>
      <c r="AJ15" s="20">
        <v>0.608217279350039</v>
      </c>
      <c r="AK15" s="20">
        <v>0.583099462912821</v>
      </c>
      <c r="AL15" s="20">
        <v>0.33037487952850397</v>
      </c>
      <c r="AM15" s="20">
        <v>0.38253662476748801</v>
      </c>
      <c r="AN15" s="20"/>
      <c r="AO15" s="20">
        <v>0.48285721638001999</v>
      </c>
      <c r="AP15" s="20">
        <v>0.61704655891779203</v>
      </c>
      <c r="AQ15" s="20">
        <v>0.53406160387530599</v>
      </c>
      <c r="AR15" s="20"/>
      <c r="AS15" s="20">
        <v>0.43526870480193602</v>
      </c>
      <c r="AT15" s="20">
        <v>0.44276035356561599</v>
      </c>
      <c r="AU15" s="20">
        <v>0.533320975030109</v>
      </c>
      <c r="AV15" s="20">
        <v>0.592086641379309</v>
      </c>
      <c r="AW15" s="20">
        <v>0.53953646246654396</v>
      </c>
      <c r="AX15" s="20"/>
      <c r="AY15" s="20">
        <v>0.41809854560320597</v>
      </c>
      <c r="AZ15" s="20">
        <v>0.46140978238806402</v>
      </c>
      <c r="BA15" s="20">
        <v>0.42853510570709602</v>
      </c>
      <c r="BB15" s="20">
        <v>0.46227855791783501</v>
      </c>
      <c r="BC15" s="20">
        <v>0.46012978774897201</v>
      </c>
      <c r="BD15" s="20">
        <v>0.49628738438120101</v>
      </c>
      <c r="BE15" s="20">
        <v>0.48248341816076101</v>
      </c>
      <c r="BF15" s="20">
        <v>0.51163795240995202</v>
      </c>
      <c r="BG15" s="20">
        <v>0.48059208273790499</v>
      </c>
      <c r="BH15" s="20">
        <v>0.50810583602202897</v>
      </c>
      <c r="BI15" s="20">
        <v>0.484869793656791</v>
      </c>
      <c r="BJ15" s="20">
        <v>0.58772169794885498</v>
      </c>
      <c r="BK15" s="20">
        <v>0.569867437080535</v>
      </c>
      <c r="BL15" s="20">
        <v>0.536092761819564</v>
      </c>
      <c r="BM15" s="20">
        <v>0.50100019813949803</v>
      </c>
      <c r="BN15" s="20">
        <v>0.64389920089141695</v>
      </c>
      <c r="BO15" s="20"/>
      <c r="BP15" s="20">
        <v>0.57380439698418095</v>
      </c>
      <c r="BQ15" s="20">
        <v>0.48962607615040898</v>
      </c>
      <c r="BR15" s="20">
        <v>0.48191183179038199</v>
      </c>
      <c r="BS15" s="20">
        <v>0.45601340306253002</v>
      </c>
      <c r="BT15" s="20">
        <v>0.40747949153875501</v>
      </c>
      <c r="BU15" s="20">
        <v>0.46009962050789899</v>
      </c>
      <c r="BV15" s="20"/>
      <c r="BW15" s="20">
        <v>0.50446317054708101</v>
      </c>
      <c r="BX15" s="20">
        <v>0.49246047918524499</v>
      </c>
      <c r="BY15" s="20">
        <v>0.50658964316035404</v>
      </c>
      <c r="BZ15" s="20">
        <v>0.50019395175265402</v>
      </c>
      <c r="CA15" s="20">
        <v>0.49752022128293</v>
      </c>
      <c r="CB15" s="20">
        <v>0.49461725564804099</v>
      </c>
      <c r="CC15" s="20">
        <v>0.53026302630256394</v>
      </c>
      <c r="CD15" s="20">
        <v>0.40297682431932402</v>
      </c>
      <c r="CE15" s="20"/>
      <c r="CF15" s="20">
        <v>0.588181392417223</v>
      </c>
      <c r="CG15" s="20">
        <v>0.49751937515926797</v>
      </c>
      <c r="CH15" s="20">
        <v>0.47909971505253901</v>
      </c>
      <c r="CI15" s="20">
        <v>0.46529293902456598</v>
      </c>
      <c r="CJ15" s="20">
        <v>0.416162861294121</v>
      </c>
      <c r="CK15" s="20"/>
      <c r="CL15" s="20">
        <v>0.59531668183067199</v>
      </c>
      <c r="CM15" s="20"/>
      <c r="CN15" s="20">
        <v>0.49742653959002098</v>
      </c>
      <c r="CO15" s="20">
        <v>0.43249550683572802</v>
      </c>
      <c r="CP15" s="20">
        <v>0.52142754473700004</v>
      </c>
    </row>
    <row r="16" spans="2:94" x14ac:dyDescent="0.35">
      <c r="B16" s="18" t="s">
        <v>188</v>
      </c>
      <c r="C16" s="20">
        <v>0.18288109324094501</v>
      </c>
      <c r="D16" s="20">
        <v>0.19213644477313799</v>
      </c>
      <c r="E16" s="20">
        <v>0.173782625882071</v>
      </c>
      <c r="F16" s="20"/>
      <c r="G16" s="20">
        <v>0.17145255818970301</v>
      </c>
      <c r="H16" s="20">
        <v>0.153309815105303</v>
      </c>
      <c r="I16" s="20">
        <v>0.19280695943701001</v>
      </c>
      <c r="J16" s="20">
        <v>0.163186876763113</v>
      </c>
      <c r="K16" s="20">
        <v>0.185149093751758</v>
      </c>
      <c r="L16" s="20">
        <v>0.22111303950132499</v>
      </c>
      <c r="M16" s="20"/>
      <c r="N16" s="20">
        <v>0.18262110021264899</v>
      </c>
      <c r="O16" s="20">
        <v>0.18333522684627099</v>
      </c>
      <c r="P16" s="20">
        <v>0.18931616107618299</v>
      </c>
      <c r="Q16" s="20">
        <v>0.17723131111993601</v>
      </c>
      <c r="R16" s="20"/>
      <c r="S16" s="20">
        <v>0.15607368305348601</v>
      </c>
      <c r="T16" s="20">
        <v>0.17529741120901199</v>
      </c>
      <c r="U16" s="20">
        <v>0.196734661862007</v>
      </c>
      <c r="V16" s="20">
        <v>0.223120627843404</v>
      </c>
      <c r="W16" s="20">
        <v>0.21322870674965</v>
      </c>
      <c r="X16" s="20">
        <v>0.147270778635952</v>
      </c>
      <c r="Y16" s="20">
        <v>0.13283952272242</v>
      </c>
      <c r="Z16" s="20">
        <v>0.17462176477122601</v>
      </c>
      <c r="AA16" s="20">
        <v>0.189867039182365</v>
      </c>
      <c r="AB16" s="20">
        <v>0.23268966140463401</v>
      </c>
      <c r="AC16" s="20">
        <v>0.186192167717702</v>
      </c>
      <c r="AD16" s="20"/>
      <c r="AE16" s="20">
        <v>0.23080088004730101</v>
      </c>
      <c r="AF16" s="20">
        <v>0.15235008478766701</v>
      </c>
      <c r="AG16" s="20">
        <v>0.159249266456537</v>
      </c>
      <c r="AH16" s="20"/>
      <c r="AI16" s="20">
        <v>0.21728407503290201</v>
      </c>
      <c r="AJ16" s="20">
        <v>0.124619815718543</v>
      </c>
      <c r="AK16" s="20">
        <v>0.170407019837994</v>
      </c>
      <c r="AL16" s="20">
        <v>0.33382823631000502</v>
      </c>
      <c r="AM16" s="20">
        <v>0.183632464491509</v>
      </c>
      <c r="AN16" s="20"/>
      <c r="AO16" s="20">
        <v>0.197214465734184</v>
      </c>
      <c r="AP16" s="20">
        <v>0.123468156180904</v>
      </c>
      <c r="AQ16" s="20">
        <v>0.16824336803369899</v>
      </c>
      <c r="AR16" s="20"/>
      <c r="AS16" s="20">
        <v>0.194723435957875</v>
      </c>
      <c r="AT16" s="20">
        <v>0.209527048374054</v>
      </c>
      <c r="AU16" s="20">
        <v>0.15618947495121299</v>
      </c>
      <c r="AV16" s="20">
        <v>0.150246701628899</v>
      </c>
      <c r="AW16" s="20">
        <v>0.158911477961002</v>
      </c>
      <c r="AX16" s="20"/>
      <c r="AY16" s="20">
        <v>0.194839524006297</v>
      </c>
      <c r="AZ16" s="20">
        <v>0.156277542556955</v>
      </c>
      <c r="BA16" s="20">
        <v>0.22027369206939701</v>
      </c>
      <c r="BB16" s="20">
        <v>0.16127624674189001</v>
      </c>
      <c r="BC16" s="20">
        <v>0.19937262785069801</v>
      </c>
      <c r="BD16" s="20">
        <v>0.18369113867689499</v>
      </c>
      <c r="BE16" s="20">
        <v>0.18959293807981101</v>
      </c>
      <c r="BF16" s="20">
        <v>0.18263945050385</v>
      </c>
      <c r="BG16" s="20">
        <v>0.17276767321644501</v>
      </c>
      <c r="BH16" s="20">
        <v>0.17929753070625401</v>
      </c>
      <c r="BI16" s="20">
        <v>0.20560743151258401</v>
      </c>
      <c r="BJ16" s="20">
        <v>0.17659151185913999</v>
      </c>
      <c r="BK16" s="20">
        <v>0.18628962995857601</v>
      </c>
      <c r="BL16" s="20">
        <v>0.18891883740832599</v>
      </c>
      <c r="BM16" s="20">
        <v>0.183444640018983</v>
      </c>
      <c r="BN16" s="20">
        <v>0.117675698452334</v>
      </c>
      <c r="BO16" s="20"/>
      <c r="BP16" s="20">
        <v>0.14755726155836099</v>
      </c>
      <c r="BQ16" s="20">
        <v>0.18292450403129401</v>
      </c>
      <c r="BR16" s="20">
        <v>0.20577603731729199</v>
      </c>
      <c r="BS16" s="20">
        <v>0.19129343493611001</v>
      </c>
      <c r="BT16" s="20">
        <v>0.193297514404322</v>
      </c>
      <c r="BU16" s="20">
        <v>0.224392711768024</v>
      </c>
      <c r="BV16" s="20"/>
      <c r="BW16" s="20">
        <v>0.221261616697571</v>
      </c>
      <c r="BX16" s="20">
        <v>0.16528610344976399</v>
      </c>
      <c r="BY16" s="20">
        <v>0.18030652194025401</v>
      </c>
      <c r="BZ16" s="20">
        <v>0.185801008487713</v>
      </c>
      <c r="CA16" s="20">
        <v>0.20791391454776501</v>
      </c>
      <c r="CB16" s="20">
        <v>0.196878845340415</v>
      </c>
      <c r="CC16" s="20">
        <v>0.179888329036023</v>
      </c>
      <c r="CD16" s="20">
        <v>0.19181521447295799</v>
      </c>
      <c r="CE16" s="20"/>
      <c r="CF16" s="20">
        <v>0.15712580182549701</v>
      </c>
      <c r="CG16" s="20">
        <v>0.188392088677446</v>
      </c>
      <c r="CH16" s="20">
        <v>0.17379010672581099</v>
      </c>
      <c r="CI16" s="20">
        <v>0.19001731592762999</v>
      </c>
      <c r="CJ16" s="20">
        <v>0.25596815829346897</v>
      </c>
      <c r="CK16" s="20"/>
      <c r="CL16" s="20">
        <v>0.13229835937840401</v>
      </c>
      <c r="CM16" s="20"/>
      <c r="CN16" s="20">
        <v>0.18112996837432299</v>
      </c>
      <c r="CO16" s="20">
        <v>0.18979156584231099</v>
      </c>
      <c r="CP16" s="20">
        <v>0.18138300969093299</v>
      </c>
    </row>
    <row r="17" spans="2:94" x14ac:dyDescent="0.35">
      <c r="B17" s="18" t="s">
        <v>147</v>
      </c>
      <c r="C17" s="21">
        <v>0.307764003288447</v>
      </c>
      <c r="D17" s="21">
        <v>0.34402076877648802</v>
      </c>
      <c r="E17" s="21">
        <v>0.27190028517416298</v>
      </c>
      <c r="F17" s="21"/>
      <c r="G17" s="21">
        <v>0.344325624174668</v>
      </c>
      <c r="H17" s="21">
        <v>0.37849459622891801</v>
      </c>
      <c r="I17" s="21">
        <v>0.31420049105347803</v>
      </c>
      <c r="J17" s="21">
        <v>0.34150391355962501</v>
      </c>
      <c r="K17" s="21">
        <v>0.263193479918508</v>
      </c>
      <c r="L17" s="21">
        <v>0.222693553640674</v>
      </c>
      <c r="M17" s="21"/>
      <c r="N17" s="21">
        <v>0.336587147356389</v>
      </c>
      <c r="O17" s="21">
        <v>0.31778916701802001</v>
      </c>
      <c r="P17" s="21">
        <v>0.30699803904550499</v>
      </c>
      <c r="Q17" s="21">
        <v>0.26724033097230998</v>
      </c>
      <c r="R17" s="21"/>
      <c r="S17" s="21">
        <v>0.42579836656400799</v>
      </c>
      <c r="T17" s="21">
        <v>0.29243719452059302</v>
      </c>
      <c r="U17" s="21">
        <v>0.238471001976262</v>
      </c>
      <c r="V17" s="21">
        <v>0.249649812701983</v>
      </c>
      <c r="W17" s="21">
        <v>0.230965357437799</v>
      </c>
      <c r="X17" s="21">
        <v>0.34905244880229702</v>
      </c>
      <c r="Y17" s="21">
        <v>0.41000302100263503</v>
      </c>
      <c r="Z17" s="21">
        <v>0.2752590378093</v>
      </c>
      <c r="AA17" s="21">
        <v>0.30985622250899703</v>
      </c>
      <c r="AB17" s="21">
        <v>0.20535241234472901</v>
      </c>
      <c r="AC17" s="21">
        <v>0.30844611306548098</v>
      </c>
      <c r="AD17" s="21"/>
      <c r="AE17" s="21">
        <v>0.208118710205876</v>
      </c>
      <c r="AF17" s="21">
        <v>0.39902263655905201</v>
      </c>
      <c r="AG17" s="21">
        <v>0.298288249483527</v>
      </c>
      <c r="AH17" s="21"/>
      <c r="AI17" s="21">
        <v>0.23553139051295099</v>
      </c>
      <c r="AJ17" s="21">
        <v>0.48359746363149603</v>
      </c>
      <c r="AK17" s="21">
        <v>0.412692443074827</v>
      </c>
      <c r="AL17" s="21">
        <v>-3.4533567815012199E-3</v>
      </c>
      <c r="AM17" s="21">
        <v>0.19890416027597899</v>
      </c>
      <c r="AN17" s="21"/>
      <c r="AO17" s="21">
        <v>0.285642750645836</v>
      </c>
      <c r="AP17" s="21">
        <v>0.49357840273688902</v>
      </c>
      <c r="AQ17" s="21">
        <v>0.365818235841608</v>
      </c>
      <c r="AR17" s="21"/>
      <c r="AS17" s="21">
        <v>0.24054526884406099</v>
      </c>
      <c r="AT17" s="21">
        <v>0.23323330519156199</v>
      </c>
      <c r="AU17" s="21">
        <v>0.37713150007889601</v>
      </c>
      <c r="AV17" s="21">
        <v>0.44183993975041103</v>
      </c>
      <c r="AW17" s="21">
        <v>0.380624984505541</v>
      </c>
      <c r="AX17" s="21"/>
      <c r="AY17" s="21">
        <v>0.22325902159691</v>
      </c>
      <c r="AZ17" s="21">
        <v>0.30513223983110899</v>
      </c>
      <c r="BA17" s="21">
        <v>0.20826141363769901</v>
      </c>
      <c r="BB17" s="21">
        <v>0.301002311175945</v>
      </c>
      <c r="BC17" s="21">
        <v>0.26075715989827403</v>
      </c>
      <c r="BD17" s="21">
        <v>0.312596245704306</v>
      </c>
      <c r="BE17" s="21">
        <v>0.29289048008094998</v>
      </c>
      <c r="BF17" s="21">
        <v>0.32899850190610203</v>
      </c>
      <c r="BG17" s="21">
        <v>0.30782440952146001</v>
      </c>
      <c r="BH17" s="21">
        <v>0.32880830531577598</v>
      </c>
      <c r="BI17" s="21">
        <v>0.27926236214420702</v>
      </c>
      <c r="BJ17" s="21">
        <v>0.41113018608971502</v>
      </c>
      <c r="BK17" s="21">
        <v>0.38357780712195899</v>
      </c>
      <c r="BL17" s="21">
        <v>0.34717392441123801</v>
      </c>
      <c r="BM17" s="21">
        <v>0.317555558120515</v>
      </c>
      <c r="BN17" s="21">
        <v>0.526223502439083</v>
      </c>
      <c r="BO17" s="21"/>
      <c r="BP17" s="21">
        <v>0.42624713542581999</v>
      </c>
      <c r="BQ17" s="21">
        <v>0.30670157211911397</v>
      </c>
      <c r="BR17" s="21">
        <v>0.27613579447309</v>
      </c>
      <c r="BS17" s="21">
        <v>0.26471996812642001</v>
      </c>
      <c r="BT17" s="21">
        <v>0.21418197713443299</v>
      </c>
      <c r="BU17" s="21">
        <v>0.23570690873987499</v>
      </c>
      <c r="BV17" s="21"/>
      <c r="BW17" s="21">
        <v>0.28320155384951001</v>
      </c>
      <c r="BX17" s="21">
        <v>0.32717437573548103</v>
      </c>
      <c r="BY17" s="21">
        <v>0.3262831212201</v>
      </c>
      <c r="BZ17" s="21">
        <v>0.31439294326494099</v>
      </c>
      <c r="CA17" s="21">
        <v>0.28960630673516502</v>
      </c>
      <c r="CB17" s="21">
        <v>0.29773841030762599</v>
      </c>
      <c r="CC17" s="21">
        <v>0.35037469726654102</v>
      </c>
      <c r="CD17" s="21">
        <v>0.211161609846367</v>
      </c>
      <c r="CE17" s="21"/>
      <c r="CF17" s="21">
        <v>0.43105559059172599</v>
      </c>
      <c r="CG17" s="21">
        <v>0.30912728648182097</v>
      </c>
      <c r="CH17" s="21">
        <v>0.30530960832672699</v>
      </c>
      <c r="CI17" s="21">
        <v>0.27527562309693598</v>
      </c>
      <c r="CJ17" s="21">
        <v>0.160194703000652</v>
      </c>
      <c r="CK17" s="21"/>
      <c r="CL17" s="21">
        <v>0.46301832245226798</v>
      </c>
      <c r="CM17" s="21"/>
      <c r="CN17" s="21">
        <v>0.31629657121569799</v>
      </c>
      <c r="CO17" s="21">
        <v>0.24270394099341699</v>
      </c>
      <c r="CP17" s="21">
        <v>0.34004453504606702</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CP22"/>
  <sheetViews>
    <sheetView showGridLines="0" topLeftCell="A6" workbookViewId="0">
      <pane xSplit="2" topLeftCell="CY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182</v>
      </c>
      <c r="C9" s="17">
        <v>0.195324663065259</v>
      </c>
      <c r="D9" s="17">
        <v>0.22787324920723501</v>
      </c>
      <c r="E9" s="17">
        <v>0.162205426782108</v>
      </c>
      <c r="F9" s="17"/>
      <c r="G9" s="17">
        <v>0.20320062018165599</v>
      </c>
      <c r="H9" s="17">
        <v>0.20325943902805399</v>
      </c>
      <c r="I9" s="17">
        <v>0.19513331082504801</v>
      </c>
      <c r="J9" s="17">
        <v>0.19217488124646201</v>
      </c>
      <c r="K9" s="17">
        <v>0.20240601839848901</v>
      </c>
      <c r="L9" s="17">
        <v>0.18152498179715701</v>
      </c>
      <c r="M9" s="17"/>
      <c r="N9" s="17">
        <v>0.19660244341236099</v>
      </c>
      <c r="O9" s="17">
        <v>0.20295475539411101</v>
      </c>
      <c r="P9" s="17">
        <v>0.20180659878079499</v>
      </c>
      <c r="Q9" s="17">
        <v>0.177863927179121</v>
      </c>
      <c r="R9" s="17"/>
      <c r="S9" s="17">
        <v>0.21048508704378099</v>
      </c>
      <c r="T9" s="17">
        <v>0.19319628926192201</v>
      </c>
      <c r="U9" s="17">
        <v>0.19316033353034201</v>
      </c>
      <c r="V9" s="17">
        <v>0.21060630266847899</v>
      </c>
      <c r="W9" s="17">
        <v>0.21454168969471099</v>
      </c>
      <c r="X9" s="17">
        <v>0.14882846521995199</v>
      </c>
      <c r="Y9" s="17">
        <v>0.21331743916951901</v>
      </c>
      <c r="Z9" s="17">
        <v>0.17052230971611801</v>
      </c>
      <c r="AA9" s="17">
        <v>0.18043987801186101</v>
      </c>
      <c r="AB9" s="17">
        <v>0.21127304962627599</v>
      </c>
      <c r="AC9" s="17">
        <v>0.18636575709887199</v>
      </c>
      <c r="AD9" s="17"/>
      <c r="AE9" s="17">
        <v>0.21736511936075301</v>
      </c>
      <c r="AF9" s="17">
        <v>0.19417289729116999</v>
      </c>
      <c r="AG9" s="17">
        <v>0.14081594832685401</v>
      </c>
      <c r="AH9" s="17"/>
      <c r="AI9" s="17">
        <v>0.17660504006795699</v>
      </c>
      <c r="AJ9" s="17">
        <v>0.236022789119887</v>
      </c>
      <c r="AK9" s="17">
        <v>0.193807546868622</v>
      </c>
      <c r="AL9" s="17">
        <v>0.31244124866967299</v>
      </c>
      <c r="AM9" s="17">
        <v>0.156124107366309</v>
      </c>
      <c r="AN9" s="17"/>
      <c r="AO9" s="17">
        <v>0.15233506594746599</v>
      </c>
      <c r="AP9" s="17">
        <v>0.21832125195475999</v>
      </c>
      <c r="AQ9" s="17">
        <v>0.20754281112616799</v>
      </c>
      <c r="AR9" s="17"/>
      <c r="AS9" s="17">
        <v>0.176160891120481</v>
      </c>
      <c r="AT9" s="17">
        <v>0.17880186520948599</v>
      </c>
      <c r="AU9" s="17">
        <v>0.20518223053448501</v>
      </c>
      <c r="AV9" s="17">
        <v>0.216213864830992</v>
      </c>
      <c r="AW9" s="17">
        <v>0.254338654112024</v>
      </c>
      <c r="AX9" s="17"/>
      <c r="AY9" s="17">
        <v>0.16013159686711001</v>
      </c>
      <c r="AZ9" s="17">
        <v>0.18540058991764199</v>
      </c>
      <c r="BA9" s="17">
        <v>0.22898576796651199</v>
      </c>
      <c r="BB9" s="17">
        <v>0.176470841458849</v>
      </c>
      <c r="BC9" s="17">
        <v>0.185542753806827</v>
      </c>
      <c r="BD9" s="17">
        <v>0.194496508741128</v>
      </c>
      <c r="BE9" s="17">
        <v>0.20060078725604799</v>
      </c>
      <c r="BF9" s="17">
        <v>0.18448959781796201</v>
      </c>
      <c r="BG9" s="17">
        <v>0.173723996386314</v>
      </c>
      <c r="BH9" s="17">
        <v>0.22921263224365601</v>
      </c>
      <c r="BI9" s="17">
        <v>0.19648170609959001</v>
      </c>
      <c r="BJ9" s="17">
        <v>0.162240016692133</v>
      </c>
      <c r="BK9" s="17">
        <v>0.119174085289231</v>
      </c>
      <c r="BL9" s="17">
        <v>0.28544394664367601</v>
      </c>
      <c r="BM9" s="17">
        <v>0.241745271408145</v>
      </c>
      <c r="BN9" s="17">
        <v>0.32660076657045201</v>
      </c>
      <c r="BO9" s="17"/>
      <c r="BP9" s="17">
        <v>0.24629334450163201</v>
      </c>
      <c r="BQ9" s="17">
        <v>0.183653923538102</v>
      </c>
      <c r="BR9" s="17">
        <v>0.17332233269498801</v>
      </c>
      <c r="BS9" s="17">
        <v>0.170768951859048</v>
      </c>
      <c r="BT9" s="17">
        <v>0.187886573914297</v>
      </c>
      <c r="BU9" s="17">
        <v>0.20286935478582599</v>
      </c>
      <c r="BV9" s="17"/>
      <c r="BW9" s="17">
        <v>0.24020110771085099</v>
      </c>
      <c r="BX9" s="17">
        <v>0.18188210131245</v>
      </c>
      <c r="BY9" s="17">
        <v>0.188873109269524</v>
      </c>
      <c r="BZ9" s="17">
        <v>0.190778823949702</v>
      </c>
      <c r="CA9" s="17">
        <v>0.223333760707631</v>
      </c>
      <c r="CB9" s="17">
        <v>0.18887633402939699</v>
      </c>
      <c r="CC9" s="17">
        <v>0.33595408433771801</v>
      </c>
      <c r="CD9" s="17">
        <v>0.17353136379279499</v>
      </c>
      <c r="CE9" s="17"/>
      <c r="CF9" s="17">
        <v>0.28591967629453102</v>
      </c>
      <c r="CG9" s="17">
        <v>0.176608693329487</v>
      </c>
      <c r="CH9" s="17">
        <v>0.18648903358347099</v>
      </c>
      <c r="CI9" s="17">
        <v>0.19998694869151601</v>
      </c>
      <c r="CJ9" s="17">
        <v>0.244570795155548</v>
      </c>
      <c r="CK9" s="17"/>
      <c r="CL9" s="17">
        <v>0.19082952265261899</v>
      </c>
      <c r="CM9" s="17"/>
      <c r="CN9" s="17">
        <v>0.21726900765677401</v>
      </c>
      <c r="CO9" s="17">
        <v>0.13906167852784401</v>
      </c>
      <c r="CP9" s="17">
        <v>0.18995421389068301</v>
      </c>
    </row>
    <row r="10" spans="2:94" x14ac:dyDescent="0.35">
      <c r="B10" s="18" t="s">
        <v>183</v>
      </c>
      <c r="C10" s="17">
        <v>0.36047433172854398</v>
      </c>
      <c r="D10" s="17">
        <v>0.35074266443622698</v>
      </c>
      <c r="E10" s="17">
        <v>0.36979765975135598</v>
      </c>
      <c r="F10" s="17"/>
      <c r="G10" s="17">
        <v>0.34560116626537901</v>
      </c>
      <c r="H10" s="17">
        <v>0.37870211665478598</v>
      </c>
      <c r="I10" s="17">
        <v>0.36109157682696602</v>
      </c>
      <c r="J10" s="17">
        <v>0.34772630995138898</v>
      </c>
      <c r="K10" s="17">
        <v>0.34546616796350199</v>
      </c>
      <c r="L10" s="17">
        <v>0.37539029720270001</v>
      </c>
      <c r="M10" s="17"/>
      <c r="N10" s="17">
        <v>0.381187866571293</v>
      </c>
      <c r="O10" s="17">
        <v>0.37365632166905199</v>
      </c>
      <c r="P10" s="17">
        <v>0.34597071727746298</v>
      </c>
      <c r="Q10" s="17">
        <v>0.33670616853474999</v>
      </c>
      <c r="R10" s="17"/>
      <c r="S10" s="17">
        <v>0.365308229267438</v>
      </c>
      <c r="T10" s="17">
        <v>0.36035563188751402</v>
      </c>
      <c r="U10" s="17">
        <v>0.33322674666593899</v>
      </c>
      <c r="V10" s="17">
        <v>0.35300512682683999</v>
      </c>
      <c r="W10" s="17">
        <v>0.31795048923830199</v>
      </c>
      <c r="X10" s="17">
        <v>0.383341661216203</v>
      </c>
      <c r="Y10" s="17">
        <v>0.338980455394571</v>
      </c>
      <c r="Z10" s="17">
        <v>0.36610163100176102</v>
      </c>
      <c r="AA10" s="17">
        <v>0.38013397843490898</v>
      </c>
      <c r="AB10" s="17">
        <v>0.38844666421186103</v>
      </c>
      <c r="AC10" s="17">
        <v>0.35891191650433202</v>
      </c>
      <c r="AD10" s="17"/>
      <c r="AE10" s="17">
        <v>0.355515856167474</v>
      </c>
      <c r="AF10" s="17">
        <v>0.387145873328406</v>
      </c>
      <c r="AG10" s="17">
        <v>0.33184115138707199</v>
      </c>
      <c r="AH10" s="17"/>
      <c r="AI10" s="17">
        <v>0.382796614049419</v>
      </c>
      <c r="AJ10" s="17">
        <v>0.353468608465976</v>
      </c>
      <c r="AK10" s="17">
        <v>0.39376240032742998</v>
      </c>
      <c r="AL10" s="17">
        <v>0.24904260005030601</v>
      </c>
      <c r="AM10" s="17">
        <v>0.316703978903567</v>
      </c>
      <c r="AN10" s="17"/>
      <c r="AO10" s="17">
        <v>0.41519643788966998</v>
      </c>
      <c r="AP10" s="17">
        <v>0.363140143525985</v>
      </c>
      <c r="AQ10" s="17">
        <v>0.38907198284740302</v>
      </c>
      <c r="AR10" s="17"/>
      <c r="AS10" s="17">
        <v>0.35669714363683602</v>
      </c>
      <c r="AT10" s="17">
        <v>0.35973957509979698</v>
      </c>
      <c r="AU10" s="17">
        <v>0.36502026171108398</v>
      </c>
      <c r="AV10" s="17">
        <v>0.39438439655122198</v>
      </c>
      <c r="AW10" s="17">
        <v>0.26041353285991697</v>
      </c>
      <c r="AX10" s="17"/>
      <c r="AY10" s="17">
        <v>0.22711333073443299</v>
      </c>
      <c r="AZ10" s="17">
        <v>0.31815187137288897</v>
      </c>
      <c r="BA10" s="17">
        <v>0.35343490551043799</v>
      </c>
      <c r="BB10" s="17">
        <v>0.33776888742916</v>
      </c>
      <c r="BC10" s="17">
        <v>0.37971779817694001</v>
      </c>
      <c r="BD10" s="17">
        <v>0.34022187940514498</v>
      </c>
      <c r="BE10" s="17">
        <v>0.34891929116661902</v>
      </c>
      <c r="BF10" s="17">
        <v>0.381041802205978</v>
      </c>
      <c r="BG10" s="17">
        <v>0.39202299699020599</v>
      </c>
      <c r="BH10" s="17">
        <v>0.32283412950058099</v>
      </c>
      <c r="BI10" s="17">
        <v>0.35966643970024398</v>
      </c>
      <c r="BJ10" s="17">
        <v>0.43558775392608401</v>
      </c>
      <c r="BK10" s="17">
        <v>0.41205717031151201</v>
      </c>
      <c r="BL10" s="17">
        <v>0.37649934604414098</v>
      </c>
      <c r="BM10" s="17">
        <v>0.37266265633199902</v>
      </c>
      <c r="BN10" s="17">
        <v>0.381993384978498</v>
      </c>
      <c r="BO10" s="17"/>
      <c r="BP10" s="17">
        <v>0.352582571213786</v>
      </c>
      <c r="BQ10" s="17">
        <v>0.35195401835478901</v>
      </c>
      <c r="BR10" s="17">
        <v>0.39895249569146002</v>
      </c>
      <c r="BS10" s="17">
        <v>0.35698609466370101</v>
      </c>
      <c r="BT10" s="17">
        <v>0.35051876998326298</v>
      </c>
      <c r="BU10" s="17">
        <v>0.37431606526764499</v>
      </c>
      <c r="BV10" s="17"/>
      <c r="BW10" s="17">
        <v>0.36984125758312197</v>
      </c>
      <c r="BX10" s="17">
        <v>0.37521785495904603</v>
      </c>
      <c r="BY10" s="17">
        <v>0.38601233633585802</v>
      </c>
      <c r="BZ10" s="17">
        <v>0.347603662344529</v>
      </c>
      <c r="CA10" s="17">
        <v>0.35734387623767799</v>
      </c>
      <c r="CB10" s="17">
        <v>0.42417291829652798</v>
      </c>
      <c r="CC10" s="17">
        <v>0.25478941572443797</v>
      </c>
      <c r="CD10" s="17">
        <v>0.29967963918907498</v>
      </c>
      <c r="CE10" s="17"/>
      <c r="CF10" s="17">
        <v>0.35522938410664001</v>
      </c>
      <c r="CG10" s="17">
        <v>0.38880533326508498</v>
      </c>
      <c r="CH10" s="17">
        <v>0.34875658195166997</v>
      </c>
      <c r="CI10" s="17">
        <v>0.34766766565846402</v>
      </c>
      <c r="CJ10" s="17">
        <v>0.26191733278224899</v>
      </c>
      <c r="CK10" s="17"/>
      <c r="CL10" s="17">
        <v>0.41771794532405598</v>
      </c>
      <c r="CM10" s="17"/>
      <c r="CN10" s="17">
        <v>0.330094810117461</v>
      </c>
      <c r="CO10" s="17">
        <v>0.39621367198170698</v>
      </c>
      <c r="CP10" s="17">
        <v>0.40145576736504801</v>
      </c>
    </row>
    <row r="11" spans="2:94" x14ac:dyDescent="0.35">
      <c r="B11" s="18" t="s">
        <v>184</v>
      </c>
      <c r="C11" s="17">
        <v>0.24185970135811999</v>
      </c>
      <c r="D11" s="17">
        <v>0.234125451484617</v>
      </c>
      <c r="E11" s="17">
        <v>0.250818884045303</v>
      </c>
      <c r="F11" s="17"/>
      <c r="G11" s="17">
        <v>0.235645932588224</v>
      </c>
      <c r="H11" s="17">
        <v>0.229612309065993</v>
      </c>
      <c r="I11" s="17">
        <v>0.24807375071823601</v>
      </c>
      <c r="J11" s="17">
        <v>0.24997827743114701</v>
      </c>
      <c r="K11" s="17">
        <v>0.24439136190025801</v>
      </c>
      <c r="L11" s="17">
        <v>0.242699176730204</v>
      </c>
      <c r="M11" s="17"/>
      <c r="N11" s="17">
        <v>0.230086632453289</v>
      </c>
      <c r="O11" s="17">
        <v>0.23178555730061701</v>
      </c>
      <c r="P11" s="17">
        <v>0.25827491547173798</v>
      </c>
      <c r="Q11" s="17">
        <v>0.25180994296778503</v>
      </c>
      <c r="R11" s="17"/>
      <c r="S11" s="17">
        <v>0.233064843320508</v>
      </c>
      <c r="T11" s="17">
        <v>0.21802574827641499</v>
      </c>
      <c r="U11" s="17">
        <v>0.24066110589339301</v>
      </c>
      <c r="V11" s="17">
        <v>0.26320216649762801</v>
      </c>
      <c r="W11" s="17">
        <v>0.29026832473227199</v>
      </c>
      <c r="X11" s="17">
        <v>0.23749178062887999</v>
      </c>
      <c r="Y11" s="17">
        <v>0.28226357414660502</v>
      </c>
      <c r="Z11" s="17">
        <v>0.28090670133992002</v>
      </c>
      <c r="AA11" s="17">
        <v>0.21818016546250299</v>
      </c>
      <c r="AB11" s="17">
        <v>0.210092900812518</v>
      </c>
      <c r="AC11" s="17">
        <v>0.24555859691881801</v>
      </c>
      <c r="AD11" s="17"/>
      <c r="AE11" s="17">
        <v>0.23703706067854699</v>
      </c>
      <c r="AF11" s="17">
        <v>0.23277574008839899</v>
      </c>
      <c r="AG11" s="17">
        <v>0.277188163078255</v>
      </c>
      <c r="AH11" s="17"/>
      <c r="AI11" s="17">
        <v>0.25449657049298102</v>
      </c>
      <c r="AJ11" s="17">
        <v>0.226294655511734</v>
      </c>
      <c r="AK11" s="17">
        <v>0.20276135034700499</v>
      </c>
      <c r="AL11" s="17">
        <v>0.229797411250828</v>
      </c>
      <c r="AM11" s="17">
        <v>0.26376524910957899</v>
      </c>
      <c r="AN11" s="17"/>
      <c r="AO11" s="17">
        <v>0.26846166566836799</v>
      </c>
      <c r="AP11" s="17">
        <v>0.23196538777871101</v>
      </c>
      <c r="AQ11" s="17">
        <v>0.22198195846254001</v>
      </c>
      <c r="AR11" s="17"/>
      <c r="AS11" s="17">
        <v>0.27394805216406298</v>
      </c>
      <c r="AT11" s="17">
        <v>0.241236209922775</v>
      </c>
      <c r="AU11" s="17">
        <v>0.22423326752103201</v>
      </c>
      <c r="AV11" s="17">
        <v>0.207959396622557</v>
      </c>
      <c r="AW11" s="17">
        <v>0.23251705364077699</v>
      </c>
      <c r="AX11" s="17"/>
      <c r="AY11" s="17">
        <v>0.28747981960448099</v>
      </c>
      <c r="AZ11" s="17">
        <v>0.292227626973387</v>
      </c>
      <c r="BA11" s="17">
        <v>0.220673685825407</v>
      </c>
      <c r="BB11" s="17">
        <v>0.26073111371732</v>
      </c>
      <c r="BC11" s="17">
        <v>0.248261420166937</v>
      </c>
      <c r="BD11" s="17">
        <v>0.23923120605863701</v>
      </c>
      <c r="BE11" s="17">
        <v>0.26865644562147101</v>
      </c>
      <c r="BF11" s="17">
        <v>0.239608134292044</v>
      </c>
      <c r="BG11" s="17">
        <v>0.236583252706657</v>
      </c>
      <c r="BH11" s="17">
        <v>0.235167476279912</v>
      </c>
      <c r="BI11" s="17">
        <v>0.23628814019514299</v>
      </c>
      <c r="BJ11" s="17">
        <v>0.224055075971</v>
      </c>
      <c r="BK11" s="17">
        <v>0.25310765589474798</v>
      </c>
      <c r="BL11" s="17">
        <v>0.185466525806982</v>
      </c>
      <c r="BM11" s="17">
        <v>0.20054047984805501</v>
      </c>
      <c r="BN11" s="17">
        <v>0.18881094845309199</v>
      </c>
      <c r="BO11" s="17"/>
      <c r="BP11" s="17">
        <v>0.22902626035923701</v>
      </c>
      <c r="BQ11" s="17">
        <v>0.23658346976241201</v>
      </c>
      <c r="BR11" s="17">
        <v>0.238227780089834</v>
      </c>
      <c r="BS11" s="17">
        <v>0.26372381243794302</v>
      </c>
      <c r="BT11" s="17">
        <v>0.25291447045924897</v>
      </c>
      <c r="BU11" s="17">
        <v>0.22484160234158901</v>
      </c>
      <c r="BV11" s="17"/>
      <c r="BW11" s="17">
        <v>0.18121469321030501</v>
      </c>
      <c r="BX11" s="17">
        <v>0.23707576539175501</v>
      </c>
      <c r="BY11" s="17">
        <v>0.26286423915659302</v>
      </c>
      <c r="BZ11" s="17">
        <v>0.24947078111103799</v>
      </c>
      <c r="CA11" s="17">
        <v>0.22270904750020501</v>
      </c>
      <c r="CB11" s="17">
        <v>0.19983122920959001</v>
      </c>
      <c r="CC11" s="17">
        <v>0.20333305914299099</v>
      </c>
      <c r="CD11" s="17">
        <v>0.25002391270237301</v>
      </c>
      <c r="CE11" s="17"/>
      <c r="CF11" s="17">
        <v>0.204410523040048</v>
      </c>
      <c r="CG11" s="17">
        <v>0.23444878576372999</v>
      </c>
      <c r="CH11" s="17">
        <v>0.25719575592376098</v>
      </c>
      <c r="CI11" s="17">
        <v>0.240865847583146</v>
      </c>
      <c r="CJ11" s="17">
        <v>0.247720718073874</v>
      </c>
      <c r="CK11" s="17"/>
      <c r="CL11" s="17">
        <v>0.244017720251342</v>
      </c>
      <c r="CM11" s="17"/>
      <c r="CN11" s="17">
        <v>0.22823097482306801</v>
      </c>
      <c r="CO11" s="17">
        <v>0.27472466266762102</v>
      </c>
      <c r="CP11" s="17">
        <v>0.24684862359256099</v>
      </c>
    </row>
    <row r="12" spans="2:94" x14ac:dyDescent="0.35">
      <c r="B12" s="18" t="s">
        <v>185</v>
      </c>
      <c r="C12" s="17">
        <v>8.0281978809544297E-2</v>
      </c>
      <c r="D12" s="17">
        <v>8.6046998001122504E-2</v>
      </c>
      <c r="E12" s="17">
        <v>7.5289625704190899E-2</v>
      </c>
      <c r="F12" s="17"/>
      <c r="G12" s="17">
        <v>9.7594875092987296E-2</v>
      </c>
      <c r="H12" s="17">
        <v>7.3718384848553503E-2</v>
      </c>
      <c r="I12" s="17">
        <v>8.36069523377653E-2</v>
      </c>
      <c r="J12" s="17">
        <v>7.5314344871243499E-2</v>
      </c>
      <c r="K12" s="17">
        <v>7.7015217006523695E-2</v>
      </c>
      <c r="L12" s="17">
        <v>7.7605631598995903E-2</v>
      </c>
      <c r="M12" s="17"/>
      <c r="N12" s="17">
        <v>9.3677747681649298E-2</v>
      </c>
      <c r="O12" s="17">
        <v>6.8069798996607297E-2</v>
      </c>
      <c r="P12" s="17">
        <v>7.68862870826275E-2</v>
      </c>
      <c r="Q12" s="17">
        <v>8.2543595158247204E-2</v>
      </c>
      <c r="R12" s="17"/>
      <c r="S12" s="17">
        <v>8.7705519434326501E-2</v>
      </c>
      <c r="T12" s="17">
        <v>9.87343916486942E-2</v>
      </c>
      <c r="U12" s="17">
        <v>7.6976362312534505E-2</v>
      </c>
      <c r="V12" s="17">
        <v>6.4026214096278497E-2</v>
      </c>
      <c r="W12" s="17">
        <v>7.5008631551368402E-2</v>
      </c>
      <c r="X12" s="17">
        <v>6.9571652486687299E-2</v>
      </c>
      <c r="Y12" s="17">
        <v>6.3693384962091301E-2</v>
      </c>
      <c r="Z12" s="17">
        <v>6.6169089565453504E-2</v>
      </c>
      <c r="AA12" s="17">
        <v>9.3524247797304394E-2</v>
      </c>
      <c r="AB12" s="17">
        <v>7.0168876466055297E-2</v>
      </c>
      <c r="AC12" s="17">
        <v>9.9606972074108499E-2</v>
      </c>
      <c r="AD12" s="17"/>
      <c r="AE12" s="17">
        <v>7.2228667168862795E-2</v>
      </c>
      <c r="AF12" s="17">
        <v>8.1699382835249607E-2</v>
      </c>
      <c r="AG12" s="17">
        <v>8.1146455328029193E-2</v>
      </c>
      <c r="AH12" s="17"/>
      <c r="AI12" s="17">
        <v>7.5718144759437195E-2</v>
      </c>
      <c r="AJ12" s="17">
        <v>8.1208443630415905E-2</v>
      </c>
      <c r="AK12" s="17">
        <v>0.10018386740067201</v>
      </c>
      <c r="AL12" s="17">
        <v>5.7854754668498903E-2</v>
      </c>
      <c r="AM12" s="17">
        <v>9.1845593870939005E-2</v>
      </c>
      <c r="AN12" s="17"/>
      <c r="AO12" s="17">
        <v>7.0280154450651194E-2</v>
      </c>
      <c r="AP12" s="17">
        <v>8.6800587930630099E-2</v>
      </c>
      <c r="AQ12" s="17">
        <v>7.31955652246256E-2</v>
      </c>
      <c r="AR12" s="17"/>
      <c r="AS12" s="17">
        <v>7.9802714841229902E-2</v>
      </c>
      <c r="AT12" s="17">
        <v>7.6800159745742794E-2</v>
      </c>
      <c r="AU12" s="17">
        <v>8.1875034807064595E-2</v>
      </c>
      <c r="AV12" s="17">
        <v>8.6005378566464397E-2</v>
      </c>
      <c r="AW12" s="17">
        <v>0.14624947664611501</v>
      </c>
      <c r="AX12" s="17"/>
      <c r="AY12" s="17">
        <v>0.13102989310900601</v>
      </c>
      <c r="AZ12" s="17">
        <v>8.6490660582603199E-2</v>
      </c>
      <c r="BA12" s="17">
        <v>4.7185995831910799E-2</v>
      </c>
      <c r="BB12" s="17">
        <v>9.7964087532717306E-2</v>
      </c>
      <c r="BC12" s="17">
        <v>5.61303149646597E-2</v>
      </c>
      <c r="BD12" s="17">
        <v>9.0703747615277899E-2</v>
      </c>
      <c r="BE12" s="17">
        <v>7.5617647696775703E-2</v>
      </c>
      <c r="BF12" s="17">
        <v>6.0888449264823098E-2</v>
      </c>
      <c r="BG12" s="17">
        <v>7.9402494466491405E-2</v>
      </c>
      <c r="BH12" s="17">
        <v>7.8386573620992397E-2</v>
      </c>
      <c r="BI12" s="17">
        <v>9.0865129127462599E-2</v>
      </c>
      <c r="BJ12" s="17">
        <v>8.2557514207431099E-2</v>
      </c>
      <c r="BK12" s="17">
        <v>0.121382956909448</v>
      </c>
      <c r="BL12" s="17">
        <v>6.1320438295909503E-2</v>
      </c>
      <c r="BM12" s="17">
        <v>0.106186651022978</v>
      </c>
      <c r="BN12" s="17">
        <v>7.8669793684423006E-2</v>
      </c>
      <c r="BO12" s="17"/>
      <c r="BP12" s="17">
        <v>7.4174675918684999E-2</v>
      </c>
      <c r="BQ12" s="17">
        <v>8.96226092199265E-2</v>
      </c>
      <c r="BR12" s="17">
        <v>6.8076085994076094E-2</v>
      </c>
      <c r="BS12" s="17">
        <v>7.0039995421173895E-2</v>
      </c>
      <c r="BT12" s="17">
        <v>8.7183086074223606E-2</v>
      </c>
      <c r="BU12" s="17">
        <v>0.113814111766042</v>
      </c>
      <c r="BV12" s="17"/>
      <c r="BW12" s="17">
        <v>9.2491595171032698E-2</v>
      </c>
      <c r="BX12" s="17">
        <v>6.8270252150383598E-2</v>
      </c>
      <c r="BY12" s="17">
        <v>7.1147193281593593E-2</v>
      </c>
      <c r="BZ12" s="17">
        <v>8.6508599336432707E-2</v>
      </c>
      <c r="CA12" s="17">
        <v>9.0274025677443498E-2</v>
      </c>
      <c r="CB12" s="17">
        <v>5.1121310404516E-2</v>
      </c>
      <c r="CC12" s="17">
        <v>0.12129863148327701</v>
      </c>
      <c r="CD12" s="17">
        <v>0.117645389134044</v>
      </c>
      <c r="CE12" s="17"/>
      <c r="CF12" s="17">
        <v>6.4119561311937398E-2</v>
      </c>
      <c r="CG12" s="17">
        <v>9.0485106021653897E-2</v>
      </c>
      <c r="CH12" s="17">
        <v>7.8844206455875906E-2</v>
      </c>
      <c r="CI12" s="17">
        <v>6.4608981239390406E-2</v>
      </c>
      <c r="CJ12" s="17">
        <v>9.6279329406523007E-2</v>
      </c>
      <c r="CK12" s="17"/>
      <c r="CL12" s="17">
        <v>6.1092127145766E-2</v>
      </c>
      <c r="CM12" s="17"/>
      <c r="CN12" s="17">
        <v>8.8707772931141404E-2</v>
      </c>
      <c r="CO12" s="17">
        <v>5.9728023703329997E-2</v>
      </c>
      <c r="CP12" s="17">
        <v>7.7385141593045895E-2</v>
      </c>
    </row>
    <row r="13" spans="2:94" x14ac:dyDescent="0.35">
      <c r="B13" s="18" t="s">
        <v>186</v>
      </c>
      <c r="C13" s="17">
        <v>3.6123570289703102E-2</v>
      </c>
      <c r="D13" s="17">
        <v>3.9942383517702899E-2</v>
      </c>
      <c r="E13" s="17">
        <v>3.2208291194202703E-2</v>
      </c>
      <c r="F13" s="17"/>
      <c r="G13" s="17">
        <v>3.5435815362838602E-2</v>
      </c>
      <c r="H13" s="17">
        <v>2.92428233731124E-2</v>
      </c>
      <c r="I13" s="17">
        <v>3.6344607933203002E-2</v>
      </c>
      <c r="J13" s="17">
        <v>4.61908923822235E-2</v>
      </c>
      <c r="K13" s="17">
        <v>2.6178974266842101E-2</v>
      </c>
      <c r="L13" s="17">
        <v>4.0541703124976798E-2</v>
      </c>
      <c r="M13" s="17"/>
      <c r="N13" s="17">
        <v>3.25861589417989E-2</v>
      </c>
      <c r="O13" s="17">
        <v>3.8865680263944401E-2</v>
      </c>
      <c r="P13" s="17">
        <v>3.8831030217501401E-2</v>
      </c>
      <c r="Q13" s="17">
        <v>3.5179992148633897E-2</v>
      </c>
      <c r="R13" s="17"/>
      <c r="S13" s="17">
        <v>2.8140913833408901E-2</v>
      </c>
      <c r="T13" s="17">
        <v>3.1091562301200502E-2</v>
      </c>
      <c r="U13" s="17">
        <v>5.2218150600914198E-2</v>
      </c>
      <c r="V13" s="17">
        <v>3.0863806886892501E-2</v>
      </c>
      <c r="W13" s="17">
        <v>2.4421039681435899E-2</v>
      </c>
      <c r="X13" s="17">
        <v>4.38459448676276E-2</v>
      </c>
      <c r="Y13" s="17">
        <v>4.1759527342791501E-2</v>
      </c>
      <c r="Z13" s="17">
        <v>4.3179802894101303E-2</v>
      </c>
      <c r="AA13" s="17">
        <v>3.57307622308351E-2</v>
      </c>
      <c r="AB13" s="17">
        <v>3.3262448579152303E-2</v>
      </c>
      <c r="AC13" s="17">
        <v>4.9083487412081399E-2</v>
      </c>
      <c r="AD13" s="17"/>
      <c r="AE13" s="17">
        <v>4.5325369779511501E-2</v>
      </c>
      <c r="AF13" s="17">
        <v>3.03547761642434E-2</v>
      </c>
      <c r="AG13" s="17">
        <v>3.01871385282994E-2</v>
      </c>
      <c r="AH13" s="17"/>
      <c r="AI13" s="17">
        <v>3.8464885724151E-2</v>
      </c>
      <c r="AJ13" s="17">
        <v>3.24493750750992E-2</v>
      </c>
      <c r="AK13" s="17">
        <v>3.53960186560811E-2</v>
      </c>
      <c r="AL13" s="17">
        <v>9.8390157860164001E-2</v>
      </c>
      <c r="AM13" s="17">
        <v>2.410332436712E-2</v>
      </c>
      <c r="AN13" s="17"/>
      <c r="AO13" s="17">
        <v>2.8564208911616502E-2</v>
      </c>
      <c r="AP13" s="17">
        <v>3.2227419899732698E-2</v>
      </c>
      <c r="AQ13" s="17">
        <v>3.4469103259596297E-2</v>
      </c>
      <c r="AR13" s="17"/>
      <c r="AS13" s="17">
        <v>2.48726639949929E-2</v>
      </c>
      <c r="AT13" s="17">
        <v>4.01330597864459E-2</v>
      </c>
      <c r="AU13" s="17">
        <v>3.3695979274119797E-2</v>
      </c>
      <c r="AV13" s="17">
        <v>3.2760193528694297E-2</v>
      </c>
      <c r="AW13" s="17">
        <v>4.5670111990567003E-2</v>
      </c>
      <c r="AX13" s="17"/>
      <c r="AY13" s="17">
        <v>0</v>
      </c>
      <c r="AZ13" s="17">
        <v>3.0857777712233601E-2</v>
      </c>
      <c r="BA13" s="17">
        <v>4.1888496655266901E-2</v>
      </c>
      <c r="BB13" s="17">
        <v>4.0443947535393703E-2</v>
      </c>
      <c r="BC13" s="17">
        <v>3.5155508687107102E-2</v>
      </c>
      <c r="BD13" s="17">
        <v>5.1550852322738198E-2</v>
      </c>
      <c r="BE13" s="17">
        <v>2.29481460976294E-2</v>
      </c>
      <c r="BF13" s="17">
        <v>5.1378819835261103E-2</v>
      </c>
      <c r="BG13" s="17">
        <v>3.57400315930336E-2</v>
      </c>
      <c r="BH13" s="17">
        <v>3.43834996366938E-2</v>
      </c>
      <c r="BI13" s="17">
        <v>3.02537483195317E-2</v>
      </c>
      <c r="BJ13" s="17">
        <v>4.0871938026892499E-2</v>
      </c>
      <c r="BK13" s="17">
        <v>3.2829509815307703E-2</v>
      </c>
      <c r="BL13" s="17">
        <v>2.54077016795132E-2</v>
      </c>
      <c r="BM13" s="17">
        <v>5.3194855861969703E-2</v>
      </c>
      <c r="BN13" s="17">
        <v>1.8169158539915398E-2</v>
      </c>
      <c r="BO13" s="17"/>
      <c r="BP13" s="17">
        <v>3.2726652283865502E-2</v>
      </c>
      <c r="BQ13" s="17">
        <v>3.9296130879881597E-2</v>
      </c>
      <c r="BR13" s="17">
        <v>4.6549971929462003E-2</v>
      </c>
      <c r="BS13" s="17">
        <v>3.59535563150057E-2</v>
      </c>
      <c r="BT13" s="17">
        <v>1.95582002488063E-2</v>
      </c>
      <c r="BU13" s="17">
        <v>4.1756657311757997E-2</v>
      </c>
      <c r="BV13" s="17"/>
      <c r="BW13" s="17">
        <v>4.4931774116531799E-2</v>
      </c>
      <c r="BX13" s="17">
        <v>3.3043432129058803E-2</v>
      </c>
      <c r="BY13" s="17">
        <v>3.2780646468483603E-2</v>
      </c>
      <c r="BZ13" s="17">
        <v>3.8788081735777101E-2</v>
      </c>
      <c r="CA13" s="17">
        <v>4.4699440731561797E-2</v>
      </c>
      <c r="CB13" s="17">
        <v>4.9334614559930101E-2</v>
      </c>
      <c r="CC13" s="17">
        <v>2.78066147237215E-2</v>
      </c>
      <c r="CD13" s="17">
        <v>2.6099093943655199E-2</v>
      </c>
      <c r="CE13" s="17"/>
      <c r="CF13" s="17">
        <v>3.41073931568407E-2</v>
      </c>
      <c r="CG13" s="17">
        <v>3.4490699778986597E-2</v>
      </c>
      <c r="CH13" s="17">
        <v>3.5886286206995799E-2</v>
      </c>
      <c r="CI13" s="17">
        <v>4.1478536539523402E-2</v>
      </c>
      <c r="CJ13" s="17">
        <v>3.76314049123984E-2</v>
      </c>
      <c r="CK13" s="17"/>
      <c r="CL13" s="17">
        <v>2.7767171249974E-2</v>
      </c>
      <c r="CM13" s="17"/>
      <c r="CN13" s="17">
        <v>3.7987903657756499E-2</v>
      </c>
      <c r="CO13" s="17">
        <v>4.24906392102525E-2</v>
      </c>
      <c r="CP13" s="17">
        <v>2.6795654599429501E-2</v>
      </c>
    </row>
    <row r="14" spans="2:94" x14ac:dyDescent="0.35">
      <c r="B14" s="18" t="s">
        <v>133</v>
      </c>
      <c r="C14" s="17">
        <v>8.5935754748830001E-2</v>
      </c>
      <c r="D14" s="17">
        <v>6.1269253353095E-2</v>
      </c>
      <c r="E14" s="17">
        <v>0.109680112522839</v>
      </c>
      <c r="F14" s="17"/>
      <c r="G14" s="17">
        <v>8.2521590508915096E-2</v>
      </c>
      <c r="H14" s="17">
        <v>8.5464927029500995E-2</v>
      </c>
      <c r="I14" s="17">
        <v>7.5749801358781899E-2</v>
      </c>
      <c r="J14" s="17">
        <v>8.8615294117535298E-2</v>
      </c>
      <c r="K14" s="17">
        <v>0.104542260464385</v>
      </c>
      <c r="L14" s="17">
        <v>8.2238209545966404E-2</v>
      </c>
      <c r="M14" s="17"/>
      <c r="N14" s="17">
        <v>6.5859150939608493E-2</v>
      </c>
      <c r="O14" s="17">
        <v>8.4667886375667398E-2</v>
      </c>
      <c r="P14" s="17">
        <v>7.8230451169874995E-2</v>
      </c>
      <c r="Q14" s="17">
        <v>0.11589637401146299</v>
      </c>
      <c r="R14" s="17"/>
      <c r="S14" s="17">
        <v>7.5295407100538198E-2</v>
      </c>
      <c r="T14" s="17">
        <v>9.8596376624254495E-2</v>
      </c>
      <c r="U14" s="17">
        <v>0.10375730099687799</v>
      </c>
      <c r="V14" s="17">
        <v>7.8296383023881894E-2</v>
      </c>
      <c r="W14" s="17">
        <v>7.7809825101910202E-2</v>
      </c>
      <c r="X14" s="17">
        <v>0.11692049558065</v>
      </c>
      <c r="Y14" s="17">
        <v>5.9985618984421098E-2</v>
      </c>
      <c r="Z14" s="17">
        <v>7.3120465482647001E-2</v>
      </c>
      <c r="AA14" s="17">
        <v>9.1990968062588302E-2</v>
      </c>
      <c r="AB14" s="17">
        <v>8.6756060304136698E-2</v>
      </c>
      <c r="AC14" s="17">
        <v>6.0473269991788599E-2</v>
      </c>
      <c r="AD14" s="17"/>
      <c r="AE14" s="17">
        <v>7.2527926844851306E-2</v>
      </c>
      <c r="AF14" s="17">
        <v>7.38513302925322E-2</v>
      </c>
      <c r="AG14" s="17">
        <v>0.13882114335149001</v>
      </c>
      <c r="AH14" s="17"/>
      <c r="AI14" s="17">
        <v>7.1918744906054405E-2</v>
      </c>
      <c r="AJ14" s="17">
        <v>7.0556128196887904E-2</v>
      </c>
      <c r="AK14" s="17">
        <v>7.4088816400190202E-2</v>
      </c>
      <c r="AL14" s="17">
        <v>5.2473827500531402E-2</v>
      </c>
      <c r="AM14" s="17">
        <v>0.14745774638248499</v>
      </c>
      <c r="AN14" s="17"/>
      <c r="AO14" s="17">
        <v>6.5162467132227495E-2</v>
      </c>
      <c r="AP14" s="17">
        <v>6.7545208910181301E-2</v>
      </c>
      <c r="AQ14" s="17">
        <v>7.3738579079667105E-2</v>
      </c>
      <c r="AR14" s="17"/>
      <c r="AS14" s="17">
        <v>8.8518534242397806E-2</v>
      </c>
      <c r="AT14" s="17">
        <v>0.10328913023575401</v>
      </c>
      <c r="AU14" s="17">
        <v>8.9993226152214695E-2</v>
      </c>
      <c r="AV14" s="17">
        <v>6.2676769900070206E-2</v>
      </c>
      <c r="AW14" s="17">
        <v>6.0811170750600101E-2</v>
      </c>
      <c r="AX14" s="17"/>
      <c r="AY14" s="17">
        <v>0.19424535968497</v>
      </c>
      <c r="AZ14" s="17">
        <v>8.6871473441244407E-2</v>
      </c>
      <c r="BA14" s="17">
        <v>0.10783114821046599</v>
      </c>
      <c r="BB14" s="17">
        <v>8.6621122326559996E-2</v>
      </c>
      <c r="BC14" s="17">
        <v>9.5192204197529398E-2</v>
      </c>
      <c r="BD14" s="17">
        <v>8.3795805857073496E-2</v>
      </c>
      <c r="BE14" s="17">
        <v>8.3257682161456598E-2</v>
      </c>
      <c r="BF14" s="17">
        <v>8.2593196583931799E-2</v>
      </c>
      <c r="BG14" s="17">
        <v>8.2527227857297394E-2</v>
      </c>
      <c r="BH14" s="17">
        <v>0.10001568871816501</v>
      </c>
      <c r="BI14" s="17">
        <v>8.64448365580293E-2</v>
      </c>
      <c r="BJ14" s="17">
        <v>5.46877011764592E-2</v>
      </c>
      <c r="BK14" s="17">
        <v>6.1448621779753798E-2</v>
      </c>
      <c r="BL14" s="17">
        <v>6.5862041529777399E-2</v>
      </c>
      <c r="BM14" s="17">
        <v>2.5670085526854299E-2</v>
      </c>
      <c r="BN14" s="17">
        <v>5.7559477736194402E-3</v>
      </c>
      <c r="BO14" s="17"/>
      <c r="BP14" s="17">
        <v>6.5196495722794304E-2</v>
      </c>
      <c r="BQ14" s="17">
        <v>9.8889848244889098E-2</v>
      </c>
      <c r="BR14" s="17">
        <v>7.4871333600179807E-2</v>
      </c>
      <c r="BS14" s="17">
        <v>0.102527589303128</v>
      </c>
      <c r="BT14" s="17">
        <v>0.10193889932016099</v>
      </c>
      <c r="BU14" s="17">
        <v>4.2402208527139502E-2</v>
      </c>
      <c r="BV14" s="17"/>
      <c r="BW14" s="17">
        <v>7.1319572208157295E-2</v>
      </c>
      <c r="BX14" s="17">
        <v>0.10451059405730601</v>
      </c>
      <c r="BY14" s="17">
        <v>5.83224754879475E-2</v>
      </c>
      <c r="BZ14" s="17">
        <v>8.6850051522521204E-2</v>
      </c>
      <c r="CA14" s="17">
        <v>6.1639849145480097E-2</v>
      </c>
      <c r="CB14" s="17">
        <v>8.6663593500039202E-2</v>
      </c>
      <c r="CC14" s="17">
        <v>5.6818194587854899E-2</v>
      </c>
      <c r="CD14" s="17">
        <v>0.13302060123805901</v>
      </c>
      <c r="CE14" s="17"/>
      <c r="CF14" s="17">
        <v>5.6213462090003198E-2</v>
      </c>
      <c r="CG14" s="17">
        <v>7.5161381841057695E-2</v>
      </c>
      <c r="CH14" s="17">
        <v>9.2828135878226997E-2</v>
      </c>
      <c r="CI14" s="17">
        <v>0.10539202028796101</v>
      </c>
      <c r="CJ14" s="17">
        <v>0.111880419669407</v>
      </c>
      <c r="CK14" s="17"/>
      <c r="CL14" s="17">
        <v>5.8575513376243497E-2</v>
      </c>
      <c r="CM14" s="17"/>
      <c r="CN14" s="17">
        <v>9.77095308137996E-2</v>
      </c>
      <c r="CO14" s="17">
        <v>8.7781323909245798E-2</v>
      </c>
      <c r="CP14" s="17">
        <v>5.7560598959232601E-2</v>
      </c>
    </row>
    <row r="15" spans="2:94" x14ac:dyDescent="0.35">
      <c r="B15" s="18" t="s">
        <v>187</v>
      </c>
      <c r="C15" s="20">
        <v>0.55579899479380301</v>
      </c>
      <c r="D15" s="20">
        <v>0.57861591364346199</v>
      </c>
      <c r="E15" s="20">
        <v>0.53200308653346395</v>
      </c>
      <c r="F15" s="20"/>
      <c r="G15" s="20">
        <v>0.54880178644703503</v>
      </c>
      <c r="H15" s="20">
        <v>0.58196155568284103</v>
      </c>
      <c r="I15" s="20">
        <v>0.55622488765201406</v>
      </c>
      <c r="J15" s="20">
        <v>0.53990119119785096</v>
      </c>
      <c r="K15" s="20">
        <v>0.54787218636199098</v>
      </c>
      <c r="L15" s="20">
        <v>0.55691527899985704</v>
      </c>
      <c r="M15" s="20"/>
      <c r="N15" s="20">
        <v>0.57779030998365399</v>
      </c>
      <c r="O15" s="20">
        <v>0.57661107706316395</v>
      </c>
      <c r="P15" s="20">
        <v>0.54777731605825797</v>
      </c>
      <c r="Q15" s="20">
        <v>0.51457009571387102</v>
      </c>
      <c r="R15" s="20"/>
      <c r="S15" s="20">
        <v>0.57579331631121899</v>
      </c>
      <c r="T15" s="20">
        <v>0.55355192114943597</v>
      </c>
      <c r="U15" s="20">
        <v>0.526387080196281</v>
      </c>
      <c r="V15" s="20">
        <v>0.56361142949531895</v>
      </c>
      <c r="W15" s="20">
        <v>0.53249217893301304</v>
      </c>
      <c r="X15" s="20">
        <v>0.53217012643615602</v>
      </c>
      <c r="Y15" s="20">
        <v>0.55229789456409095</v>
      </c>
      <c r="Z15" s="20">
        <v>0.536623940717878</v>
      </c>
      <c r="AA15" s="20">
        <v>0.56057385644676905</v>
      </c>
      <c r="AB15" s="20">
        <v>0.59971971383813705</v>
      </c>
      <c r="AC15" s="20">
        <v>0.54527767360320301</v>
      </c>
      <c r="AD15" s="20"/>
      <c r="AE15" s="20">
        <v>0.57288097552822703</v>
      </c>
      <c r="AF15" s="20">
        <v>0.58131877061957604</v>
      </c>
      <c r="AG15" s="20">
        <v>0.472657099713927</v>
      </c>
      <c r="AH15" s="20"/>
      <c r="AI15" s="20">
        <v>0.55940165411737597</v>
      </c>
      <c r="AJ15" s="20">
        <v>0.589491397585863</v>
      </c>
      <c r="AK15" s="20">
        <v>0.58756994719605204</v>
      </c>
      <c r="AL15" s="20">
        <v>0.56148384871997803</v>
      </c>
      <c r="AM15" s="20">
        <v>0.47282808626987599</v>
      </c>
      <c r="AN15" s="20"/>
      <c r="AO15" s="20">
        <v>0.56753150383713602</v>
      </c>
      <c r="AP15" s="20">
        <v>0.58146139548074505</v>
      </c>
      <c r="AQ15" s="20">
        <v>0.59661479397357098</v>
      </c>
      <c r="AR15" s="20"/>
      <c r="AS15" s="20">
        <v>0.53285803475731597</v>
      </c>
      <c r="AT15" s="20">
        <v>0.53854144030928197</v>
      </c>
      <c r="AU15" s="20">
        <v>0.57020249224556896</v>
      </c>
      <c r="AV15" s="20">
        <v>0.61059826138221396</v>
      </c>
      <c r="AW15" s="20">
        <v>0.51475218697194103</v>
      </c>
      <c r="AX15" s="20"/>
      <c r="AY15" s="20">
        <v>0.387244927601543</v>
      </c>
      <c r="AZ15" s="20">
        <v>0.50355246129053199</v>
      </c>
      <c r="BA15" s="20">
        <v>0.58242067347694904</v>
      </c>
      <c r="BB15" s="20">
        <v>0.51423972888800895</v>
      </c>
      <c r="BC15" s="20">
        <v>0.56526055198376701</v>
      </c>
      <c r="BD15" s="20">
        <v>0.53471838814627404</v>
      </c>
      <c r="BE15" s="20">
        <v>0.54952007842266704</v>
      </c>
      <c r="BF15" s="20">
        <v>0.56553140002393998</v>
      </c>
      <c r="BG15" s="20">
        <v>0.56574699337652001</v>
      </c>
      <c r="BH15" s="20">
        <v>0.55204676174423695</v>
      </c>
      <c r="BI15" s="20">
        <v>0.55614814579983396</v>
      </c>
      <c r="BJ15" s="20">
        <v>0.59782777061821701</v>
      </c>
      <c r="BK15" s="20">
        <v>0.53123125560074302</v>
      </c>
      <c r="BL15" s="20">
        <v>0.66194329268781704</v>
      </c>
      <c r="BM15" s="20">
        <v>0.61440792774014297</v>
      </c>
      <c r="BN15" s="20">
        <v>0.70859415154895</v>
      </c>
      <c r="BO15" s="20"/>
      <c r="BP15" s="20">
        <v>0.59887591571541898</v>
      </c>
      <c r="BQ15" s="20">
        <v>0.53560794189289096</v>
      </c>
      <c r="BR15" s="20">
        <v>0.57227482838644805</v>
      </c>
      <c r="BS15" s="20">
        <v>0.52775504652274896</v>
      </c>
      <c r="BT15" s="20">
        <v>0.53840534389756001</v>
      </c>
      <c r="BU15" s="20">
        <v>0.57718542005347095</v>
      </c>
      <c r="BV15" s="20"/>
      <c r="BW15" s="20">
        <v>0.61004236529397404</v>
      </c>
      <c r="BX15" s="20">
        <v>0.557099956271496</v>
      </c>
      <c r="BY15" s="20">
        <v>0.57488544560538202</v>
      </c>
      <c r="BZ15" s="20">
        <v>0.53838248629423102</v>
      </c>
      <c r="CA15" s="20">
        <v>0.58067763694531005</v>
      </c>
      <c r="CB15" s="20">
        <v>0.613049252325925</v>
      </c>
      <c r="CC15" s="20">
        <v>0.59074350006215604</v>
      </c>
      <c r="CD15" s="20">
        <v>0.47321100298187002</v>
      </c>
      <c r="CE15" s="20"/>
      <c r="CF15" s="20">
        <v>0.64114906040117103</v>
      </c>
      <c r="CG15" s="20">
        <v>0.56541402659457196</v>
      </c>
      <c r="CH15" s="20">
        <v>0.53524561553514005</v>
      </c>
      <c r="CI15" s="20">
        <v>0.54765461434997997</v>
      </c>
      <c r="CJ15" s="20">
        <v>0.50648812793779696</v>
      </c>
      <c r="CK15" s="20"/>
      <c r="CL15" s="20">
        <v>0.60854746797667503</v>
      </c>
      <c r="CM15" s="20"/>
      <c r="CN15" s="20">
        <v>0.54736381777423404</v>
      </c>
      <c r="CO15" s="20">
        <v>0.535275350509551</v>
      </c>
      <c r="CP15" s="20">
        <v>0.59140998125573097</v>
      </c>
    </row>
    <row r="16" spans="2:94" x14ac:dyDescent="0.35">
      <c r="B16" s="18" t="s">
        <v>188</v>
      </c>
      <c r="C16" s="20">
        <v>0.116405549099247</v>
      </c>
      <c r="D16" s="20">
        <v>0.12598938151882499</v>
      </c>
      <c r="E16" s="20">
        <v>0.107497916898394</v>
      </c>
      <c r="F16" s="20"/>
      <c r="G16" s="20">
        <v>0.133030690455826</v>
      </c>
      <c r="H16" s="20">
        <v>0.102961208221666</v>
      </c>
      <c r="I16" s="20">
        <v>0.119951560270968</v>
      </c>
      <c r="J16" s="20">
        <v>0.121505237253467</v>
      </c>
      <c r="K16" s="20">
        <v>0.103194191273366</v>
      </c>
      <c r="L16" s="20">
        <v>0.118147334723973</v>
      </c>
      <c r="M16" s="20"/>
      <c r="N16" s="20">
        <v>0.126263906623448</v>
      </c>
      <c r="O16" s="20">
        <v>0.106935479260552</v>
      </c>
      <c r="P16" s="20">
        <v>0.11571731730012901</v>
      </c>
      <c r="Q16" s="20">
        <v>0.117723587306881</v>
      </c>
      <c r="R16" s="20"/>
      <c r="S16" s="20">
        <v>0.115846433267735</v>
      </c>
      <c r="T16" s="20">
        <v>0.12982595394989499</v>
      </c>
      <c r="U16" s="20">
        <v>0.12919451291344899</v>
      </c>
      <c r="V16" s="20">
        <v>9.4890020983170995E-2</v>
      </c>
      <c r="W16" s="20">
        <v>9.9429671232804301E-2</v>
      </c>
      <c r="X16" s="20">
        <v>0.113417597354315</v>
      </c>
      <c r="Y16" s="20">
        <v>0.105452912304883</v>
      </c>
      <c r="Z16" s="20">
        <v>0.10934889245955499</v>
      </c>
      <c r="AA16" s="20">
        <v>0.12925501002813899</v>
      </c>
      <c r="AB16" s="20">
        <v>0.10343132504520799</v>
      </c>
      <c r="AC16" s="20">
        <v>0.14869045948619</v>
      </c>
      <c r="AD16" s="20"/>
      <c r="AE16" s="20">
        <v>0.117554036948374</v>
      </c>
      <c r="AF16" s="20">
        <v>0.112054158999493</v>
      </c>
      <c r="AG16" s="20">
        <v>0.111333593856329</v>
      </c>
      <c r="AH16" s="20"/>
      <c r="AI16" s="20">
        <v>0.11418303048358799</v>
      </c>
      <c r="AJ16" s="20">
        <v>0.113657818705515</v>
      </c>
      <c r="AK16" s="20">
        <v>0.135579886056754</v>
      </c>
      <c r="AL16" s="20">
        <v>0.15624491252866299</v>
      </c>
      <c r="AM16" s="20">
        <v>0.115948918238059</v>
      </c>
      <c r="AN16" s="20"/>
      <c r="AO16" s="20">
        <v>9.8844363362267706E-2</v>
      </c>
      <c r="AP16" s="20">
        <v>0.11902800783036301</v>
      </c>
      <c r="AQ16" s="20">
        <v>0.107664668484222</v>
      </c>
      <c r="AR16" s="20"/>
      <c r="AS16" s="20">
        <v>0.10467537883622299</v>
      </c>
      <c r="AT16" s="20">
        <v>0.11693321953218901</v>
      </c>
      <c r="AU16" s="20">
        <v>0.115571014081184</v>
      </c>
      <c r="AV16" s="20">
        <v>0.11876557209515901</v>
      </c>
      <c r="AW16" s="20">
        <v>0.19191958863668199</v>
      </c>
      <c r="AX16" s="20"/>
      <c r="AY16" s="20">
        <v>0.13102989310900601</v>
      </c>
      <c r="AZ16" s="20">
        <v>0.117348438294837</v>
      </c>
      <c r="BA16" s="20">
        <v>8.9074492487177706E-2</v>
      </c>
      <c r="BB16" s="20">
        <v>0.138408035068111</v>
      </c>
      <c r="BC16" s="20">
        <v>9.1285823651766906E-2</v>
      </c>
      <c r="BD16" s="20">
        <v>0.14225459993801601</v>
      </c>
      <c r="BE16" s="20">
        <v>9.8565793794405096E-2</v>
      </c>
      <c r="BF16" s="20">
        <v>0.112267269100084</v>
      </c>
      <c r="BG16" s="20">
        <v>0.115142526059525</v>
      </c>
      <c r="BH16" s="20">
        <v>0.112770073257686</v>
      </c>
      <c r="BI16" s="20">
        <v>0.121118877446994</v>
      </c>
      <c r="BJ16" s="20">
        <v>0.123429452234324</v>
      </c>
      <c r="BK16" s="20">
        <v>0.154212466724756</v>
      </c>
      <c r="BL16" s="20">
        <v>8.67281399754226E-2</v>
      </c>
      <c r="BM16" s="20">
        <v>0.15938150688494801</v>
      </c>
      <c r="BN16" s="20">
        <v>9.6838952224338498E-2</v>
      </c>
      <c r="BO16" s="20"/>
      <c r="BP16" s="20">
        <v>0.10690132820255099</v>
      </c>
      <c r="BQ16" s="20">
        <v>0.128918740099808</v>
      </c>
      <c r="BR16" s="20">
        <v>0.114626057923538</v>
      </c>
      <c r="BS16" s="20">
        <v>0.10599355173618</v>
      </c>
      <c r="BT16" s="20">
        <v>0.10674128632303</v>
      </c>
      <c r="BU16" s="20">
        <v>0.15557076907779999</v>
      </c>
      <c r="BV16" s="20"/>
      <c r="BW16" s="20">
        <v>0.13742336928756399</v>
      </c>
      <c r="BX16" s="20">
        <v>0.101313684279442</v>
      </c>
      <c r="BY16" s="20">
        <v>0.10392783975007699</v>
      </c>
      <c r="BZ16" s="20">
        <v>0.12529668107221001</v>
      </c>
      <c r="CA16" s="20">
        <v>0.13497346640900501</v>
      </c>
      <c r="CB16" s="20">
        <v>0.100455924964446</v>
      </c>
      <c r="CC16" s="20">
        <v>0.149105246206998</v>
      </c>
      <c r="CD16" s="20">
        <v>0.14374448307769899</v>
      </c>
      <c r="CE16" s="20"/>
      <c r="CF16" s="20">
        <v>9.8226954468778105E-2</v>
      </c>
      <c r="CG16" s="20">
        <v>0.12497580580064099</v>
      </c>
      <c r="CH16" s="20">
        <v>0.114730492662872</v>
      </c>
      <c r="CI16" s="20">
        <v>0.106087517778914</v>
      </c>
      <c r="CJ16" s="20">
        <v>0.133910734318921</v>
      </c>
      <c r="CK16" s="20"/>
      <c r="CL16" s="20">
        <v>8.885929839574E-2</v>
      </c>
      <c r="CM16" s="20"/>
      <c r="CN16" s="20">
        <v>0.12669567658889799</v>
      </c>
      <c r="CO16" s="20">
        <v>0.102218662913582</v>
      </c>
      <c r="CP16" s="20">
        <v>0.104180796192475</v>
      </c>
    </row>
    <row r="17" spans="2:94" x14ac:dyDescent="0.35">
      <c r="B17" s="18" t="s">
        <v>147</v>
      </c>
      <c r="C17" s="21">
        <v>0.43939344569455602</v>
      </c>
      <c r="D17" s="21">
        <v>0.45262653212463699</v>
      </c>
      <c r="E17" s="21">
        <v>0.42450516963507001</v>
      </c>
      <c r="F17" s="21"/>
      <c r="G17" s="21">
        <v>0.41577109599120898</v>
      </c>
      <c r="H17" s="21">
        <v>0.47900034746117498</v>
      </c>
      <c r="I17" s="21">
        <v>0.43627332738104602</v>
      </c>
      <c r="J17" s="21">
        <v>0.418395953944384</v>
      </c>
      <c r="K17" s="21">
        <v>0.44467799508862499</v>
      </c>
      <c r="L17" s="21">
        <v>0.438767944275884</v>
      </c>
      <c r="M17" s="21"/>
      <c r="N17" s="21">
        <v>0.451526403360206</v>
      </c>
      <c r="O17" s="21">
        <v>0.46967559780261198</v>
      </c>
      <c r="P17" s="21">
        <v>0.432059998758129</v>
      </c>
      <c r="Q17" s="21">
        <v>0.39684650840698898</v>
      </c>
      <c r="R17" s="21"/>
      <c r="S17" s="21">
        <v>0.45994688304348302</v>
      </c>
      <c r="T17" s="21">
        <v>0.42372596719954098</v>
      </c>
      <c r="U17" s="21">
        <v>0.39719256728283198</v>
      </c>
      <c r="V17" s="21">
        <v>0.468721408512148</v>
      </c>
      <c r="W17" s="21">
        <v>0.43306250770020899</v>
      </c>
      <c r="X17" s="21">
        <v>0.41875252908184102</v>
      </c>
      <c r="Y17" s="21">
        <v>0.44684498225920799</v>
      </c>
      <c r="Z17" s="21">
        <v>0.42727504825832302</v>
      </c>
      <c r="AA17" s="21">
        <v>0.43131884641863</v>
      </c>
      <c r="AB17" s="21">
        <v>0.49628838879292902</v>
      </c>
      <c r="AC17" s="21">
        <v>0.39658721411701298</v>
      </c>
      <c r="AD17" s="21"/>
      <c r="AE17" s="21">
        <v>0.45532693857985301</v>
      </c>
      <c r="AF17" s="21">
        <v>0.46926461162008298</v>
      </c>
      <c r="AG17" s="21">
        <v>0.36132350585759798</v>
      </c>
      <c r="AH17" s="21"/>
      <c r="AI17" s="21">
        <v>0.445218623633788</v>
      </c>
      <c r="AJ17" s="21">
        <v>0.475833578880348</v>
      </c>
      <c r="AK17" s="21">
        <v>0.45199006113929802</v>
      </c>
      <c r="AL17" s="21">
        <v>0.40523893619131501</v>
      </c>
      <c r="AM17" s="21">
        <v>0.35687916803181702</v>
      </c>
      <c r="AN17" s="21"/>
      <c r="AO17" s="21">
        <v>0.46868714047486898</v>
      </c>
      <c r="AP17" s="21">
        <v>0.462433387650382</v>
      </c>
      <c r="AQ17" s="21">
        <v>0.48895012548934902</v>
      </c>
      <c r="AR17" s="21"/>
      <c r="AS17" s="21">
        <v>0.428182655921093</v>
      </c>
      <c r="AT17" s="21">
        <v>0.42160822077709298</v>
      </c>
      <c r="AU17" s="21">
        <v>0.45463147816438398</v>
      </c>
      <c r="AV17" s="21">
        <v>0.49183268928705498</v>
      </c>
      <c r="AW17" s="21">
        <v>0.32283259833525901</v>
      </c>
      <c r="AX17" s="21"/>
      <c r="AY17" s="21">
        <v>0.25621503449253802</v>
      </c>
      <c r="AZ17" s="21">
        <v>0.38620402299569501</v>
      </c>
      <c r="BA17" s="21">
        <v>0.49334618098977201</v>
      </c>
      <c r="BB17" s="21">
        <v>0.37583169381989801</v>
      </c>
      <c r="BC17" s="21">
        <v>0.47397472833199999</v>
      </c>
      <c r="BD17" s="21">
        <v>0.392463788208258</v>
      </c>
      <c r="BE17" s="21">
        <v>0.45095428462826198</v>
      </c>
      <c r="BF17" s="21">
        <v>0.45326413092385498</v>
      </c>
      <c r="BG17" s="21">
        <v>0.45060446731699499</v>
      </c>
      <c r="BH17" s="21">
        <v>0.43927668848654999</v>
      </c>
      <c r="BI17" s="21">
        <v>0.435029268352839</v>
      </c>
      <c r="BJ17" s="21">
        <v>0.47439831838389301</v>
      </c>
      <c r="BK17" s="21">
        <v>0.377018788875987</v>
      </c>
      <c r="BL17" s="21">
        <v>0.57521515271239498</v>
      </c>
      <c r="BM17" s="21">
        <v>0.45502642085519501</v>
      </c>
      <c r="BN17" s="21">
        <v>0.61175519932461098</v>
      </c>
      <c r="BO17" s="21"/>
      <c r="BP17" s="21">
        <v>0.49197458751286799</v>
      </c>
      <c r="BQ17" s="21">
        <v>0.40668920179308299</v>
      </c>
      <c r="BR17" s="21">
        <v>0.45764877046291003</v>
      </c>
      <c r="BS17" s="21">
        <v>0.42176149478656999</v>
      </c>
      <c r="BT17" s="21">
        <v>0.43166405757453002</v>
      </c>
      <c r="BU17" s="21">
        <v>0.42161465097567102</v>
      </c>
      <c r="BV17" s="21"/>
      <c r="BW17" s="21">
        <v>0.472618996006409</v>
      </c>
      <c r="BX17" s="21">
        <v>0.45578627199205402</v>
      </c>
      <c r="BY17" s="21">
        <v>0.47095760585530499</v>
      </c>
      <c r="BZ17" s="21">
        <v>0.41308580522202099</v>
      </c>
      <c r="CA17" s="21">
        <v>0.44570417053630401</v>
      </c>
      <c r="CB17" s="21">
        <v>0.512593327361479</v>
      </c>
      <c r="CC17" s="21">
        <v>0.44163825385515798</v>
      </c>
      <c r="CD17" s="21">
        <v>0.32946651990417097</v>
      </c>
      <c r="CE17" s="21"/>
      <c r="CF17" s="21">
        <v>0.54292210593239298</v>
      </c>
      <c r="CG17" s="21">
        <v>0.44043822079393102</v>
      </c>
      <c r="CH17" s="21">
        <v>0.420515122872268</v>
      </c>
      <c r="CI17" s="21">
        <v>0.44156709657106602</v>
      </c>
      <c r="CJ17" s="21">
        <v>0.37257739361887598</v>
      </c>
      <c r="CK17" s="21"/>
      <c r="CL17" s="21">
        <v>0.519688169580935</v>
      </c>
      <c r="CM17" s="21"/>
      <c r="CN17" s="21">
        <v>0.42066814118533602</v>
      </c>
      <c r="CO17" s="21">
        <v>0.43305668759596899</v>
      </c>
      <c r="CP17" s="21">
        <v>0.48722918506325502</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CP27"/>
  <sheetViews>
    <sheetView showGridLines="0" topLeftCell="A5" workbookViewId="0">
      <pane xSplit="2" topLeftCell="AV1" activePane="topRight" state="frozen"/>
      <selection pane="topRight" activeCell="E9" sqref="E9"/>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29" x14ac:dyDescent="0.35">
      <c r="B9" s="18" t="s">
        <v>356</v>
      </c>
      <c r="C9" s="17">
        <v>0.48811376996065498</v>
      </c>
      <c r="D9" s="17">
        <v>0.48043160031509802</v>
      </c>
      <c r="E9" s="17">
        <v>0.49456492307746802</v>
      </c>
      <c r="F9" s="17"/>
      <c r="G9" s="17">
        <v>0.43179413591105398</v>
      </c>
      <c r="H9" s="17">
        <v>0.48689527905825503</v>
      </c>
      <c r="I9" s="17">
        <v>0.495751336879446</v>
      </c>
      <c r="J9" s="17">
        <v>0.53556158254495501</v>
      </c>
      <c r="K9" s="17">
        <v>0.46652493007578899</v>
      </c>
      <c r="L9" s="17">
        <v>0.49651099289185402</v>
      </c>
      <c r="M9" s="17"/>
      <c r="N9" s="17">
        <v>0.47704517349783199</v>
      </c>
      <c r="O9" s="17">
        <v>0.50303868726329704</v>
      </c>
      <c r="P9" s="17">
        <v>0.501063484395456</v>
      </c>
      <c r="Q9" s="17">
        <v>0.470329605477115</v>
      </c>
      <c r="R9" s="17"/>
      <c r="S9" s="17">
        <v>0.47411321478366902</v>
      </c>
      <c r="T9" s="17">
        <v>0.45745912053051502</v>
      </c>
      <c r="U9" s="17">
        <v>0.49607561086526297</v>
      </c>
      <c r="V9" s="17">
        <v>0.48889216101052901</v>
      </c>
      <c r="W9" s="17">
        <v>0.43935566814966498</v>
      </c>
      <c r="X9" s="17">
        <v>0.446465413107066</v>
      </c>
      <c r="Y9" s="17">
        <v>0.54438799049786601</v>
      </c>
      <c r="Z9" s="17">
        <v>0.49485191713471199</v>
      </c>
      <c r="AA9" s="17">
        <v>0.50928552285712003</v>
      </c>
      <c r="AB9" s="17">
        <v>0.525523714266807</v>
      </c>
      <c r="AC9" s="17">
        <v>0.52690728292418998</v>
      </c>
      <c r="AD9" s="17"/>
      <c r="AE9" s="17">
        <v>0.47065079764694301</v>
      </c>
      <c r="AF9" s="17">
        <v>0.50184000366483295</v>
      </c>
      <c r="AG9" s="17">
        <v>0.50220571668579805</v>
      </c>
      <c r="AH9" s="17"/>
      <c r="AI9" s="17">
        <v>0.48349891462828998</v>
      </c>
      <c r="AJ9" s="17">
        <v>0.51735685836825396</v>
      </c>
      <c r="AK9" s="17">
        <v>0.46942578619219599</v>
      </c>
      <c r="AL9" s="17">
        <v>0.42899198516257597</v>
      </c>
      <c r="AM9" s="17">
        <v>0.472286727034058</v>
      </c>
      <c r="AN9" s="17"/>
      <c r="AO9" s="17">
        <v>0.470683206178026</v>
      </c>
      <c r="AP9" s="17">
        <v>0.53417791168003703</v>
      </c>
      <c r="AQ9" s="17">
        <v>0.49934408826293902</v>
      </c>
      <c r="AR9" s="17"/>
      <c r="AS9" s="17">
        <v>0.470081294051098</v>
      </c>
      <c r="AT9" s="17">
        <v>0.50653921455875095</v>
      </c>
      <c r="AU9" s="17">
        <v>0.49207952994989501</v>
      </c>
      <c r="AV9" s="17">
        <v>0.46449459846757402</v>
      </c>
      <c r="AW9" s="17">
        <v>0.46258081294903503</v>
      </c>
      <c r="AX9" s="17"/>
      <c r="AY9" s="17">
        <v>0.61711522507624705</v>
      </c>
      <c r="AZ9" s="17">
        <v>0.46409767192995299</v>
      </c>
      <c r="BA9" s="17">
        <v>0.50479365881932203</v>
      </c>
      <c r="BB9" s="17">
        <v>0.50423345093095795</v>
      </c>
      <c r="BC9" s="17">
        <v>0.48218878040184199</v>
      </c>
      <c r="BD9" s="17">
        <v>0.52342385832944605</v>
      </c>
      <c r="BE9" s="17">
        <v>0.43287559280962601</v>
      </c>
      <c r="BF9" s="17">
        <v>0.529671017672111</v>
      </c>
      <c r="BG9" s="17">
        <v>0.454775761510198</v>
      </c>
      <c r="BH9" s="17">
        <v>0.48533883935971101</v>
      </c>
      <c r="BI9" s="17">
        <v>0.45045889125091199</v>
      </c>
      <c r="BJ9" s="17">
        <v>0.48584437831845101</v>
      </c>
      <c r="BK9" s="17">
        <v>0.50459797605544598</v>
      </c>
      <c r="BL9" s="17">
        <v>0.477994454507848</v>
      </c>
      <c r="BM9" s="17">
        <v>0.54428841618929902</v>
      </c>
      <c r="BN9" s="17">
        <v>0.43144043631604401</v>
      </c>
      <c r="BO9" s="17"/>
      <c r="BP9" s="17">
        <v>0.44703484090607698</v>
      </c>
      <c r="BQ9" s="17">
        <v>0.51317327835201898</v>
      </c>
      <c r="BR9" s="17">
        <v>0.489135601225542</v>
      </c>
      <c r="BS9" s="17">
        <v>0.49914813621878201</v>
      </c>
      <c r="BT9" s="17">
        <v>0.472527948568988</v>
      </c>
      <c r="BU9" s="17">
        <v>0.51947350547955995</v>
      </c>
      <c r="BV9" s="17"/>
      <c r="BW9" s="17">
        <v>0.45011064976752502</v>
      </c>
      <c r="BX9" s="17">
        <v>0.50474561575833499</v>
      </c>
      <c r="BY9" s="17">
        <v>0.49928698677155298</v>
      </c>
      <c r="BZ9" s="17">
        <v>0.48394493618980899</v>
      </c>
      <c r="CA9" s="17">
        <v>0.47921011210766901</v>
      </c>
      <c r="CB9" s="17">
        <v>0.47089361860610401</v>
      </c>
      <c r="CC9" s="17">
        <v>0.486311204051732</v>
      </c>
      <c r="CD9" s="17">
        <v>0.48428574335279301</v>
      </c>
      <c r="CE9" s="17"/>
      <c r="CF9" s="17">
        <v>0.38018678261789102</v>
      </c>
      <c r="CG9" s="17">
        <v>0.47239750981988099</v>
      </c>
      <c r="CH9" s="17">
        <v>0.51593341114267699</v>
      </c>
      <c r="CI9" s="17">
        <v>0.51873929166992905</v>
      </c>
      <c r="CJ9" s="17">
        <v>0.48109376156817901</v>
      </c>
      <c r="CK9" s="17"/>
      <c r="CL9" s="17">
        <v>0.55623928094334696</v>
      </c>
      <c r="CM9" s="17"/>
      <c r="CN9" s="17">
        <v>0.52055263163070797</v>
      </c>
      <c r="CO9" s="17">
        <v>0.43083180902909901</v>
      </c>
      <c r="CP9" s="17">
        <v>0.45957144817164902</v>
      </c>
    </row>
    <row r="10" spans="2:94" ht="29" x14ac:dyDescent="0.35">
      <c r="B10" s="18" t="s">
        <v>357</v>
      </c>
      <c r="C10" s="17">
        <v>0.40820669876506499</v>
      </c>
      <c r="D10" s="17">
        <v>0.42279456214653299</v>
      </c>
      <c r="E10" s="17">
        <v>0.39471869152050998</v>
      </c>
      <c r="F10" s="17"/>
      <c r="G10" s="17">
        <v>0.42563604220814899</v>
      </c>
      <c r="H10" s="17">
        <v>0.41699405305280901</v>
      </c>
      <c r="I10" s="17">
        <v>0.41787006795728199</v>
      </c>
      <c r="J10" s="17">
        <v>0.39933137237378102</v>
      </c>
      <c r="K10" s="17">
        <v>0.411465612290838</v>
      </c>
      <c r="L10" s="17">
        <v>0.38651388880181498</v>
      </c>
      <c r="M10" s="17"/>
      <c r="N10" s="17">
        <v>0.45176327116199599</v>
      </c>
      <c r="O10" s="17">
        <v>0.410212248128771</v>
      </c>
      <c r="P10" s="17">
        <v>0.42897586661956899</v>
      </c>
      <c r="Q10" s="17">
        <v>0.34032159145641599</v>
      </c>
      <c r="R10" s="17"/>
      <c r="S10" s="17">
        <v>0.42235650951868398</v>
      </c>
      <c r="T10" s="17">
        <v>0.38162062947444297</v>
      </c>
      <c r="U10" s="17">
        <v>0.360205421663647</v>
      </c>
      <c r="V10" s="17">
        <v>0.47176902284850603</v>
      </c>
      <c r="W10" s="17">
        <v>0.37855174742234099</v>
      </c>
      <c r="X10" s="17">
        <v>0.35371673509537899</v>
      </c>
      <c r="Y10" s="17">
        <v>0.47825525637400701</v>
      </c>
      <c r="Z10" s="17">
        <v>0.403650562902854</v>
      </c>
      <c r="AA10" s="17">
        <v>0.43369751924423899</v>
      </c>
      <c r="AB10" s="17">
        <v>0.39895415079968699</v>
      </c>
      <c r="AC10" s="17">
        <v>0.39212433081140902</v>
      </c>
      <c r="AD10" s="17"/>
      <c r="AE10" s="17">
        <v>0.34148373543288402</v>
      </c>
      <c r="AF10" s="17">
        <v>0.47226470741594301</v>
      </c>
      <c r="AG10" s="17">
        <v>0.376411956543594</v>
      </c>
      <c r="AH10" s="17"/>
      <c r="AI10" s="17">
        <v>0.36777126930266801</v>
      </c>
      <c r="AJ10" s="17">
        <v>0.46717979585922698</v>
      </c>
      <c r="AK10" s="17">
        <v>0.48904624132111701</v>
      </c>
      <c r="AL10" s="17">
        <v>0.17235252360376799</v>
      </c>
      <c r="AM10" s="17">
        <v>0.35765341438054898</v>
      </c>
      <c r="AN10" s="17"/>
      <c r="AO10" s="17">
        <v>0.38808416376444699</v>
      </c>
      <c r="AP10" s="17">
        <v>0.480577038879413</v>
      </c>
      <c r="AQ10" s="17">
        <v>0.46390496597034597</v>
      </c>
      <c r="AR10" s="17"/>
      <c r="AS10" s="17">
        <v>0.33287064502969799</v>
      </c>
      <c r="AT10" s="17">
        <v>0.402779079622894</v>
      </c>
      <c r="AU10" s="17">
        <v>0.43833298047653402</v>
      </c>
      <c r="AV10" s="17">
        <v>0.50402493320849295</v>
      </c>
      <c r="AW10" s="17">
        <v>0.29077719031878901</v>
      </c>
      <c r="AX10" s="17"/>
      <c r="AY10" s="17">
        <v>0.35764560030805198</v>
      </c>
      <c r="AZ10" s="17">
        <v>0.38006802761087299</v>
      </c>
      <c r="BA10" s="17">
        <v>0.39684609278924599</v>
      </c>
      <c r="BB10" s="17">
        <v>0.36880296212677999</v>
      </c>
      <c r="BC10" s="17">
        <v>0.37894679462913899</v>
      </c>
      <c r="BD10" s="17">
        <v>0.41300799357315598</v>
      </c>
      <c r="BE10" s="17">
        <v>0.40628360511158301</v>
      </c>
      <c r="BF10" s="17">
        <v>0.40517329887161802</v>
      </c>
      <c r="BG10" s="17">
        <v>0.39107660596391502</v>
      </c>
      <c r="BH10" s="17">
        <v>0.41393110278744299</v>
      </c>
      <c r="BI10" s="17">
        <v>0.43690459220336803</v>
      </c>
      <c r="BJ10" s="17">
        <v>0.43262135482715502</v>
      </c>
      <c r="BK10" s="17">
        <v>0.43854359933319398</v>
      </c>
      <c r="BL10" s="17">
        <v>0.47019662076406099</v>
      </c>
      <c r="BM10" s="17">
        <v>0.50581966872002204</v>
      </c>
      <c r="BN10" s="17">
        <v>0.49007905285103898</v>
      </c>
      <c r="BO10" s="17"/>
      <c r="BP10" s="17">
        <v>0.41421145272937898</v>
      </c>
      <c r="BQ10" s="17">
        <v>0.41877662189592701</v>
      </c>
      <c r="BR10" s="17">
        <v>0.43250188518432298</v>
      </c>
      <c r="BS10" s="17">
        <v>0.39814835710430202</v>
      </c>
      <c r="BT10" s="17">
        <v>0.36862635188855603</v>
      </c>
      <c r="BU10" s="17">
        <v>0.38872522264688902</v>
      </c>
      <c r="BV10" s="17"/>
      <c r="BW10" s="17">
        <v>0.41549541675382801</v>
      </c>
      <c r="BX10" s="17">
        <v>0.40378371912770999</v>
      </c>
      <c r="BY10" s="17">
        <v>0.415142305667072</v>
      </c>
      <c r="BZ10" s="17">
        <v>0.38925387700435898</v>
      </c>
      <c r="CA10" s="17">
        <v>0.41392626530283999</v>
      </c>
      <c r="CB10" s="17">
        <v>0.416771853102408</v>
      </c>
      <c r="CC10" s="17">
        <v>0.43867124572141297</v>
      </c>
      <c r="CD10" s="17">
        <v>0.46474394776057598</v>
      </c>
      <c r="CE10" s="17"/>
      <c r="CF10" s="17">
        <v>0.37511199343135099</v>
      </c>
      <c r="CG10" s="17">
        <v>0.44687076271081</v>
      </c>
      <c r="CH10" s="17">
        <v>0.397746114978896</v>
      </c>
      <c r="CI10" s="17">
        <v>0.383618661967008</v>
      </c>
      <c r="CJ10" s="17">
        <v>0.30699624236047901</v>
      </c>
      <c r="CK10" s="17"/>
      <c r="CL10" s="17">
        <v>0.47095625575246902</v>
      </c>
      <c r="CM10" s="17"/>
      <c r="CN10" s="17">
        <v>0.43039120684758297</v>
      </c>
      <c r="CO10" s="17">
        <v>0.36872917174523701</v>
      </c>
      <c r="CP10" s="17">
        <v>0.38892825453005597</v>
      </c>
    </row>
    <row r="11" spans="2:94" ht="29" x14ac:dyDescent="0.35">
      <c r="B11" s="18" t="s">
        <v>358</v>
      </c>
      <c r="C11" s="17">
        <v>0.38139161618231499</v>
      </c>
      <c r="D11" s="17">
        <v>0.386384002235096</v>
      </c>
      <c r="E11" s="17">
        <v>0.37603356127779403</v>
      </c>
      <c r="F11" s="17"/>
      <c r="G11" s="17">
        <v>0.39814204019989402</v>
      </c>
      <c r="H11" s="17">
        <v>0.36953104611976001</v>
      </c>
      <c r="I11" s="17">
        <v>0.36800372120442698</v>
      </c>
      <c r="J11" s="17">
        <v>0.38350054781382398</v>
      </c>
      <c r="K11" s="17">
        <v>0.37305777008879598</v>
      </c>
      <c r="L11" s="17">
        <v>0.39469047688894099</v>
      </c>
      <c r="M11" s="17"/>
      <c r="N11" s="17">
        <v>0.40799059267906501</v>
      </c>
      <c r="O11" s="17">
        <v>0.38254079904322202</v>
      </c>
      <c r="P11" s="17">
        <v>0.36989135624185898</v>
      </c>
      <c r="Q11" s="17">
        <v>0.35981484028968902</v>
      </c>
      <c r="R11" s="17"/>
      <c r="S11" s="17">
        <v>0.39929618417756702</v>
      </c>
      <c r="T11" s="17">
        <v>0.33629857419831999</v>
      </c>
      <c r="U11" s="17">
        <v>0.40579385839868998</v>
      </c>
      <c r="V11" s="17">
        <v>0.420878469843668</v>
      </c>
      <c r="W11" s="17">
        <v>0.37734951203898198</v>
      </c>
      <c r="X11" s="17">
        <v>0.329259360230161</v>
      </c>
      <c r="Y11" s="17">
        <v>0.35548873885760002</v>
      </c>
      <c r="Z11" s="17">
        <v>0.40192213779561498</v>
      </c>
      <c r="AA11" s="17">
        <v>0.39892620984243299</v>
      </c>
      <c r="AB11" s="17">
        <v>0.40654023418151702</v>
      </c>
      <c r="AC11" s="17">
        <v>0.378969964147225</v>
      </c>
      <c r="AD11" s="17"/>
      <c r="AE11" s="17">
        <v>0.36351390320653698</v>
      </c>
      <c r="AF11" s="17">
        <v>0.40498958189369</v>
      </c>
      <c r="AG11" s="17">
        <v>0.34361171502835303</v>
      </c>
      <c r="AH11" s="17"/>
      <c r="AI11" s="17">
        <v>0.37260531717762202</v>
      </c>
      <c r="AJ11" s="17">
        <v>0.40402484156245899</v>
      </c>
      <c r="AK11" s="17">
        <v>0.41027695677776799</v>
      </c>
      <c r="AL11" s="17">
        <v>0.257891217054183</v>
      </c>
      <c r="AM11" s="17">
        <v>0.34604368476347702</v>
      </c>
      <c r="AN11" s="17"/>
      <c r="AO11" s="17">
        <v>0.36651467008881999</v>
      </c>
      <c r="AP11" s="17">
        <v>0.42373434921884301</v>
      </c>
      <c r="AQ11" s="17">
        <v>0.423521676113156</v>
      </c>
      <c r="AR11" s="17"/>
      <c r="AS11" s="17">
        <v>0.34536917898077901</v>
      </c>
      <c r="AT11" s="17">
        <v>0.34761290590476002</v>
      </c>
      <c r="AU11" s="17">
        <v>0.39066624433890701</v>
      </c>
      <c r="AV11" s="17">
        <v>0.44866992395903399</v>
      </c>
      <c r="AW11" s="17">
        <v>0.34070801553511598</v>
      </c>
      <c r="AX11" s="17"/>
      <c r="AY11" s="17">
        <v>0.36446894323886297</v>
      </c>
      <c r="AZ11" s="17">
        <v>0.37856304967920201</v>
      </c>
      <c r="BA11" s="17">
        <v>0.32548254309268698</v>
      </c>
      <c r="BB11" s="17">
        <v>0.34125457560577599</v>
      </c>
      <c r="BC11" s="17">
        <v>0.34444336957536797</v>
      </c>
      <c r="BD11" s="17">
        <v>0.39538949044682697</v>
      </c>
      <c r="BE11" s="17">
        <v>0.36932601405238202</v>
      </c>
      <c r="BF11" s="17">
        <v>0.40288136817987302</v>
      </c>
      <c r="BG11" s="17">
        <v>0.34840149976467</v>
      </c>
      <c r="BH11" s="17">
        <v>0.42805800135371203</v>
      </c>
      <c r="BI11" s="17">
        <v>0.39717359506615002</v>
      </c>
      <c r="BJ11" s="17">
        <v>0.39455145804236602</v>
      </c>
      <c r="BK11" s="17">
        <v>0.40791751636962997</v>
      </c>
      <c r="BL11" s="17">
        <v>0.47642680006369398</v>
      </c>
      <c r="BM11" s="17">
        <v>0.45450261846238499</v>
      </c>
      <c r="BN11" s="17">
        <v>0.47911501943416901</v>
      </c>
      <c r="BO11" s="17"/>
      <c r="BP11" s="17">
        <v>0.37390356705188899</v>
      </c>
      <c r="BQ11" s="17">
        <v>0.40691029332899797</v>
      </c>
      <c r="BR11" s="17">
        <v>0.37100219207981699</v>
      </c>
      <c r="BS11" s="17">
        <v>0.37410518481541399</v>
      </c>
      <c r="BT11" s="17">
        <v>0.376511373353275</v>
      </c>
      <c r="BU11" s="17">
        <v>0.34981053640349302</v>
      </c>
      <c r="BV11" s="17"/>
      <c r="BW11" s="17">
        <v>0.40371633110389898</v>
      </c>
      <c r="BX11" s="17">
        <v>0.38719808113381698</v>
      </c>
      <c r="BY11" s="17">
        <v>0.37971614943197401</v>
      </c>
      <c r="BZ11" s="17">
        <v>0.387426151356069</v>
      </c>
      <c r="CA11" s="17">
        <v>0.41274661640043803</v>
      </c>
      <c r="CB11" s="17">
        <v>0.36911658496085598</v>
      </c>
      <c r="CC11" s="17">
        <v>0.37716157859267802</v>
      </c>
      <c r="CD11" s="17">
        <v>0.34036290712266298</v>
      </c>
      <c r="CE11" s="17"/>
      <c r="CF11" s="17">
        <v>0.36053478277728701</v>
      </c>
      <c r="CG11" s="17">
        <v>0.38781391736422499</v>
      </c>
      <c r="CH11" s="17">
        <v>0.388862100056308</v>
      </c>
      <c r="CI11" s="17">
        <v>0.371841641540472</v>
      </c>
      <c r="CJ11" s="17">
        <v>0.32572238747319299</v>
      </c>
      <c r="CK11" s="17"/>
      <c r="CL11" s="17">
        <v>0.42523850923284401</v>
      </c>
      <c r="CM11" s="17"/>
      <c r="CN11" s="17">
        <v>0.38910315206186402</v>
      </c>
      <c r="CO11" s="17">
        <v>0.36898529909073802</v>
      </c>
      <c r="CP11" s="17">
        <v>0.37364253935923503</v>
      </c>
    </row>
    <row r="12" spans="2:94" ht="43.5" x14ac:dyDescent="0.35">
      <c r="B12" s="18" t="s">
        <v>359</v>
      </c>
      <c r="C12" s="17">
        <v>0.36908948400635</v>
      </c>
      <c r="D12" s="17">
        <v>0.39201051792611602</v>
      </c>
      <c r="E12" s="17">
        <v>0.34485200835878499</v>
      </c>
      <c r="F12" s="17"/>
      <c r="G12" s="17">
        <v>0.35459195698840101</v>
      </c>
      <c r="H12" s="17">
        <v>0.31691541715831301</v>
      </c>
      <c r="I12" s="17">
        <v>0.36954512685636398</v>
      </c>
      <c r="J12" s="17">
        <v>0.37327139626113298</v>
      </c>
      <c r="K12" s="17">
        <v>0.41258569007427498</v>
      </c>
      <c r="L12" s="17">
        <v>0.388565531043913</v>
      </c>
      <c r="M12" s="17"/>
      <c r="N12" s="17">
        <v>0.40888684994319502</v>
      </c>
      <c r="O12" s="17">
        <v>0.385658501838548</v>
      </c>
      <c r="P12" s="17">
        <v>0.36092645048161498</v>
      </c>
      <c r="Q12" s="17">
        <v>0.31787705596177801</v>
      </c>
      <c r="R12" s="17"/>
      <c r="S12" s="17">
        <v>0.37435582327445999</v>
      </c>
      <c r="T12" s="17">
        <v>0.35550378336572702</v>
      </c>
      <c r="U12" s="17">
        <v>0.340123808384591</v>
      </c>
      <c r="V12" s="17">
        <v>0.39160531819292499</v>
      </c>
      <c r="W12" s="17">
        <v>0.33814803981022701</v>
      </c>
      <c r="X12" s="17">
        <v>0.34450480004071299</v>
      </c>
      <c r="Y12" s="17">
        <v>0.38610073752954599</v>
      </c>
      <c r="Z12" s="17">
        <v>0.31395209697832199</v>
      </c>
      <c r="AA12" s="17">
        <v>0.38271862544326102</v>
      </c>
      <c r="AB12" s="17">
        <v>0.41395245866937103</v>
      </c>
      <c r="AC12" s="17">
        <v>0.38940307300638699</v>
      </c>
      <c r="AD12" s="17"/>
      <c r="AE12" s="17">
        <v>0.34620512631189598</v>
      </c>
      <c r="AF12" s="17">
        <v>0.40925977293663302</v>
      </c>
      <c r="AG12" s="17">
        <v>0.33766780843467897</v>
      </c>
      <c r="AH12" s="17"/>
      <c r="AI12" s="17">
        <v>0.341836042800505</v>
      </c>
      <c r="AJ12" s="17">
        <v>0.422078144619286</v>
      </c>
      <c r="AK12" s="17">
        <v>0.42313833832620001</v>
      </c>
      <c r="AL12" s="17">
        <v>0.28945602364749401</v>
      </c>
      <c r="AM12" s="17">
        <v>0.291242081254111</v>
      </c>
      <c r="AN12" s="17"/>
      <c r="AO12" s="17">
        <v>0.33862403998945301</v>
      </c>
      <c r="AP12" s="17">
        <v>0.41431071598416003</v>
      </c>
      <c r="AQ12" s="17">
        <v>0.42390009467960899</v>
      </c>
      <c r="AR12" s="17"/>
      <c r="AS12" s="17">
        <v>0.31766626964036898</v>
      </c>
      <c r="AT12" s="17">
        <v>0.35008684299933901</v>
      </c>
      <c r="AU12" s="17">
        <v>0.39925633068767202</v>
      </c>
      <c r="AV12" s="17">
        <v>0.446821326324432</v>
      </c>
      <c r="AW12" s="17">
        <v>0.252472194337163</v>
      </c>
      <c r="AX12" s="17"/>
      <c r="AY12" s="17">
        <v>0.426968545080115</v>
      </c>
      <c r="AZ12" s="17">
        <v>0.355466430108964</v>
      </c>
      <c r="BA12" s="17">
        <v>0.342415593567931</v>
      </c>
      <c r="BB12" s="17">
        <v>0.32492098124545399</v>
      </c>
      <c r="BC12" s="17">
        <v>0.34007040373023301</v>
      </c>
      <c r="BD12" s="17">
        <v>0.36537251963982098</v>
      </c>
      <c r="BE12" s="17">
        <v>0.29190714772977899</v>
      </c>
      <c r="BF12" s="17">
        <v>0.35265690593446902</v>
      </c>
      <c r="BG12" s="17">
        <v>0.38573825619008101</v>
      </c>
      <c r="BH12" s="17">
        <v>0.40443910567400798</v>
      </c>
      <c r="BI12" s="17">
        <v>0.38604702441890998</v>
      </c>
      <c r="BJ12" s="17">
        <v>0.44928261598381802</v>
      </c>
      <c r="BK12" s="17">
        <v>0.47192780125203099</v>
      </c>
      <c r="BL12" s="17">
        <v>0.42099800380614</v>
      </c>
      <c r="BM12" s="17">
        <v>0.40031122525733198</v>
      </c>
      <c r="BN12" s="17">
        <v>0.45332661643848199</v>
      </c>
      <c r="BO12" s="17"/>
      <c r="BP12" s="17">
        <v>0.37339675187384602</v>
      </c>
      <c r="BQ12" s="17">
        <v>0.38644926702987697</v>
      </c>
      <c r="BR12" s="17">
        <v>0.31945937376662897</v>
      </c>
      <c r="BS12" s="17">
        <v>0.38275486837788403</v>
      </c>
      <c r="BT12" s="17">
        <v>0.36179455799888999</v>
      </c>
      <c r="BU12" s="17">
        <v>0.346333451096347</v>
      </c>
      <c r="BV12" s="17"/>
      <c r="BW12" s="17">
        <v>0.326564948660165</v>
      </c>
      <c r="BX12" s="17">
        <v>0.37548006140802598</v>
      </c>
      <c r="BY12" s="17">
        <v>0.38024354087759099</v>
      </c>
      <c r="BZ12" s="17">
        <v>0.36918751806236</v>
      </c>
      <c r="CA12" s="17">
        <v>0.376886677134179</v>
      </c>
      <c r="CB12" s="17">
        <v>0.355201126633091</v>
      </c>
      <c r="CC12" s="17">
        <v>0.33696235301059202</v>
      </c>
      <c r="CD12" s="17">
        <v>0.339831474106431</v>
      </c>
      <c r="CE12" s="17"/>
      <c r="CF12" s="17">
        <v>0.38559105457759302</v>
      </c>
      <c r="CG12" s="17">
        <v>0.38655706289478498</v>
      </c>
      <c r="CH12" s="17">
        <v>0.36951415980358399</v>
      </c>
      <c r="CI12" s="17">
        <v>0.31980921169511001</v>
      </c>
      <c r="CJ12" s="17">
        <v>0.35397901853684099</v>
      </c>
      <c r="CK12" s="17"/>
      <c r="CL12" s="17">
        <v>0.410308994844098</v>
      </c>
      <c r="CM12" s="17"/>
      <c r="CN12" s="17">
        <v>0.38888850222621202</v>
      </c>
      <c r="CO12" s="17">
        <v>0.34222423814087899</v>
      </c>
      <c r="CP12" s="17">
        <v>0.34522471744670702</v>
      </c>
    </row>
    <row r="13" spans="2:94" ht="43.5" x14ac:dyDescent="0.35">
      <c r="B13" s="18" t="s">
        <v>360</v>
      </c>
      <c r="C13" s="17">
        <v>0.33595558354741401</v>
      </c>
      <c r="D13" s="17">
        <v>0.344200986998981</v>
      </c>
      <c r="E13" s="17">
        <v>0.32710785963868</v>
      </c>
      <c r="F13" s="17"/>
      <c r="G13" s="17">
        <v>0.36528163342146502</v>
      </c>
      <c r="H13" s="17">
        <v>0.31478481519299301</v>
      </c>
      <c r="I13" s="17">
        <v>0.34876102652455798</v>
      </c>
      <c r="J13" s="17">
        <v>0.33587062467503997</v>
      </c>
      <c r="K13" s="17">
        <v>0.31492697705394201</v>
      </c>
      <c r="L13" s="17">
        <v>0.33745293029182</v>
      </c>
      <c r="M13" s="17"/>
      <c r="N13" s="17">
        <v>0.35649017221405599</v>
      </c>
      <c r="O13" s="17">
        <v>0.33926013803577199</v>
      </c>
      <c r="P13" s="17">
        <v>0.34214955510900003</v>
      </c>
      <c r="Q13" s="17">
        <v>0.303466117982998</v>
      </c>
      <c r="R13" s="17"/>
      <c r="S13" s="17">
        <v>0.34318956924933303</v>
      </c>
      <c r="T13" s="17">
        <v>0.33419716792791199</v>
      </c>
      <c r="U13" s="17">
        <v>0.32449416056652802</v>
      </c>
      <c r="V13" s="17">
        <v>0.35806114821150598</v>
      </c>
      <c r="W13" s="17">
        <v>0.32871822809206602</v>
      </c>
      <c r="X13" s="17">
        <v>0.29588410620834299</v>
      </c>
      <c r="Y13" s="17">
        <v>0.368891076521288</v>
      </c>
      <c r="Z13" s="17">
        <v>0.31024387187269498</v>
      </c>
      <c r="AA13" s="17">
        <v>0.34630392057897702</v>
      </c>
      <c r="AB13" s="17">
        <v>0.33784193217622999</v>
      </c>
      <c r="AC13" s="17">
        <v>0.32292012799268799</v>
      </c>
      <c r="AD13" s="17"/>
      <c r="AE13" s="17">
        <v>0.29655808632380698</v>
      </c>
      <c r="AF13" s="17">
        <v>0.36732158192231301</v>
      </c>
      <c r="AG13" s="17">
        <v>0.339215437618478</v>
      </c>
      <c r="AH13" s="17"/>
      <c r="AI13" s="17">
        <v>0.30173419891917602</v>
      </c>
      <c r="AJ13" s="17">
        <v>0.36959826499710202</v>
      </c>
      <c r="AK13" s="17">
        <v>0.406409467400555</v>
      </c>
      <c r="AL13" s="17">
        <v>0.27754284665016599</v>
      </c>
      <c r="AM13" s="17">
        <v>0.306970817198984</v>
      </c>
      <c r="AN13" s="17"/>
      <c r="AO13" s="17">
        <v>0.34809524869678599</v>
      </c>
      <c r="AP13" s="17">
        <v>0.37190696734962603</v>
      </c>
      <c r="AQ13" s="17">
        <v>0.34531787056333701</v>
      </c>
      <c r="AR13" s="17"/>
      <c r="AS13" s="17">
        <v>0.29942803090160702</v>
      </c>
      <c r="AT13" s="17">
        <v>0.314188975990567</v>
      </c>
      <c r="AU13" s="17">
        <v>0.36056496017050998</v>
      </c>
      <c r="AV13" s="17">
        <v>0.39293532780540302</v>
      </c>
      <c r="AW13" s="17">
        <v>0.36339780300716201</v>
      </c>
      <c r="AX13" s="17"/>
      <c r="AY13" s="17">
        <v>0.389427327468652</v>
      </c>
      <c r="AZ13" s="17">
        <v>0.33737351208997102</v>
      </c>
      <c r="BA13" s="17">
        <v>0.34521633395354001</v>
      </c>
      <c r="BB13" s="17">
        <v>0.29073312006541802</v>
      </c>
      <c r="BC13" s="17">
        <v>0.33105794136686001</v>
      </c>
      <c r="BD13" s="17">
        <v>0.35046521206686398</v>
      </c>
      <c r="BE13" s="17">
        <v>0.30315189801777198</v>
      </c>
      <c r="BF13" s="17">
        <v>0.34170026626622702</v>
      </c>
      <c r="BG13" s="17">
        <v>0.33555020446505002</v>
      </c>
      <c r="BH13" s="17">
        <v>0.30511118727822101</v>
      </c>
      <c r="BI13" s="17">
        <v>0.35217542044959699</v>
      </c>
      <c r="BJ13" s="17">
        <v>0.355383253458398</v>
      </c>
      <c r="BK13" s="17">
        <v>0.41603482552274101</v>
      </c>
      <c r="BL13" s="17">
        <v>0.40298196110795498</v>
      </c>
      <c r="BM13" s="17">
        <v>0.37818705228362898</v>
      </c>
      <c r="BN13" s="17">
        <v>0.36643515815640199</v>
      </c>
      <c r="BO13" s="17"/>
      <c r="BP13" s="17">
        <v>0.32873351358546499</v>
      </c>
      <c r="BQ13" s="17">
        <v>0.342739366060474</v>
      </c>
      <c r="BR13" s="17">
        <v>0.32309830583685301</v>
      </c>
      <c r="BS13" s="17">
        <v>0.333952445250842</v>
      </c>
      <c r="BT13" s="17">
        <v>0.32535466205168601</v>
      </c>
      <c r="BU13" s="17">
        <v>0.38939611257537099</v>
      </c>
      <c r="BV13" s="17"/>
      <c r="BW13" s="17">
        <v>0.309884695753261</v>
      </c>
      <c r="BX13" s="17">
        <v>0.31272055718338299</v>
      </c>
      <c r="BY13" s="17">
        <v>0.34132283642835098</v>
      </c>
      <c r="BZ13" s="17">
        <v>0.33796684694538898</v>
      </c>
      <c r="CA13" s="17">
        <v>0.38998527370411101</v>
      </c>
      <c r="CB13" s="17">
        <v>0.30508891483341799</v>
      </c>
      <c r="CC13" s="17">
        <v>0.40217478115032801</v>
      </c>
      <c r="CD13" s="17">
        <v>0.35564243466237</v>
      </c>
      <c r="CE13" s="17"/>
      <c r="CF13" s="17">
        <v>0.34275772958802397</v>
      </c>
      <c r="CG13" s="17">
        <v>0.342409360879529</v>
      </c>
      <c r="CH13" s="17">
        <v>0.34398145544938202</v>
      </c>
      <c r="CI13" s="17">
        <v>0.29138180802207198</v>
      </c>
      <c r="CJ13" s="17">
        <v>0.35587206097693502</v>
      </c>
      <c r="CK13" s="17"/>
      <c r="CL13" s="17">
        <v>0.35952845243265302</v>
      </c>
      <c r="CM13" s="17"/>
      <c r="CN13" s="17">
        <v>0.34182566692383998</v>
      </c>
      <c r="CO13" s="17">
        <v>0.297524477130377</v>
      </c>
      <c r="CP13" s="17">
        <v>0.353127256199813</v>
      </c>
    </row>
    <row r="14" spans="2:94" ht="72.5" x14ac:dyDescent="0.35">
      <c r="B14" s="18" t="s">
        <v>361</v>
      </c>
      <c r="C14" s="17">
        <v>0.32495982234440002</v>
      </c>
      <c r="D14" s="17">
        <v>0.351959523797302</v>
      </c>
      <c r="E14" s="17">
        <v>0.29723615728971498</v>
      </c>
      <c r="F14" s="17"/>
      <c r="G14" s="17">
        <v>0.28567677095774702</v>
      </c>
      <c r="H14" s="17">
        <v>0.27988193553572999</v>
      </c>
      <c r="I14" s="17">
        <v>0.28470997115443403</v>
      </c>
      <c r="J14" s="17">
        <v>0.31903968424361601</v>
      </c>
      <c r="K14" s="17">
        <v>0.357376477626834</v>
      </c>
      <c r="L14" s="17">
        <v>0.40394388177795898</v>
      </c>
      <c r="M14" s="17"/>
      <c r="N14" s="17">
        <v>0.36442243427707499</v>
      </c>
      <c r="O14" s="17">
        <v>0.31347731628776099</v>
      </c>
      <c r="P14" s="17">
        <v>0.31944352225955902</v>
      </c>
      <c r="Q14" s="17">
        <v>0.29840182859183301</v>
      </c>
      <c r="R14" s="17"/>
      <c r="S14" s="17">
        <v>0.31549643045404702</v>
      </c>
      <c r="T14" s="17">
        <v>0.32865281202482699</v>
      </c>
      <c r="U14" s="17">
        <v>0.27805000704819499</v>
      </c>
      <c r="V14" s="17">
        <v>0.36790314023864501</v>
      </c>
      <c r="W14" s="17">
        <v>0.316709167260883</v>
      </c>
      <c r="X14" s="17">
        <v>0.31942691958789898</v>
      </c>
      <c r="Y14" s="17">
        <v>0.328256111832126</v>
      </c>
      <c r="Z14" s="17">
        <v>0.26502470837498798</v>
      </c>
      <c r="AA14" s="17">
        <v>0.32302198768036799</v>
      </c>
      <c r="AB14" s="17">
        <v>0.35945013873887699</v>
      </c>
      <c r="AC14" s="17">
        <v>0.34617316384735303</v>
      </c>
      <c r="AD14" s="17"/>
      <c r="AE14" s="17">
        <v>0.30726407892461299</v>
      </c>
      <c r="AF14" s="17">
        <v>0.37351898463867</v>
      </c>
      <c r="AG14" s="17">
        <v>0.26170494504242198</v>
      </c>
      <c r="AH14" s="17"/>
      <c r="AI14" s="17">
        <v>0.31818240396734798</v>
      </c>
      <c r="AJ14" s="17">
        <v>0.35292356362432298</v>
      </c>
      <c r="AK14" s="17">
        <v>0.43579602149378499</v>
      </c>
      <c r="AL14" s="17">
        <v>0.266725904587648</v>
      </c>
      <c r="AM14" s="17">
        <v>0.24260368125744999</v>
      </c>
      <c r="AN14" s="17"/>
      <c r="AO14" s="17">
        <v>0.30369318614524599</v>
      </c>
      <c r="AP14" s="17">
        <v>0.36128350658460801</v>
      </c>
      <c r="AQ14" s="17">
        <v>0.43547554889829798</v>
      </c>
      <c r="AR14" s="17"/>
      <c r="AS14" s="17">
        <v>0.29835412956792501</v>
      </c>
      <c r="AT14" s="17">
        <v>0.289132353584999</v>
      </c>
      <c r="AU14" s="17">
        <v>0.34733916976658102</v>
      </c>
      <c r="AV14" s="17">
        <v>0.38666619137671299</v>
      </c>
      <c r="AW14" s="17">
        <v>0.408921668831982</v>
      </c>
      <c r="AX14" s="17"/>
      <c r="AY14" s="17">
        <v>0.33068691289395202</v>
      </c>
      <c r="AZ14" s="17">
        <v>0.29833665766428002</v>
      </c>
      <c r="BA14" s="17">
        <v>0.38323960678567698</v>
      </c>
      <c r="BB14" s="17">
        <v>0.290730917112967</v>
      </c>
      <c r="BC14" s="17">
        <v>0.355088802053526</v>
      </c>
      <c r="BD14" s="17">
        <v>0.31512258951950001</v>
      </c>
      <c r="BE14" s="17">
        <v>0.28531207272507703</v>
      </c>
      <c r="BF14" s="17">
        <v>0.328023560344884</v>
      </c>
      <c r="BG14" s="17">
        <v>0.309555727763558</v>
      </c>
      <c r="BH14" s="17">
        <v>0.302622139754679</v>
      </c>
      <c r="BI14" s="17">
        <v>0.328077970783474</v>
      </c>
      <c r="BJ14" s="17">
        <v>0.34750349393622498</v>
      </c>
      <c r="BK14" s="17">
        <v>0.35710710285908298</v>
      </c>
      <c r="BL14" s="17">
        <v>0.36533075738631399</v>
      </c>
      <c r="BM14" s="17">
        <v>0.29798631342351301</v>
      </c>
      <c r="BN14" s="17">
        <v>0.41055764323611699</v>
      </c>
      <c r="BO14" s="17"/>
      <c r="BP14" s="17">
        <v>0.32279802340464903</v>
      </c>
      <c r="BQ14" s="17">
        <v>0.33895340397978102</v>
      </c>
      <c r="BR14" s="17">
        <v>0.31765031017058898</v>
      </c>
      <c r="BS14" s="17">
        <v>0.31306690332648501</v>
      </c>
      <c r="BT14" s="17">
        <v>0.32194787304309902</v>
      </c>
      <c r="BU14" s="17">
        <v>0.33030173582608802</v>
      </c>
      <c r="BV14" s="17"/>
      <c r="BW14" s="17">
        <v>0.33807183722149498</v>
      </c>
      <c r="BX14" s="17">
        <v>0.334680890353031</v>
      </c>
      <c r="BY14" s="17">
        <v>0.32196855786592998</v>
      </c>
      <c r="BZ14" s="17">
        <v>0.31853191189196001</v>
      </c>
      <c r="CA14" s="17">
        <v>0.32246665351924902</v>
      </c>
      <c r="CB14" s="17">
        <v>0.37519240073499699</v>
      </c>
      <c r="CC14" s="17">
        <v>0.30687759731312603</v>
      </c>
      <c r="CD14" s="17">
        <v>0.31982577459774297</v>
      </c>
      <c r="CE14" s="17"/>
      <c r="CF14" s="17">
        <v>0.32796142769109499</v>
      </c>
      <c r="CG14" s="17">
        <v>0.34454924692336403</v>
      </c>
      <c r="CH14" s="17">
        <v>0.32304463831818198</v>
      </c>
      <c r="CI14" s="17">
        <v>0.283601487911886</v>
      </c>
      <c r="CJ14" s="17">
        <v>0.31217755690239102</v>
      </c>
      <c r="CK14" s="17"/>
      <c r="CL14" s="17">
        <v>0.38949349815255502</v>
      </c>
      <c r="CM14" s="17"/>
      <c r="CN14" s="17">
        <v>0.34112805523552903</v>
      </c>
      <c r="CO14" s="17">
        <v>0.29354471070668198</v>
      </c>
      <c r="CP14" s="17">
        <v>0.31301352933683102</v>
      </c>
    </row>
    <row r="15" spans="2:94" ht="58" x14ac:dyDescent="0.35">
      <c r="B15" s="18" t="s">
        <v>362</v>
      </c>
      <c r="C15" s="17">
        <v>0.27871010381486</v>
      </c>
      <c r="D15" s="17">
        <v>0.280899127474807</v>
      </c>
      <c r="E15" s="17">
        <v>0.27530219649858501</v>
      </c>
      <c r="F15" s="17"/>
      <c r="G15" s="17">
        <v>0.27780474236597302</v>
      </c>
      <c r="H15" s="17">
        <v>0.29435053994281002</v>
      </c>
      <c r="I15" s="17">
        <v>0.26029239321934899</v>
      </c>
      <c r="J15" s="17">
        <v>0.26483914424569199</v>
      </c>
      <c r="K15" s="17">
        <v>0.29911612397299497</v>
      </c>
      <c r="L15" s="17">
        <v>0.27906171137073399</v>
      </c>
      <c r="M15" s="17"/>
      <c r="N15" s="17">
        <v>0.27269033354774103</v>
      </c>
      <c r="O15" s="17">
        <v>0.267987077824071</v>
      </c>
      <c r="P15" s="17">
        <v>0.28486762724345799</v>
      </c>
      <c r="Q15" s="17">
        <v>0.28969774294747402</v>
      </c>
      <c r="R15" s="17"/>
      <c r="S15" s="17">
        <v>0.291118315536675</v>
      </c>
      <c r="T15" s="17">
        <v>0.254376580642521</v>
      </c>
      <c r="U15" s="17">
        <v>0.271638715047549</v>
      </c>
      <c r="V15" s="17">
        <v>0.28937588041116602</v>
      </c>
      <c r="W15" s="17">
        <v>0.25127204103446799</v>
      </c>
      <c r="X15" s="17">
        <v>0.31989343853706598</v>
      </c>
      <c r="Y15" s="17">
        <v>0.28042238106348799</v>
      </c>
      <c r="Z15" s="17">
        <v>0.22422657074012101</v>
      </c>
      <c r="AA15" s="17">
        <v>0.29819063545747798</v>
      </c>
      <c r="AB15" s="17">
        <v>0.299170364268113</v>
      </c>
      <c r="AC15" s="17">
        <v>0.22482817475720501</v>
      </c>
      <c r="AD15" s="17"/>
      <c r="AE15" s="17">
        <v>0.22911066403164301</v>
      </c>
      <c r="AF15" s="17">
        <v>0.32574454422210503</v>
      </c>
      <c r="AG15" s="17">
        <v>0.28022562010860502</v>
      </c>
      <c r="AH15" s="17"/>
      <c r="AI15" s="17">
        <v>0.22727874685921501</v>
      </c>
      <c r="AJ15" s="17">
        <v>0.35064917967772002</v>
      </c>
      <c r="AK15" s="17">
        <v>0.33451292394658799</v>
      </c>
      <c r="AL15" s="17">
        <v>0.184008648758335</v>
      </c>
      <c r="AM15" s="17">
        <v>0.24798390457309599</v>
      </c>
      <c r="AN15" s="17"/>
      <c r="AO15" s="17">
        <v>0.217702821975882</v>
      </c>
      <c r="AP15" s="17">
        <v>0.34599847452308602</v>
      </c>
      <c r="AQ15" s="17">
        <v>0.298690851764709</v>
      </c>
      <c r="AR15" s="17"/>
      <c r="AS15" s="17">
        <v>0.26921008370043198</v>
      </c>
      <c r="AT15" s="17">
        <v>0.27074491422574698</v>
      </c>
      <c r="AU15" s="17">
        <v>0.28560545552377797</v>
      </c>
      <c r="AV15" s="17">
        <v>0.31952701277499701</v>
      </c>
      <c r="AW15" s="17">
        <v>0.20782481523288901</v>
      </c>
      <c r="AX15" s="17"/>
      <c r="AY15" s="17">
        <v>0.23100989246584799</v>
      </c>
      <c r="AZ15" s="17">
        <v>0.33784010003538001</v>
      </c>
      <c r="BA15" s="17">
        <v>0.31966270360660698</v>
      </c>
      <c r="BB15" s="17">
        <v>0.242525155359608</v>
      </c>
      <c r="BC15" s="17">
        <v>0.30487046076202801</v>
      </c>
      <c r="BD15" s="17">
        <v>0.32281256654858798</v>
      </c>
      <c r="BE15" s="17">
        <v>0.26376732123160301</v>
      </c>
      <c r="BF15" s="17">
        <v>0.25725870917431198</v>
      </c>
      <c r="BG15" s="17">
        <v>0.287414582268394</v>
      </c>
      <c r="BH15" s="17">
        <v>0.21976927517267</v>
      </c>
      <c r="BI15" s="17">
        <v>0.21706259176291501</v>
      </c>
      <c r="BJ15" s="17">
        <v>0.283623136650554</v>
      </c>
      <c r="BK15" s="17">
        <v>0.25561335505759802</v>
      </c>
      <c r="BL15" s="17">
        <v>0.25789033688306601</v>
      </c>
      <c r="BM15" s="17">
        <v>0.32540863719426499</v>
      </c>
      <c r="BN15" s="17">
        <v>0.33699755954954103</v>
      </c>
      <c r="BO15" s="17"/>
      <c r="BP15" s="17">
        <v>0.29981264412057002</v>
      </c>
      <c r="BQ15" s="17">
        <v>0.299312152598809</v>
      </c>
      <c r="BR15" s="17">
        <v>0.24827295774035901</v>
      </c>
      <c r="BS15" s="17">
        <v>0.26603657421839699</v>
      </c>
      <c r="BT15" s="17">
        <v>0.25017790461717299</v>
      </c>
      <c r="BU15" s="17">
        <v>0.261449915702897</v>
      </c>
      <c r="BV15" s="17"/>
      <c r="BW15" s="17">
        <v>0.27362721286445602</v>
      </c>
      <c r="BX15" s="17">
        <v>0.25940056306028603</v>
      </c>
      <c r="BY15" s="17">
        <v>0.29440735190266099</v>
      </c>
      <c r="BZ15" s="17">
        <v>0.25524994542026203</v>
      </c>
      <c r="CA15" s="17">
        <v>0.31402157481600601</v>
      </c>
      <c r="CB15" s="17">
        <v>0.27219175386439398</v>
      </c>
      <c r="CC15" s="17">
        <v>0.33687382176449698</v>
      </c>
      <c r="CD15" s="17">
        <v>0.29096526327149902</v>
      </c>
      <c r="CE15" s="17"/>
      <c r="CF15" s="17">
        <v>0.28505514758282702</v>
      </c>
      <c r="CG15" s="17">
        <v>0.26243820146161301</v>
      </c>
      <c r="CH15" s="17">
        <v>0.28301425338144398</v>
      </c>
      <c r="CI15" s="17">
        <v>0.29233540117055101</v>
      </c>
      <c r="CJ15" s="17">
        <v>0.32676939301126301</v>
      </c>
      <c r="CK15" s="17"/>
      <c r="CL15" s="17">
        <v>0.29471148567538702</v>
      </c>
      <c r="CM15" s="17"/>
      <c r="CN15" s="17">
        <v>0.30686436352395102</v>
      </c>
      <c r="CO15" s="17">
        <v>0.24277789800181299</v>
      </c>
      <c r="CP15" s="17">
        <v>0.242967499671017</v>
      </c>
    </row>
    <row r="16" spans="2:94" ht="29" x14ac:dyDescent="0.35">
      <c r="B16" s="18" t="s">
        <v>363</v>
      </c>
      <c r="C16" s="17">
        <v>0.262473646164186</v>
      </c>
      <c r="D16" s="17">
        <v>0.28937981992436101</v>
      </c>
      <c r="E16" s="17">
        <v>0.23734434112830199</v>
      </c>
      <c r="F16" s="17"/>
      <c r="G16" s="17">
        <v>0.279203743639028</v>
      </c>
      <c r="H16" s="17">
        <v>0.27977654309402999</v>
      </c>
      <c r="I16" s="17">
        <v>0.25898469463153601</v>
      </c>
      <c r="J16" s="17">
        <v>0.25370362723951101</v>
      </c>
      <c r="K16" s="17">
        <v>0.23763342696700601</v>
      </c>
      <c r="L16" s="17">
        <v>0.26374241752155497</v>
      </c>
      <c r="M16" s="17"/>
      <c r="N16" s="17">
        <v>0.27362257655621702</v>
      </c>
      <c r="O16" s="17">
        <v>0.25541366961754097</v>
      </c>
      <c r="P16" s="17">
        <v>0.27462933627672798</v>
      </c>
      <c r="Q16" s="17">
        <v>0.246491011497008</v>
      </c>
      <c r="R16" s="17"/>
      <c r="S16" s="17">
        <v>0.27554119306213598</v>
      </c>
      <c r="T16" s="17">
        <v>0.219378835063954</v>
      </c>
      <c r="U16" s="17">
        <v>0.23781412952171499</v>
      </c>
      <c r="V16" s="17">
        <v>0.286985782140804</v>
      </c>
      <c r="W16" s="17">
        <v>0.23382474616276699</v>
      </c>
      <c r="X16" s="17">
        <v>0.28224905244945703</v>
      </c>
      <c r="Y16" s="17">
        <v>0.27861765197558402</v>
      </c>
      <c r="Z16" s="17">
        <v>0.24476727139295301</v>
      </c>
      <c r="AA16" s="17">
        <v>0.26614074185335901</v>
      </c>
      <c r="AB16" s="17">
        <v>0.29526587304982199</v>
      </c>
      <c r="AC16" s="17">
        <v>0.259172879234843</v>
      </c>
      <c r="AD16" s="17"/>
      <c r="AE16" s="17">
        <v>0.24942626405069801</v>
      </c>
      <c r="AF16" s="17">
        <v>0.28318567692718599</v>
      </c>
      <c r="AG16" s="17">
        <v>0.25100929630504298</v>
      </c>
      <c r="AH16" s="17"/>
      <c r="AI16" s="17">
        <v>0.26131167533015598</v>
      </c>
      <c r="AJ16" s="17">
        <v>0.28735186436572902</v>
      </c>
      <c r="AK16" s="17">
        <v>0.28151065299650202</v>
      </c>
      <c r="AL16" s="17">
        <v>0.29248702127695803</v>
      </c>
      <c r="AM16" s="17">
        <v>0.20752334552472601</v>
      </c>
      <c r="AN16" s="17"/>
      <c r="AO16" s="17">
        <v>0.26087688769924799</v>
      </c>
      <c r="AP16" s="17">
        <v>0.295025023584984</v>
      </c>
      <c r="AQ16" s="17">
        <v>0.284523452046617</v>
      </c>
      <c r="AR16" s="17"/>
      <c r="AS16" s="17">
        <v>0.236465288144975</v>
      </c>
      <c r="AT16" s="17">
        <v>0.25007647034011199</v>
      </c>
      <c r="AU16" s="17">
        <v>0.25810439078254199</v>
      </c>
      <c r="AV16" s="17">
        <v>0.29880496959242497</v>
      </c>
      <c r="AW16" s="17">
        <v>0.23792582211129601</v>
      </c>
      <c r="AX16" s="17"/>
      <c r="AY16" s="17">
        <v>0.19907840146637201</v>
      </c>
      <c r="AZ16" s="17">
        <v>0.248469928948409</v>
      </c>
      <c r="BA16" s="17">
        <v>0.289500284785142</v>
      </c>
      <c r="BB16" s="17">
        <v>0.24108477363928699</v>
      </c>
      <c r="BC16" s="17">
        <v>0.26894488151037799</v>
      </c>
      <c r="BD16" s="17">
        <v>0.28527567079438698</v>
      </c>
      <c r="BE16" s="17">
        <v>0.26680707238538098</v>
      </c>
      <c r="BF16" s="17">
        <v>0.270953507424599</v>
      </c>
      <c r="BG16" s="17">
        <v>0.24836836699386</v>
      </c>
      <c r="BH16" s="17">
        <v>0.30264228045472602</v>
      </c>
      <c r="BI16" s="17">
        <v>0.20447570598706899</v>
      </c>
      <c r="BJ16" s="17">
        <v>0.271176738940197</v>
      </c>
      <c r="BK16" s="17">
        <v>0.27449849252696901</v>
      </c>
      <c r="BL16" s="17">
        <v>0.22176574884854799</v>
      </c>
      <c r="BM16" s="17">
        <v>0.28558881169810602</v>
      </c>
      <c r="BN16" s="17">
        <v>0.28443880517730202</v>
      </c>
      <c r="BO16" s="17"/>
      <c r="BP16" s="17">
        <v>0.27558460207678398</v>
      </c>
      <c r="BQ16" s="17">
        <v>0.259209755892436</v>
      </c>
      <c r="BR16" s="17">
        <v>0.23843610836797399</v>
      </c>
      <c r="BS16" s="17">
        <v>0.27405592353215302</v>
      </c>
      <c r="BT16" s="17">
        <v>0.23881113217178901</v>
      </c>
      <c r="BU16" s="17">
        <v>0.28687625057100102</v>
      </c>
      <c r="BV16" s="17"/>
      <c r="BW16" s="17">
        <v>0.269991912397883</v>
      </c>
      <c r="BX16" s="17">
        <v>0.256461018965504</v>
      </c>
      <c r="BY16" s="17">
        <v>0.268760318046666</v>
      </c>
      <c r="BZ16" s="17">
        <v>0.26754918806266398</v>
      </c>
      <c r="CA16" s="17">
        <v>0.278391923160618</v>
      </c>
      <c r="CB16" s="17">
        <v>0.258213493982203</v>
      </c>
      <c r="CC16" s="17">
        <v>0.37060976428731501</v>
      </c>
      <c r="CD16" s="17">
        <v>0.21073763567912701</v>
      </c>
      <c r="CE16" s="17"/>
      <c r="CF16" s="17">
        <v>0.26935991909949702</v>
      </c>
      <c r="CG16" s="17">
        <v>0.245204587564117</v>
      </c>
      <c r="CH16" s="17">
        <v>0.28184973670445901</v>
      </c>
      <c r="CI16" s="17">
        <v>0.25287266768319899</v>
      </c>
      <c r="CJ16" s="17">
        <v>0.25578085998370598</v>
      </c>
      <c r="CK16" s="17"/>
      <c r="CL16" s="17">
        <v>0.29570327011489</v>
      </c>
      <c r="CM16" s="17"/>
      <c r="CN16" s="17">
        <v>0.25565101024417403</v>
      </c>
      <c r="CO16" s="17">
        <v>0.265642623428958</v>
      </c>
      <c r="CP16" s="17">
        <v>0.27554312667921799</v>
      </c>
    </row>
    <row r="17" spans="2:94" ht="43.5" x14ac:dyDescent="0.35">
      <c r="B17" s="18" t="s">
        <v>364</v>
      </c>
      <c r="C17" s="17">
        <v>0.23427041853323999</v>
      </c>
      <c r="D17" s="17">
        <v>0.26590375938923999</v>
      </c>
      <c r="E17" s="17">
        <v>0.20217971401240201</v>
      </c>
      <c r="F17" s="17"/>
      <c r="G17" s="17">
        <v>0.23240693937621101</v>
      </c>
      <c r="H17" s="17">
        <v>0.22002868657318</v>
      </c>
      <c r="I17" s="17">
        <v>0.21156539737903399</v>
      </c>
      <c r="J17" s="17">
        <v>0.22350425832694601</v>
      </c>
      <c r="K17" s="17">
        <v>0.249442085217669</v>
      </c>
      <c r="L17" s="17">
        <v>0.26421761198662003</v>
      </c>
      <c r="M17" s="17"/>
      <c r="N17" s="17">
        <v>0.27151244822659698</v>
      </c>
      <c r="O17" s="17">
        <v>0.23018174822304599</v>
      </c>
      <c r="P17" s="17">
        <v>0.22695320531534399</v>
      </c>
      <c r="Q17" s="17">
        <v>0.205741980392213</v>
      </c>
      <c r="R17" s="17"/>
      <c r="S17" s="17">
        <v>0.250692624350006</v>
      </c>
      <c r="T17" s="17">
        <v>0.202695531372485</v>
      </c>
      <c r="U17" s="17">
        <v>0.234078304035409</v>
      </c>
      <c r="V17" s="17">
        <v>0.23641995520234399</v>
      </c>
      <c r="W17" s="17">
        <v>0.229708560670421</v>
      </c>
      <c r="X17" s="17">
        <v>0.24587869550048599</v>
      </c>
      <c r="Y17" s="17">
        <v>0.20396854865743899</v>
      </c>
      <c r="Z17" s="17">
        <v>0.229919319971568</v>
      </c>
      <c r="AA17" s="17">
        <v>0.27745745966937502</v>
      </c>
      <c r="AB17" s="17">
        <v>0.220257149107212</v>
      </c>
      <c r="AC17" s="17">
        <v>0.234426012898932</v>
      </c>
      <c r="AD17" s="17"/>
      <c r="AE17" s="17">
        <v>0.21255002614563501</v>
      </c>
      <c r="AF17" s="17">
        <v>0.26666807286911498</v>
      </c>
      <c r="AG17" s="17">
        <v>0.19401614494486899</v>
      </c>
      <c r="AH17" s="17"/>
      <c r="AI17" s="17">
        <v>0.221212245866686</v>
      </c>
      <c r="AJ17" s="17">
        <v>0.26279966084258699</v>
      </c>
      <c r="AK17" s="17">
        <v>0.31571479054048901</v>
      </c>
      <c r="AL17" s="17">
        <v>0.148468073772515</v>
      </c>
      <c r="AM17" s="17">
        <v>0.16740479321305801</v>
      </c>
      <c r="AN17" s="17"/>
      <c r="AO17" s="17">
        <v>0.241013951328238</v>
      </c>
      <c r="AP17" s="17">
        <v>0.26939296995677298</v>
      </c>
      <c r="AQ17" s="17">
        <v>0.28241760469632499</v>
      </c>
      <c r="AR17" s="17"/>
      <c r="AS17" s="17">
        <v>0.21230802943817301</v>
      </c>
      <c r="AT17" s="17">
        <v>0.18940080428865899</v>
      </c>
      <c r="AU17" s="17">
        <v>0.25913718949053099</v>
      </c>
      <c r="AV17" s="17">
        <v>0.30046721293204298</v>
      </c>
      <c r="AW17" s="17">
        <v>0.24159593985986799</v>
      </c>
      <c r="AX17" s="17"/>
      <c r="AY17" s="17">
        <v>0.198880991371437</v>
      </c>
      <c r="AZ17" s="17">
        <v>0.23141933818619301</v>
      </c>
      <c r="BA17" s="17">
        <v>0.19189720348905301</v>
      </c>
      <c r="BB17" s="17">
        <v>0.22437240712679099</v>
      </c>
      <c r="BC17" s="17">
        <v>0.23884610464529199</v>
      </c>
      <c r="BD17" s="17">
        <v>0.26466205502205198</v>
      </c>
      <c r="BE17" s="17">
        <v>0.24610897601986401</v>
      </c>
      <c r="BF17" s="17">
        <v>0.236318622653511</v>
      </c>
      <c r="BG17" s="17">
        <v>0.209899793845301</v>
      </c>
      <c r="BH17" s="17">
        <v>0.263283570487229</v>
      </c>
      <c r="BI17" s="17">
        <v>0.20181825825750699</v>
      </c>
      <c r="BJ17" s="17">
        <v>0.229411937373072</v>
      </c>
      <c r="BK17" s="17">
        <v>0.28357702244933702</v>
      </c>
      <c r="BL17" s="17">
        <v>0.28284758342933197</v>
      </c>
      <c r="BM17" s="17">
        <v>0.29183455386745599</v>
      </c>
      <c r="BN17" s="17">
        <v>0.23243300331066799</v>
      </c>
      <c r="BO17" s="17"/>
      <c r="BP17" s="17">
        <v>0.23327581796286501</v>
      </c>
      <c r="BQ17" s="17">
        <v>0.24480248390889101</v>
      </c>
      <c r="BR17" s="17">
        <v>0.23141461719388101</v>
      </c>
      <c r="BS17" s="17">
        <v>0.21024484068289601</v>
      </c>
      <c r="BT17" s="17">
        <v>0.24866511803605801</v>
      </c>
      <c r="BU17" s="17">
        <v>0.25239407728449098</v>
      </c>
      <c r="BV17" s="17"/>
      <c r="BW17" s="17">
        <v>0.25757312183666797</v>
      </c>
      <c r="BX17" s="17">
        <v>0.24968901981571301</v>
      </c>
      <c r="BY17" s="17">
        <v>0.23618126268994599</v>
      </c>
      <c r="BZ17" s="17">
        <v>0.20847351934175101</v>
      </c>
      <c r="CA17" s="17">
        <v>0.27482291008316101</v>
      </c>
      <c r="CB17" s="17">
        <v>0.184216949599214</v>
      </c>
      <c r="CC17" s="17">
        <v>0.23254114155021299</v>
      </c>
      <c r="CD17" s="17">
        <v>0.21368047986330599</v>
      </c>
      <c r="CE17" s="17"/>
      <c r="CF17" s="17">
        <v>0.25835852267199899</v>
      </c>
      <c r="CG17" s="17">
        <v>0.23852621481594499</v>
      </c>
      <c r="CH17" s="17">
        <v>0.241220251454628</v>
      </c>
      <c r="CI17" s="17">
        <v>0.20551900862528799</v>
      </c>
      <c r="CJ17" s="17">
        <v>0.17945844970295</v>
      </c>
      <c r="CK17" s="17"/>
      <c r="CL17" s="17">
        <v>0.270645604825695</v>
      </c>
      <c r="CM17" s="17"/>
      <c r="CN17" s="17">
        <v>0.23846415504274299</v>
      </c>
      <c r="CO17" s="17">
        <v>0.20438638605534001</v>
      </c>
      <c r="CP17" s="17">
        <v>0.24847058640834899</v>
      </c>
    </row>
    <row r="18" spans="2:94" ht="43.5" x14ac:dyDescent="0.35">
      <c r="B18" s="18" t="s">
        <v>365</v>
      </c>
      <c r="C18" s="17">
        <v>0.22260879830125399</v>
      </c>
      <c r="D18" s="17">
        <v>0.23142104421611201</v>
      </c>
      <c r="E18" s="17">
        <v>0.21228173310102699</v>
      </c>
      <c r="F18" s="17"/>
      <c r="G18" s="17">
        <v>0.23875444214783501</v>
      </c>
      <c r="H18" s="17">
        <v>0.24603361578374</v>
      </c>
      <c r="I18" s="17">
        <v>0.21702320562333</v>
      </c>
      <c r="J18" s="17">
        <v>0.228939612190942</v>
      </c>
      <c r="K18" s="17">
        <v>0.20539129471006901</v>
      </c>
      <c r="L18" s="17">
        <v>0.20359620214146301</v>
      </c>
      <c r="M18" s="17"/>
      <c r="N18" s="17">
        <v>0.24811925144314401</v>
      </c>
      <c r="O18" s="17">
        <v>0.22918043135075999</v>
      </c>
      <c r="P18" s="17">
        <v>0.21653666628614299</v>
      </c>
      <c r="Q18" s="17">
        <v>0.19255443464142399</v>
      </c>
      <c r="R18" s="17"/>
      <c r="S18" s="17">
        <v>0.249346881719022</v>
      </c>
      <c r="T18" s="17">
        <v>0.20350785367609001</v>
      </c>
      <c r="U18" s="17">
        <v>0.237470089114382</v>
      </c>
      <c r="V18" s="17">
        <v>0.25009110867310202</v>
      </c>
      <c r="W18" s="17">
        <v>0.22186866478291301</v>
      </c>
      <c r="X18" s="17">
        <v>0.21804316197932799</v>
      </c>
      <c r="Y18" s="17">
        <v>0.229359273027955</v>
      </c>
      <c r="Z18" s="17">
        <v>0.194939403164235</v>
      </c>
      <c r="AA18" s="17">
        <v>0.199124663776062</v>
      </c>
      <c r="AB18" s="17">
        <v>0.21861469524396099</v>
      </c>
      <c r="AC18" s="17">
        <v>0.20366084119528399</v>
      </c>
      <c r="AD18" s="17"/>
      <c r="AE18" s="17">
        <v>0.18057328283714799</v>
      </c>
      <c r="AF18" s="17">
        <v>0.26030685104916701</v>
      </c>
      <c r="AG18" s="17">
        <v>0.21177354265585399</v>
      </c>
      <c r="AH18" s="17"/>
      <c r="AI18" s="17">
        <v>0.189650053012939</v>
      </c>
      <c r="AJ18" s="17">
        <v>0.26563143456259097</v>
      </c>
      <c r="AK18" s="17">
        <v>0.29076505698379301</v>
      </c>
      <c r="AL18" s="17">
        <v>0.16032005411512701</v>
      </c>
      <c r="AM18" s="17">
        <v>0.19183586771080899</v>
      </c>
      <c r="AN18" s="17"/>
      <c r="AO18" s="17">
        <v>0.22152128211282299</v>
      </c>
      <c r="AP18" s="17">
        <v>0.26403256858332502</v>
      </c>
      <c r="AQ18" s="17">
        <v>0.29043272055182401</v>
      </c>
      <c r="AR18" s="17"/>
      <c r="AS18" s="17">
        <v>0.20026445025085099</v>
      </c>
      <c r="AT18" s="17">
        <v>0.20280213470042899</v>
      </c>
      <c r="AU18" s="17">
        <v>0.23288425475451599</v>
      </c>
      <c r="AV18" s="17">
        <v>0.28775763838093599</v>
      </c>
      <c r="AW18" s="17">
        <v>0.21074592358931901</v>
      </c>
      <c r="AX18" s="17"/>
      <c r="AY18" s="17">
        <v>0.13191499647114699</v>
      </c>
      <c r="AZ18" s="17">
        <v>0.22033969398276701</v>
      </c>
      <c r="BA18" s="17">
        <v>0.25189500037608598</v>
      </c>
      <c r="BB18" s="17">
        <v>0.183286033925395</v>
      </c>
      <c r="BC18" s="17">
        <v>0.24021794693825299</v>
      </c>
      <c r="BD18" s="17">
        <v>0.197241602089019</v>
      </c>
      <c r="BE18" s="17">
        <v>0.20326089454712401</v>
      </c>
      <c r="BF18" s="17">
        <v>0.23666119638098701</v>
      </c>
      <c r="BG18" s="17">
        <v>0.23488264054729599</v>
      </c>
      <c r="BH18" s="17">
        <v>0.20196546606823099</v>
      </c>
      <c r="BI18" s="17">
        <v>0.236573912361529</v>
      </c>
      <c r="BJ18" s="17">
        <v>0.26608590411236999</v>
      </c>
      <c r="BK18" s="17">
        <v>0.22891619465771601</v>
      </c>
      <c r="BL18" s="17">
        <v>0.27586464850985598</v>
      </c>
      <c r="BM18" s="17">
        <v>0.19787527954003201</v>
      </c>
      <c r="BN18" s="17">
        <v>0.29760149453910201</v>
      </c>
      <c r="BO18" s="17"/>
      <c r="BP18" s="17">
        <v>0.23457420750427799</v>
      </c>
      <c r="BQ18" s="17">
        <v>0.241324006306781</v>
      </c>
      <c r="BR18" s="17">
        <v>0.20792527102896499</v>
      </c>
      <c r="BS18" s="17">
        <v>0.196076041456022</v>
      </c>
      <c r="BT18" s="17">
        <v>0.211803054629428</v>
      </c>
      <c r="BU18" s="17">
        <v>0.231834068741577</v>
      </c>
      <c r="BV18" s="17"/>
      <c r="BW18" s="17">
        <v>0.22868856570649901</v>
      </c>
      <c r="BX18" s="17">
        <v>0.222489748038878</v>
      </c>
      <c r="BY18" s="17">
        <v>0.21855961118359199</v>
      </c>
      <c r="BZ18" s="17">
        <v>0.22142319042453301</v>
      </c>
      <c r="CA18" s="17">
        <v>0.228897187666457</v>
      </c>
      <c r="CB18" s="17">
        <v>0.26082971887225398</v>
      </c>
      <c r="CC18" s="17">
        <v>0.213168728779075</v>
      </c>
      <c r="CD18" s="17">
        <v>0.20156505504411201</v>
      </c>
      <c r="CE18" s="17"/>
      <c r="CF18" s="17">
        <v>0.25739226152162997</v>
      </c>
      <c r="CG18" s="17">
        <v>0.22590111242349001</v>
      </c>
      <c r="CH18" s="17">
        <v>0.220151376341579</v>
      </c>
      <c r="CI18" s="17">
        <v>0.21762459414023599</v>
      </c>
      <c r="CJ18" s="17">
        <v>0.15227894937825601</v>
      </c>
      <c r="CK18" s="17"/>
      <c r="CL18" s="17">
        <v>0.25824549424825699</v>
      </c>
      <c r="CM18" s="17"/>
      <c r="CN18" s="17">
        <v>0.226147592520967</v>
      </c>
      <c r="CO18" s="17">
        <v>0.21654356055965901</v>
      </c>
      <c r="CP18" s="17">
        <v>0.21934886388574401</v>
      </c>
    </row>
    <row r="19" spans="2:94" x14ac:dyDescent="0.35">
      <c r="B19" s="18" t="s">
        <v>366</v>
      </c>
      <c r="C19" s="17">
        <v>0.18102081208687501</v>
      </c>
      <c r="D19" s="17">
        <v>0.22820536593733301</v>
      </c>
      <c r="E19" s="17">
        <v>0.13450198268147301</v>
      </c>
      <c r="F19" s="17"/>
      <c r="G19" s="17">
        <v>0.160342634753979</v>
      </c>
      <c r="H19" s="17">
        <v>0.15374498291229699</v>
      </c>
      <c r="I19" s="17">
        <v>0.147301612435041</v>
      </c>
      <c r="J19" s="17">
        <v>0.17403683743916801</v>
      </c>
      <c r="K19" s="17">
        <v>0.184230489593362</v>
      </c>
      <c r="L19" s="17">
        <v>0.24813401526717699</v>
      </c>
      <c r="M19" s="17"/>
      <c r="N19" s="17">
        <v>0.194396802822418</v>
      </c>
      <c r="O19" s="17">
        <v>0.18970308666385099</v>
      </c>
      <c r="P19" s="17">
        <v>0.196407066521641</v>
      </c>
      <c r="Q19" s="17">
        <v>0.14450749436017901</v>
      </c>
      <c r="R19" s="17"/>
      <c r="S19" s="17">
        <v>0.20484136842896999</v>
      </c>
      <c r="T19" s="17">
        <v>0.16687530857548999</v>
      </c>
      <c r="U19" s="17">
        <v>0.146402037280007</v>
      </c>
      <c r="V19" s="17">
        <v>0.21551050322274401</v>
      </c>
      <c r="W19" s="17">
        <v>0.17293864097188899</v>
      </c>
      <c r="X19" s="17">
        <v>0.21028474685409801</v>
      </c>
      <c r="Y19" s="17">
        <v>0.164585497036463</v>
      </c>
      <c r="Z19" s="17">
        <v>0.21475057302009301</v>
      </c>
      <c r="AA19" s="17">
        <v>0.15645865156665101</v>
      </c>
      <c r="AB19" s="17">
        <v>0.18398304780199201</v>
      </c>
      <c r="AC19" s="17">
        <v>0.15107890721748901</v>
      </c>
      <c r="AD19" s="17"/>
      <c r="AE19" s="17">
        <v>0.212240884307003</v>
      </c>
      <c r="AF19" s="17">
        <v>0.18053325695346201</v>
      </c>
      <c r="AG19" s="17">
        <v>0.12115288565521901</v>
      </c>
      <c r="AH19" s="17"/>
      <c r="AI19" s="17">
        <v>0.22874225313890001</v>
      </c>
      <c r="AJ19" s="17">
        <v>0.16167388992700299</v>
      </c>
      <c r="AK19" s="17">
        <v>0.223834832370297</v>
      </c>
      <c r="AL19" s="17">
        <v>0.25924818922531101</v>
      </c>
      <c r="AM19" s="17">
        <v>0.107330098877483</v>
      </c>
      <c r="AN19" s="17"/>
      <c r="AO19" s="17">
        <v>0.22320360489418301</v>
      </c>
      <c r="AP19" s="17">
        <v>0.16915498677666199</v>
      </c>
      <c r="AQ19" s="17">
        <v>0.21769337692621701</v>
      </c>
      <c r="AR19" s="17"/>
      <c r="AS19" s="17">
        <v>0.16985878958510001</v>
      </c>
      <c r="AT19" s="17">
        <v>0.160313145190394</v>
      </c>
      <c r="AU19" s="17">
        <v>0.184674595905088</v>
      </c>
      <c r="AV19" s="17">
        <v>0.18688673828712801</v>
      </c>
      <c r="AW19" s="17">
        <v>0.18758842632568501</v>
      </c>
      <c r="AX19" s="17"/>
      <c r="AY19" s="17">
        <v>0.13675042863110001</v>
      </c>
      <c r="AZ19" s="17">
        <v>0.17804268247715799</v>
      </c>
      <c r="BA19" s="17">
        <v>0.154194462705015</v>
      </c>
      <c r="BB19" s="17">
        <v>0.153885093431679</v>
      </c>
      <c r="BC19" s="17">
        <v>0.171699304275233</v>
      </c>
      <c r="BD19" s="17">
        <v>0.174613104381875</v>
      </c>
      <c r="BE19" s="17">
        <v>0.17516480658272801</v>
      </c>
      <c r="BF19" s="17">
        <v>0.237233166544492</v>
      </c>
      <c r="BG19" s="17">
        <v>0.15566076918965099</v>
      </c>
      <c r="BH19" s="17">
        <v>0.20774787937209499</v>
      </c>
      <c r="BI19" s="17">
        <v>0.135865256812333</v>
      </c>
      <c r="BJ19" s="17">
        <v>0.21492079397253899</v>
      </c>
      <c r="BK19" s="17">
        <v>0.22055984736277201</v>
      </c>
      <c r="BL19" s="17">
        <v>0.12693597433496501</v>
      </c>
      <c r="BM19" s="17">
        <v>0.24187542670280901</v>
      </c>
      <c r="BN19" s="17">
        <v>0.26117121430013301</v>
      </c>
      <c r="BO19" s="17"/>
      <c r="BP19" s="17">
        <v>0.16802853292636</v>
      </c>
      <c r="BQ19" s="17">
        <v>0.177293680001643</v>
      </c>
      <c r="BR19" s="17">
        <v>0.18933784849608401</v>
      </c>
      <c r="BS19" s="17">
        <v>0.19083038299845601</v>
      </c>
      <c r="BT19" s="17">
        <v>0.190428743195064</v>
      </c>
      <c r="BU19" s="17">
        <v>0.17660633598223599</v>
      </c>
      <c r="BV19" s="17"/>
      <c r="BW19" s="17">
        <v>0.23982188715691499</v>
      </c>
      <c r="BX19" s="17">
        <v>0.17684304959068001</v>
      </c>
      <c r="BY19" s="17">
        <v>0.17076977892596401</v>
      </c>
      <c r="BZ19" s="17">
        <v>0.18744489672818199</v>
      </c>
      <c r="CA19" s="17">
        <v>0.24218058582217</v>
      </c>
      <c r="CB19" s="17">
        <v>0.18708057255058499</v>
      </c>
      <c r="CC19" s="17">
        <v>0.18882441558426899</v>
      </c>
      <c r="CD19" s="17">
        <v>0.108483515912682</v>
      </c>
      <c r="CE19" s="17"/>
      <c r="CF19" s="17">
        <v>0.25682893519085098</v>
      </c>
      <c r="CG19" s="17">
        <v>0.19342519945037601</v>
      </c>
      <c r="CH19" s="17">
        <v>0.16189555063258401</v>
      </c>
      <c r="CI19" s="17">
        <v>0.15745199600816701</v>
      </c>
      <c r="CJ19" s="17">
        <v>0.17615174316391</v>
      </c>
      <c r="CK19" s="17"/>
      <c r="CL19" s="17">
        <v>0.22968316717248299</v>
      </c>
      <c r="CM19" s="17"/>
      <c r="CN19" s="17">
        <v>0.15840189110684</v>
      </c>
      <c r="CO19" s="17">
        <v>0.177573904136788</v>
      </c>
      <c r="CP19" s="17">
        <v>0.23545456930494399</v>
      </c>
    </row>
    <row r="20" spans="2:94" x14ac:dyDescent="0.35">
      <c r="B20" s="18" t="s">
        <v>133</v>
      </c>
      <c r="C20" s="17">
        <v>9.1700731249121398E-2</v>
      </c>
      <c r="D20" s="17">
        <v>6.6009976086676997E-2</v>
      </c>
      <c r="E20" s="17">
        <v>0.116490035719683</v>
      </c>
      <c r="F20" s="17"/>
      <c r="G20" s="17">
        <v>8.0166673350626799E-2</v>
      </c>
      <c r="H20" s="17">
        <v>8.7367047595965003E-2</v>
      </c>
      <c r="I20" s="17">
        <v>8.2427517204507E-2</v>
      </c>
      <c r="J20" s="17">
        <v>9.7155066357506106E-2</v>
      </c>
      <c r="K20" s="17">
        <v>0.101433573410254</v>
      </c>
      <c r="L20" s="17">
        <v>9.9550265787705997E-2</v>
      </c>
      <c r="M20" s="17"/>
      <c r="N20" s="17">
        <v>6.1645668149991097E-2</v>
      </c>
      <c r="O20" s="17">
        <v>8.5262975819492701E-2</v>
      </c>
      <c r="P20" s="17">
        <v>8.6839266656331904E-2</v>
      </c>
      <c r="Q20" s="17">
        <v>0.13435141453781599</v>
      </c>
      <c r="R20" s="17"/>
      <c r="S20" s="17">
        <v>8.7191364022375498E-2</v>
      </c>
      <c r="T20" s="17">
        <v>0.1240008768849</v>
      </c>
      <c r="U20" s="17">
        <v>0.118635680653127</v>
      </c>
      <c r="V20" s="17">
        <v>6.1536845497210599E-2</v>
      </c>
      <c r="W20" s="17">
        <v>8.8178598839757705E-2</v>
      </c>
      <c r="X20" s="17">
        <v>0.10761956179997</v>
      </c>
      <c r="Y20" s="17">
        <v>8.50499924017976E-2</v>
      </c>
      <c r="Z20" s="17">
        <v>9.3625308613135394E-2</v>
      </c>
      <c r="AA20" s="17">
        <v>7.1656690989904404E-2</v>
      </c>
      <c r="AB20" s="17">
        <v>8.7938495498568303E-2</v>
      </c>
      <c r="AC20" s="17">
        <v>6.7661938795254298E-2</v>
      </c>
      <c r="AD20" s="17"/>
      <c r="AE20" s="17">
        <v>8.2071945385257195E-2</v>
      </c>
      <c r="AF20" s="17">
        <v>7.7239908484680805E-2</v>
      </c>
      <c r="AG20" s="17">
        <v>0.13714894425530499</v>
      </c>
      <c r="AH20" s="17"/>
      <c r="AI20" s="17">
        <v>7.5947313910931194E-2</v>
      </c>
      <c r="AJ20" s="17">
        <v>5.7784487043082998E-2</v>
      </c>
      <c r="AK20" s="17">
        <v>6.0581822146901498E-2</v>
      </c>
      <c r="AL20" s="17">
        <v>5.1464562174416598E-2</v>
      </c>
      <c r="AM20" s="17">
        <v>0.18836371321819301</v>
      </c>
      <c r="AN20" s="17"/>
      <c r="AO20" s="17">
        <v>7.1688859315871906E-2</v>
      </c>
      <c r="AP20" s="17">
        <v>5.4630622705553702E-2</v>
      </c>
      <c r="AQ20" s="17">
        <v>5.8936505106161302E-2</v>
      </c>
      <c r="AR20" s="17"/>
      <c r="AS20" s="17">
        <v>0.131118741608584</v>
      </c>
      <c r="AT20" s="17">
        <v>9.8016802724917904E-2</v>
      </c>
      <c r="AU20" s="17">
        <v>7.7848740410955602E-2</v>
      </c>
      <c r="AV20" s="17">
        <v>4.9091965482437702E-2</v>
      </c>
      <c r="AW20" s="17">
        <v>6.6707801637276298E-2</v>
      </c>
      <c r="AX20" s="17"/>
      <c r="AY20" s="17">
        <v>0.22503881444222901</v>
      </c>
      <c r="AZ20" s="17">
        <v>6.9884223625840902E-2</v>
      </c>
      <c r="BA20" s="17">
        <v>0.120355449542096</v>
      </c>
      <c r="BB20" s="17">
        <v>0.123136038140455</v>
      </c>
      <c r="BC20" s="17">
        <v>8.7502773404086007E-2</v>
      </c>
      <c r="BD20" s="17">
        <v>9.2816490488773495E-2</v>
      </c>
      <c r="BE20" s="17">
        <v>0.10493465609016001</v>
      </c>
      <c r="BF20" s="17">
        <v>4.3653630101243103E-2</v>
      </c>
      <c r="BG20" s="17">
        <v>8.98039855634096E-2</v>
      </c>
      <c r="BH20" s="17">
        <v>8.7501452364417101E-2</v>
      </c>
      <c r="BI20" s="17">
        <v>7.7252837454298701E-2</v>
      </c>
      <c r="BJ20" s="17">
        <v>6.5371520393709706E-2</v>
      </c>
      <c r="BK20" s="17">
        <v>4.6179755847913902E-2</v>
      </c>
      <c r="BL20" s="17">
        <v>4.8644747360371103E-2</v>
      </c>
      <c r="BM20" s="17">
        <v>7.8968591546983394E-2</v>
      </c>
      <c r="BN20" s="17">
        <v>4.3537112183310397E-2</v>
      </c>
      <c r="BO20" s="17"/>
      <c r="BP20" s="17">
        <v>7.5526534520176894E-2</v>
      </c>
      <c r="BQ20" s="17">
        <v>9.7791858062479295E-2</v>
      </c>
      <c r="BR20" s="17">
        <v>7.8957134066924797E-2</v>
      </c>
      <c r="BS20" s="17">
        <v>9.6199229573949996E-2</v>
      </c>
      <c r="BT20" s="17">
        <v>0.113651430724372</v>
      </c>
      <c r="BU20" s="17">
        <v>9.5851157180521895E-2</v>
      </c>
      <c r="BV20" s="17"/>
      <c r="BW20" s="17">
        <v>6.4791128493551703E-2</v>
      </c>
      <c r="BX20" s="17">
        <v>8.5038392120243694E-2</v>
      </c>
      <c r="BY20" s="17">
        <v>8.3206747192983002E-2</v>
      </c>
      <c r="BZ20" s="17">
        <v>8.34482141003626E-2</v>
      </c>
      <c r="CA20" s="17">
        <v>7.0314749527822795E-2</v>
      </c>
      <c r="CB20" s="17">
        <v>4.8960227597710397E-2</v>
      </c>
      <c r="CC20" s="17">
        <v>8.0081938197839903E-2</v>
      </c>
      <c r="CD20" s="17">
        <v>0.15152216206223601</v>
      </c>
      <c r="CE20" s="17"/>
      <c r="CF20" s="17">
        <v>6.5396342739341196E-2</v>
      </c>
      <c r="CG20" s="17">
        <v>7.6871549974985201E-2</v>
      </c>
      <c r="CH20" s="17">
        <v>0.100149896829969</v>
      </c>
      <c r="CI20" s="17">
        <v>0.117585987625784</v>
      </c>
      <c r="CJ20" s="17">
        <v>0.10708451767753401</v>
      </c>
      <c r="CK20" s="17"/>
      <c r="CL20" s="17">
        <v>4.63139647255442E-2</v>
      </c>
      <c r="CM20" s="17"/>
      <c r="CN20" s="17">
        <v>0.103408456133619</v>
      </c>
      <c r="CO20" s="17">
        <v>9.2621763261563406E-2</v>
      </c>
      <c r="CP20" s="17">
        <v>6.4212338168458796E-2</v>
      </c>
    </row>
    <row r="21" spans="2:94" ht="58" x14ac:dyDescent="0.35">
      <c r="B21" s="18" t="s">
        <v>367</v>
      </c>
      <c r="C21" s="17">
        <v>5.7995545365095602E-2</v>
      </c>
      <c r="D21" s="17">
        <v>5.3542127540239799E-2</v>
      </c>
      <c r="E21" s="17">
        <v>6.2798661105930603E-2</v>
      </c>
      <c r="F21" s="17"/>
      <c r="G21" s="17">
        <v>1.3481121402699201E-2</v>
      </c>
      <c r="H21" s="17">
        <v>2.5332932976904299E-2</v>
      </c>
      <c r="I21" s="17">
        <v>4.4591491141022198E-2</v>
      </c>
      <c r="J21" s="17">
        <v>4.1640335250426097E-2</v>
      </c>
      <c r="K21" s="17">
        <v>9.6886422254261903E-2</v>
      </c>
      <c r="L21" s="17">
        <v>0.112578675856466</v>
      </c>
      <c r="M21" s="17"/>
      <c r="N21" s="17">
        <v>5.3199705334738299E-2</v>
      </c>
      <c r="O21" s="17">
        <v>4.9122561183843998E-2</v>
      </c>
      <c r="P21" s="17">
        <v>6.9422042073897502E-2</v>
      </c>
      <c r="Q21" s="17">
        <v>6.3107268837154201E-2</v>
      </c>
      <c r="R21" s="17"/>
      <c r="S21" s="17">
        <v>2.8204304703275101E-2</v>
      </c>
      <c r="T21" s="17">
        <v>6.1942504760131703E-2</v>
      </c>
      <c r="U21" s="17">
        <v>6.3509870712094796E-2</v>
      </c>
      <c r="V21" s="17">
        <v>7.5894556617936607E-2</v>
      </c>
      <c r="W21" s="17">
        <v>8.72476987724463E-2</v>
      </c>
      <c r="X21" s="17">
        <v>5.9486012676212098E-2</v>
      </c>
      <c r="Y21" s="17">
        <v>4.7315175806874499E-2</v>
      </c>
      <c r="Z21" s="17">
        <v>6.64746110148004E-2</v>
      </c>
      <c r="AA21" s="17">
        <v>4.12995052013325E-2</v>
      </c>
      <c r="AB21" s="17">
        <v>7.4321095433960496E-2</v>
      </c>
      <c r="AC21" s="17">
        <v>6.4082489737856102E-2</v>
      </c>
      <c r="AD21" s="17"/>
      <c r="AE21" s="17">
        <v>0.10898726376713699</v>
      </c>
      <c r="AF21" s="17">
        <v>2.9695013773500999E-2</v>
      </c>
      <c r="AG21" s="17">
        <v>3.5289508409687198E-2</v>
      </c>
      <c r="AH21" s="17"/>
      <c r="AI21" s="17">
        <v>0.102255223429407</v>
      </c>
      <c r="AJ21" s="17">
        <v>1.9108755469009898E-2</v>
      </c>
      <c r="AK21" s="17">
        <v>2.64300426327236E-2</v>
      </c>
      <c r="AL21" s="17">
        <v>0.18573177789869499</v>
      </c>
      <c r="AM21" s="17">
        <v>4.6909403599104303E-2</v>
      </c>
      <c r="AN21" s="17"/>
      <c r="AO21" s="17">
        <v>8.1800144659933002E-2</v>
      </c>
      <c r="AP21" s="17">
        <v>2.3350026770683499E-2</v>
      </c>
      <c r="AQ21" s="17">
        <v>3.5482017953061398E-2</v>
      </c>
      <c r="AR21" s="17"/>
      <c r="AS21" s="17">
        <v>6.9499403041248006E-2</v>
      </c>
      <c r="AT21" s="17">
        <v>7.0101741251867702E-2</v>
      </c>
      <c r="AU21" s="17">
        <v>4.4200762109854901E-2</v>
      </c>
      <c r="AV21" s="17">
        <v>4.0756943967284201E-2</v>
      </c>
      <c r="AW21" s="17">
        <v>0</v>
      </c>
      <c r="AX21" s="17"/>
      <c r="AY21" s="17">
        <v>0</v>
      </c>
      <c r="AZ21" s="17">
        <v>4.4503602089942203E-2</v>
      </c>
      <c r="BA21" s="17">
        <v>6.07647177485666E-2</v>
      </c>
      <c r="BB21" s="17">
        <v>9.19976315940014E-2</v>
      </c>
      <c r="BC21" s="17">
        <v>6.1944762710766203E-2</v>
      </c>
      <c r="BD21" s="17">
        <v>4.8309249462404599E-2</v>
      </c>
      <c r="BE21" s="17">
        <v>5.5083860996266901E-2</v>
      </c>
      <c r="BF21" s="17">
        <v>5.3153418761591797E-2</v>
      </c>
      <c r="BG21" s="17">
        <v>6.2678314866295895E-2</v>
      </c>
      <c r="BH21" s="17">
        <v>7.0100454950973307E-2</v>
      </c>
      <c r="BI21" s="17">
        <v>7.9724153195196795E-2</v>
      </c>
      <c r="BJ21" s="17">
        <v>5.7835104327683802E-2</v>
      </c>
      <c r="BK21" s="17">
        <v>5.9124388432765601E-2</v>
      </c>
      <c r="BL21" s="17">
        <v>3.9090291459873298E-2</v>
      </c>
      <c r="BM21" s="17">
        <v>1.3427144970414501E-2</v>
      </c>
      <c r="BN21" s="17">
        <v>1.16140039752689E-2</v>
      </c>
      <c r="BO21" s="17"/>
      <c r="BP21" s="17">
        <v>2.6627139111018699E-2</v>
      </c>
      <c r="BQ21" s="17">
        <v>5.7162328179911702E-2</v>
      </c>
      <c r="BR21" s="17">
        <v>5.7635743968958202E-2</v>
      </c>
      <c r="BS21" s="17">
        <v>6.66729971326675E-2</v>
      </c>
      <c r="BT21" s="17">
        <v>9.8134401728566106E-2</v>
      </c>
      <c r="BU21" s="17">
        <v>8.4693233587102706E-2</v>
      </c>
      <c r="BV21" s="17"/>
      <c r="BW21" s="17">
        <v>6.0870149595329999E-2</v>
      </c>
      <c r="BX21" s="17">
        <v>5.0685223283628601E-2</v>
      </c>
      <c r="BY21" s="17">
        <v>6.0401927239772397E-2</v>
      </c>
      <c r="BZ21" s="17">
        <v>6.71984290734014E-2</v>
      </c>
      <c r="CA21" s="17">
        <v>4.0751431755522302E-2</v>
      </c>
      <c r="CB21" s="17">
        <v>8.6075155177700105E-2</v>
      </c>
      <c r="CC21" s="17">
        <v>7.3806500181248805E-2</v>
      </c>
      <c r="CD21" s="17">
        <v>4.5715282541253101E-2</v>
      </c>
      <c r="CE21" s="17"/>
      <c r="CF21" s="17">
        <v>5.4044906750023602E-2</v>
      </c>
      <c r="CG21" s="17">
        <v>7.4505810700907296E-2</v>
      </c>
      <c r="CH21" s="17">
        <v>4.7438823377617803E-2</v>
      </c>
      <c r="CI21" s="17">
        <v>4.10157518587052E-2</v>
      </c>
      <c r="CJ21" s="17">
        <v>8.32887795898202E-2</v>
      </c>
      <c r="CK21" s="17"/>
      <c r="CL21" s="17">
        <v>4.7065599925279901E-2</v>
      </c>
      <c r="CM21" s="17"/>
      <c r="CN21" s="17">
        <v>4.9346617039206002E-2</v>
      </c>
      <c r="CO21" s="17">
        <v>6.3956203837857994E-2</v>
      </c>
      <c r="CP21" s="17">
        <v>7.3016771143576603E-2</v>
      </c>
    </row>
    <row r="22" spans="2:94" x14ac:dyDescent="0.35">
      <c r="B22" s="18" t="s">
        <v>164</v>
      </c>
      <c r="C22" s="19">
        <v>4.5490647200527E-3</v>
      </c>
      <c r="D22" s="19">
        <v>6.88921558847374E-3</v>
      </c>
      <c r="E22" s="19">
        <v>1.8313311962506601E-3</v>
      </c>
      <c r="F22" s="19"/>
      <c r="G22" s="19">
        <v>3.5794580092382202E-3</v>
      </c>
      <c r="H22" s="19">
        <v>2.8342293211311401E-3</v>
      </c>
      <c r="I22" s="19">
        <v>1.4430057017408801E-3</v>
      </c>
      <c r="J22" s="19">
        <v>8.4591719591196098E-3</v>
      </c>
      <c r="K22" s="19">
        <v>8.1851083953840293E-3</v>
      </c>
      <c r="L22" s="19">
        <v>3.5182007408943701E-3</v>
      </c>
      <c r="M22" s="19"/>
      <c r="N22" s="19">
        <v>4.4775541964859004E-3</v>
      </c>
      <c r="O22" s="19">
        <v>4.5969263040992704E-3</v>
      </c>
      <c r="P22" s="19">
        <v>3.10719575945477E-3</v>
      </c>
      <c r="Q22" s="19">
        <v>5.9032832944740697E-3</v>
      </c>
      <c r="R22" s="19"/>
      <c r="S22" s="19">
        <v>3.4662390103182899E-3</v>
      </c>
      <c r="T22" s="19">
        <v>3.3915834946478501E-3</v>
      </c>
      <c r="U22" s="19">
        <v>2.7387233169913999E-3</v>
      </c>
      <c r="V22" s="19">
        <v>7.5144674991220097E-3</v>
      </c>
      <c r="W22" s="19">
        <v>3.5262323630634298E-3</v>
      </c>
      <c r="X22" s="19">
        <v>8.1449431932848204E-3</v>
      </c>
      <c r="Y22" s="19">
        <v>0</v>
      </c>
      <c r="Z22" s="19">
        <v>1.6553581999278599E-2</v>
      </c>
      <c r="AA22" s="19">
        <v>4.2400749360929097E-3</v>
      </c>
      <c r="AB22" s="19">
        <v>2.7929744785211499E-3</v>
      </c>
      <c r="AC22" s="19">
        <v>4.6018535604241701E-3</v>
      </c>
      <c r="AD22" s="19"/>
      <c r="AE22" s="19">
        <v>4.5740907869373897E-3</v>
      </c>
      <c r="AF22" s="19">
        <v>6.18625252334171E-3</v>
      </c>
      <c r="AG22" s="19">
        <v>3.0777889376808198E-3</v>
      </c>
      <c r="AH22" s="19"/>
      <c r="AI22" s="19">
        <v>1.3511315092094101E-3</v>
      </c>
      <c r="AJ22" s="19">
        <v>7.5630684879960403E-3</v>
      </c>
      <c r="AK22" s="19">
        <v>3.1103233889130601E-3</v>
      </c>
      <c r="AL22" s="19">
        <v>1.3448034111683001E-2</v>
      </c>
      <c r="AM22" s="19">
        <v>6.91453658683913E-3</v>
      </c>
      <c r="AN22" s="19"/>
      <c r="AO22" s="19">
        <v>1.31112059056855E-3</v>
      </c>
      <c r="AP22" s="19">
        <v>5.8248008310919398E-3</v>
      </c>
      <c r="AQ22" s="19">
        <v>3.6749013917801499E-3</v>
      </c>
      <c r="AR22" s="19"/>
      <c r="AS22" s="19">
        <v>5.1581509244870904E-3</v>
      </c>
      <c r="AT22" s="19">
        <v>9.8698776751396594E-4</v>
      </c>
      <c r="AU22" s="19">
        <v>5.4564518901293402E-3</v>
      </c>
      <c r="AV22" s="19">
        <v>1.8174570555885301E-3</v>
      </c>
      <c r="AW22" s="19">
        <v>0</v>
      </c>
      <c r="AX22" s="19"/>
      <c r="AY22" s="19">
        <v>0</v>
      </c>
      <c r="AZ22" s="19">
        <v>4.9062072419003401E-3</v>
      </c>
      <c r="BA22" s="19">
        <v>3.4368930195011601E-3</v>
      </c>
      <c r="BB22" s="19">
        <v>0</v>
      </c>
      <c r="BC22" s="19">
        <v>7.2968896702571501E-3</v>
      </c>
      <c r="BD22" s="19">
        <v>4.5574793862505998E-3</v>
      </c>
      <c r="BE22" s="19">
        <v>4.9505198596567698E-3</v>
      </c>
      <c r="BF22" s="19">
        <v>9.5644473821658495E-3</v>
      </c>
      <c r="BG22" s="19">
        <v>3.4492630248220899E-3</v>
      </c>
      <c r="BH22" s="19">
        <v>0</v>
      </c>
      <c r="BI22" s="19">
        <v>2.9787842848560901E-3</v>
      </c>
      <c r="BJ22" s="19">
        <v>0</v>
      </c>
      <c r="BK22" s="19">
        <v>0</v>
      </c>
      <c r="BL22" s="19">
        <v>1.32099300368432E-2</v>
      </c>
      <c r="BM22" s="19">
        <v>1.35911865200402E-2</v>
      </c>
      <c r="BN22" s="19">
        <v>0</v>
      </c>
      <c r="BO22" s="19"/>
      <c r="BP22" s="19">
        <v>2.1178971376480098E-3</v>
      </c>
      <c r="BQ22" s="19">
        <v>4.4147634086349804E-3</v>
      </c>
      <c r="BR22" s="19">
        <v>3.5614377624249398E-3</v>
      </c>
      <c r="BS22" s="19">
        <v>7.0083528277371998E-3</v>
      </c>
      <c r="BT22" s="19">
        <v>9.0519557408746693E-3</v>
      </c>
      <c r="BU22" s="19">
        <v>0</v>
      </c>
      <c r="BV22" s="19"/>
      <c r="BW22" s="19">
        <v>0</v>
      </c>
      <c r="BX22" s="19">
        <v>6.47341439576313E-3</v>
      </c>
      <c r="BY22" s="19">
        <v>4.6817225253772297E-3</v>
      </c>
      <c r="BZ22" s="19">
        <v>5.0582078966720199E-3</v>
      </c>
      <c r="CA22" s="19">
        <v>0</v>
      </c>
      <c r="CB22" s="19">
        <v>0</v>
      </c>
      <c r="CC22" s="19">
        <v>9.8464441538659193E-3</v>
      </c>
      <c r="CD22" s="19">
        <v>1.3294695270462E-2</v>
      </c>
      <c r="CE22" s="19"/>
      <c r="CF22" s="19">
        <v>3.0812271852977899E-3</v>
      </c>
      <c r="CG22" s="19">
        <v>3.9357333204816701E-3</v>
      </c>
      <c r="CH22" s="19">
        <v>4.4732796504886804E-3</v>
      </c>
      <c r="CI22" s="19">
        <v>3.1326000405667099E-3</v>
      </c>
      <c r="CJ22" s="19">
        <v>2.1245080794144201E-2</v>
      </c>
      <c r="CK22" s="19"/>
      <c r="CL22" s="19">
        <v>1.9522940258388901E-3</v>
      </c>
      <c r="CM22" s="19"/>
      <c r="CN22" s="19">
        <v>6.8891320753088703E-3</v>
      </c>
      <c r="CO22" s="19">
        <v>3.5456034188563398E-3</v>
      </c>
      <c r="CP22" s="19">
        <v>0</v>
      </c>
    </row>
    <row r="23" spans="2:94" x14ac:dyDescent="0.35">
      <c r="B23" s="16"/>
    </row>
    <row r="24" spans="2:94" x14ac:dyDescent="0.35">
      <c r="B24" t="s">
        <v>126</v>
      </c>
    </row>
    <row r="25" spans="2:94" x14ac:dyDescent="0.35">
      <c r="B25" t="s">
        <v>127</v>
      </c>
    </row>
    <row r="27" spans="2:94" x14ac:dyDescent="0.35">
      <c r="B2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CP28"/>
  <sheetViews>
    <sheetView showGridLines="0" topLeftCell="A7" workbookViewId="0">
      <pane xSplit="2" topLeftCell="C1" activePane="topRight" state="frozen"/>
      <selection pane="topRight" activeCell="I12" sqref="I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43.5" x14ac:dyDescent="0.35">
      <c r="B9" s="18" t="s">
        <v>369</v>
      </c>
      <c r="C9" s="17">
        <v>0.37251693744320602</v>
      </c>
      <c r="D9" s="17">
        <v>0.37019243952160802</v>
      </c>
      <c r="E9" s="17">
        <v>0.37179590476069602</v>
      </c>
      <c r="F9" s="17"/>
      <c r="G9" s="17">
        <v>0.335762367296005</v>
      </c>
      <c r="H9" s="17">
        <v>0.31574941109329502</v>
      </c>
      <c r="I9" s="17">
        <v>0.33459544709399303</v>
      </c>
      <c r="J9" s="17">
        <v>0.324507967173356</v>
      </c>
      <c r="K9" s="17">
        <v>0.44237621887166501</v>
      </c>
      <c r="L9" s="17">
        <v>0.466520531590572</v>
      </c>
      <c r="M9" s="17"/>
      <c r="N9" s="17">
        <v>0.41131243879374801</v>
      </c>
      <c r="O9" s="17">
        <v>0.38957617619386098</v>
      </c>
      <c r="P9" s="17">
        <v>0.36695896946195</v>
      </c>
      <c r="Q9" s="17">
        <v>0.318607898807856</v>
      </c>
      <c r="R9" s="17"/>
      <c r="S9" s="17">
        <v>0.338653690866899</v>
      </c>
      <c r="T9" s="17">
        <v>0.38866683078311498</v>
      </c>
      <c r="U9" s="17">
        <v>0.34934728656184799</v>
      </c>
      <c r="V9" s="17">
        <v>0.40149774100413599</v>
      </c>
      <c r="W9" s="17">
        <v>0.39133999108133599</v>
      </c>
      <c r="X9" s="17">
        <v>0.36291513763517602</v>
      </c>
      <c r="Y9" s="17">
        <v>0.36758216025733598</v>
      </c>
      <c r="Z9" s="17">
        <v>0.34122472812102</v>
      </c>
      <c r="AA9" s="17">
        <v>0.38591799712920499</v>
      </c>
      <c r="AB9" s="17">
        <v>0.39572144258062297</v>
      </c>
      <c r="AC9" s="17">
        <v>0.362885381204124</v>
      </c>
      <c r="AD9" s="17"/>
      <c r="AE9" s="17">
        <v>0.40837978177446899</v>
      </c>
      <c r="AF9" s="17">
        <v>0.37342734888555701</v>
      </c>
      <c r="AG9" s="17">
        <v>0.27484374437687198</v>
      </c>
      <c r="AH9" s="17"/>
      <c r="AI9" s="17">
        <v>0.42689584289433102</v>
      </c>
      <c r="AJ9" s="17">
        <v>0.31512233867554601</v>
      </c>
      <c r="AK9" s="17">
        <v>0.44063437131195998</v>
      </c>
      <c r="AL9" s="17">
        <v>0.40912505285227702</v>
      </c>
      <c r="AM9" s="17">
        <v>0.30169196163362799</v>
      </c>
      <c r="AN9" s="17"/>
      <c r="AO9" s="17">
        <v>0.37012571775390302</v>
      </c>
      <c r="AP9" s="17">
        <v>0.34236878063444698</v>
      </c>
      <c r="AQ9" s="17">
        <v>0.43391963570263498</v>
      </c>
      <c r="AR9" s="17"/>
      <c r="AS9" s="17">
        <v>0.335945916742726</v>
      </c>
      <c r="AT9" s="17">
        <v>0.34778168354785799</v>
      </c>
      <c r="AU9" s="17">
        <v>0.39560221394400702</v>
      </c>
      <c r="AV9" s="17">
        <v>0.38799749783876097</v>
      </c>
      <c r="AW9" s="17">
        <v>0.427022403016104</v>
      </c>
      <c r="AX9" s="17"/>
      <c r="AY9" s="17">
        <v>0.389266705068888</v>
      </c>
      <c r="AZ9" s="17">
        <v>0.32945705520153201</v>
      </c>
      <c r="BA9" s="17">
        <v>0.37801861768341599</v>
      </c>
      <c r="BB9" s="17">
        <v>0.34134179564587003</v>
      </c>
      <c r="BC9" s="17">
        <v>0.36092415257055499</v>
      </c>
      <c r="BD9" s="17">
        <v>0.328394612718856</v>
      </c>
      <c r="BE9" s="17">
        <v>0.35613529734077598</v>
      </c>
      <c r="BF9" s="17">
        <v>0.34415418755348898</v>
      </c>
      <c r="BG9" s="17">
        <v>0.35436661310362699</v>
      </c>
      <c r="BH9" s="17">
        <v>0.42219812530869599</v>
      </c>
      <c r="BI9" s="17">
        <v>0.42192670321332998</v>
      </c>
      <c r="BJ9" s="17">
        <v>0.43704666049920798</v>
      </c>
      <c r="BK9" s="17">
        <v>0.39209921083613097</v>
      </c>
      <c r="BL9" s="17">
        <v>0.423470714293193</v>
      </c>
      <c r="BM9" s="17">
        <v>0.29794266808629999</v>
      </c>
      <c r="BN9" s="17">
        <v>0.46284431992416097</v>
      </c>
      <c r="BO9" s="17"/>
      <c r="BP9" s="17">
        <v>0.31275098694345699</v>
      </c>
      <c r="BQ9" s="17">
        <v>0.37046850831544598</v>
      </c>
      <c r="BR9" s="17">
        <v>0.391615178630636</v>
      </c>
      <c r="BS9" s="17">
        <v>0.40724085161074303</v>
      </c>
      <c r="BT9" s="17">
        <v>0.40006740193085399</v>
      </c>
      <c r="BU9" s="17">
        <v>0.40206151519061401</v>
      </c>
      <c r="BV9" s="17"/>
      <c r="BW9" s="17">
        <v>0.37050799359835301</v>
      </c>
      <c r="BX9" s="17">
        <v>0.36642781424680199</v>
      </c>
      <c r="BY9" s="17">
        <v>0.37631545805830302</v>
      </c>
      <c r="BZ9" s="17">
        <v>0.379934295668586</v>
      </c>
      <c r="CA9" s="17">
        <v>0.37410402894504802</v>
      </c>
      <c r="CB9" s="17">
        <v>0.35466001128580799</v>
      </c>
      <c r="CC9" s="17">
        <v>0.384400151172758</v>
      </c>
      <c r="CD9" s="17">
        <v>0.36202385255480901</v>
      </c>
      <c r="CE9" s="17"/>
      <c r="CF9" s="17">
        <v>0.39658598431464098</v>
      </c>
      <c r="CG9" s="17">
        <v>0.38939250930306502</v>
      </c>
      <c r="CH9" s="17">
        <v>0.36837386846124898</v>
      </c>
      <c r="CI9" s="17">
        <v>0.34680547617283602</v>
      </c>
      <c r="CJ9" s="17">
        <v>0.29433462847237002</v>
      </c>
      <c r="CK9" s="17"/>
      <c r="CL9" s="17">
        <v>0.361948156740733</v>
      </c>
      <c r="CM9" s="17"/>
      <c r="CN9" s="17">
        <v>0.377641933747912</v>
      </c>
      <c r="CO9" s="17">
        <v>0.34659280066042297</v>
      </c>
      <c r="CP9" s="17">
        <v>0.38143733209821201</v>
      </c>
    </row>
    <row r="10" spans="2:94" ht="29" x14ac:dyDescent="0.35">
      <c r="B10" s="18" t="s">
        <v>370</v>
      </c>
      <c r="C10" s="17">
        <v>0.29426665544004899</v>
      </c>
      <c r="D10" s="17">
        <v>0.316247473053551</v>
      </c>
      <c r="E10" s="17">
        <v>0.272202473826888</v>
      </c>
      <c r="F10" s="17"/>
      <c r="G10" s="17">
        <v>0.30176008840174401</v>
      </c>
      <c r="H10" s="17">
        <v>0.26060078002312398</v>
      </c>
      <c r="I10" s="17">
        <v>0.288268132841699</v>
      </c>
      <c r="J10" s="17">
        <v>0.232226396370316</v>
      </c>
      <c r="K10" s="17">
        <v>0.30488273946281602</v>
      </c>
      <c r="L10" s="17">
        <v>0.36492687007811397</v>
      </c>
      <c r="M10" s="17"/>
      <c r="N10" s="17">
        <v>0.34172046491369101</v>
      </c>
      <c r="O10" s="17">
        <v>0.297145142014059</v>
      </c>
      <c r="P10" s="17">
        <v>0.28809798360030198</v>
      </c>
      <c r="Q10" s="17">
        <v>0.24341702966474801</v>
      </c>
      <c r="R10" s="17"/>
      <c r="S10" s="17">
        <v>0.29486468940466498</v>
      </c>
      <c r="T10" s="17">
        <v>0.29812098439010698</v>
      </c>
      <c r="U10" s="17">
        <v>0.286720696272241</v>
      </c>
      <c r="V10" s="17">
        <v>0.308484364134536</v>
      </c>
      <c r="W10" s="17">
        <v>0.31654103840616599</v>
      </c>
      <c r="X10" s="17">
        <v>0.28319388257401201</v>
      </c>
      <c r="Y10" s="17">
        <v>0.28016026459117099</v>
      </c>
      <c r="Z10" s="17">
        <v>0.25456959787440803</v>
      </c>
      <c r="AA10" s="17">
        <v>0.28362361419600601</v>
      </c>
      <c r="AB10" s="17">
        <v>0.323188529298988</v>
      </c>
      <c r="AC10" s="17">
        <v>0.28352381005460098</v>
      </c>
      <c r="AD10" s="17"/>
      <c r="AE10" s="17">
        <v>0.32584390475647601</v>
      </c>
      <c r="AF10" s="17">
        <v>0.29066048519544602</v>
      </c>
      <c r="AG10" s="17">
        <v>0.23800609811014101</v>
      </c>
      <c r="AH10" s="17"/>
      <c r="AI10" s="17">
        <v>0.341160168867368</v>
      </c>
      <c r="AJ10" s="17">
        <v>0.23241380494627401</v>
      </c>
      <c r="AK10" s="17">
        <v>0.35161454082655103</v>
      </c>
      <c r="AL10" s="17">
        <v>0.43113566657123098</v>
      </c>
      <c r="AM10" s="17">
        <v>0.26904727237010101</v>
      </c>
      <c r="AN10" s="17"/>
      <c r="AO10" s="17">
        <v>0.32081722410665697</v>
      </c>
      <c r="AP10" s="17">
        <v>0.258198694961357</v>
      </c>
      <c r="AQ10" s="17">
        <v>0.324633685896355</v>
      </c>
      <c r="AR10" s="17"/>
      <c r="AS10" s="17">
        <v>0.25384173287563599</v>
      </c>
      <c r="AT10" s="17">
        <v>0.27609600676364598</v>
      </c>
      <c r="AU10" s="17">
        <v>0.328045694829732</v>
      </c>
      <c r="AV10" s="17">
        <v>0.31747893922356601</v>
      </c>
      <c r="AW10" s="17">
        <v>0.29119792232671399</v>
      </c>
      <c r="AX10" s="17"/>
      <c r="AY10" s="17">
        <v>0.31870381340200299</v>
      </c>
      <c r="AZ10" s="17">
        <v>0.2580600857293</v>
      </c>
      <c r="BA10" s="17">
        <v>0.30786313315375902</v>
      </c>
      <c r="BB10" s="17">
        <v>0.260984500276562</v>
      </c>
      <c r="BC10" s="17">
        <v>0.270470404923149</v>
      </c>
      <c r="BD10" s="17">
        <v>0.26899917527128597</v>
      </c>
      <c r="BE10" s="17">
        <v>0.28661707718943003</v>
      </c>
      <c r="BF10" s="17">
        <v>0.25918281344225902</v>
      </c>
      <c r="BG10" s="17">
        <v>0.26388483246565603</v>
      </c>
      <c r="BH10" s="17">
        <v>0.34158339557176698</v>
      </c>
      <c r="BI10" s="17">
        <v>0.33810226859024101</v>
      </c>
      <c r="BJ10" s="17">
        <v>0.34575425289547901</v>
      </c>
      <c r="BK10" s="17">
        <v>0.37003132951405598</v>
      </c>
      <c r="BL10" s="17">
        <v>0.34930086521708298</v>
      </c>
      <c r="BM10" s="17">
        <v>0.29122287785287698</v>
      </c>
      <c r="BN10" s="17">
        <v>0.31558606784003801</v>
      </c>
      <c r="BO10" s="17"/>
      <c r="BP10" s="17">
        <v>0.28193176934554998</v>
      </c>
      <c r="BQ10" s="17">
        <v>0.29699988036601899</v>
      </c>
      <c r="BR10" s="17">
        <v>0.25588677665235199</v>
      </c>
      <c r="BS10" s="17">
        <v>0.30207133027307398</v>
      </c>
      <c r="BT10" s="17">
        <v>0.34228577006306998</v>
      </c>
      <c r="BU10" s="17">
        <v>0.30631899029804099</v>
      </c>
      <c r="BV10" s="17"/>
      <c r="BW10" s="17">
        <v>0.31562126139713897</v>
      </c>
      <c r="BX10" s="17">
        <v>0.27693956132952202</v>
      </c>
      <c r="BY10" s="17">
        <v>0.31007911762033802</v>
      </c>
      <c r="BZ10" s="17">
        <v>0.31729718754606601</v>
      </c>
      <c r="CA10" s="17">
        <v>0.30545024018660299</v>
      </c>
      <c r="CB10" s="17">
        <v>0.24278567284720001</v>
      </c>
      <c r="CC10" s="17">
        <v>0.210350273690083</v>
      </c>
      <c r="CD10" s="17">
        <v>0.32238118791956899</v>
      </c>
      <c r="CE10" s="17"/>
      <c r="CF10" s="17">
        <v>0.31790714635397499</v>
      </c>
      <c r="CG10" s="17">
        <v>0.30921373055940699</v>
      </c>
      <c r="CH10" s="17">
        <v>0.29314787217814398</v>
      </c>
      <c r="CI10" s="17">
        <v>0.26033749944541401</v>
      </c>
      <c r="CJ10" s="17">
        <v>0.23930547934180099</v>
      </c>
      <c r="CK10" s="17"/>
      <c r="CL10" s="17">
        <v>0.30084884885237601</v>
      </c>
      <c r="CM10" s="17"/>
      <c r="CN10" s="17">
        <v>0.27350309638397402</v>
      </c>
      <c r="CO10" s="17">
        <v>0.31601781014706598</v>
      </c>
      <c r="CP10" s="17">
        <v>0.32440584888086799</v>
      </c>
    </row>
    <row r="11" spans="2:94" ht="29" x14ac:dyDescent="0.35">
      <c r="B11" s="18" t="s">
        <v>371</v>
      </c>
      <c r="C11" s="17">
        <v>0.23328759619136399</v>
      </c>
      <c r="D11" s="17">
        <v>0.24503267470339599</v>
      </c>
      <c r="E11" s="17">
        <v>0.22314653263998299</v>
      </c>
      <c r="F11" s="17"/>
      <c r="G11" s="17">
        <v>0.21363322876368601</v>
      </c>
      <c r="H11" s="17">
        <v>0.22439206907055001</v>
      </c>
      <c r="I11" s="17">
        <v>0.214292145466147</v>
      </c>
      <c r="J11" s="17">
        <v>0.21250679085530599</v>
      </c>
      <c r="K11" s="17">
        <v>0.26183496529696998</v>
      </c>
      <c r="L11" s="17">
        <v>0.26687583710590101</v>
      </c>
      <c r="M11" s="17"/>
      <c r="N11" s="17">
        <v>0.28518905712859799</v>
      </c>
      <c r="O11" s="17">
        <v>0.21744432075176401</v>
      </c>
      <c r="P11" s="17">
        <v>0.22882471312382799</v>
      </c>
      <c r="Q11" s="17">
        <v>0.19877388881583899</v>
      </c>
      <c r="R11" s="17"/>
      <c r="S11" s="17">
        <v>0.25607120001525602</v>
      </c>
      <c r="T11" s="17">
        <v>0.22993577070558099</v>
      </c>
      <c r="U11" s="17">
        <v>0.21035690834821999</v>
      </c>
      <c r="V11" s="17">
        <v>0.25096542519929699</v>
      </c>
      <c r="W11" s="17">
        <v>0.25290406653513497</v>
      </c>
      <c r="X11" s="17">
        <v>0.25732434020922301</v>
      </c>
      <c r="Y11" s="17">
        <v>0.20659108787317301</v>
      </c>
      <c r="Z11" s="17">
        <v>0.23291226144660401</v>
      </c>
      <c r="AA11" s="17">
        <v>0.20789935755838401</v>
      </c>
      <c r="AB11" s="17">
        <v>0.23447708209725199</v>
      </c>
      <c r="AC11" s="17">
        <v>0.20908554432675999</v>
      </c>
      <c r="AD11" s="17"/>
      <c r="AE11" s="17">
        <v>0.26988342013407901</v>
      </c>
      <c r="AF11" s="17">
        <v>0.216108583238279</v>
      </c>
      <c r="AG11" s="17">
        <v>0.22003105670210299</v>
      </c>
      <c r="AH11" s="17"/>
      <c r="AI11" s="17">
        <v>0.30124873458186802</v>
      </c>
      <c r="AJ11" s="17">
        <v>0.197286534142596</v>
      </c>
      <c r="AK11" s="17">
        <v>0.23874789646560099</v>
      </c>
      <c r="AL11" s="17">
        <v>0.29519004480707201</v>
      </c>
      <c r="AM11" s="17">
        <v>0.17873228094311799</v>
      </c>
      <c r="AN11" s="17"/>
      <c r="AO11" s="17">
        <v>0.29574014767360202</v>
      </c>
      <c r="AP11" s="17">
        <v>0.22159540219024301</v>
      </c>
      <c r="AQ11" s="17">
        <v>0.23698394233959</v>
      </c>
      <c r="AR11" s="17"/>
      <c r="AS11" s="17">
        <v>0.20184283190920299</v>
      </c>
      <c r="AT11" s="17">
        <v>0.21817161852343001</v>
      </c>
      <c r="AU11" s="17">
        <v>0.24508993693876799</v>
      </c>
      <c r="AV11" s="17">
        <v>0.27757316267117299</v>
      </c>
      <c r="AW11" s="17">
        <v>0.347629385011962</v>
      </c>
      <c r="AX11" s="17"/>
      <c r="AY11" s="17">
        <v>0.18895808457649901</v>
      </c>
      <c r="AZ11" s="17">
        <v>0.180960708430147</v>
      </c>
      <c r="BA11" s="17">
        <v>0.226269286064607</v>
      </c>
      <c r="BB11" s="17">
        <v>0.2102271019817</v>
      </c>
      <c r="BC11" s="17">
        <v>0.212781856842822</v>
      </c>
      <c r="BD11" s="17">
        <v>0.2518001377479</v>
      </c>
      <c r="BE11" s="17">
        <v>0.24409401215378099</v>
      </c>
      <c r="BF11" s="17">
        <v>0.226144698065952</v>
      </c>
      <c r="BG11" s="17">
        <v>0.20707471534799701</v>
      </c>
      <c r="BH11" s="17">
        <v>0.20028957093278199</v>
      </c>
      <c r="BI11" s="17">
        <v>0.239672560944275</v>
      </c>
      <c r="BJ11" s="17">
        <v>0.28478792045322099</v>
      </c>
      <c r="BK11" s="17">
        <v>0.310608064457148</v>
      </c>
      <c r="BL11" s="17">
        <v>0.30018410440989601</v>
      </c>
      <c r="BM11" s="17">
        <v>0.29841388463812302</v>
      </c>
      <c r="BN11" s="17">
        <v>0.26399204128975501</v>
      </c>
      <c r="BO11" s="17"/>
      <c r="BP11" s="17">
        <v>0.227600582532764</v>
      </c>
      <c r="BQ11" s="17">
        <v>0.248379182318124</v>
      </c>
      <c r="BR11" s="17">
        <v>0.239232175146464</v>
      </c>
      <c r="BS11" s="17">
        <v>0.21366042836974999</v>
      </c>
      <c r="BT11" s="17">
        <v>0.217741800620601</v>
      </c>
      <c r="BU11" s="17">
        <v>0.27172150216341301</v>
      </c>
      <c r="BV11" s="17"/>
      <c r="BW11" s="17">
        <v>0.25086047865623901</v>
      </c>
      <c r="BX11" s="17">
        <v>0.19089883374873301</v>
      </c>
      <c r="BY11" s="17">
        <v>0.242327329161066</v>
      </c>
      <c r="BZ11" s="17">
        <v>0.261774954173774</v>
      </c>
      <c r="CA11" s="17">
        <v>0.27514262155038699</v>
      </c>
      <c r="CB11" s="17">
        <v>0.30151168854949201</v>
      </c>
      <c r="CC11" s="17">
        <v>0.21132806792582601</v>
      </c>
      <c r="CD11" s="17">
        <v>0.155813595174389</v>
      </c>
      <c r="CE11" s="17"/>
      <c r="CF11" s="17">
        <v>0.26156661847360002</v>
      </c>
      <c r="CG11" s="17">
        <v>0.25382153136629199</v>
      </c>
      <c r="CH11" s="17">
        <v>0.224659002123822</v>
      </c>
      <c r="CI11" s="17">
        <v>0.19633478356447601</v>
      </c>
      <c r="CJ11" s="17">
        <v>0.203299883925355</v>
      </c>
      <c r="CK11" s="17"/>
      <c r="CL11" s="17">
        <v>0.282091138261992</v>
      </c>
      <c r="CM11" s="17"/>
      <c r="CN11" s="17">
        <v>0.19677794864795001</v>
      </c>
      <c r="CO11" s="17">
        <v>0.24397570696398399</v>
      </c>
      <c r="CP11" s="17">
        <v>0.30821574366464899</v>
      </c>
    </row>
    <row r="12" spans="2:94" x14ac:dyDescent="0.35">
      <c r="B12" s="18" t="s">
        <v>372</v>
      </c>
      <c r="C12" s="17">
        <v>0.21331239977251101</v>
      </c>
      <c r="D12" s="17">
        <v>0.249532501191535</v>
      </c>
      <c r="E12" s="17">
        <v>0.179122113631318</v>
      </c>
      <c r="F12" s="17"/>
      <c r="G12" s="17">
        <v>0.17739571951369401</v>
      </c>
      <c r="H12" s="17">
        <v>0.183502589849489</v>
      </c>
      <c r="I12" s="17">
        <v>0.19687773334356801</v>
      </c>
      <c r="J12" s="17">
        <v>0.186417968263031</v>
      </c>
      <c r="K12" s="17">
        <v>0.25901574326888799</v>
      </c>
      <c r="L12" s="17">
        <v>0.26626215992344998</v>
      </c>
      <c r="M12" s="17"/>
      <c r="N12" s="17">
        <v>0.25748216473830798</v>
      </c>
      <c r="O12" s="17">
        <v>0.228835154714678</v>
      </c>
      <c r="P12" s="17">
        <v>0.18274169498168799</v>
      </c>
      <c r="Q12" s="17">
        <v>0.17393422615615201</v>
      </c>
      <c r="R12" s="17"/>
      <c r="S12" s="17">
        <v>0.199015661498054</v>
      </c>
      <c r="T12" s="17">
        <v>0.21316660123064099</v>
      </c>
      <c r="U12" s="17">
        <v>0.219412850100969</v>
      </c>
      <c r="V12" s="17">
        <v>0.228787618403586</v>
      </c>
      <c r="W12" s="17">
        <v>0.220004714678388</v>
      </c>
      <c r="X12" s="17">
        <v>0.21789004684538099</v>
      </c>
      <c r="Y12" s="17">
        <v>0.20281837482576001</v>
      </c>
      <c r="Z12" s="17">
        <v>0.176612676309121</v>
      </c>
      <c r="AA12" s="17">
        <v>0.19846069164456701</v>
      </c>
      <c r="AB12" s="17">
        <v>0.25064296051732399</v>
      </c>
      <c r="AC12" s="17">
        <v>0.21013568181120701</v>
      </c>
      <c r="AD12" s="17"/>
      <c r="AE12" s="17">
        <v>0.26017561563354002</v>
      </c>
      <c r="AF12" s="17">
        <v>0.20170851777801699</v>
      </c>
      <c r="AG12" s="17">
        <v>0.15492423311968101</v>
      </c>
      <c r="AH12" s="17"/>
      <c r="AI12" s="17">
        <v>0.27430833963210099</v>
      </c>
      <c r="AJ12" s="17">
        <v>0.16636981193021499</v>
      </c>
      <c r="AK12" s="17">
        <v>0.26921250489979398</v>
      </c>
      <c r="AL12" s="17">
        <v>0.34648306609729401</v>
      </c>
      <c r="AM12" s="17">
        <v>0.15172081007548899</v>
      </c>
      <c r="AN12" s="17"/>
      <c r="AO12" s="17">
        <v>0.27217101717678299</v>
      </c>
      <c r="AP12" s="17">
        <v>0.17042614209916801</v>
      </c>
      <c r="AQ12" s="17">
        <v>0.22026242637280899</v>
      </c>
      <c r="AR12" s="17"/>
      <c r="AS12" s="17">
        <v>0.18559737461332401</v>
      </c>
      <c r="AT12" s="17">
        <v>0.18985319492516001</v>
      </c>
      <c r="AU12" s="17">
        <v>0.231939346850603</v>
      </c>
      <c r="AV12" s="17">
        <v>0.23730178723610099</v>
      </c>
      <c r="AW12" s="17">
        <v>0.29481338222386599</v>
      </c>
      <c r="AX12" s="17"/>
      <c r="AY12" s="17">
        <v>0.36203790544974601</v>
      </c>
      <c r="AZ12" s="17">
        <v>0.21321433904846299</v>
      </c>
      <c r="BA12" s="17">
        <v>0.216877851787218</v>
      </c>
      <c r="BB12" s="17">
        <v>0.188044802842501</v>
      </c>
      <c r="BC12" s="17">
        <v>0.20534742860395</v>
      </c>
      <c r="BD12" s="17">
        <v>0.17614159994102299</v>
      </c>
      <c r="BE12" s="17">
        <v>0.228584315796138</v>
      </c>
      <c r="BF12" s="17">
        <v>0.217837542330551</v>
      </c>
      <c r="BG12" s="17">
        <v>0.18600597593391899</v>
      </c>
      <c r="BH12" s="17">
        <v>0.217541835018739</v>
      </c>
      <c r="BI12" s="17">
        <v>0.23642994203852899</v>
      </c>
      <c r="BJ12" s="17">
        <v>0.26442322031461502</v>
      </c>
      <c r="BK12" s="17">
        <v>0.24390319995123699</v>
      </c>
      <c r="BL12" s="17">
        <v>0.26529702180574699</v>
      </c>
      <c r="BM12" s="17">
        <v>0.242908520186705</v>
      </c>
      <c r="BN12" s="17">
        <v>0.23095075993811501</v>
      </c>
      <c r="BO12" s="17"/>
      <c r="BP12" s="17">
        <v>0.20335660743324199</v>
      </c>
      <c r="BQ12" s="17">
        <v>0.22287388699725699</v>
      </c>
      <c r="BR12" s="17">
        <v>0.190847757029805</v>
      </c>
      <c r="BS12" s="17">
        <v>0.204422256365002</v>
      </c>
      <c r="BT12" s="17">
        <v>0.24753459685550899</v>
      </c>
      <c r="BU12" s="17">
        <v>0.23058394672477101</v>
      </c>
      <c r="BV12" s="17"/>
      <c r="BW12" s="17">
        <v>0.201830818397568</v>
      </c>
      <c r="BX12" s="17">
        <v>0.204104042314846</v>
      </c>
      <c r="BY12" s="17">
        <v>0.21932278569993899</v>
      </c>
      <c r="BZ12" s="17">
        <v>0.25541837748058799</v>
      </c>
      <c r="CA12" s="17">
        <v>0.194099693728461</v>
      </c>
      <c r="CB12" s="17">
        <v>0.19549415605216799</v>
      </c>
      <c r="CC12" s="17">
        <v>0.19833291325615601</v>
      </c>
      <c r="CD12" s="17">
        <v>0.179672203593393</v>
      </c>
      <c r="CE12" s="17"/>
      <c r="CF12" s="17">
        <v>0.25872038972397399</v>
      </c>
      <c r="CG12" s="17">
        <v>0.239786295186147</v>
      </c>
      <c r="CH12" s="17">
        <v>0.19892379485299599</v>
      </c>
      <c r="CI12" s="17">
        <v>0.163484213330337</v>
      </c>
      <c r="CJ12" s="17">
        <v>0.197466130340128</v>
      </c>
      <c r="CK12" s="17"/>
      <c r="CL12" s="17">
        <v>0.221745897545571</v>
      </c>
      <c r="CM12" s="17"/>
      <c r="CN12" s="17">
        <v>0.18840678567786801</v>
      </c>
      <c r="CO12" s="17">
        <v>0.228223233438822</v>
      </c>
      <c r="CP12" s="17">
        <v>0.258361378514815</v>
      </c>
    </row>
    <row r="13" spans="2:94" ht="29" x14ac:dyDescent="0.35">
      <c r="B13" s="18" t="s">
        <v>373</v>
      </c>
      <c r="C13" s="17">
        <v>0.20051815292709299</v>
      </c>
      <c r="D13" s="17">
        <v>0.200602441722361</v>
      </c>
      <c r="E13" s="17">
        <v>0.20146523612523201</v>
      </c>
      <c r="F13" s="17"/>
      <c r="G13" s="17">
        <v>0.22715508857045</v>
      </c>
      <c r="H13" s="17">
        <v>0.20325458879026601</v>
      </c>
      <c r="I13" s="17">
        <v>0.19958368633245299</v>
      </c>
      <c r="J13" s="17">
        <v>0.16972891168300799</v>
      </c>
      <c r="K13" s="17">
        <v>0.17410929901340899</v>
      </c>
      <c r="L13" s="17">
        <v>0.223935041181092</v>
      </c>
      <c r="M13" s="17"/>
      <c r="N13" s="17">
        <v>0.182136287271461</v>
      </c>
      <c r="O13" s="17">
        <v>0.18226638192963601</v>
      </c>
      <c r="P13" s="17">
        <v>0.23917875892410001</v>
      </c>
      <c r="Q13" s="17">
        <v>0.20404886641405801</v>
      </c>
      <c r="R13" s="17"/>
      <c r="S13" s="17">
        <v>0.192554559783878</v>
      </c>
      <c r="T13" s="17">
        <v>0.19272799104460001</v>
      </c>
      <c r="U13" s="17">
        <v>0.17338169263094999</v>
      </c>
      <c r="V13" s="17">
        <v>0.225442240246608</v>
      </c>
      <c r="W13" s="17">
        <v>0.23854758460374401</v>
      </c>
      <c r="X13" s="17">
        <v>0.19284389169671201</v>
      </c>
      <c r="Y13" s="17">
        <v>0.19308881671797101</v>
      </c>
      <c r="Z13" s="17">
        <v>0.21383970775908401</v>
      </c>
      <c r="AA13" s="17">
        <v>0.179417352784665</v>
      </c>
      <c r="AB13" s="17">
        <v>0.237145828399349</v>
      </c>
      <c r="AC13" s="17">
        <v>0.18397675841725</v>
      </c>
      <c r="AD13" s="17"/>
      <c r="AE13" s="17">
        <v>0.231601688033957</v>
      </c>
      <c r="AF13" s="17">
        <v>0.17175922999947801</v>
      </c>
      <c r="AG13" s="17">
        <v>0.17503766102888199</v>
      </c>
      <c r="AH13" s="17"/>
      <c r="AI13" s="17">
        <v>0.23370713143246999</v>
      </c>
      <c r="AJ13" s="17">
        <v>0.17269453372843099</v>
      </c>
      <c r="AK13" s="17">
        <v>0.17846198711747899</v>
      </c>
      <c r="AL13" s="17">
        <v>0.20004189283533799</v>
      </c>
      <c r="AM13" s="17">
        <v>0.19632902103255201</v>
      </c>
      <c r="AN13" s="17"/>
      <c r="AO13" s="17">
        <v>0.23216007430934399</v>
      </c>
      <c r="AP13" s="17">
        <v>0.16962970619057799</v>
      </c>
      <c r="AQ13" s="17">
        <v>0.19968904430430301</v>
      </c>
      <c r="AR13" s="17"/>
      <c r="AS13" s="17">
        <v>0.19698338352983999</v>
      </c>
      <c r="AT13" s="17">
        <v>0.19782462448303001</v>
      </c>
      <c r="AU13" s="17">
        <v>0.17502536147450801</v>
      </c>
      <c r="AV13" s="17">
        <v>0.21333646449501201</v>
      </c>
      <c r="AW13" s="17">
        <v>0.232054532741863</v>
      </c>
      <c r="AX13" s="17"/>
      <c r="AY13" s="17">
        <v>0.223900316813061</v>
      </c>
      <c r="AZ13" s="17">
        <v>0.210693459174086</v>
      </c>
      <c r="BA13" s="17">
        <v>0.188866080993391</v>
      </c>
      <c r="BB13" s="17">
        <v>0.205140206977209</v>
      </c>
      <c r="BC13" s="17">
        <v>0.193827832181582</v>
      </c>
      <c r="BD13" s="17">
        <v>0.19862497768351101</v>
      </c>
      <c r="BE13" s="17">
        <v>0.23263666641165301</v>
      </c>
      <c r="BF13" s="17">
        <v>0.18967522184609001</v>
      </c>
      <c r="BG13" s="17">
        <v>0.18083091894690501</v>
      </c>
      <c r="BH13" s="17">
        <v>0.22084299188815301</v>
      </c>
      <c r="BI13" s="17">
        <v>0.21945984600397</v>
      </c>
      <c r="BJ13" s="17">
        <v>0.16815269331256799</v>
      </c>
      <c r="BK13" s="17">
        <v>0.185553936754462</v>
      </c>
      <c r="BL13" s="17">
        <v>0.16358848491922701</v>
      </c>
      <c r="BM13" s="17">
        <v>0.15756398960785301</v>
      </c>
      <c r="BN13" s="17">
        <v>0.21729889569362101</v>
      </c>
      <c r="BO13" s="17"/>
      <c r="BP13" s="17">
        <v>0.197594709233885</v>
      </c>
      <c r="BQ13" s="17">
        <v>0.19247333128000799</v>
      </c>
      <c r="BR13" s="17">
        <v>0.21771351139848799</v>
      </c>
      <c r="BS13" s="17">
        <v>0.190392146677479</v>
      </c>
      <c r="BT13" s="17">
        <v>0.24252184348376801</v>
      </c>
      <c r="BU13" s="17">
        <v>0.171047976652873</v>
      </c>
      <c r="BV13" s="17"/>
      <c r="BW13" s="17">
        <v>0.23263234631444801</v>
      </c>
      <c r="BX13" s="17">
        <v>0.20629365984693801</v>
      </c>
      <c r="BY13" s="17">
        <v>0.18920946416439499</v>
      </c>
      <c r="BZ13" s="17">
        <v>0.219537529357618</v>
      </c>
      <c r="CA13" s="17">
        <v>0.186362223556923</v>
      </c>
      <c r="CB13" s="17">
        <v>0.20346488921133199</v>
      </c>
      <c r="CC13" s="17">
        <v>0.268544008634996</v>
      </c>
      <c r="CD13" s="17">
        <v>0.247129082488387</v>
      </c>
      <c r="CE13" s="17"/>
      <c r="CF13" s="17">
        <v>0.19755659298252401</v>
      </c>
      <c r="CG13" s="17">
        <v>0.2008385488645</v>
      </c>
      <c r="CH13" s="17">
        <v>0.18935392038695401</v>
      </c>
      <c r="CI13" s="17">
        <v>0.221474040772321</v>
      </c>
      <c r="CJ13" s="17">
        <v>0.235639638747102</v>
      </c>
      <c r="CK13" s="17"/>
      <c r="CL13" s="17">
        <v>0.19977410355765399</v>
      </c>
      <c r="CM13" s="17"/>
      <c r="CN13" s="17">
        <v>0.17896006496796499</v>
      </c>
      <c r="CO13" s="17">
        <v>0.21598743185677099</v>
      </c>
      <c r="CP13" s="17">
        <v>0.23747266195381</v>
      </c>
    </row>
    <row r="14" spans="2:94" x14ac:dyDescent="0.35">
      <c r="B14" s="18" t="s">
        <v>374</v>
      </c>
      <c r="C14" s="17">
        <v>0.19993061295435299</v>
      </c>
      <c r="D14" s="17">
        <v>0.213157915380876</v>
      </c>
      <c r="E14" s="17">
        <v>0.18663263253645601</v>
      </c>
      <c r="F14" s="17"/>
      <c r="G14" s="17">
        <v>0.22157002810012699</v>
      </c>
      <c r="H14" s="17">
        <v>0.234528491057376</v>
      </c>
      <c r="I14" s="17">
        <v>0.207193682444864</v>
      </c>
      <c r="J14" s="17">
        <v>0.18544575969469199</v>
      </c>
      <c r="K14" s="17">
        <v>0.15436569363816699</v>
      </c>
      <c r="L14" s="17">
        <v>0.19354163315178599</v>
      </c>
      <c r="M14" s="17"/>
      <c r="N14" s="17">
        <v>0.236146080301113</v>
      </c>
      <c r="O14" s="17">
        <v>0.187978640969688</v>
      </c>
      <c r="P14" s="17">
        <v>0.19840072915653401</v>
      </c>
      <c r="Q14" s="17">
        <v>0.176264688606112</v>
      </c>
      <c r="R14" s="17"/>
      <c r="S14" s="17">
        <v>0.22672196299549699</v>
      </c>
      <c r="T14" s="17">
        <v>0.20434759047130199</v>
      </c>
      <c r="U14" s="17">
        <v>0.200803429065913</v>
      </c>
      <c r="V14" s="17">
        <v>0.26288918242339498</v>
      </c>
      <c r="W14" s="17">
        <v>0.17813682488667601</v>
      </c>
      <c r="X14" s="17">
        <v>0.14756909088680101</v>
      </c>
      <c r="Y14" s="17">
        <v>0.16440740103940299</v>
      </c>
      <c r="Z14" s="17">
        <v>0.19368812629677601</v>
      </c>
      <c r="AA14" s="17">
        <v>0.17231916183530999</v>
      </c>
      <c r="AB14" s="17">
        <v>0.234808300444936</v>
      </c>
      <c r="AC14" s="17">
        <v>0.183207422484822</v>
      </c>
      <c r="AD14" s="17"/>
      <c r="AE14" s="17">
        <v>0.20546845086597901</v>
      </c>
      <c r="AF14" s="17">
        <v>0.19581369149036201</v>
      </c>
      <c r="AG14" s="17">
        <v>0.19118748065611799</v>
      </c>
      <c r="AH14" s="17"/>
      <c r="AI14" s="17">
        <v>0.214038223498553</v>
      </c>
      <c r="AJ14" s="17">
        <v>0.16947234126911301</v>
      </c>
      <c r="AK14" s="17">
        <v>0.21611170358771001</v>
      </c>
      <c r="AL14" s="17">
        <v>0.27033062994204599</v>
      </c>
      <c r="AM14" s="17">
        <v>0.20681127712876601</v>
      </c>
      <c r="AN14" s="17"/>
      <c r="AO14" s="17">
        <v>0.21571347859019399</v>
      </c>
      <c r="AP14" s="17">
        <v>0.179104155466381</v>
      </c>
      <c r="AQ14" s="17">
        <v>0.22486615628724499</v>
      </c>
      <c r="AR14" s="17"/>
      <c r="AS14" s="17">
        <v>0.14855890893715501</v>
      </c>
      <c r="AT14" s="17">
        <v>0.18467600081114299</v>
      </c>
      <c r="AU14" s="17">
        <v>0.21580977020577799</v>
      </c>
      <c r="AV14" s="17">
        <v>0.27747647472625597</v>
      </c>
      <c r="AW14" s="17">
        <v>0.15430760759172901</v>
      </c>
      <c r="AX14" s="17"/>
      <c r="AY14" s="17">
        <v>0.21736549538814501</v>
      </c>
      <c r="AZ14" s="17">
        <v>0.196834129196514</v>
      </c>
      <c r="BA14" s="17">
        <v>0.20218206404740299</v>
      </c>
      <c r="BB14" s="17">
        <v>0.14460507739794901</v>
      </c>
      <c r="BC14" s="17">
        <v>0.207278163249803</v>
      </c>
      <c r="BD14" s="17">
        <v>0.189926458024779</v>
      </c>
      <c r="BE14" s="17">
        <v>0.21144105897754401</v>
      </c>
      <c r="BF14" s="17">
        <v>0.214192169367767</v>
      </c>
      <c r="BG14" s="17">
        <v>0.178465026697956</v>
      </c>
      <c r="BH14" s="17">
        <v>0.22689243186077501</v>
      </c>
      <c r="BI14" s="17">
        <v>0.206236741255862</v>
      </c>
      <c r="BJ14" s="17">
        <v>0.19859445504055101</v>
      </c>
      <c r="BK14" s="17">
        <v>0.202232783250267</v>
      </c>
      <c r="BL14" s="17">
        <v>0.263702476949635</v>
      </c>
      <c r="BM14" s="17">
        <v>0.159529151626013</v>
      </c>
      <c r="BN14" s="17">
        <v>0.25955578702758902</v>
      </c>
      <c r="BO14" s="17"/>
      <c r="BP14" s="17">
        <v>0.21359268831081701</v>
      </c>
      <c r="BQ14" s="17">
        <v>0.18907899374758</v>
      </c>
      <c r="BR14" s="17">
        <v>0.209592684103867</v>
      </c>
      <c r="BS14" s="17">
        <v>0.19538781754103099</v>
      </c>
      <c r="BT14" s="17">
        <v>0.195881975532437</v>
      </c>
      <c r="BU14" s="17">
        <v>0.200898023542191</v>
      </c>
      <c r="BV14" s="17"/>
      <c r="BW14" s="17">
        <v>0.234220149598969</v>
      </c>
      <c r="BX14" s="17">
        <v>0.20089631219805501</v>
      </c>
      <c r="BY14" s="17">
        <v>0.19857302140557601</v>
      </c>
      <c r="BZ14" s="17">
        <v>0.20118994682132299</v>
      </c>
      <c r="CA14" s="17">
        <v>0.17563657826123</v>
      </c>
      <c r="CB14" s="17">
        <v>0.25475425250550698</v>
      </c>
      <c r="CC14" s="17">
        <v>0.24342792262452601</v>
      </c>
      <c r="CD14" s="17">
        <v>0.25117390422696401</v>
      </c>
      <c r="CE14" s="17"/>
      <c r="CF14" s="17">
        <v>0.21400714435499399</v>
      </c>
      <c r="CG14" s="17">
        <v>0.197625558063316</v>
      </c>
      <c r="CH14" s="17">
        <v>0.198715750173206</v>
      </c>
      <c r="CI14" s="17">
        <v>0.201705526566545</v>
      </c>
      <c r="CJ14" s="17">
        <v>0.19520812643660601</v>
      </c>
      <c r="CK14" s="17"/>
      <c r="CL14" s="17">
        <v>0.188736654677158</v>
      </c>
      <c r="CM14" s="17"/>
      <c r="CN14" s="17">
        <v>0.18265497318151</v>
      </c>
      <c r="CO14" s="17">
        <v>0.21620289249091901</v>
      </c>
      <c r="CP14" s="17">
        <v>0.22645946283075299</v>
      </c>
    </row>
    <row r="15" spans="2:94" x14ac:dyDescent="0.35">
      <c r="B15" s="18" t="s">
        <v>375</v>
      </c>
      <c r="C15" s="17">
        <v>0.17520848207821099</v>
      </c>
      <c r="D15" s="17">
        <v>0.19092165800890801</v>
      </c>
      <c r="E15" s="17">
        <v>0.16076174455627401</v>
      </c>
      <c r="F15" s="17"/>
      <c r="G15" s="17">
        <v>0.171866314941368</v>
      </c>
      <c r="H15" s="17">
        <v>0.15243854495733999</v>
      </c>
      <c r="I15" s="17">
        <v>0.186205471994493</v>
      </c>
      <c r="J15" s="17">
        <v>0.13892567440266701</v>
      </c>
      <c r="K15" s="17">
        <v>0.18928203897360299</v>
      </c>
      <c r="L15" s="17">
        <v>0.20713475854402399</v>
      </c>
      <c r="M15" s="17"/>
      <c r="N15" s="17">
        <v>0.183462556830021</v>
      </c>
      <c r="O15" s="17">
        <v>0.172843328992032</v>
      </c>
      <c r="P15" s="17">
        <v>0.18100433865368701</v>
      </c>
      <c r="Q15" s="17">
        <v>0.16195988480321799</v>
      </c>
      <c r="R15" s="17"/>
      <c r="S15" s="17">
        <v>0.16878973222126101</v>
      </c>
      <c r="T15" s="17">
        <v>0.161109100764492</v>
      </c>
      <c r="U15" s="17">
        <v>0.16286105116896099</v>
      </c>
      <c r="V15" s="17">
        <v>0.196456464810257</v>
      </c>
      <c r="W15" s="17">
        <v>0.15976783598237199</v>
      </c>
      <c r="X15" s="17">
        <v>0.18090456576772199</v>
      </c>
      <c r="Y15" s="17">
        <v>0.195391666308317</v>
      </c>
      <c r="Z15" s="17">
        <v>0.17610600756712799</v>
      </c>
      <c r="AA15" s="17">
        <v>0.16047398496045701</v>
      </c>
      <c r="AB15" s="17">
        <v>0.194722203849065</v>
      </c>
      <c r="AC15" s="17">
        <v>0.18709735327555699</v>
      </c>
      <c r="AD15" s="17"/>
      <c r="AE15" s="17">
        <v>0.22047676127957999</v>
      </c>
      <c r="AF15" s="17">
        <v>0.15172726134365899</v>
      </c>
      <c r="AG15" s="17">
        <v>0.14358484954124701</v>
      </c>
      <c r="AH15" s="17"/>
      <c r="AI15" s="17">
        <v>0.24335676331123601</v>
      </c>
      <c r="AJ15" s="17">
        <v>0.12977967808814</v>
      </c>
      <c r="AK15" s="17">
        <v>0.123467876941386</v>
      </c>
      <c r="AL15" s="17">
        <v>0.21033623800359899</v>
      </c>
      <c r="AM15" s="17">
        <v>0.160195844090465</v>
      </c>
      <c r="AN15" s="17"/>
      <c r="AO15" s="17">
        <v>0.25205792236442598</v>
      </c>
      <c r="AP15" s="17">
        <v>0.117488092631643</v>
      </c>
      <c r="AQ15" s="17">
        <v>0.178881290388233</v>
      </c>
      <c r="AR15" s="17"/>
      <c r="AS15" s="17">
        <v>0.174466218590005</v>
      </c>
      <c r="AT15" s="17">
        <v>0.17901949065304501</v>
      </c>
      <c r="AU15" s="17">
        <v>0.18461154708914601</v>
      </c>
      <c r="AV15" s="17">
        <v>0.13807692117819501</v>
      </c>
      <c r="AW15" s="17">
        <v>0.18905395141843001</v>
      </c>
      <c r="AX15" s="17"/>
      <c r="AY15" s="17">
        <v>0.19998842212453699</v>
      </c>
      <c r="AZ15" s="17">
        <v>0.16233765990569901</v>
      </c>
      <c r="BA15" s="17">
        <v>0.190061673352766</v>
      </c>
      <c r="BB15" s="17">
        <v>0.13890293883784899</v>
      </c>
      <c r="BC15" s="17">
        <v>0.162895139599261</v>
      </c>
      <c r="BD15" s="17">
        <v>0.175257381382738</v>
      </c>
      <c r="BE15" s="17">
        <v>0.193754375977813</v>
      </c>
      <c r="BF15" s="17">
        <v>0.161555870358007</v>
      </c>
      <c r="BG15" s="17">
        <v>0.13649362276958599</v>
      </c>
      <c r="BH15" s="17">
        <v>0.21946678804087699</v>
      </c>
      <c r="BI15" s="17">
        <v>0.184416582283978</v>
      </c>
      <c r="BJ15" s="17">
        <v>0.177031487623064</v>
      </c>
      <c r="BK15" s="17">
        <v>0.20442959933856999</v>
      </c>
      <c r="BL15" s="17">
        <v>0.111242031948791</v>
      </c>
      <c r="BM15" s="17">
        <v>0.19626753064465499</v>
      </c>
      <c r="BN15" s="17">
        <v>0.21758958111698301</v>
      </c>
      <c r="BO15" s="17"/>
      <c r="BP15" s="17">
        <v>0.17240339505531199</v>
      </c>
      <c r="BQ15" s="17">
        <v>0.16289052379927799</v>
      </c>
      <c r="BR15" s="17">
        <v>0.170805280690323</v>
      </c>
      <c r="BS15" s="17">
        <v>0.17910389359456899</v>
      </c>
      <c r="BT15" s="17">
        <v>0.17767208098199799</v>
      </c>
      <c r="BU15" s="17">
        <v>0.241417540628518</v>
      </c>
      <c r="BV15" s="17"/>
      <c r="BW15" s="17">
        <v>0.23322995721583301</v>
      </c>
      <c r="BX15" s="17">
        <v>0.17461659921136899</v>
      </c>
      <c r="BY15" s="17">
        <v>0.159888222945895</v>
      </c>
      <c r="BZ15" s="17">
        <v>0.18300178289146299</v>
      </c>
      <c r="CA15" s="17">
        <v>0.20566346290232701</v>
      </c>
      <c r="CB15" s="17">
        <v>0.25049367047783599</v>
      </c>
      <c r="CC15" s="17">
        <v>0.18770888025833199</v>
      </c>
      <c r="CD15" s="17">
        <v>0.12566820481351801</v>
      </c>
      <c r="CE15" s="17"/>
      <c r="CF15" s="17">
        <v>0.22789341125623999</v>
      </c>
      <c r="CG15" s="17">
        <v>0.192176061675434</v>
      </c>
      <c r="CH15" s="17">
        <v>0.15388447999869301</v>
      </c>
      <c r="CI15" s="17">
        <v>0.16453847557943299</v>
      </c>
      <c r="CJ15" s="17">
        <v>0.14811944349225001</v>
      </c>
      <c r="CK15" s="17"/>
      <c r="CL15" s="17">
        <v>0.178239579706306</v>
      </c>
      <c r="CM15" s="17"/>
      <c r="CN15" s="17">
        <v>0.134625253491548</v>
      </c>
      <c r="CO15" s="17">
        <v>0.213525816985287</v>
      </c>
      <c r="CP15" s="17">
        <v>0.23745642301439501</v>
      </c>
    </row>
    <row r="16" spans="2:94" ht="29" x14ac:dyDescent="0.35">
      <c r="B16" s="18" t="s">
        <v>376</v>
      </c>
      <c r="C16" s="17">
        <v>0.16256348936561499</v>
      </c>
      <c r="D16" s="17">
        <v>0.178802343063627</v>
      </c>
      <c r="E16" s="17">
        <v>0.146531634061353</v>
      </c>
      <c r="F16" s="17"/>
      <c r="G16" s="17">
        <v>0.19259593335692399</v>
      </c>
      <c r="H16" s="17">
        <v>0.17907877072422801</v>
      </c>
      <c r="I16" s="17">
        <v>0.16500206833317699</v>
      </c>
      <c r="J16" s="17">
        <v>0.136752816890504</v>
      </c>
      <c r="K16" s="17">
        <v>0.14092257844200801</v>
      </c>
      <c r="L16" s="17">
        <v>0.162443971855047</v>
      </c>
      <c r="M16" s="17"/>
      <c r="N16" s="17">
        <v>0.204097738428304</v>
      </c>
      <c r="O16" s="17">
        <v>0.156397347161638</v>
      </c>
      <c r="P16" s="17">
        <v>0.14695648792886001</v>
      </c>
      <c r="Q16" s="17">
        <v>0.139030449733335</v>
      </c>
      <c r="R16" s="17"/>
      <c r="S16" s="17">
        <v>0.21402310047738399</v>
      </c>
      <c r="T16" s="17">
        <v>0.17152054730771599</v>
      </c>
      <c r="U16" s="17">
        <v>0.14851289962304601</v>
      </c>
      <c r="V16" s="17">
        <v>0.14524640675351499</v>
      </c>
      <c r="W16" s="17">
        <v>0.14673397370024599</v>
      </c>
      <c r="X16" s="17">
        <v>0.170977924492002</v>
      </c>
      <c r="Y16" s="17">
        <v>0.13815586109519401</v>
      </c>
      <c r="Z16" s="17">
        <v>0.13979590351587401</v>
      </c>
      <c r="AA16" s="17">
        <v>0.15390605359572301</v>
      </c>
      <c r="AB16" s="17">
        <v>0.15213566023807301</v>
      </c>
      <c r="AC16" s="17">
        <v>0.150950759135628</v>
      </c>
      <c r="AD16" s="17"/>
      <c r="AE16" s="17">
        <v>0.16953960779440999</v>
      </c>
      <c r="AF16" s="17">
        <v>0.16602552549509</v>
      </c>
      <c r="AG16" s="17">
        <v>0.13601628884953701</v>
      </c>
      <c r="AH16" s="17"/>
      <c r="AI16" s="17">
        <v>0.188580451273692</v>
      </c>
      <c r="AJ16" s="17">
        <v>0.13776437772279401</v>
      </c>
      <c r="AK16" s="17">
        <v>0.22187841807835801</v>
      </c>
      <c r="AL16" s="17">
        <v>0.145000875540992</v>
      </c>
      <c r="AM16" s="17">
        <v>0.121702022101683</v>
      </c>
      <c r="AN16" s="17"/>
      <c r="AO16" s="17">
        <v>0.202387604561658</v>
      </c>
      <c r="AP16" s="17">
        <v>0.15640641477926601</v>
      </c>
      <c r="AQ16" s="17">
        <v>0.208643970290319</v>
      </c>
      <c r="AR16" s="17"/>
      <c r="AS16" s="17">
        <v>0.110888606209368</v>
      </c>
      <c r="AT16" s="17">
        <v>0.16247850475572401</v>
      </c>
      <c r="AU16" s="17">
        <v>0.18870483467165999</v>
      </c>
      <c r="AV16" s="17">
        <v>0.22691423344184</v>
      </c>
      <c r="AW16" s="17">
        <v>0.151260409460553</v>
      </c>
      <c r="AX16" s="17"/>
      <c r="AY16" s="17">
        <v>6.7779099023987294E-2</v>
      </c>
      <c r="AZ16" s="17">
        <v>0.145687539063173</v>
      </c>
      <c r="BA16" s="17">
        <v>0.116646247564163</v>
      </c>
      <c r="BB16" s="17">
        <v>0.132712692361763</v>
      </c>
      <c r="BC16" s="17">
        <v>0.15296186181526999</v>
      </c>
      <c r="BD16" s="17">
        <v>0.16359741750611001</v>
      </c>
      <c r="BE16" s="17">
        <v>0.153632118826044</v>
      </c>
      <c r="BF16" s="17">
        <v>0.168039099796751</v>
      </c>
      <c r="BG16" s="17">
        <v>0.15917252640656199</v>
      </c>
      <c r="BH16" s="17">
        <v>0.17419492830644501</v>
      </c>
      <c r="BI16" s="17">
        <v>0.181834052713014</v>
      </c>
      <c r="BJ16" s="17">
        <v>0.21042316951127399</v>
      </c>
      <c r="BK16" s="17">
        <v>0.17267445302710699</v>
      </c>
      <c r="BL16" s="17">
        <v>0.19896560289979801</v>
      </c>
      <c r="BM16" s="17">
        <v>0.25057637454616699</v>
      </c>
      <c r="BN16" s="17">
        <v>0.24759039947356801</v>
      </c>
      <c r="BO16" s="17"/>
      <c r="BP16" s="17">
        <v>0.17570843350672499</v>
      </c>
      <c r="BQ16" s="17">
        <v>0.150776598715926</v>
      </c>
      <c r="BR16" s="17">
        <v>0.16793269205976699</v>
      </c>
      <c r="BS16" s="17">
        <v>0.16423858369504701</v>
      </c>
      <c r="BT16" s="17">
        <v>0.14999230092092899</v>
      </c>
      <c r="BU16" s="17">
        <v>0.17344363382000699</v>
      </c>
      <c r="BV16" s="17"/>
      <c r="BW16" s="17">
        <v>0.15071567467418401</v>
      </c>
      <c r="BX16" s="17">
        <v>0.143978313441254</v>
      </c>
      <c r="BY16" s="17">
        <v>0.17113268975457699</v>
      </c>
      <c r="BZ16" s="17">
        <v>0.176404013356179</v>
      </c>
      <c r="CA16" s="17">
        <v>0.177625873346754</v>
      </c>
      <c r="CB16" s="17">
        <v>0.173450896950849</v>
      </c>
      <c r="CC16" s="17">
        <v>0.19829660357551701</v>
      </c>
      <c r="CD16" s="17">
        <v>0.111391539659811</v>
      </c>
      <c r="CE16" s="17"/>
      <c r="CF16" s="17">
        <v>0.215798082333921</v>
      </c>
      <c r="CG16" s="17">
        <v>0.18528386979956299</v>
      </c>
      <c r="CH16" s="17">
        <v>0.14065069471952801</v>
      </c>
      <c r="CI16" s="17">
        <v>0.146365803030922</v>
      </c>
      <c r="CJ16" s="17">
        <v>0.104703342474615</v>
      </c>
      <c r="CK16" s="17"/>
      <c r="CL16" s="17">
        <v>0.18105724548240401</v>
      </c>
      <c r="CM16" s="17"/>
      <c r="CN16" s="17">
        <v>0.137815676026355</v>
      </c>
      <c r="CO16" s="17">
        <v>0.174358962763459</v>
      </c>
      <c r="CP16" s="17">
        <v>0.20973129290537801</v>
      </c>
    </row>
    <row r="17" spans="2:94" x14ac:dyDescent="0.35">
      <c r="B17" s="18" t="s">
        <v>133</v>
      </c>
      <c r="C17" s="17">
        <v>0.14043280290356899</v>
      </c>
      <c r="D17" s="17">
        <v>0.11231820012117499</v>
      </c>
      <c r="E17" s="17">
        <v>0.168465536405453</v>
      </c>
      <c r="F17" s="17"/>
      <c r="G17" s="17">
        <v>0.100800644401079</v>
      </c>
      <c r="H17" s="17">
        <v>0.125492671415043</v>
      </c>
      <c r="I17" s="17">
        <v>0.11857492869594199</v>
      </c>
      <c r="J17" s="17">
        <v>0.19331025939640101</v>
      </c>
      <c r="K17" s="17">
        <v>0.15912763705532099</v>
      </c>
      <c r="L17" s="17">
        <v>0.14149935339946501</v>
      </c>
      <c r="M17" s="17"/>
      <c r="N17" s="17">
        <v>9.8625461374823295E-2</v>
      </c>
      <c r="O17" s="17">
        <v>0.135854340147403</v>
      </c>
      <c r="P17" s="17">
        <v>0.12935263555927501</v>
      </c>
      <c r="Q17" s="17">
        <v>0.19900543009014801</v>
      </c>
      <c r="R17" s="17"/>
      <c r="S17" s="17">
        <v>0.12605132687290199</v>
      </c>
      <c r="T17" s="17">
        <v>0.14901338555177401</v>
      </c>
      <c r="U17" s="17">
        <v>0.19110339107246199</v>
      </c>
      <c r="V17" s="17">
        <v>0.10146095293542701</v>
      </c>
      <c r="W17" s="17">
        <v>0.13114833933105199</v>
      </c>
      <c r="X17" s="17">
        <v>0.14878462214579699</v>
      </c>
      <c r="Y17" s="17">
        <v>0.13581315144033301</v>
      </c>
      <c r="Z17" s="17">
        <v>0.113161048331979</v>
      </c>
      <c r="AA17" s="17">
        <v>0.15019773098922801</v>
      </c>
      <c r="AB17" s="17">
        <v>0.137939916385282</v>
      </c>
      <c r="AC17" s="17">
        <v>0.15753548279253099</v>
      </c>
      <c r="AD17" s="17"/>
      <c r="AE17" s="17">
        <v>0.13413808673504901</v>
      </c>
      <c r="AF17" s="17">
        <v>0.12818886167024199</v>
      </c>
      <c r="AG17" s="17">
        <v>0.19597561418694501</v>
      </c>
      <c r="AH17" s="17"/>
      <c r="AI17" s="17">
        <v>0.11826631416482</v>
      </c>
      <c r="AJ17" s="17">
        <v>0.12222003816398901</v>
      </c>
      <c r="AK17" s="17">
        <v>0.104934213160694</v>
      </c>
      <c r="AL17" s="17">
        <v>0.13086497680446299</v>
      </c>
      <c r="AM17" s="17">
        <v>0.236630530281153</v>
      </c>
      <c r="AN17" s="17"/>
      <c r="AO17" s="17">
        <v>0.112671566330731</v>
      </c>
      <c r="AP17" s="17">
        <v>0.11442004979661199</v>
      </c>
      <c r="AQ17" s="17">
        <v>0.11258117099625201</v>
      </c>
      <c r="AR17" s="17"/>
      <c r="AS17" s="17">
        <v>0.19219514826657899</v>
      </c>
      <c r="AT17" s="17">
        <v>0.15590370910051601</v>
      </c>
      <c r="AU17" s="17">
        <v>0.115449079483133</v>
      </c>
      <c r="AV17" s="17">
        <v>9.5141515800840695E-2</v>
      </c>
      <c r="AW17" s="17">
        <v>6.7128541436303896E-2</v>
      </c>
      <c r="AX17" s="17"/>
      <c r="AY17" s="17">
        <v>0.16238053465371999</v>
      </c>
      <c r="AZ17" s="17">
        <v>0.19743298657556299</v>
      </c>
      <c r="BA17" s="17">
        <v>0.16820948243521699</v>
      </c>
      <c r="BB17" s="17">
        <v>0.21379959091654399</v>
      </c>
      <c r="BC17" s="17">
        <v>0.14011831213142101</v>
      </c>
      <c r="BD17" s="17">
        <v>0.14479870308801601</v>
      </c>
      <c r="BE17" s="17">
        <v>0.14235302591606899</v>
      </c>
      <c r="BF17" s="17">
        <v>9.9689057459655006E-2</v>
      </c>
      <c r="BG17" s="17">
        <v>0.140722882160149</v>
      </c>
      <c r="BH17" s="17">
        <v>0.113255304323929</v>
      </c>
      <c r="BI17" s="17">
        <v>0.11203814982196</v>
      </c>
      <c r="BJ17" s="17">
        <v>8.6262343480258394E-2</v>
      </c>
      <c r="BK17" s="17">
        <v>0.108753865723123</v>
      </c>
      <c r="BL17" s="17">
        <v>0.112890642404931</v>
      </c>
      <c r="BM17" s="17">
        <v>8.0814465044627304E-2</v>
      </c>
      <c r="BN17" s="17">
        <v>2.99747442597917E-2</v>
      </c>
      <c r="BO17" s="17"/>
      <c r="BP17" s="17">
        <v>0.114960765780129</v>
      </c>
      <c r="BQ17" s="17">
        <v>0.155469979872221</v>
      </c>
      <c r="BR17" s="17">
        <v>0.12505759487486201</v>
      </c>
      <c r="BS17" s="17">
        <v>0.15638891665240101</v>
      </c>
      <c r="BT17" s="17">
        <v>0.13769510765590401</v>
      </c>
      <c r="BU17" s="17">
        <v>0.14959093934579801</v>
      </c>
      <c r="BV17" s="17"/>
      <c r="BW17" s="17">
        <v>9.3608049868644502E-2</v>
      </c>
      <c r="BX17" s="17">
        <v>0.15879666937555401</v>
      </c>
      <c r="BY17" s="17">
        <v>0.13184196567837</v>
      </c>
      <c r="BZ17" s="17">
        <v>0.122220973520383</v>
      </c>
      <c r="CA17" s="17">
        <v>0.105331165790395</v>
      </c>
      <c r="CB17" s="17">
        <v>9.7805906443937898E-2</v>
      </c>
      <c r="CC17" s="17">
        <v>0.127059442283987</v>
      </c>
      <c r="CD17" s="17">
        <v>0.172105298110694</v>
      </c>
      <c r="CE17" s="17"/>
      <c r="CF17" s="17">
        <v>8.9411261876207196E-2</v>
      </c>
      <c r="CG17" s="17">
        <v>0.122224472532119</v>
      </c>
      <c r="CH17" s="17">
        <v>0.15255797226818801</v>
      </c>
      <c r="CI17" s="17">
        <v>0.16886790051778899</v>
      </c>
      <c r="CJ17" s="17">
        <v>0.199928059528031</v>
      </c>
      <c r="CK17" s="17"/>
      <c r="CL17" s="17">
        <v>0.109690626911515</v>
      </c>
      <c r="CM17" s="17"/>
      <c r="CN17" s="17">
        <v>0.157429998105071</v>
      </c>
      <c r="CO17" s="17">
        <v>0.14089303245357601</v>
      </c>
      <c r="CP17" s="17">
        <v>0.101223260171742</v>
      </c>
    </row>
    <row r="18" spans="2:94" ht="29" x14ac:dyDescent="0.35">
      <c r="B18" s="18" t="s">
        <v>377</v>
      </c>
      <c r="C18" s="17">
        <v>0.134222972353987</v>
      </c>
      <c r="D18" s="17">
        <v>0.14445218060850801</v>
      </c>
      <c r="E18" s="17">
        <v>0.12425206501806201</v>
      </c>
      <c r="F18" s="17"/>
      <c r="G18" s="17">
        <v>0.175883787355369</v>
      </c>
      <c r="H18" s="17">
        <v>0.154174907789842</v>
      </c>
      <c r="I18" s="17">
        <v>0.137617242798654</v>
      </c>
      <c r="J18" s="17">
        <v>0.105658578451648</v>
      </c>
      <c r="K18" s="17">
        <v>0.10577979572650401</v>
      </c>
      <c r="L18" s="17">
        <v>0.12953878405679101</v>
      </c>
      <c r="M18" s="17"/>
      <c r="N18" s="17">
        <v>0.12992464490672301</v>
      </c>
      <c r="O18" s="17">
        <v>0.12703086780296</v>
      </c>
      <c r="P18" s="17">
        <v>0.15055138154244399</v>
      </c>
      <c r="Q18" s="17">
        <v>0.13074696746999001</v>
      </c>
      <c r="R18" s="17"/>
      <c r="S18" s="17">
        <v>0.15378694062992701</v>
      </c>
      <c r="T18" s="17">
        <v>0.123634428448506</v>
      </c>
      <c r="U18" s="17">
        <v>0.128642947058734</v>
      </c>
      <c r="V18" s="17">
        <v>0.14078280061937301</v>
      </c>
      <c r="W18" s="17">
        <v>0.160921056819613</v>
      </c>
      <c r="X18" s="17">
        <v>0.14216140177997599</v>
      </c>
      <c r="Y18" s="17">
        <v>0.13242926067838001</v>
      </c>
      <c r="Z18" s="17">
        <v>0.119345490966816</v>
      </c>
      <c r="AA18" s="17">
        <v>0.111505421632224</v>
      </c>
      <c r="AB18" s="17">
        <v>0.13157881596046</v>
      </c>
      <c r="AC18" s="17">
        <v>0.12201037891164</v>
      </c>
      <c r="AD18" s="17"/>
      <c r="AE18" s="17">
        <v>0.140250965673378</v>
      </c>
      <c r="AF18" s="17">
        <v>0.122341526248312</v>
      </c>
      <c r="AG18" s="17">
        <v>0.124674745457678</v>
      </c>
      <c r="AH18" s="17"/>
      <c r="AI18" s="17">
        <v>0.14167501936775501</v>
      </c>
      <c r="AJ18" s="17">
        <v>0.129435538484964</v>
      </c>
      <c r="AK18" s="17">
        <v>0.110393415146784</v>
      </c>
      <c r="AL18" s="17">
        <v>0.17323410611878601</v>
      </c>
      <c r="AM18" s="17">
        <v>0.12777625643487101</v>
      </c>
      <c r="AN18" s="17"/>
      <c r="AO18" s="17">
        <v>0.14975736385214999</v>
      </c>
      <c r="AP18" s="17">
        <v>0.129353435937029</v>
      </c>
      <c r="AQ18" s="17">
        <v>0.14803789047511701</v>
      </c>
      <c r="AR18" s="17"/>
      <c r="AS18" s="17">
        <v>0.114545313500886</v>
      </c>
      <c r="AT18" s="17">
        <v>0.13137963236853001</v>
      </c>
      <c r="AU18" s="17">
        <v>0.118467083614156</v>
      </c>
      <c r="AV18" s="17">
        <v>0.166587640564169</v>
      </c>
      <c r="AW18" s="17">
        <v>0.15261585251753901</v>
      </c>
      <c r="AX18" s="17"/>
      <c r="AY18" s="17">
        <v>0.12763296670323701</v>
      </c>
      <c r="AZ18" s="17">
        <v>0.13576539008835201</v>
      </c>
      <c r="BA18" s="17">
        <v>0.13016941881894201</v>
      </c>
      <c r="BB18" s="17">
        <v>0.13117737544171201</v>
      </c>
      <c r="BC18" s="17">
        <v>0.12488088926530699</v>
      </c>
      <c r="BD18" s="17">
        <v>0.15578177128102999</v>
      </c>
      <c r="BE18" s="17">
        <v>0.17288827573813501</v>
      </c>
      <c r="BF18" s="17">
        <v>0.10189907929765001</v>
      </c>
      <c r="BG18" s="17">
        <v>0.108933967688652</v>
      </c>
      <c r="BH18" s="17">
        <v>0.13389817752063399</v>
      </c>
      <c r="BI18" s="17">
        <v>0.12505688607527801</v>
      </c>
      <c r="BJ18" s="17">
        <v>0.106947365415665</v>
      </c>
      <c r="BK18" s="17">
        <v>0.192584715955676</v>
      </c>
      <c r="BL18" s="17">
        <v>0.137315565983162</v>
      </c>
      <c r="BM18" s="17">
        <v>0.117310363329341</v>
      </c>
      <c r="BN18" s="17">
        <v>0.17688547630000601</v>
      </c>
      <c r="BO18" s="17"/>
      <c r="BP18" s="17">
        <v>0.16511891390518399</v>
      </c>
      <c r="BQ18" s="17">
        <v>0.106700472251266</v>
      </c>
      <c r="BR18" s="17">
        <v>0.15013886029603499</v>
      </c>
      <c r="BS18" s="17">
        <v>0.13271436635810499</v>
      </c>
      <c r="BT18" s="17">
        <v>0.123972202043935</v>
      </c>
      <c r="BU18" s="17">
        <v>0.13210677704332499</v>
      </c>
      <c r="BV18" s="17"/>
      <c r="BW18" s="17">
        <v>0.125598275139956</v>
      </c>
      <c r="BX18" s="17">
        <v>0.125573467976834</v>
      </c>
      <c r="BY18" s="17">
        <v>0.134780744253092</v>
      </c>
      <c r="BZ18" s="17">
        <v>0.142275307656716</v>
      </c>
      <c r="CA18" s="17">
        <v>0.11671532771927801</v>
      </c>
      <c r="CB18" s="17">
        <v>0.17278473392483101</v>
      </c>
      <c r="CC18" s="17">
        <v>0.19017955316545199</v>
      </c>
      <c r="CD18" s="17">
        <v>0.204296637434463</v>
      </c>
      <c r="CE18" s="17"/>
      <c r="CF18" s="17">
        <v>0.167431149910264</v>
      </c>
      <c r="CG18" s="17">
        <v>0.122709641405517</v>
      </c>
      <c r="CH18" s="17">
        <v>0.14390646794759601</v>
      </c>
      <c r="CI18" s="17">
        <v>0.116915979942537</v>
      </c>
      <c r="CJ18" s="17">
        <v>0.14176308139897101</v>
      </c>
      <c r="CK18" s="17"/>
      <c r="CL18" s="17">
        <v>0.15215682353830101</v>
      </c>
      <c r="CM18" s="17"/>
      <c r="CN18" s="17">
        <v>0.11781878296433999</v>
      </c>
      <c r="CO18" s="17">
        <v>0.145485564640916</v>
      </c>
      <c r="CP18" s="17">
        <v>0.16274741255487099</v>
      </c>
    </row>
    <row r="19" spans="2:94" ht="29" x14ac:dyDescent="0.35">
      <c r="B19" s="18" t="s">
        <v>378</v>
      </c>
      <c r="C19" s="17">
        <v>0.12528972895208601</v>
      </c>
      <c r="D19" s="17">
        <v>0.132336434974582</v>
      </c>
      <c r="E19" s="17">
        <v>0.118927921107122</v>
      </c>
      <c r="F19" s="17"/>
      <c r="G19" s="17">
        <v>0.177374134563513</v>
      </c>
      <c r="H19" s="17">
        <v>0.14050461172161699</v>
      </c>
      <c r="I19" s="17">
        <v>0.15475707496499999</v>
      </c>
      <c r="J19" s="17">
        <v>9.5928963543773005E-2</v>
      </c>
      <c r="K19" s="17">
        <v>9.1727526480107902E-2</v>
      </c>
      <c r="L19" s="17">
        <v>0.100378752691463</v>
      </c>
      <c r="M19" s="17"/>
      <c r="N19" s="17">
        <v>0.11757814076418301</v>
      </c>
      <c r="O19" s="17">
        <v>0.12955229840985399</v>
      </c>
      <c r="P19" s="17">
        <v>0.129893557622559</v>
      </c>
      <c r="Q19" s="17">
        <v>0.12583477239715499</v>
      </c>
      <c r="R19" s="17"/>
      <c r="S19" s="17">
        <v>0.14009459256835599</v>
      </c>
      <c r="T19" s="17">
        <v>0.115375291193342</v>
      </c>
      <c r="U19" s="17">
        <v>0.105610522973681</v>
      </c>
      <c r="V19" s="17">
        <v>0.14748254893169099</v>
      </c>
      <c r="W19" s="17">
        <v>0.11918086014215699</v>
      </c>
      <c r="X19" s="17">
        <v>0.14494545086717001</v>
      </c>
      <c r="Y19" s="17">
        <v>0.12626774291916701</v>
      </c>
      <c r="Z19" s="17">
        <v>0.154946244390575</v>
      </c>
      <c r="AA19" s="17">
        <v>9.6570652878645594E-2</v>
      </c>
      <c r="AB19" s="17">
        <v>0.13502187876776001</v>
      </c>
      <c r="AC19" s="17">
        <v>9.4720981495995907E-2</v>
      </c>
      <c r="AD19" s="17"/>
      <c r="AE19" s="17">
        <v>0.10832260296252801</v>
      </c>
      <c r="AF19" s="17">
        <v>0.13025066125533299</v>
      </c>
      <c r="AG19" s="17">
        <v>0.143764259954134</v>
      </c>
      <c r="AH19" s="17"/>
      <c r="AI19" s="17">
        <v>0.124890287292389</v>
      </c>
      <c r="AJ19" s="17">
        <v>0.13355051072305901</v>
      </c>
      <c r="AK19" s="17">
        <v>0.111361640101324</v>
      </c>
      <c r="AL19" s="17">
        <v>0.10471749934378601</v>
      </c>
      <c r="AM19" s="17">
        <v>0.11587067051649901</v>
      </c>
      <c r="AN19" s="17"/>
      <c r="AO19" s="17">
        <v>0.14594351544967499</v>
      </c>
      <c r="AP19" s="17">
        <v>0.14257622204777301</v>
      </c>
      <c r="AQ19" s="17">
        <v>0.14320362453937599</v>
      </c>
      <c r="AR19" s="17"/>
      <c r="AS19" s="17">
        <v>0.117351598606696</v>
      </c>
      <c r="AT19" s="17">
        <v>0.126336324884988</v>
      </c>
      <c r="AU19" s="17">
        <v>0.12737157817184799</v>
      </c>
      <c r="AV19" s="17">
        <v>0.15821565330373999</v>
      </c>
      <c r="AW19" s="17">
        <v>0.104777377295076</v>
      </c>
      <c r="AX19" s="17"/>
      <c r="AY19" s="17">
        <v>0.13662643735038901</v>
      </c>
      <c r="AZ19" s="17">
        <v>0.12810244988916</v>
      </c>
      <c r="BA19" s="17">
        <v>0.137006200052711</v>
      </c>
      <c r="BB19" s="17">
        <v>9.6441710948529893E-2</v>
      </c>
      <c r="BC19" s="17">
        <v>0.12998989180609</v>
      </c>
      <c r="BD19" s="17">
        <v>0.120225609873196</v>
      </c>
      <c r="BE19" s="17">
        <v>0.14784762134853399</v>
      </c>
      <c r="BF19" s="17">
        <v>0.100520796761511</v>
      </c>
      <c r="BG19" s="17">
        <v>0.113620298497072</v>
      </c>
      <c r="BH19" s="17">
        <v>0.149934365592234</v>
      </c>
      <c r="BI19" s="17">
        <v>0.114170150210977</v>
      </c>
      <c r="BJ19" s="17">
        <v>0.14451721050326999</v>
      </c>
      <c r="BK19" s="17">
        <v>0.120500434689257</v>
      </c>
      <c r="BL19" s="17">
        <v>8.5189003960282506E-2</v>
      </c>
      <c r="BM19" s="17">
        <v>7.8256072769977494E-2</v>
      </c>
      <c r="BN19" s="17">
        <v>0.19627851678604699</v>
      </c>
      <c r="BO19" s="17"/>
      <c r="BP19" s="17">
        <v>0.14454439996420099</v>
      </c>
      <c r="BQ19" s="17">
        <v>0.117792320858255</v>
      </c>
      <c r="BR19" s="17">
        <v>0.14113142146844701</v>
      </c>
      <c r="BS19" s="17">
        <v>0.11781369049371999</v>
      </c>
      <c r="BT19" s="17">
        <v>9.3283882232811394E-2</v>
      </c>
      <c r="BU19" s="17">
        <v>0.13488745839433</v>
      </c>
      <c r="BV19" s="17"/>
      <c r="BW19" s="17">
        <v>0.15823486653775601</v>
      </c>
      <c r="BX19" s="17">
        <v>9.2349950346408999E-2</v>
      </c>
      <c r="BY19" s="17">
        <v>0.119628028850172</v>
      </c>
      <c r="BZ19" s="17">
        <v>0.13446443265779701</v>
      </c>
      <c r="CA19" s="17">
        <v>0.141968578015083</v>
      </c>
      <c r="CB19" s="17">
        <v>0.123596014140714</v>
      </c>
      <c r="CC19" s="17">
        <v>0.219166835212354</v>
      </c>
      <c r="CD19" s="17">
        <v>0.18964019190805601</v>
      </c>
      <c r="CE19" s="17"/>
      <c r="CF19" s="17">
        <v>0.148524746726484</v>
      </c>
      <c r="CG19" s="17">
        <v>0.12487635442272001</v>
      </c>
      <c r="CH19" s="17">
        <v>0.1236349998052</v>
      </c>
      <c r="CI19" s="17">
        <v>0.12500671913506201</v>
      </c>
      <c r="CJ19" s="17">
        <v>9.2427593675239603E-2</v>
      </c>
      <c r="CK19" s="17"/>
      <c r="CL19" s="17">
        <v>0.15669708014188299</v>
      </c>
      <c r="CM19" s="17"/>
      <c r="CN19" s="17">
        <v>0.10447370108066099</v>
      </c>
      <c r="CO19" s="17">
        <v>0.14703703081768499</v>
      </c>
      <c r="CP19" s="17">
        <v>0.15555189442550499</v>
      </c>
    </row>
    <row r="20" spans="2:94" ht="43.5" x14ac:dyDescent="0.35">
      <c r="B20" s="18" t="s">
        <v>379</v>
      </c>
      <c r="C20" s="17">
        <v>0.12427536143804301</v>
      </c>
      <c r="D20" s="17">
        <v>0.124429459208783</v>
      </c>
      <c r="E20" s="17">
        <v>0.124089484545021</v>
      </c>
      <c r="F20" s="17"/>
      <c r="G20" s="17">
        <v>0.17386969717208201</v>
      </c>
      <c r="H20" s="17">
        <v>0.14700471104145399</v>
      </c>
      <c r="I20" s="17">
        <v>0.109171273138811</v>
      </c>
      <c r="J20" s="17">
        <v>8.8274032091474303E-2</v>
      </c>
      <c r="K20" s="17">
        <v>0.109380752215179</v>
      </c>
      <c r="L20" s="17">
        <v>0.124017838735991</v>
      </c>
      <c r="M20" s="17"/>
      <c r="N20" s="17">
        <v>0.11515079132532099</v>
      </c>
      <c r="O20" s="17">
        <v>0.122753730942409</v>
      </c>
      <c r="P20" s="17">
        <v>0.12776899778499801</v>
      </c>
      <c r="Q20" s="17">
        <v>0.13332427260110899</v>
      </c>
      <c r="R20" s="17"/>
      <c r="S20" s="17">
        <v>0.14429534886817599</v>
      </c>
      <c r="T20" s="17">
        <v>0.13218480339042499</v>
      </c>
      <c r="U20" s="17">
        <v>9.6024485925571598E-2</v>
      </c>
      <c r="V20" s="17">
        <v>0.13959325180790599</v>
      </c>
      <c r="W20" s="17">
        <v>8.85150203440105E-2</v>
      </c>
      <c r="X20" s="17">
        <v>0.16671621176975701</v>
      </c>
      <c r="Y20" s="17">
        <v>0.134060750016152</v>
      </c>
      <c r="Z20" s="17">
        <v>8.2202798388544898E-2</v>
      </c>
      <c r="AA20" s="17">
        <v>0.113470744919158</v>
      </c>
      <c r="AB20" s="17">
        <v>0.11124692887599499</v>
      </c>
      <c r="AC20" s="17">
        <v>0.104280932407686</v>
      </c>
      <c r="AD20" s="17"/>
      <c r="AE20" s="17">
        <v>0.135834926605681</v>
      </c>
      <c r="AF20" s="17">
        <v>0.11679577470348999</v>
      </c>
      <c r="AG20" s="17">
        <v>0.11320489499860199</v>
      </c>
      <c r="AH20" s="17"/>
      <c r="AI20" s="17">
        <v>0.128029049286084</v>
      </c>
      <c r="AJ20" s="17">
        <v>0.129772672696951</v>
      </c>
      <c r="AK20" s="17">
        <v>0.147556355597626</v>
      </c>
      <c r="AL20" s="17">
        <v>9.6416985202671293E-2</v>
      </c>
      <c r="AM20" s="17">
        <v>8.9413970970695394E-2</v>
      </c>
      <c r="AN20" s="17"/>
      <c r="AO20" s="17">
        <v>0.14543785431814199</v>
      </c>
      <c r="AP20" s="17">
        <v>0.118306450527924</v>
      </c>
      <c r="AQ20" s="17">
        <v>0.15821860012606601</v>
      </c>
      <c r="AR20" s="17"/>
      <c r="AS20" s="17">
        <v>0.10925511275553799</v>
      </c>
      <c r="AT20" s="17">
        <v>0.13151336342974301</v>
      </c>
      <c r="AU20" s="17">
        <v>0.106348496872412</v>
      </c>
      <c r="AV20" s="17">
        <v>0.15580279712433401</v>
      </c>
      <c r="AW20" s="17">
        <v>0.261137062478628</v>
      </c>
      <c r="AX20" s="17"/>
      <c r="AY20" s="17">
        <v>0.15607662555753701</v>
      </c>
      <c r="AZ20" s="17">
        <v>0.15563456623545399</v>
      </c>
      <c r="BA20" s="17">
        <v>0.114229312735009</v>
      </c>
      <c r="BB20" s="17">
        <v>0.12227376422594299</v>
      </c>
      <c r="BC20" s="17">
        <v>0.13427467046733799</v>
      </c>
      <c r="BD20" s="17">
        <v>0.12938614884558999</v>
      </c>
      <c r="BE20" s="17">
        <v>0.104043787658156</v>
      </c>
      <c r="BF20" s="17">
        <v>9.8191730372814506E-2</v>
      </c>
      <c r="BG20" s="17">
        <v>0.11027862962589099</v>
      </c>
      <c r="BH20" s="17">
        <v>0.112300661161507</v>
      </c>
      <c r="BI20" s="17">
        <v>0.11883502819174301</v>
      </c>
      <c r="BJ20" s="17">
        <v>0.14204798905770999</v>
      </c>
      <c r="BK20" s="17">
        <v>0.111361774682234</v>
      </c>
      <c r="BL20" s="17">
        <v>6.1244268575054502E-2</v>
      </c>
      <c r="BM20" s="17">
        <v>0.13496847647454099</v>
      </c>
      <c r="BN20" s="17">
        <v>0.24663461290754801</v>
      </c>
      <c r="BO20" s="17"/>
      <c r="BP20" s="17">
        <v>0.160259696291148</v>
      </c>
      <c r="BQ20" s="17">
        <v>0.104792413754432</v>
      </c>
      <c r="BR20" s="17">
        <v>0.13315456222129099</v>
      </c>
      <c r="BS20" s="17">
        <v>0.10237390450683299</v>
      </c>
      <c r="BT20" s="17">
        <v>0.123112589071766</v>
      </c>
      <c r="BU20" s="17">
        <v>0.136126391579905</v>
      </c>
      <c r="BV20" s="17"/>
      <c r="BW20" s="17">
        <v>0.114094851267507</v>
      </c>
      <c r="BX20" s="17">
        <v>0.10468848831612999</v>
      </c>
      <c r="BY20" s="17">
        <v>0.12963041114700799</v>
      </c>
      <c r="BZ20" s="17">
        <v>0.1131344346752</v>
      </c>
      <c r="CA20" s="17">
        <v>0.128186984320146</v>
      </c>
      <c r="CB20" s="17">
        <v>0.18761588580736799</v>
      </c>
      <c r="CC20" s="17">
        <v>0.168898892030974</v>
      </c>
      <c r="CD20" s="17">
        <v>0.150903004144509</v>
      </c>
      <c r="CE20" s="17"/>
      <c r="CF20" s="17">
        <v>0.17169649383361099</v>
      </c>
      <c r="CG20" s="17">
        <v>0.12090567546218201</v>
      </c>
      <c r="CH20" s="17">
        <v>0.120292808194741</v>
      </c>
      <c r="CI20" s="17">
        <v>0.117906886410478</v>
      </c>
      <c r="CJ20" s="17">
        <v>0.11433725246299301</v>
      </c>
      <c r="CK20" s="17"/>
      <c r="CL20" s="17">
        <v>9.5615086756989001E-2</v>
      </c>
      <c r="CM20" s="17"/>
      <c r="CN20" s="17">
        <v>0.106898345496887</v>
      </c>
      <c r="CO20" s="17">
        <v>0.14158789610974301</v>
      </c>
      <c r="CP20" s="17">
        <v>0.15020796879912501</v>
      </c>
    </row>
    <row r="21" spans="2:94" ht="29" x14ac:dyDescent="0.35">
      <c r="B21" s="18" t="s">
        <v>380</v>
      </c>
      <c r="C21" s="17">
        <v>7.5030087776280202E-2</v>
      </c>
      <c r="D21" s="17">
        <v>8.2180565993742405E-2</v>
      </c>
      <c r="E21" s="17">
        <v>6.8644367285729396E-2</v>
      </c>
      <c r="F21" s="17"/>
      <c r="G21" s="17">
        <v>0.126621802146997</v>
      </c>
      <c r="H21" s="17">
        <v>9.5138082654925002E-2</v>
      </c>
      <c r="I21" s="17">
        <v>8.41068491883427E-2</v>
      </c>
      <c r="J21" s="17">
        <v>4.75169978940874E-2</v>
      </c>
      <c r="K21" s="17">
        <v>5.4569976688330503E-2</v>
      </c>
      <c r="L21" s="17">
        <v>5.2749849970287997E-2</v>
      </c>
      <c r="M21" s="17"/>
      <c r="N21" s="17">
        <v>7.3936486695208206E-2</v>
      </c>
      <c r="O21" s="17">
        <v>6.7061829222145194E-2</v>
      </c>
      <c r="P21" s="17">
        <v>8.6564366330041401E-2</v>
      </c>
      <c r="Q21" s="17">
        <v>7.5329382704779804E-2</v>
      </c>
      <c r="R21" s="17"/>
      <c r="S21" s="17">
        <v>9.9801680789604594E-2</v>
      </c>
      <c r="T21" s="17">
        <v>5.9939825120578299E-2</v>
      </c>
      <c r="U21" s="17">
        <v>6.4829545515630693E-2</v>
      </c>
      <c r="V21" s="17">
        <v>7.1914338685716506E-2</v>
      </c>
      <c r="W21" s="17">
        <v>9.4314273989238695E-2</v>
      </c>
      <c r="X21" s="17">
        <v>8.2381368963797094E-2</v>
      </c>
      <c r="Y21" s="17">
        <v>6.6037845551498095E-2</v>
      </c>
      <c r="Z21" s="17">
        <v>5.8095100517874899E-2</v>
      </c>
      <c r="AA21" s="17">
        <v>7.3536088478112605E-2</v>
      </c>
      <c r="AB21" s="17">
        <v>7.2332807339154703E-2</v>
      </c>
      <c r="AC21" s="17">
        <v>6.2736333370543906E-2</v>
      </c>
      <c r="AD21" s="17"/>
      <c r="AE21" s="17">
        <v>6.8281039721870496E-2</v>
      </c>
      <c r="AF21" s="17">
        <v>7.8464975704851503E-2</v>
      </c>
      <c r="AG21" s="17">
        <v>7.8348843041962296E-2</v>
      </c>
      <c r="AH21" s="17"/>
      <c r="AI21" s="17">
        <v>6.6087034599812494E-2</v>
      </c>
      <c r="AJ21" s="17">
        <v>9.2615444139858796E-2</v>
      </c>
      <c r="AK21" s="17">
        <v>8.7839673904367893E-2</v>
      </c>
      <c r="AL21" s="17">
        <v>8.85731723122926E-2</v>
      </c>
      <c r="AM21" s="17">
        <v>4.8538699393440299E-2</v>
      </c>
      <c r="AN21" s="17"/>
      <c r="AO21" s="17">
        <v>9.0572279150548302E-2</v>
      </c>
      <c r="AP21" s="17">
        <v>8.8017980905062299E-2</v>
      </c>
      <c r="AQ21" s="17">
        <v>0.100746607722337</v>
      </c>
      <c r="AR21" s="17"/>
      <c r="AS21" s="17">
        <v>5.6416998790470303E-2</v>
      </c>
      <c r="AT21" s="17">
        <v>7.8358571633916893E-2</v>
      </c>
      <c r="AU21" s="17">
        <v>7.2375279832746595E-2</v>
      </c>
      <c r="AV21" s="17">
        <v>0.11686268853704999</v>
      </c>
      <c r="AW21" s="17">
        <v>6.3410313907770799E-2</v>
      </c>
      <c r="AX21" s="17"/>
      <c r="AY21" s="17">
        <v>9.3681367075564306E-2</v>
      </c>
      <c r="AZ21" s="17">
        <v>0.102455093440696</v>
      </c>
      <c r="BA21" s="17">
        <v>6.9907130345358295E-2</v>
      </c>
      <c r="BB21" s="17">
        <v>5.5745868402840203E-2</v>
      </c>
      <c r="BC21" s="17">
        <v>8.4741090671824407E-2</v>
      </c>
      <c r="BD21" s="17">
        <v>7.4795159550454696E-2</v>
      </c>
      <c r="BE21" s="17">
        <v>6.6696358082238894E-2</v>
      </c>
      <c r="BF21" s="17">
        <v>9.1742522595356896E-2</v>
      </c>
      <c r="BG21" s="17">
        <v>6.9368235419334304E-2</v>
      </c>
      <c r="BH21" s="17">
        <v>5.0416187592972998E-2</v>
      </c>
      <c r="BI21" s="17">
        <v>6.9344419124651294E-2</v>
      </c>
      <c r="BJ21" s="17">
        <v>9.5193669312694004E-2</v>
      </c>
      <c r="BK21" s="17">
        <v>5.8787427714973001E-2</v>
      </c>
      <c r="BL21" s="17">
        <v>3.6561207162683601E-2</v>
      </c>
      <c r="BM21" s="17">
        <v>6.5277776971919194E-2</v>
      </c>
      <c r="BN21" s="17">
        <v>0.18000426352388799</v>
      </c>
      <c r="BO21" s="17"/>
      <c r="BP21" s="17">
        <v>0.120815803450797</v>
      </c>
      <c r="BQ21" s="17">
        <v>5.2890482553399697E-2</v>
      </c>
      <c r="BR21" s="17">
        <v>6.4533946097831696E-2</v>
      </c>
      <c r="BS21" s="17">
        <v>6.9700604104048894E-2</v>
      </c>
      <c r="BT21" s="17">
        <v>6.14248706445749E-2</v>
      </c>
      <c r="BU21" s="17">
        <v>6.7922566611099494E-2</v>
      </c>
      <c r="BV21" s="17"/>
      <c r="BW21" s="17">
        <v>0.112618030358937</v>
      </c>
      <c r="BX21" s="17">
        <v>7.1677818659822895E-2</v>
      </c>
      <c r="BY21" s="17">
        <v>6.9470377863838001E-2</v>
      </c>
      <c r="BZ21" s="17">
        <v>7.6678085287169795E-2</v>
      </c>
      <c r="CA21" s="17">
        <v>7.0070490053164194E-2</v>
      </c>
      <c r="CB21" s="17">
        <v>0.110229018259021</v>
      </c>
      <c r="CC21" s="17">
        <v>0.13186171934404201</v>
      </c>
      <c r="CD21" s="17">
        <v>4.6829115081613699E-2</v>
      </c>
      <c r="CE21" s="17"/>
      <c r="CF21" s="17">
        <v>0.133688329580884</v>
      </c>
      <c r="CG21" s="17">
        <v>6.4270124936280398E-2</v>
      </c>
      <c r="CH21" s="17">
        <v>7.4824557999428304E-2</v>
      </c>
      <c r="CI21" s="17">
        <v>7.7725700319551394E-2</v>
      </c>
      <c r="CJ21" s="17">
        <v>3.4889443429060599E-2</v>
      </c>
      <c r="CK21" s="17"/>
      <c r="CL21" s="17">
        <v>8.4193007111511203E-2</v>
      </c>
      <c r="CM21" s="17"/>
      <c r="CN21" s="17">
        <v>6.0751376683104999E-2</v>
      </c>
      <c r="CO21" s="17">
        <v>8.5062786945801494E-2</v>
      </c>
      <c r="CP21" s="17">
        <v>9.9676069981108298E-2</v>
      </c>
    </row>
    <row r="22" spans="2:94" x14ac:dyDescent="0.35">
      <c r="B22" s="18" t="s">
        <v>164</v>
      </c>
      <c r="C22" s="17">
        <v>6.8672507733815204E-3</v>
      </c>
      <c r="D22" s="17">
        <v>7.9973475761919294E-3</v>
      </c>
      <c r="E22" s="17">
        <v>4.88520372898442E-3</v>
      </c>
      <c r="F22" s="17"/>
      <c r="G22" s="17">
        <v>1.9688403698194402E-3</v>
      </c>
      <c r="H22" s="17">
        <v>5.7464421076846997E-3</v>
      </c>
      <c r="I22" s="17">
        <v>0</v>
      </c>
      <c r="J22" s="17">
        <v>7.0121819791168598E-3</v>
      </c>
      <c r="K22" s="17">
        <v>9.4776759160320294E-3</v>
      </c>
      <c r="L22" s="17">
        <v>1.4778872188857E-2</v>
      </c>
      <c r="M22" s="17"/>
      <c r="N22" s="17">
        <v>6.4044643220879998E-3</v>
      </c>
      <c r="O22" s="17">
        <v>3.75729824783414E-3</v>
      </c>
      <c r="P22" s="17">
        <v>1.0565120002627699E-2</v>
      </c>
      <c r="Q22" s="17">
        <v>7.4388644869623896E-3</v>
      </c>
      <c r="R22" s="17"/>
      <c r="S22" s="17">
        <v>0</v>
      </c>
      <c r="T22" s="17">
        <v>3.8810371757933798E-3</v>
      </c>
      <c r="U22" s="17">
        <v>0</v>
      </c>
      <c r="V22" s="17">
        <v>1.13558493917262E-2</v>
      </c>
      <c r="W22" s="17">
        <v>1.1151002774400599E-2</v>
      </c>
      <c r="X22" s="17">
        <v>1.1364602707522899E-2</v>
      </c>
      <c r="Y22" s="17">
        <v>1.11200306890316E-2</v>
      </c>
      <c r="Z22" s="17">
        <v>1.0830422063672299E-2</v>
      </c>
      <c r="AA22" s="17">
        <v>1.9381582378087501E-3</v>
      </c>
      <c r="AB22" s="17">
        <v>6.3078017161547397E-3</v>
      </c>
      <c r="AC22" s="17">
        <v>2.4593319424251199E-2</v>
      </c>
      <c r="AD22" s="17"/>
      <c r="AE22" s="17">
        <v>8.7916130663296694E-3</v>
      </c>
      <c r="AF22" s="17">
        <v>6.8764180390717697E-3</v>
      </c>
      <c r="AG22" s="17">
        <v>6.5245277193131997E-3</v>
      </c>
      <c r="AH22" s="17"/>
      <c r="AI22" s="17">
        <v>6.3230995707390502E-3</v>
      </c>
      <c r="AJ22" s="17">
        <v>7.0992733506199598E-3</v>
      </c>
      <c r="AK22" s="17">
        <v>9.2955672094577509E-3</v>
      </c>
      <c r="AL22" s="17">
        <v>1.3448034111683001E-2</v>
      </c>
      <c r="AM22" s="17">
        <v>5.2647587573387399E-3</v>
      </c>
      <c r="AN22" s="17"/>
      <c r="AO22" s="17">
        <v>7.4482376695165697E-3</v>
      </c>
      <c r="AP22" s="17">
        <v>3.2827940786632499E-3</v>
      </c>
      <c r="AQ22" s="17">
        <v>3.12295931915002E-3</v>
      </c>
      <c r="AR22" s="17"/>
      <c r="AS22" s="17">
        <v>4.5642986104706997E-3</v>
      </c>
      <c r="AT22" s="17">
        <v>7.6841372963133798E-3</v>
      </c>
      <c r="AU22" s="17">
        <v>7.7793229878946098E-3</v>
      </c>
      <c r="AV22" s="17">
        <v>1.8174570555885301E-3</v>
      </c>
      <c r="AW22" s="17">
        <v>0</v>
      </c>
      <c r="AX22" s="17"/>
      <c r="AY22" s="17">
        <v>0</v>
      </c>
      <c r="AZ22" s="17">
        <v>5.27107632731693E-3</v>
      </c>
      <c r="BA22" s="17">
        <v>1.5696986221281999E-2</v>
      </c>
      <c r="BB22" s="17">
        <v>4.0037554937650301E-3</v>
      </c>
      <c r="BC22" s="17">
        <v>1.0394738250109101E-2</v>
      </c>
      <c r="BD22" s="17">
        <v>9.1878800058519602E-3</v>
      </c>
      <c r="BE22" s="17">
        <v>5.9478323630033298E-3</v>
      </c>
      <c r="BF22" s="17">
        <v>9.5002847537540396E-3</v>
      </c>
      <c r="BG22" s="17">
        <v>7.1231694721298902E-3</v>
      </c>
      <c r="BH22" s="17">
        <v>3.8185499166315398E-3</v>
      </c>
      <c r="BI22" s="17">
        <v>0</v>
      </c>
      <c r="BJ22" s="17">
        <v>4.1232699747741196E-3</v>
      </c>
      <c r="BK22" s="17">
        <v>0</v>
      </c>
      <c r="BL22" s="17">
        <v>2.57051435642448E-2</v>
      </c>
      <c r="BM22" s="17">
        <v>0</v>
      </c>
      <c r="BN22" s="17">
        <v>0</v>
      </c>
      <c r="BO22" s="17"/>
      <c r="BP22" s="17">
        <v>2.1635408233154599E-3</v>
      </c>
      <c r="BQ22" s="17">
        <v>4.2834289980322598E-3</v>
      </c>
      <c r="BR22" s="17">
        <v>8.0815548017247208E-3</v>
      </c>
      <c r="BS22" s="17">
        <v>1.4118356185198799E-2</v>
      </c>
      <c r="BT22" s="17">
        <v>9.1779295155176993E-3</v>
      </c>
      <c r="BU22" s="17">
        <v>5.0748258233157002E-3</v>
      </c>
      <c r="BV22" s="17"/>
      <c r="BW22" s="17">
        <v>0</v>
      </c>
      <c r="BX22" s="17">
        <v>6.8776193279922E-3</v>
      </c>
      <c r="BY22" s="17">
        <v>1.0291377205445E-2</v>
      </c>
      <c r="BZ22" s="17">
        <v>5.2706868194655199E-3</v>
      </c>
      <c r="CA22" s="17">
        <v>7.24792432966601E-3</v>
      </c>
      <c r="CB22" s="17">
        <v>0</v>
      </c>
      <c r="CC22" s="17">
        <v>1.9876694434299701E-2</v>
      </c>
      <c r="CD22" s="17">
        <v>0</v>
      </c>
      <c r="CE22" s="17"/>
      <c r="CF22" s="17">
        <v>0</v>
      </c>
      <c r="CG22" s="17">
        <v>9.7730664888719693E-3</v>
      </c>
      <c r="CH22" s="17">
        <v>6.2336768442745501E-3</v>
      </c>
      <c r="CI22" s="17">
        <v>0</v>
      </c>
      <c r="CJ22" s="17">
        <v>2.9515527722090599E-2</v>
      </c>
      <c r="CK22" s="17"/>
      <c r="CL22" s="17">
        <v>0</v>
      </c>
      <c r="CM22" s="17"/>
      <c r="CN22" s="17">
        <v>7.6031823254066504E-3</v>
      </c>
      <c r="CO22" s="17">
        <v>6.1943373722532797E-3</v>
      </c>
      <c r="CP22" s="17">
        <v>5.7210013034529501E-3</v>
      </c>
    </row>
    <row r="23" spans="2:94" x14ac:dyDescent="0.35">
      <c r="B23" s="18" t="s">
        <v>123</v>
      </c>
      <c r="C23" s="19">
        <v>7.9415675020688595E-2</v>
      </c>
      <c r="D23" s="19">
        <v>9.3813057463200705E-2</v>
      </c>
      <c r="E23" s="19">
        <v>6.5508164707527197E-2</v>
      </c>
      <c r="F23" s="19"/>
      <c r="G23" s="19">
        <v>3.1296103177943402E-2</v>
      </c>
      <c r="H23" s="19">
        <v>5.1698136952585898E-2</v>
      </c>
      <c r="I23" s="19">
        <v>6.6029389800967203E-2</v>
      </c>
      <c r="J23" s="19">
        <v>9.6201204285915706E-2</v>
      </c>
      <c r="K23" s="19">
        <v>0.112097755542811</v>
      </c>
      <c r="L23" s="19">
        <v>0.10962084341556499</v>
      </c>
      <c r="M23" s="19"/>
      <c r="N23" s="19">
        <v>8.0724552982249495E-2</v>
      </c>
      <c r="O23" s="19">
        <v>8.4557402388981406E-2</v>
      </c>
      <c r="P23" s="19">
        <v>7.7177103135363301E-2</v>
      </c>
      <c r="Q23" s="19">
        <v>7.5653898308184198E-2</v>
      </c>
      <c r="R23" s="19"/>
      <c r="S23" s="19">
        <v>6.3054543166545504E-2</v>
      </c>
      <c r="T23" s="19">
        <v>7.3322133975800896E-2</v>
      </c>
      <c r="U23" s="19">
        <v>9.0229098387757195E-2</v>
      </c>
      <c r="V23" s="19">
        <v>0.104354477106771</v>
      </c>
      <c r="W23" s="19">
        <v>5.2165432378808399E-2</v>
      </c>
      <c r="X23" s="19">
        <v>5.2963532869785203E-2</v>
      </c>
      <c r="Y23" s="19">
        <v>8.8770353299037097E-2</v>
      </c>
      <c r="Z23" s="19">
        <v>0.105691254907544</v>
      </c>
      <c r="AA23" s="19">
        <v>9.9655298199125997E-2</v>
      </c>
      <c r="AB23" s="19">
        <v>9.1674303604612206E-2</v>
      </c>
      <c r="AC23" s="19">
        <v>6.1981406486908003E-2</v>
      </c>
      <c r="AD23" s="19"/>
      <c r="AE23" s="19">
        <v>7.57661421796922E-2</v>
      </c>
      <c r="AF23" s="19">
        <v>0.102859606274926</v>
      </c>
      <c r="AG23" s="19">
        <v>5.6139458369747403E-2</v>
      </c>
      <c r="AH23" s="19"/>
      <c r="AI23" s="19">
        <v>6.6682197582376104E-2</v>
      </c>
      <c r="AJ23" s="19">
        <v>0.1124028091402</v>
      </c>
      <c r="AK23" s="19">
        <v>6.2919015194563901E-2</v>
      </c>
      <c r="AL23" s="19">
        <v>5.2720738109120598E-2</v>
      </c>
      <c r="AM23" s="19">
        <v>5.3952655353981603E-2</v>
      </c>
      <c r="AN23" s="19"/>
      <c r="AO23" s="19">
        <v>6.6130761125538395E-2</v>
      </c>
      <c r="AP23" s="19">
        <v>0.10149294050881601</v>
      </c>
      <c r="AQ23" s="19">
        <v>5.4258295049420001E-2</v>
      </c>
      <c r="AR23" s="19"/>
      <c r="AS23" s="19">
        <v>8.6771493940294195E-2</v>
      </c>
      <c r="AT23" s="19">
        <v>7.2602141681777296E-2</v>
      </c>
      <c r="AU23" s="19">
        <v>7.6940161654021497E-2</v>
      </c>
      <c r="AV23" s="19">
        <v>7.5432173986149098E-2</v>
      </c>
      <c r="AW23" s="19">
        <v>3.8518036870423301E-2</v>
      </c>
      <c r="AX23" s="19"/>
      <c r="AY23" s="19">
        <v>3.23236857793101E-2</v>
      </c>
      <c r="AZ23" s="19">
        <v>6.3819583836176599E-2</v>
      </c>
      <c r="BA23" s="19">
        <v>8.5094140086924702E-2</v>
      </c>
      <c r="BB23" s="19">
        <v>9.4258599127658799E-2</v>
      </c>
      <c r="BC23" s="19">
        <v>7.1046828849303703E-2</v>
      </c>
      <c r="BD23" s="19">
        <v>0.10954710907094301</v>
      </c>
      <c r="BE23" s="19">
        <v>6.9403905270467706E-2</v>
      </c>
      <c r="BF23" s="19">
        <v>0.105091038263582</v>
      </c>
      <c r="BG23" s="19">
        <v>0.10029880160879701</v>
      </c>
      <c r="BH23" s="19">
        <v>8.2969227836868095E-2</v>
      </c>
      <c r="BI23" s="19">
        <v>6.4565388429245502E-2</v>
      </c>
      <c r="BJ23" s="19">
        <v>6.6604519837727694E-2</v>
      </c>
      <c r="BK23" s="19">
        <v>3.8936755650739098E-2</v>
      </c>
      <c r="BL23" s="19">
        <v>6.42910554228317E-2</v>
      </c>
      <c r="BM23" s="19">
        <v>0.119189568548891</v>
      </c>
      <c r="BN23" s="19">
        <v>6.8418408657709706E-2</v>
      </c>
      <c r="BO23" s="19"/>
      <c r="BP23" s="19">
        <v>7.00363478444571E-2</v>
      </c>
      <c r="BQ23" s="19">
        <v>8.9009673938125505E-2</v>
      </c>
      <c r="BR23" s="19">
        <v>6.5974671351369196E-2</v>
      </c>
      <c r="BS23" s="19">
        <v>7.2957181791823394E-2</v>
      </c>
      <c r="BT23" s="19">
        <v>9.9976828207059901E-2</v>
      </c>
      <c r="BU23" s="19">
        <v>8.8157303302741394E-2</v>
      </c>
      <c r="BV23" s="19"/>
      <c r="BW23" s="19">
        <v>8.2248049019640598E-2</v>
      </c>
      <c r="BX23" s="19">
        <v>8.2481423716568206E-2</v>
      </c>
      <c r="BY23" s="19">
        <v>8.2218628669270905E-2</v>
      </c>
      <c r="BZ23" s="19">
        <v>7.5012231581275499E-2</v>
      </c>
      <c r="CA23" s="19">
        <v>8.4549027473805494E-2</v>
      </c>
      <c r="CB23" s="19">
        <v>7.8431263442456697E-2</v>
      </c>
      <c r="CC23" s="19">
        <v>6.9521592793917605E-2</v>
      </c>
      <c r="CD23" s="19">
        <v>6.7610714132286004E-2</v>
      </c>
      <c r="CE23" s="19"/>
      <c r="CF23" s="19">
        <v>8.5992641447440593E-2</v>
      </c>
      <c r="CG23" s="19">
        <v>7.9136347737608206E-2</v>
      </c>
      <c r="CH23" s="19">
        <v>8.9978955484834006E-2</v>
      </c>
      <c r="CI23" s="19">
        <v>5.0329092578483503E-2</v>
      </c>
      <c r="CJ23" s="19">
        <v>7.6134774430736796E-2</v>
      </c>
      <c r="CK23" s="19"/>
      <c r="CL23" s="19">
        <v>6.7071528635453098E-2</v>
      </c>
      <c r="CM23" s="19"/>
      <c r="CN23" s="19">
        <v>9.8265488167056603E-2</v>
      </c>
      <c r="CO23" s="19">
        <v>3.9663092461728403E-2</v>
      </c>
      <c r="CP23" s="19">
        <v>6.7976834392792895E-2</v>
      </c>
    </row>
    <row r="24" spans="2:94" x14ac:dyDescent="0.35">
      <c r="B24" s="16"/>
    </row>
    <row r="25" spans="2:94" x14ac:dyDescent="0.35">
      <c r="B25" t="s">
        <v>126</v>
      </c>
    </row>
    <row r="26" spans="2:94" x14ac:dyDescent="0.35">
      <c r="B26" t="s">
        <v>127</v>
      </c>
    </row>
    <row r="28" spans="2:94" x14ac:dyDescent="0.35">
      <c r="B28"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CP26"/>
  <sheetViews>
    <sheetView showGridLines="0" topLeftCell="A9" workbookViewId="0">
      <pane xSplit="2" topLeftCell="CP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393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29" x14ac:dyDescent="0.35">
      <c r="B9" s="18" t="s">
        <v>382</v>
      </c>
      <c r="C9" s="17">
        <v>0.46078278480327101</v>
      </c>
      <c r="D9" s="17">
        <v>0.43816543774441702</v>
      </c>
      <c r="E9" s="17">
        <v>0.48305504793978099</v>
      </c>
      <c r="F9" s="17"/>
      <c r="G9" s="17">
        <v>0.36359490468796202</v>
      </c>
      <c r="H9" s="17">
        <v>0.41706554994660799</v>
      </c>
      <c r="I9" s="17">
        <v>0.46811343363253799</v>
      </c>
      <c r="J9" s="17">
        <v>0.51146825301429699</v>
      </c>
      <c r="K9" s="17">
        <v>0.490504554370083</v>
      </c>
      <c r="L9" s="17">
        <v>0.49449572430931799</v>
      </c>
      <c r="M9" s="17"/>
      <c r="N9" s="17">
        <v>0.436444120692489</v>
      </c>
      <c r="O9" s="17">
        <v>0.473487689401134</v>
      </c>
      <c r="P9" s="17">
        <v>0.46868188754916901</v>
      </c>
      <c r="Q9" s="17">
        <v>0.46474647951729597</v>
      </c>
      <c r="R9" s="17"/>
      <c r="S9" s="17">
        <v>0.38257322723421999</v>
      </c>
      <c r="T9" s="17">
        <v>0.43620027125369298</v>
      </c>
      <c r="U9" s="17">
        <v>0.504260818863836</v>
      </c>
      <c r="V9" s="17">
        <v>0.50799053291187701</v>
      </c>
      <c r="W9" s="17">
        <v>0.53510515602048503</v>
      </c>
      <c r="X9" s="17">
        <v>0.41228601811586801</v>
      </c>
      <c r="Y9" s="17">
        <v>0.465675654184382</v>
      </c>
      <c r="Z9" s="17">
        <v>0.43344469589196299</v>
      </c>
      <c r="AA9" s="17">
        <v>0.48428539618215299</v>
      </c>
      <c r="AB9" s="17">
        <v>0.48642210217839299</v>
      </c>
      <c r="AC9" s="17">
        <v>0.48854659775899301</v>
      </c>
      <c r="AD9" s="17"/>
      <c r="AE9" s="17">
        <v>0.49901869828661899</v>
      </c>
      <c r="AF9" s="17">
        <v>0.42899292743871098</v>
      </c>
      <c r="AG9" s="17">
        <v>0.47715557394500902</v>
      </c>
      <c r="AH9" s="17"/>
      <c r="AI9" s="17">
        <v>0.48691771842502901</v>
      </c>
      <c r="AJ9" s="17">
        <v>0.42364714119950098</v>
      </c>
      <c r="AK9" s="17">
        <v>0.45094538056602901</v>
      </c>
      <c r="AL9" s="17">
        <v>0.63922464173647398</v>
      </c>
      <c r="AM9" s="17">
        <v>0.49565484046318398</v>
      </c>
      <c r="AN9" s="17"/>
      <c r="AO9" s="17">
        <v>0.44163912631454899</v>
      </c>
      <c r="AP9" s="17">
        <v>0.45491685297947398</v>
      </c>
      <c r="AQ9" s="17">
        <v>0.40861130411843899</v>
      </c>
      <c r="AR9" s="17"/>
      <c r="AS9" s="17">
        <v>0.49754007179222698</v>
      </c>
      <c r="AT9" s="17">
        <v>0.485976549916603</v>
      </c>
      <c r="AU9" s="17">
        <v>0.43164552826446401</v>
      </c>
      <c r="AV9" s="17">
        <v>0.39123715085834398</v>
      </c>
      <c r="AW9" s="17">
        <v>0.27558518983146302</v>
      </c>
      <c r="AX9" s="17"/>
      <c r="AY9" s="17">
        <v>0.48094040849602998</v>
      </c>
      <c r="AZ9" s="17">
        <v>0.42257350714983299</v>
      </c>
      <c r="BA9" s="17">
        <v>0.49997337063688002</v>
      </c>
      <c r="BB9" s="17">
        <v>0.51721314266765905</v>
      </c>
      <c r="BC9" s="17">
        <v>0.44429609323185798</v>
      </c>
      <c r="BD9" s="17">
        <v>0.47339818953782398</v>
      </c>
      <c r="BE9" s="17">
        <v>0.46858295799814798</v>
      </c>
      <c r="BF9" s="17">
        <v>0.44892005704205001</v>
      </c>
      <c r="BG9" s="17">
        <v>0.475122551510474</v>
      </c>
      <c r="BH9" s="17">
        <v>0.49015442859297498</v>
      </c>
      <c r="BI9" s="17">
        <v>0.43788121795118101</v>
      </c>
      <c r="BJ9" s="17">
        <v>0.47657223874149002</v>
      </c>
      <c r="BK9" s="17">
        <v>0.39968182918915401</v>
      </c>
      <c r="BL9" s="17">
        <v>0.43679741155368501</v>
      </c>
      <c r="BM9" s="17">
        <v>0.413541342654486</v>
      </c>
      <c r="BN9" s="17">
        <v>0.311044578076556</v>
      </c>
      <c r="BO9" s="17"/>
      <c r="BP9" s="17">
        <v>0.38233323625272603</v>
      </c>
      <c r="BQ9" s="17">
        <v>0.48483283893237999</v>
      </c>
      <c r="BR9" s="17">
        <v>0.49275473236938699</v>
      </c>
      <c r="BS9" s="17">
        <v>0.47668870635612698</v>
      </c>
      <c r="BT9" s="17">
        <v>0.484701333292404</v>
      </c>
      <c r="BU9" s="17">
        <v>0.48383269462334899</v>
      </c>
      <c r="BV9" s="17"/>
      <c r="BW9" s="17">
        <v>0.40040951771792499</v>
      </c>
      <c r="BX9" s="17">
        <v>0.467557198011055</v>
      </c>
      <c r="BY9" s="17">
        <v>0.46314451846355698</v>
      </c>
      <c r="BZ9" s="17">
        <v>0.48630817260273501</v>
      </c>
      <c r="CA9" s="17">
        <v>0.47543001183857803</v>
      </c>
      <c r="CB9" s="17">
        <v>0.384988902251645</v>
      </c>
      <c r="CC9" s="17">
        <v>0.45544178706560701</v>
      </c>
      <c r="CD9" s="17">
        <v>0.45855369753069197</v>
      </c>
      <c r="CE9" s="17"/>
      <c r="CF9" s="17">
        <v>0.36889193438309698</v>
      </c>
      <c r="CG9" s="17">
        <v>0.43419984720867699</v>
      </c>
      <c r="CH9" s="17">
        <v>0.49199505710333902</v>
      </c>
      <c r="CI9" s="17">
        <v>0.49219968377387602</v>
      </c>
      <c r="CJ9" s="17">
        <v>0.48704372207213398</v>
      </c>
      <c r="CK9" s="17"/>
      <c r="CL9" s="17">
        <v>0.46251567078706901</v>
      </c>
      <c r="CM9" s="17"/>
      <c r="CN9" s="17">
        <v>0.47382472283591698</v>
      </c>
      <c r="CO9" s="17">
        <v>0.44626954472573199</v>
      </c>
      <c r="CP9" s="17">
        <v>0.44252912691815499</v>
      </c>
    </row>
    <row r="10" spans="2:94" ht="29" x14ac:dyDescent="0.35">
      <c r="B10" s="18" t="s">
        <v>383</v>
      </c>
      <c r="C10" s="17">
        <v>0.29076438875154598</v>
      </c>
      <c r="D10" s="17">
        <v>0.27697119780615698</v>
      </c>
      <c r="E10" s="17">
        <v>0.30146921783054897</v>
      </c>
      <c r="F10" s="17"/>
      <c r="G10" s="17">
        <v>0.33128013758056502</v>
      </c>
      <c r="H10" s="17">
        <v>0.30233160019370497</v>
      </c>
      <c r="I10" s="17">
        <v>0.31906992863657502</v>
      </c>
      <c r="J10" s="17">
        <v>0.27539126808582498</v>
      </c>
      <c r="K10" s="17">
        <v>0.29651481497723797</v>
      </c>
      <c r="L10" s="17">
        <v>0.23979691456254301</v>
      </c>
      <c r="M10" s="17"/>
      <c r="N10" s="17">
        <v>0.316915266814217</v>
      </c>
      <c r="O10" s="17">
        <v>0.30376652089485501</v>
      </c>
      <c r="P10" s="17">
        <v>0.28116290472183603</v>
      </c>
      <c r="Q10" s="17">
        <v>0.25631308197879099</v>
      </c>
      <c r="R10" s="17"/>
      <c r="S10" s="17">
        <v>0.29702417576000001</v>
      </c>
      <c r="T10" s="17">
        <v>0.30350803394314602</v>
      </c>
      <c r="U10" s="17">
        <v>0.28947786595478098</v>
      </c>
      <c r="V10" s="17">
        <v>0.30324037744640803</v>
      </c>
      <c r="W10" s="17">
        <v>0.290325505807009</v>
      </c>
      <c r="X10" s="17">
        <v>0.27674190827504702</v>
      </c>
      <c r="Y10" s="17">
        <v>0.33148783521159297</v>
      </c>
      <c r="Z10" s="17">
        <v>0.26827858781946901</v>
      </c>
      <c r="AA10" s="17">
        <v>0.26613533096873099</v>
      </c>
      <c r="AB10" s="17">
        <v>0.26339190334289703</v>
      </c>
      <c r="AC10" s="17">
        <v>0.30199601868510201</v>
      </c>
      <c r="AD10" s="17"/>
      <c r="AE10" s="17">
        <v>0.21172122890164299</v>
      </c>
      <c r="AF10" s="17">
        <v>0.34925758308031102</v>
      </c>
      <c r="AG10" s="17">
        <v>0.280555239500205</v>
      </c>
      <c r="AH10" s="17"/>
      <c r="AI10" s="17">
        <v>0.25149543424901899</v>
      </c>
      <c r="AJ10" s="17">
        <v>0.332184432255544</v>
      </c>
      <c r="AK10" s="17">
        <v>0.34064565814241399</v>
      </c>
      <c r="AL10" s="17">
        <v>8.2600330499171801E-2</v>
      </c>
      <c r="AM10" s="17">
        <v>0.257025722247195</v>
      </c>
      <c r="AN10" s="17"/>
      <c r="AO10" s="17">
        <v>0.26676635803239401</v>
      </c>
      <c r="AP10" s="17">
        <v>0.34635894993016902</v>
      </c>
      <c r="AQ10" s="17">
        <v>0.29940090288267102</v>
      </c>
      <c r="AR10" s="17"/>
      <c r="AS10" s="17">
        <v>0.238151201454192</v>
      </c>
      <c r="AT10" s="17">
        <v>0.30247299042352199</v>
      </c>
      <c r="AU10" s="17">
        <v>0.31625220857992198</v>
      </c>
      <c r="AV10" s="17">
        <v>0.36523655427156998</v>
      </c>
      <c r="AW10" s="17">
        <v>0.21143334194754199</v>
      </c>
      <c r="AX10" s="17"/>
      <c r="AY10" s="17">
        <v>0.165113097730409</v>
      </c>
      <c r="AZ10" s="17">
        <v>0.26119201262252001</v>
      </c>
      <c r="BA10" s="17">
        <v>0.26034526247710399</v>
      </c>
      <c r="BB10" s="17">
        <v>0.23804571096955501</v>
      </c>
      <c r="BC10" s="17">
        <v>0.258173876207692</v>
      </c>
      <c r="BD10" s="17">
        <v>0.25135147126537699</v>
      </c>
      <c r="BE10" s="17">
        <v>0.28541862067959201</v>
      </c>
      <c r="BF10" s="17">
        <v>0.31736124469217902</v>
      </c>
      <c r="BG10" s="17">
        <v>0.29614917376514699</v>
      </c>
      <c r="BH10" s="17">
        <v>0.32716076769025798</v>
      </c>
      <c r="BI10" s="17">
        <v>0.315086806991835</v>
      </c>
      <c r="BJ10" s="17">
        <v>0.37946452351119703</v>
      </c>
      <c r="BK10" s="17">
        <v>0.36506296049296</v>
      </c>
      <c r="BL10" s="17">
        <v>0.35112634907950002</v>
      </c>
      <c r="BM10" s="17">
        <v>0.37437742890810799</v>
      </c>
      <c r="BN10" s="17">
        <v>0.38245048771226497</v>
      </c>
      <c r="BO10" s="17"/>
      <c r="BP10" s="17">
        <v>0.31659834395264402</v>
      </c>
      <c r="BQ10" s="17">
        <v>0.28057991971387097</v>
      </c>
      <c r="BR10" s="17">
        <v>0.29744686517287</v>
      </c>
      <c r="BS10" s="17">
        <v>0.27640152356432102</v>
      </c>
      <c r="BT10" s="17">
        <v>0.28408293436075199</v>
      </c>
      <c r="BU10" s="17">
        <v>0.28754157568529198</v>
      </c>
      <c r="BV10" s="17"/>
      <c r="BW10" s="17">
        <v>0.28094583444403798</v>
      </c>
      <c r="BX10" s="17">
        <v>0.29682825882917102</v>
      </c>
      <c r="BY10" s="17">
        <v>0.29638474765867001</v>
      </c>
      <c r="BZ10" s="17">
        <v>0.27486404729110298</v>
      </c>
      <c r="CA10" s="17">
        <v>0.29211963572377397</v>
      </c>
      <c r="CB10" s="17">
        <v>0.28463051096206998</v>
      </c>
      <c r="CC10" s="17">
        <v>0.33274446254935303</v>
      </c>
      <c r="CD10" s="17">
        <v>0.25997736880596301</v>
      </c>
      <c r="CE10" s="17"/>
      <c r="CF10" s="17">
        <v>0.30103086668201501</v>
      </c>
      <c r="CG10" s="17">
        <v>0.294475158495828</v>
      </c>
      <c r="CH10" s="17">
        <v>0.29640813530187499</v>
      </c>
      <c r="CI10" s="17">
        <v>0.28893255526982697</v>
      </c>
      <c r="CJ10" s="17">
        <v>0.17472027107736399</v>
      </c>
      <c r="CK10" s="17"/>
      <c r="CL10" s="17">
        <v>0.30557010456462202</v>
      </c>
      <c r="CM10" s="17"/>
      <c r="CN10" s="17">
        <v>0.30600216452421303</v>
      </c>
      <c r="CO10" s="17">
        <v>0.274965430518819</v>
      </c>
      <c r="CP10" s="17">
        <v>0.26851591207859199</v>
      </c>
    </row>
    <row r="11" spans="2:94" ht="43.5" x14ac:dyDescent="0.35">
      <c r="B11" s="18" t="s">
        <v>384</v>
      </c>
      <c r="C11" s="17">
        <v>0.28515745943404203</v>
      </c>
      <c r="D11" s="17">
        <v>0.27890472404817102</v>
      </c>
      <c r="E11" s="17">
        <v>0.289634910697812</v>
      </c>
      <c r="F11" s="17"/>
      <c r="G11" s="17">
        <v>0.24882859974944599</v>
      </c>
      <c r="H11" s="17">
        <v>0.24680163449642201</v>
      </c>
      <c r="I11" s="17">
        <v>0.25372662566178</v>
      </c>
      <c r="J11" s="17">
        <v>0.28830684468343898</v>
      </c>
      <c r="K11" s="17">
        <v>0.31779234533200501</v>
      </c>
      <c r="L11" s="17">
        <v>0.34197969331175598</v>
      </c>
      <c r="M11" s="17"/>
      <c r="N11" s="17">
        <v>0.29497179985219901</v>
      </c>
      <c r="O11" s="17">
        <v>0.30638246656115797</v>
      </c>
      <c r="P11" s="17">
        <v>0.286408509687194</v>
      </c>
      <c r="Q11" s="17">
        <v>0.25005259563836901</v>
      </c>
      <c r="R11" s="17"/>
      <c r="S11" s="17">
        <v>0.29515396892089801</v>
      </c>
      <c r="T11" s="17">
        <v>0.26597493640557102</v>
      </c>
      <c r="U11" s="17">
        <v>0.27625338489467599</v>
      </c>
      <c r="V11" s="17">
        <v>0.29805186298121</v>
      </c>
      <c r="W11" s="17">
        <v>0.28500643852358598</v>
      </c>
      <c r="X11" s="17">
        <v>0.30000108195657499</v>
      </c>
      <c r="Y11" s="17">
        <v>0.28708608388755502</v>
      </c>
      <c r="Z11" s="17">
        <v>0.27908162465433101</v>
      </c>
      <c r="AA11" s="17">
        <v>0.28906760443228402</v>
      </c>
      <c r="AB11" s="17">
        <v>0.28040351616919501</v>
      </c>
      <c r="AC11" s="17">
        <v>0.273343771159478</v>
      </c>
      <c r="AD11" s="17"/>
      <c r="AE11" s="17">
        <v>0.28552587282719299</v>
      </c>
      <c r="AF11" s="17">
        <v>0.31357180555081998</v>
      </c>
      <c r="AG11" s="17">
        <v>0.23750470041807401</v>
      </c>
      <c r="AH11" s="17"/>
      <c r="AI11" s="17">
        <v>0.28003136770662301</v>
      </c>
      <c r="AJ11" s="17">
        <v>0.307248745437049</v>
      </c>
      <c r="AK11" s="17">
        <v>0.35660138375427403</v>
      </c>
      <c r="AL11" s="17">
        <v>0.30752527835134003</v>
      </c>
      <c r="AM11" s="17">
        <v>0.24318634526289201</v>
      </c>
      <c r="AN11" s="17"/>
      <c r="AO11" s="17">
        <v>0.25524639209746097</v>
      </c>
      <c r="AP11" s="17">
        <v>0.30173427868698799</v>
      </c>
      <c r="AQ11" s="17">
        <v>0.33825969479263301</v>
      </c>
      <c r="AR11" s="17"/>
      <c r="AS11" s="17">
        <v>0.24433789195185501</v>
      </c>
      <c r="AT11" s="17">
        <v>0.28580003816609501</v>
      </c>
      <c r="AU11" s="17">
        <v>0.32632909222298001</v>
      </c>
      <c r="AV11" s="17">
        <v>0.29428065157192201</v>
      </c>
      <c r="AW11" s="17">
        <v>0.226233591396824</v>
      </c>
      <c r="AX11" s="17"/>
      <c r="AY11" s="17">
        <v>0.29236596955989103</v>
      </c>
      <c r="AZ11" s="17">
        <v>0.267376425070039</v>
      </c>
      <c r="BA11" s="17">
        <v>0.25817953690006501</v>
      </c>
      <c r="BB11" s="17">
        <v>0.29770474077908499</v>
      </c>
      <c r="BC11" s="17">
        <v>0.28307155561559599</v>
      </c>
      <c r="BD11" s="17">
        <v>0.28108889408440202</v>
      </c>
      <c r="BE11" s="17">
        <v>0.273945595548378</v>
      </c>
      <c r="BF11" s="17">
        <v>0.293725801436028</v>
      </c>
      <c r="BG11" s="17">
        <v>0.25824352860845001</v>
      </c>
      <c r="BH11" s="17">
        <v>0.26464031481422101</v>
      </c>
      <c r="BI11" s="17">
        <v>0.287810706495086</v>
      </c>
      <c r="BJ11" s="17">
        <v>0.28936974321113901</v>
      </c>
      <c r="BK11" s="17">
        <v>0.314652675873552</v>
      </c>
      <c r="BL11" s="17">
        <v>0.25201303951486698</v>
      </c>
      <c r="BM11" s="17">
        <v>0.26126612887956102</v>
      </c>
      <c r="BN11" s="17">
        <v>0.34161834033284599</v>
      </c>
      <c r="BO11" s="17"/>
      <c r="BP11" s="17">
        <v>0.28262431160061602</v>
      </c>
      <c r="BQ11" s="17">
        <v>0.29598026938878103</v>
      </c>
      <c r="BR11" s="17">
        <v>0.25899153163142502</v>
      </c>
      <c r="BS11" s="17">
        <v>0.27031722779383799</v>
      </c>
      <c r="BT11" s="17">
        <v>0.31236077624210201</v>
      </c>
      <c r="BU11" s="17">
        <v>0.30624059501335499</v>
      </c>
      <c r="BV11" s="17"/>
      <c r="BW11" s="17">
        <v>0.27058729555511302</v>
      </c>
      <c r="BX11" s="17">
        <v>0.292407878439088</v>
      </c>
      <c r="BY11" s="17">
        <v>0.29117659487891701</v>
      </c>
      <c r="BZ11" s="17">
        <v>0.27310550996994698</v>
      </c>
      <c r="CA11" s="17">
        <v>0.25202186479703997</v>
      </c>
      <c r="CB11" s="17">
        <v>0.32723845608638202</v>
      </c>
      <c r="CC11" s="17">
        <v>0.35728631956460799</v>
      </c>
      <c r="CD11" s="17">
        <v>0.27051284343450099</v>
      </c>
      <c r="CE11" s="17"/>
      <c r="CF11" s="17">
        <v>0.26771147279681101</v>
      </c>
      <c r="CG11" s="17">
        <v>0.29981246270874701</v>
      </c>
      <c r="CH11" s="17">
        <v>0.291120188247665</v>
      </c>
      <c r="CI11" s="17">
        <v>0.25075004521483402</v>
      </c>
      <c r="CJ11" s="17">
        <v>0.25824051765355199</v>
      </c>
      <c r="CK11" s="17"/>
      <c r="CL11" s="17">
        <v>0.29270419907770501</v>
      </c>
      <c r="CM11" s="17"/>
      <c r="CN11" s="17">
        <v>0.30796473056010298</v>
      </c>
      <c r="CO11" s="17">
        <v>0.25268613818887098</v>
      </c>
      <c r="CP11" s="17">
        <v>0.25887975433939198</v>
      </c>
    </row>
    <row r="12" spans="2:94" ht="72.5" x14ac:dyDescent="0.35">
      <c r="B12" s="18" t="s">
        <v>385</v>
      </c>
      <c r="C12" s="17">
        <v>0.26129495241972001</v>
      </c>
      <c r="D12" s="17">
        <v>0.26673933674374301</v>
      </c>
      <c r="E12" s="17">
        <v>0.25522591626229002</v>
      </c>
      <c r="F12" s="17"/>
      <c r="G12" s="17">
        <v>0.21531502824750001</v>
      </c>
      <c r="H12" s="17">
        <v>0.24279184985833899</v>
      </c>
      <c r="I12" s="17">
        <v>0.22567161141272199</v>
      </c>
      <c r="J12" s="17">
        <v>0.24306880075795201</v>
      </c>
      <c r="K12" s="17">
        <v>0.31218114212842302</v>
      </c>
      <c r="L12" s="17">
        <v>0.31681737969797302</v>
      </c>
      <c r="M12" s="17"/>
      <c r="N12" s="17">
        <v>0.29356731011866899</v>
      </c>
      <c r="O12" s="17">
        <v>0.25320953824789799</v>
      </c>
      <c r="P12" s="17">
        <v>0.246090030239208</v>
      </c>
      <c r="Q12" s="17">
        <v>0.248659109052043</v>
      </c>
      <c r="R12" s="17"/>
      <c r="S12" s="17">
        <v>0.25829560250705003</v>
      </c>
      <c r="T12" s="17">
        <v>0.26494203909173097</v>
      </c>
      <c r="U12" s="17">
        <v>0.277855875300898</v>
      </c>
      <c r="V12" s="17">
        <v>0.242580546621259</v>
      </c>
      <c r="W12" s="17">
        <v>0.27625400668461803</v>
      </c>
      <c r="X12" s="17">
        <v>0.27854784850780601</v>
      </c>
      <c r="Y12" s="17">
        <v>0.26032169568029001</v>
      </c>
      <c r="Z12" s="17">
        <v>0.19452250801169699</v>
      </c>
      <c r="AA12" s="17">
        <v>0.26624216568159698</v>
      </c>
      <c r="AB12" s="17">
        <v>0.25652652734353998</v>
      </c>
      <c r="AC12" s="17">
        <v>0.26811638454385101</v>
      </c>
      <c r="AD12" s="17"/>
      <c r="AE12" s="17">
        <v>0.25297026067629602</v>
      </c>
      <c r="AF12" s="17">
        <v>0.29896097000384803</v>
      </c>
      <c r="AG12" s="17">
        <v>0.21258619505284701</v>
      </c>
      <c r="AH12" s="17"/>
      <c r="AI12" s="17">
        <v>0.26675221219107997</v>
      </c>
      <c r="AJ12" s="17">
        <v>0.26462683313360302</v>
      </c>
      <c r="AK12" s="17">
        <v>0.35626594525554001</v>
      </c>
      <c r="AL12" s="17">
        <v>0.24079113872636801</v>
      </c>
      <c r="AM12" s="17">
        <v>0.20231345538355899</v>
      </c>
      <c r="AN12" s="17"/>
      <c r="AO12" s="17">
        <v>0.23260878319762901</v>
      </c>
      <c r="AP12" s="17">
        <v>0.27074771446958801</v>
      </c>
      <c r="AQ12" s="17">
        <v>0.37430004601984601</v>
      </c>
      <c r="AR12" s="17"/>
      <c r="AS12" s="17">
        <v>0.22784106629147199</v>
      </c>
      <c r="AT12" s="17">
        <v>0.24981543723381999</v>
      </c>
      <c r="AU12" s="17">
        <v>0.28307057889103698</v>
      </c>
      <c r="AV12" s="17">
        <v>0.28341406558674997</v>
      </c>
      <c r="AW12" s="17">
        <v>0.34389580671492498</v>
      </c>
      <c r="AX12" s="17"/>
      <c r="AY12" s="17">
        <v>9.2529192012470798E-2</v>
      </c>
      <c r="AZ12" s="17">
        <v>0.21757806356701301</v>
      </c>
      <c r="BA12" s="17">
        <v>0.24864718224318999</v>
      </c>
      <c r="BB12" s="17">
        <v>0.26321088509801299</v>
      </c>
      <c r="BC12" s="17">
        <v>0.27732291566731199</v>
      </c>
      <c r="BD12" s="17">
        <v>0.22739533633842299</v>
      </c>
      <c r="BE12" s="17">
        <v>0.23845292166300899</v>
      </c>
      <c r="BF12" s="17">
        <v>0.29285011919536202</v>
      </c>
      <c r="BG12" s="17">
        <v>0.27438083400593499</v>
      </c>
      <c r="BH12" s="17">
        <v>0.26007559887230702</v>
      </c>
      <c r="BI12" s="17">
        <v>0.28968485568628999</v>
      </c>
      <c r="BJ12" s="17">
        <v>0.281420823321886</v>
      </c>
      <c r="BK12" s="17">
        <v>0.32451257123145599</v>
      </c>
      <c r="BL12" s="17">
        <v>0.23751333689301099</v>
      </c>
      <c r="BM12" s="17">
        <v>0.21024781459170899</v>
      </c>
      <c r="BN12" s="17">
        <v>0.28253296773165398</v>
      </c>
      <c r="BO12" s="17"/>
      <c r="BP12" s="17">
        <v>0.24885621881990899</v>
      </c>
      <c r="BQ12" s="17">
        <v>0.26182163656259699</v>
      </c>
      <c r="BR12" s="17">
        <v>0.23924811194530199</v>
      </c>
      <c r="BS12" s="17">
        <v>0.26746391271183301</v>
      </c>
      <c r="BT12" s="17">
        <v>0.30095814233803297</v>
      </c>
      <c r="BU12" s="17">
        <v>0.26720763180860602</v>
      </c>
      <c r="BV12" s="17"/>
      <c r="BW12" s="17">
        <v>0.278158739536357</v>
      </c>
      <c r="BX12" s="17">
        <v>0.26592495563917701</v>
      </c>
      <c r="BY12" s="17">
        <v>0.27672862186539798</v>
      </c>
      <c r="BZ12" s="17">
        <v>0.24485485386113401</v>
      </c>
      <c r="CA12" s="17">
        <v>0.28303108621997802</v>
      </c>
      <c r="CB12" s="17">
        <v>0.25262036419581702</v>
      </c>
      <c r="CC12" s="17">
        <v>0.213146369839184</v>
      </c>
      <c r="CD12" s="17">
        <v>0.22569978122966899</v>
      </c>
      <c r="CE12" s="17"/>
      <c r="CF12" s="17">
        <v>0.287148065053413</v>
      </c>
      <c r="CG12" s="17">
        <v>0.29707728627675001</v>
      </c>
      <c r="CH12" s="17">
        <v>0.244445701359462</v>
      </c>
      <c r="CI12" s="17">
        <v>0.22012932645917799</v>
      </c>
      <c r="CJ12" s="17">
        <v>0.186536753243184</v>
      </c>
      <c r="CK12" s="17"/>
      <c r="CL12" s="17">
        <v>0.29318903918743799</v>
      </c>
      <c r="CM12" s="17"/>
      <c r="CN12" s="17">
        <v>0.26225916351609802</v>
      </c>
      <c r="CO12" s="17">
        <v>0.25743588177927501</v>
      </c>
      <c r="CP12" s="17">
        <v>0.26216281003202002</v>
      </c>
    </row>
    <row r="13" spans="2:94" ht="29" x14ac:dyDescent="0.35">
      <c r="B13" s="18" t="s">
        <v>386</v>
      </c>
      <c r="C13" s="17">
        <v>0.19581855262907</v>
      </c>
      <c r="D13" s="17">
        <v>0.184431661026731</v>
      </c>
      <c r="E13" s="17">
        <v>0.207505115932859</v>
      </c>
      <c r="F13" s="17"/>
      <c r="G13" s="17">
        <v>0.21280263401281799</v>
      </c>
      <c r="H13" s="17">
        <v>0.22319369862402899</v>
      </c>
      <c r="I13" s="17">
        <v>0.203304091867412</v>
      </c>
      <c r="J13" s="17">
        <v>0.17217068704733801</v>
      </c>
      <c r="K13" s="17">
        <v>0.16485587526037601</v>
      </c>
      <c r="L13" s="17">
        <v>0.195913062684829</v>
      </c>
      <c r="M13" s="17"/>
      <c r="N13" s="17">
        <v>0.191814913037202</v>
      </c>
      <c r="O13" s="17">
        <v>0.19410564604007899</v>
      </c>
      <c r="P13" s="17">
        <v>0.209609985405668</v>
      </c>
      <c r="Q13" s="17">
        <v>0.18729479785310901</v>
      </c>
      <c r="R13" s="17"/>
      <c r="S13" s="17">
        <v>0.200016161604054</v>
      </c>
      <c r="T13" s="17">
        <v>0.19003334295795599</v>
      </c>
      <c r="U13" s="17">
        <v>0.17941746354774499</v>
      </c>
      <c r="V13" s="17">
        <v>0.165990450892572</v>
      </c>
      <c r="W13" s="17">
        <v>0.20728686314696501</v>
      </c>
      <c r="X13" s="17">
        <v>0.199612383892392</v>
      </c>
      <c r="Y13" s="17">
        <v>0.20326133949772801</v>
      </c>
      <c r="Z13" s="17">
        <v>0.233714330380214</v>
      </c>
      <c r="AA13" s="17">
        <v>0.19469197476391301</v>
      </c>
      <c r="AB13" s="17">
        <v>0.20104465106885799</v>
      </c>
      <c r="AC13" s="17">
        <v>0.20704102367044799</v>
      </c>
      <c r="AD13" s="17"/>
      <c r="AE13" s="17">
        <v>0.190341601474592</v>
      </c>
      <c r="AF13" s="17">
        <v>0.20097494526919699</v>
      </c>
      <c r="AG13" s="17">
        <v>0.190130768594866</v>
      </c>
      <c r="AH13" s="17"/>
      <c r="AI13" s="17">
        <v>0.20341912645316501</v>
      </c>
      <c r="AJ13" s="17">
        <v>0.19240858040098399</v>
      </c>
      <c r="AK13" s="17">
        <v>0.21760662703398301</v>
      </c>
      <c r="AL13" s="17">
        <v>0.164423399175541</v>
      </c>
      <c r="AM13" s="17">
        <v>0.19386166652915399</v>
      </c>
      <c r="AN13" s="17"/>
      <c r="AO13" s="17">
        <v>0.209198508394601</v>
      </c>
      <c r="AP13" s="17">
        <v>0.19254829545083699</v>
      </c>
      <c r="AQ13" s="17">
        <v>0.23765456218838399</v>
      </c>
      <c r="AR13" s="17"/>
      <c r="AS13" s="17">
        <v>0.19333134725413401</v>
      </c>
      <c r="AT13" s="17">
        <v>0.189335004244992</v>
      </c>
      <c r="AU13" s="17">
        <v>0.187417390688116</v>
      </c>
      <c r="AV13" s="17">
        <v>0.226570037032405</v>
      </c>
      <c r="AW13" s="17">
        <v>0.25448781797904302</v>
      </c>
      <c r="AX13" s="17"/>
      <c r="AY13" s="17">
        <v>0.157174833459824</v>
      </c>
      <c r="AZ13" s="17">
        <v>0.13679969231786401</v>
      </c>
      <c r="BA13" s="17">
        <v>0.21033560211923499</v>
      </c>
      <c r="BB13" s="17">
        <v>0.14776240518192801</v>
      </c>
      <c r="BC13" s="17">
        <v>0.21804205979313401</v>
      </c>
      <c r="BD13" s="17">
        <v>0.170658353922335</v>
      </c>
      <c r="BE13" s="17">
        <v>0.228687107668998</v>
      </c>
      <c r="BF13" s="17">
        <v>0.1854238349782</v>
      </c>
      <c r="BG13" s="17">
        <v>0.1943378926729</v>
      </c>
      <c r="BH13" s="17">
        <v>0.22302261401725301</v>
      </c>
      <c r="BI13" s="17">
        <v>0.20797876411705399</v>
      </c>
      <c r="BJ13" s="17">
        <v>0.192585473885102</v>
      </c>
      <c r="BK13" s="17">
        <v>0.202062472746213</v>
      </c>
      <c r="BL13" s="17">
        <v>0.19832178605975001</v>
      </c>
      <c r="BM13" s="17">
        <v>0.17959089385200999</v>
      </c>
      <c r="BN13" s="17">
        <v>0.23271053101845199</v>
      </c>
      <c r="BO13" s="17"/>
      <c r="BP13" s="17">
        <v>0.19635882034279201</v>
      </c>
      <c r="BQ13" s="17">
        <v>0.20414842084940599</v>
      </c>
      <c r="BR13" s="17">
        <v>0.213450320910099</v>
      </c>
      <c r="BS13" s="17">
        <v>0.18552527295429599</v>
      </c>
      <c r="BT13" s="17">
        <v>0.19385477400696999</v>
      </c>
      <c r="BU13" s="17">
        <v>0.15341817992418499</v>
      </c>
      <c r="BV13" s="17"/>
      <c r="BW13" s="17">
        <v>0.15877346207179699</v>
      </c>
      <c r="BX13" s="17">
        <v>0.20559634568792301</v>
      </c>
      <c r="BY13" s="17">
        <v>0.18501336336794399</v>
      </c>
      <c r="BZ13" s="17">
        <v>0.18326160276457301</v>
      </c>
      <c r="CA13" s="17">
        <v>0.22488133999780199</v>
      </c>
      <c r="CB13" s="17">
        <v>0.24249289457770901</v>
      </c>
      <c r="CC13" s="17">
        <v>0.175577666105667</v>
      </c>
      <c r="CD13" s="17">
        <v>0.284603509136655</v>
      </c>
      <c r="CE13" s="17"/>
      <c r="CF13" s="17">
        <v>0.21044399037608899</v>
      </c>
      <c r="CG13" s="17">
        <v>0.19743345031474699</v>
      </c>
      <c r="CH13" s="17">
        <v>0.20378938422939499</v>
      </c>
      <c r="CI13" s="17">
        <v>0.17721248594515501</v>
      </c>
      <c r="CJ13" s="17">
        <v>0.13699603983702999</v>
      </c>
      <c r="CK13" s="17"/>
      <c r="CL13" s="17">
        <v>0.23078329554889401</v>
      </c>
      <c r="CM13" s="17"/>
      <c r="CN13" s="17">
        <v>0.18798779087891701</v>
      </c>
      <c r="CO13" s="17">
        <v>0.20093311187684901</v>
      </c>
      <c r="CP13" s="17">
        <v>0.20964343390762899</v>
      </c>
    </row>
    <row r="14" spans="2:94" ht="43.5" x14ac:dyDescent="0.35">
      <c r="B14" s="18" t="s">
        <v>387</v>
      </c>
      <c r="C14" s="17">
        <v>0.188862890535233</v>
      </c>
      <c r="D14" s="17">
        <v>0.19767171512312301</v>
      </c>
      <c r="E14" s="17">
        <v>0.18071070871351499</v>
      </c>
      <c r="F14" s="17"/>
      <c r="G14" s="17">
        <v>0.20380416125474601</v>
      </c>
      <c r="H14" s="17">
        <v>0.199287992390139</v>
      </c>
      <c r="I14" s="17">
        <v>0.21319553158049301</v>
      </c>
      <c r="J14" s="17">
        <v>0.173206230584942</v>
      </c>
      <c r="K14" s="17">
        <v>0.16690862087605801</v>
      </c>
      <c r="L14" s="17">
        <v>0.177965656004546</v>
      </c>
      <c r="M14" s="17"/>
      <c r="N14" s="17">
        <v>0.200809110344016</v>
      </c>
      <c r="O14" s="17">
        <v>0.19565302686217301</v>
      </c>
      <c r="P14" s="17">
        <v>0.187929466077013</v>
      </c>
      <c r="Q14" s="17">
        <v>0.17217270354808101</v>
      </c>
      <c r="R14" s="17"/>
      <c r="S14" s="17">
        <v>0.207606868412406</v>
      </c>
      <c r="T14" s="17">
        <v>0.203537207622008</v>
      </c>
      <c r="U14" s="17">
        <v>0.15836508016787401</v>
      </c>
      <c r="V14" s="17">
        <v>0.19282409753066901</v>
      </c>
      <c r="W14" s="17">
        <v>0.18504037588323199</v>
      </c>
      <c r="X14" s="17">
        <v>0.19007681168921101</v>
      </c>
      <c r="Y14" s="17">
        <v>0.170308438188538</v>
      </c>
      <c r="Z14" s="17">
        <v>0.18292698029315399</v>
      </c>
      <c r="AA14" s="17">
        <v>0.197313348474321</v>
      </c>
      <c r="AB14" s="17">
        <v>0.15857307429334699</v>
      </c>
      <c r="AC14" s="17">
        <v>0.21346292814585199</v>
      </c>
      <c r="AD14" s="17"/>
      <c r="AE14" s="17">
        <v>0.17501570238456901</v>
      </c>
      <c r="AF14" s="17">
        <v>0.19463908463055901</v>
      </c>
      <c r="AG14" s="17">
        <v>0.20219244158303301</v>
      </c>
      <c r="AH14" s="17"/>
      <c r="AI14" s="17">
        <v>0.19583365770451799</v>
      </c>
      <c r="AJ14" s="17">
        <v>0.18707225951793999</v>
      </c>
      <c r="AK14" s="17">
        <v>0.201251296361667</v>
      </c>
      <c r="AL14" s="17">
        <v>9.1177367087550601E-2</v>
      </c>
      <c r="AM14" s="17">
        <v>0.18233523230783999</v>
      </c>
      <c r="AN14" s="17"/>
      <c r="AO14" s="17">
        <v>0.232274028192474</v>
      </c>
      <c r="AP14" s="17">
        <v>0.185336850984166</v>
      </c>
      <c r="AQ14" s="17">
        <v>0.24469378553309101</v>
      </c>
      <c r="AR14" s="17"/>
      <c r="AS14" s="17">
        <v>0.15947305463261599</v>
      </c>
      <c r="AT14" s="17">
        <v>0.17636260206622201</v>
      </c>
      <c r="AU14" s="17">
        <v>0.20750017471104201</v>
      </c>
      <c r="AV14" s="17">
        <v>0.23441701457398101</v>
      </c>
      <c r="AW14" s="17">
        <v>0.25496960631881299</v>
      </c>
      <c r="AX14" s="17"/>
      <c r="AY14" s="17">
        <v>0.122793123634469</v>
      </c>
      <c r="AZ14" s="17">
        <v>0.18057628823254501</v>
      </c>
      <c r="BA14" s="17">
        <v>0.19118367448917201</v>
      </c>
      <c r="BB14" s="17">
        <v>0.165296873931642</v>
      </c>
      <c r="BC14" s="17">
        <v>0.194023593327877</v>
      </c>
      <c r="BD14" s="17">
        <v>0.21595474335746101</v>
      </c>
      <c r="BE14" s="17">
        <v>0.19189510310501301</v>
      </c>
      <c r="BF14" s="17">
        <v>0.20027942244954799</v>
      </c>
      <c r="BG14" s="17">
        <v>0.172445443007126</v>
      </c>
      <c r="BH14" s="17">
        <v>0.203150735333059</v>
      </c>
      <c r="BI14" s="17">
        <v>0.166724041259456</v>
      </c>
      <c r="BJ14" s="17">
        <v>0.19584785269250901</v>
      </c>
      <c r="BK14" s="17">
        <v>0.21593390215257299</v>
      </c>
      <c r="BL14" s="17">
        <v>0.13436011128256101</v>
      </c>
      <c r="BM14" s="17">
        <v>0.24323760680181999</v>
      </c>
      <c r="BN14" s="17">
        <v>0.25005431936585998</v>
      </c>
      <c r="BO14" s="17"/>
      <c r="BP14" s="17">
        <v>0.22363583877071899</v>
      </c>
      <c r="BQ14" s="17">
        <v>0.17073110483260301</v>
      </c>
      <c r="BR14" s="17">
        <v>0.201705611998128</v>
      </c>
      <c r="BS14" s="17">
        <v>0.177174138903782</v>
      </c>
      <c r="BT14" s="17">
        <v>0.15136685009072401</v>
      </c>
      <c r="BU14" s="17">
        <v>0.22129748031775401</v>
      </c>
      <c r="BV14" s="17"/>
      <c r="BW14" s="17">
        <v>0.18874294993653901</v>
      </c>
      <c r="BX14" s="17">
        <v>0.18483936786090399</v>
      </c>
      <c r="BY14" s="17">
        <v>0.19341436446107299</v>
      </c>
      <c r="BZ14" s="17">
        <v>0.18627309364892999</v>
      </c>
      <c r="CA14" s="17">
        <v>0.20315266828619599</v>
      </c>
      <c r="CB14" s="17">
        <v>0.139842949561995</v>
      </c>
      <c r="CC14" s="17">
        <v>0.212464455536644</v>
      </c>
      <c r="CD14" s="17">
        <v>0.21751901561610901</v>
      </c>
      <c r="CE14" s="17"/>
      <c r="CF14" s="17">
        <v>0.208313142455581</v>
      </c>
      <c r="CG14" s="17">
        <v>0.186915074687664</v>
      </c>
      <c r="CH14" s="17">
        <v>0.189806984669247</v>
      </c>
      <c r="CI14" s="17">
        <v>0.177932371975148</v>
      </c>
      <c r="CJ14" s="17">
        <v>0.19817385729703599</v>
      </c>
      <c r="CK14" s="17"/>
      <c r="CL14" s="17">
        <v>0.204258099662251</v>
      </c>
      <c r="CM14" s="17"/>
      <c r="CN14" s="17">
        <v>0.16937207991247999</v>
      </c>
      <c r="CO14" s="17">
        <v>0.19049658713974599</v>
      </c>
      <c r="CP14" s="17">
        <v>0.23210452183119201</v>
      </c>
    </row>
    <row r="15" spans="2:94" ht="58" x14ac:dyDescent="0.35">
      <c r="B15" s="18" t="s">
        <v>388</v>
      </c>
      <c r="C15" s="17">
        <v>0.18735904764671599</v>
      </c>
      <c r="D15" s="17">
        <v>0.180127454978975</v>
      </c>
      <c r="E15" s="17">
        <v>0.19244200942983899</v>
      </c>
      <c r="F15" s="17"/>
      <c r="G15" s="17">
        <v>0.22911590894165099</v>
      </c>
      <c r="H15" s="17">
        <v>0.205894804809997</v>
      </c>
      <c r="I15" s="17">
        <v>0.18426519751142101</v>
      </c>
      <c r="J15" s="17">
        <v>0.188186253026007</v>
      </c>
      <c r="K15" s="17">
        <v>0.161938173644088</v>
      </c>
      <c r="L15" s="17">
        <v>0.163178857211383</v>
      </c>
      <c r="M15" s="17"/>
      <c r="N15" s="17">
        <v>0.19062310511125399</v>
      </c>
      <c r="O15" s="17">
        <v>0.16800781299369799</v>
      </c>
      <c r="P15" s="17">
        <v>0.19838030377476501</v>
      </c>
      <c r="Q15" s="17">
        <v>0.19480378966784401</v>
      </c>
      <c r="R15" s="17"/>
      <c r="S15" s="17">
        <v>0.23105123029246399</v>
      </c>
      <c r="T15" s="17">
        <v>0.173783131659902</v>
      </c>
      <c r="U15" s="17">
        <v>0.17739755537725099</v>
      </c>
      <c r="V15" s="17">
        <v>0.180776289912079</v>
      </c>
      <c r="W15" s="17">
        <v>0.16596315569580999</v>
      </c>
      <c r="X15" s="17">
        <v>0.191533932940367</v>
      </c>
      <c r="Y15" s="17">
        <v>0.17616081877280301</v>
      </c>
      <c r="Z15" s="17">
        <v>0.20913614819065501</v>
      </c>
      <c r="AA15" s="17">
        <v>0.175091240888371</v>
      </c>
      <c r="AB15" s="17">
        <v>0.18722447510579199</v>
      </c>
      <c r="AC15" s="17">
        <v>0.17827985589794099</v>
      </c>
      <c r="AD15" s="17"/>
      <c r="AE15" s="17">
        <v>0.165635598929121</v>
      </c>
      <c r="AF15" s="17">
        <v>0.19086200925654401</v>
      </c>
      <c r="AG15" s="17">
        <v>0.205987380373478</v>
      </c>
      <c r="AH15" s="17"/>
      <c r="AI15" s="17">
        <v>0.151404477968165</v>
      </c>
      <c r="AJ15" s="17">
        <v>0.21938599187674901</v>
      </c>
      <c r="AK15" s="17">
        <v>0.174392175275878</v>
      </c>
      <c r="AL15" s="17">
        <v>0.130463150751018</v>
      </c>
      <c r="AM15" s="17">
        <v>0.213595479282843</v>
      </c>
      <c r="AN15" s="17"/>
      <c r="AO15" s="17">
        <v>0.153573160196431</v>
      </c>
      <c r="AP15" s="17">
        <v>0.22122275729085</v>
      </c>
      <c r="AQ15" s="17">
        <v>0.16590344661466899</v>
      </c>
      <c r="AR15" s="17"/>
      <c r="AS15" s="17">
        <v>0.207043394006066</v>
      </c>
      <c r="AT15" s="17">
        <v>0.17695197033844401</v>
      </c>
      <c r="AU15" s="17">
        <v>0.19191397438497201</v>
      </c>
      <c r="AV15" s="17">
        <v>0.18506278128154</v>
      </c>
      <c r="AW15" s="17">
        <v>0.16511048509898399</v>
      </c>
      <c r="AX15" s="17"/>
      <c r="AY15" s="17">
        <v>0.16008497514848899</v>
      </c>
      <c r="AZ15" s="17">
        <v>0.22982040559665001</v>
      </c>
      <c r="BA15" s="17">
        <v>0.22255921433827999</v>
      </c>
      <c r="BB15" s="17">
        <v>0.154562988534587</v>
      </c>
      <c r="BC15" s="17">
        <v>0.17758794030281999</v>
      </c>
      <c r="BD15" s="17">
        <v>0.231214595992322</v>
      </c>
      <c r="BE15" s="17">
        <v>0.15516662958834401</v>
      </c>
      <c r="BF15" s="17">
        <v>0.19094681217359899</v>
      </c>
      <c r="BG15" s="17">
        <v>0.23284292766131501</v>
      </c>
      <c r="BH15" s="17">
        <v>0.132008726875709</v>
      </c>
      <c r="BI15" s="17">
        <v>0.15828405728511399</v>
      </c>
      <c r="BJ15" s="17">
        <v>0.14795967721636</v>
      </c>
      <c r="BK15" s="17">
        <v>0.17284335762577499</v>
      </c>
      <c r="BL15" s="17">
        <v>0.17798620076189101</v>
      </c>
      <c r="BM15" s="17">
        <v>0.19006268769729701</v>
      </c>
      <c r="BN15" s="17">
        <v>0.23617120041735201</v>
      </c>
      <c r="BO15" s="17"/>
      <c r="BP15" s="17">
        <v>0.22294254504893601</v>
      </c>
      <c r="BQ15" s="17">
        <v>0.202653422731599</v>
      </c>
      <c r="BR15" s="17">
        <v>0.15846703088229</v>
      </c>
      <c r="BS15" s="17">
        <v>0.176216541931806</v>
      </c>
      <c r="BT15" s="17">
        <v>0.144528657623408</v>
      </c>
      <c r="BU15" s="17">
        <v>0.15369066046985999</v>
      </c>
      <c r="BV15" s="17"/>
      <c r="BW15" s="17">
        <v>0.194755312485101</v>
      </c>
      <c r="BX15" s="17">
        <v>0.19970099319825799</v>
      </c>
      <c r="BY15" s="17">
        <v>0.17469608137312401</v>
      </c>
      <c r="BZ15" s="17">
        <v>0.17236844582243999</v>
      </c>
      <c r="CA15" s="17">
        <v>0.19709596694284701</v>
      </c>
      <c r="CB15" s="17">
        <v>0.197639169205476</v>
      </c>
      <c r="CC15" s="17">
        <v>0.29016117095404698</v>
      </c>
      <c r="CD15" s="17">
        <v>0.22208844364779501</v>
      </c>
      <c r="CE15" s="17"/>
      <c r="CF15" s="17">
        <v>0.18974749619193301</v>
      </c>
      <c r="CG15" s="17">
        <v>0.16967223328377001</v>
      </c>
      <c r="CH15" s="17">
        <v>0.18191195838906199</v>
      </c>
      <c r="CI15" s="17">
        <v>0.23286694675976199</v>
      </c>
      <c r="CJ15" s="17">
        <v>0.229199170247533</v>
      </c>
      <c r="CK15" s="17"/>
      <c r="CL15" s="17">
        <v>0.19789477137915401</v>
      </c>
      <c r="CM15" s="17"/>
      <c r="CN15" s="17">
        <v>0.19935558904706299</v>
      </c>
      <c r="CO15" s="17">
        <v>0.18988325146537799</v>
      </c>
      <c r="CP15" s="17">
        <v>0.157934702363552</v>
      </c>
    </row>
    <row r="16" spans="2:94" ht="29" x14ac:dyDescent="0.35">
      <c r="B16" s="18" t="s">
        <v>389</v>
      </c>
      <c r="C16" s="17">
        <v>0.158967514036184</v>
      </c>
      <c r="D16" s="17">
        <v>0.18415394968601201</v>
      </c>
      <c r="E16" s="17">
        <v>0.135174101417606</v>
      </c>
      <c r="F16" s="17"/>
      <c r="G16" s="17">
        <v>0.16937491977225</v>
      </c>
      <c r="H16" s="17">
        <v>0.152999183964146</v>
      </c>
      <c r="I16" s="17">
        <v>0.16322575825194199</v>
      </c>
      <c r="J16" s="17">
        <v>0.16017475855924199</v>
      </c>
      <c r="K16" s="17">
        <v>0.16686839904641601</v>
      </c>
      <c r="L16" s="17">
        <v>0.147156856795918</v>
      </c>
      <c r="M16" s="17"/>
      <c r="N16" s="17">
        <v>0.14601102890859</v>
      </c>
      <c r="O16" s="17">
        <v>0.17565211043725601</v>
      </c>
      <c r="P16" s="17">
        <v>0.152881228125199</v>
      </c>
      <c r="Q16" s="17">
        <v>0.16190089270477301</v>
      </c>
      <c r="R16" s="17"/>
      <c r="S16" s="17">
        <v>0.15220125868456899</v>
      </c>
      <c r="T16" s="17">
        <v>0.16092221771506801</v>
      </c>
      <c r="U16" s="17">
        <v>0.14937410439026899</v>
      </c>
      <c r="V16" s="17">
        <v>0.166651807307343</v>
      </c>
      <c r="W16" s="17">
        <v>0.123434000377868</v>
      </c>
      <c r="X16" s="17">
        <v>0.19242173634811699</v>
      </c>
      <c r="Y16" s="17">
        <v>0.155087300182496</v>
      </c>
      <c r="Z16" s="17">
        <v>0.13993254507574901</v>
      </c>
      <c r="AA16" s="17">
        <v>0.15406082701720999</v>
      </c>
      <c r="AB16" s="17">
        <v>0.17725843299551</v>
      </c>
      <c r="AC16" s="17">
        <v>0.163196822481813</v>
      </c>
      <c r="AD16" s="17"/>
      <c r="AE16" s="17">
        <v>0.18249363836971599</v>
      </c>
      <c r="AF16" s="17">
        <v>0.14361133509025201</v>
      </c>
      <c r="AG16" s="17">
        <v>0.166434498806565</v>
      </c>
      <c r="AH16" s="17"/>
      <c r="AI16" s="17">
        <v>0.18211595972022701</v>
      </c>
      <c r="AJ16" s="17">
        <v>0.14860906144483699</v>
      </c>
      <c r="AK16" s="17">
        <v>0.15470124064142099</v>
      </c>
      <c r="AL16" s="17">
        <v>0.258312642006856</v>
      </c>
      <c r="AM16" s="17">
        <v>0.13852400673526499</v>
      </c>
      <c r="AN16" s="17"/>
      <c r="AO16" s="17">
        <v>0.16712044666867301</v>
      </c>
      <c r="AP16" s="17">
        <v>0.14521758299794299</v>
      </c>
      <c r="AQ16" s="17">
        <v>0.16237160192608599</v>
      </c>
      <c r="AR16" s="17"/>
      <c r="AS16" s="17">
        <v>0.16411029145731201</v>
      </c>
      <c r="AT16" s="17">
        <v>0.166213807477331</v>
      </c>
      <c r="AU16" s="17">
        <v>0.15006975098080999</v>
      </c>
      <c r="AV16" s="17">
        <v>0.145495993690827</v>
      </c>
      <c r="AW16" s="17">
        <v>0.123807467731814</v>
      </c>
      <c r="AX16" s="17"/>
      <c r="AY16" s="17">
        <v>0.234837284664344</v>
      </c>
      <c r="AZ16" s="17">
        <v>0.15007408361441299</v>
      </c>
      <c r="BA16" s="17">
        <v>0.18596912475403199</v>
      </c>
      <c r="BB16" s="17">
        <v>0.15566859848701101</v>
      </c>
      <c r="BC16" s="17">
        <v>0.14394939335066201</v>
      </c>
      <c r="BD16" s="17">
        <v>0.18644567471871201</v>
      </c>
      <c r="BE16" s="17">
        <v>0.16130351143786401</v>
      </c>
      <c r="BF16" s="17">
        <v>0.15566350797799799</v>
      </c>
      <c r="BG16" s="17">
        <v>0.15041133325134101</v>
      </c>
      <c r="BH16" s="17">
        <v>0.14485020683467201</v>
      </c>
      <c r="BI16" s="17">
        <v>0.15883612500559499</v>
      </c>
      <c r="BJ16" s="17">
        <v>0.16375488853929299</v>
      </c>
      <c r="BK16" s="17">
        <v>0.125971466661633</v>
      </c>
      <c r="BL16" s="17">
        <v>0.11135498789673801</v>
      </c>
      <c r="BM16" s="17">
        <v>0.160652546284072</v>
      </c>
      <c r="BN16" s="17">
        <v>0.159018159993042</v>
      </c>
      <c r="BO16" s="17"/>
      <c r="BP16" s="17">
        <v>0.16058124386946501</v>
      </c>
      <c r="BQ16" s="17">
        <v>0.156193142404596</v>
      </c>
      <c r="BR16" s="17">
        <v>0.18439113197210599</v>
      </c>
      <c r="BS16" s="17">
        <v>0.15397214626701899</v>
      </c>
      <c r="BT16" s="17">
        <v>0.14228356086059399</v>
      </c>
      <c r="BU16" s="17">
        <v>0.15685664693519899</v>
      </c>
      <c r="BV16" s="17"/>
      <c r="BW16" s="17">
        <v>0.19294094457310601</v>
      </c>
      <c r="BX16" s="17">
        <v>0.161729783104547</v>
      </c>
      <c r="BY16" s="17">
        <v>0.159590785465826</v>
      </c>
      <c r="BZ16" s="17">
        <v>0.17991896542602001</v>
      </c>
      <c r="CA16" s="17">
        <v>0.12031541310626601</v>
      </c>
      <c r="CB16" s="17">
        <v>0.20359572102238699</v>
      </c>
      <c r="CC16" s="17">
        <v>0.16354572180756699</v>
      </c>
      <c r="CD16" s="17">
        <v>0.10972445715974501</v>
      </c>
      <c r="CE16" s="17"/>
      <c r="CF16" s="17">
        <v>0.202935083976169</v>
      </c>
      <c r="CG16" s="17">
        <v>0.15475222755757101</v>
      </c>
      <c r="CH16" s="17">
        <v>0.150112000147029</v>
      </c>
      <c r="CI16" s="17">
        <v>0.164986550757803</v>
      </c>
      <c r="CJ16" s="17">
        <v>0.16597017255160901</v>
      </c>
      <c r="CK16" s="17"/>
      <c r="CL16" s="17">
        <v>0.174841564968932</v>
      </c>
      <c r="CM16" s="17"/>
      <c r="CN16" s="17">
        <v>0.14249953631477599</v>
      </c>
      <c r="CO16" s="17">
        <v>0.17135379671937001</v>
      </c>
      <c r="CP16" s="17">
        <v>0.186743409012084</v>
      </c>
    </row>
    <row r="17" spans="2:94" ht="43.5" x14ac:dyDescent="0.35">
      <c r="B17" s="18" t="s">
        <v>390</v>
      </c>
      <c r="C17" s="17">
        <v>0.140698359866745</v>
      </c>
      <c r="D17" s="17">
        <v>0.15814828543583301</v>
      </c>
      <c r="E17" s="17">
        <v>0.12422435663647501</v>
      </c>
      <c r="F17" s="17"/>
      <c r="G17" s="17">
        <v>0.170290345839965</v>
      </c>
      <c r="H17" s="17">
        <v>0.13754415003600701</v>
      </c>
      <c r="I17" s="17">
        <v>0.12337595161470701</v>
      </c>
      <c r="J17" s="17">
        <v>0.123645338927225</v>
      </c>
      <c r="K17" s="17">
        <v>0.14263490180049501</v>
      </c>
      <c r="L17" s="17">
        <v>0.15014615466378101</v>
      </c>
      <c r="M17" s="17"/>
      <c r="N17" s="17">
        <v>0.179971875319201</v>
      </c>
      <c r="O17" s="17">
        <v>0.13173173141039099</v>
      </c>
      <c r="P17" s="17">
        <v>0.12325359405759501</v>
      </c>
      <c r="Q17" s="17">
        <v>0.12289485202683099</v>
      </c>
      <c r="R17" s="17"/>
      <c r="S17" s="17">
        <v>0.173124878136346</v>
      </c>
      <c r="T17" s="17">
        <v>0.139261175855522</v>
      </c>
      <c r="U17" s="17">
        <v>0.12924413232611601</v>
      </c>
      <c r="V17" s="17">
        <v>0.15435044539856399</v>
      </c>
      <c r="W17" s="17">
        <v>0.139324690503315</v>
      </c>
      <c r="X17" s="17">
        <v>0.111338720788299</v>
      </c>
      <c r="Y17" s="17">
        <v>0.121782660433881</v>
      </c>
      <c r="Z17" s="17">
        <v>0.110387759152513</v>
      </c>
      <c r="AA17" s="17">
        <v>0.151707479681496</v>
      </c>
      <c r="AB17" s="17">
        <v>0.13158776187429699</v>
      </c>
      <c r="AC17" s="17">
        <v>0.148900586599514</v>
      </c>
      <c r="AD17" s="17"/>
      <c r="AE17" s="17">
        <v>0.144052978334617</v>
      </c>
      <c r="AF17" s="17">
        <v>0.149842335889151</v>
      </c>
      <c r="AG17" s="17">
        <v>0.11705252164855</v>
      </c>
      <c r="AH17" s="17"/>
      <c r="AI17" s="17">
        <v>0.14737287792680201</v>
      </c>
      <c r="AJ17" s="17">
        <v>0.15483483447966001</v>
      </c>
      <c r="AK17" s="17">
        <v>0.18827684485318399</v>
      </c>
      <c r="AL17" s="17">
        <v>0.11502189776124799</v>
      </c>
      <c r="AM17" s="17">
        <v>8.2310779850581606E-2</v>
      </c>
      <c r="AN17" s="17"/>
      <c r="AO17" s="17">
        <v>0.16115602327324199</v>
      </c>
      <c r="AP17" s="17">
        <v>0.14328100662926799</v>
      </c>
      <c r="AQ17" s="17">
        <v>0.17905777250421501</v>
      </c>
      <c r="AR17" s="17"/>
      <c r="AS17" s="17">
        <v>0.123484601551965</v>
      </c>
      <c r="AT17" s="17">
        <v>0.119789826122636</v>
      </c>
      <c r="AU17" s="17">
        <v>0.15532351302590999</v>
      </c>
      <c r="AV17" s="17">
        <v>0.21059009107580401</v>
      </c>
      <c r="AW17" s="17">
        <v>0.10916840360045101</v>
      </c>
      <c r="AX17" s="17"/>
      <c r="AY17" s="17">
        <v>0.102545234597144</v>
      </c>
      <c r="AZ17" s="17">
        <v>0.101464810039993</v>
      </c>
      <c r="BA17" s="17">
        <v>0.13501748852651499</v>
      </c>
      <c r="BB17" s="17">
        <v>0.11420109172125301</v>
      </c>
      <c r="BC17" s="17">
        <v>0.147336896789551</v>
      </c>
      <c r="BD17" s="17">
        <v>0.14656139938733501</v>
      </c>
      <c r="BE17" s="17">
        <v>0.106552192421805</v>
      </c>
      <c r="BF17" s="17">
        <v>0.115902540328032</v>
      </c>
      <c r="BG17" s="17">
        <v>0.136167067349281</v>
      </c>
      <c r="BH17" s="17">
        <v>0.17701822052635599</v>
      </c>
      <c r="BI17" s="17">
        <v>0.154901037648638</v>
      </c>
      <c r="BJ17" s="17">
        <v>0.17994684208234599</v>
      </c>
      <c r="BK17" s="17">
        <v>0.14147161575294601</v>
      </c>
      <c r="BL17" s="17">
        <v>0.22455021594453101</v>
      </c>
      <c r="BM17" s="17">
        <v>0.26048328146078997</v>
      </c>
      <c r="BN17" s="17">
        <v>0.18450175540667499</v>
      </c>
      <c r="BO17" s="17"/>
      <c r="BP17" s="17">
        <v>0.15433838555636201</v>
      </c>
      <c r="BQ17" s="17">
        <v>0.147064950539149</v>
      </c>
      <c r="BR17" s="17">
        <v>0.125922165461677</v>
      </c>
      <c r="BS17" s="17">
        <v>0.13031511064388601</v>
      </c>
      <c r="BT17" s="17">
        <v>0.127316521128233</v>
      </c>
      <c r="BU17" s="17">
        <v>0.15332071366133199</v>
      </c>
      <c r="BV17" s="17"/>
      <c r="BW17" s="17">
        <v>0.13617777406530601</v>
      </c>
      <c r="BX17" s="17">
        <v>0.120326516025606</v>
      </c>
      <c r="BY17" s="17">
        <v>0.16470535386261501</v>
      </c>
      <c r="BZ17" s="17">
        <v>0.13225343961321501</v>
      </c>
      <c r="CA17" s="17">
        <v>0.162202387415806</v>
      </c>
      <c r="CB17" s="17">
        <v>0.149303703765607</v>
      </c>
      <c r="CC17" s="17">
        <v>0.13325768356947601</v>
      </c>
      <c r="CD17" s="17">
        <v>8.0222679097085803E-2</v>
      </c>
      <c r="CE17" s="17"/>
      <c r="CF17" s="17">
        <v>0.21867697446218901</v>
      </c>
      <c r="CG17" s="17">
        <v>0.15289331804355699</v>
      </c>
      <c r="CH17" s="17">
        <v>0.130172910101433</v>
      </c>
      <c r="CI17" s="17">
        <v>0.103809052022728</v>
      </c>
      <c r="CJ17" s="17">
        <v>9.6675088951307706E-2</v>
      </c>
      <c r="CK17" s="17"/>
      <c r="CL17" s="17">
        <v>0.160001596703609</v>
      </c>
      <c r="CM17" s="17"/>
      <c r="CN17" s="17">
        <v>0.121536336513938</v>
      </c>
      <c r="CO17" s="17">
        <v>0.15010250892669499</v>
      </c>
      <c r="CP17" s="17">
        <v>0.17700429946861901</v>
      </c>
    </row>
    <row r="18" spans="2:94" x14ac:dyDescent="0.35">
      <c r="B18" s="18" t="s">
        <v>391</v>
      </c>
      <c r="C18" s="17">
        <v>0.121596012301595</v>
      </c>
      <c r="D18" s="17">
        <v>0.16573474884703199</v>
      </c>
      <c r="E18" s="17">
        <v>7.9014003146294601E-2</v>
      </c>
      <c r="F18" s="17"/>
      <c r="G18" s="17">
        <v>0.104347062123426</v>
      </c>
      <c r="H18" s="17">
        <v>0.110583338917389</v>
      </c>
      <c r="I18" s="17">
        <v>9.9942286749154202E-2</v>
      </c>
      <c r="J18" s="17">
        <v>0.12420845380001699</v>
      </c>
      <c r="K18" s="17">
        <v>0.109016389156708</v>
      </c>
      <c r="L18" s="17">
        <v>0.16608371036913899</v>
      </c>
      <c r="M18" s="17"/>
      <c r="N18" s="17">
        <v>0.13628009904743901</v>
      </c>
      <c r="O18" s="17">
        <v>0.111257757463777</v>
      </c>
      <c r="P18" s="17">
        <v>0.124767978086849</v>
      </c>
      <c r="Q18" s="17">
        <v>0.115279171967379</v>
      </c>
      <c r="R18" s="17"/>
      <c r="S18" s="17">
        <v>0.134673909996567</v>
      </c>
      <c r="T18" s="17">
        <v>0.107408673817722</v>
      </c>
      <c r="U18" s="17">
        <v>8.1275047848667306E-2</v>
      </c>
      <c r="V18" s="17">
        <v>0.139727079922462</v>
      </c>
      <c r="W18" s="17">
        <v>0.145872053502138</v>
      </c>
      <c r="X18" s="17">
        <v>0.14714789610410101</v>
      </c>
      <c r="Y18" s="17">
        <v>8.9822523680782196E-2</v>
      </c>
      <c r="Z18" s="17">
        <v>0.14184945455647499</v>
      </c>
      <c r="AA18" s="17">
        <v>9.9570603386665901E-2</v>
      </c>
      <c r="AB18" s="17">
        <v>0.139455034070289</v>
      </c>
      <c r="AC18" s="17">
        <v>0.124752533560193</v>
      </c>
      <c r="AD18" s="17"/>
      <c r="AE18" s="17">
        <v>0.15763611792045101</v>
      </c>
      <c r="AF18" s="17">
        <v>0.112425393405091</v>
      </c>
      <c r="AG18" s="17">
        <v>8.6028636708735201E-2</v>
      </c>
      <c r="AH18" s="17"/>
      <c r="AI18" s="17">
        <v>0.17242279856982701</v>
      </c>
      <c r="AJ18" s="17">
        <v>0.10219219532816801</v>
      </c>
      <c r="AK18" s="17">
        <v>9.97948616238193E-2</v>
      </c>
      <c r="AL18" s="17">
        <v>0.25916923652468599</v>
      </c>
      <c r="AM18" s="17">
        <v>6.3705459775534407E-2</v>
      </c>
      <c r="AN18" s="17"/>
      <c r="AO18" s="17">
        <v>0.17116112691642599</v>
      </c>
      <c r="AP18" s="17">
        <v>9.9760283510644504E-2</v>
      </c>
      <c r="AQ18" s="17">
        <v>0.11120577254873799</v>
      </c>
      <c r="AR18" s="17"/>
      <c r="AS18" s="17">
        <v>0.105886396195342</v>
      </c>
      <c r="AT18" s="17">
        <v>0.110392246370214</v>
      </c>
      <c r="AU18" s="17">
        <v>0.131845845341405</v>
      </c>
      <c r="AV18" s="17">
        <v>9.5717478887375806E-2</v>
      </c>
      <c r="AW18" s="17">
        <v>0.23532630599064999</v>
      </c>
      <c r="AX18" s="17"/>
      <c r="AY18" s="17">
        <v>0.131457237146343</v>
      </c>
      <c r="AZ18" s="17">
        <v>0.10456453681008999</v>
      </c>
      <c r="BA18" s="17">
        <v>0.104087614706317</v>
      </c>
      <c r="BB18" s="17">
        <v>0.135181276108467</v>
      </c>
      <c r="BC18" s="17">
        <v>0.133487704715053</v>
      </c>
      <c r="BD18" s="17">
        <v>0.151812242216844</v>
      </c>
      <c r="BE18" s="17">
        <v>0.124511533883984</v>
      </c>
      <c r="BF18" s="17">
        <v>0.105177665553531</v>
      </c>
      <c r="BG18" s="17">
        <v>9.7063615829302397E-2</v>
      </c>
      <c r="BH18" s="17">
        <v>0.121126545594323</v>
      </c>
      <c r="BI18" s="17">
        <v>0.100691883301247</v>
      </c>
      <c r="BJ18" s="17">
        <v>0.175568016707883</v>
      </c>
      <c r="BK18" s="17">
        <v>0.14308098106006301</v>
      </c>
      <c r="BL18" s="17">
        <v>0.132697001474887</v>
      </c>
      <c r="BM18" s="17">
        <v>0.164965615779363</v>
      </c>
      <c r="BN18" s="17">
        <v>9.2585755381331902E-2</v>
      </c>
      <c r="BO18" s="17"/>
      <c r="BP18" s="17">
        <v>0.12029638412169499</v>
      </c>
      <c r="BQ18" s="17">
        <v>0.122816684679871</v>
      </c>
      <c r="BR18" s="17">
        <v>9.4461676401126501E-2</v>
      </c>
      <c r="BS18" s="17">
        <v>0.12972484779868201</v>
      </c>
      <c r="BT18" s="17">
        <v>0.13166815985229299</v>
      </c>
      <c r="BU18" s="17">
        <v>0.137904758242585</v>
      </c>
      <c r="BV18" s="17"/>
      <c r="BW18" s="17">
        <v>0.118040795041722</v>
      </c>
      <c r="BX18" s="17">
        <v>0.126728329022679</v>
      </c>
      <c r="BY18" s="17">
        <v>0.12111371532236199</v>
      </c>
      <c r="BZ18" s="17">
        <v>0.13227411843482001</v>
      </c>
      <c r="CA18" s="17">
        <v>0.15731746140783701</v>
      </c>
      <c r="CB18" s="17">
        <v>9.2331486655406997E-2</v>
      </c>
      <c r="CC18" s="17">
        <v>0.10623985752877201</v>
      </c>
      <c r="CD18" s="17">
        <v>6.0079465230337199E-2</v>
      </c>
      <c r="CE18" s="17"/>
      <c r="CF18" s="17">
        <v>0.13877729864228</v>
      </c>
      <c r="CG18" s="17">
        <v>0.138490551346137</v>
      </c>
      <c r="CH18" s="17">
        <v>0.119696477030731</v>
      </c>
      <c r="CI18" s="17">
        <v>8.9035205716791702E-2</v>
      </c>
      <c r="CJ18" s="17">
        <v>6.4781784019401503E-2</v>
      </c>
      <c r="CK18" s="17"/>
      <c r="CL18" s="17">
        <v>0.15552905826542601</v>
      </c>
      <c r="CM18" s="17"/>
      <c r="CN18" s="17">
        <v>9.6022066697384306E-2</v>
      </c>
      <c r="CO18" s="17">
        <v>0.142140230566485</v>
      </c>
      <c r="CP18" s="17">
        <v>0.16368883211164001</v>
      </c>
    </row>
    <row r="19" spans="2:94" ht="43.5" x14ac:dyDescent="0.35">
      <c r="B19" s="18" t="s">
        <v>392</v>
      </c>
      <c r="C19" s="17">
        <v>0.11452501375084</v>
      </c>
      <c r="D19" s="17">
        <v>0.12480120647192899</v>
      </c>
      <c r="E19" s="17">
        <v>0.10540069933941699</v>
      </c>
      <c r="F19" s="17"/>
      <c r="G19" s="17">
        <v>0.1424201499379</v>
      </c>
      <c r="H19" s="17">
        <v>0.146656616289213</v>
      </c>
      <c r="I19" s="17">
        <v>0.112560107120053</v>
      </c>
      <c r="J19" s="17">
        <v>0.13606488026252</v>
      </c>
      <c r="K19" s="17">
        <v>9.2564814470037907E-2</v>
      </c>
      <c r="L19" s="17">
        <v>6.8426712455325805E-2</v>
      </c>
      <c r="M19" s="17"/>
      <c r="N19" s="17">
        <v>0.11966563956545501</v>
      </c>
      <c r="O19" s="17">
        <v>0.121366797477914</v>
      </c>
      <c r="P19" s="17">
        <v>0.11576182873022101</v>
      </c>
      <c r="Q19" s="17">
        <v>0.102257444296648</v>
      </c>
      <c r="R19" s="17"/>
      <c r="S19" s="17">
        <v>0.145742183504149</v>
      </c>
      <c r="T19" s="17">
        <v>0.107336666119663</v>
      </c>
      <c r="U19" s="17">
        <v>0.104523554364248</v>
      </c>
      <c r="V19" s="17">
        <v>0.121142127515108</v>
      </c>
      <c r="W19" s="17">
        <v>0.108231596885147</v>
      </c>
      <c r="X19" s="17">
        <v>8.0114476774663795E-2</v>
      </c>
      <c r="Y19" s="17">
        <v>0.13101428074082899</v>
      </c>
      <c r="Z19" s="17">
        <v>0.15576050551244799</v>
      </c>
      <c r="AA19" s="17">
        <v>9.9146702569615094E-2</v>
      </c>
      <c r="AB19" s="17">
        <v>0.111195411477895</v>
      </c>
      <c r="AC19" s="17">
        <v>0.101151877475402</v>
      </c>
      <c r="AD19" s="17"/>
      <c r="AE19" s="17">
        <v>8.1494957319293196E-2</v>
      </c>
      <c r="AF19" s="17">
        <v>0.14384356406754101</v>
      </c>
      <c r="AG19" s="17">
        <v>0.11854787200682999</v>
      </c>
      <c r="AH19" s="17"/>
      <c r="AI19" s="17">
        <v>9.7516446387198502E-2</v>
      </c>
      <c r="AJ19" s="17">
        <v>0.14354685700784001</v>
      </c>
      <c r="AK19" s="17">
        <v>0.14636712096840801</v>
      </c>
      <c r="AL19" s="17">
        <v>5.4420030436819297E-2</v>
      </c>
      <c r="AM19" s="17">
        <v>9.7324202984286207E-2</v>
      </c>
      <c r="AN19" s="17"/>
      <c r="AO19" s="17">
        <v>0.13387883686025101</v>
      </c>
      <c r="AP19" s="17">
        <v>0.132040562118802</v>
      </c>
      <c r="AQ19" s="17">
        <v>0.126628848305367</v>
      </c>
      <c r="AR19" s="17"/>
      <c r="AS19" s="17">
        <v>0.108869095294297</v>
      </c>
      <c r="AT19" s="17">
        <v>0.11312032353443199</v>
      </c>
      <c r="AU19" s="17">
        <v>0.105151270873587</v>
      </c>
      <c r="AV19" s="17">
        <v>0.15105630357625299</v>
      </c>
      <c r="AW19" s="17">
        <v>0.16789877558258301</v>
      </c>
      <c r="AX19" s="17"/>
      <c r="AY19" s="17">
        <v>6.2943066941837406E-2</v>
      </c>
      <c r="AZ19" s="17">
        <v>0.14294991157057099</v>
      </c>
      <c r="BA19" s="17">
        <v>0.104097578370097</v>
      </c>
      <c r="BB19" s="17">
        <v>8.4585668550323803E-2</v>
      </c>
      <c r="BC19" s="17">
        <v>0.14220749933291699</v>
      </c>
      <c r="BD19" s="17">
        <v>0.113924245626025</v>
      </c>
      <c r="BE19" s="17">
        <v>8.5416238870934705E-2</v>
      </c>
      <c r="BF19" s="17">
        <v>0.14779408397813401</v>
      </c>
      <c r="BG19" s="17">
        <v>8.8101776434880694E-2</v>
      </c>
      <c r="BH19" s="17">
        <v>0.102146497650829</v>
      </c>
      <c r="BI19" s="17">
        <v>0.13015566523296501</v>
      </c>
      <c r="BJ19" s="17">
        <v>0.101087982499213</v>
      </c>
      <c r="BK19" s="17">
        <v>0.10111609460491899</v>
      </c>
      <c r="BL19" s="17">
        <v>0.139685518862813</v>
      </c>
      <c r="BM19" s="17">
        <v>9.3099377446707807E-2</v>
      </c>
      <c r="BN19" s="17">
        <v>0.178520987033016</v>
      </c>
      <c r="BO19" s="17"/>
      <c r="BP19" s="17">
        <v>0.162355374021035</v>
      </c>
      <c r="BQ19" s="17">
        <v>0.111627234487085</v>
      </c>
      <c r="BR19" s="17">
        <v>8.9196506608610004E-2</v>
      </c>
      <c r="BS19" s="17">
        <v>8.1385115094550806E-2</v>
      </c>
      <c r="BT19" s="17">
        <v>0.12007978838359901</v>
      </c>
      <c r="BU19" s="17">
        <v>0.105574989022787</v>
      </c>
      <c r="BV19" s="17"/>
      <c r="BW19" s="17">
        <v>0.14200656368205</v>
      </c>
      <c r="BX19" s="17">
        <v>0.11180637721728</v>
      </c>
      <c r="BY19" s="17">
        <v>0.107352112569291</v>
      </c>
      <c r="BZ19" s="17">
        <v>0.13469159884767701</v>
      </c>
      <c r="CA19" s="17">
        <v>0.105359430211665</v>
      </c>
      <c r="CB19" s="17">
        <v>0.133504782075062</v>
      </c>
      <c r="CC19" s="17">
        <v>7.7166749686397404E-2</v>
      </c>
      <c r="CD19" s="17">
        <v>0.10060532335465799</v>
      </c>
      <c r="CE19" s="17"/>
      <c r="CF19" s="17">
        <v>0.184816336896067</v>
      </c>
      <c r="CG19" s="17">
        <v>0.108604668331199</v>
      </c>
      <c r="CH19" s="17">
        <v>0.10753008446803899</v>
      </c>
      <c r="CI19" s="17">
        <v>0.10321471465634199</v>
      </c>
      <c r="CJ19" s="17">
        <v>0.12902936141236099</v>
      </c>
      <c r="CK19" s="17"/>
      <c r="CL19" s="17">
        <v>0.15064147593855601</v>
      </c>
      <c r="CM19" s="17"/>
      <c r="CN19" s="17">
        <v>0.110597448923123</v>
      </c>
      <c r="CO19" s="17">
        <v>0.101833167010873</v>
      </c>
      <c r="CP19" s="17">
        <v>0.13360172336322201</v>
      </c>
    </row>
    <row r="20" spans="2:94" x14ac:dyDescent="0.35">
      <c r="B20" s="18" t="s">
        <v>133</v>
      </c>
      <c r="C20" s="17">
        <v>8.6745246510261401E-2</v>
      </c>
      <c r="D20" s="17">
        <v>6.7928915739034798E-2</v>
      </c>
      <c r="E20" s="17">
        <v>0.105281187615508</v>
      </c>
      <c r="F20" s="17"/>
      <c r="G20" s="17">
        <v>8.2672505959198103E-2</v>
      </c>
      <c r="H20" s="17">
        <v>7.7714807096132807E-2</v>
      </c>
      <c r="I20" s="17">
        <v>9.2779246208352206E-2</v>
      </c>
      <c r="J20" s="17">
        <v>7.7418732484516598E-2</v>
      </c>
      <c r="K20" s="17">
        <v>8.6179886427220298E-2</v>
      </c>
      <c r="L20" s="17">
        <v>9.9896736920599999E-2</v>
      </c>
      <c r="M20" s="17"/>
      <c r="N20" s="17">
        <v>5.8095919911456698E-2</v>
      </c>
      <c r="O20" s="17">
        <v>8.0738494140301695E-2</v>
      </c>
      <c r="P20" s="17">
        <v>8.4767984806862304E-2</v>
      </c>
      <c r="Q20" s="17">
        <v>0.12491134240363</v>
      </c>
      <c r="R20" s="17"/>
      <c r="S20" s="17">
        <v>7.1370031262717404E-2</v>
      </c>
      <c r="T20" s="17">
        <v>9.4110506728694504E-2</v>
      </c>
      <c r="U20" s="17">
        <v>0.10179887143889101</v>
      </c>
      <c r="V20" s="17">
        <v>7.7240290852734594E-2</v>
      </c>
      <c r="W20" s="17">
        <v>5.5566515391934197E-2</v>
      </c>
      <c r="X20" s="17">
        <v>8.9744833276578798E-2</v>
      </c>
      <c r="Y20" s="17">
        <v>9.8660062660775802E-2</v>
      </c>
      <c r="Z20" s="17">
        <v>9.55162183061109E-2</v>
      </c>
      <c r="AA20" s="17">
        <v>8.8266159733026095E-2</v>
      </c>
      <c r="AB20" s="17">
        <v>9.9504870774718507E-2</v>
      </c>
      <c r="AC20" s="17">
        <v>8.94776142823374E-2</v>
      </c>
      <c r="AD20" s="17"/>
      <c r="AE20" s="17">
        <v>9.8550482833945005E-2</v>
      </c>
      <c r="AF20" s="17">
        <v>5.9797417968242998E-2</v>
      </c>
      <c r="AG20" s="17">
        <v>0.10605767004467299</v>
      </c>
      <c r="AH20" s="17"/>
      <c r="AI20" s="17">
        <v>7.7717035522300498E-2</v>
      </c>
      <c r="AJ20" s="17">
        <v>6.3570895716843601E-2</v>
      </c>
      <c r="AK20" s="17">
        <v>2.9991585747967901E-2</v>
      </c>
      <c r="AL20" s="17">
        <v>6.5326627266643206E-2</v>
      </c>
      <c r="AM20" s="17">
        <v>0.14093109016816099</v>
      </c>
      <c r="AN20" s="17"/>
      <c r="AO20" s="17">
        <v>7.9886920993640698E-2</v>
      </c>
      <c r="AP20" s="17">
        <v>6.2772100399930197E-2</v>
      </c>
      <c r="AQ20" s="17">
        <v>3.4057244778936797E-2</v>
      </c>
      <c r="AR20" s="17"/>
      <c r="AS20" s="17">
        <v>0.11940198569307001</v>
      </c>
      <c r="AT20" s="17">
        <v>9.1945924628260595E-2</v>
      </c>
      <c r="AU20" s="17">
        <v>6.9436838808514006E-2</v>
      </c>
      <c r="AV20" s="17">
        <v>4.11810007040396E-2</v>
      </c>
      <c r="AW20" s="17">
        <v>2.0739040888554602E-2</v>
      </c>
      <c r="AX20" s="17"/>
      <c r="AY20" s="17">
        <v>0.25722631033988302</v>
      </c>
      <c r="AZ20" s="17">
        <v>0.13462931316797999</v>
      </c>
      <c r="BA20" s="17">
        <v>9.1072541569728299E-2</v>
      </c>
      <c r="BB20" s="17">
        <v>0.11773015965422599</v>
      </c>
      <c r="BC20" s="17">
        <v>8.4147369571560895E-2</v>
      </c>
      <c r="BD20" s="17">
        <v>7.6473466062277395E-2</v>
      </c>
      <c r="BE20" s="17">
        <v>9.9167773672065598E-2</v>
      </c>
      <c r="BF20" s="17">
        <v>5.2712257410562298E-2</v>
      </c>
      <c r="BG20" s="17">
        <v>0.104799446702513</v>
      </c>
      <c r="BH20" s="17">
        <v>9.3928140371640004E-2</v>
      </c>
      <c r="BI20" s="17">
        <v>8.7170199329758405E-2</v>
      </c>
      <c r="BJ20" s="17">
        <v>4.1525896727824002E-2</v>
      </c>
      <c r="BK20" s="17">
        <v>5.8052503296789897E-2</v>
      </c>
      <c r="BL20" s="17">
        <v>6.1616429666413501E-2</v>
      </c>
      <c r="BM20" s="17">
        <v>5.3313598811874502E-2</v>
      </c>
      <c r="BN20" s="17">
        <v>1.2222363303733001E-2</v>
      </c>
      <c r="BO20" s="17"/>
      <c r="BP20" s="17">
        <v>6.1326136462345901E-2</v>
      </c>
      <c r="BQ20" s="17">
        <v>8.3162880242677401E-2</v>
      </c>
      <c r="BR20" s="17">
        <v>8.6452805599293803E-2</v>
      </c>
      <c r="BS20" s="17">
        <v>0.10845220064920701</v>
      </c>
      <c r="BT20" s="17">
        <v>0.103584261050208</v>
      </c>
      <c r="BU20" s="17">
        <v>9.3361967800901099E-2</v>
      </c>
      <c r="BV20" s="17"/>
      <c r="BW20" s="17">
        <v>9.33844297606191E-2</v>
      </c>
      <c r="BX20" s="17">
        <v>8.5019053386262394E-2</v>
      </c>
      <c r="BY20" s="17">
        <v>7.4181518776354094E-2</v>
      </c>
      <c r="BZ20" s="17">
        <v>8.5982992292837498E-2</v>
      </c>
      <c r="CA20" s="17">
        <v>5.8323118002610197E-2</v>
      </c>
      <c r="CB20" s="17">
        <v>7.2809361605388895E-2</v>
      </c>
      <c r="CC20" s="17">
        <v>6.2147483931966403E-2</v>
      </c>
      <c r="CD20" s="17">
        <v>0.162276893081445</v>
      </c>
      <c r="CE20" s="17"/>
      <c r="CF20" s="17">
        <v>4.7324921310441297E-2</v>
      </c>
      <c r="CG20" s="17">
        <v>8.3827897080109307E-2</v>
      </c>
      <c r="CH20" s="17">
        <v>8.4188118685699295E-2</v>
      </c>
      <c r="CI20" s="17">
        <v>0.110126262402932</v>
      </c>
      <c r="CJ20" s="17">
        <v>0.140309158715407</v>
      </c>
      <c r="CK20" s="17"/>
      <c r="CL20" s="17">
        <v>4.5049991109229102E-2</v>
      </c>
      <c r="CM20" s="17"/>
      <c r="CN20" s="17">
        <v>9.3181211262031702E-2</v>
      </c>
      <c r="CO20" s="17">
        <v>8.8727030631381501E-2</v>
      </c>
      <c r="CP20" s="17">
        <v>7.0460044467133998E-2</v>
      </c>
    </row>
    <row r="21" spans="2:94" x14ac:dyDescent="0.35">
      <c r="B21" s="18" t="s">
        <v>164</v>
      </c>
      <c r="C21" s="19">
        <v>4.5123232311032402E-3</v>
      </c>
      <c r="D21" s="19">
        <v>7.4751250297121798E-3</v>
      </c>
      <c r="E21" s="19">
        <v>1.65678293597469E-3</v>
      </c>
      <c r="F21" s="19"/>
      <c r="G21" s="19">
        <v>1.9688403698194402E-3</v>
      </c>
      <c r="H21" s="19">
        <v>0</v>
      </c>
      <c r="I21" s="19">
        <v>1.6555392849055099E-3</v>
      </c>
      <c r="J21" s="19">
        <v>6.9051983774547597E-3</v>
      </c>
      <c r="K21" s="19">
        <v>8.4242090984077405E-3</v>
      </c>
      <c r="L21" s="19">
        <v>7.6671437927662298E-3</v>
      </c>
      <c r="M21" s="19"/>
      <c r="N21" s="19">
        <v>4.4633334380880397E-3</v>
      </c>
      <c r="O21" s="19">
        <v>3.86261858952428E-3</v>
      </c>
      <c r="P21" s="19">
        <v>3.6029692359580202E-3</v>
      </c>
      <c r="Q21" s="19">
        <v>6.0989502413776996E-3</v>
      </c>
      <c r="R21" s="19"/>
      <c r="S21" s="19">
        <v>1.9525507335417501E-3</v>
      </c>
      <c r="T21" s="19">
        <v>7.2726206704412204E-3</v>
      </c>
      <c r="U21" s="19">
        <v>5.8364235645425198E-3</v>
      </c>
      <c r="V21" s="19">
        <v>5.0295086272597904E-3</v>
      </c>
      <c r="W21" s="19">
        <v>1.1151002774400599E-2</v>
      </c>
      <c r="X21" s="19">
        <v>1.08903535333944E-2</v>
      </c>
      <c r="Y21" s="19">
        <v>0</v>
      </c>
      <c r="Z21" s="19">
        <v>0</v>
      </c>
      <c r="AA21" s="19">
        <v>0</v>
      </c>
      <c r="AB21" s="19">
        <v>2.7234626070866299E-3</v>
      </c>
      <c r="AC21" s="19">
        <v>4.64731687053958E-3</v>
      </c>
      <c r="AD21" s="19"/>
      <c r="AE21" s="19">
        <v>6.6843367895637598E-3</v>
      </c>
      <c r="AF21" s="19">
        <v>3.9192344893947302E-3</v>
      </c>
      <c r="AG21" s="19">
        <v>3.6351727051316201E-3</v>
      </c>
      <c r="AH21" s="19"/>
      <c r="AI21" s="19">
        <v>5.73924571334409E-3</v>
      </c>
      <c r="AJ21" s="19">
        <v>3.6363725910481901E-3</v>
      </c>
      <c r="AK21" s="19">
        <v>0</v>
      </c>
      <c r="AL21" s="19">
        <v>1.2666525025724599E-2</v>
      </c>
      <c r="AM21" s="19">
        <v>5.4345248859163399E-3</v>
      </c>
      <c r="AN21" s="19"/>
      <c r="AO21" s="19">
        <v>6.9738451090416596E-3</v>
      </c>
      <c r="AP21" s="19">
        <v>1.9804910983368001E-3</v>
      </c>
      <c r="AQ21" s="19">
        <v>0</v>
      </c>
      <c r="AR21" s="19"/>
      <c r="AS21" s="19">
        <v>4.1546589543714502E-3</v>
      </c>
      <c r="AT21" s="19">
        <v>4.4687927883074801E-3</v>
      </c>
      <c r="AU21" s="19">
        <v>2.6200745759737899E-3</v>
      </c>
      <c r="AV21" s="19">
        <v>2.0938405893943298E-3</v>
      </c>
      <c r="AW21" s="19">
        <v>0</v>
      </c>
      <c r="AX21" s="19"/>
      <c r="AY21" s="19">
        <v>0</v>
      </c>
      <c r="AZ21" s="19">
        <v>1.0177283569217301E-2</v>
      </c>
      <c r="BA21" s="19">
        <v>8.4251491005849603E-3</v>
      </c>
      <c r="BB21" s="19">
        <v>4.0037554937650301E-3</v>
      </c>
      <c r="BC21" s="19">
        <v>7.2968896702571501E-3</v>
      </c>
      <c r="BD21" s="19">
        <v>4.6345619487594301E-3</v>
      </c>
      <c r="BE21" s="19">
        <v>7.6248342171238801E-3</v>
      </c>
      <c r="BF21" s="19">
        <v>6.6038882922729997E-3</v>
      </c>
      <c r="BG21" s="19">
        <v>0</v>
      </c>
      <c r="BH21" s="19">
        <v>0</v>
      </c>
      <c r="BI21" s="19">
        <v>5.9974188197854097E-3</v>
      </c>
      <c r="BJ21" s="19">
        <v>0</v>
      </c>
      <c r="BK21" s="19">
        <v>0</v>
      </c>
      <c r="BL21" s="19">
        <v>0</v>
      </c>
      <c r="BM21" s="19">
        <v>1.2311950042297201E-2</v>
      </c>
      <c r="BN21" s="19">
        <v>0</v>
      </c>
      <c r="BO21" s="19"/>
      <c r="BP21" s="19">
        <v>1.0396275162829901E-3</v>
      </c>
      <c r="BQ21" s="19">
        <v>3.54011299182859E-3</v>
      </c>
      <c r="BR21" s="19">
        <v>1.0156791502293301E-2</v>
      </c>
      <c r="BS21" s="19">
        <v>6.21496851089684E-3</v>
      </c>
      <c r="BT21" s="19">
        <v>6.5583260017743304E-3</v>
      </c>
      <c r="BU21" s="19">
        <v>0</v>
      </c>
      <c r="BV21" s="19"/>
      <c r="BW21" s="19">
        <v>0</v>
      </c>
      <c r="BX21" s="19">
        <v>1.26523287587404E-3</v>
      </c>
      <c r="BY21" s="19">
        <v>9.2587810598765904E-3</v>
      </c>
      <c r="BZ21" s="19">
        <v>3.8023326777798399E-3</v>
      </c>
      <c r="CA21" s="19">
        <v>4.6520981256532199E-3</v>
      </c>
      <c r="CB21" s="19">
        <v>0</v>
      </c>
      <c r="CC21" s="19">
        <v>9.8464441538659193E-3</v>
      </c>
      <c r="CD21" s="19">
        <v>0</v>
      </c>
      <c r="CE21" s="19"/>
      <c r="CF21" s="19">
        <v>0</v>
      </c>
      <c r="CG21" s="19">
        <v>3.9704805896668503E-3</v>
      </c>
      <c r="CH21" s="19">
        <v>5.59479326321122E-3</v>
      </c>
      <c r="CI21" s="19">
        <v>3.31177979569647E-3</v>
      </c>
      <c r="CJ21" s="19">
        <v>1.4435801586337E-2</v>
      </c>
      <c r="CK21" s="19"/>
      <c r="CL21" s="19">
        <v>1.9522940258388901E-3</v>
      </c>
      <c r="CM21" s="19"/>
      <c r="CN21" s="19">
        <v>4.9052003849663402E-3</v>
      </c>
      <c r="CO21" s="19">
        <v>3.5709105899765E-3</v>
      </c>
      <c r="CP21" s="19">
        <v>4.3637395340873101E-3</v>
      </c>
    </row>
    <row r="22" spans="2:94" x14ac:dyDescent="0.35">
      <c r="B22" s="16"/>
    </row>
    <row r="23" spans="2:94" x14ac:dyDescent="0.35">
      <c r="B23" t="s">
        <v>126</v>
      </c>
    </row>
    <row r="24" spans="2:94" x14ac:dyDescent="0.35">
      <c r="B24" t="s">
        <v>127</v>
      </c>
    </row>
    <row r="26" spans="2:94" x14ac:dyDescent="0.35">
      <c r="B26"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H17"/>
  <sheetViews>
    <sheetView showGridLines="0" topLeftCell="A5"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0" t="s">
        <v>402</v>
      </c>
      <c r="E2" s="26"/>
      <c r="F2" s="26"/>
      <c r="G2" s="26"/>
      <c r="H2" s="26"/>
    </row>
    <row r="6" spans="2:8" ht="50" customHeight="1" x14ac:dyDescent="0.35">
      <c r="B6" s="23" t="s">
        <v>15</v>
      </c>
      <c r="C6" s="23" t="s">
        <v>394</v>
      </c>
      <c r="D6" s="23" t="s">
        <v>395</v>
      </c>
      <c r="E6" s="23" t="s">
        <v>396</v>
      </c>
      <c r="F6" s="23" t="s">
        <v>397</v>
      </c>
      <c r="G6" s="23" t="s">
        <v>398</v>
      </c>
    </row>
    <row r="7" spans="2:8" ht="43.5" x14ac:dyDescent="0.35">
      <c r="B7" s="18" t="s">
        <v>399</v>
      </c>
      <c r="C7" s="17">
        <v>0.356640428163845</v>
      </c>
      <c r="D7" s="17">
        <v>0.28434068348270702</v>
      </c>
      <c r="E7" s="17">
        <v>0.16784235147538501</v>
      </c>
      <c r="F7" s="17">
        <v>0.12949352287579399</v>
      </c>
      <c r="G7" s="17">
        <v>0.22490449910993199</v>
      </c>
    </row>
    <row r="8" spans="2:8" ht="29" x14ac:dyDescent="0.35">
      <c r="B8" s="18" t="s">
        <v>400</v>
      </c>
      <c r="C8" s="17">
        <v>0.351719075501227</v>
      </c>
      <c r="D8" s="17">
        <v>0.458400324600099</v>
      </c>
      <c r="E8" s="17">
        <v>0.387057014473776</v>
      </c>
      <c r="F8" s="17">
        <v>0.37163068729814902</v>
      </c>
      <c r="G8" s="17">
        <v>0.527833467038197</v>
      </c>
    </row>
    <row r="9" spans="2:8" ht="43.5" x14ac:dyDescent="0.35">
      <c r="B9" s="18" t="s">
        <v>401</v>
      </c>
      <c r="C9" s="17">
        <v>8.6086468459630902E-2</v>
      </c>
      <c r="D9" s="17">
        <v>9.6634922039510296E-2</v>
      </c>
      <c r="E9" s="17">
        <v>0.250972692546378</v>
      </c>
      <c r="F9" s="17">
        <v>0.331167968465022</v>
      </c>
      <c r="G9" s="17">
        <v>0.101443781698803</v>
      </c>
    </row>
    <row r="10" spans="2:8" x14ac:dyDescent="0.35">
      <c r="B10" s="18" t="s">
        <v>203</v>
      </c>
      <c r="C10" s="17">
        <v>0.205554027875297</v>
      </c>
      <c r="D10" s="17">
        <v>0.16062406987768299</v>
      </c>
      <c r="E10" s="17">
        <v>0.194127941504461</v>
      </c>
      <c r="F10" s="17">
        <v>0.16770782136103499</v>
      </c>
      <c r="G10" s="17">
        <v>0.14581825215306801</v>
      </c>
    </row>
    <row r="11" spans="2:8" x14ac:dyDescent="0.35">
      <c r="B11" s="16"/>
      <c r="C11" s="16"/>
      <c r="D11" s="16"/>
      <c r="E11" s="16"/>
      <c r="F11" s="16"/>
      <c r="G11" s="16"/>
    </row>
    <row r="12" spans="2:8" x14ac:dyDescent="0.35">
      <c r="B12" t="s">
        <v>126</v>
      </c>
    </row>
    <row r="13" spans="2:8" x14ac:dyDescent="0.35">
      <c r="B13" t="s">
        <v>127</v>
      </c>
    </row>
    <row r="17" spans="2:2" x14ac:dyDescent="0.35">
      <c r="B17"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CP17"/>
  <sheetViews>
    <sheetView showGridLines="0" topLeftCell="A6" workbookViewId="0">
      <pane xSplit="2" topLeftCell="CP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43.5" x14ac:dyDescent="0.35">
      <c r="B9" s="18" t="s">
        <v>399</v>
      </c>
      <c r="C9" s="17">
        <v>0.356640428163845</v>
      </c>
      <c r="D9" s="17">
        <v>0.39319979881256001</v>
      </c>
      <c r="E9" s="17">
        <v>0.317936872493506</v>
      </c>
      <c r="F9" s="17"/>
      <c r="G9" s="17">
        <v>0.44013741262592798</v>
      </c>
      <c r="H9" s="17">
        <v>0.399526579434822</v>
      </c>
      <c r="I9" s="17">
        <v>0.36929725804227198</v>
      </c>
      <c r="J9" s="17">
        <v>0.33618550048463602</v>
      </c>
      <c r="K9" s="17">
        <v>0.31833359667767203</v>
      </c>
      <c r="L9" s="17">
        <v>0.29771945619175999</v>
      </c>
      <c r="M9" s="17"/>
      <c r="N9" s="17">
        <v>0.37598213817690701</v>
      </c>
      <c r="O9" s="17">
        <v>0.38893394386369401</v>
      </c>
      <c r="P9" s="17">
        <v>0.36134829933512203</v>
      </c>
      <c r="Q9" s="17">
        <v>0.29572550778497098</v>
      </c>
      <c r="R9" s="17"/>
      <c r="S9" s="17">
        <v>0.41907199841401999</v>
      </c>
      <c r="T9" s="17">
        <v>0.34144808220273198</v>
      </c>
      <c r="U9" s="17">
        <v>0.300683860463973</v>
      </c>
      <c r="V9" s="17">
        <v>0.34713339613382299</v>
      </c>
      <c r="W9" s="17">
        <v>0.34167081643128699</v>
      </c>
      <c r="X9" s="17">
        <v>0.34146937200482302</v>
      </c>
      <c r="Y9" s="17">
        <v>0.38536456200164998</v>
      </c>
      <c r="Z9" s="17">
        <v>0.32763349542030601</v>
      </c>
      <c r="AA9" s="17">
        <v>0.34139865941375003</v>
      </c>
      <c r="AB9" s="17">
        <v>0.39161943697009299</v>
      </c>
      <c r="AC9" s="17">
        <v>0.32433712403376802</v>
      </c>
      <c r="AD9" s="17"/>
      <c r="AE9" s="17">
        <v>0.29917052959951801</v>
      </c>
      <c r="AF9" s="17">
        <v>0.403630426049851</v>
      </c>
      <c r="AG9" s="17">
        <v>0.31662769272699598</v>
      </c>
      <c r="AH9" s="17"/>
      <c r="AI9" s="17">
        <v>0.28105128405586499</v>
      </c>
      <c r="AJ9" s="17">
        <v>0.44000092361151599</v>
      </c>
      <c r="AK9" s="17">
        <v>0.40588514776190998</v>
      </c>
      <c r="AL9" s="17">
        <v>0.327204573422545</v>
      </c>
      <c r="AM9" s="17">
        <v>0.30314330753136198</v>
      </c>
      <c r="AN9" s="17"/>
      <c r="AO9" s="17">
        <v>0.26496036926059302</v>
      </c>
      <c r="AP9" s="17">
        <v>0.44820271663663003</v>
      </c>
      <c r="AQ9" s="17">
        <v>0.38246458262119398</v>
      </c>
      <c r="AR9" s="17"/>
      <c r="AS9" s="17">
        <v>0.30363284186432399</v>
      </c>
      <c r="AT9" s="17">
        <v>0.32622996349587802</v>
      </c>
      <c r="AU9" s="17">
        <v>0.40346195646734201</v>
      </c>
      <c r="AV9" s="17">
        <v>0.45920131894202298</v>
      </c>
      <c r="AW9" s="17">
        <v>0.31679582205965001</v>
      </c>
      <c r="AX9" s="17"/>
      <c r="AY9" s="17">
        <v>0.25220233030461298</v>
      </c>
      <c r="AZ9" s="17">
        <v>0.31614998403689398</v>
      </c>
      <c r="BA9" s="17">
        <v>0.38686497659866198</v>
      </c>
      <c r="BB9" s="17">
        <v>0.330400329776115</v>
      </c>
      <c r="BC9" s="17">
        <v>0.35754945789971898</v>
      </c>
      <c r="BD9" s="17">
        <v>0.36848193209149299</v>
      </c>
      <c r="BE9" s="17">
        <v>0.33456436786390997</v>
      </c>
      <c r="BF9" s="17">
        <v>0.31194096487157902</v>
      </c>
      <c r="BG9" s="17">
        <v>0.335480462347165</v>
      </c>
      <c r="BH9" s="17">
        <v>0.35933490785406202</v>
      </c>
      <c r="BI9" s="17">
        <v>0.38372739149019103</v>
      </c>
      <c r="BJ9" s="17">
        <v>0.39147843218265099</v>
      </c>
      <c r="BK9" s="17">
        <v>0.42847764513598102</v>
      </c>
      <c r="BL9" s="17">
        <v>0.44881508402951398</v>
      </c>
      <c r="BM9" s="17">
        <v>0.469158974401231</v>
      </c>
      <c r="BN9" s="17">
        <v>0.43203367462941999</v>
      </c>
      <c r="BO9" s="17"/>
      <c r="BP9" s="17">
        <v>0.43955241663810402</v>
      </c>
      <c r="BQ9" s="17">
        <v>0.365599088547235</v>
      </c>
      <c r="BR9" s="17">
        <v>0.306522107229458</v>
      </c>
      <c r="BS9" s="17">
        <v>0.32277428743750702</v>
      </c>
      <c r="BT9" s="17">
        <v>0.30065535122811898</v>
      </c>
      <c r="BU9" s="17">
        <v>0.32088877293034801</v>
      </c>
      <c r="BV9" s="17"/>
      <c r="BW9" s="17">
        <v>0.31250136520729599</v>
      </c>
      <c r="BX9" s="17">
        <v>0.38384384882995198</v>
      </c>
      <c r="BY9" s="17">
        <v>0.347499811862785</v>
      </c>
      <c r="BZ9" s="17">
        <v>0.33364606337749297</v>
      </c>
      <c r="CA9" s="17">
        <v>0.379019427160594</v>
      </c>
      <c r="CB9" s="17">
        <v>0.39518708676052</v>
      </c>
      <c r="CC9" s="17">
        <v>0.38613326403841303</v>
      </c>
      <c r="CD9" s="17">
        <v>0.41330704117303102</v>
      </c>
      <c r="CE9" s="17"/>
      <c r="CF9" s="17">
        <v>0.38638775390976299</v>
      </c>
      <c r="CG9" s="17">
        <v>0.35063373982727503</v>
      </c>
      <c r="CH9" s="17">
        <v>0.350196291890639</v>
      </c>
      <c r="CI9" s="17">
        <v>0.37932184421949</v>
      </c>
      <c r="CJ9" s="17">
        <v>0.31972758453766897</v>
      </c>
      <c r="CK9" s="17"/>
      <c r="CL9" s="17">
        <v>0.36749047159266102</v>
      </c>
      <c r="CM9" s="17"/>
      <c r="CN9" s="17">
        <v>0.41180511085536098</v>
      </c>
      <c r="CO9" s="17">
        <v>0.29288782083676002</v>
      </c>
      <c r="CP9" s="17">
        <v>0.281313204246811</v>
      </c>
    </row>
    <row r="10" spans="2:94" ht="29" x14ac:dyDescent="0.35">
      <c r="B10" s="18" t="s">
        <v>400</v>
      </c>
      <c r="C10" s="17">
        <v>0.351719075501227</v>
      </c>
      <c r="D10" s="17">
        <v>0.35235998176345501</v>
      </c>
      <c r="E10" s="17">
        <v>0.35337919456400402</v>
      </c>
      <c r="F10" s="17"/>
      <c r="G10" s="17">
        <v>0.32615118601857801</v>
      </c>
      <c r="H10" s="17">
        <v>0.36616031785915998</v>
      </c>
      <c r="I10" s="17">
        <v>0.361748324006679</v>
      </c>
      <c r="J10" s="17">
        <v>0.32932643788059401</v>
      </c>
      <c r="K10" s="17">
        <v>0.35324112799714802</v>
      </c>
      <c r="L10" s="17">
        <v>0.365956991141766</v>
      </c>
      <c r="M10" s="17"/>
      <c r="N10" s="17">
        <v>0.376876901177984</v>
      </c>
      <c r="O10" s="17">
        <v>0.329520704840083</v>
      </c>
      <c r="P10" s="17">
        <v>0.33946698174267198</v>
      </c>
      <c r="Q10" s="17">
        <v>0.36087523259732801</v>
      </c>
      <c r="R10" s="17"/>
      <c r="S10" s="17">
        <v>0.33841293552641799</v>
      </c>
      <c r="T10" s="17">
        <v>0.35138055777392102</v>
      </c>
      <c r="U10" s="17">
        <v>0.354474697577845</v>
      </c>
      <c r="V10" s="17">
        <v>0.34316305902787497</v>
      </c>
      <c r="W10" s="17">
        <v>0.406502843770089</v>
      </c>
      <c r="X10" s="17">
        <v>0.33985183799104901</v>
      </c>
      <c r="Y10" s="17">
        <v>0.355794026792144</v>
      </c>
      <c r="Z10" s="17">
        <v>0.40680451704721099</v>
      </c>
      <c r="AA10" s="17">
        <v>0.35771630612572403</v>
      </c>
      <c r="AB10" s="17">
        <v>0.304453450199344</v>
      </c>
      <c r="AC10" s="17">
        <v>0.36677153342694202</v>
      </c>
      <c r="AD10" s="17"/>
      <c r="AE10" s="17">
        <v>0.368841664361093</v>
      </c>
      <c r="AF10" s="17">
        <v>0.34608825772704599</v>
      </c>
      <c r="AG10" s="17">
        <v>0.35415198213990101</v>
      </c>
      <c r="AH10" s="17"/>
      <c r="AI10" s="17">
        <v>0.39612093925324499</v>
      </c>
      <c r="AJ10" s="17">
        <v>0.34767038349771001</v>
      </c>
      <c r="AK10" s="17">
        <v>0.33629490061704198</v>
      </c>
      <c r="AL10" s="17">
        <v>0.31336049885421402</v>
      </c>
      <c r="AM10" s="17">
        <v>0.295919774919223</v>
      </c>
      <c r="AN10" s="17"/>
      <c r="AO10" s="17">
        <v>0.42682601853582502</v>
      </c>
      <c r="AP10" s="17">
        <v>0.34508793437158702</v>
      </c>
      <c r="AQ10" s="17">
        <v>0.35597902075851501</v>
      </c>
      <c r="AR10" s="17"/>
      <c r="AS10" s="17">
        <v>0.33997874245281101</v>
      </c>
      <c r="AT10" s="17">
        <v>0.36541291436190798</v>
      </c>
      <c r="AU10" s="17">
        <v>0.330550899870446</v>
      </c>
      <c r="AV10" s="17">
        <v>0.347912632856129</v>
      </c>
      <c r="AW10" s="17">
        <v>0.47542864919871097</v>
      </c>
      <c r="AX10" s="17"/>
      <c r="AY10" s="17">
        <v>0.28505473537734799</v>
      </c>
      <c r="AZ10" s="17">
        <v>0.353740431644542</v>
      </c>
      <c r="BA10" s="17">
        <v>0.31381063838462397</v>
      </c>
      <c r="BB10" s="17">
        <v>0.353013355506959</v>
      </c>
      <c r="BC10" s="17">
        <v>0.35798615774146397</v>
      </c>
      <c r="BD10" s="17">
        <v>0.35843383238434501</v>
      </c>
      <c r="BE10" s="17">
        <v>0.35648404310493398</v>
      </c>
      <c r="BF10" s="17">
        <v>0.36858445579577498</v>
      </c>
      <c r="BG10" s="17">
        <v>0.38428065239033199</v>
      </c>
      <c r="BH10" s="17">
        <v>0.35670522600993498</v>
      </c>
      <c r="BI10" s="17">
        <v>0.35251038710010302</v>
      </c>
      <c r="BJ10" s="17">
        <v>0.36956261765479298</v>
      </c>
      <c r="BK10" s="17">
        <v>0.31527075568317797</v>
      </c>
      <c r="BL10" s="17">
        <v>0.32430842632351098</v>
      </c>
      <c r="BM10" s="17">
        <v>0.31924737538626802</v>
      </c>
      <c r="BN10" s="17">
        <v>0.39266421906041399</v>
      </c>
      <c r="BO10" s="17"/>
      <c r="BP10" s="17">
        <v>0.33742912635059602</v>
      </c>
      <c r="BQ10" s="17">
        <v>0.33557828853701999</v>
      </c>
      <c r="BR10" s="17">
        <v>0.39532155693241999</v>
      </c>
      <c r="BS10" s="17">
        <v>0.34779230588853</v>
      </c>
      <c r="BT10" s="17">
        <v>0.35893881857121301</v>
      </c>
      <c r="BU10" s="17">
        <v>0.39082265920832499</v>
      </c>
      <c r="BV10" s="17"/>
      <c r="BW10" s="17">
        <v>0.427653899190027</v>
      </c>
      <c r="BX10" s="17">
        <v>0.32727826056930998</v>
      </c>
      <c r="BY10" s="17">
        <v>0.37327012763332201</v>
      </c>
      <c r="BZ10" s="17">
        <v>0.37097446550369501</v>
      </c>
      <c r="CA10" s="17">
        <v>0.33455987437661899</v>
      </c>
      <c r="CB10" s="17">
        <v>0.35990798482784803</v>
      </c>
      <c r="CC10" s="17">
        <v>0.367083685981551</v>
      </c>
      <c r="CD10" s="17">
        <v>0.29759445588578898</v>
      </c>
      <c r="CE10" s="17"/>
      <c r="CF10" s="17">
        <v>0.369877311099015</v>
      </c>
      <c r="CG10" s="17">
        <v>0.36189828361445298</v>
      </c>
      <c r="CH10" s="17">
        <v>0.35655802167789902</v>
      </c>
      <c r="CI10" s="17">
        <v>0.31305761833996798</v>
      </c>
      <c r="CJ10" s="17">
        <v>0.315040647118077</v>
      </c>
      <c r="CK10" s="17"/>
      <c r="CL10" s="17">
        <v>0.40048580744588302</v>
      </c>
      <c r="CM10" s="17"/>
      <c r="CN10" s="17">
        <v>0.30036857052042198</v>
      </c>
      <c r="CO10" s="17">
        <v>0.40514339493768903</v>
      </c>
      <c r="CP10" s="17">
        <v>0.42654990067777199</v>
      </c>
    </row>
    <row r="11" spans="2:94" ht="43.5" x14ac:dyDescent="0.35">
      <c r="B11" s="18" t="s">
        <v>401</v>
      </c>
      <c r="C11" s="17">
        <v>8.6086468459630902E-2</v>
      </c>
      <c r="D11" s="17">
        <v>8.7704039698888306E-2</v>
      </c>
      <c r="E11" s="17">
        <v>8.4634803398231595E-2</v>
      </c>
      <c r="F11" s="17"/>
      <c r="G11" s="17">
        <v>0.12652212554446099</v>
      </c>
      <c r="H11" s="17">
        <v>8.0460292228864597E-2</v>
      </c>
      <c r="I11" s="17">
        <v>7.8443025550082507E-2</v>
      </c>
      <c r="J11" s="17">
        <v>7.0784432196482602E-2</v>
      </c>
      <c r="K11" s="17">
        <v>7.9733115788162001E-2</v>
      </c>
      <c r="L11" s="17">
        <v>8.6575988236102797E-2</v>
      </c>
      <c r="M11" s="17"/>
      <c r="N11" s="17">
        <v>9.61234303803193E-2</v>
      </c>
      <c r="O11" s="17">
        <v>8.2161281568092104E-2</v>
      </c>
      <c r="P11" s="17">
        <v>9.0956405477420704E-2</v>
      </c>
      <c r="Q11" s="17">
        <v>7.6165072771108996E-2</v>
      </c>
      <c r="R11" s="17"/>
      <c r="S11" s="17">
        <v>7.9715737078125196E-2</v>
      </c>
      <c r="T11" s="17">
        <v>9.0628510174984495E-2</v>
      </c>
      <c r="U11" s="17">
        <v>0.10270221190725499</v>
      </c>
      <c r="V11" s="17">
        <v>8.0171362510042296E-2</v>
      </c>
      <c r="W11" s="17">
        <v>7.4090248774234105E-2</v>
      </c>
      <c r="X11" s="17">
        <v>8.5444571928412802E-2</v>
      </c>
      <c r="Y11" s="17">
        <v>9.5307021918628596E-2</v>
      </c>
      <c r="Z11" s="17">
        <v>5.8764794493839798E-2</v>
      </c>
      <c r="AA11" s="17">
        <v>8.7096372186201601E-2</v>
      </c>
      <c r="AB11" s="17">
        <v>9.2134030054180902E-2</v>
      </c>
      <c r="AC11" s="17">
        <v>8.8128238119130897E-2</v>
      </c>
      <c r="AD11" s="17"/>
      <c r="AE11" s="17">
        <v>9.0759062133360199E-2</v>
      </c>
      <c r="AF11" s="17">
        <v>7.98344863327861E-2</v>
      </c>
      <c r="AG11" s="17">
        <v>7.65171707030637E-2</v>
      </c>
      <c r="AH11" s="17"/>
      <c r="AI11" s="17">
        <v>0.101909747734881</v>
      </c>
      <c r="AJ11" s="17">
        <v>7.3558041129937204E-2</v>
      </c>
      <c r="AK11" s="17">
        <v>0.10865748802818</v>
      </c>
      <c r="AL11" s="17">
        <v>9.8202053155494295E-2</v>
      </c>
      <c r="AM11" s="17">
        <v>7.2560960757040396E-2</v>
      </c>
      <c r="AN11" s="17"/>
      <c r="AO11" s="17">
        <v>0.12098422710779499</v>
      </c>
      <c r="AP11" s="17">
        <v>6.3790159895815504E-2</v>
      </c>
      <c r="AQ11" s="17">
        <v>8.6659079255943197E-2</v>
      </c>
      <c r="AR11" s="17"/>
      <c r="AS11" s="17">
        <v>8.6805506125126705E-2</v>
      </c>
      <c r="AT11" s="17">
        <v>8.8527133816090897E-2</v>
      </c>
      <c r="AU11" s="17">
        <v>7.7656493886310796E-2</v>
      </c>
      <c r="AV11" s="17">
        <v>8.52889429863741E-2</v>
      </c>
      <c r="AW11" s="17">
        <v>0.124842332733952</v>
      </c>
      <c r="AX11" s="17"/>
      <c r="AY11" s="17">
        <v>0.16939323831224301</v>
      </c>
      <c r="AZ11" s="17">
        <v>8.6487318216953907E-2</v>
      </c>
      <c r="BA11" s="17">
        <v>8.6116398088596002E-2</v>
      </c>
      <c r="BB11" s="17">
        <v>7.8744992028683305E-2</v>
      </c>
      <c r="BC11" s="17">
        <v>6.6407628172785393E-2</v>
      </c>
      <c r="BD11" s="17">
        <v>0.100856779721002</v>
      </c>
      <c r="BE11" s="17">
        <v>8.7205032432364604E-2</v>
      </c>
      <c r="BF11" s="17">
        <v>0.108289340014154</v>
      </c>
      <c r="BG11" s="17">
        <v>9.9616342047867401E-2</v>
      </c>
      <c r="BH11" s="17">
        <v>9.4236802352596696E-2</v>
      </c>
      <c r="BI11" s="17">
        <v>6.8353697530670998E-2</v>
      </c>
      <c r="BJ11" s="17">
        <v>8.2026081413379595E-2</v>
      </c>
      <c r="BK11" s="17">
        <v>7.1221690119323305E-2</v>
      </c>
      <c r="BL11" s="17">
        <v>7.2922504053594794E-2</v>
      </c>
      <c r="BM11" s="17">
        <v>0.10777163345898</v>
      </c>
      <c r="BN11" s="17">
        <v>0.10445066129724299</v>
      </c>
      <c r="BO11" s="17"/>
      <c r="BP11" s="17">
        <v>7.4428242792821897E-2</v>
      </c>
      <c r="BQ11" s="17">
        <v>6.4655914125169703E-2</v>
      </c>
      <c r="BR11" s="17">
        <v>0.11019645169688801</v>
      </c>
      <c r="BS11" s="17">
        <v>0.114345896026009</v>
      </c>
      <c r="BT11" s="17">
        <v>7.9350332606783799E-2</v>
      </c>
      <c r="BU11" s="17">
        <v>9.2208395694462902E-2</v>
      </c>
      <c r="BV11" s="17"/>
      <c r="BW11" s="17">
        <v>0.101462552823486</v>
      </c>
      <c r="BX11" s="17">
        <v>8.9663287388402499E-2</v>
      </c>
      <c r="BY11" s="17">
        <v>7.8247831644784799E-2</v>
      </c>
      <c r="BZ11" s="17">
        <v>9.9293482821283405E-2</v>
      </c>
      <c r="CA11" s="17">
        <v>8.1005834615262298E-2</v>
      </c>
      <c r="CB11" s="17">
        <v>9.1007719061822007E-2</v>
      </c>
      <c r="CC11" s="17">
        <v>7.6458567922328094E-2</v>
      </c>
      <c r="CD11" s="17">
        <v>7.1076676759881996E-2</v>
      </c>
      <c r="CE11" s="17"/>
      <c r="CF11" s="17">
        <v>8.7093781585651897E-2</v>
      </c>
      <c r="CG11" s="17">
        <v>9.2457140000991797E-2</v>
      </c>
      <c r="CH11" s="17">
        <v>7.7879102875657399E-2</v>
      </c>
      <c r="CI11" s="17">
        <v>8.7198056859248405E-2</v>
      </c>
      <c r="CJ11" s="17">
        <v>0.10171402096266299</v>
      </c>
      <c r="CK11" s="17"/>
      <c r="CL11" s="17">
        <v>6.8537860599543601E-2</v>
      </c>
      <c r="CM11" s="17"/>
      <c r="CN11" s="17">
        <v>7.2308928649906901E-2</v>
      </c>
      <c r="CO11" s="17">
        <v>9.2595328847945302E-2</v>
      </c>
      <c r="CP11" s="17">
        <v>0.11239167810643499</v>
      </c>
    </row>
    <row r="12" spans="2:94" x14ac:dyDescent="0.35">
      <c r="B12" s="18" t="s">
        <v>203</v>
      </c>
      <c r="C12" s="19">
        <v>0.205554027875297</v>
      </c>
      <c r="D12" s="19">
        <v>0.16673617972509699</v>
      </c>
      <c r="E12" s="19">
        <v>0.244049129544259</v>
      </c>
      <c r="F12" s="19"/>
      <c r="G12" s="19">
        <v>0.107189275811034</v>
      </c>
      <c r="H12" s="19">
        <v>0.15385281047715299</v>
      </c>
      <c r="I12" s="19">
        <v>0.19051139240096601</v>
      </c>
      <c r="J12" s="19">
        <v>0.26370362943828801</v>
      </c>
      <c r="K12" s="19">
        <v>0.24869215953701801</v>
      </c>
      <c r="L12" s="19">
        <v>0.24974756443037199</v>
      </c>
      <c r="M12" s="19"/>
      <c r="N12" s="19">
        <v>0.15101753026479001</v>
      </c>
      <c r="O12" s="19">
        <v>0.199384069728131</v>
      </c>
      <c r="P12" s="19">
        <v>0.20822831344478601</v>
      </c>
      <c r="Q12" s="19">
        <v>0.267234186846591</v>
      </c>
      <c r="R12" s="19"/>
      <c r="S12" s="19">
        <v>0.16279932898143701</v>
      </c>
      <c r="T12" s="19">
        <v>0.216542849848363</v>
      </c>
      <c r="U12" s="19">
        <v>0.242139230050926</v>
      </c>
      <c r="V12" s="19">
        <v>0.229532182328259</v>
      </c>
      <c r="W12" s="19">
        <v>0.17773609102439</v>
      </c>
      <c r="X12" s="19">
        <v>0.23323421807571501</v>
      </c>
      <c r="Y12" s="19">
        <v>0.16353438928757799</v>
      </c>
      <c r="Z12" s="19">
        <v>0.206797193038643</v>
      </c>
      <c r="AA12" s="19">
        <v>0.213788662274323</v>
      </c>
      <c r="AB12" s="19">
        <v>0.21179308277638301</v>
      </c>
      <c r="AC12" s="19">
        <v>0.22076310442015901</v>
      </c>
      <c r="AD12" s="19"/>
      <c r="AE12" s="19">
        <v>0.241228743906029</v>
      </c>
      <c r="AF12" s="19">
        <v>0.17044682989031701</v>
      </c>
      <c r="AG12" s="19">
        <v>0.25270315443003899</v>
      </c>
      <c r="AH12" s="19"/>
      <c r="AI12" s="19">
        <v>0.22091802895600801</v>
      </c>
      <c r="AJ12" s="19">
        <v>0.138770651760837</v>
      </c>
      <c r="AK12" s="19">
        <v>0.149162463592869</v>
      </c>
      <c r="AL12" s="19">
        <v>0.26123287456774702</v>
      </c>
      <c r="AM12" s="19">
        <v>0.32837595679237502</v>
      </c>
      <c r="AN12" s="19"/>
      <c r="AO12" s="19">
        <v>0.18722938509578699</v>
      </c>
      <c r="AP12" s="19">
        <v>0.14291918909596801</v>
      </c>
      <c r="AQ12" s="19">
        <v>0.17489731736434799</v>
      </c>
      <c r="AR12" s="19"/>
      <c r="AS12" s="19">
        <v>0.269582909557738</v>
      </c>
      <c r="AT12" s="19">
        <v>0.21982998832612299</v>
      </c>
      <c r="AU12" s="19">
        <v>0.188330649775901</v>
      </c>
      <c r="AV12" s="19">
        <v>0.107597105215473</v>
      </c>
      <c r="AW12" s="19">
        <v>8.2933196007687296E-2</v>
      </c>
      <c r="AX12" s="19"/>
      <c r="AY12" s="19">
        <v>0.29334969600579602</v>
      </c>
      <c r="AZ12" s="19">
        <v>0.24362226610161</v>
      </c>
      <c r="BA12" s="19">
        <v>0.21320798692811899</v>
      </c>
      <c r="BB12" s="19">
        <v>0.23784132268824301</v>
      </c>
      <c r="BC12" s="19">
        <v>0.21805675618603201</v>
      </c>
      <c r="BD12" s="19">
        <v>0.17222745580315901</v>
      </c>
      <c r="BE12" s="19">
        <v>0.221746556598791</v>
      </c>
      <c r="BF12" s="19">
        <v>0.21118523931849101</v>
      </c>
      <c r="BG12" s="19">
        <v>0.180622543214636</v>
      </c>
      <c r="BH12" s="19">
        <v>0.189723063783406</v>
      </c>
      <c r="BI12" s="19">
        <v>0.19540852387903601</v>
      </c>
      <c r="BJ12" s="19">
        <v>0.156932868749176</v>
      </c>
      <c r="BK12" s="19">
        <v>0.18502990906151801</v>
      </c>
      <c r="BL12" s="19">
        <v>0.15395398559338</v>
      </c>
      <c r="BM12" s="19">
        <v>0.103822016753521</v>
      </c>
      <c r="BN12" s="19">
        <v>7.0851445012922995E-2</v>
      </c>
      <c r="BO12" s="19"/>
      <c r="BP12" s="19">
        <v>0.14859021421847801</v>
      </c>
      <c r="BQ12" s="19">
        <v>0.234166708790575</v>
      </c>
      <c r="BR12" s="19">
        <v>0.18795988414123299</v>
      </c>
      <c r="BS12" s="19">
        <v>0.21508751064795301</v>
      </c>
      <c r="BT12" s="19">
        <v>0.26105549759388402</v>
      </c>
      <c r="BU12" s="19">
        <v>0.19608017216686499</v>
      </c>
      <c r="BV12" s="19"/>
      <c r="BW12" s="19">
        <v>0.15838218277919</v>
      </c>
      <c r="BX12" s="19">
        <v>0.199214603212335</v>
      </c>
      <c r="BY12" s="19">
        <v>0.20098222885910799</v>
      </c>
      <c r="BZ12" s="19">
        <v>0.19608598829752899</v>
      </c>
      <c r="CA12" s="19">
        <v>0.205414863847525</v>
      </c>
      <c r="CB12" s="19">
        <v>0.15389720934980999</v>
      </c>
      <c r="CC12" s="19">
        <v>0.170324482057708</v>
      </c>
      <c r="CD12" s="19">
        <v>0.21802182618129801</v>
      </c>
      <c r="CE12" s="19"/>
      <c r="CF12" s="19">
        <v>0.15664115340557</v>
      </c>
      <c r="CG12" s="19">
        <v>0.19501083655727999</v>
      </c>
      <c r="CH12" s="19">
        <v>0.21536658355580399</v>
      </c>
      <c r="CI12" s="19">
        <v>0.22042248058129399</v>
      </c>
      <c r="CJ12" s="19">
        <v>0.263517747381592</v>
      </c>
      <c r="CK12" s="19"/>
      <c r="CL12" s="19">
        <v>0.16348586036191301</v>
      </c>
      <c r="CM12" s="19"/>
      <c r="CN12" s="19">
        <v>0.21551738997431</v>
      </c>
      <c r="CO12" s="19">
        <v>0.20937345537760599</v>
      </c>
      <c r="CP12" s="19">
        <v>0.17974521696898199</v>
      </c>
    </row>
    <row r="13" spans="2:94" x14ac:dyDescent="0.35">
      <c r="B13" s="16"/>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CP17"/>
  <sheetViews>
    <sheetView showGridLines="0" topLeftCell="A6" workbookViewId="0">
      <pane xSplit="2" topLeftCell="CV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43.5" x14ac:dyDescent="0.35">
      <c r="B9" s="18" t="s">
        <v>399</v>
      </c>
      <c r="C9" s="17">
        <v>0.28434068348270702</v>
      </c>
      <c r="D9" s="17">
        <v>0.30687528088109001</v>
      </c>
      <c r="E9" s="17">
        <v>0.26367124783891199</v>
      </c>
      <c r="F9" s="17"/>
      <c r="G9" s="17">
        <v>0.30902549285477199</v>
      </c>
      <c r="H9" s="17">
        <v>0.30774129156289698</v>
      </c>
      <c r="I9" s="17">
        <v>0.30320571114213202</v>
      </c>
      <c r="J9" s="17">
        <v>0.26503216175405298</v>
      </c>
      <c r="K9" s="17">
        <v>0.25282600988086401</v>
      </c>
      <c r="L9" s="17">
        <v>0.27013278482080499</v>
      </c>
      <c r="M9" s="17"/>
      <c r="N9" s="17">
        <v>0.34895892830641301</v>
      </c>
      <c r="O9" s="17">
        <v>0.302388835064623</v>
      </c>
      <c r="P9" s="17">
        <v>0.25999644303865499</v>
      </c>
      <c r="Q9" s="17">
        <v>0.216961227656155</v>
      </c>
      <c r="R9" s="17"/>
      <c r="S9" s="17">
        <v>0.32280120588394301</v>
      </c>
      <c r="T9" s="17">
        <v>0.32187247868568297</v>
      </c>
      <c r="U9" s="17">
        <v>0.25072918717687798</v>
      </c>
      <c r="V9" s="17">
        <v>0.25888524650639999</v>
      </c>
      <c r="W9" s="17">
        <v>0.27424262516021902</v>
      </c>
      <c r="X9" s="17">
        <v>0.25936985649323202</v>
      </c>
      <c r="Y9" s="17">
        <v>0.26051416065388699</v>
      </c>
      <c r="Z9" s="17">
        <v>0.24988538678019301</v>
      </c>
      <c r="AA9" s="17">
        <v>0.26500897865356299</v>
      </c>
      <c r="AB9" s="17">
        <v>0.31380982761162601</v>
      </c>
      <c r="AC9" s="17">
        <v>0.29299709960105202</v>
      </c>
      <c r="AD9" s="17"/>
      <c r="AE9" s="17">
        <v>0.286392093682097</v>
      </c>
      <c r="AF9" s="17">
        <v>0.28343232324483297</v>
      </c>
      <c r="AG9" s="17">
        <v>0.27262999941225702</v>
      </c>
      <c r="AH9" s="17"/>
      <c r="AI9" s="17">
        <v>0.30524358700978799</v>
      </c>
      <c r="AJ9" s="17">
        <v>0.25434791938101597</v>
      </c>
      <c r="AK9" s="17">
        <v>0.34890981139334898</v>
      </c>
      <c r="AL9" s="17">
        <v>0.27672454823405201</v>
      </c>
      <c r="AM9" s="17">
        <v>0.24378591421802501</v>
      </c>
      <c r="AN9" s="17"/>
      <c r="AO9" s="17">
        <v>0.32726199469758099</v>
      </c>
      <c r="AP9" s="17">
        <v>0.26381681080682301</v>
      </c>
      <c r="AQ9" s="17">
        <v>0.34781331970434498</v>
      </c>
      <c r="AR9" s="17"/>
      <c r="AS9" s="17">
        <v>0.21659184385232599</v>
      </c>
      <c r="AT9" s="17">
        <v>0.26968592820993498</v>
      </c>
      <c r="AU9" s="17">
        <v>0.331558535834858</v>
      </c>
      <c r="AV9" s="17">
        <v>0.32468065790071299</v>
      </c>
      <c r="AW9" s="17">
        <v>0.29828091007908603</v>
      </c>
      <c r="AX9" s="17"/>
      <c r="AY9" s="17">
        <v>0.24891917316252901</v>
      </c>
      <c r="AZ9" s="17">
        <v>0.22744040920081299</v>
      </c>
      <c r="BA9" s="17">
        <v>0.24192990441925599</v>
      </c>
      <c r="BB9" s="17">
        <v>0.23953956372063001</v>
      </c>
      <c r="BC9" s="17">
        <v>0.29266765157865998</v>
      </c>
      <c r="BD9" s="17">
        <v>0.26871493904285099</v>
      </c>
      <c r="BE9" s="17">
        <v>0.249906029670942</v>
      </c>
      <c r="BF9" s="17">
        <v>0.24041994255704399</v>
      </c>
      <c r="BG9" s="17">
        <v>0.303482622074081</v>
      </c>
      <c r="BH9" s="17">
        <v>0.33092417168619098</v>
      </c>
      <c r="BI9" s="17">
        <v>0.31156825875400501</v>
      </c>
      <c r="BJ9" s="17">
        <v>0.37959993121299301</v>
      </c>
      <c r="BK9" s="17">
        <v>0.35463427937215902</v>
      </c>
      <c r="BL9" s="17">
        <v>0.46390113308154801</v>
      </c>
      <c r="BM9" s="17">
        <v>0.436124757097062</v>
      </c>
      <c r="BN9" s="17">
        <v>0.347722431923561</v>
      </c>
      <c r="BO9" s="17"/>
      <c r="BP9" s="17">
        <v>0.32147192796324298</v>
      </c>
      <c r="BQ9" s="17">
        <v>0.27767461345244299</v>
      </c>
      <c r="BR9" s="17">
        <v>0.246291029837818</v>
      </c>
      <c r="BS9" s="17">
        <v>0.287355602792291</v>
      </c>
      <c r="BT9" s="17">
        <v>0.25387236227652599</v>
      </c>
      <c r="BU9" s="17">
        <v>0.30083724870037498</v>
      </c>
      <c r="BV9" s="17"/>
      <c r="BW9" s="17">
        <v>0.29545179854903703</v>
      </c>
      <c r="BX9" s="17">
        <v>0.26834435229549303</v>
      </c>
      <c r="BY9" s="17">
        <v>0.2952903305931</v>
      </c>
      <c r="BZ9" s="17">
        <v>0.28948774692057</v>
      </c>
      <c r="CA9" s="17">
        <v>0.31877723910046202</v>
      </c>
      <c r="CB9" s="17">
        <v>0.23115485540174299</v>
      </c>
      <c r="CC9" s="17">
        <v>0.32335773326512601</v>
      </c>
      <c r="CD9" s="17">
        <v>0.282590133483338</v>
      </c>
      <c r="CE9" s="17"/>
      <c r="CF9" s="17">
        <v>0.35011890424965703</v>
      </c>
      <c r="CG9" s="17">
        <v>0.30943525492669999</v>
      </c>
      <c r="CH9" s="17">
        <v>0.27529083138403998</v>
      </c>
      <c r="CI9" s="17">
        <v>0.22400523389611601</v>
      </c>
      <c r="CJ9" s="17">
        <v>0.22059246869993801</v>
      </c>
      <c r="CK9" s="17"/>
      <c r="CL9" s="17">
        <v>0.26716249970527101</v>
      </c>
      <c r="CM9" s="17"/>
      <c r="CN9" s="17">
        <v>0.25632691440390698</v>
      </c>
      <c r="CO9" s="17">
        <v>0.30334527755741603</v>
      </c>
      <c r="CP9" s="17">
        <v>0.333234520771858</v>
      </c>
    </row>
    <row r="10" spans="2:94" ht="29" x14ac:dyDescent="0.35">
      <c r="B10" s="18" t="s">
        <v>400</v>
      </c>
      <c r="C10" s="17">
        <v>0.458400324600099</v>
      </c>
      <c r="D10" s="17">
        <v>0.45634099189924499</v>
      </c>
      <c r="E10" s="17">
        <v>0.45956947093706502</v>
      </c>
      <c r="F10" s="17"/>
      <c r="G10" s="17">
        <v>0.43949478019453903</v>
      </c>
      <c r="H10" s="17">
        <v>0.44460059687484899</v>
      </c>
      <c r="I10" s="17">
        <v>0.45230429771841302</v>
      </c>
      <c r="J10" s="17">
        <v>0.45353942296629002</v>
      </c>
      <c r="K10" s="17">
        <v>0.47554490667393001</v>
      </c>
      <c r="L10" s="17">
        <v>0.47973851751084801</v>
      </c>
      <c r="M10" s="17"/>
      <c r="N10" s="17">
        <v>0.46327743395264998</v>
      </c>
      <c r="O10" s="17">
        <v>0.443062576430094</v>
      </c>
      <c r="P10" s="17">
        <v>0.49315567933735699</v>
      </c>
      <c r="Q10" s="17">
        <v>0.43831573188077899</v>
      </c>
      <c r="R10" s="17"/>
      <c r="S10" s="17">
        <v>0.43241286488702801</v>
      </c>
      <c r="T10" s="17">
        <v>0.42386357589010298</v>
      </c>
      <c r="U10" s="17">
        <v>0.45276934406647401</v>
      </c>
      <c r="V10" s="17">
        <v>0.49978511053106001</v>
      </c>
      <c r="W10" s="17">
        <v>0.471590719326069</v>
      </c>
      <c r="X10" s="17">
        <v>0.45589949422063702</v>
      </c>
      <c r="Y10" s="17">
        <v>0.51371553368658895</v>
      </c>
      <c r="Z10" s="17">
        <v>0.47615899245340398</v>
      </c>
      <c r="AA10" s="17">
        <v>0.482197566176785</v>
      </c>
      <c r="AB10" s="17">
        <v>0.44761601952289498</v>
      </c>
      <c r="AC10" s="17">
        <v>0.40594069500103402</v>
      </c>
      <c r="AD10" s="17"/>
      <c r="AE10" s="17">
        <v>0.45073126324496998</v>
      </c>
      <c r="AF10" s="17">
        <v>0.483465034127745</v>
      </c>
      <c r="AG10" s="17">
        <v>0.40683029775017199</v>
      </c>
      <c r="AH10" s="17"/>
      <c r="AI10" s="17">
        <v>0.46988518182757</v>
      </c>
      <c r="AJ10" s="17">
        <v>0.49979476334301798</v>
      </c>
      <c r="AK10" s="17">
        <v>0.450803459613969</v>
      </c>
      <c r="AL10" s="17">
        <v>0.41613265430268598</v>
      </c>
      <c r="AM10" s="17">
        <v>0.388987036671325</v>
      </c>
      <c r="AN10" s="17"/>
      <c r="AO10" s="17">
        <v>0.48336766727282998</v>
      </c>
      <c r="AP10" s="17">
        <v>0.49525246029610898</v>
      </c>
      <c r="AQ10" s="17">
        <v>0.45938359198727302</v>
      </c>
      <c r="AR10" s="17"/>
      <c r="AS10" s="17">
        <v>0.47651347660349702</v>
      </c>
      <c r="AT10" s="17">
        <v>0.43495590551948998</v>
      </c>
      <c r="AU10" s="17">
        <v>0.44461727852340899</v>
      </c>
      <c r="AV10" s="17">
        <v>0.48556956973173299</v>
      </c>
      <c r="AW10" s="17">
        <v>0.46586101330549001</v>
      </c>
      <c r="AX10" s="17"/>
      <c r="AY10" s="17">
        <v>0.325537256656732</v>
      </c>
      <c r="AZ10" s="17">
        <v>0.437826492459505</v>
      </c>
      <c r="BA10" s="17">
        <v>0.48684675712705</v>
      </c>
      <c r="BB10" s="17">
        <v>0.48240801545876799</v>
      </c>
      <c r="BC10" s="17">
        <v>0.423819861161844</v>
      </c>
      <c r="BD10" s="17">
        <v>0.47128895895320499</v>
      </c>
      <c r="BE10" s="17">
        <v>0.49126899595697598</v>
      </c>
      <c r="BF10" s="17">
        <v>0.47004635412590601</v>
      </c>
      <c r="BG10" s="17">
        <v>0.49339036770627298</v>
      </c>
      <c r="BH10" s="17">
        <v>0.43093405421237801</v>
      </c>
      <c r="BI10" s="17">
        <v>0.46683912701643898</v>
      </c>
      <c r="BJ10" s="17">
        <v>0.435648628911951</v>
      </c>
      <c r="BK10" s="17">
        <v>0.442185217320056</v>
      </c>
      <c r="BL10" s="17">
        <v>0.41872353499454801</v>
      </c>
      <c r="BM10" s="17">
        <v>0.35161264707377299</v>
      </c>
      <c r="BN10" s="17">
        <v>0.48617759115105103</v>
      </c>
      <c r="BO10" s="17"/>
      <c r="BP10" s="17">
        <v>0.436878185597316</v>
      </c>
      <c r="BQ10" s="17">
        <v>0.46807073215845602</v>
      </c>
      <c r="BR10" s="17">
        <v>0.48724717300583098</v>
      </c>
      <c r="BS10" s="17">
        <v>0.45439520563111302</v>
      </c>
      <c r="BT10" s="17">
        <v>0.43931124845215502</v>
      </c>
      <c r="BU10" s="17">
        <v>0.48529581410976802</v>
      </c>
      <c r="BV10" s="17"/>
      <c r="BW10" s="17">
        <v>0.44200586858295599</v>
      </c>
      <c r="BX10" s="17">
        <v>0.463001645214413</v>
      </c>
      <c r="BY10" s="17">
        <v>0.45675669199971097</v>
      </c>
      <c r="BZ10" s="17">
        <v>0.47779921577852602</v>
      </c>
      <c r="CA10" s="17">
        <v>0.46927983785523197</v>
      </c>
      <c r="CB10" s="17">
        <v>0.52740668992545503</v>
      </c>
      <c r="CC10" s="17">
        <v>0.42612142464032299</v>
      </c>
      <c r="CD10" s="17">
        <v>0.37933673133961199</v>
      </c>
      <c r="CE10" s="17"/>
      <c r="CF10" s="17">
        <v>0.43737570928113501</v>
      </c>
      <c r="CG10" s="17">
        <v>0.454470567308778</v>
      </c>
      <c r="CH10" s="17">
        <v>0.469542441664413</v>
      </c>
      <c r="CI10" s="17">
        <v>0.45299133886939402</v>
      </c>
      <c r="CJ10" s="17">
        <v>0.45263734719478099</v>
      </c>
      <c r="CK10" s="17"/>
      <c r="CL10" s="17">
        <v>0.52376544573428496</v>
      </c>
      <c r="CM10" s="17"/>
      <c r="CN10" s="17">
        <v>0.45377429132283098</v>
      </c>
      <c r="CO10" s="17">
        <v>0.451068058984602</v>
      </c>
      <c r="CP10" s="17">
        <v>0.47480766028270399</v>
      </c>
    </row>
    <row r="11" spans="2:94" ht="43.5" x14ac:dyDescent="0.35">
      <c r="B11" s="18" t="s">
        <v>401</v>
      </c>
      <c r="C11" s="17">
        <v>9.6634922039510296E-2</v>
      </c>
      <c r="D11" s="17">
        <v>0.10796929244561899</v>
      </c>
      <c r="E11" s="17">
        <v>8.5296119213483595E-2</v>
      </c>
      <c r="F11" s="17"/>
      <c r="G11" s="17">
        <v>0.13478761223992999</v>
      </c>
      <c r="H11" s="17">
        <v>0.10776830286080701</v>
      </c>
      <c r="I11" s="17">
        <v>9.7136015371190307E-2</v>
      </c>
      <c r="J11" s="17">
        <v>7.3188875885626406E-2</v>
      </c>
      <c r="K11" s="17">
        <v>9.0135819438237605E-2</v>
      </c>
      <c r="L11" s="17">
        <v>8.4999402605494406E-2</v>
      </c>
      <c r="M11" s="17"/>
      <c r="N11" s="17">
        <v>9.7523289004523894E-2</v>
      </c>
      <c r="O11" s="17">
        <v>9.6866337812193795E-2</v>
      </c>
      <c r="P11" s="17">
        <v>7.8456873863708296E-2</v>
      </c>
      <c r="Q11" s="17">
        <v>0.11267161479212</v>
      </c>
      <c r="R11" s="17"/>
      <c r="S11" s="17">
        <v>0.112217749478131</v>
      </c>
      <c r="T11" s="17">
        <v>8.8130187523840497E-2</v>
      </c>
      <c r="U11" s="17">
        <v>9.9915369065168902E-2</v>
      </c>
      <c r="V11" s="17">
        <v>9.0072854702183403E-2</v>
      </c>
      <c r="W11" s="17">
        <v>9.2650577263087702E-2</v>
      </c>
      <c r="X11" s="17">
        <v>0.114615313577212</v>
      </c>
      <c r="Y11" s="17">
        <v>8.21353115299438E-2</v>
      </c>
      <c r="Z11" s="17">
        <v>8.7074706780995201E-2</v>
      </c>
      <c r="AA11" s="17">
        <v>8.3225402783317304E-2</v>
      </c>
      <c r="AB11" s="17">
        <v>9.5936612470958804E-2</v>
      </c>
      <c r="AC11" s="17">
        <v>0.116512268283726</v>
      </c>
      <c r="AD11" s="17"/>
      <c r="AE11" s="17">
        <v>9.2884110643689705E-2</v>
      </c>
      <c r="AF11" s="17">
        <v>0.100548421605117</v>
      </c>
      <c r="AG11" s="17">
        <v>9.7127605974548198E-2</v>
      </c>
      <c r="AH11" s="17"/>
      <c r="AI11" s="17">
        <v>8.5589424890834306E-2</v>
      </c>
      <c r="AJ11" s="17">
        <v>0.112743305303813</v>
      </c>
      <c r="AK11" s="17">
        <v>8.00412752551172E-2</v>
      </c>
      <c r="AL11" s="17">
        <v>0.169445705492204</v>
      </c>
      <c r="AM11" s="17">
        <v>8.0833368520179805E-2</v>
      </c>
      <c r="AN11" s="17"/>
      <c r="AO11" s="17">
        <v>8.5800048400920995E-2</v>
      </c>
      <c r="AP11" s="17">
        <v>0.10076874432984401</v>
      </c>
      <c r="AQ11" s="17">
        <v>8.8404998413941394E-2</v>
      </c>
      <c r="AR11" s="17"/>
      <c r="AS11" s="17">
        <v>9.7852923880720005E-2</v>
      </c>
      <c r="AT11" s="17">
        <v>0.105285502264238</v>
      </c>
      <c r="AU11" s="17">
        <v>9.6036008645701304E-2</v>
      </c>
      <c r="AV11" s="17">
        <v>9.3543985406533497E-2</v>
      </c>
      <c r="AW11" s="17">
        <v>0.172359987341384</v>
      </c>
      <c r="AX11" s="17"/>
      <c r="AY11" s="17">
        <v>0.19877338280096399</v>
      </c>
      <c r="AZ11" s="17">
        <v>0.113419690035962</v>
      </c>
      <c r="BA11" s="17">
        <v>9.9520027723449506E-2</v>
      </c>
      <c r="BB11" s="17">
        <v>0.103604506017954</v>
      </c>
      <c r="BC11" s="17">
        <v>0.107107496095058</v>
      </c>
      <c r="BD11" s="17">
        <v>9.8376648979275602E-2</v>
      </c>
      <c r="BE11" s="17">
        <v>8.5326052751403897E-2</v>
      </c>
      <c r="BF11" s="17">
        <v>0.120567092003703</v>
      </c>
      <c r="BG11" s="17">
        <v>6.1929637853463899E-2</v>
      </c>
      <c r="BH11" s="17">
        <v>9.4064320018008102E-2</v>
      </c>
      <c r="BI11" s="17">
        <v>8.0279938997824998E-2</v>
      </c>
      <c r="BJ11" s="17">
        <v>7.5106296879017695E-2</v>
      </c>
      <c r="BK11" s="17">
        <v>0.103482914617413</v>
      </c>
      <c r="BL11" s="17">
        <v>5.1738059130377503E-2</v>
      </c>
      <c r="BM11" s="17">
        <v>0.144507778068063</v>
      </c>
      <c r="BN11" s="17">
        <v>0.13679532937009301</v>
      </c>
      <c r="BO11" s="17"/>
      <c r="BP11" s="17">
        <v>0.111831991850732</v>
      </c>
      <c r="BQ11" s="17">
        <v>8.8993865736011896E-2</v>
      </c>
      <c r="BR11" s="17">
        <v>0.10885841034258199</v>
      </c>
      <c r="BS11" s="17">
        <v>9.0301990097414395E-2</v>
      </c>
      <c r="BT11" s="17">
        <v>8.9742071506138804E-2</v>
      </c>
      <c r="BU11" s="17">
        <v>8.0139385212540201E-2</v>
      </c>
      <c r="BV11" s="17"/>
      <c r="BW11" s="17">
        <v>0.110651836441963</v>
      </c>
      <c r="BX11" s="17">
        <v>9.6268592617673301E-2</v>
      </c>
      <c r="BY11" s="17">
        <v>9.4598093876064701E-2</v>
      </c>
      <c r="BZ11" s="17">
        <v>8.99959112814738E-2</v>
      </c>
      <c r="CA11" s="17">
        <v>0.102495323420183</v>
      </c>
      <c r="CB11" s="17">
        <v>0.11692038210171</v>
      </c>
      <c r="CC11" s="17">
        <v>9.6582067460712101E-2</v>
      </c>
      <c r="CD11" s="17">
        <v>0.105084492109584</v>
      </c>
      <c r="CE11" s="17"/>
      <c r="CF11" s="17">
        <v>0.10017318075680801</v>
      </c>
      <c r="CG11" s="17">
        <v>9.6515650978762704E-2</v>
      </c>
      <c r="CH11" s="17">
        <v>9.2876398591124107E-2</v>
      </c>
      <c r="CI11" s="17">
        <v>0.105148912842572</v>
      </c>
      <c r="CJ11" s="17">
        <v>9.36435309926332E-2</v>
      </c>
      <c r="CK11" s="17"/>
      <c r="CL11" s="17">
        <v>8.4525883850143702E-2</v>
      </c>
      <c r="CM11" s="17"/>
      <c r="CN11" s="17">
        <v>9.9749069824130704E-2</v>
      </c>
      <c r="CO11" s="17">
        <v>9.1435206812569697E-2</v>
      </c>
      <c r="CP11" s="17">
        <v>9.3656572037266406E-2</v>
      </c>
    </row>
    <row r="12" spans="2:94" x14ac:dyDescent="0.35">
      <c r="B12" s="18" t="s">
        <v>203</v>
      </c>
      <c r="C12" s="19">
        <v>0.16062406987768299</v>
      </c>
      <c r="D12" s="19">
        <v>0.128814434774046</v>
      </c>
      <c r="E12" s="19">
        <v>0.19146316201053901</v>
      </c>
      <c r="F12" s="19"/>
      <c r="G12" s="19">
        <v>0.11669211471075901</v>
      </c>
      <c r="H12" s="19">
        <v>0.13988980870144699</v>
      </c>
      <c r="I12" s="19">
        <v>0.14735397576826501</v>
      </c>
      <c r="J12" s="19">
        <v>0.208239539394031</v>
      </c>
      <c r="K12" s="19">
        <v>0.181493264006968</v>
      </c>
      <c r="L12" s="19">
        <v>0.16512929506285201</v>
      </c>
      <c r="M12" s="19"/>
      <c r="N12" s="19">
        <v>9.0240348736413095E-2</v>
      </c>
      <c r="O12" s="19">
        <v>0.15768225069309</v>
      </c>
      <c r="P12" s="19">
        <v>0.16839100376027899</v>
      </c>
      <c r="Q12" s="19">
        <v>0.232051425670946</v>
      </c>
      <c r="R12" s="19"/>
      <c r="S12" s="19">
        <v>0.13256817975089699</v>
      </c>
      <c r="T12" s="19">
        <v>0.16613375790037399</v>
      </c>
      <c r="U12" s="19">
        <v>0.196586099691479</v>
      </c>
      <c r="V12" s="19">
        <v>0.15125678826035599</v>
      </c>
      <c r="W12" s="19">
        <v>0.161516078250624</v>
      </c>
      <c r="X12" s="19">
        <v>0.17011533570891799</v>
      </c>
      <c r="Y12" s="19">
        <v>0.14363499412958</v>
      </c>
      <c r="Z12" s="19">
        <v>0.18688091398540699</v>
      </c>
      <c r="AA12" s="19">
        <v>0.16956805238633399</v>
      </c>
      <c r="AB12" s="19">
        <v>0.14263754039452001</v>
      </c>
      <c r="AC12" s="19">
        <v>0.18454993711418799</v>
      </c>
      <c r="AD12" s="19"/>
      <c r="AE12" s="19">
        <v>0.169992532429243</v>
      </c>
      <c r="AF12" s="19">
        <v>0.13255422102230599</v>
      </c>
      <c r="AG12" s="19">
        <v>0.22341209686302299</v>
      </c>
      <c r="AH12" s="19"/>
      <c r="AI12" s="19">
        <v>0.139281806271808</v>
      </c>
      <c r="AJ12" s="19">
        <v>0.133114011972154</v>
      </c>
      <c r="AK12" s="19">
        <v>0.120245453737565</v>
      </c>
      <c r="AL12" s="19">
        <v>0.13769709197105801</v>
      </c>
      <c r="AM12" s="19">
        <v>0.28639368059047099</v>
      </c>
      <c r="AN12" s="19"/>
      <c r="AO12" s="19">
        <v>0.103570289628668</v>
      </c>
      <c r="AP12" s="19">
        <v>0.14016198456722301</v>
      </c>
      <c r="AQ12" s="19">
        <v>0.10439808989443999</v>
      </c>
      <c r="AR12" s="19"/>
      <c r="AS12" s="19">
        <v>0.20904175566345701</v>
      </c>
      <c r="AT12" s="19">
        <v>0.19007266400633699</v>
      </c>
      <c r="AU12" s="19">
        <v>0.12778817699603101</v>
      </c>
      <c r="AV12" s="19">
        <v>9.6205786961020806E-2</v>
      </c>
      <c r="AW12" s="19">
        <v>6.3498089274040298E-2</v>
      </c>
      <c r="AX12" s="19"/>
      <c r="AY12" s="19">
        <v>0.226770187379776</v>
      </c>
      <c r="AZ12" s="19">
        <v>0.22131340830372001</v>
      </c>
      <c r="BA12" s="19">
        <v>0.171703310730244</v>
      </c>
      <c r="BB12" s="19">
        <v>0.17444791480264801</v>
      </c>
      <c r="BC12" s="19">
        <v>0.176404991164438</v>
      </c>
      <c r="BD12" s="19">
        <v>0.16161945302466799</v>
      </c>
      <c r="BE12" s="19">
        <v>0.17349892162067801</v>
      </c>
      <c r="BF12" s="19">
        <v>0.168966611313347</v>
      </c>
      <c r="BG12" s="19">
        <v>0.14119737236618299</v>
      </c>
      <c r="BH12" s="19">
        <v>0.14407745408342301</v>
      </c>
      <c r="BI12" s="19">
        <v>0.14131267523173099</v>
      </c>
      <c r="BJ12" s="19">
        <v>0.109645142996038</v>
      </c>
      <c r="BK12" s="19">
        <v>9.9697588690372804E-2</v>
      </c>
      <c r="BL12" s="19">
        <v>6.5637272793527004E-2</v>
      </c>
      <c r="BM12" s="19">
        <v>6.7754817761102301E-2</v>
      </c>
      <c r="BN12" s="19">
        <v>2.9304647555295198E-2</v>
      </c>
      <c r="BO12" s="19"/>
      <c r="BP12" s="19">
        <v>0.12981789458870899</v>
      </c>
      <c r="BQ12" s="19">
        <v>0.16526078865308899</v>
      </c>
      <c r="BR12" s="19">
        <v>0.15760338681376801</v>
      </c>
      <c r="BS12" s="19">
        <v>0.16794720147918099</v>
      </c>
      <c r="BT12" s="19">
        <v>0.21707431776517999</v>
      </c>
      <c r="BU12" s="19">
        <v>0.13372755197731601</v>
      </c>
      <c r="BV12" s="19"/>
      <c r="BW12" s="19">
        <v>0.15189049642604399</v>
      </c>
      <c r="BX12" s="19">
        <v>0.17238540987242101</v>
      </c>
      <c r="BY12" s="19">
        <v>0.153354883531124</v>
      </c>
      <c r="BZ12" s="19">
        <v>0.14271712601943001</v>
      </c>
      <c r="CA12" s="19">
        <v>0.109447599624123</v>
      </c>
      <c r="CB12" s="19">
        <v>0.124518072571092</v>
      </c>
      <c r="CC12" s="19">
        <v>0.15393877463383901</v>
      </c>
      <c r="CD12" s="19">
        <v>0.232988643067466</v>
      </c>
      <c r="CE12" s="19"/>
      <c r="CF12" s="19">
        <v>0.1123322057124</v>
      </c>
      <c r="CG12" s="19">
        <v>0.13957852678575899</v>
      </c>
      <c r="CH12" s="19">
        <v>0.16229032836042301</v>
      </c>
      <c r="CI12" s="19">
        <v>0.217854514391918</v>
      </c>
      <c r="CJ12" s="19">
        <v>0.23312665311264799</v>
      </c>
      <c r="CK12" s="19"/>
      <c r="CL12" s="19">
        <v>0.124546170710301</v>
      </c>
      <c r="CM12" s="19"/>
      <c r="CN12" s="19">
        <v>0.190149724449132</v>
      </c>
      <c r="CO12" s="19">
        <v>0.15415145664541199</v>
      </c>
      <c r="CP12" s="19">
        <v>9.8301246908171602E-2</v>
      </c>
    </row>
    <row r="13" spans="2:94" x14ac:dyDescent="0.35">
      <c r="B13" s="16"/>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CP17"/>
  <sheetViews>
    <sheetView showGridLines="0" topLeftCell="A6" workbookViewId="0">
      <pane xSplit="2" topLeftCell="CS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43.5" x14ac:dyDescent="0.35">
      <c r="B9" s="18" t="s">
        <v>399</v>
      </c>
      <c r="C9" s="17">
        <v>0.16784235147538501</v>
      </c>
      <c r="D9" s="17">
        <v>0.193824593700124</v>
      </c>
      <c r="E9" s="17">
        <v>0.14277164935515099</v>
      </c>
      <c r="F9" s="17"/>
      <c r="G9" s="17">
        <v>0.19942930367468301</v>
      </c>
      <c r="H9" s="17">
        <v>0.213487575140896</v>
      </c>
      <c r="I9" s="17">
        <v>0.16883752368223101</v>
      </c>
      <c r="J9" s="17">
        <v>0.13825419279304599</v>
      </c>
      <c r="K9" s="17">
        <v>0.15528993989986001</v>
      </c>
      <c r="L9" s="17">
        <v>0.14096976751204801</v>
      </c>
      <c r="M9" s="17"/>
      <c r="N9" s="17">
        <v>0.17374468366147899</v>
      </c>
      <c r="O9" s="17">
        <v>0.17134503022355199</v>
      </c>
      <c r="P9" s="17">
        <v>0.17699696254421801</v>
      </c>
      <c r="Q9" s="17">
        <v>0.150093899239266</v>
      </c>
      <c r="R9" s="17"/>
      <c r="S9" s="17">
        <v>0.21452573114989601</v>
      </c>
      <c r="T9" s="17">
        <v>0.14514680670393201</v>
      </c>
      <c r="U9" s="17">
        <v>0.13243524931631201</v>
      </c>
      <c r="V9" s="17">
        <v>0.16304379192144</v>
      </c>
      <c r="W9" s="17">
        <v>0.17821864191884601</v>
      </c>
      <c r="X9" s="17">
        <v>0.193041477149555</v>
      </c>
      <c r="Y9" s="17">
        <v>0.17879363945034699</v>
      </c>
      <c r="Z9" s="17">
        <v>0.20222994094493399</v>
      </c>
      <c r="AA9" s="17">
        <v>0.14882337359280601</v>
      </c>
      <c r="AB9" s="17">
        <v>0.13831828356453901</v>
      </c>
      <c r="AC9" s="17">
        <v>0.151618945084674</v>
      </c>
      <c r="AD9" s="17"/>
      <c r="AE9" s="17">
        <v>0.159392064848041</v>
      </c>
      <c r="AF9" s="17">
        <v>0.18279160224986901</v>
      </c>
      <c r="AG9" s="17">
        <v>0.14890241950408201</v>
      </c>
      <c r="AH9" s="17"/>
      <c r="AI9" s="17">
        <v>0.15307804994082799</v>
      </c>
      <c r="AJ9" s="17">
        <v>0.22343398480670201</v>
      </c>
      <c r="AK9" s="17">
        <v>0.17857979685141701</v>
      </c>
      <c r="AL9" s="17">
        <v>0.116169449534037</v>
      </c>
      <c r="AM9" s="17">
        <v>0.117345970286537</v>
      </c>
      <c r="AN9" s="17"/>
      <c r="AO9" s="17">
        <v>0.16063748358236801</v>
      </c>
      <c r="AP9" s="17">
        <v>0.20919058779341301</v>
      </c>
      <c r="AQ9" s="17">
        <v>0.199739397916293</v>
      </c>
      <c r="AR9" s="17"/>
      <c r="AS9" s="17">
        <v>0.16741264645186699</v>
      </c>
      <c r="AT9" s="17">
        <v>0.14677718538245499</v>
      </c>
      <c r="AU9" s="17">
        <v>0.175938714371565</v>
      </c>
      <c r="AV9" s="17">
        <v>0.202244512603384</v>
      </c>
      <c r="AW9" s="17">
        <v>0.14419522994405901</v>
      </c>
      <c r="AX9" s="17"/>
      <c r="AY9" s="17">
        <v>0.22339153154108299</v>
      </c>
      <c r="AZ9" s="17">
        <v>0.153027801644396</v>
      </c>
      <c r="BA9" s="17">
        <v>0.16635758851886001</v>
      </c>
      <c r="BB9" s="17">
        <v>0.163368275916839</v>
      </c>
      <c r="BC9" s="17">
        <v>0.18645262877858901</v>
      </c>
      <c r="BD9" s="17">
        <v>0.151531794146083</v>
      </c>
      <c r="BE9" s="17">
        <v>0.171730643116315</v>
      </c>
      <c r="BF9" s="17">
        <v>0.18871064325938899</v>
      </c>
      <c r="BG9" s="17">
        <v>0.14442348839307401</v>
      </c>
      <c r="BH9" s="17">
        <v>0.17506598472479001</v>
      </c>
      <c r="BI9" s="17">
        <v>0.13741977019888801</v>
      </c>
      <c r="BJ9" s="17">
        <v>0.139186834256151</v>
      </c>
      <c r="BK9" s="17">
        <v>0.132829692944818</v>
      </c>
      <c r="BL9" s="17">
        <v>0.25084936412341402</v>
      </c>
      <c r="BM9" s="17">
        <v>0.26575608494245101</v>
      </c>
      <c r="BN9" s="17">
        <v>0.31763309444362797</v>
      </c>
      <c r="BO9" s="17"/>
      <c r="BP9" s="17">
        <v>0.20565707624794599</v>
      </c>
      <c r="BQ9" s="17">
        <v>0.18739287794093201</v>
      </c>
      <c r="BR9" s="17">
        <v>0.153581776622053</v>
      </c>
      <c r="BS9" s="17">
        <v>0.13412400873167701</v>
      </c>
      <c r="BT9" s="17">
        <v>0.13301829284355399</v>
      </c>
      <c r="BU9" s="17">
        <v>0.14105929620593899</v>
      </c>
      <c r="BV9" s="17"/>
      <c r="BW9" s="17">
        <v>0.229033086609395</v>
      </c>
      <c r="BX9" s="17">
        <v>0.18482120039618499</v>
      </c>
      <c r="BY9" s="17">
        <v>0.161453485257989</v>
      </c>
      <c r="BZ9" s="17">
        <v>0.17377705896982701</v>
      </c>
      <c r="CA9" s="17">
        <v>0.14583782432289299</v>
      </c>
      <c r="CB9" s="17">
        <v>0.204577550168867</v>
      </c>
      <c r="CC9" s="17">
        <v>0.198827488716528</v>
      </c>
      <c r="CD9" s="17">
        <v>0.11542179612612399</v>
      </c>
      <c r="CE9" s="17"/>
      <c r="CF9" s="17">
        <v>0.27227742578937703</v>
      </c>
      <c r="CG9" s="17">
        <v>0.151985016872517</v>
      </c>
      <c r="CH9" s="17">
        <v>0.15985629519577799</v>
      </c>
      <c r="CI9" s="17">
        <v>0.18379962250623699</v>
      </c>
      <c r="CJ9" s="17">
        <v>9.7083740561793294E-2</v>
      </c>
      <c r="CK9" s="17"/>
      <c r="CL9" s="17">
        <v>0.17604330483504699</v>
      </c>
      <c r="CM9" s="17"/>
      <c r="CN9" s="17">
        <v>0.17015602740186</v>
      </c>
      <c r="CO9" s="17">
        <v>0.14464449388724199</v>
      </c>
      <c r="CP9" s="17">
        <v>0.18101760264122599</v>
      </c>
    </row>
    <row r="10" spans="2:94" ht="29" x14ac:dyDescent="0.35">
      <c r="B10" s="18" t="s">
        <v>400</v>
      </c>
      <c r="C10" s="17">
        <v>0.387057014473776</v>
      </c>
      <c r="D10" s="17">
        <v>0.38697105131079201</v>
      </c>
      <c r="E10" s="17">
        <v>0.386777078867936</v>
      </c>
      <c r="F10" s="17"/>
      <c r="G10" s="17">
        <v>0.40800208258181397</v>
      </c>
      <c r="H10" s="17">
        <v>0.39419808359730601</v>
      </c>
      <c r="I10" s="17">
        <v>0.411006256776486</v>
      </c>
      <c r="J10" s="17">
        <v>0.37743323822786101</v>
      </c>
      <c r="K10" s="17">
        <v>0.34606260442836401</v>
      </c>
      <c r="L10" s="17">
        <v>0.38302778003499899</v>
      </c>
      <c r="M10" s="17"/>
      <c r="N10" s="17">
        <v>0.41928544411360802</v>
      </c>
      <c r="O10" s="17">
        <v>0.37716328848473801</v>
      </c>
      <c r="P10" s="17">
        <v>0.39135289546507801</v>
      </c>
      <c r="Q10" s="17">
        <v>0.36185388952480002</v>
      </c>
      <c r="R10" s="17"/>
      <c r="S10" s="17">
        <v>0.39864427094757299</v>
      </c>
      <c r="T10" s="17">
        <v>0.39909686099389002</v>
      </c>
      <c r="U10" s="17">
        <v>0.38249491602940799</v>
      </c>
      <c r="V10" s="17">
        <v>0.37454833115640501</v>
      </c>
      <c r="W10" s="17">
        <v>0.390092489772844</v>
      </c>
      <c r="X10" s="17">
        <v>0.333384866666107</v>
      </c>
      <c r="Y10" s="17">
        <v>0.40244446620514501</v>
      </c>
      <c r="Z10" s="17">
        <v>0.36330283857128498</v>
      </c>
      <c r="AA10" s="17">
        <v>0.416839216876916</v>
      </c>
      <c r="AB10" s="17">
        <v>0.386414652738516</v>
      </c>
      <c r="AC10" s="17">
        <v>0.37555185626818599</v>
      </c>
      <c r="AD10" s="17"/>
      <c r="AE10" s="17">
        <v>0.37020896187852598</v>
      </c>
      <c r="AF10" s="17">
        <v>0.41636626982951602</v>
      </c>
      <c r="AG10" s="17">
        <v>0.34989986215600899</v>
      </c>
      <c r="AH10" s="17"/>
      <c r="AI10" s="17">
        <v>0.37898309924361501</v>
      </c>
      <c r="AJ10" s="17">
        <v>0.42025403556243401</v>
      </c>
      <c r="AK10" s="17">
        <v>0.44563136729591202</v>
      </c>
      <c r="AL10" s="17">
        <v>0.37450542976152801</v>
      </c>
      <c r="AM10" s="17">
        <v>0.30541623148195701</v>
      </c>
      <c r="AN10" s="17"/>
      <c r="AO10" s="17">
        <v>0.40763606488986598</v>
      </c>
      <c r="AP10" s="17">
        <v>0.42783407876540203</v>
      </c>
      <c r="AQ10" s="17">
        <v>0.39822882792132902</v>
      </c>
      <c r="AR10" s="17"/>
      <c r="AS10" s="17">
        <v>0.35237031760119603</v>
      </c>
      <c r="AT10" s="17">
        <v>0.37167740311906899</v>
      </c>
      <c r="AU10" s="17">
        <v>0.400312706489657</v>
      </c>
      <c r="AV10" s="17">
        <v>0.40198162513104302</v>
      </c>
      <c r="AW10" s="17">
        <v>0.44966946183715301</v>
      </c>
      <c r="AX10" s="17"/>
      <c r="AY10" s="17">
        <v>0.25865412377061803</v>
      </c>
      <c r="AZ10" s="17">
        <v>0.363056807696581</v>
      </c>
      <c r="BA10" s="17">
        <v>0.41593685265764502</v>
      </c>
      <c r="BB10" s="17">
        <v>0.385038857861492</v>
      </c>
      <c r="BC10" s="17">
        <v>0.35499575280739498</v>
      </c>
      <c r="BD10" s="17">
        <v>0.41823586092667198</v>
      </c>
      <c r="BE10" s="17">
        <v>0.39595230077737398</v>
      </c>
      <c r="BF10" s="17">
        <v>0.39171716053729499</v>
      </c>
      <c r="BG10" s="17">
        <v>0.43895249379897</v>
      </c>
      <c r="BH10" s="17">
        <v>0.38330360641238198</v>
      </c>
      <c r="BI10" s="17">
        <v>0.394712116217592</v>
      </c>
      <c r="BJ10" s="17">
        <v>0.40542347860727601</v>
      </c>
      <c r="BK10" s="17">
        <v>0.378514539709916</v>
      </c>
      <c r="BL10" s="17">
        <v>0.37110581096199502</v>
      </c>
      <c r="BM10" s="17">
        <v>0.36503980611494702</v>
      </c>
      <c r="BN10" s="17">
        <v>0.36553795148156698</v>
      </c>
      <c r="BO10" s="17"/>
      <c r="BP10" s="17">
        <v>0.41546951086711598</v>
      </c>
      <c r="BQ10" s="17">
        <v>0.37204502582335403</v>
      </c>
      <c r="BR10" s="17">
        <v>0.37789401095373398</v>
      </c>
      <c r="BS10" s="17">
        <v>0.37938467972942902</v>
      </c>
      <c r="BT10" s="17">
        <v>0.36768601504341802</v>
      </c>
      <c r="BU10" s="17">
        <v>0.43137764797810202</v>
      </c>
      <c r="BV10" s="17"/>
      <c r="BW10" s="17">
        <v>0.40551960362669598</v>
      </c>
      <c r="BX10" s="17">
        <v>0.37844163577061901</v>
      </c>
      <c r="BY10" s="17">
        <v>0.38973768180256402</v>
      </c>
      <c r="BZ10" s="17">
        <v>0.39961942077252699</v>
      </c>
      <c r="CA10" s="17">
        <v>0.41785933925874702</v>
      </c>
      <c r="CB10" s="17">
        <v>0.43723810433385502</v>
      </c>
      <c r="CC10" s="17">
        <v>0.37102687389677402</v>
      </c>
      <c r="CD10" s="17">
        <v>0.35455165505765002</v>
      </c>
      <c r="CE10" s="17"/>
      <c r="CF10" s="17">
        <v>0.38252035600705703</v>
      </c>
      <c r="CG10" s="17">
        <v>0.39342705910067199</v>
      </c>
      <c r="CH10" s="17">
        <v>0.380523002610056</v>
      </c>
      <c r="CI10" s="17">
        <v>0.38233952471940302</v>
      </c>
      <c r="CJ10" s="17">
        <v>0.42281639334389298</v>
      </c>
      <c r="CK10" s="17"/>
      <c r="CL10" s="17">
        <v>0.43472022890817202</v>
      </c>
      <c r="CM10" s="17"/>
      <c r="CN10" s="17">
        <v>0.37875300566284198</v>
      </c>
      <c r="CO10" s="17">
        <v>0.40154762426283203</v>
      </c>
      <c r="CP10" s="17">
        <v>0.39450121445677799</v>
      </c>
    </row>
    <row r="11" spans="2:94" ht="43.5" x14ac:dyDescent="0.35">
      <c r="B11" s="18" t="s">
        <v>401</v>
      </c>
      <c r="C11" s="17">
        <v>0.250972692546378</v>
      </c>
      <c r="D11" s="17">
        <v>0.254800767116313</v>
      </c>
      <c r="E11" s="17">
        <v>0.24773973193686699</v>
      </c>
      <c r="F11" s="17"/>
      <c r="G11" s="17">
        <v>0.25961855433320902</v>
      </c>
      <c r="H11" s="17">
        <v>0.22842137055374401</v>
      </c>
      <c r="I11" s="17">
        <v>0.24972424673802901</v>
      </c>
      <c r="J11" s="17">
        <v>0.24805183888371099</v>
      </c>
      <c r="K11" s="17">
        <v>0.26946182977306399</v>
      </c>
      <c r="L11" s="17">
        <v>0.25464917244368201</v>
      </c>
      <c r="M11" s="17"/>
      <c r="N11" s="17">
        <v>0.29950322117364703</v>
      </c>
      <c r="O11" s="17">
        <v>0.26517776460371201</v>
      </c>
      <c r="P11" s="17">
        <v>0.22201017302365</v>
      </c>
      <c r="Q11" s="17">
        <v>0.21052057253002299</v>
      </c>
      <c r="R11" s="17"/>
      <c r="S11" s="17">
        <v>0.244426762769517</v>
      </c>
      <c r="T11" s="17">
        <v>0.25430137830369198</v>
      </c>
      <c r="U11" s="17">
        <v>0.26367629523450697</v>
      </c>
      <c r="V11" s="17">
        <v>0.26766395181881902</v>
      </c>
      <c r="W11" s="17">
        <v>0.240960757790114</v>
      </c>
      <c r="X11" s="17">
        <v>0.25684043240598697</v>
      </c>
      <c r="Y11" s="17">
        <v>0.22610337109661799</v>
      </c>
      <c r="Z11" s="17">
        <v>0.23750148669414101</v>
      </c>
      <c r="AA11" s="17">
        <v>0.23755644531682699</v>
      </c>
      <c r="AB11" s="17">
        <v>0.27245815442063998</v>
      </c>
      <c r="AC11" s="17">
        <v>0.25506878853492398</v>
      </c>
      <c r="AD11" s="17"/>
      <c r="AE11" s="17">
        <v>0.25977976422495602</v>
      </c>
      <c r="AF11" s="17">
        <v>0.237129295154655</v>
      </c>
      <c r="AG11" s="17">
        <v>0.24831496160272801</v>
      </c>
      <c r="AH11" s="17"/>
      <c r="AI11" s="17">
        <v>0.28864311174859603</v>
      </c>
      <c r="AJ11" s="17">
        <v>0.19715599564338099</v>
      </c>
      <c r="AK11" s="17">
        <v>0.263280336358994</v>
      </c>
      <c r="AL11" s="17">
        <v>0.29320492467049197</v>
      </c>
      <c r="AM11" s="17">
        <v>0.23889556388778199</v>
      </c>
      <c r="AN11" s="17"/>
      <c r="AO11" s="17">
        <v>0.28495999757482998</v>
      </c>
      <c r="AP11" s="17">
        <v>0.20985482885676601</v>
      </c>
      <c r="AQ11" s="17">
        <v>0.25689580178252402</v>
      </c>
      <c r="AR11" s="17"/>
      <c r="AS11" s="17">
        <v>0.214211901906599</v>
      </c>
      <c r="AT11" s="17">
        <v>0.262448706892075</v>
      </c>
      <c r="AU11" s="17">
        <v>0.26588795710559598</v>
      </c>
      <c r="AV11" s="17">
        <v>0.286173158162709</v>
      </c>
      <c r="AW11" s="17">
        <v>0.25377864956221102</v>
      </c>
      <c r="AX11" s="17"/>
      <c r="AY11" s="17">
        <v>0.23051374164229901</v>
      </c>
      <c r="AZ11" s="17">
        <v>0.223852673098341</v>
      </c>
      <c r="BA11" s="17">
        <v>0.20654040491196299</v>
      </c>
      <c r="BB11" s="17">
        <v>0.21156193551986599</v>
      </c>
      <c r="BC11" s="17">
        <v>0.23354582868246301</v>
      </c>
      <c r="BD11" s="17">
        <v>0.23918727819730701</v>
      </c>
      <c r="BE11" s="17">
        <v>0.22841205924103899</v>
      </c>
      <c r="BF11" s="17">
        <v>0.22248675162934001</v>
      </c>
      <c r="BG11" s="17">
        <v>0.25994954275579502</v>
      </c>
      <c r="BH11" s="17">
        <v>0.28758948659172301</v>
      </c>
      <c r="BI11" s="17">
        <v>0.289095705905899</v>
      </c>
      <c r="BJ11" s="17">
        <v>0.31395881360615802</v>
      </c>
      <c r="BK11" s="17">
        <v>0.37469467310841098</v>
      </c>
      <c r="BL11" s="17">
        <v>0.31240103218016602</v>
      </c>
      <c r="BM11" s="17">
        <v>0.30172088357048898</v>
      </c>
      <c r="BN11" s="17">
        <v>0.25783413148465001</v>
      </c>
      <c r="BO11" s="17"/>
      <c r="BP11" s="17">
        <v>0.23648188786254201</v>
      </c>
      <c r="BQ11" s="17">
        <v>0.24472831894243899</v>
      </c>
      <c r="BR11" s="17">
        <v>0.26898219750921898</v>
      </c>
      <c r="BS11" s="17">
        <v>0.26602698365507899</v>
      </c>
      <c r="BT11" s="17">
        <v>0.24050722292052601</v>
      </c>
      <c r="BU11" s="17">
        <v>0.25992180407876903</v>
      </c>
      <c r="BV11" s="17"/>
      <c r="BW11" s="17">
        <v>0.22799945432730301</v>
      </c>
      <c r="BX11" s="17">
        <v>0.229162793242913</v>
      </c>
      <c r="BY11" s="17">
        <v>0.25993505728133198</v>
      </c>
      <c r="BZ11" s="17">
        <v>0.260804485474668</v>
      </c>
      <c r="CA11" s="17">
        <v>0.28271643839272698</v>
      </c>
      <c r="CB11" s="17">
        <v>0.197395290591278</v>
      </c>
      <c r="CC11" s="17">
        <v>0.25704362719144502</v>
      </c>
      <c r="CD11" s="17">
        <v>0.283413590153551</v>
      </c>
      <c r="CE11" s="17"/>
      <c r="CF11" s="17">
        <v>0.211627964455222</v>
      </c>
      <c r="CG11" s="17">
        <v>0.28604676425454101</v>
      </c>
      <c r="CH11" s="17">
        <v>0.25010205238598199</v>
      </c>
      <c r="CI11" s="17">
        <v>0.201337657137097</v>
      </c>
      <c r="CJ11" s="17">
        <v>0.20490934975966299</v>
      </c>
      <c r="CK11" s="17"/>
      <c r="CL11" s="17">
        <v>0.225015232969038</v>
      </c>
      <c r="CM11" s="17"/>
      <c r="CN11" s="17">
        <v>0.23229034366375201</v>
      </c>
      <c r="CO11" s="17">
        <v>0.25553747557893097</v>
      </c>
      <c r="CP11" s="17">
        <v>0.290033983272939</v>
      </c>
    </row>
    <row r="12" spans="2:94" x14ac:dyDescent="0.35">
      <c r="B12" s="18" t="s">
        <v>203</v>
      </c>
      <c r="C12" s="19">
        <v>0.194127941504461</v>
      </c>
      <c r="D12" s="19">
        <v>0.16440358787277201</v>
      </c>
      <c r="E12" s="19">
        <v>0.22271153984004599</v>
      </c>
      <c r="F12" s="19"/>
      <c r="G12" s="19">
        <v>0.132950059410294</v>
      </c>
      <c r="H12" s="19">
        <v>0.163892970708055</v>
      </c>
      <c r="I12" s="19">
        <v>0.17043197280325301</v>
      </c>
      <c r="J12" s="19">
        <v>0.23626073009538201</v>
      </c>
      <c r="K12" s="19">
        <v>0.229185625898712</v>
      </c>
      <c r="L12" s="19">
        <v>0.22135328000927099</v>
      </c>
      <c r="M12" s="19"/>
      <c r="N12" s="19">
        <v>0.107466651051266</v>
      </c>
      <c r="O12" s="19">
        <v>0.18631391668799799</v>
      </c>
      <c r="P12" s="19">
        <v>0.209639968967055</v>
      </c>
      <c r="Q12" s="19">
        <v>0.27753163870591002</v>
      </c>
      <c r="R12" s="19"/>
      <c r="S12" s="19">
        <v>0.14240323513301401</v>
      </c>
      <c r="T12" s="19">
        <v>0.20145495399848601</v>
      </c>
      <c r="U12" s="19">
        <v>0.22139353941977299</v>
      </c>
      <c r="V12" s="19">
        <v>0.19474392510333499</v>
      </c>
      <c r="W12" s="19">
        <v>0.19072811051819599</v>
      </c>
      <c r="X12" s="19">
        <v>0.216733223778351</v>
      </c>
      <c r="Y12" s="19">
        <v>0.19265852324789001</v>
      </c>
      <c r="Z12" s="19">
        <v>0.19696573378964</v>
      </c>
      <c r="AA12" s="19">
        <v>0.19678096421345101</v>
      </c>
      <c r="AB12" s="19">
        <v>0.20280890927630499</v>
      </c>
      <c r="AC12" s="19">
        <v>0.217760410112216</v>
      </c>
      <c r="AD12" s="19"/>
      <c r="AE12" s="19">
        <v>0.210619209048476</v>
      </c>
      <c r="AF12" s="19">
        <v>0.16371283276595999</v>
      </c>
      <c r="AG12" s="19">
        <v>0.25288275673718102</v>
      </c>
      <c r="AH12" s="19"/>
      <c r="AI12" s="19">
        <v>0.179295739066961</v>
      </c>
      <c r="AJ12" s="19">
        <v>0.15915598398748301</v>
      </c>
      <c r="AK12" s="19">
        <v>0.112508499493676</v>
      </c>
      <c r="AL12" s="19">
        <v>0.216120196033944</v>
      </c>
      <c r="AM12" s="19">
        <v>0.33834223434372401</v>
      </c>
      <c r="AN12" s="19"/>
      <c r="AO12" s="19">
        <v>0.146766453952936</v>
      </c>
      <c r="AP12" s="19">
        <v>0.153120504584419</v>
      </c>
      <c r="AQ12" s="19">
        <v>0.14513597237985401</v>
      </c>
      <c r="AR12" s="19"/>
      <c r="AS12" s="19">
        <v>0.26600513404033799</v>
      </c>
      <c r="AT12" s="19">
        <v>0.21909670460640099</v>
      </c>
      <c r="AU12" s="19">
        <v>0.15786062203318099</v>
      </c>
      <c r="AV12" s="19">
        <v>0.109600704102863</v>
      </c>
      <c r="AW12" s="19">
        <v>0.15235665865657599</v>
      </c>
      <c r="AX12" s="19"/>
      <c r="AY12" s="19">
        <v>0.287440603046</v>
      </c>
      <c r="AZ12" s="19">
        <v>0.260062717560683</v>
      </c>
      <c r="BA12" s="19">
        <v>0.21116515391153201</v>
      </c>
      <c r="BB12" s="19">
        <v>0.24003093070180301</v>
      </c>
      <c r="BC12" s="19">
        <v>0.225005789731554</v>
      </c>
      <c r="BD12" s="19">
        <v>0.19104506672993801</v>
      </c>
      <c r="BE12" s="19">
        <v>0.203904996865272</v>
      </c>
      <c r="BF12" s="19">
        <v>0.197085444573976</v>
      </c>
      <c r="BG12" s="19">
        <v>0.15667447505216101</v>
      </c>
      <c r="BH12" s="19">
        <v>0.154040922271105</v>
      </c>
      <c r="BI12" s="19">
        <v>0.17877240767762101</v>
      </c>
      <c r="BJ12" s="19">
        <v>0.141430873530415</v>
      </c>
      <c r="BK12" s="19">
        <v>0.11396109423685601</v>
      </c>
      <c r="BL12" s="19">
        <v>6.5643792734425097E-2</v>
      </c>
      <c r="BM12" s="19">
        <v>6.7483225372112404E-2</v>
      </c>
      <c r="BN12" s="19">
        <v>5.8994822590153803E-2</v>
      </c>
      <c r="BO12" s="19"/>
      <c r="BP12" s="19">
        <v>0.14239152502239599</v>
      </c>
      <c r="BQ12" s="19">
        <v>0.195833777293274</v>
      </c>
      <c r="BR12" s="19">
        <v>0.19954201491499399</v>
      </c>
      <c r="BS12" s="19">
        <v>0.22046432788381501</v>
      </c>
      <c r="BT12" s="19">
        <v>0.25878846919250198</v>
      </c>
      <c r="BU12" s="19">
        <v>0.167641251737189</v>
      </c>
      <c r="BV12" s="19"/>
      <c r="BW12" s="19">
        <v>0.13744785543660601</v>
      </c>
      <c r="BX12" s="19">
        <v>0.207574370590284</v>
      </c>
      <c r="BY12" s="19">
        <v>0.188873775658114</v>
      </c>
      <c r="BZ12" s="19">
        <v>0.165799034782979</v>
      </c>
      <c r="CA12" s="19">
        <v>0.15358639802563301</v>
      </c>
      <c r="CB12" s="19">
        <v>0.16078905490600001</v>
      </c>
      <c r="CC12" s="19">
        <v>0.17310201019525401</v>
      </c>
      <c r="CD12" s="19">
        <v>0.24661295866267499</v>
      </c>
      <c r="CE12" s="19"/>
      <c r="CF12" s="19">
        <v>0.133574253748344</v>
      </c>
      <c r="CG12" s="19">
        <v>0.16854115977226999</v>
      </c>
      <c r="CH12" s="19">
        <v>0.20951864980818399</v>
      </c>
      <c r="CI12" s="19">
        <v>0.23252319563726301</v>
      </c>
      <c r="CJ12" s="19">
        <v>0.27519051633465003</v>
      </c>
      <c r="CK12" s="19"/>
      <c r="CL12" s="19">
        <v>0.16422123328774299</v>
      </c>
      <c r="CM12" s="19"/>
      <c r="CN12" s="19">
        <v>0.21880062327154601</v>
      </c>
      <c r="CO12" s="19">
        <v>0.19827040627099499</v>
      </c>
      <c r="CP12" s="19">
        <v>0.13444719962905799</v>
      </c>
    </row>
    <row r="13" spans="2:94" x14ac:dyDescent="0.35">
      <c r="B13" s="16"/>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CP17"/>
  <sheetViews>
    <sheetView showGridLines="0" topLeftCell="A6" workbookViewId="0">
      <pane xSplit="2" topLeftCell="BK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43.5" x14ac:dyDescent="0.35">
      <c r="B9" s="18" t="s">
        <v>399</v>
      </c>
      <c r="C9" s="17">
        <v>0.12949352287579399</v>
      </c>
      <c r="D9" s="17">
        <v>0.14887053888680499</v>
      </c>
      <c r="E9" s="17">
        <v>0.11160659914233</v>
      </c>
      <c r="F9" s="17"/>
      <c r="G9" s="17">
        <v>0.18832622530653401</v>
      </c>
      <c r="H9" s="17">
        <v>0.173451587090591</v>
      </c>
      <c r="I9" s="17">
        <v>0.103726842918153</v>
      </c>
      <c r="J9" s="17">
        <v>0.114970574394563</v>
      </c>
      <c r="K9" s="17">
        <v>9.2904440080340406E-2</v>
      </c>
      <c r="L9" s="17">
        <v>0.111483287632497</v>
      </c>
      <c r="M9" s="17"/>
      <c r="N9" s="17">
        <v>0.14077684017242501</v>
      </c>
      <c r="O9" s="17">
        <v>0.118260451456721</v>
      </c>
      <c r="P9" s="17">
        <v>0.146915832839941</v>
      </c>
      <c r="Q9" s="17">
        <v>0.11438603060649299</v>
      </c>
      <c r="R9" s="17"/>
      <c r="S9" s="17">
        <v>0.189890722333726</v>
      </c>
      <c r="T9" s="17">
        <v>0.128852486216366</v>
      </c>
      <c r="U9" s="17">
        <v>7.7854342191812004E-2</v>
      </c>
      <c r="V9" s="17">
        <v>0.12721847150097301</v>
      </c>
      <c r="W9" s="17">
        <v>0.16180838243788301</v>
      </c>
      <c r="X9" s="17">
        <v>0.14056325995011501</v>
      </c>
      <c r="Y9" s="17">
        <v>0.14024491813454501</v>
      </c>
      <c r="Z9" s="17">
        <v>0.107533494275349</v>
      </c>
      <c r="AA9" s="17">
        <v>9.2361585524510598E-2</v>
      </c>
      <c r="AB9" s="17">
        <v>0.110641458871527</v>
      </c>
      <c r="AC9" s="17">
        <v>9.98206163992406E-2</v>
      </c>
      <c r="AD9" s="17"/>
      <c r="AE9" s="17">
        <v>0.13155856227667601</v>
      </c>
      <c r="AF9" s="17">
        <v>0.129170547311416</v>
      </c>
      <c r="AG9" s="17">
        <v>0.104757041706937</v>
      </c>
      <c r="AH9" s="17"/>
      <c r="AI9" s="17">
        <v>0.142068920142748</v>
      </c>
      <c r="AJ9" s="17">
        <v>0.14041789642965999</v>
      </c>
      <c r="AK9" s="17">
        <v>0.141989579422721</v>
      </c>
      <c r="AL9" s="17">
        <v>0.14247807593699</v>
      </c>
      <c r="AM9" s="17">
        <v>8.5139318920022397E-2</v>
      </c>
      <c r="AN9" s="17"/>
      <c r="AO9" s="17">
        <v>0.17973407587760301</v>
      </c>
      <c r="AP9" s="17">
        <v>0.132100108369507</v>
      </c>
      <c r="AQ9" s="17">
        <v>0.15023592417818299</v>
      </c>
      <c r="AR9" s="17"/>
      <c r="AS9" s="17">
        <v>0.12443969854610799</v>
      </c>
      <c r="AT9" s="17">
        <v>0.116559087391631</v>
      </c>
      <c r="AU9" s="17">
        <v>0.114537120520785</v>
      </c>
      <c r="AV9" s="17">
        <v>0.16992710418130899</v>
      </c>
      <c r="AW9" s="17">
        <v>0.20337866585775</v>
      </c>
      <c r="AX9" s="17"/>
      <c r="AY9" s="17">
        <v>0</v>
      </c>
      <c r="AZ9" s="17">
        <v>0.16296962164432099</v>
      </c>
      <c r="BA9" s="17">
        <v>9.5929631058152803E-2</v>
      </c>
      <c r="BB9" s="17">
        <v>9.3731615055527698E-2</v>
      </c>
      <c r="BC9" s="17">
        <v>0.122241978102912</v>
      </c>
      <c r="BD9" s="17">
        <v>0.135110411605978</v>
      </c>
      <c r="BE9" s="17">
        <v>0.16033743392557501</v>
      </c>
      <c r="BF9" s="17">
        <v>0.142605355938764</v>
      </c>
      <c r="BG9" s="17">
        <v>0.14490528685362999</v>
      </c>
      <c r="BH9" s="17">
        <v>0.16168376431411699</v>
      </c>
      <c r="BI9" s="17">
        <v>0.105462799819259</v>
      </c>
      <c r="BJ9" s="17">
        <v>0.15608815064776099</v>
      </c>
      <c r="BK9" s="17">
        <v>0.118263169579153</v>
      </c>
      <c r="BL9" s="17">
        <v>0.176593789699593</v>
      </c>
      <c r="BM9" s="17">
        <v>0.118087703662537</v>
      </c>
      <c r="BN9" s="17">
        <v>0.16161595765817099</v>
      </c>
      <c r="BO9" s="17"/>
      <c r="BP9" s="17">
        <v>0.18097624893309</v>
      </c>
      <c r="BQ9" s="17">
        <v>0.10358944074467499</v>
      </c>
      <c r="BR9" s="17">
        <v>0.11896286561316</v>
      </c>
      <c r="BS9" s="17">
        <v>0.12607811367490601</v>
      </c>
      <c r="BT9" s="17">
        <v>0.113907590164696</v>
      </c>
      <c r="BU9" s="17">
        <v>0.114911220190968</v>
      </c>
      <c r="BV9" s="17"/>
      <c r="BW9" s="17">
        <v>0.171091182767593</v>
      </c>
      <c r="BX9" s="17">
        <v>0.12139324009345399</v>
      </c>
      <c r="BY9" s="17">
        <v>0.116446303764867</v>
      </c>
      <c r="BZ9" s="17">
        <v>0.147446923665842</v>
      </c>
      <c r="CA9" s="17">
        <v>0.144212435289333</v>
      </c>
      <c r="CB9" s="17">
        <v>0.16255216727247901</v>
      </c>
      <c r="CC9" s="17">
        <v>0.168646360954539</v>
      </c>
      <c r="CD9" s="17">
        <v>0.107483397086602</v>
      </c>
      <c r="CE9" s="17"/>
      <c r="CF9" s="17">
        <v>0.218679230666874</v>
      </c>
      <c r="CG9" s="17">
        <v>0.128074426202789</v>
      </c>
      <c r="CH9" s="17">
        <v>0.127469839305624</v>
      </c>
      <c r="CI9" s="17">
        <v>9.60389652790931E-2</v>
      </c>
      <c r="CJ9" s="17">
        <v>9.2462753251580695E-2</v>
      </c>
      <c r="CK9" s="17"/>
      <c r="CL9" s="17">
        <v>0.11607284272391399</v>
      </c>
      <c r="CM9" s="17"/>
      <c r="CN9" s="17">
        <v>0.102691370334209</v>
      </c>
      <c r="CO9" s="17">
        <v>0.14129714216300199</v>
      </c>
      <c r="CP9" s="17">
        <v>0.18134957228043899</v>
      </c>
    </row>
    <row r="10" spans="2:94" ht="29" x14ac:dyDescent="0.35">
      <c r="B10" s="18" t="s">
        <v>400</v>
      </c>
      <c r="C10" s="17">
        <v>0.37163068729814902</v>
      </c>
      <c r="D10" s="17">
        <v>0.36126793288953102</v>
      </c>
      <c r="E10" s="17">
        <v>0.38363311938463401</v>
      </c>
      <c r="F10" s="17"/>
      <c r="G10" s="17">
        <v>0.34774653912292902</v>
      </c>
      <c r="H10" s="17">
        <v>0.375519147859813</v>
      </c>
      <c r="I10" s="17">
        <v>0.36609981545090298</v>
      </c>
      <c r="J10" s="17">
        <v>0.339185780855775</v>
      </c>
      <c r="K10" s="17">
        <v>0.356614140866582</v>
      </c>
      <c r="L10" s="17">
        <v>0.42530091855619701</v>
      </c>
      <c r="M10" s="17"/>
      <c r="N10" s="17">
        <v>0.396871850230126</v>
      </c>
      <c r="O10" s="17">
        <v>0.37246853982136602</v>
      </c>
      <c r="P10" s="17">
        <v>0.35070331025485602</v>
      </c>
      <c r="Q10" s="17">
        <v>0.36367959217895701</v>
      </c>
      <c r="R10" s="17"/>
      <c r="S10" s="17">
        <v>0.35713975943655601</v>
      </c>
      <c r="T10" s="17">
        <v>0.33120962130808601</v>
      </c>
      <c r="U10" s="17">
        <v>0.41634630000179601</v>
      </c>
      <c r="V10" s="17">
        <v>0.36123322902347699</v>
      </c>
      <c r="W10" s="17">
        <v>0.40626810456144202</v>
      </c>
      <c r="X10" s="17">
        <v>0.36179809229042498</v>
      </c>
      <c r="Y10" s="17">
        <v>0.37688947823775898</v>
      </c>
      <c r="Z10" s="17">
        <v>0.39580633379610602</v>
      </c>
      <c r="AA10" s="17">
        <v>0.39475201583039998</v>
      </c>
      <c r="AB10" s="17">
        <v>0.34280169376161401</v>
      </c>
      <c r="AC10" s="17">
        <v>0.40689913062788202</v>
      </c>
      <c r="AD10" s="17"/>
      <c r="AE10" s="17">
        <v>0.39464090918490902</v>
      </c>
      <c r="AF10" s="17">
        <v>0.35739118290379501</v>
      </c>
      <c r="AG10" s="17">
        <v>0.37555796721019502</v>
      </c>
      <c r="AH10" s="17"/>
      <c r="AI10" s="17">
        <v>0.41796953496978101</v>
      </c>
      <c r="AJ10" s="17">
        <v>0.346764008877751</v>
      </c>
      <c r="AK10" s="17">
        <v>0.34320204784329</v>
      </c>
      <c r="AL10" s="17">
        <v>0.41336088056758202</v>
      </c>
      <c r="AM10" s="17">
        <v>0.349846062624246</v>
      </c>
      <c r="AN10" s="17"/>
      <c r="AO10" s="17">
        <v>0.44352288094049303</v>
      </c>
      <c r="AP10" s="17">
        <v>0.339126382007709</v>
      </c>
      <c r="AQ10" s="17">
        <v>0.39252284284738898</v>
      </c>
      <c r="AR10" s="17"/>
      <c r="AS10" s="17">
        <v>0.36780686660379103</v>
      </c>
      <c r="AT10" s="17">
        <v>0.37841661497595103</v>
      </c>
      <c r="AU10" s="17">
        <v>0.37823010503114002</v>
      </c>
      <c r="AV10" s="17">
        <v>0.35066720056800199</v>
      </c>
      <c r="AW10" s="17">
        <v>0.45604284804748002</v>
      </c>
      <c r="AX10" s="17"/>
      <c r="AY10" s="17">
        <v>0.292667636070366</v>
      </c>
      <c r="AZ10" s="17">
        <v>0.42070014490602697</v>
      </c>
      <c r="BA10" s="17">
        <v>0.32189282736889802</v>
      </c>
      <c r="BB10" s="17">
        <v>0.40459183485480799</v>
      </c>
      <c r="BC10" s="17">
        <v>0.341717563519148</v>
      </c>
      <c r="BD10" s="17">
        <v>0.38526203796820502</v>
      </c>
      <c r="BE10" s="17">
        <v>0.40592560269301697</v>
      </c>
      <c r="BF10" s="17">
        <v>0.36277303186500798</v>
      </c>
      <c r="BG10" s="17">
        <v>0.35616554931293398</v>
      </c>
      <c r="BH10" s="17">
        <v>0.36915041239021401</v>
      </c>
      <c r="BI10" s="17">
        <v>0.40537367739568703</v>
      </c>
      <c r="BJ10" s="17">
        <v>0.36085620546952502</v>
      </c>
      <c r="BK10" s="17">
        <v>0.346112070333013</v>
      </c>
      <c r="BL10" s="17">
        <v>0.39093587831031001</v>
      </c>
      <c r="BM10" s="17">
        <v>0.23640477578748401</v>
      </c>
      <c r="BN10" s="17">
        <v>0.38715679932562902</v>
      </c>
      <c r="BO10" s="17"/>
      <c r="BP10" s="17">
        <v>0.36131498904513598</v>
      </c>
      <c r="BQ10" s="17">
        <v>0.378013960775686</v>
      </c>
      <c r="BR10" s="17">
        <v>0.37173762114748399</v>
      </c>
      <c r="BS10" s="17">
        <v>0.36012086956169098</v>
      </c>
      <c r="BT10" s="17">
        <v>0.36700600205002898</v>
      </c>
      <c r="BU10" s="17">
        <v>0.43714401167637701</v>
      </c>
      <c r="BV10" s="17"/>
      <c r="BW10" s="17">
        <v>0.46014786362826599</v>
      </c>
      <c r="BX10" s="17">
        <v>0.39113559993248398</v>
      </c>
      <c r="BY10" s="17">
        <v>0.35692582063524297</v>
      </c>
      <c r="BZ10" s="17">
        <v>0.38611951185300603</v>
      </c>
      <c r="CA10" s="17">
        <v>0.37238282477523399</v>
      </c>
      <c r="CB10" s="17">
        <v>0.425630412636823</v>
      </c>
      <c r="CC10" s="17">
        <v>0.30210390236985502</v>
      </c>
      <c r="CD10" s="17">
        <v>0.29555655169237899</v>
      </c>
      <c r="CE10" s="17"/>
      <c r="CF10" s="17">
        <v>0.36339752225366401</v>
      </c>
      <c r="CG10" s="17">
        <v>0.39283869247609099</v>
      </c>
      <c r="CH10" s="17">
        <v>0.35481605328757998</v>
      </c>
      <c r="CI10" s="17">
        <v>0.37550575876058401</v>
      </c>
      <c r="CJ10" s="17">
        <v>0.33772853128694202</v>
      </c>
      <c r="CK10" s="17"/>
      <c r="CL10" s="17">
        <v>0.39720493679908198</v>
      </c>
      <c r="CM10" s="17"/>
      <c r="CN10" s="17">
        <v>0.32156700430415303</v>
      </c>
      <c r="CO10" s="17">
        <v>0.42558231553265102</v>
      </c>
      <c r="CP10" s="17">
        <v>0.44310109818684701</v>
      </c>
    </row>
    <row r="11" spans="2:94" ht="43.5" x14ac:dyDescent="0.35">
      <c r="B11" s="18" t="s">
        <v>401</v>
      </c>
      <c r="C11" s="17">
        <v>0.331167968465022</v>
      </c>
      <c r="D11" s="17">
        <v>0.35203717096735299</v>
      </c>
      <c r="E11" s="17">
        <v>0.30757412006466001</v>
      </c>
      <c r="F11" s="17"/>
      <c r="G11" s="17">
        <v>0.35316080586591603</v>
      </c>
      <c r="H11" s="17">
        <v>0.32892554659539303</v>
      </c>
      <c r="I11" s="17">
        <v>0.356652166612835</v>
      </c>
      <c r="J11" s="17">
        <v>0.32455377016727199</v>
      </c>
      <c r="K11" s="17">
        <v>0.353022600380201</v>
      </c>
      <c r="L11" s="17">
        <v>0.28827388569267098</v>
      </c>
      <c r="M11" s="17"/>
      <c r="N11" s="17">
        <v>0.34913738538718098</v>
      </c>
      <c r="O11" s="17">
        <v>0.345914053916902</v>
      </c>
      <c r="P11" s="17">
        <v>0.32581687711714102</v>
      </c>
      <c r="Q11" s="17">
        <v>0.29935816238665403</v>
      </c>
      <c r="R11" s="17"/>
      <c r="S11" s="17">
        <v>0.31679294130699098</v>
      </c>
      <c r="T11" s="17">
        <v>0.35103892903029499</v>
      </c>
      <c r="U11" s="17">
        <v>0.32635356002702498</v>
      </c>
      <c r="V11" s="17">
        <v>0.34910230876609699</v>
      </c>
      <c r="W11" s="17">
        <v>0.27754129163230501</v>
      </c>
      <c r="X11" s="17">
        <v>0.29562294481874501</v>
      </c>
      <c r="Y11" s="17">
        <v>0.352929325823503</v>
      </c>
      <c r="Z11" s="17">
        <v>0.299283023667479</v>
      </c>
      <c r="AA11" s="17">
        <v>0.35058974830668799</v>
      </c>
      <c r="AB11" s="17">
        <v>0.37300611050775201</v>
      </c>
      <c r="AC11" s="17">
        <v>0.30689840087129699</v>
      </c>
      <c r="AD11" s="17"/>
      <c r="AE11" s="17">
        <v>0.30164893772540302</v>
      </c>
      <c r="AF11" s="17">
        <v>0.36619167535312602</v>
      </c>
      <c r="AG11" s="17">
        <v>0.28529499390373803</v>
      </c>
      <c r="AH11" s="17"/>
      <c r="AI11" s="17">
        <v>0.27419343690618397</v>
      </c>
      <c r="AJ11" s="17">
        <v>0.39254165852015899</v>
      </c>
      <c r="AK11" s="17">
        <v>0.38292941819749099</v>
      </c>
      <c r="AL11" s="17">
        <v>0.35969498606906303</v>
      </c>
      <c r="AM11" s="17">
        <v>0.27307982437761602</v>
      </c>
      <c r="AN11" s="17"/>
      <c r="AO11" s="17">
        <v>0.24317210385617899</v>
      </c>
      <c r="AP11" s="17">
        <v>0.403087961514005</v>
      </c>
      <c r="AQ11" s="17">
        <v>0.31603161402284602</v>
      </c>
      <c r="AR11" s="17"/>
      <c r="AS11" s="17">
        <v>0.28940095580627101</v>
      </c>
      <c r="AT11" s="17">
        <v>0.319438407648033</v>
      </c>
      <c r="AU11" s="17">
        <v>0.36536121549359302</v>
      </c>
      <c r="AV11" s="17">
        <v>0.37544422604001998</v>
      </c>
      <c r="AW11" s="17">
        <v>0.252404482818956</v>
      </c>
      <c r="AX11" s="17"/>
      <c r="AY11" s="17">
        <v>0.40868425849377199</v>
      </c>
      <c r="AZ11" s="17">
        <v>0.22191518944218</v>
      </c>
      <c r="BA11" s="17">
        <v>0.39035383088676801</v>
      </c>
      <c r="BB11" s="17">
        <v>0.30874701530669701</v>
      </c>
      <c r="BC11" s="17">
        <v>0.361902515086795</v>
      </c>
      <c r="BD11" s="17">
        <v>0.32901818361971702</v>
      </c>
      <c r="BE11" s="17">
        <v>0.27628104880267201</v>
      </c>
      <c r="BF11" s="17">
        <v>0.30520551259269502</v>
      </c>
      <c r="BG11" s="17">
        <v>0.32920740512263102</v>
      </c>
      <c r="BH11" s="17">
        <v>0.29457800757255997</v>
      </c>
      <c r="BI11" s="17">
        <v>0.351685877696849</v>
      </c>
      <c r="BJ11" s="17">
        <v>0.35651336622179203</v>
      </c>
      <c r="BK11" s="17">
        <v>0.37983073360241199</v>
      </c>
      <c r="BL11" s="17">
        <v>0.36722381496349099</v>
      </c>
      <c r="BM11" s="17">
        <v>0.53710451218481203</v>
      </c>
      <c r="BN11" s="17">
        <v>0.403630563176959</v>
      </c>
      <c r="BO11" s="17"/>
      <c r="BP11" s="17">
        <v>0.33290814446851502</v>
      </c>
      <c r="BQ11" s="17">
        <v>0.33915509465597199</v>
      </c>
      <c r="BR11" s="17">
        <v>0.34028409931113301</v>
      </c>
      <c r="BS11" s="17">
        <v>0.33682322474095999</v>
      </c>
      <c r="BT11" s="17">
        <v>0.32014126488503902</v>
      </c>
      <c r="BU11" s="17">
        <v>0.26116305208331803</v>
      </c>
      <c r="BV11" s="17"/>
      <c r="BW11" s="17">
        <v>0.245549691109548</v>
      </c>
      <c r="BX11" s="17">
        <v>0.325872820086894</v>
      </c>
      <c r="BY11" s="17">
        <v>0.35910445371569</v>
      </c>
      <c r="BZ11" s="17">
        <v>0.30876172448788602</v>
      </c>
      <c r="CA11" s="17">
        <v>0.32610445238278402</v>
      </c>
      <c r="CB11" s="17">
        <v>0.28596865102360303</v>
      </c>
      <c r="CC11" s="17">
        <v>0.39916714724560298</v>
      </c>
      <c r="CD11" s="17">
        <v>0.377622058128529</v>
      </c>
      <c r="CE11" s="17"/>
      <c r="CF11" s="17">
        <v>0.30240581119036603</v>
      </c>
      <c r="CG11" s="17">
        <v>0.32974137422746302</v>
      </c>
      <c r="CH11" s="17">
        <v>0.33816998913982099</v>
      </c>
      <c r="CI11" s="17">
        <v>0.326942643632884</v>
      </c>
      <c r="CJ11" s="17">
        <v>0.35788592462207403</v>
      </c>
      <c r="CK11" s="17"/>
      <c r="CL11" s="17">
        <v>0.33595355054294201</v>
      </c>
      <c r="CM11" s="17"/>
      <c r="CN11" s="17">
        <v>0.392309472683667</v>
      </c>
      <c r="CO11" s="17">
        <v>0.25927187105131899</v>
      </c>
      <c r="CP11" s="17">
        <v>0.248663281246542</v>
      </c>
    </row>
    <row r="12" spans="2:94" x14ac:dyDescent="0.35">
      <c r="B12" s="18" t="s">
        <v>203</v>
      </c>
      <c r="C12" s="19">
        <v>0.16770782136103499</v>
      </c>
      <c r="D12" s="19">
        <v>0.13782435725631201</v>
      </c>
      <c r="E12" s="19">
        <v>0.197186161408376</v>
      </c>
      <c r="F12" s="19"/>
      <c r="G12" s="19">
        <v>0.110766429704622</v>
      </c>
      <c r="H12" s="19">
        <v>0.12210371845420299</v>
      </c>
      <c r="I12" s="19">
        <v>0.17352117501810899</v>
      </c>
      <c r="J12" s="19">
        <v>0.22128987458238999</v>
      </c>
      <c r="K12" s="19">
        <v>0.19745881867287701</v>
      </c>
      <c r="L12" s="19">
        <v>0.174941908118635</v>
      </c>
      <c r="M12" s="19"/>
      <c r="N12" s="19">
        <v>0.113213924210269</v>
      </c>
      <c r="O12" s="19">
        <v>0.163356954805011</v>
      </c>
      <c r="P12" s="19">
        <v>0.17656397978806199</v>
      </c>
      <c r="Q12" s="19">
        <v>0.222576214827896</v>
      </c>
      <c r="R12" s="19"/>
      <c r="S12" s="19">
        <v>0.136176576922728</v>
      </c>
      <c r="T12" s="19">
        <v>0.188898963445254</v>
      </c>
      <c r="U12" s="19">
        <v>0.17944579777936701</v>
      </c>
      <c r="V12" s="19">
        <v>0.16244599070945301</v>
      </c>
      <c r="W12" s="19">
        <v>0.15438222136836999</v>
      </c>
      <c r="X12" s="19">
        <v>0.202015702940714</v>
      </c>
      <c r="Y12" s="19">
        <v>0.12993627780419301</v>
      </c>
      <c r="Z12" s="19">
        <v>0.197377148261066</v>
      </c>
      <c r="AA12" s="19">
        <v>0.16229665033840099</v>
      </c>
      <c r="AB12" s="19">
        <v>0.17355073685910699</v>
      </c>
      <c r="AC12" s="19">
        <v>0.18638185210158001</v>
      </c>
      <c r="AD12" s="19"/>
      <c r="AE12" s="19">
        <v>0.17215159081301201</v>
      </c>
      <c r="AF12" s="19">
        <v>0.14724659443166299</v>
      </c>
      <c r="AG12" s="19">
        <v>0.23438999717913001</v>
      </c>
      <c r="AH12" s="19"/>
      <c r="AI12" s="19">
        <v>0.16576810798128699</v>
      </c>
      <c r="AJ12" s="19">
        <v>0.120276436172429</v>
      </c>
      <c r="AK12" s="19">
        <v>0.13187895453649801</v>
      </c>
      <c r="AL12" s="19">
        <v>8.4466057426365704E-2</v>
      </c>
      <c r="AM12" s="19">
        <v>0.29193479407811601</v>
      </c>
      <c r="AN12" s="19"/>
      <c r="AO12" s="19">
        <v>0.133570939325724</v>
      </c>
      <c r="AP12" s="19">
        <v>0.12568554810877899</v>
      </c>
      <c r="AQ12" s="19">
        <v>0.14120961895158199</v>
      </c>
      <c r="AR12" s="19"/>
      <c r="AS12" s="19">
        <v>0.21835247904383101</v>
      </c>
      <c r="AT12" s="19">
        <v>0.18558588998438599</v>
      </c>
      <c r="AU12" s="19">
        <v>0.141871558954482</v>
      </c>
      <c r="AV12" s="19">
        <v>0.10396146921067</v>
      </c>
      <c r="AW12" s="19">
        <v>8.81740032758144E-2</v>
      </c>
      <c r="AX12" s="19"/>
      <c r="AY12" s="19">
        <v>0.29864810543586301</v>
      </c>
      <c r="AZ12" s="19">
        <v>0.19441504400747101</v>
      </c>
      <c r="BA12" s="19">
        <v>0.19182371068618201</v>
      </c>
      <c r="BB12" s="19">
        <v>0.19292953478296701</v>
      </c>
      <c r="BC12" s="19">
        <v>0.17413794329114601</v>
      </c>
      <c r="BD12" s="19">
        <v>0.15060936680609899</v>
      </c>
      <c r="BE12" s="19">
        <v>0.15745591457873701</v>
      </c>
      <c r="BF12" s="19">
        <v>0.18941609960353301</v>
      </c>
      <c r="BG12" s="19">
        <v>0.169721758710804</v>
      </c>
      <c r="BH12" s="19">
        <v>0.174587815723108</v>
      </c>
      <c r="BI12" s="19">
        <v>0.13747764508820601</v>
      </c>
      <c r="BJ12" s="19">
        <v>0.12654227766092199</v>
      </c>
      <c r="BK12" s="19">
        <v>0.15579402648542201</v>
      </c>
      <c r="BL12" s="19">
        <v>6.5246517026605694E-2</v>
      </c>
      <c r="BM12" s="19">
        <v>0.108403008365167</v>
      </c>
      <c r="BN12" s="19">
        <v>4.75966798392412E-2</v>
      </c>
      <c r="BO12" s="19"/>
      <c r="BP12" s="19">
        <v>0.124800617553259</v>
      </c>
      <c r="BQ12" s="19">
        <v>0.17924150382366699</v>
      </c>
      <c r="BR12" s="19">
        <v>0.169015413928223</v>
      </c>
      <c r="BS12" s="19">
        <v>0.17697779202244199</v>
      </c>
      <c r="BT12" s="19">
        <v>0.19894514290023699</v>
      </c>
      <c r="BU12" s="19">
        <v>0.18678171604933699</v>
      </c>
      <c r="BV12" s="19"/>
      <c r="BW12" s="19">
        <v>0.12321126249459199</v>
      </c>
      <c r="BX12" s="19">
        <v>0.16159833988716901</v>
      </c>
      <c r="BY12" s="19">
        <v>0.167523421884201</v>
      </c>
      <c r="BZ12" s="19">
        <v>0.15767183999326601</v>
      </c>
      <c r="CA12" s="19">
        <v>0.15730028755264999</v>
      </c>
      <c r="CB12" s="19">
        <v>0.125848769067095</v>
      </c>
      <c r="CC12" s="19">
        <v>0.130082589430003</v>
      </c>
      <c r="CD12" s="19">
        <v>0.219337993092489</v>
      </c>
      <c r="CE12" s="19"/>
      <c r="CF12" s="19">
        <v>0.11551743588909601</v>
      </c>
      <c r="CG12" s="19">
        <v>0.14934550709365699</v>
      </c>
      <c r="CH12" s="19">
        <v>0.179544118266975</v>
      </c>
      <c r="CI12" s="19">
        <v>0.20151263232743899</v>
      </c>
      <c r="CJ12" s="19">
        <v>0.21192279083940399</v>
      </c>
      <c r="CK12" s="19"/>
      <c r="CL12" s="19">
        <v>0.15076866993406299</v>
      </c>
      <c r="CM12" s="19"/>
      <c r="CN12" s="19">
        <v>0.183432152677971</v>
      </c>
      <c r="CO12" s="19">
        <v>0.173848671253028</v>
      </c>
      <c r="CP12" s="19">
        <v>0.126886048286172</v>
      </c>
    </row>
    <row r="13" spans="2:94" x14ac:dyDescent="0.35">
      <c r="B13" s="16"/>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CP17"/>
  <sheetViews>
    <sheetView showGridLines="0" topLeftCell="A6" workbookViewId="0">
      <pane xSplit="2" topLeftCell="CI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43.5" x14ac:dyDescent="0.35">
      <c r="B9" s="18" t="s">
        <v>399</v>
      </c>
      <c r="C9" s="17">
        <v>0.22490449910993199</v>
      </c>
      <c r="D9" s="17">
        <v>0.259349609699429</v>
      </c>
      <c r="E9" s="17">
        <v>0.190078755240254</v>
      </c>
      <c r="F9" s="17"/>
      <c r="G9" s="17">
        <v>0.30544656841502699</v>
      </c>
      <c r="H9" s="17">
        <v>0.259384874936884</v>
      </c>
      <c r="I9" s="17">
        <v>0.196314530874794</v>
      </c>
      <c r="J9" s="17">
        <v>0.21408819157324799</v>
      </c>
      <c r="K9" s="17">
        <v>0.18959637658619899</v>
      </c>
      <c r="L9" s="17">
        <v>0.19858353520432301</v>
      </c>
      <c r="M9" s="17"/>
      <c r="N9" s="17">
        <v>0.24519321827169599</v>
      </c>
      <c r="O9" s="17">
        <v>0.239750322273486</v>
      </c>
      <c r="P9" s="17">
        <v>0.19724394601738801</v>
      </c>
      <c r="Q9" s="17">
        <v>0.21091719037665199</v>
      </c>
      <c r="R9" s="17"/>
      <c r="S9" s="17">
        <v>0.26984949973205102</v>
      </c>
      <c r="T9" s="17">
        <v>0.206784897914016</v>
      </c>
      <c r="U9" s="17">
        <v>0.14823504584937999</v>
      </c>
      <c r="V9" s="17">
        <v>0.23388935141206901</v>
      </c>
      <c r="W9" s="17">
        <v>0.22264715248891601</v>
      </c>
      <c r="X9" s="17">
        <v>0.23418495730132299</v>
      </c>
      <c r="Y9" s="17">
        <v>0.25760989150980501</v>
      </c>
      <c r="Z9" s="17">
        <v>0.20549947311108399</v>
      </c>
      <c r="AA9" s="17">
        <v>0.22921867246267599</v>
      </c>
      <c r="AB9" s="17">
        <v>0.19380489983774299</v>
      </c>
      <c r="AC9" s="17">
        <v>0.249151661777232</v>
      </c>
      <c r="AD9" s="17"/>
      <c r="AE9" s="17">
        <v>0.193246195798986</v>
      </c>
      <c r="AF9" s="17">
        <v>0.25772766745392001</v>
      </c>
      <c r="AG9" s="17">
        <v>0.18944742159081199</v>
      </c>
      <c r="AH9" s="17"/>
      <c r="AI9" s="17">
        <v>0.18257080956926899</v>
      </c>
      <c r="AJ9" s="17">
        <v>0.29657393427060402</v>
      </c>
      <c r="AK9" s="17">
        <v>0.246111087059219</v>
      </c>
      <c r="AL9" s="17">
        <v>0.13671109109249899</v>
      </c>
      <c r="AM9" s="17">
        <v>0.177420719925973</v>
      </c>
      <c r="AN9" s="17"/>
      <c r="AO9" s="17">
        <v>0.19773366117816901</v>
      </c>
      <c r="AP9" s="17">
        <v>0.27371670923736802</v>
      </c>
      <c r="AQ9" s="17">
        <v>0.22882372001998599</v>
      </c>
      <c r="AR9" s="17"/>
      <c r="AS9" s="17">
        <v>0.19143756272475601</v>
      </c>
      <c r="AT9" s="17">
        <v>0.19523223831278899</v>
      </c>
      <c r="AU9" s="17">
        <v>0.25324785500168101</v>
      </c>
      <c r="AV9" s="17">
        <v>0.29292587038849</v>
      </c>
      <c r="AW9" s="17">
        <v>0.30471995565890098</v>
      </c>
      <c r="AX9" s="17"/>
      <c r="AY9" s="17">
        <v>0.28965781064628199</v>
      </c>
      <c r="AZ9" s="17">
        <v>0.20166834765838501</v>
      </c>
      <c r="BA9" s="17">
        <v>0.25232461641495002</v>
      </c>
      <c r="BB9" s="17">
        <v>0.22076142951216099</v>
      </c>
      <c r="BC9" s="17">
        <v>0.22596304547317</v>
      </c>
      <c r="BD9" s="17">
        <v>0.203860975000521</v>
      </c>
      <c r="BE9" s="17">
        <v>0.21870606768199999</v>
      </c>
      <c r="BF9" s="17">
        <v>0.22015745721480601</v>
      </c>
      <c r="BG9" s="17">
        <v>0.195806673845283</v>
      </c>
      <c r="BH9" s="17">
        <v>0.22676206565993801</v>
      </c>
      <c r="BI9" s="17">
        <v>0.23713826230457599</v>
      </c>
      <c r="BJ9" s="17">
        <v>0.203642787492129</v>
      </c>
      <c r="BK9" s="17">
        <v>0.23278356417398999</v>
      </c>
      <c r="BL9" s="17">
        <v>0.21294133853331201</v>
      </c>
      <c r="BM9" s="17">
        <v>0.34354296254619798</v>
      </c>
      <c r="BN9" s="17">
        <v>0.37050414823161398</v>
      </c>
      <c r="BO9" s="17"/>
      <c r="BP9" s="17">
        <v>0.26066380796639299</v>
      </c>
      <c r="BQ9" s="17">
        <v>0.227048705900598</v>
      </c>
      <c r="BR9" s="17">
        <v>0.219047320916123</v>
      </c>
      <c r="BS9" s="17">
        <v>0.21197641448797599</v>
      </c>
      <c r="BT9" s="17">
        <v>0.188700941128015</v>
      </c>
      <c r="BU9" s="17">
        <v>0.19522049589047</v>
      </c>
      <c r="BV9" s="17"/>
      <c r="BW9" s="17">
        <v>0.23824831149916501</v>
      </c>
      <c r="BX9" s="17">
        <v>0.22934847627301</v>
      </c>
      <c r="BY9" s="17">
        <v>0.22365070547985599</v>
      </c>
      <c r="BZ9" s="17">
        <v>0.22214642871558599</v>
      </c>
      <c r="CA9" s="17">
        <v>0.20419894456229801</v>
      </c>
      <c r="CB9" s="17">
        <v>0.22726752320872901</v>
      </c>
      <c r="CC9" s="17">
        <v>0.26767423775358001</v>
      </c>
      <c r="CD9" s="17">
        <v>0.25919332686365498</v>
      </c>
      <c r="CE9" s="17"/>
      <c r="CF9" s="17">
        <v>0.28121002454527</v>
      </c>
      <c r="CG9" s="17">
        <v>0.224033389240539</v>
      </c>
      <c r="CH9" s="17">
        <v>0.21846789434122599</v>
      </c>
      <c r="CI9" s="17">
        <v>0.207240921715828</v>
      </c>
      <c r="CJ9" s="17">
        <v>0.24215873603232599</v>
      </c>
      <c r="CK9" s="17"/>
      <c r="CL9" s="17">
        <v>0.21162018213341399</v>
      </c>
      <c r="CM9" s="17"/>
      <c r="CN9" s="17">
        <v>0.24379001383225801</v>
      </c>
      <c r="CO9" s="17">
        <v>0.182205009858704</v>
      </c>
      <c r="CP9" s="17">
        <v>0.215729445133852</v>
      </c>
    </row>
    <row r="10" spans="2:94" ht="29" x14ac:dyDescent="0.35">
      <c r="B10" s="18" t="s">
        <v>400</v>
      </c>
      <c r="C10" s="17">
        <v>0.527833467038197</v>
      </c>
      <c r="D10" s="17">
        <v>0.52120277358227296</v>
      </c>
      <c r="E10" s="17">
        <v>0.53503403877761402</v>
      </c>
      <c r="F10" s="17"/>
      <c r="G10" s="17">
        <v>0.48678725142502</v>
      </c>
      <c r="H10" s="17">
        <v>0.53686811730834705</v>
      </c>
      <c r="I10" s="17">
        <v>0.55765510226119597</v>
      </c>
      <c r="J10" s="17">
        <v>0.52768351687552095</v>
      </c>
      <c r="K10" s="17">
        <v>0.51506364829668105</v>
      </c>
      <c r="L10" s="17">
        <v>0.532272341973555</v>
      </c>
      <c r="M10" s="17"/>
      <c r="N10" s="17">
        <v>0.55519035115235404</v>
      </c>
      <c r="O10" s="17">
        <v>0.51267460754843397</v>
      </c>
      <c r="P10" s="17">
        <v>0.54459116613855496</v>
      </c>
      <c r="Q10" s="17">
        <v>0.50114922554520303</v>
      </c>
      <c r="R10" s="17"/>
      <c r="S10" s="17">
        <v>0.48650173831917598</v>
      </c>
      <c r="T10" s="17">
        <v>0.53793099507640696</v>
      </c>
      <c r="U10" s="17">
        <v>0.56641347567007905</v>
      </c>
      <c r="V10" s="17">
        <v>0.53966911172092302</v>
      </c>
      <c r="W10" s="17">
        <v>0.525925055817693</v>
      </c>
      <c r="X10" s="17">
        <v>0.50137769708198199</v>
      </c>
      <c r="Y10" s="17">
        <v>0.530252337324434</v>
      </c>
      <c r="Z10" s="17">
        <v>0.52030043602342901</v>
      </c>
      <c r="AA10" s="17">
        <v>0.54046039320644301</v>
      </c>
      <c r="AB10" s="17">
        <v>0.55978730041476599</v>
      </c>
      <c r="AC10" s="17">
        <v>0.50128491388653396</v>
      </c>
      <c r="AD10" s="17"/>
      <c r="AE10" s="17">
        <v>0.54041929853209003</v>
      </c>
      <c r="AF10" s="17">
        <v>0.52636979044806398</v>
      </c>
      <c r="AG10" s="17">
        <v>0.50789028848333995</v>
      </c>
      <c r="AH10" s="17"/>
      <c r="AI10" s="17">
        <v>0.56089330287866301</v>
      </c>
      <c r="AJ10" s="17">
        <v>0.50013323475872795</v>
      </c>
      <c r="AK10" s="17">
        <v>0.58596030738193206</v>
      </c>
      <c r="AL10" s="17">
        <v>0.61614096068164004</v>
      </c>
      <c r="AM10" s="17">
        <v>0.49280027170246599</v>
      </c>
      <c r="AN10" s="17"/>
      <c r="AO10" s="17">
        <v>0.55559280831628899</v>
      </c>
      <c r="AP10" s="17">
        <v>0.52077068248793301</v>
      </c>
      <c r="AQ10" s="17">
        <v>0.57346129155948</v>
      </c>
      <c r="AR10" s="17"/>
      <c r="AS10" s="17">
        <v>0.50614337042986601</v>
      </c>
      <c r="AT10" s="17">
        <v>0.54844538874128101</v>
      </c>
      <c r="AU10" s="17">
        <v>0.52952171690768302</v>
      </c>
      <c r="AV10" s="17">
        <v>0.51562689804724104</v>
      </c>
      <c r="AW10" s="17">
        <v>0.48079284387362098</v>
      </c>
      <c r="AX10" s="17"/>
      <c r="AY10" s="17">
        <v>0.27983361096792903</v>
      </c>
      <c r="AZ10" s="17">
        <v>0.53190177264466698</v>
      </c>
      <c r="BA10" s="17">
        <v>0.482276126394176</v>
      </c>
      <c r="BB10" s="17">
        <v>0.51721753994709097</v>
      </c>
      <c r="BC10" s="17">
        <v>0.52453331791133495</v>
      </c>
      <c r="BD10" s="17">
        <v>0.54480513876718595</v>
      </c>
      <c r="BE10" s="17">
        <v>0.52855395306870701</v>
      </c>
      <c r="BF10" s="17">
        <v>0.54363391212088297</v>
      </c>
      <c r="BG10" s="17">
        <v>0.53971945314982706</v>
      </c>
      <c r="BH10" s="17">
        <v>0.55744611851562698</v>
      </c>
      <c r="BI10" s="17">
        <v>0.50613997693297896</v>
      </c>
      <c r="BJ10" s="17">
        <v>0.60568846113782504</v>
      </c>
      <c r="BK10" s="17">
        <v>0.58082769542943102</v>
      </c>
      <c r="BL10" s="17">
        <v>0.54819023228825203</v>
      </c>
      <c r="BM10" s="17">
        <v>0.52343218064765895</v>
      </c>
      <c r="BN10" s="17">
        <v>0.50034339599372502</v>
      </c>
      <c r="BO10" s="17"/>
      <c r="BP10" s="17">
        <v>0.51373645764081799</v>
      </c>
      <c r="BQ10" s="17">
        <v>0.51741590444790397</v>
      </c>
      <c r="BR10" s="17">
        <v>0.53674551615823896</v>
      </c>
      <c r="BS10" s="17">
        <v>0.52932247280136102</v>
      </c>
      <c r="BT10" s="17">
        <v>0.55878481554440496</v>
      </c>
      <c r="BU10" s="17">
        <v>0.55734863203790197</v>
      </c>
      <c r="BV10" s="17"/>
      <c r="BW10" s="17">
        <v>0.52526061592997497</v>
      </c>
      <c r="BX10" s="17">
        <v>0.52368033648593804</v>
      </c>
      <c r="BY10" s="17">
        <v>0.53886624502988301</v>
      </c>
      <c r="BZ10" s="17">
        <v>0.52404444373272296</v>
      </c>
      <c r="CA10" s="17">
        <v>0.578410577883678</v>
      </c>
      <c r="CB10" s="17">
        <v>0.52980469434391597</v>
      </c>
      <c r="CC10" s="17">
        <v>0.495938948574213</v>
      </c>
      <c r="CD10" s="17">
        <v>0.46176489583610297</v>
      </c>
      <c r="CE10" s="17"/>
      <c r="CF10" s="17">
        <v>0.49560079349750902</v>
      </c>
      <c r="CG10" s="17">
        <v>0.535364003097198</v>
      </c>
      <c r="CH10" s="17">
        <v>0.53510326303572497</v>
      </c>
      <c r="CI10" s="17">
        <v>0.52160268304848101</v>
      </c>
      <c r="CJ10" s="17">
        <v>0.476304255784608</v>
      </c>
      <c r="CK10" s="17"/>
      <c r="CL10" s="17">
        <v>0.60367105005112298</v>
      </c>
      <c r="CM10" s="17"/>
      <c r="CN10" s="17">
        <v>0.50986698900932903</v>
      </c>
      <c r="CO10" s="17">
        <v>0.55076880868151701</v>
      </c>
      <c r="CP10" s="17">
        <v>0.55063809567607702</v>
      </c>
    </row>
    <row r="11" spans="2:94" ht="43.5" x14ac:dyDescent="0.35">
      <c r="B11" s="18" t="s">
        <v>401</v>
      </c>
      <c r="C11" s="17">
        <v>0.101443781698803</v>
      </c>
      <c r="D11" s="17">
        <v>0.102320478882377</v>
      </c>
      <c r="E11" s="17">
        <v>0.101388409357763</v>
      </c>
      <c r="F11" s="17"/>
      <c r="G11" s="17">
        <v>0.11136656699365</v>
      </c>
      <c r="H11" s="17">
        <v>9.9545833983674406E-2</v>
      </c>
      <c r="I11" s="17">
        <v>0.11574780058874599</v>
      </c>
      <c r="J11" s="17">
        <v>8.4926780818997502E-2</v>
      </c>
      <c r="K11" s="17">
        <v>0.102378327585452</v>
      </c>
      <c r="L11" s="17">
        <v>9.7499151546058399E-2</v>
      </c>
      <c r="M11" s="17"/>
      <c r="N11" s="17">
        <v>0.11321433868486799</v>
      </c>
      <c r="O11" s="17">
        <v>9.3614731218266703E-2</v>
      </c>
      <c r="P11" s="17">
        <v>0.103796937245947</v>
      </c>
      <c r="Q11" s="17">
        <v>9.6122191945157698E-2</v>
      </c>
      <c r="R11" s="17"/>
      <c r="S11" s="17">
        <v>0.116043735982683</v>
      </c>
      <c r="T11" s="17">
        <v>9.9134515411654495E-2</v>
      </c>
      <c r="U11" s="17">
        <v>0.116349993742073</v>
      </c>
      <c r="V11" s="17">
        <v>0.113111146545344</v>
      </c>
      <c r="W11" s="17">
        <v>0.115095297214485</v>
      </c>
      <c r="X11" s="17">
        <v>0.101439900021325</v>
      </c>
      <c r="Y11" s="17">
        <v>8.3078026357134002E-2</v>
      </c>
      <c r="Z11" s="17">
        <v>9.6249784765857493E-2</v>
      </c>
      <c r="AA11" s="17">
        <v>7.4995054195657801E-2</v>
      </c>
      <c r="AB11" s="17">
        <v>0.11122231780176101</v>
      </c>
      <c r="AC11" s="17">
        <v>7.66850248231081E-2</v>
      </c>
      <c r="AD11" s="17"/>
      <c r="AE11" s="17">
        <v>0.1096688828912</v>
      </c>
      <c r="AF11" s="17">
        <v>9.6116187503453104E-2</v>
      </c>
      <c r="AG11" s="17">
        <v>0.105316512436734</v>
      </c>
      <c r="AH11" s="17"/>
      <c r="AI11" s="17">
        <v>0.119683561713301</v>
      </c>
      <c r="AJ11" s="17">
        <v>9.0993385960547304E-2</v>
      </c>
      <c r="AK11" s="17">
        <v>7.9255231881454696E-2</v>
      </c>
      <c r="AL11" s="17">
        <v>8.2872438447350594E-2</v>
      </c>
      <c r="AM11" s="17">
        <v>7.9237770673301997E-2</v>
      </c>
      <c r="AN11" s="17"/>
      <c r="AO11" s="17">
        <v>0.122927947293658</v>
      </c>
      <c r="AP11" s="17">
        <v>9.1954566401854398E-2</v>
      </c>
      <c r="AQ11" s="17">
        <v>0.113691193587168</v>
      </c>
      <c r="AR11" s="17"/>
      <c r="AS11" s="17">
        <v>0.10997168104978</v>
      </c>
      <c r="AT11" s="17">
        <v>9.8612867546964605E-2</v>
      </c>
      <c r="AU11" s="17">
        <v>9.5011853969351703E-2</v>
      </c>
      <c r="AV11" s="17">
        <v>0.110275355023834</v>
      </c>
      <c r="AW11" s="17">
        <v>8.2490055871141499E-2</v>
      </c>
      <c r="AX11" s="17"/>
      <c r="AY11" s="17">
        <v>0.13287696916202099</v>
      </c>
      <c r="AZ11" s="17">
        <v>8.9068371236920504E-2</v>
      </c>
      <c r="BA11" s="17">
        <v>9.9569118142529306E-2</v>
      </c>
      <c r="BB11" s="17">
        <v>8.4627017856621994E-2</v>
      </c>
      <c r="BC11" s="17">
        <v>0.101316508254476</v>
      </c>
      <c r="BD11" s="17">
        <v>0.104887798956082</v>
      </c>
      <c r="BE11" s="17">
        <v>9.1240262041835996E-2</v>
      </c>
      <c r="BF11" s="17">
        <v>9.8421061093108594E-2</v>
      </c>
      <c r="BG11" s="17">
        <v>0.1237856297881</v>
      </c>
      <c r="BH11" s="17">
        <v>9.04593445770078E-2</v>
      </c>
      <c r="BI11" s="17">
        <v>0.137941909591834</v>
      </c>
      <c r="BJ11" s="17">
        <v>9.5691507115543403E-2</v>
      </c>
      <c r="BK11" s="17">
        <v>9.6482444750122506E-2</v>
      </c>
      <c r="BL11" s="17">
        <v>0.15073762721609599</v>
      </c>
      <c r="BM11" s="17">
        <v>9.3705083530088204E-2</v>
      </c>
      <c r="BN11" s="17">
        <v>9.80101198591984E-2</v>
      </c>
      <c r="BO11" s="17"/>
      <c r="BP11" s="17">
        <v>0.11651079331613599</v>
      </c>
      <c r="BQ11" s="17">
        <v>8.8608163394514494E-2</v>
      </c>
      <c r="BR11" s="17">
        <v>9.0651037974358306E-2</v>
      </c>
      <c r="BS11" s="17">
        <v>0.11471786428436299</v>
      </c>
      <c r="BT11" s="17">
        <v>8.6084531301661202E-2</v>
      </c>
      <c r="BU11" s="17">
        <v>0.110145756789436</v>
      </c>
      <c r="BV11" s="17"/>
      <c r="BW11" s="17">
        <v>0.112699756721109</v>
      </c>
      <c r="BX11" s="17">
        <v>0.100846555786575</v>
      </c>
      <c r="BY11" s="17">
        <v>9.43687558979832E-2</v>
      </c>
      <c r="BZ11" s="17">
        <v>0.114545026476481</v>
      </c>
      <c r="CA11" s="17">
        <v>0.11452242100700601</v>
      </c>
      <c r="CB11" s="17">
        <v>0.13002854705950601</v>
      </c>
      <c r="CC11" s="17">
        <v>9.6542512090187299E-2</v>
      </c>
      <c r="CD11" s="17">
        <v>7.3153996843112704E-2</v>
      </c>
      <c r="CE11" s="17"/>
      <c r="CF11" s="17">
        <v>0.128195247581079</v>
      </c>
      <c r="CG11" s="17">
        <v>0.105032506370933</v>
      </c>
      <c r="CH11" s="17">
        <v>9.3952469746999806E-2</v>
      </c>
      <c r="CI11" s="17">
        <v>0.10085943297182499</v>
      </c>
      <c r="CJ11" s="17">
        <v>8.3007498452945402E-2</v>
      </c>
      <c r="CK11" s="17"/>
      <c r="CL11" s="17">
        <v>8.5558506219856403E-2</v>
      </c>
      <c r="CM11" s="17"/>
      <c r="CN11" s="17">
        <v>7.9245045320100904E-2</v>
      </c>
      <c r="CO11" s="17">
        <v>0.12478321944007301</v>
      </c>
      <c r="CP11" s="17">
        <v>0.13359867171818099</v>
      </c>
    </row>
    <row r="12" spans="2:94" x14ac:dyDescent="0.35">
      <c r="B12" s="18" t="s">
        <v>203</v>
      </c>
      <c r="C12" s="19">
        <v>0.14581825215306801</v>
      </c>
      <c r="D12" s="19">
        <v>0.11712713783592101</v>
      </c>
      <c r="E12" s="19">
        <v>0.17349879662436801</v>
      </c>
      <c r="F12" s="19"/>
      <c r="G12" s="19">
        <v>9.6399613166302495E-2</v>
      </c>
      <c r="H12" s="19">
        <v>0.104201173771095</v>
      </c>
      <c r="I12" s="19">
        <v>0.13028256627526399</v>
      </c>
      <c r="J12" s="19">
        <v>0.17330151073223399</v>
      </c>
      <c r="K12" s="19">
        <v>0.192961647531669</v>
      </c>
      <c r="L12" s="19">
        <v>0.17164497127606401</v>
      </c>
      <c r="M12" s="19"/>
      <c r="N12" s="19">
        <v>8.6402091891082902E-2</v>
      </c>
      <c r="O12" s="19">
        <v>0.15396033895981401</v>
      </c>
      <c r="P12" s="19">
        <v>0.15436795059811001</v>
      </c>
      <c r="Q12" s="19">
        <v>0.19181139213298701</v>
      </c>
      <c r="R12" s="19"/>
      <c r="S12" s="19">
        <v>0.12760502596609</v>
      </c>
      <c r="T12" s="19">
        <v>0.15614959159792299</v>
      </c>
      <c r="U12" s="19">
        <v>0.16900148473846799</v>
      </c>
      <c r="V12" s="19">
        <v>0.113330390321665</v>
      </c>
      <c r="W12" s="19">
        <v>0.136332494478905</v>
      </c>
      <c r="X12" s="19">
        <v>0.16299744559536899</v>
      </c>
      <c r="Y12" s="19">
        <v>0.129059744808628</v>
      </c>
      <c r="Z12" s="19">
        <v>0.177950306099629</v>
      </c>
      <c r="AA12" s="19">
        <v>0.155325880135223</v>
      </c>
      <c r="AB12" s="19">
        <v>0.13518548194573099</v>
      </c>
      <c r="AC12" s="19">
        <v>0.172878399513125</v>
      </c>
      <c r="AD12" s="19"/>
      <c r="AE12" s="19">
        <v>0.156665622777724</v>
      </c>
      <c r="AF12" s="19">
        <v>0.11978635459456299</v>
      </c>
      <c r="AG12" s="19">
        <v>0.197345777489113</v>
      </c>
      <c r="AH12" s="19"/>
      <c r="AI12" s="19">
        <v>0.136852325838767</v>
      </c>
      <c r="AJ12" s="19">
        <v>0.112299445010121</v>
      </c>
      <c r="AK12" s="19">
        <v>8.8673373677393905E-2</v>
      </c>
      <c r="AL12" s="19">
        <v>0.16427550977850999</v>
      </c>
      <c r="AM12" s="19">
        <v>0.25054123769825898</v>
      </c>
      <c r="AN12" s="19"/>
      <c r="AO12" s="19">
        <v>0.123745583211883</v>
      </c>
      <c r="AP12" s="19">
        <v>0.113558041872845</v>
      </c>
      <c r="AQ12" s="19">
        <v>8.4023794833365598E-2</v>
      </c>
      <c r="AR12" s="19"/>
      <c r="AS12" s="19">
        <v>0.192447385795598</v>
      </c>
      <c r="AT12" s="19">
        <v>0.157709505398966</v>
      </c>
      <c r="AU12" s="19">
        <v>0.12221857412128399</v>
      </c>
      <c r="AV12" s="19">
        <v>8.1171876540435506E-2</v>
      </c>
      <c r="AW12" s="19">
        <v>0.13199714459633599</v>
      </c>
      <c r="AX12" s="19"/>
      <c r="AY12" s="19">
        <v>0.29763160922376802</v>
      </c>
      <c r="AZ12" s="19">
        <v>0.17736150846002699</v>
      </c>
      <c r="BA12" s="19">
        <v>0.16583013904834501</v>
      </c>
      <c r="BB12" s="19">
        <v>0.17739401268412699</v>
      </c>
      <c r="BC12" s="19">
        <v>0.14818712836101899</v>
      </c>
      <c r="BD12" s="19">
        <v>0.146446087276211</v>
      </c>
      <c r="BE12" s="19">
        <v>0.16149971720745701</v>
      </c>
      <c r="BF12" s="19">
        <v>0.137787569571202</v>
      </c>
      <c r="BG12" s="19">
        <v>0.14068824321678999</v>
      </c>
      <c r="BH12" s="19">
        <v>0.125332471247427</v>
      </c>
      <c r="BI12" s="19">
        <v>0.118779851170611</v>
      </c>
      <c r="BJ12" s="19">
        <v>9.4977244254502602E-2</v>
      </c>
      <c r="BK12" s="19">
        <v>8.9906295646456399E-2</v>
      </c>
      <c r="BL12" s="19">
        <v>8.8130801962339606E-2</v>
      </c>
      <c r="BM12" s="19">
        <v>3.9319773276055202E-2</v>
      </c>
      <c r="BN12" s="19">
        <v>3.11423359154624E-2</v>
      </c>
      <c r="BO12" s="19"/>
      <c r="BP12" s="19">
        <v>0.109088941076653</v>
      </c>
      <c r="BQ12" s="19">
        <v>0.166927226256983</v>
      </c>
      <c r="BR12" s="19">
        <v>0.15355612495128099</v>
      </c>
      <c r="BS12" s="19">
        <v>0.1439832484263</v>
      </c>
      <c r="BT12" s="19">
        <v>0.166429712025919</v>
      </c>
      <c r="BU12" s="19">
        <v>0.13728511528219201</v>
      </c>
      <c r="BV12" s="19"/>
      <c r="BW12" s="19">
        <v>0.123791315849751</v>
      </c>
      <c r="BX12" s="19">
        <v>0.14612463145447799</v>
      </c>
      <c r="BY12" s="19">
        <v>0.14311429359227801</v>
      </c>
      <c r="BZ12" s="19">
        <v>0.13926410107521001</v>
      </c>
      <c r="CA12" s="19">
        <v>0.102868056547019</v>
      </c>
      <c r="CB12" s="19">
        <v>0.112899235387849</v>
      </c>
      <c r="CC12" s="19">
        <v>0.13984430158201899</v>
      </c>
      <c r="CD12" s="19">
        <v>0.20588778045712999</v>
      </c>
      <c r="CE12" s="19"/>
      <c r="CF12" s="19">
        <v>9.4993934376141995E-2</v>
      </c>
      <c r="CG12" s="19">
        <v>0.13557010129132999</v>
      </c>
      <c r="CH12" s="19">
        <v>0.15247637287604901</v>
      </c>
      <c r="CI12" s="19">
        <v>0.17029696226386501</v>
      </c>
      <c r="CJ12" s="19">
        <v>0.19852950973012101</v>
      </c>
      <c r="CK12" s="19"/>
      <c r="CL12" s="19">
        <v>9.9150261595607303E-2</v>
      </c>
      <c r="CM12" s="19"/>
      <c r="CN12" s="19">
        <v>0.167097951838311</v>
      </c>
      <c r="CO12" s="19">
        <v>0.14224296201970499</v>
      </c>
      <c r="CP12" s="19">
        <v>0.10003378747189</v>
      </c>
    </row>
    <row r="13" spans="2:94" x14ac:dyDescent="0.35">
      <c r="B13" s="16"/>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CP17"/>
  <sheetViews>
    <sheetView showGridLines="0" topLeftCell="A5" workbookViewId="0">
      <pane xSplit="2" topLeftCell="AY1" activePane="topRight" state="frozen"/>
      <selection pane="topRight" activeCell="G11" sqref="G11:H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43.5" x14ac:dyDescent="0.35">
      <c r="B9" s="18" t="s">
        <v>408</v>
      </c>
      <c r="C9" s="17">
        <v>0.30021914478691802</v>
      </c>
      <c r="D9" s="17">
        <v>0.312766623049058</v>
      </c>
      <c r="E9" s="17">
        <v>0.28887677080017998</v>
      </c>
      <c r="F9" s="17"/>
      <c r="G9" s="17">
        <v>0.272471572767224</v>
      </c>
      <c r="H9" s="17">
        <v>0.26000423021392599</v>
      </c>
      <c r="I9" s="17">
        <v>0.26704457640978002</v>
      </c>
      <c r="J9" s="17">
        <v>0.32727145144040698</v>
      </c>
      <c r="K9" s="17">
        <v>0.33792560576862501</v>
      </c>
      <c r="L9" s="17">
        <v>0.33145556265956799</v>
      </c>
      <c r="M9" s="17"/>
      <c r="N9" s="17">
        <v>0.32751858153671398</v>
      </c>
      <c r="O9" s="17">
        <v>0.29387739228381499</v>
      </c>
      <c r="P9" s="17">
        <v>0.29367161295479999</v>
      </c>
      <c r="Q9" s="17">
        <v>0.28118609722195698</v>
      </c>
      <c r="R9" s="17"/>
      <c r="S9" s="17">
        <v>0.31792184469583501</v>
      </c>
      <c r="T9" s="17">
        <v>0.30115070098582097</v>
      </c>
      <c r="U9" s="17">
        <v>0.28324720661821801</v>
      </c>
      <c r="V9" s="17">
        <v>0.30840674139207502</v>
      </c>
      <c r="W9" s="17">
        <v>0.31145397450280898</v>
      </c>
      <c r="X9" s="17">
        <v>0.30715768664001503</v>
      </c>
      <c r="Y9" s="17">
        <v>0.30691176473211401</v>
      </c>
      <c r="Z9" s="17">
        <v>0.301344175012069</v>
      </c>
      <c r="AA9" s="17">
        <v>0.28992015100136997</v>
      </c>
      <c r="AB9" s="17">
        <v>0.28547423765424601</v>
      </c>
      <c r="AC9" s="17">
        <v>0.27006655821119502</v>
      </c>
      <c r="AD9" s="17"/>
      <c r="AE9" s="17">
        <v>0.25768515631004801</v>
      </c>
      <c r="AF9" s="17">
        <v>0.36218555693798399</v>
      </c>
      <c r="AG9" s="17">
        <v>0.28162614110307799</v>
      </c>
      <c r="AH9" s="17"/>
      <c r="AI9" s="17">
        <v>0.28873845247425001</v>
      </c>
      <c r="AJ9" s="17">
        <v>0.32079679188536703</v>
      </c>
      <c r="AK9" s="17">
        <v>0.40516452525575403</v>
      </c>
      <c r="AL9" s="17">
        <v>0.257477489286215</v>
      </c>
      <c r="AM9" s="17">
        <v>0.242857111888514</v>
      </c>
      <c r="AN9" s="17"/>
      <c r="AO9" s="17">
        <v>0.31241483812999199</v>
      </c>
      <c r="AP9" s="17">
        <v>0.32686243219222899</v>
      </c>
      <c r="AQ9" s="17">
        <v>0.36213240525658102</v>
      </c>
      <c r="AR9" s="17"/>
      <c r="AS9" s="17">
        <v>0.28683373062762302</v>
      </c>
      <c r="AT9" s="17">
        <v>0.28511201366093902</v>
      </c>
      <c r="AU9" s="17">
        <v>0.308501931120644</v>
      </c>
      <c r="AV9" s="17">
        <v>0.33795670612998202</v>
      </c>
      <c r="AW9" s="17">
        <v>0.31712963613367401</v>
      </c>
      <c r="AX9" s="17"/>
      <c r="AY9" s="17">
        <v>0.20761092911602</v>
      </c>
      <c r="AZ9" s="17">
        <v>0.24293600715414301</v>
      </c>
      <c r="BA9" s="17">
        <v>0.32617374407488597</v>
      </c>
      <c r="BB9" s="17">
        <v>0.28916631800847098</v>
      </c>
      <c r="BC9" s="17">
        <v>0.35139438158019898</v>
      </c>
      <c r="BD9" s="17">
        <v>0.30997403323345002</v>
      </c>
      <c r="BE9" s="17">
        <v>0.25906458868551002</v>
      </c>
      <c r="BF9" s="17">
        <v>0.30732887272847298</v>
      </c>
      <c r="BG9" s="17">
        <v>0.30090177460095702</v>
      </c>
      <c r="BH9" s="17">
        <v>0.31846558329922697</v>
      </c>
      <c r="BI9" s="17">
        <v>0.27596932660673201</v>
      </c>
      <c r="BJ9" s="17">
        <v>0.32313117576297701</v>
      </c>
      <c r="BK9" s="17">
        <v>0.29997500186599102</v>
      </c>
      <c r="BL9" s="17">
        <v>0.342383216577056</v>
      </c>
      <c r="BM9" s="17">
        <v>0.35399218222814899</v>
      </c>
      <c r="BN9" s="17">
        <v>0.31993042295587598</v>
      </c>
      <c r="BO9" s="17"/>
      <c r="BP9" s="17">
        <v>0.288226816314887</v>
      </c>
      <c r="BQ9" s="17">
        <v>0.31439768776979998</v>
      </c>
      <c r="BR9" s="17">
        <v>0.32200254442522103</v>
      </c>
      <c r="BS9" s="17">
        <v>0.281881461383093</v>
      </c>
      <c r="BT9" s="17">
        <v>0.290585699177139</v>
      </c>
      <c r="BU9" s="17">
        <v>0.31584217985940299</v>
      </c>
      <c r="BV9" s="17"/>
      <c r="BW9" s="17">
        <v>0.26177374382181101</v>
      </c>
      <c r="BX9" s="17">
        <v>0.30179855617974399</v>
      </c>
      <c r="BY9" s="17">
        <v>0.325645997987907</v>
      </c>
      <c r="BZ9" s="17">
        <v>0.30710314647695802</v>
      </c>
      <c r="CA9" s="17">
        <v>0.30804702539767598</v>
      </c>
      <c r="CB9" s="17">
        <v>0.27610042593148798</v>
      </c>
      <c r="CC9" s="17">
        <v>0.30884161260888798</v>
      </c>
      <c r="CD9" s="17">
        <v>0.18651626699880899</v>
      </c>
      <c r="CE9" s="17"/>
      <c r="CF9" s="17">
        <v>0.31777261093241899</v>
      </c>
      <c r="CG9" s="17">
        <v>0.31828125353683301</v>
      </c>
      <c r="CH9" s="17">
        <v>0.299718356882967</v>
      </c>
      <c r="CI9" s="17">
        <v>0.25324819536287702</v>
      </c>
      <c r="CJ9" s="17">
        <v>0.276604760183006</v>
      </c>
      <c r="CK9" s="17"/>
      <c r="CL9" s="17">
        <v>0.32283571577501202</v>
      </c>
      <c r="CM9" s="17"/>
      <c r="CN9" s="17">
        <v>0.304039093853752</v>
      </c>
      <c r="CO9" s="17">
        <v>0.28384032758729999</v>
      </c>
      <c r="CP9" s="17">
        <v>0.30452503258157199</v>
      </c>
    </row>
    <row r="10" spans="2:94" ht="43.5" x14ac:dyDescent="0.35">
      <c r="B10" s="18" t="s">
        <v>409</v>
      </c>
      <c r="C10" s="17">
        <v>0.26211802456077898</v>
      </c>
      <c r="D10" s="17">
        <v>0.30964681978254599</v>
      </c>
      <c r="E10" s="17">
        <v>0.21584355894181501</v>
      </c>
      <c r="F10" s="17"/>
      <c r="G10" s="17">
        <v>0.25543694748128598</v>
      </c>
      <c r="H10" s="17">
        <v>0.26111603822193602</v>
      </c>
      <c r="I10" s="17">
        <v>0.236765936529373</v>
      </c>
      <c r="J10" s="17">
        <v>0.21941433375597799</v>
      </c>
      <c r="K10" s="17">
        <v>0.26956166219768302</v>
      </c>
      <c r="L10" s="17">
        <v>0.31768993145242302</v>
      </c>
      <c r="M10" s="17"/>
      <c r="N10" s="17">
        <v>0.32449060815411501</v>
      </c>
      <c r="O10" s="17">
        <v>0.24877744886195999</v>
      </c>
      <c r="P10" s="17">
        <v>0.24428365376551101</v>
      </c>
      <c r="Q10" s="17">
        <v>0.22772017967066199</v>
      </c>
      <c r="R10" s="17"/>
      <c r="S10" s="17">
        <v>0.27774179287810002</v>
      </c>
      <c r="T10" s="17">
        <v>0.24780990223218199</v>
      </c>
      <c r="U10" s="17">
        <v>0.24075497417720701</v>
      </c>
      <c r="V10" s="17">
        <v>0.28667340013063403</v>
      </c>
      <c r="W10" s="17">
        <v>0.258053485562101</v>
      </c>
      <c r="X10" s="17">
        <v>0.25311138960040303</v>
      </c>
      <c r="Y10" s="17">
        <v>0.25233737750785101</v>
      </c>
      <c r="Z10" s="17">
        <v>0.30789350906870799</v>
      </c>
      <c r="AA10" s="17">
        <v>0.23570557058035099</v>
      </c>
      <c r="AB10" s="17">
        <v>0.30389917289350099</v>
      </c>
      <c r="AC10" s="17">
        <v>0.22937859797930599</v>
      </c>
      <c r="AD10" s="17"/>
      <c r="AE10" s="17">
        <v>0.30440518435094099</v>
      </c>
      <c r="AF10" s="17">
        <v>0.25079760026498099</v>
      </c>
      <c r="AG10" s="17">
        <v>0.20252572345724501</v>
      </c>
      <c r="AH10" s="17"/>
      <c r="AI10" s="17">
        <v>0.31045423619080198</v>
      </c>
      <c r="AJ10" s="17">
        <v>0.247049265641064</v>
      </c>
      <c r="AK10" s="17">
        <v>0.30147589402011199</v>
      </c>
      <c r="AL10" s="17">
        <v>0.29103711537434301</v>
      </c>
      <c r="AM10" s="17">
        <v>0.20366745213673301</v>
      </c>
      <c r="AN10" s="17"/>
      <c r="AO10" s="17">
        <v>0.29225010580437599</v>
      </c>
      <c r="AP10" s="17">
        <v>0.25785640890171702</v>
      </c>
      <c r="AQ10" s="17">
        <v>0.27246269294035702</v>
      </c>
      <c r="AR10" s="17"/>
      <c r="AS10" s="17">
        <v>0.21397801970373101</v>
      </c>
      <c r="AT10" s="17">
        <v>0.24729144320704299</v>
      </c>
      <c r="AU10" s="17">
        <v>0.28688929133517499</v>
      </c>
      <c r="AV10" s="17">
        <v>0.30530849917765501</v>
      </c>
      <c r="AW10" s="17">
        <v>0.42253734034175999</v>
      </c>
      <c r="AX10" s="17"/>
      <c r="AY10" s="17">
        <v>0.256364358730305</v>
      </c>
      <c r="AZ10" s="17">
        <v>0.20590981597535299</v>
      </c>
      <c r="BA10" s="17">
        <v>0.19158270610633399</v>
      </c>
      <c r="BB10" s="17">
        <v>0.182253939307531</v>
      </c>
      <c r="BC10" s="17">
        <v>0.229699026344026</v>
      </c>
      <c r="BD10" s="17">
        <v>0.26215512829981502</v>
      </c>
      <c r="BE10" s="17">
        <v>0.30181035362738901</v>
      </c>
      <c r="BF10" s="17">
        <v>0.30121261280478401</v>
      </c>
      <c r="BG10" s="17">
        <v>0.25310707826102002</v>
      </c>
      <c r="BH10" s="17">
        <v>0.31443822875731697</v>
      </c>
      <c r="BI10" s="17">
        <v>0.25498072521734999</v>
      </c>
      <c r="BJ10" s="17">
        <v>0.29067091547976398</v>
      </c>
      <c r="BK10" s="17">
        <v>0.31432915737148098</v>
      </c>
      <c r="BL10" s="17">
        <v>0.24470017265864899</v>
      </c>
      <c r="BM10" s="17">
        <v>0.44298279373546201</v>
      </c>
      <c r="BN10" s="17">
        <v>0.33636022763108497</v>
      </c>
      <c r="BO10" s="17"/>
      <c r="BP10" s="17">
        <v>0.27254848581354701</v>
      </c>
      <c r="BQ10" s="17">
        <v>0.236712018698399</v>
      </c>
      <c r="BR10" s="17">
        <v>0.265008574702148</v>
      </c>
      <c r="BS10" s="17">
        <v>0.254430088713828</v>
      </c>
      <c r="BT10" s="17">
        <v>0.29500875584972902</v>
      </c>
      <c r="BU10" s="17">
        <v>0.307377205094577</v>
      </c>
      <c r="BV10" s="17"/>
      <c r="BW10" s="17">
        <v>0.26846481189042398</v>
      </c>
      <c r="BX10" s="17">
        <v>0.264629540853904</v>
      </c>
      <c r="BY10" s="17">
        <v>0.2585300745679</v>
      </c>
      <c r="BZ10" s="17">
        <v>0.26978576799260301</v>
      </c>
      <c r="CA10" s="17">
        <v>0.29032667621080299</v>
      </c>
      <c r="CB10" s="17">
        <v>0.27698317496525898</v>
      </c>
      <c r="CC10" s="17">
        <v>0.269113252395072</v>
      </c>
      <c r="CD10" s="17">
        <v>0.22060195556471501</v>
      </c>
      <c r="CE10" s="17"/>
      <c r="CF10" s="17">
        <v>0.32740992823163201</v>
      </c>
      <c r="CG10" s="17">
        <v>0.29699405723872102</v>
      </c>
      <c r="CH10" s="17">
        <v>0.23732704829089499</v>
      </c>
      <c r="CI10" s="17">
        <v>0.223022288979427</v>
      </c>
      <c r="CJ10" s="17">
        <v>0.17814810885935201</v>
      </c>
      <c r="CK10" s="17"/>
      <c r="CL10" s="17">
        <v>0.30576034933077101</v>
      </c>
      <c r="CM10" s="17"/>
      <c r="CN10" s="17">
        <v>0.24608611697418001</v>
      </c>
      <c r="CO10" s="17">
        <v>0.27308511530433499</v>
      </c>
      <c r="CP10" s="17">
        <v>0.29002688146233702</v>
      </c>
    </row>
    <row r="11" spans="2:94" ht="43.5" x14ac:dyDescent="0.35">
      <c r="B11" s="18" t="s">
        <v>410</v>
      </c>
      <c r="C11" s="17">
        <v>0.30439961151594103</v>
      </c>
      <c r="D11" s="17">
        <v>0.275964558907695</v>
      </c>
      <c r="E11" s="17">
        <v>0.33162495898993899</v>
      </c>
      <c r="F11" s="17"/>
      <c r="G11" s="17">
        <v>0.38016411281052598</v>
      </c>
      <c r="H11" s="17">
        <v>0.37458097792880801</v>
      </c>
      <c r="I11" s="17">
        <v>0.35210931528992501</v>
      </c>
      <c r="J11" s="17">
        <v>0.282406804113017</v>
      </c>
      <c r="K11" s="17">
        <v>0.24690330308248901</v>
      </c>
      <c r="L11" s="17">
        <v>0.21387876937952099</v>
      </c>
      <c r="M11" s="17"/>
      <c r="N11" s="17">
        <v>0.265104775286855</v>
      </c>
      <c r="O11" s="17">
        <v>0.31547403877549801</v>
      </c>
      <c r="P11" s="17">
        <v>0.33375317556240802</v>
      </c>
      <c r="Q11" s="17">
        <v>0.30938261107283499</v>
      </c>
      <c r="R11" s="17"/>
      <c r="S11" s="17">
        <v>0.286001822247749</v>
      </c>
      <c r="T11" s="17">
        <v>0.28138132589909098</v>
      </c>
      <c r="U11" s="17">
        <v>0.347497450612685</v>
      </c>
      <c r="V11" s="17">
        <v>0.26857713777964998</v>
      </c>
      <c r="W11" s="17">
        <v>0.30178593849028901</v>
      </c>
      <c r="X11" s="17">
        <v>0.31329014774039399</v>
      </c>
      <c r="Y11" s="17">
        <v>0.33482878208496902</v>
      </c>
      <c r="Z11" s="17">
        <v>0.30680899949450302</v>
      </c>
      <c r="AA11" s="17">
        <v>0.33990027753442198</v>
      </c>
      <c r="AB11" s="17">
        <v>0.284656862784821</v>
      </c>
      <c r="AC11" s="17">
        <v>0.30571813679431797</v>
      </c>
      <c r="AD11" s="17"/>
      <c r="AE11" s="17">
        <v>0.283379066190796</v>
      </c>
      <c r="AF11" s="17">
        <v>0.29014647090034101</v>
      </c>
      <c r="AG11" s="17">
        <v>0.33391108237223999</v>
      </c>
      <c r="AH11" s="17"/>
      <c r="AI11" s="17">
        <v>0.26087176411715701</v>
      </c>
      <c r="AJ11" s="17">
        <v>0.33798175505247202</v>
      </c>
      <c r="AK11" s="17">
        <v>0.219904966567952</v>
      </c>
      <c r="AL11" s="17">
        <v>0.31565390813594701</v>
      </c>
      <c r="AM11" s="17">
        <v>0.34132100771034801</v>
      </c>
      <c r="AN11" s="17"/>
      <c r="AO11" s="17">
        <v>0.27012290166212</v>
      </c>
      <c r="AP11" s="17">
        <v>0.32094813817732198</v>
      </c>
      <c r="AQ11" s="17">
        <v>0.30437924450034698</v>
      </c>
      <c r="AR11" s="17"/>
      <c r="AS11" s="17">
        <v>0.32419854875500398</v>
      </c>
      <c r="AT11" s="17">
        <v>0.31093459492061298</v>
      </c>
      <c r="AU11" s="17">
        <v>0.29635408114019401</v>
      </c>
      <c r="AV11" s="17">
        <v>0.29339451062660599</v>
      </c>
      <c r="AW11" s="17">
        <v>0.23800021671874799</v>
      </c>
      <c r="AX11" s="17"/>
      <c r="AY11" s="17">
        <v>0.37948058512881999</v>
      </c>
      <c r="AZ11" s="17">
        <v>0.34228316608626502</v>
      </c>
      <c r="BA11" s="17">
        <v>0.33885537484668199</v>
      </c>
      <c r="BB11" s="17">
        <v>0.32845595753849499</v>
      </c>
      <c r="BC11" s="17">
        <v>0.29169203426349499</v>
      </c>
      <c r="BD11" s="17">
        <v>0.30296426570623602</v>
      </c>
      <c r="BE11" s="17">
        <v>0.29019500778580098</v>
      </c>
      <c r="BF11" s="17">
        <v>0.28849202049827999</v>
      </c>
      <c r="BG11" s="17">
        <v>0.318918800804188</v>
      </c>
      <c r="BH11" s="17">
        <v>0.28979339440365998</v>
      </c>
      <c r="BI11" s="17">
        <v>0.35560600492014099</v>
      </c>
      <c r="BJ11" s="17">
        <v>0.30133322624632197</v>
      </c>
      <c r="BK11" s="17">
        <v>0.30575986699252899</v>
      </c>
      <c r="BL11" s="17">
        <v>0.29564031525634898</v>
      </c>
      <c r="BM11" s="17">
        <v>0.15983582167010099</v>
      </c>
      <c r="BN11" s="17">
        <v>0.28797344626175098</v>
      </c>
      <c r="BO11" s="17"/>
      <c r="BP11" s="17">
        <v>0.31376920149187598</v>
      </c>
      <c r="BQ11" s="17">
        <v>0.29862014012224097</v>
      </c>
      <c r="BR11" s="17">
        <v>0.29359376589510799</v>
      </c>
      <c r="BS11" s="17">
        <v>0.326985981609971</v>
      </c>
      <c r="BT11" s="17">
        <v>0.290635494935925</v>
      </c>
      <c r="BU11" s="17">
        <v>0.261620406272143</v>
      </c>
      <c r="BV11" s="17"/>
      <c r="BW11" s="17">
        <v>0.34587861307321</v>
      </c>
      <c r="BX11" s="17">
        <v>0.31384851619276799</v>
      </c>
      <c r="BY11" s="17">
        <v>0.29508513927272001</v>
      </c>
      <c r="BZ11" s="17">
        <v>0.30031155438547702</v>
      </c>
      <c r="CA11" s="17">
        <v>0.26985528445858198</v>
      </c>
      <c r="CB11" s="17">
        <v>0.31194890720345397</v>
      </c>
      <c r="CC11" s="17">
        <v>0.311543819131957</v>
      </c>
      <c r="CD11" s="17">
        <v>0.42637374288943702</v>
      </c>
      <c r="CE11" s="17"/>
      <c r="CF11" s="17">
        <v>0.27217644947743502</v>
      </c>
      <c r="CG11" s="17">
        <v>0.26903902877939201</v>
      </c>
      <c r="CH11" s="17">
        <v>0.32079162582118298</v>
      </c>
      <c r="CI11" s="17">
        <v>0.35884060373126803</v>
      </c>
      <c r="CJ11" s="17">
        <v>0.33875760516402198</v>
      </c>
      <c r="CK11" s="17"/>
      <c r="CL11" s="17">
        <v>0.27443487204929301</v>
      </c>
      <c r="CM11" s="17"/>
      <c r="CN11" s="17">
        <v>0.30827394667934499</v>
      </c>
      <c r="CO11" s="17">
        <v>0.309998833150121</v>
      </c>
      <c r="CP11" s="17">
        <v>0.29108940179333198</v>
      </c>
    </row>
    <row r="12" spans="2:94" x14ac:dyDescent="0.35">
      <c r="B12" s="18" t="s">
        <v>133</v>
      </c>
      <c r="C12" s="19">
        <v>0.13326321913636199</v>
      </c>
      <c r="D12" s="19">
        <v>0.10162199826070099</v>
      </c>
      <c r="E12" s="19">
        <v>0.163654711268065</v>
      </c>
      <c r="F12" s="19"/>
      <c r="G12" s="19">
        <v>9.1927366940964594E-2</v>
      </c>
      <c r="H12" s="19">
        <v>0.10429875363533</v>
      </c>
      <c r="I12" s="19">
        <v>0.144080171770921</v>
      </c>
      <c r="J12" s="19">
        <v>0.170907410690599</v>
      </c>
      <c r="K12" s="19">
        <v>0.14560942895120199</v>
      </c>
      <c r="L12" s="19">
        <v>0.13697573650848899</v>
      </c>
      <c r="M12" s="19"/>
      <c r="N12" s="19">
        <v>8.2886035022315299E-2</v>
      </c>
      <c r="O12" s="19">
        <v>0.14187112007872699</v>
      </c>
      <c r="P12" s="19">
        <v>0.12829155771728201</v>
      </c>
      <c r="Q12" s="19">
        <v>0.18171111203454601</v>
      </c>
      <c r="R12" s="19"/>
      <c r="S12" s="19">
        <v>0.118334540178316</v>
      </c>
      <c r="T12" s="19">
        <v>0.16965807088290499</v>
      </c>
      <c r="U12" s="19">
        <v>0.12850036859189101</v>
      </c>
      <c r="V12" s="19">
        <v>0.136342720697641</v>
      </c>
      <c r="W12" s="19">
        <v>0.12870660144480101</v>
      </c>
      <c r="X12" s="19">
        <v>0.12644077601918699</v>
      </c>
      <c r="Y12" s="19">
        <v>0.10592207567506499</v>
      </c>
      <c r="Z12" s="19">
        <v>8.3953316424720301E-2</v>
      </c>
      <c r="AA12" s="19">
        <v>0.134474000883856</v>
      </c>
      <c r="AB12" s="19">
        <v>0.125969726667432</v>
      </c>
      <c r="AC12" s="19">
        <v>0.19483670701518099</v>
      </c>
      <c r="AD12" s="19"/>
      <c r="AE12" s="19">
        <v>0.15453059314821399</v>
      </c>
      <c r="AF12" s="19">
        <v>9.68703718966933E-2</v>
      </c>
      <c r="AG12" s="19">
        <v>0.18193705306743699</v>
      </c>
      <c r="AH12" s="19"/>
      <c r="AI12" s="19">
        <v>0.139935547217791</v>
      </c>
      <c r="AJ12" s="19">
        <v>9.4172187421097703E-2</v>
      </c>
      <c r="AK12" s="19">
        <v>7.3454614156181597E-2</v>
      </c>
      <c r="AL12" s="19">
        <v>0.135831487203495</v>
      </c>
      <c r="AM12" s="19">
        <v>0.212154428264405</v>
      </c>
      <c r="AN12" s="19"/>
      <c r="AO12" s="19">
        <v>0.12521215440351099</v>
      </c>
      <c r="AP12" s="19">
        <v>9.4333020728731801E-2</v>
      </c>
      <c r="AQ12" s="19">
        <v>6.1025657302714399E-2</v>
      </c>
      <c r="AR12" s="19"/>
      <c r="AS12" s="19">
        <v>0.17498970091364199</v>
      </c>
      <c r="AT12" s="19">
        <v>0.156661948211405</v>
      </c>
      <c r="AU12" s="19">
        <v>0.10825469640398699</v>
      </c>
      <c r="AV12" s="19">
        <v>6.3340284065757799E-2</v>
      </c>
      <c r="AW12" s="19">
        <v>2.2332806805818201E-2</v>
      </c>
      <c r="AX12" s="19"/>
      <c r="AY12" s="19">
        <v>0.15654412702485401</v>
      </c>
      <c r="AZ12" s="19">
        <v>0.208871010784239</v>
      </c>
      <c r="BA12" s="19">
        <v>0.14338817497209799</v>
      </c>
      <c r="BB12" s="19">
        <v>0.200123785145502</v>
      </c>
      <c r="BC12" s="19">
        <v>0.12721455781228</v>
      </c>
      <c r="BD12" s="19">
        <v>0.124906572760499</v>
      </c>
      <c r="BE12" s="19">
        <v>0.14893004990129999</v>
      </c>
      <c r="BF12" s="19">
        <v>0.102966493968463</v>
      </c>
      <c r="BG12" s="19">
        <v>0.12707234633383499</v>
      </c>
      <c r="BH12" s="19">
        <v>7.7302793539796105E-2</v>
      </c>
      <c r="BI12" s="19">
        <v>0.113443943255777</v>
      </c>
      <c r="BJ12" s="19">
        <v>8.4864682510937303E-2</v>
      </c>
      <c r="BK12" s="19">
        <v>7.9935973769999197E-2</v>
      </c>
      <c r="BL12" s="19">
        <v>0.11727629550794499</v>
      </c>
      <c r="BM12" s="19">
        <v>4.3189202366288003E-2</v>
      </c>
      <c r="BN12" s="19">
        <v>5.5735903151288298E-2</v>
      </c>
      <c r="BO12" s="19"/>
      <c r="BP12" s="19">
        <v>0.12545549637969</v>
      </c>
      <c r="BQ12" s="19">
        <v>0.15027015340955999</v>
      </c>
      <c r="BR12" s="19">
        <v>0.119395114977523</v>
      </c>
      <c r="BS12" s="19">
        <v>0.136702468293108</v>
      </c>
      <c r="BT12" s="19">
        <v>0.12377005003720699</v>
      </c>
      <c r="BU12" s="19">
        <v>0.115160208773876</v>
      </c>
      <c r="BV12" s="19"/>
      <c r="BW12" s="19">
        <v>0.123882831214556</v>
      </c>
      <c r="BX12" s="19">
        <v>0.119723386773584</v>
      </c>
      <c r="BY12" s="19">
        <v>0.120738788171472</v>
      </c>
      <c r="BZ12" s="19">
        <v>0.122799531144963</v>
      </c>
      <c r="CA12" s="19">
        <v>0.131771013932938</v>
      </c>
      <c r="CB12" s="19">
        <v>0.13496749189979901</v>
      </c>
      <c r="CC12" s="19">
        <v>0.110501315864083</v>
      </c>
      <c r="CD12" s="19">
        <v>0.166508034547039</v>
      </c>
      <c r="CE12" s="19"/>
      <c r="CF12" s="19">
        <v>8.2641011358514205E-2</v>
      </c>
      <c r="CG12" s="19">
        <v>0.115685660445054</v>
      </c>
      <c r="CH12" s="19">
        <v>0.14216296900495501</v>
      </c>
      <c r="CI12" s="19">
        <v>0.16488891192642799</v>
      </c>
      <c r="CJ12" s="19">
        <v>0.20648952579361901</v>
      </c>
      <c r="CK12" s="19"/>
      <c r="CL12" s="19">
        <v>9.6969062844923695E-2</v>
      </c>
      <c r="CM12" s="19"/>
      <c r="CN12" s="19">
        <v>0.14160084249272401</v>
      </c>
      <c r="CO12" s="19">
        <v>0.13307572395824399</v>
      </c>
      <c r="CP12" s="19">
        <v>0.114358684162759</v>
      </c>
    </row>
    <row r="13" spans="2:94" x14ac:dyDescent="0.35">
      <c r="B13" s="16"/>
    </row>
    <row r="14" spans="2:94" x14ac:dyDescent="0.35">
      <c r="B14" t="s">
        <v>126</v>
      </c>
    </row>
    <row r="15" spans="2:94" x14ac:dyDescent="0.35">
      <c r="B15" t="s">
        <v>127</v>
      </c>
    </row>
    <row r="17" spans="2:2" x14ac:dyDescent="0.35">
      <c r="B17"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CP22"/>
  <sheetViews>
    <sheetView showGridLines="0" topLeftCell="A5" workbookViewId="0">
      <pane xSplit="2" topLeftCell="C1" activePane="topRight" state="frozen"/>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205</v>
      </c>
      <c r="C9" s="17">
        <v>0.173165270572257</v>
      </c>
      <c r="D9" s="17">
        <v>0.21032345738329999</v>
      </c>
      <c r="E9" s="17">
        <v>0.134818904353663</v>
      </c>
      <c r="F9" s="17"/>
      <c r="G9" s="17">
        <v>0.226633546645687</v>
      </c>
      <c r="H9" s="17">
        <v>0.24039481387549</v>
      </c>
      <c r="I9" s="17">
        <v>0.16991943143442201</v>
      </c>
      <c r="J9" s="17">
        <v>0.15062085257087501</v>
      </c>
      <c r="K9" s="17">
        <v>0.13935836356584599</v>
      </c>
      <c r="L9" s="17">
        <v>0.12599050366314599</v>
      </c>
      <c r="M9" s="17"/>
      <c r="N9" s="17">
        <v>0.19153386361594699</v>
      </c>
      <c r="O9" s="17">
        <v>0.17585126604982099</v>
      </c>
      <c r="P9" s="17">
        <v>0.15599729040256299</v>
      </c>
      <c r="Q9" s="17">
        <v>0.16501711609349301</v>
      </c>
      <c r="R9" s="17"/>
      <c r="S9" s="17">
        <v>0.22420620329150401</v>
      </c>
      <c r="T9" s="17">
        <v>0.146420598004116</v>
      </c>
      <c r="U9" s="17">
        <v>0.190515654514014</v>
      </c>
      <c r="V9" s="17">
        <v>0.13028672086246501</v>
      </c>
      <c r="W9" s="17">
        <v>0.13994881061216899</v>
      </c>
      <c r="X9" s="17">
        <v>0.16774409518974701</v>
      </c>
      <c r="Y9" s="17">
        <v>0.22198808672538201</v>
      </c>
      <c r="Z9" s="17">
        <v>0.15731216771987999</v>
      </c>
      <c r="AA9" s="17">
        <v>0.16100330119895201</v>
      </c>
      <c r="AB9" s="17">
        <v>0.17475670847855501</v>
      </c>
      <c r="AC9" s="17">
        <v>0.164085653250851</v>
      </c>
      <c r="AD9" s="17"/>
      <c r="AE9" s="17">
        <v>0.14238930493629101</v>
      </c>
      <c r="AF9" s="17">
        <v>0.19482586987787501</v>
      </c>
      <c r="AG9" s="17">
        <v>0.16833692875919901</v>
      </c>
      <c r="AH9" s="17"/>
      <c r="AI9" s="17">
        <v>0.13326118962761599</v>
      </c>
      <c r="AJ9" s="17">
        <v>0.23928851227217199</v>
      </c>
      <c r="AK9" s="17">
        <v>0.19827368694151501</v>
      </c>
      <c r="AL9" s="17">
        <v>0.105878382058622</v>
      </c>
      <c r="AM9" s="17">
        <v>0.117293375822923</v>
      </c>
      <c r="AN9" s="17"/>
      <c r="AO9" s="17">
        <v>0.15508986250998399</v>
      </c>
      <c r="AP9" s="17">
        <v>0.23275442660652301</v>
      </c>
      <c r="AQ9" s="17">
        <v>0.17558223960986599</v>
      </c>
      <c r="AR9" s="17"/>
      <c r="AS9" s="17">
        <v>0.13761193957266701</v>
      </c>
      <c r="AT9" s="17">
        <v>0.15603294982690399</v>
      </c>
      <c r="AU9" s="17">
        <v>0.18920260160313701</v>
      </c>
      <c r="AV9" s="17">
        <v>0.248538310753426</v>
      </c>
      <c r="AW9" s="17">
        <v>0.23098191599481599</v>
      </c>
      <c r="AX9" s="17"/>
      <c r="AY9" s="17">
        <v>9.5060022674608002E-2</v>
      </c>
      <c r="AZ9" s="17">
        <v>0.21787606722445699</v>
      </c>
      <c r="BA9" s="17">
        <v>0.21257016369169099</v>
      </c>
      <c r="BB9" s="17">
        <v>0.13452117554770601</v>
      </c>
      <c r="BC9" s="17">
        <v>0.165909153967429</v>
      </c>
      <c r="BD9" s="17">
        <v>0.160533913666835</v>
      </c>
      <c r="BE9" s="17">
        <v>0.133537256838963</v>
      </c>
      <c r="BF9" s="17">
        <v>0.170377657921191</v>
      </c>
      <c r="BG9" s="17">
        <v>0.172444402393681</v>
      </c>
      <c r="BH9" s="17">
        <v>0.181536667504549</v>
      </c>
      <c r="BI9" s="17">
        <v>0.15196802059181999</v>
      </c>
      <c r="BJ9" s="17">
        <v>0.21177068942501001</v>
      </c>
      <c r="BK9" s="17">
        <v>0.16367230876827801</v>
      </c>
      <c r="BL9" s="17">
        <v>0.24756322913206999</v>
      </c>
      <c r="BM9" s="17">
        <v>0.303720419523616</v>
      </c>
      <c r="BN9" s="17">
        <v>0.31448167573250102</v>
      </c>
      <c r="BO9" s="17"/>
      <c r="BP9" s="17">
        <v>0.25273502946315501</v>
      </c>
      <c r="BQ9" s="17">
        <v>0.15070635050419701</v>
      </c>
      <c r="BR9" s="17">
        <v>0.15317554883081499</v>
      </c>
      <c r="BS9" s="17">
        <v>0.149559965504482</v>
      </c>
      <c r="BT9" s="17">
        <v>0.13587241358309399</v>
      </c>
      <c r="BU9" s="17">
        <v>0.16038762183285701</v>
      </c>
      <c r="BV9" s="17"/>
      <c r="BW9" s="17">
        <v>0.22159620797350399</v>
      </c>
      <c r="BX9" s="17">
        <v>0.178730547413469</v>
      </c>
      <c r="BY9" s="17">
        <v>0.18149655075969201</v>
      </c>
      <c r="BZ9" s="17">
        <v>0.13405340817536701</v>
      </c>
      <c r="CA9" s="17">
        <v>0.183373920201853</v>
      </c>
      <c r="CB9" s="17">
        <v>0.165953060764918</v>
      </c>
      <c r="CC9" s="17">
        <v>0.29766120462878298</v>
      </c>
      <c r="CD9" s="17">
        <v>0.17474339235103301</v>
      </c>
      <c r="CE9" s="17"/>
      <c r="CF9" s="17">
        <v>0.27134902481081602</v>
      </c>
      <c r="CG9" s="17">
        <v>0.17039338741486601</v>
      </c>
      <c r="CH9" s="17">
        <v>0.15505153883006501</v>
      </c>
      <c r="CI9" s="17">
        <v>0.17575976050772901</v>
      </c>
      <c r="CJ9" s="17">
        <v>0.148556486010988</v>
      </c>
      <c r="CK9" s="17"/>
      <c r="CL9" s="17">
        <v>0.186702939803679</v>
      </c>
      <c r="CM9" s="17"/>
      <c r="CN9" s="17">
        <v>0.18997372112808</v>
      </c>
      <c r="CO9" s="17">
        <v>0.118202225091459</v>
      </c>
      <c r="CP9" s="17">
        <v>0.178497157775172</v>
      </c>
    </row>
    <row r="10" spans="2:94" x14ac:dyDescent="0.35">
      <c r="B10" s="18" t="s">
        <v>206</v>
      </c>
      <c r="C10" s="17">
        <v>0.38667150586216298</v>
      </c>
      <c r="D10" s="17">
        <v>0.40145634518100898</v>
      </c>
      <c r="E10" s="17">
        <v>0.37239174661355301</v>
      </c>
      <c r="F10" s="17"/>
      <c r="G10" s="17">
        <v>0.49827016107725203</v>
      </c>
      <c r="H10" s="17">
        <v>0.42639371505256501</v>
      </c>
      <c r="I10" s="17">
        <v>0.41429648337625202</v>
      </c>
      <c r="J10" s="17">
        <v>0.37567788189342399</v>
      </c>
      <c r="K10" s="17">
        <v>0.33207295137489801</v>
      </c>
      <c r="L10" s="17">
        <v>0.302635636798054</v>
      </c>
      <c r="M10" s="17"/>
      <c r="N10" s="17">
        <v>0.408345222136208</v>
      </c>
      <c r="O10" s="17">
        <v>0.41124655286909101</v>
      </c>
      <c r="P10" s="17">
        <v>0.36684921473681298</v>
      </c>
      <c r="Q10" s="17">
        <v>0.35732006736385002</v>
      </c>
      <c r="R10" s="17"/>
      <c r="S10" s="17">
        <v>0.44835946241179703</v>
      </c>
      <c r="T10" s="17">
        <v>0.36754066467250901</v>
      </c>
      <c r="U10" s="17">
        <v>0.34831784034032898</v>
      </c>
      <c r="V10" s="17">
        <v>0.40322061097793599</v>
      </c>
      <c r="W10" s="17">
        <v>0.40171999718379497</v>
      </c>
      <c r="X10" s="17">
        <v>0.374975710114407</v>
      </c>
      <c r="Y10" s="17">
        <v>0.38027166706209098</v>
      </c>
      <c r="Z10" s="17">
        <v>0.36434462434744302</v>
      </c>
      <c r="AA10" s="17">
        <v>0.398498936730661</v>
      </c>
      <c r="AB10" s="17">
        <v>0.36076095324924101</v>
      </c>
      <c r="AC10" s="17">
        <v>0.34408878795646097</v>
      </c>
      <c r="AD10" s="17"/>
      <c r="AE10" s="17">
        <v>0.34634924290432201</v>
      </c>
      <c r="AF10" s="17">
        <v>0.39628918594909801</v>
      </c>
      <c r="AG10" s="17">
        <v>0.40208693903265802</v>
      </c>
      <c r="AH10" s="17"/>
      <c r="AI10" s="17">
        <v>0.36562973510872598</v>
      </c>
      <c r="AJ10" s="17">
        <v>0.41923666770441498</v>
      </c>
      <c r="AK10" s="17">
        <v>0.39326558310543502</v>
      </c>
      <c r="AL10" s="17">
        <v>0.26773720001160201</v>
      </c>
      <c r="AM10" s="17">
        <v>0.400109303023579</v>
      </c>
      <c r="AN10" s="17"/>
      <c r="AO10" s="17">
        <v>0.39190013489783199</v>
      </c>
      <c r="AP10" s="17">
        <v>0.43526583205019298</v>
      </c>
      <c r="AQ10" s="17">
        <v>0.399622723031966</v>
      </c>
      <c r="AR10" s="17"/>
      <c r="AS10" s="17">
        <v>0.32932213725626502</v>
      </c>
      <c r="AT10" s="17">
        <v>0.39663150757515903</v>
      </c>
      <c r="AU10" s="17">
        <v>0.40999031879433701</v>
      </c>
      <c r="AV10" s="17">
        <v>0.44649056977995899</v>
      </c>
      <c r="AW10" s="17">
        <v>0.35730463231612702</v>
      </c>
      <c r="AX10" s="17"/>
      <c r="AY10" s="17">
        <v>0.47994194142068802</v>
      </c>
      <c r="AZ10" s="17">
        <v>0.33398921507513701</v>
      </c>
      <c r="BA10" s="17">
        <v>0.32116559720905302</v>
      </c>
      <c r="BB10" s="17">
        <v>0.36701694351611602</v>
      </c>
      <c r="BC10" s="17">
        <v>0.38892998696318498</v>
      </c>
      <c r="BD10" s="17">
        <v>0.40369684681252999</v>
      </c>
      <c r="BE10" s="17">
        <v>0.39933317756299802</v>
      </c>
      <c r="BF10" s="17">
        <v>0.38835432702596501</v>
      </c>
      <c r="BG10" s="17">
        <v>0.37667003998662302</v>
      </c>
      <c r="BH10" s="17">
        <v>0.40479877936716402</v>
      </c>
      <c r="BI10" s="17">
        <v>0.44106791634367198</v>
      </c>
      <c r="BJ10" s="17">
        <v>0.42296245580664799</v>
      </c>
      <c r="BK10" s="17">
        <v>0.41589405286823999</v>
      </c>
      <c r="BL10" s="17">
        <v>0.43173292864706297</v>
      </c>
      <c r="BM10" s="17">
        <v>0.349790654280908</v>
      </c>
      <c r="BN10" s="17">
        <v>0.427015860237283</v>
      </c>
      <c r="BO10" s="17"/>
      <c r="BP10" s="17">
        <v>0.41754159767846399</v>
      </c>
      <c r="BQ10" s="17">
        <v>0.38867287610582202</v>
      </c>
      <c r="BR10" s="17">
        <v>0.41425258393032699</v>
      </c>
      <c r="BS10" s="17">
        <v>0.373691982113808</v>
      </c>
      <c r="BT10" s="17">
        <v>0.358806481110298</v>
      </c>
      <c r="BU10" s="17">
        <v>0.28767549422646899</v>
      </c>
      <c r="BV10" s="17"/>
      <c r="BW10" s="17">
        <v>0.36556178542993201</v>
      </c>
      <c r="BX10" s="17">
        <v>0.38908820435254698</v>
      </c>
      <c r="BY10" s="17">
        <v>0.37932685805196897</v>
      </c>
      <c r="BZ10" s="17">
        <v>0.42865735085085199</v>
      </c>
      <c r="CA10" s="17">
        <v>0.38292566800771399</v>
      </c>
      <c r="CB10" s="17">
        <v>0.43121157663239201</v>
      </c>
      <c r="CC10" s="17">
        <v>0.33207973088939702</v>
      </c>
      <c r="CD10" s="17">
        <v>0.396159931997835</v>
      </c>
      <c r="CE10" s="17"/>
      <c r="CF10" s="17">
        <v>0.37970184679324998</v>
      </c>
      <c r="CG10" s="17">
        <v>0.38980370947703902</v>
      </c>
      <c r="CH10" s="17">
        <v>0.38940495440080702</v>
      </c>
      <c r="CI10" s="17">
        <v>0.38046397045973501</v>
      </c>
      <c r="CJ10" s="17">
        <v>0.36816627748761199</v>
      </c>
      <c r="CK10" s="17"/>
      <c r="CL10" s="17">
        <v>0.42629790735383299</v>
      </c>
      <c r="CM10" s="17"/>
      <c r="CN10" s="17">
        <v>0.36785861866006803</v>
      </c>
      <c r="CO10" s="17">
        <v>0.42950371477975102</v>
      </c>
      <c r="CP10" s="17">
        <v>0.39557495752025401</v>
      </c>
    </row>
    <row r="11" spans="2:94" x14ac:dyDescent="0.35">
      <c r="B11" s="18" t="s">
        <v>207</v>
      </c>
      <c r="C11" s="17">
        <v>0.26211508614068701</v>
      </c>
      <c r="D11" s="17">
        <v>0.23509703063003601</v>
      </c>
      <c r="E11" s="17">
        <v>0.29054694237287498</v>
      </c>
      <c r="F11" s="17"/>
      <c r="G11" s="17">
        <v>0.18837294192080201</v>
      </c>
      <c r="H11" s="17">
        <v>0.21593426135763499</v>
      </c>
      <c r="I11" s="17">
        <v>0.26675519864138902</v>
      </c>
      <c r="J11" s="17">
        <v>0.27917030105862101</v>
      </c>
      <c r="K11" s="17">
        <v>0.28718608062109102</v>
      </c>
      <c r="L11" s="17">
        <v>0.31477488438745799</v>
      </c>
      <c r="M11" s="17"/>
      <c r="N11" s="17">
        <v>0.23035035422778899</v>
      </c>
      <c r="O11" s="17">
        <v>0.237705990982502</v>
      </c>
      <c r="P11" s="17">
        <v>0.275169044113307</v>
      </c>
      <c r="Q11" s="17">
        <v>0.31141757766523998</v>
      </c>
      <c r="R11" s="17"/>
      <c r="S11" s="17">
        <v>0.205487091936747</v>
      </c>
      <c r="T11" s="17">
        <v>0.27186554433087401</v>
      </c>
      <c r="U11" s="17">
        <v>0.28516300392669403</v>
      </c>
      <c r="V11" s="17">
        <v>0.27506928104673301</v>
      </c>
      <c r="W11" s="17">
        <v>0.26815043629739499</v>
      </c>
      <c r="X11" s="17">
        <v>0.253406454939756</v>
      </c>
      <c r="Y11" s="17">
        <v>0.23271791760213101</v>
      </c>
      <c r="Z11" s="17">
        <v>0.337404784560903</v>
      </c>
      <c r="AA11" s="17">
        <v>0.27526921396965798</v>
      </c>
      <c r="AB11" s="17">
        <v>0.27736892394882101</v>
      </c>
      <c r="AC11" s="17">
        <v>0.27249755399123599</v>
      </c>
      <c r="AD11" s="17"/>
      <c r="AE11" s="17">
        <v>0.279600797471381</v>
      </c>
      <c r="AF11" s="17">
        <v>0.255379725338993</v>
      </c>
      <c r="AG11" s="17">
        <v>0.26646307774047001</v>
      </c>
      <c r="AH11" s="17"/>
      <c r="AI11" s="17">
        <v>0.28133209326090403</v>
      </c>
      <c r="AJ11" s="17">
        <v>0.21834803393500599</v>
      </c>
      <c r="AK11" s="17">
        <v>0.26097951593816898</v>
      </c>
      <c r="AL11" s="17">
        <v>0.32951644836236998</v>
      </c>
      <c r="AM11" s="17">
        <v>0.29065769349152198</v>
      </c>
      <c r="AN11" s="17"/>
      <c r="AO11" s="17">
        <v>0.26866276356923702</v>
      </c>
      <c r="AP11" s="17">
        <v>0.21676545198678601</v>
      </c>
      <c r="AQ11" s="17">
        <v>0.26117097766947101</v>
      </c>
      <c r="AR11" s="17"/>
      <c r="AS11" s="17">
        <v>0.32084522757364697</v>
      </c>
      <c r="AT11" s="17">
        <v>0.26996915378223302</v>
      </c>
      <c r="AU11" s="17">
        <v>0.23068241324382399</v>
      </c>
      <c r="AV11" s="17">
        <v>0.18095490930466701</v>
      </c>
      <c r="AW11" s="17">
        <v>0.30386925508170798</v>
      </c>
      <c r="AX11" s="17"/>
      <c r="AY11" s="17">
        <v>9.8660733586560995E-2</v>
      </c>
      <c r="AZ11" s="17">
        <v>0.28467758670433302</v>
      </c>
      <c r="BA11" s="17">
        <v>0.28723936783950799</v>
      </c>
      <c r="BB11" s="17">
        <v>0.32481176092317399</v>
      </c>
      <c r="BC11" s="17">
        <v>0.29449507466459102</v>
      </c>
      <c r="BD11" s="17">
        <v>0.248268455483002</v>
      </c>
      <c r="BE11" s="17">
        <v>0.28131262453407002</v>
      </c>
      <c r="BF11" s="17">
        <v>0.23716069671305801</v>
      </c>
      <c r="BG11" s="17">
        <v>0.27901274715074198</v>
      </c>
      <c r="BH11" s="17">
        <v>0.26306977348775801</v>
      </c>
      <c r="BI11" s="17">
        <v>0.260406599293042</v>
      </c>
      <c r="BJ11" s="17">
        <v>0.18881250169401601</v>
      </c>
      <c r="BK11" s="17">
        <v>0.22018352726837501</v>
      </c>
      <c r="BL11" s="17">
        <v>0.16370023634973499</v>
      </c>
      <c r="BM11" s="17">
        <v>0.225984451274654</v>
      </c>
      <c r="BN11" s="17">
        <v>0.167744472053733</v>
      </c>
      <c r="BO11" s="17"/>
      <c r="BP11" s="17">
        <v>0.219764663721879</v>
      </c>
      <c r="BQ11" s="17">
        <v>0.26335116275739701</v>
      </c>
      <c r="BR11" s="17">
        <v>0.27362478543952801</v>
      </c>
      <c r="BS11" s="17">
        <v>0.27799306860392697</v>
      </c>
      <c r="BT11" s="17">
        <v>0.27106611691516502</v>
      </c>
      <c r="BU11" s="17">
        <v>0.324579661602799</v>
      </c>
      <c r="BV11" s="17"/>
      <c r="BW11" s="17">
        <v>0.22913282781091601</v>
      </c>
      <c r="BX11" s="17">
        <v>0.25203750487633297</v>
      </c>
      <c r="BY11" s="17">
        <v>0.26786640468871697</v>
      </c>
      <c r="BZ11" s="17">
        <v>0.26931274290715301</v>
      </c>
      <c r="CA11" s="17">
        <v>0.25560539993835102</v>
      </c>
      <c r="CB11" s="17">
        <v>0.23434935947105601</v>
      </c>
      <c r="CC11" s="17">
        <v>0.24469988318338001</v>
      </c>
      <c r="CD11" s="17">
        <v>0.23192589469852001</v>
      </c>
      <c r="CE11" s="17"/>
      <c r="CF11" s="17">
        <v>0.224139655838584</v>
      </c>
      <c r="CG11" s="17">
        <v>0.23475391022506401</v>
      </c>
      <c r="CH11" s="17">
        <v>0.29322903556869101</v>
      </c>
      <c r="CI11" s="17">
        <v>0.26374634095734401</v>
      </c>
      <c r="CJ11" s="17">
        <v>0.29365321462618699</v>
      </c>
      <c r="CK11" s="17"/>
      <c r="CL11" s="17">
        <v>0.24604157992133799</v>
      </c>
      <c r="CM11" s="17"/>
      <c r="CN11" s="17">
        <v>0.26052967182345099</v>
      </c>
      <c r="CO11" s="17">
        <v>0.282498531369203</v>
      </c>
      <c r="CP11" s="17">
        <v>0.24951548268410101</v>
      </c>
    </row>
    <row r="12" spans="2:94" x14ac:dyDescent="0.35">
      <c r="B12" s="18" t="s">
        <v>208</v>
      </c>
      <c r="C12" s="17">
        <v>8.22890550668684E-2</v>
      </c>
      <c r="D12" s="17">
        <v>6.6147464916877105E-2</v>
      </c>
      <c r="E12" s="17">
        <v>9.8160388305677498E-2</v>
      </c>
      <c r="F12" s="17"/>
      <c r="G12" s="17">
        <v>3.7211169241414099E-2</v>
      </c>
      <c r="H12" s="17">
        <v>5.4627937621912301E-2</v>
      </c>
      <c r="I12" s="17">
        <v>6.1379072851609297E-2</v>
      </c>
      <c r="J12" s="17">
        <v>9.2945972587762896E-2</v>
      </c>
      <c r="K12" s="17">
        <v>0.106875550606916</v>
      </c>
      <c r="L12" s="17">
        <v>0.12694229861851999</v>
      </c>
      <c r="M12" s="17"/>
      <c r="N12" s="17">
        <v>9.3578354881128201E-2</v>
      </c>
      <c r="O12" s="17">
        <v>6.8924587498168099E-2</v>
      </c>
      <c r="P12" s="17">
        <v>0.100412363222182</v>
      </c>
      <c r="Q12" s="17">
        <v>6.5085034117328994E-2</v>
      </c>
      <c r="R12" s="17"/>
      <c r="S12" s="17">
        <v>4.5040156597555198E-2</v>
      </c>
      <c r="T12" s="17">
        <v>8.8390717395562299E-2</v>
      </c>
      <c r="U12" s="17">
        <v>0.10255900655429</v>
      </c>
      <c r="V12" s="17">
        <v>9.4906311084043904E-2</v>
      </c>
      <c r="W12" s="17">
        <v>8.2523356164327197E-2</v>
      </c>
      <c r="X12" s="17">
        <v>9.1204600258715907E-2</v>
      </c>
      <c r="Y12" s="17">
        <v>7.9183145175327693E-2</v>
      </c>
      <c r="Z12" s="17">
        <v>8.1859475230260895E-2</v>
      </c>
      <c r="AA12" s="17">
        <v>8.4511775811465698E-2</v>
      </c>
      <c r="AB12" s="17">
        <v>7.8637568340201705E-2</v>
      </c>
      <c r="AC12" s="17">
        <v>0.106128109666073</v>
      </c>
      <c r="AD12" s="17"/>
      <c r="AE12" s="17">
        <v>0.101963663243584</v>
      </c>
      <c r="AF12" s="17">
        <v>8.8193462812455201E-2</v>
      </c>
      <c r="AG12" s="17">
        <v>4.7692732476826302E-2</v>
      </c>
      <c r="AH12" s="17"/>
      <c r="AI12" s="17">
        <v>0.109029899360681</v>
      </c>
      <c r="AJ12" s="17">
        <v>6.4928652715090698E-2</v>
      </c>
      <c r="AK12" s="17">
        <v>8.7766896342384104E-2</v>
      </c>
      <c r="AL12" s="17">
        <v>0.100171491650591</v>
      </c>
      <c r="AM12" s="17">
        <v>5.9348652168455598E-2</v>
      </c>
      <c r="AN12" s="17"/>
      <c r="AO12" s="17">
        <v>0.104171549346058</v>
      </c>
      <c r="AP12" s="17">
        <v>5.83433232618032E-2</v>
      </c>
      <c r="AQ12" s="17">
        <v>9.2150249674859602E-2</v>
      </c>
      <c r="AR12" s="17"/>
      <c r="AS12" s="17">
        <v>9.39506558991446E-2</v>
      </c>
      <c r="AT12" s="17">
        <v>7.4067137728872898E-2</v>
      </c>
      <c r="AU12" s="17">
        <v>8.1591968728282394E-2</v>
      </c>
      <c r="AV12" s="17">
        <v>7.2117706827776698E-2</v>
      </c>
      <c r="AW12" s="17">
        <v>4.15853508764671E-2</v>
      </c>
      <c r="AX12" s="17"/>
      <c r="AY12" s="17">
        <v>0.103780407335238</v>
      </c>
      <c r="AZ12" s="17">
        <v>6.5980855264670901E-2</v>
      </c>
      <c r="BA12" s="17">
        <v>6.8678400953133906E-2</v>
      </c>
      <c r="BB12" s="17">
        <v>9.6303675894229404E-2</v>
      </c>
      <c r="BC12" s="17">
        <v>6.1157496314402003E-2</v>
      </c>
      <c r="BD12" s="17">
        <v>8.2032363222279303E-2</v>
      </c>
      <c r="BE12" s="17">
        <v>9.6118000961527394E-2</v>
      </c>
      <c r="BF12" s="17">
        <v>0.109487976974149</v>
      </c>
      <c r="BG12" s="17">
        <v>7.6303291951467594E-2</v>
      </c>
      <c r="BH12" s="17">
        <v>6.8503108936079193E-2</v>
      </c>
      <c r="BI12" s="17">
        <v>7.5384547851250594E-2</v>
      </c>
      <c r="BJ12" s="17">
        <v>8.6144662362799398E-2</v>
      </c>
      <c r="BK12" s="17">
        <v>0.11390138281964</v>
      </c>
      <c r="BL12" s="17">
        <v>6.1886652247619099E-2</v>
      </c>
      <c r="BM12" s="17">
        <v>6.8180690899333596E-2</v>
      </c>
      <c r="BN12" s="17">
        <v>6.0633253738563299E-2</v>
      </c>
      <c r="BO12" s="17"/>
      <c r="BP12" s="17">
        <v>4.4963081149671E-2</v>
      </c>
      <c r="BQ12" s="17">
        <v>9.3758318593949105E-2</v>
      </c>
      <c r="BR12" s="17">
        <v>6.2549760256559603E-2</v>
      </c>
      <c r="BS12" s="17">
        <v>9.1000003961894504E-2</v>
      </c>
      <c r="BT12" s="17">
        <v>0.130627877051154</v>
      </c>
      <c r="BU12" s="17">
        <v>0.10323844296309601</v>
      </c>
      <c r="BV12" s="17"/>
      <c r="BW12" s="17">
        <v>7.8568697032877596E-2</v>
      </c>
      <c r="BX12" s="17">
        <v>8.9876061382753697E-2</v>
      </c>
      <c r="BY12" s="17">
        <v>8.5530515614784502E-2</v>
      </c>
      <c r="BZ12" s="17">
        <v>7.5707591921029896E-2</v>
      </c>
      <c r="CA12" s="17">
        <v>9.1903992067482704E-2</v>
      </c>
      <c r="CB12" s="17">
        <v>6.2299061391456197E-2</v>
      </c>
      <c r="CC12" s="17">
        <v>6.3570564318235101E-2</v>
      </c>
      <c r="CD12" s="17">
        <v>6.0119710802679298E-2</v>
      </c>
      <c r="CE12" s="17"/>
      <c r="CF12" s="17">
        <v>6.0432015282882001E-2</v>
      </c>
      <c r="CG12" s="17">
        <v>9.4882593333337498E-2</v>
      </c>
      <c r="CH12" s="17">
        <v>7.9447452136713698E-2</v>
      </c>
      <c r="CI12" s="17">
        <v>7.2414533819958604E-2</v>
      </c>
      <c r="CJ12" s="17">
        <v>7.7922044439781096E-2</v>
      </c>
      <c r="CK12" s="17"/>
      <c r="CL12" s="17">
        <v>8.1257786219879793E-2</v>
      </c>
      <c r="CM12" s="17"/>
      <c r="CN12" s="17">
        <v>7.3057810328851405E-2</v>
      </c>
      <c r="CO12" s="17">
        <v>8.6947116538595007E-2</v>
      </c>
      <c r="CP12" s="17">
        <v>9.9677740373568594E-2</v>
      </c>
    </row>
    <row r="13" spans="2:94" x14ac:dyDescent="0.35">
      <c r="B13" s="18" t="s">
        <v>209</v>
      </c>
      <c r="C13" s="17">
        <v>4.0986886829418402E-2</v>
      </c>
      <c r="D13" s="17">
        <v>4.5739961244950798E-2</v>
      </c>
      <c r="E13" s="17">
        <v>3.66720670830923E-2</v>
      </c>
      <c r="F13" s="17"/>
      <c r="G13" s="17">
        <v>1.66253124298203E-3</v>
      </c>
      <c r="H13" s="17">
        <v>7.1236563130232999E-3</v>
      </c>
      <c r="I13" s="17">
        <v>3.1467562373200898E-2</v>
      </c>
      <c r="J13" s="17">
        <v>3.9604095781193997E-2</v>
      </c>
      <c r="K13" s="17">
        <v>7.1162531218765396E-2</v>
      </c>
      <c r="L13" s="17">
        <v>8.3622812312936695E-2</v>
      </c>
      <c r="M13" s="17"/>
      <c r="N13" s="17">
        <v>4.1648511214948697E-2</v>
      </c>
      <c r="O13" s="17">
        <v>4.8547830519430402E-2</v>
      </c>
      <c r="P13" s="17">
        <v>4.42564471063739E-2</v>
      </c>
      <c r="Q13" s="17">
        <v>3.0066693231263E-2</v>
      </c>
      <c r="R13" s="17"/>
      <c r="S13" s="17">
        <v>1.8457778229118801E-2</v>
      </c>
      <c r="T13" s="17">
        <v>6.21530131120719E-2</v>
      </c>
      <c r="U13" s="17">
        <v>2.4431353809340799E-2</v>
      </c>
      <c r="V13" s="17">
        <v>7.0359586352303397E-2</v>
      </c>
      <c r="W13" s="17">
        <v>5.2392755782382797E-2</v>
      </c>
      <c r="X13" s="17">
        <v>3.0974229641870101E-2</v>
      </c>
      <c r="Y13" s="17">
        <v>2.2974859898519901E-2</v>
      </c>
      <c r="Z13" s="17">
        <v>3.64838164376977E-2</v>
      </c>
      <c r="AA13" s="17">
        <v>1.6693979648148598E-2</v>
      </c>
      <c r="AB13" s="17">
        <v>6.2445935311855702E-2</v>
      </c>
      <c r="AC13" s="17">
        <v>7.1964770131871594E-2</v>
      </c>
      <c r="AD13" s="17"/>
      <c r="AE13" s="17">
        <v>7.8773321881086905E-2</v>
      </c>
      <c r="AF13" s="17">
        <v>2.24698358244136E-2</v>
      </c>
      <c r="AG13" s="17">
        <v>2.0204726481624701E-2</v>
      </c>
      <c r="AH13" s="17"/>
      <c r="AI13" s="17">
        <v>6.9642878467870095E-2</v>
      </c>
      <c r="AJ13" s="17">
        <v>1.2521523419166999E-2</v>
      </c>
      <c r="AK13" s="17">
        <v>3.2313126871893499E-2</v>
      </c>
      <c r="AL13" s="17">
        <v>0.12761199559436401</v>
      </c>
      <c r="AM13" s="17">
        <v>2.6310149909479601E-2</v>
      </c>
      <c r="AN13" s="17"/>
      <c r="AO13" s="17">
        <v>5.2898879124821802E-2</v>
      </c>
      <c r="AP13" s="17">
        <v>1.4655140746106301E-2</v>
      </c>
      <c r="AQ13" s="17">
        <v>3.1828948043476697E-2</v>
      </c>
      <c r="AR13" s="17"/>
      <c r="AS13" s="17">
        <v>4.7977771729060398E-2</v>
      </c>
      <c r="AT13" s="17">
        <v>4.8175407048205103E-2</v>
      </c>
      <c r="AU13" s="17">
        <v>3.32215315328196E-2</v>
      </c>
      <c r="AV13" s="17">
        <v>1.6319886442918201E-2</v>
      </c>
      <c r="AW13" s="17">
        <v>4.7234699026888899E-2</v>
      </c>
      <c r="AX13" s="17"/>
      <c r="AY13" s="17">
        <v>6.0591289609583703E-2</v>
      </c>
      <c r="AZ13" s="17">
        <v>1.0776810197172099E-2</v>
      </c>
      <c r="BA13" s="17">
        <v>5.0463729401905702E-2</v>
      </c>
      <c r="BB13" s="17">
        <v>4.5173246278630001E-2</v>
      </c>
      <c r="BC13" s="17">
        <v>3.7660854380188999E-2</v>
      </c>
      <c r="BD13" s="17">
        <v>3.9749176047320103E-2</v>
      </c>
      <c r="BE13" s="17">
        <v>4.6750785218814102E-2</v>
      </c>
      <c r="BF13" s="17">
        <v>3.82217278334906E-2</v>
      </c>
      <c r="BG13" s="17">
        <v>5.1349190394862E-2</v>
      </c>
      <c r="BH13" s="17">
        <v>3.4703511397252099E-2</v>
      </c>
      <c r="BI13" s="17">
        <v>3.0861638611986899E-2</v>
      </c>
      <c r="BJ13" s="17">
        <v>3.6609028131639403E-2</v>
      </c>
      <c r="BK13" s="17">
        <v>6.2755321699220101E-2</v>
      </c>
      <c r="BL13" s="17">
        <v>4.3150259758138902E-2</v>
      </c>
      <c r="BM13" s="17">
        <v>1.29343584159246E-2</v>
      </c>
      <c r="BN13" s="17">
        <v>1.8633465459836299E-2</v>
      </c>
      <c r="BO13" s="17"/>
      <c r="BP13" s="17">
        <v>1.43292504419654E-2</v>
      </c>
      <c r="BQ13" s="17">
        <v>4.0065614974737797E-2</v>
      </c>
      <c r="BR13" s="17">
        <v>4.1356671908132803E-2</v>
      </c>
      <c r="BS13" s="17">
        <v>4.8892206206576402E-2</v>
      </c>
      <c r="BT13" s="17">
        <v>6.2896119437886103E-2</v>
      </c>
      <c r="BU13" s="17">
        <v>8.4272479208428494E-2</v>
      </c>
      <c r="BV13" s="17"/>
      <c r="BW13" s="17">
        <v>3.8587316080065603E-2</v>
      </c>
      <c r="BX13" s="17">
        <v>4.0361175394504602E-2</v>
      </c>
      <c r="BY13" s="17">
        <v>4.3203788905606798E-2</v>
      </c>
      <c r="BZ13" s="17">
        <v>4.3313994711807899E-2</v>
      </c>
      <c r="CA13" s="17">
        <v>4.4934169353730201E-2</v>
      </c>
      <c r="CB13" s="17">
        <v>5.10102300311462E-2</v>
      </c>
      <c r="CC13" s="17">
        <v>4.22474119319372E-2</v>
      </c>
      <c r="CD13" s="17">
        <v>2.1306315174354301E-2</v>
      </c>
      <c r="CE13" s="17"/>
      <c r="CF13" s="17">
        <v>3.6712098439752899E-2</v>
      </c>
      <c r="CG13" s="17">
        <v>5.1624295111582799E-2</v>
      </c>
      <c r="CH13" s="17">
        <v>3.3753257837704498E-2</v>
      </c>
      <c r="CI13" s="17">
        <v>3.6119027345633999E-2</v>
      </c>
      <c r="CJ13" s="17">
        <v>4.0330774192583498E-2</v>
      </c>
      <c r="CK13" s="17"/>
      <c r="CL13" s="17">
        <v>2.1661373797899799E-2</v>
      </c>
      <c r="CM13" s="17"/>
      <c r="CN13" s="17">
        <v>3.7042861890575998E-2</v>
      </c>
      <c r="CO13" s="17">
        <v>4.17013549556998E-2</v>
      </c>
      <c r="CP13" s="17">
        <v>4.9431437862781001E-2</v>
      </c>
    </row>
    <row r="14" spans="2:94" x14ac:dyDescent="0.35">
      <c r="B14" s="18" t="s">
        <v>133</v>
      </c>
      <c r="C14" s="17">
        <v>5.4772195528605697E-2</v>
      </c>
      <c r="D14" s="17">
        <v>4.1235740643827297E-2</v>
      </c>
      <c r="E14" s="17">
        <v>6.74099512711403E-2</v>
      </c>
      <c r="F14" s="17"/>
      <c r="G14" s="17">
        <v>4.7849649871863298E-2</v>
      </c>
      <c r="H14" s="17">
        <v>5.55256157793741E-2</v>
      </c>
      <c r="I14" s="17">
        <v>5.6182251323126403E-2</v>
      </c>
      <c r="J14" s="17">
        <v>6.1980896108123899E-2</v>
      </c>
      <c r="K14" s="17">
        <v>6.33445226124838E-2</v>
      </c>
      <c r="L14" s="17">
        <v>4.6033864219885701E-2</v>
      </c>
      <c r="M14" s="17"/>
      <c r="N14" s="17">
        <v>3.4543693923979699E-2</v>
      </c>
      <c r="O14" s="17">
        <v>5.7723772080987501E-2</v>
      </c>
      <c r="P14" s="17">
        <v>5.7315640418760999E-2</v>
      </c>
      <c r="Q14" s="17">
        <v>7.1093511528825107E-2</v>
      </c>
      <c r="R14" s="17"/>
      <c r="S14" s="17">
        <v>5.8449307533278101E-2</v>
      </c>
      <c r="T14" s="17">
        <v>6.36294624848662E-2</v>
      </c>
      <c r="U14" s="17">
        <v>4.9013140855331198E-2</v>
      </c>
      <c r="V14" s="17">
        <v>2.61574896765191E-2</v>
      </c>
      <c r="W14" s="17">
        <v>5.5264643959931102E-2</v>
      </c>
      <c r="X14" s="17">
        <v>8.1694909855503706E-2</v>
      </c>
      <c r="Y14" s="17">
        <v>6.2864323536548194E-2</v>
      </c>
      <c r="Z14" s="17">
        <v>2.2595131703815202E-2</v>
      </c>
      <c r="AA14" s="17">
        <v>6.4022792641115198E-2</v>
      </c>
      <c r="AB14" s="17">
        <v>4.60299106713246E-2</v>
      </c>
      <c r="AC14" s="17">
        <v>4.12351250035079E-2</v>
      </c>
      <c r="AD14" s="17"/>
      <c r="AE14" s="17">
        <v>5.0923669563334703E-2</v>
      </c>
      <c r="AF14" s="17">
        <v>4.2841920197165498E-2</v>
      </c>
      <c r="AG14" s="17">
        <v>9.52155955092224E-2</v>
      </c>
      <c r="AH14" s="17"/>
      <c r="AI14" s="17">
        <v>4.11042041742034E-2</v>
      </c>
      <c r="AJ14" s="17">
        <v>4.5676609954149301E-2</v>
      </c>
      <c r="AK14" s="17">
        <v>2.7401190800603301E-2</v>
      </c>
      <c r="AL14" s="17">
        <v>6.9084482322451499E-2</v>
      </c>
      <c r="AM14" s="17">
        <v>0.10628082558404101</v>
      </c>
      <c r="AN14" s="17"/>
      <c r="AO14" s="17">
        <v>2.7276810552067099E-2</v>
      </c>
      <c r="AP14" s="17">
        <v>4.2215825348588899E-2</v>
      </c>
      <c r="AQ14" s="17">
        <v>3.9644861970360899E-2</v>
      </c>
      <c r="AR14" s="17"/>
      <c r="AS14" s="17">
        <v>7.0292267969216102E-2</v>
      </c>
      <c r="AT14" s="17">
        <v>5.5123844038625601E-2</v>
      </c>
      <c r="AU14" s="17">
        <v>5.5311166097600298E-2</v>
      </c>
      <c r="AV14" s="17">
        <v>3.5578616891252302E-2</v>
      </c>
      <c r="AW14" s="17">
        <v>1.9024146703992599E-2</v>
      </c>
      <c r="AX14" s="17"/>
      <c r="AY14" s="17">
        <v>0.161965605373321</v>
      </c>
      <c r="AZ14" s="17">
        <v>8.6699465534229497E-2</v>
      </c>
      <c r="BA14" s="17">
        <v>5.9882740904707799E-2</v>
      </c>
      <c r="BB14" s="17">
        <v>3.2173197840145502E-2</v>
      </c>
      <c r="BC14" s="17">
        <v>5.1847433710203603E-2</v>
      </c>
      <c r="BD14" s="17">
        <v>6.5719244768033702E-2</v>
      </c>
      <c r="BE14" s="17">
        <v>4.2948154883627999E-2</v>
      </c>
      <c r="BF14" s="17">
        <v>5.6397613532147603E-2</v>
      </c>
      <c r="BG14" s="17">
        <v>4.4220328122624199E-2</v>
      </c>
      <c r="BH14" s="17">
        <v>4.7388159307197197E-2</v>
      </c>
      <c r="BI14" s="17">
        <v>4.0311277308228699E-2</v>
      </c>
      <c r="BJ14" s="17">
        <v>5.3700662579887197E-2</v>
      </c>
      <c r="BK14" s="17">
        <v>2.3593406576246902E-2</v>
      </c>
      <c r="BL14" s="17">
        <v>5.1966693865373899E-2</v>
      </c>
      <c r="BM14" s="17">
        <v>3.9389425605564299E-2</v>
      </c>
      <c r="BN14" s="17">
        <v>1.1491272778083299E-2</v>
      </c>
      <c r="BO14" s="17"/>
      <c r="BP14" s="17">
        <v>5.0666377544864701E-2</v>
      </c>
      <c r="BQ14" s="17">
        <v>6.3445677063897601E-2</v>
      </c>
      <c r="BR14" s="17">
        <v>5.5040649634638103E-2</v>
      </c>
      <c r="BS14" s="17">
        <v>5.8862773609312698E-2</v>
      </c>
      <c r="BT14" s="17">
        <v>4.0730991902402598E-2</v>
      </c>
      <c r="BU14" s="17">
        <v>3.9846300166351399E-2</v>
      </c>
      <c r="BV14" s="17"/>
      <c r="BW14" s="17">
        <v>6.6553165672704306E-2</v>
      </c>
      <c r="BX14" s="17">
        <v>4.9906506580393403E-2</v>
      </c>
      <c r="BY14" s="17">
        <v>4.2575881979230401E-2</v>
      </c>
      <c r="BZ14" s="17">
        <v>4.8954911433790299E-2</v>
      </c>
      <c r="CA14" s="17">
        <v>4.12568504308687E-2</v>
      </c>
      <c r="CB14" s="17">
        <v>5.5176711709032301E-2</v>
      </c>
      <c r="CC14" s="17">
        <v>1.97412050482682E-2</v>
      </c>
      <c r="CD14" s="17">
        <v>0.115744754975578</v>
      </c>
      <c r="CE14" s="17"/>
      <c r="CF14" s="17">
        <v>2.7665358834715201E-2</v>
      </c>
      <c r="CG14" s="17">
        <v>5.85421044381104E-2</v>
      </c>
      <c r="CH14" s="17">
        <v>4.911376122602E-2</v>
      </c>
      <c r="CI14" s="17">
        <v>7.1496366909599998E-2</v>
      </c>
      <c r="CJ14" s="17">
        <v>7.1371203242848305E-2</v>
      </c>
      <c r="CK14" s="17"/>
      <c r="CL14" s="17">
        <v>3.8038412903370601E-2</v>
      </c>
      <c r="CM14" s="17"/>
      <c r="CN14" s="17">
        <v>7.1537316168973505E-2</v>
      </c>
      <c r="CO14" s="17">
        <v>4.1147057265292601E-2</v>
      </c>
      <c r="CP14" s="17">
        <v>2.7303223784123001E-2</v>
      </c>
    </row>
    <row r="15" spans="2:94" x14ac:dyDescent="0.35">
      <c r="B15" s="18" t="s">
        <v>145</v>
      </c>
      <c r="C15" s="20">
        <v>0.55983677643442098</v>
      </c>
      <c r="D15" s="20">
        <v>0.61177980256430897</v>
      </c>
      <c r="E15" s="20">
        <v>0.50721065096721496</v>
      </c>
      <c r="F15" s="20"/>
      <c r="G15" s="20">
        <v>0.72490370772293899</v>
      </c>
      <c r="H15" s="20">
        <v>0.66678852892805496</v>
      </c>
      <c r="I15" s="20">
        <v>0.58421591481067403</v>
      </c>
      <c r="J15" s="20">
        <v>0.52629873446429898</v>
      </c>
      <c r="K15" s="20">
        <v>0.47143131494074397</v>
      </c>
      <c r="L15" s="20">
        <v>0.42862614046120001</v>
      </c>
      <c r="M15" s="20"/>
      <c r="N15" s="20">
        <v>0.59987908575215498</v>
      </c>
      <c r="O15" s="20">
        <v>0.587097818918912</v>
      </c>
      <c r="P15" s="20">
        <v>0.52284650513937503</v>
      </c>
      <c r="Q15" s="20">
        <v>0.52233718345734304</v>
      </c>
      <c r="R15" s="20"/>
      <c r="S15" s="20">
        <v>0.67256566570330101</v>
      </c>
      <c r="T15" s="20">
        <v>0.51396126267662601</v>
      </c>
      <c r="U15" s="20">
        <v>0.53883349485434395</v>
      </c>
      <c r="V15" s="20">
        <v>0.5335073318404</v>
      </c>
      <c r="W15" s="20">
        <v>0.54166880779596405</v>
      </c>
      <c r="X15" s="20">
        <v>0.54271980530415398</v>
      </c>
      <c r="Y15" s="20">
        <v>0.60225975378747298</v>
      </c>
      <c r="Z15" s="20">
        <v>0.52165679206732296</v>
      </c>
      <c r="AA15" s="20">
        <v>0.55950223792961296</v>
      </c>
      <c r="AB15" s="20">
        <v>0.53551766172779702</v>
      </c>
      <c r="AC15" s="20">
        <v>0.50817444120731203</v>
      </c>
      <c r="AD15" s="20"/>
      <c r="AE15" s="20">
        <v>0.48873854784061299</v>
      </c>
      <c r="AF15" s="20">
        <v>0.59111505582697299</v>
      </c>
      <c r="AG15" s="20">
        <v>0.57042386779185705</v>
      </c>
      <c r="AH15" s="20"/>
      <c r="AI15" s="20">
        <v>0.498890924736342</v>
      </c>
      <c r="AJ15" s="20">
        <v>0.65852517997658699</v>
      </c>
      <c r="AK15" s="20">
        <v>0.59153927004694995</v>
      </c>
      <c r="AL15" s="20">
        <v>0.373615582070223</v>
      </c>
      <c r="AM15" s="20">
        <v>0.51740267884650204</v>
      </c>
      <c r="AN15" s="20"/>
      <c r="AO15" s="20">
        <v>0.54698999740781595</v>
      </c>
      <c r="AP15" s="20">
        <v>0.66802025865671599</v>
      </c>
      <c r="AQ15" s="20">
        <v>0.57520496264183196</v>
      </c>
      <c r="AR15" s="20"/>
      <c r="AS15" s="20">
        <v>0.46693407682893201</v>
      </c>
      <c r="AT15" s="20">
        <v>0.55266445740206405</v>
      </c>
      <c r="AU15" s="20">
        <v>0.59919292039747396</v>
      </c>
      <c r="AV15" s="20">
        <v>0.69502888053338496</v>
      </c>
      <c r="AW15" s="20">
        <v>0.58828654831094396</v>
      </c>
      <c r="AX15" s="20"/>
      <c r="AY15" s="20">
        <v>0.57500196409529603</v>
      </c>
      <c r="AZ15" s="20">
        <v>0.55186528229959497</v>
      </c>
      <c r="BA15" s="20">
        <v>0.53373576090074404</v>
      </c>
      <c r="BB15" s="20">
        <v>0.50153811906382095</v>
      </c>
      <c r="BC15" s="20">
        <v>0.55483914093061404</v>
      </c>
      <c r="BD15" s="20">
        <v>0.56423076047936505</v>
      </c>
      <c r="BE15" s="20">
        <v>0.53287043440196102</v>
      </c>
      <c r="BF15" s="20">
        <v>0.55873198494715604</v>
      </c>
      <c r="BG15" s="20">
        <v>0.54911444238030405</v>
      </c>
      <c r="BH15" s="20">
        <v>0.58633544687171302</v>
      </c>
      <c r="BI15" s="20">
        <v>0.59303593693549195</v>
      </c>
      <c r="BJ15" s="20">
        <v>0.63473314523165802</v>
      </c>
      <c r="BK15" s="20">
        <v>0.57956636163651798</v>
      </c>
      <c r="BL15" s="20">
        <v>0.67929615777913299</v>
      </c>
      <c r="BM15" s="20">
        <v>0.653511073804524</v>
      </c>
      <c r="BN15" s="20">
        <v>0.74149753596978396</v>
      </c>
      <c r="BO15" s="20"/>
      <c r="BP15" s="20">
        <v>0.67027662714161995</v>
      </c>
      <c r="BQ15" s="20">
        <v>0.53937922661001902</v>
      </c>
      <c r="BR15" s="20">
        <v>0.56742813276114201</v>
      </c>
      <c r="BS15" s="20">
        <v>0.52325194761828997</v>
      </c>
      <c r="BT15" s="20">
        <v>0.49467889469339199</v>
      </c>
      <c r="BU15" s="20">
        <v>0.44806311605932603</v>
      </c>
      <c r="BV15" s="20"/>
      <c r="BW15" s="20">
        <v>0.587157993403437</v>
      </c>
      <c r="BX15" s="20">
        <v>0.56781875176601604</v>
      </c>
      <c r="BY15" s="20">
        <v>0.56082340881166104</v>
      </c>
      <c r="BZ15" s="20">
        <v>0.56271075902621903</v>
      </c>
      <c r="CA15" s="20">
        <v>0.56629958820956805</v>
      </c>
      <c r="CB15" s="20">
        <v>0.59716463739730896</v>
      </c>
      <c r="CC15" s="20">
        <v>0.62974093551818</v>
      </c>
      <c r="CD15" s="20">
        <v>0.57090332434886804</v>
      </c>
      <c r="CE15" s="20"/>
      <c r="CF15" s="20">
        <v>0.65105087160406605</v>
      </c>
      <c r="CG15" s="20">
        <v>0.560197096891905</v>
      </c>
      <c r="CH15" s="20">
        <v>0.54445649323087097</v>
      </c>
      <c r="CI15" s="20">
        <v>0.55622373096746403</v>
      </c>
      <c r="CJ15" s="20">
        <v>0.51672276349860102</v>
      </c>
      <c r="CK15" s="20"/>
      <c r="CL15" s="20">
        <v>0.61300084715751202</v>
      </c>
      <c r="CM15" s="20"/>
      <c r="CN15" s="20">
        <v>0.55783233978814795</v>
      </c>
      <c r="CO15" s="20">
        <v>0.54770593987120997</v>
      </c>
      <c r="CP15" s="20">
        <v>0.57407211529542601</v>
      </c>
    </row>
    <row r="16" spans="2:94" x14ac:dyDescent="0.35">
      <c r="B16" s="18" t="s">
        <v>146</v>
      </c>
      <c r="C16" s="20">
        <v>0.123275941896287</v>
      </c>
      <c r="D16" s="20">
        <v>0.11188742616182799</v>
      </c>
      <c r="E16" s="20">
        <v>0.13483245538877001</v>
      </c>
      <c r="F16" s="20"/>
      <c r="G16" s="20">
        <v>3.8873700484396097E-2</v>
      </c>
      <c r="H16" s="20">
        <v>6.1751593934935602E-2</v>
      </c>
      <c r="I16" s="20">
        <v>9.2846635224810195E-2</v>
      </c>
      <c r="J16" s="20">
        <v>0.132550068368957</v>
      </c>
      <c r="K16" s="20">
        <v>0.17803808182568101</v>
      </c>
      <c r="L16" s="20">
        <v>0.21056511093145699</v>
      </c>
      <c r="M16" s="20"/>
      <c r="N16" s="20">
        <v>0.13522686609607701</v>
      </c>
      <c r="O16" s="20">
        <v>0.117472418017598</v>
      </c>
      <c r="P16" s="20">
        <v>0.144668810328556</v>
      </c>
      <c r="Q16" s="20">
        <v>9.5151727348591897E-2</v>
      </c>
      <c r="R16" s="20"/>
      <c r="S16" s="20">
        <v>6.3497934826674096E-2</v>
      </c>
      <c r="T16" s="20">
        <v>0.150543730507634</v>
      </c>
      <c r="U16" s="20">
        <v>0.12699036036363101</v>
      </c>
      <c r="V16" s="20">
        <v>0.16526589743634701</v>
      </c>
      <c r="W16" s="20">
        <v>0.13491611194670999</v>
      </c>
      <c r="X16" s="20">
        <v>0.122178829900586</v>
      </c>
      <c r="Y16" s="20">
        <v>0.10215800507384799</v>
      </c>
      <c r="Z16" s="20">
        <v>0.118343291667959</v>
      </c>
      <c r="AA16" s="20">
        <v>0.10120575545961399</v>
      </c>
      <c r="AB16" s="20">
        <v>0.14108350365205699</v>
      </c>
      <c r="AC16" s="20">
        <v>0.178092879797944</v>
      </c>
      <c r="AD16" s="20"/>
      <c r="AE16" s="20">
        <v>0.18073698512467101</v>
      </c>
      <c r="AF16" s="20">
        <v>0.110663298636869</v>
      </c>
      <c r="AG16" s="20">
        <v>6.7897458958450896E-2</v>
      </c>
      <c r="AH16" s="20"/>
      <c r="AI16" s="20">
        <v>0.17867277782855101</v>
      </c>
      <c r="AJ16" s="20">
        <v>7.7450176134257698E-2</v>
      </c>
      <c r="AK16" s="20">
        <v>0.12008002321427801</v>
      </c>
      <c r="AL16" s="20">
        <v>0.22778348724495501</v>
      </c>
      <c r="AM16" s="20">
        <v>8.5658802077935206E-2</v>
      </c>
      <c r="AN16" s="20"/>
      <c r="AO16" s="20">
        <v>0.15707042847088001</v>
      </c>
      <c r="AP16" s="20">
        <v>7.2998464007909505E-2</v>
      </c>
      <c r="AQ16" s="20">
        <v>0.123979197718336</v>
      </c>
      <c r="AR16" s="20"/>
      <c r="AS16" s="20">
        <v>0.14192842762820501</v>
      </c>
      <c r="AT16" s="20">
        <v>0.12224254477707799</v>
      </c>
      <c r="AU16" s="20">
        <v>0.114813500261102</v>
      </c>
      <c r="AV16" s="20">
        <v>8.8437593270694906E-2</v>
      </c>
      <c r="AW16" s="20">
        <v>8.8820049903355999E-2</v>
      </c>
      <c r="AX16" s="20"/>
      <c r="AY16" s="20">
        <v>0.16437169694482201</v>
      </c>
      <c r="AZ16" s="20">
        <v>7.6757665461843094E-2</v>
      </c>
      <c r="BA16" s="20">
        <v>0.11914213035504</v>
      </c>
      <c r="BB16" s="20">
        <v>0.14147692217285901</v>
      </c>
      <c r="BC16" s="20">
        <v>9.8818350694590995E-2</v>
      </c>
      <c r="BD16" s="20">
        <v>0.121781539269599</v>
      </c>
      <c r="BE16" s="20">
        <v>0.14286878618034099</v>
      </c>
      <c r="BF16" s="20">
        <v>0.14770970480763901</v>
      </c>
      <c r="BG16" s="20">
        <v>0.12765248234633</v>
      </c>
      <c r="BH16" s="20">
        <v>0.103206620333331</v>
      </c>
      <c r="BI16" s="20">
        <v>0.106246186463237</v>
      </c>
      <c r="BJ16" s="20">
        <v>0.122753690494439</v>
      </c>
      <c r="BK16" s="20">
        <v>0.17665670451886001</v>
      </c>
      <c r="BL16" s="20">
        <v>0.105036912005758</v>
      </c>
      <c r="BM16" s="20">
        <v>8.1115049315258203E-2</v>
      </c>
      <c r="BN16" s="20">
        <v>7.9266719198399505E-2</v>
      </c>
      <c r="BO16" s="20"/>
      <c r="BP16" s="20">
        <v>5.9292331591636403E-2</v>
      </c>
      <c r="BQ16" s="20">
        <v>0.13382393356868699</v>
      </c>
      <c r="BR16" s="20">
        <v>0.103906432164692</v>
      </c>
      <c r="BS16" s="20">
        <v>0.139892210168471</v>
      </c>
      <c r="BT16" s="20">
        <v>0.19352399648904001</v>
      </c>
      <c r="BU16" s="20">
        <v>0.18751092217152401</v>
      </c>
      <c r="BV16" s="20"/>
      <c r="BW16" s="20">
        <v>0.11715601311294301</v>
      </c>
      <c r="BX16" s="20">
        <v>0.13023723677725799</v>
      </c>
      <c r="BY16" s="20">
        <v>0.128734304520391</v>
      </c>
      <c r="BZ16" s="20">
        <v>0.119021586632838</v>
      </c>
      <c r="CA16" s="20">
        <v>0.13683816142121299</v>
      </c>
      <c r="CB16" s="20">
        <v>0.113309291422602</v>
      </c>
      <c r="CC16" s="20">
        <v>0.105817976250172</v>
      </c>
      <c r="CD16" s="20">
        <v>8.1426025977033606E-2</v>
      </c>
      <c r="CE16" s="20"/>
      <c r="CF16" s="20">
        <v>9.7144113722634998E-2</v>
      </c>
      <c r="CG16" s="20">
        <v>0.14650688844491999</v>
      </c>
      <c r="CH16" s="20">
        <v>0.113200709974418</v>
      </c>
      <c r="CI16" s="20">
        <v>0.108533561165593</v>
      </c>
      <c r="CJ16" s="20">
        <v>0.118252818632365</v>
      </c>
      <c r="CK16" s="20"/>
      <c r="CL16" s="20">
        <v>0.10291916001778</v>
      </c>
      <c r="CM16" s="20"/>
      <c r="CN16" s="20">
        <v>0.110100672219427</v>
      </c>
      <c r="CO16" s="20">
        <v>0.12864847149429501</v>
      </c>
      <c r="CP16" s="20">
        <v>0.14910917823635</v>
      </c>
    </row>
    <row r="17" spans="2:94" x14ac:dyDescent="0.35">
      <c r="B17" s="18" t="s">
        <v>147</v>
      </c>
      <c r="C17" s="21">
        <v>0.43656083453813399</v>
      </c>
      <c r="D17" s="21">
        <v>0.49989237640248102</v>
      </c>
      <c r="E17" s="21">
        <v>0.37237819557844598</v>
      </c>
      <c r="F17" s="21"/>
      <c r="G17" s="21">
        <v>0.68603000723854302</v>
      </c>
      <c r="H17" s="21">
        <v>0.60503693499311995</v>
      </c>
      <c r="I17" s="21">
        <v>0.49136927958586402</v>
      </c>
      <c r="J17" s="21">
        <v>0.39374866609534198</v>
      </c>
      <c r="K17" s="21">
        <v>0.29339323311506299</v>
      </c>
      <c r="L17" s="21">
        <v>0.21806102952974299</v>
      </c>
      <c r="M17" s="21"/>
      <c r="N17" s="21">
        <v>0.464652219656078</v>
      </c>
      <c r="O17" s="21">
        <v>0.46962540090131399</v>
      </c>
      <c r="P17" s="21">
        <v>0.37817769481081898</v>
      </c>
      <c r="Q17" s="21">
        <v>0.42718545610875103</v>
      </c>
      <c r="R17" s="21"/>
      <c r="S17" s="21">
        <v>0.60906773087662702</v>
      </c>
      <c r="T17" s="21">
        <v>0.36341753216899098</v>
      </c>
      <c r="U17" s="21">
        <v>0.41184313449071303</v>
      </c>
      <c r="V17" s="21">
        <v>0.36824143440405299</v>
      </c>
      <c r="W17" s="21">
        <v>0.406752695849254</v>
      </c>
      <c r="X17" s="21">
        <v>0.420540975403568</v>
      </c>
      <c r="Y17" s="21">
        <v>0.500101748713626</v>
      </c>
      <c r="Z17" s="21">
        <v>0.40331350039936498</v>
      </c>
      <c r="AA17" s="21">
        <v>0.45829648246999899</v>
      </c>
      <c r="AB17" s="21">
        <v>0.39443415807573901</v>
      </c>
      <c r="AC17" s="21">
        <v>0.33008156140936801</v>
      </c>
      <c r="AD17" s="21"/>
      <c r="AE17" s="21">
        <v>0.30800156271594198</v>
      </c>
      <c r="AF17" s="21">
        <v>0.48045175719010402</v>
      </c>
      <c r="AG17" s="21">
        <v>0.50252640883340605</v>
      </c>
      <c r="AH17" s="21"/>
      <c r="AI17" s="21">
        <v>0.32021814690779099</v>
      </c>
      <c r="AJ17" s="21">
        <v>0.58107500384232902</v>
      </c>
      <c r="AK17" s="21">
        <v>0.47145924683267199</v>
      </c>
      <c r="AL17" s="21">
        <v>0.14583209482526799</v>
      </c>
      <c r="AM17" s="21">
        <v>0.43174387676856701</v>
      </c>
      <c r="AN17" s="21"/>
      <c r="AO17" s="21">
        <v>0.38991956893693602</v>
      </c>
      <c r="AP17" s="21">
        <v>0.595021794648806</v>
      </c>
      <c r="AQ17" s="21">
        <v>0.45122576492349598</v>
      </c>
      <c r="AR17" s="21"/>
      <c r="AS17" s="21">
        <v>0.325005649200727</v>
      </c>
      <c r="AT17" s="21">
        <v>0.43042191262498602</v>
      </c>
      <c r="AU17" s="21">
        <v>0.48437942013637197</v>
      </c>
      <c r="AV17" s="21">
        <v>0.60659128726269096</v>
      </c>
      <c r="AW17" s="21">
        <v>0.499466498407588</v>
      </c>
      <c r="AX17" s="21"/>
      <c r="AY17" s="21">
        <v>0.41063026715047402</v>
      </c>
      <c r="AZ17" s="21">
        <v>0.47510761683775199</v>
      </c>
      <c r="BA17" s="21">
        <v>0.41459363054570503</v>
      </c>
      <c r="BB17" s="21">
        <v>0.360061196890962</v>
      </c>
      <c r="BC17" s="21">
        <v>0.45602079023602299</v>
      </c>
      <c r="BD17" s="21">
        <v>0.44244922120976599</v>
      </c>
      <c r="BE17" s="21">
        <v>0.39000164822161898</v>
      </c>
      <c r="BF17" s="21">
        <v>0.41102228013951603</v>
      </c>
      <c r="BG17" s="21">
        <v>0.42146196003397401</v>
      </c>
      <c r="BH17" s="21">
        <v>0.48312882653838202</v>
      </c>
      <c r="BI17" s="21">
        <v>0.48678975047225398</v>
      </c>
      <c r="BJ17" s="21">
        <v>0.51197945473721895</v>
      </c>
      <c r="BK17" s="21">
        <v>0.40290965711765803</v>
      </c>
      <c r="BL17" s="21">
        <v>0.57425924577337495</v>
      </c>
      <c r="BM17" s="21">
        <v>0.57239602448926596</v>
      </c>
      <c r="BN17" s="21">
        <v>0.66223081677138496</v>
      </c>
      <c r="BO17" s="21"/>
      <c r="BP17" s="21">
        <v>0.61098429554998301</v>
      </c>
      <c r="BQ17" s="21">
        <v>0.40555529304133198</v>
      </c>
      <c r="BR17" s="21">
        <v>0.46352170059644998</v>
      </c>
      <c r="BS17" s="21">
        <v>0.38335973744981899</v>
      </c>
      <c r="BT17" s="21">
        <v>0.30115489820435198</v>
      </c>
      <c r="BU17" s="21">
        <v>0.26055219388780199</v>
      </c>
      <c r="BV17" s="21"/>
      <c r="BW17" s="21">
        <v>0.470001980290493</v>
      </c>
      <c r="BX17" s="21">
        <v>0.43758151498875703</v>
      </c>
      <c r="BY17" s="21">
        <v>0.43208910429127001</v>
      </c>
      <c r="BZ17" s="21">
        <v>0.44368917239338101</v>
      </c>
      <c r="CA17" s="21">
        <v>0.42946142678835503</v>
      </c>
      <c r="CB17" s="21">
        <v>0.48385534597470697</v>
      </c>
      <c r="CC17" s="21">
        <v>0.52392295926800703</v>
      </c>
      <c r="CD17" s="21">
        <v>0.48947729837183401</v>
      </c>
      <c r="CE17" s="21"/>
      <c r="CF17" s="21">
        <v>0.55390675788143096</v>
      </c>
      <c r="CG17" s="21">
        <v>0.41369020844698501</v>
      </c>
      <c r="CH17" s="21">
        <v>0.43125578325645297</v>
      </c>
      <c r="CI17" s="21">
        <v>0.44769016980187099</v>
      </c>
      <c r="CJ17" s="21">
        <v>0.39846994486623599</v>
      </c>
      <c r="CK17" s="21"/>
      <c r="CL17" s="21">
        <v>0.51008168713973301</v>
      </c>
      <c r="CM17" s="21"/>
      <c r="CN17" s="21">
        <v>0.44773166756872101</v>
      </c>
      <c r="CO17" s="21">
        <v>0.41905746837691499</v>
      </c>
      <c r="CP17" s="21">
        <v>0.42496293705907701</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CP16"/>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1965</v>
      </c>
      <c r="D7" s="10">
        <v>959</v>
      </c>
      <c r="E7" s="10">
        <v>998</v>
      </c>
      <c r="F7" s="10"/>
      <c r="G7" s="10">
        <v>294</v>
      </c>
      <c r="H7" s="10">
        <v>339</v>
      </c>
      <c r="I7" s="10">
        <v>332</v>
      </c>
      <c r="J7" s="10">
        <v>353</v>
      </c>
      <c r="K7" s="10">
        <v>294</v>
      </c>
      <c r="L7" s="10">
        <v>353</v>
      </c>
      <c r="M7" s="10"/>
      <c r="N7" s="10">
        <v>556</v>
      </c>
      <c r="O7" s="10">
        <v>503</v>
      </c>
      <c r="P7" s="10">
        <v>435</v>
      </c>
      <c r="Q7" s="10">
        <v>466</v>
      </c>
      <c r="R7" s="10"/>
      <c r="S7" s="10">
        <v>283</v>
      </c>
      <c r="T7" s="10">
        <v>255</v>
      </c>
      <c r="U7" s="10">
        <v>160</v>
      </c>
      <c r="V7" s="10">
        <v>197</v>
      </c>
      <c r="W7" s="10">
        <v>155</v>
      </c>
      <c r="X7" s="10">
        <v>173</v>
      </c>
      <c r="Y7" s="10">
        <v>165</v>
      </c>
      <c r="Z7" s="10">
        <v>87</v>
      </c>
      <c r="AA7" s="10">
        <v>220</v>
      </c>
      <c r="AB7" s="10">
        <v>165</v>
      </c>
      <c r="AC7" s="10">
        <v>105</v>
      </c>
      <c r="AD7" s="10"/>
      <c r="AE7" s="10">
        <v>728</v>
      </c>
      <c r="AF7" s="10">
        <v>722</v>
      </c>
      <c r="AG7" s="10">
        <v>313</v>
      </c>
      <c r="AH7" s="10"/>
      <c r="AI7" s="10">
        <v>677</v>
      </c>
      <c r="AJ7" s="10">
        <v>548</v>
      </c>
      <c r="AK7" s="10">
        <v>138</v>
      </c>
      <c r="AL7" s="10">
        <v>30</v>
      </c>
      <c r="AM7" s="10">
        <v>293</v>
      </c>
      <c r="AN7" s="10"/>
      <c r="AO7" s="10">
        <v>352</v>
      </c>
      <c r="AP7" s="10">
        <v>726</v>
      </c>
      <c r="AQ7" s="10">
        <v>131</v>
      </c>
      <c r="AR7" s="10"/>
      <c r="AS7" s="10">
        <v>450</v>
      </c>
      <c r="AT7" s="10">
        <v>458</v>
      </c>
      <c r="AU7" s="10">
        <v>506</v>
      </c>
      <c r="AV7" s="10">
        <v>249</v>
      </c>
      <c r="AW7" s="10">
        <v>20</v>
      </c>
      <c r="AX7" s="10"/>
      <c r="AY7" s="10">
        <v>17</v>
      </c>
      <c r="AZ7" s="10">
        <v>100</v>
      </c>
      <c r="BA7" s="10">
        <v>114</v>
      </c>
      <c r="BB7" s="10">
        <v>136</v>
      </c>
      <c r="BC7" s="10">
        <v>205</v>
      </c>
      <c r="BD7" s="10">
        <v>203</v>
      </c>
      <c r="BE7" s="10">
        <v>186</v>
      </c>
      <c r="BF7" s="10">
        <v>135</v>
      </c>
      <c r="BG7" s="10">
        <v>120</v>
      </c>
      <c r="BH7" s="10">
        <v>118</v>
      </c>
      <c r="BI7" s="10">
        <v>164</v>
      </c>
      <c r="BJ7" s="10">
        <v>115</v>
      </c>
      <c r="BK7" s="10">
        <v>85</v>
      </c>
      <c r="BL7" s="10">
        <v>38</v>
      </c>
      <c r="BM7" s="10">
        <v>31</v>
      </c>
      <c r="BN7" s="10">
        <v>87</v>
      </c>
      <c r="BO7" s="10"/>
      <c r="BP7" s="10">
        <v>464</v>
      </c>
      <c r="BQ7" s="10">
        <v>540</v>
      </c>
      <c r="BR7" s="10">
        <v>276</v>
      </c>
      <c r="BS7" s="10">
        <v>386</v>
      </c>
      <c r="BT7" s="10">
        <v>196</v>
      </c>
      <c r="BU7" s="10">
        <v>102</v>
      </c>
      <c r="BV7" s="10"/>
      <c r="BW7" s="10">
        <v>59</v>
      </c>
      <c r="BX7" s="10">
        <v>422</v>
      </c>
      <c r="BY7" s="10">
        <v>588</v>
      </c>
      <c r="BZ7" s="10">
        <v>387</v>
      </c>
      <c r="CA7" s="10">
        <v>202</v>
      </c>
      <c r="CB7" s="10">
        <v>86</v>
      </c>
      <c r="CC7" s="10">
        <v>50</v>
      </c>
      <c r="CD7" s="10">
        <v>73</v>
      </c>
      <c r="CE7" s="10"/>
      <c r="CF7" s="10">
        <v>168</v>
      </c>
      <c r="CG7" s="10">
        <v>674</v>
      </c>
      <c r="CH7" s="10">
        <v>750</v>
      </c>
      <c r="CI7" s="10">
        <v>294</v>
      </c>
      <c r="CJ7" s="10">
        <v>79</v>
      </c>
      <c r="CK7" s="10"/>
      <c r="CL7" s="10">
        <v>238</v>
      </c>
      <c r="CM7" s="10"/>
      <c r="CN7" s="10">
        <v>1095</v>
      </c>
      <c r="CO7" s="10">
        <v>396</v>
      </c>
      <c r="CP7" s="10">
        <v>474</v>
      </c>
    </row>
    <row r="8" spans="2:94" ht="30" customHeight="1" x14ac:dyDescent="0.35">
      <c r="B8" s="11" t="s">
        <v>20</v>
      </c>
      <c r="C8" s="11">
        <v>1966</v>
      </c>
      <c r="D8" s="11">
        <v>953</v>
      </c>
      <c r="E8" s="11">
        <v>1005</v>
      </c>
      <c r="F8" s="11"/>
      <c r="G8" s="11">
        <v>289</v>
      </c>
      <c r="H8" s="11">
        <v>328</v>
      </c>
      <c r="I8" s="11">
        <v>324</v>
      </c>
      <c r="J8" s="11">
        <v>346</v>
      </c>
      <c r="K8" s="11">
        <v>278</v>
      </c>
      <c r="L8" s="11">
        <v>400</v>
      </c>
      <c r="M8" s="11"/>
      <c r="N8" s="11">
        <v>544</v>
      </c>
      <c r="O8" s="11">
        <v>493</v>
      </c>
      <c r="P8" s="11">
        <v>436</v>
      </c>
      <c r="Q8" s="11">
        <v>487</v>
      </c>
      <c r="R8" s="11"/>
      <c r="S8" s="11">
        <v>293</v>
      </c>
      <c r="T8" s="11">
        <v>249</v>
      </c>
      <c r="U8" s="11">
        <v>162</v>
      </c>
      <c r="V8" s="11">
        <v>186</v>
      </c>
      <c r="W8" s="11">
        <v>155</v>
      </c>
      <c r="X8" s="11">
        <v>180</v>
      </c>
      <c r="Y8" s="11">
        <v>156</v>
      </c>
      <c r="Z8" s="11">
        <v>86</v>
      </c>
      <c r="AA8" s="11">
        <v>210</v>
      </c>
      <c r="AB8" s="11">
        <v>187</v>
      </c>
      <c r="AC8" s="11">
        <v>103</v>
      </c>
      <c r="AD8" s="11"/>
      <c r="AE8" s="11">
        <v>738</v>
      </c>
      <c r="AF8" s="11">
        <v>723</v>
      </c>
      <c r="AG8" s="11">
        <v>308</v>
      </c>
      <c r="AH8" s="11"/>
      <c r="AI8" s="11">
        <v>685</v>
      </c>
      <c r="AJ8" s="11">
        <v>541</v>
      </c>
      <c r="AK8" s="11">
        <v>140</v>
      </c>
      <c r="AL8" s="11">
        <v>32</v>
      </c>
      <c r="AM8" s="11">
        <v>288</v>
      </c>
      <c r="AN8" s="11"/>
      <c r="AO8" s="11">
        <v>357</v>
      </c>
      <c r="AP8" s="11">
        <v>717</v>
      </c>
      <c r="AQ8" s="11">
        <v>133</v>
      </c>
      <c r="AR8" s="11"/>
      <c r="AS8" s="11">
        <v>457</v>
      </c>
      <c r="AT8" s="11">
        <v>457</v>
      </c>
      <c r="AU8" s="11">
        <v>497</v>
      </c>
      <c r="AV8" s="11">
        <v>246</v>
      </c>
      <c r="AW8" s="11">
        <v>19</v>
      </c>
      <c r="AX8" s="11"/>
      <c r="AY8" s="11">
        <v>16</v>
      </c>
      <c r="AZ8" s="11">
        <v>98</v>
      </c>
      <c r="BA8" s="11">
        <v>116</v>
      </c>
      <c r="BB8" s="11">
        <v>138</v>
      </c>
      <c r="BC8" s="11">
        <v>210</v>
      </c>
      <c r="BD8" s="11">
        <v>204</v>
      </c>
      <c r="BE8" s="11">
        <v>187</v>
      </c>
      <c r="BF8" s="11">
        <v>136</v>
      </c>
      <c r="BG8" s="11">
        <v>121</v>
      </c>
      <c r="BH8" s="11">
        <v>117</v>
      </c>
      <c r="BI8" s="11">
        <v>161</v>
      </c>
      <c r="BJ8" s="11">
        <v>114</v>
      </c>
      <c r="BK8" s="11">
        <v>83</v>
      </c>
      <c r="BL8" s="11">
        <v>38</v>
      </c>
      <c r="BM8" s="11">
        <v>30</v>
      </c>
      <c r="BN8" s="11">
        <v>85</v>
      </c>
      <c r="BO8" s="11"/>
      <c r="BP8" s="11">
        <v>460</v>
      </c>
      <c r="BQ8" s="11">
        <v>541</v>
      </c>
      <c r="BR8" s="11">
        <v>275</v>
      </c>
      <c r="BS8" s="11">
        <v>386</v>
      </c>
      <c r="BT8" s="11">
        <v>199</v>
      </c>
      <c r="BU8" s="11">
        <v>104</v>
      </c>
      <c r="BV8" s="11"/>
      <c r="BW8" s="11">
        <v>58</v>
      </c>
      <c r="BX8" s="11">
        <v>420</v>
      </c>
      <c r="BY8" s="11">
        <v>592</v>
      </c>
      <c r="BZ8" s="11">
        <v>390</v>
      </c>
      <c r="CA8" s="11">
        <v>202</v>
      </c>
      <c r="CB8" s="11">
        <v>85</v>
      </c>
      <c r="CC8" s="11">
        <v>49</v>
      </c>
      <c r="CD8" s="11">
        <v>71</v>
      </c>
      <c r="CE8" s="11"/>
      <c r="CF8" s="11">
        <v>171</v>
      </c>
      <c r="CG8" s="11">
        <v>681</v>
      </c>
      <c r="CH8" s="11">
        <v>746</v>
      </c>
      <c r="CI8" s="11">
        <v>290</v>
      </c>
      <c r="CJ8" s="11">
        <v>78</v>
      </c>
      <c r="CK8" s="11"/>
      <c r="CL8" s="11">
        <v>237</v>
      </c>
      <c r="CM8" s="11"/>
      <c r="CN8" s="11">
        <v>1091</v>
      </c>
      <c r="CO8" s="11">
        <v>396</v>
      </c>
      <c r="CP8" s="11">
        <v>478</v>
      </c>
    </row>
    <row r="9" spans="2:94" ht="58" x14ac:dyDescent="0.35">
      <c r="B9" s="18" t="s">
        <v>414</v>
      </c>
      <c r="C9" s="17">
        <v>0.548648530463966</v>
      </c>
      <c r="D9" s="17">
        <v>0.57736361917262302</v>
      </c>
      <c r="E9" s="17">
        <v>0.51882221067498202</v>
      </c>
      <c r="F9" s="17"/>
      <c r="G9" s="17">
        <v>0.54772277784569301</v>
      </c>
      <c r="H9" s="17">
        <v>0.53999765543323597</v>
      </c>
      <c r="I9" s="17">
        <v>0.54972706274134997</v>
      </c>
      <c r="J9" s="17">
        <v>0.59112673155170703</v>
      </c>
      <c r="K9" s="17">
        <v>0.55908367102976197</v>
      </c>
      <c r="L9" s="17">
        <v>0.51154716003730705</v>
      </c>
      <c r="M9" s="17"/>
      <c r="N9" s="17">
        <v>0.51597632702297602</v>
      </c>
      <c r="O9" s="17">
        <v>0.53112931941439201</v>
      </c>
      <c r="P9" s="17">
        <v>0.58236070563657505</v>
      </c>
      <c r="Q9" s="17">
        <v>0.57621805764717804</v>
      </c>
      <c r="R9" s="17"/>
      <c r="S9" s="17">
        <v>0.55749778095509805</v>
      </c>
      <c r="T9" s="17">
        <v>0.54663095520687299</v>
      </c>
      <c r="U9" s="17">
        <v>0.50969231370797197</v>
      </c>
      <c r="V9" s="17">
        <v>0.56075814662158796</v>
      </c>
      <c r="W9" s="17">
        <v>0.47374071645682497</v>
      </c>
      <c r="X9" s="17">
        <v>0.59845875768296797</v>
      </c>
      <c r="Y9" s="17">
        <v>0.62852372338785101</v>
      </c>
      <c r="Z9" s="17">
        <v>0.52366816292495</v>
      </c>
      <c r="AA9" s="17">
        <v>0.55133916531141103</v>
      </c>
      <c r="AB9" s="17">
        <v>0.51233897079322199</v>
      </c>
      <c r="AC9" s="17">
        <v>0.55312005329547298</v>
      </c>
      <c r="AD9" s="17"/>
      <c r="AE9" s="17">
        <v>0.57541342690897201</v>
      </c>
      <c r="AF9" s="17">
        <v>0.54992838534749</v>
      </c>
      <c r="AG9" s="17">
        <v>0.48802695409949898</v>
      </c>
      <c r="AH9" s="17"/>
      <c r="AI9" s="17">
        <v>0.51969699177940198</v>
      </c>
      <c r="AJ9" s="17">
        <v>0.62011080040401501</v>
      </c>
      <c r="AK9" s="17">
        <v>0.51034455127604605</v>
      </c>
      <c r="AL9" s="17">
        <v>0.68957455041691695</v>
      </c>
      <c r="AM9" s="17">
        <v>0.50177913341153901</v>
      </c>
      <c r="AN9" s="17"/>
      <c r="AO9" s="17">
        <v>0.487461757113619</v>
      </c>
      <c r="AP9" s="17">
        <v>0.61023778251716498</v>
      </c>
      <c r="AQ9" s="17">
        <v>0.49659927783065699</v>
      </c>
      <c r="AR9" s="17"/>
      <c r="AS9" s="17">
        <v>0.57478440959177501</v>
      </c>
      <c r="AT9" s="17">
        <v>0.55792621207292004</v>
      </c>
      <c r="AU9" s="17">
        <v>0.52155276231355696</v>
      </c>
      <c r="AV9" s="17">
        <v>0.50109790198895199</v>
      </c>
      <c r="AW9" s="17">
        <v>0.35326538918077899</v>
      </c>
      <c r="AX9" s="17"/>
      <c r="AY9" s="17">
        <v>0.71236111603984098</v>
      </c>
      <c r="AZ9" s="17">
        <v>0.61245358527134197</v>
      </c>
      <c r="BA9" s="17">
        <v>0.58341707440119195</v>
      </c>
      <c r="BB9" s="17">
        <v>0.58019623711444801</v>
      </c>
      <c r="BC9" s="17">
        <v>0.55642198717014602</v>
      </c>
      <c r="BD9" s="17">
        <v>0.546211042420918</v>
      </c>
      <c r="BE9" s="17">
        <v>0.481871543758778</v>
      </c>
      <c r="BF9" s="17">
        <v>0.56199665259920795</v>
      </c>
      <c r="BG9" s="17">
        <v>0.52760724652162605</v>
      </c>
      <c r="BH9" s="17">
        <v>0.52284111423496205</v>
      </c>
      <c r="BI9" s="17">
        <v>0.56822421337447304</v>
      </c>
      <c r="BJ9" s="17">
        <v>0.49909839929944899</v>
      </c>
      <c r="BK9" s="17">
        <v>0.52312268060468403</v>
      </c>
      <c r="BL9" s="17">
        <v>0.55262904260640699</v>
      </c>
      <c r="BM9" s="17">
        <v>0.64872290955474798</v>
      </c>
      <c r="BN9" s="17">
        <v>0.64846947890265905</v>
      </c>
      <c r="BO9" s="17"/>
      <c r="BP9" s="17">
        <v>0.55973518559884905</v>
      </c>
      <c r="BQ9" s="17">
        <v>0.54155925155228002</v>
      </c>
      <c r="BR9" s="17">
        <v>0.60674009332937895</v>
      </c>
      <c r="BS9" s="17">
        <v>0.52384113410688504</v>
      </c>
      <c r="BT9" s="17">
        <v>0.50953946910885295</v>
      </c>
      <c r="BU9" s="17">
        <v>0.54441364909474599</v>
      </c>
      <c r="BV9" s="17"/>
      <c r="BW9" s="17">
        <v>0.58869441783514298</v>
      </c>
      <c r="BX9" s="17">
        <v>0.579375212882561</v>
      </c>
      <c r="BY9" s="17">
        <v>0.53154237180140296</v>
      </c>
      <c r="BZ9" s="17">
        <v>0.54427154613673701</v>
      </c>
      <c r="CA9" s="17">
        <v>0.56497520876470697</v>
      </c>
      <c r="CB9" s="17">
        <v>0.56969694331641796</v>
      </c>
      <c r="CC9" s="17">
        <v>0.56785488684464402</v>
      </c>
      <c r="CD9" s="17">
        <v>0.52242963670065301</v>
      </c>
      <c r="CE9" s="17"/>
      <c r="CF9" s="17">
        <v>0.58145217240848301</v>
      </c>
      <c r="CG9" s="17">
        <v>0.53339303339236699</v>
      </c>
      <c r="CH9" s="17">
        <v>0.54078807316042699</v>
      </c>
      <c r="CI9" s="17">
        <v>0.56599509740397203</v>
      </c>
      <c r="CJ9" s="17">
        <v>0.62028310502321504</v>
      </c>
      <c r="CK9" s="17"/>
      <c r="CL9" s="17">
        <v>0.56236829674058098</v>
      </c>
      <c r="CM9" s="17"/>
      <c r="CN9" s="17">
        <v>0.60663678152241496</v>
      </c>
      <c r="CO9" s="17">
        <v>0.437725010960276</v>
      </c>
      <c r="CP9" s="17">
        <v>0.50824924969115404</v>
      </c>
    </row>
    <row r="10" spans="2:94" ht="72.5" x14ac:dyDescent="0.35">
      <c r="B10" s="18" t="s">
        <v>415</v>
      </c>
      <c r="C10" s="17">
        <v>0.32440179900300797</v>
      </c>
      <c r="D10" s="17">
        <v>0.32913709035859701</v>
      </c>
      <c r="E10" s="17">
        <v>0.32151837900888097</v>
      </c>
      <c r="F10" s="17"/>
      <c r="G10" s="17">
        <v>0.336679555724609</v>
      </c>
      <c r="H10" s="17">
        <v>0.33011727811541902</v>
      </c>
      <c r="I10" s="17">
        <v>0.29504844658398799</v>
      </c>
      <c r="J10" s="17">
        <v>0.27640573229446802</v>
      </c>
      <c r="K10" s="17">
        <v>0.31071436127286101</v>
      </c>
      <c r="L10" s="17">
        <v>0.38565515337613598</v>
      </c>
      <c r="M10" s="17"/>
      <c r="N10" s="17">
        <v>0.40381237704024298</v>
      </c>
      <c r="O10" s="17">
        <v>0.33250965623999101</v>
      </c>
      <c r="P10" s="17">
        <v>0.293099480423267</v>
      </c>
      <c r="Q10" s="17">
        <v>0.25262562622796902</v>
      </c>
      <c r="R10" s="17"/>
      <c r="S10" s="17">
        <v>0.349150566004642</v>
      </c>
      <c r="T10" s="17">
        <v>0.29728720066899</v>
      </c>
      <c r="U10" s="17">
        <v>0.315607867710124</v>
      </c>
      <c r="V10" s="17">
        <v>0.31191175374976998</v>
      </c>
      <c r="W10" s="17">
        <v>0.43507539679615898</v>
      </c>
      <c r="X10" s="17">
        <v>0.244647977719294</v>
      </c>
      <c r="Y10" s="17">
        <v>0.24540275745350101</v>
      </c>
      <c r="Z10" s="17">
        <v>0.33969640001073498</v>
      </c>
      <c r="AA10" s="17">
        <v>0.33588570719088301</v>
      </c>
      <c r="AB10" s="17">
        <v>0.36723962540968902</v>
      </c>
      <c r="AC10" s="17">
        <v>0.33519419935550698</v>
      </c>
      <c r="AD10" s="17"/>
      <c r="AE10" s="17">
        <v>0.32745913996474302</v>
      </c>
      <c r="AF10" s="17">
        <v>0.32758399649590197</v>
      </c>
      <c r="AG10" s="17">
        <v>0.31051512251149399</v>
      </c>
      <c r="AH10" s="17"/>
      <c r="AI10" s="17">
        <v>0.381942286088502</v>
      </c>
      <c r="AJ10" s="17">
        <v>0.283574173600325</v>
      </c>
      <c r="AK10" s="17">
        <v>0.34138915308310702</v>
      </c>
      <c r="AL10" s="17">
        <v>0.27940001072256998</v>
      </c>
      <c r="AM10" s="17">
        <v>0.29929959481854701</v>
      </c>
      <c r="AN10" s="17"/>
      <c r="AO10" s="17">
        <v>0.39986098060309599</v>
      </c>
      <c r="AP10" s="17">
        <v>0.29407462035630799</v>
      </c>
      <c r="AQ10" s="17">
        <v>0.37459630432742902</v>
      </c>
      <c r="AR10" s="17"/>
      <c r="AS10" s="17">
        <v>0.25393362223250199</v>
      </c>
      <c r="AT10" s="17">
        <v>0.31278566503569899</v>
      </c>
      <c r="AU10" s="17">
        <v>0.35598535795900399</v>
      </c>
      <c r="AV10" s="17">
        <v>0.42063027087544202</v>
      </c>
      <c r="AW10" s="17">
        <v>0.54263650446953804</v>
      </c>
      <c r="AX10" s="17"/>
      <c r="AY10" s="17">
        <v>0.113127403415675</v>
      </c>
      <c r="AZ10" s="17">
        <v>0.190246293118051</v>
      </c>
      <c r="BA10" s="17">
        <v>0.26012624285879898</v>
      </c>
      <c r="BB10" s="17">
        <v>0.20625240585322799</v>
      </c>
      <c r="BC10" s="17">
        <v>0.30058409916867601</v>
      </c>
      <c r="BD10" s="17">
        <v>0.36045058831549198</v>
      </c>
      <c r="BE10" s="17">
        <v>0.36238560907398398</v>
      </c>
      <c r="BF10" s="17">
        <v>0.33552313673529499</v>
      </c>
      <c r="BG10" s="17">
        <v>0.355886104626356</v>
      </c>
      <c r="BH10" s="17">
        <v>0.36821003662002999</v>
      </c>
      <c r="BI10" s="17">
        <v>0.34703964635382401</v>
      </c>
      <c r="BJ10" s="17">
        <v>0.45052750924727097</v>
      </c>
      <c r="BK10" s="17">
        <v>0.44197088993684303</v>
      </c>
      <c r="BL10" s="17">
        <v>0.31615249348707503</v>
      </c>
      <c r="BM10" s="17">
        <v>0.28799665752772702</v>
      </c>
      <c r="BN10" s="17">
        <v>0.27470476689095202</v>
      </c>
      <c r="BO10" s="17"/>
      <c r="BP10" s="17">
        <v>0.33335123746220002</v>
      </c>
      <c r="BQ10" s="17">
        <v>0.32254181456303799</v>
      </c>
      <c r="BR10" s="17">
        <v>0.26441086936193198</v>
      </c>
      <c r="BS10" s="17">
        <v>0.33167560191537199</v>
      </c>
      <c r="BT10" s="17">
        <v>0.37222475747772399</v>
      </c>
      <c r="BU10" s="17">
        <v>0.33866364728873399</v>
      </c>
      <c r="BV10" s="17"/>
      <c r="BW10" s="17">
        <v>0.27540100127581102</v>
      </c>
      <c r="BX10" s="17">
        <v>0.28062618069742801</v>
      </c>
      <c r="BY10" s="17">
        <v>0.36274923423101402</v>
      </c>
      <c r="BZ10" s="17">
        <v>0.31598339141104098</v>
      </c>
      <c r="CA10" s="17">
        <v>0.34247926272469498</v>
      </c>
      <c r="CB10" s="17">
        <v>0.37495911110065899</v>
      </c>
      <c r="CC10" s="17">
        <v>0.37178211978454501</v>
      </c>
      <c r="CD10" s="17">
        <v>0.28725133726045599</v>
      </c>
      <c r="CE10" s="17"/>
      <c r="CF10" s="17">
        <v>0.35275153907253698</v>
      </c>
      <c r="CG10" s="17">
        <v>0.364941612980761</v>
      </c>
      <c r="CH10" s="17">
        <v>0.32182552948019399</v>
      </c>
      <c r="CI10" s="17">
        <v>0.25790691439044799</v>
      </c>
      <c r="CJ10" s="17">
        <v>0.181022171795649</v>
      </c>
      <c r="CK10" s="17"/>
      <c r="CL10" s="17">
        <v>0.37901456966547098</v>
      </c>
      <c r="CM10" s="17"/>
      <c r="CN10" s="17">
        <v>0.26194504452300199</v>
      </c>
      <c r="CO10" s="17">
        <v>0.40552612280224498</v>
      </c>
      <c r="CP10" s="17">
        <v>0.39972082667631598</v>
      </c>
    </row>
    <row r="11" spans="2:94" x14ac:dyDescent="0.35">
      <c r="B11" s="18" t="s">
        <v>144</v>
      </c>
      <c r="C11" s="19">
        <v>0.126949670533026</v>
      </c>
      <c r="D11" s="19">
        <v>9.349929046878E-2</v>
      </c>
      <c r="E11" s="19">
        <v>0.15965941031613701</v>
      </c>
      <c r="F11" s="19"/>
      <c r="G11" s="19">
        <v>0.115597666429698</v>
      </c>
      <c r="H11" s="19">
        <v>0.12988506645134501</v>
      </c>
      <c r="I11" s="19">
        <v>0.15522449067466301</v>
      </c>
      <c r="J11" s="19">
        <v>0.13246753615382501</v>
      </c>
      <c r="K11" s="19">
        <v>0.13020196769737699</v>
      </c>
      <c r="L11" s="19">
        <v>0.102797686586557</v>
      </c>
      <c r="M11" s="19"/>
      <c r="N11" s="19">
        <v>8.0211295936780294E-2</v>
      </c>
      <c r="O11" s="19">
        <v>0.136361024345617</v>
      </c>
      <c r="P11" s="19">
        <v>0.12453981394015801</v>
      </c>
      <c r="Q11" s="19">
        <v>0.17115631612485299</v>
      </c>
      <c r="R11" s="19"/>
      <c r="S11" s="19">
        <v>9.3351653040260094E-2</v>
      </c>
      <c r="T11" s="19">
        <v>0.156081844124137</v>
      </c>
      <c r="U11" s="19">
        <v>0.174699818581904</v>
      </c>
      <c r="V11" s="19">
        <v>0.127330099628641</v>
      </c>
      <c r="W11" s="19">
        <v>9.1183886747016593E-2</v>
      </c>
      <c r="X11" s="19">
        <v>0.156893264597737</v>
      </c>
      <c r="Y11" s="19">
        <v>0.12607351915864801</v>
      </c>
      <c r="Z11" s="19">
        <v>0.136635437064315</v>
      </c>
      <c r="AA11" s="19">
        <v>0.112775127497706</v>
      </c>
      <c r="AB11" s="19">
        <v>0.120421403797088</v>
      </c>
      <c r="AC11" s="19">
        <v>0.11168574734902099</v>
      </c>
      <c r="AD11" s="19"/>
      <c r="AE11" s="19">
        <v>9.7127433126284801E-2</v>
      </c>
      <c r="AF11" s="19">
        <v>0.122487618156608</v>
      </c>
      <c r="AG11" s="19">
        <v>0.201457923389007</v>
      </c>
      <c r="AH11" s="19"/>
      <c r="AI11" s="19">
        <v>9.8360722132096401E-2</v>
      </c>
      <c r="AJ11" s="19">
        <v>9.63150259956609E-2</v>
      </c>
      <c r="AK11" s="19">
        <v>0.14826629564084701</v>
      </c>
      <c r="AL11" s="19">
        <v>3.1025438860513E-2</v>
      </c>
      <c r="AM11" s="19">
        <v>0.198921271769914</v>
      </c>
      <c r="AN11" s="19"/>
      <c r="AO11" s="19">
        <v>0.11267726228328399</v>
      </c>
      <c r="AP11" s="19">
        <v>9.5687597126526899E-2</v>
      </c>
      <c r="AQ11" s="19">
        <v>0.12880441784191399</v>
      </c>
      <c r="AR11" s="19"/>
      <c r="AS11" s="19">
        <v>0.171281968175722</v>
      </c>
      <c r="AT11" s="19">
        <v>0.129288122891382</v>
      </c>
      <c r="AU11" s="19">
        <v>0.12246187972744001</v>
      </c>
      <c r="AV11" s="19">
        <v>7.8271827135605196E-2</v>
      </c>
      <c r="AW11" s="19">
        <v>0.104098106349683</v>
      </c>
      <c r="AX11" s="19"/>
      <c r="AY11" s="19">
        <v>0.17451148054448401</v>
      </c>
      <c r="AZ11" s="19">
        <v>0.19730012161060601</v>
      </c>
      <c r="BA11" s="19">
        <v>0.15645668274000801</v>
      </c>
      <c r="BB11" s="19">
        <v>0.213551357032324</v>
      </c>
      <c r="BC11" s="19">
        <v>0.142993913661178</v>
      </c>
      <c r="BD11" s="19">
        <v>9.3338369263589405E-2</v>
      </c>
      <c r="BE11" s="19">
        <v>0.15574284716723799</v>
      </c>
      <c r="BF11" s="19">
        <v>0.10248021066549701</v>
      </c>
      <c r="BG11" s="19">
        <v>0.116506648852019</v>
      </c>
      <c r="BH11" s="19">
        <v>0.10894884914500801</v>
      </c>
      <c r="BI11" s="19">
        <v>8.4736140271702703E-2</v>
      </c>
      <c r="BJ11" s="19">
        <v>5.0374091453280499E-2</v>
      </c>
      <c r="BK11" s="19">
        <v>3.4906429458472901E-2</v>
      </c>
      <c r="BL11" s="19">
        <v>0.13121846390651801</v>
      </c>
      <c r="BM11" s="19">
        <v>6.3280432917524998E-2</v>
      </c>
      <c r="BN11" s="19">
        <v>7.6825754206389305E-2</v>
      </c>
      <c r="BO11" s="19"/>
      <c r="BP11" s="19">
        <v>0.106913576938951</v>
      </c>
      <c r="BQ11" s="19">
        <v>0.13589893388468199</v>
      </c>
      <c r="BR11" s="19">
        <v>0.12884903730868899</v>
      </c>
      <c r="BS11" s="19">
        <v>0.144483263977743</v>
      </c>
      <c r="BT11" s="19">
        <v>0.11823577341342301</v>
      </c>
      <c r="BU11" s="19">
        <v>0.11692270361651901</v>
      </c>
      <c r="BV11" s="19"/>
      <c r="BW11" s="19">
        <v>0.135904580889046</v>
      </c>
      <c r="BX11" s="19">
        <v>0.139998606420011</v>
      </c>
      <c r="BY11" s="19">
        <v>0.105708393967583</v>
      </c>
      <c r="BZ11" s="19">
        <v>0.13974506245222201</v>
      </c>
      <c r="CA11" s="19">
        <v>9.2545528510597594E-2</v>
      </c>
      <c r="CB11" s="19">
        <v>5.53439455829235E-2</v>
      </c>
      <c r="CC11" s="19">
        <v>6.0362993370810601E-2</v>
      </c>
      <c r="CD11" s="19">
        <v>0.190319026038891</v>
      </c>
      <c r="CE11" s="19"/>
      <c r="CF11" s="19">
        <v>6.5796288518979604E-2</v>
      </c>
      <c r="CG11" s="19">
        <v>0.101665353626872</v>
      </c>
      <c r="CH11" s="19">
        <v>0.13738639735937999</v>
      </c>
      <c r="CI11" s="19">
        <v>0.17609798820558001</v>
      </c>
      <c r="CJ11" s="19">
        <v>0.19869472318113601</v>
      </c>
      <c r="CK11" s="19"/>
      <c r="CL11" s="19">
        <v>5.8617133593948198E-2</v>
      </c>
      <c r="CM11" s="19"/>
      <c r="CN11" s="19">
        <v>0.131418173954583</v>
      </c>
      <c r="CO11" s="19">
        <v>0.156748866237479</v>
      </c>
      <c r="CP11" s="19">
        <v>9.2029923632529903E-2</v>
      </c>
    </row>
    <row r="12" spans="2:94" x14ac:dyDescent="0.35">
      <c r="B12" s="16" t="s">
        <v>225</v>
      </c>
    </row>
    <row r="13" spans="2:94" x14ac:dyDescent="0.35">
      <c r="B13" t="s">
        <v>126</v>
      </c>
    </row>
    <row r="14" spans="2:94" x14ac:dyDescent="0.35">
      <c r="B14" t="s">
        <v>127</v>
      </c>
    </row>
    <row r="16" spans="2:94" x14ac:dyDescent="0.35">
      <c r="B16"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CP16"/>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1987</v>
      </c>
      <c r="D7" s="10">
        <v>989</v>
      </c>
      <c r="E7" s="10">
        <v>995</v>
      </c>
      <c r="F7" s="10"/>
      <c r="G7" s="10">
        <v>297</v>
      </c>
      <c r="H7" s="10">
        <v>339</v>
      </c>
      <c r="I7" s="10">
        <v>349</v>
      </c>
      <c r="J7" s="10">
        <v>336</v>
      </c>
      <c r="K7" s="10">
        <v>283</v>
      </c>
      <c r="L7" s="10">
        <v>383</v>
      </c>
      <c r="M7" s="10"/>
      <c r="N7" s="10">
        <v>540</v>
      </c>
      <c r="O7" s="10">
        <v>511</v>
      </c>
      <c r="P7" s="10">
        <v>461</v>
      </c>
      <c r="Q7" s="10">
        <v>468</v>
      </c>
      <c r="R7" s="10"/>
      <c r="S7" s="10">
        <v>248</v>
      </c>
      <c r="T7" s="10">
        <v>291</v>
      </c>
      <c r="U7" s="10">
        <v>175</v>
      </c>
      <c r="V7" s="10">
        <v>198</v>
      </c>
      <c r="W7" s="10">
        <v>147</v>
      </c>
      <c r="X7" s="10">
        <v>177</v>
      </c>
      <c r="Y7" s="10">
        <v>180</v>
      </c>
      <c r="Z7" s="10">
        <v>78</v>
      </c>
      <c r="AA7" s="10">
        <v>226</v>
      </c>
      <c r="AB7" s="10">
        <v>159</v>
      </c>
      <c r="AC7" s="10">
        <v>108</v>
      </c>
      <c r="AD7" s="10"/>
      <c r="AE7" s="10">
        <v>713</v>
      </c>
      <c r="AF7" s="10">
        <v>768</v>
      </c>
      <c r="AG7" s="10">
        <v>303</v>
      </c>
      <c r="AH7" s="10"/>
      <c r="AI7" s="10">
        <v>678</v>
      </c>
      <c r="AJ7" s="10">
        <v>566</v>
      </c>
      <c r="AK7" s="10">
        <v>141</v>
      </c>
      <c r="AL7" s="10">
        <v>40</v>
      </c>
      <c r="AM7" s="10">
        <v>281</v>
      </c>
      <c r="AN7" s="10"/>
      <c r="AO7" s="10">
        <v>354</v>
      </c>
      <c r="AP7" s="10">
        <v>728</v>
      </c>
      <c r="AQ7" s="10">
        <v>157</v>
      </c>
      <c r="AR7" s="10"/>
      <c r="AS7" s="10">
        <v>459</v>
      </c>
      <c r="AT7" s="10">
        <v>459</v>
      </c>
      <c r="AU7" s="10">
        <v>523</v>
      </c>
      <c r="AV7" s="10">
        <v>241</v>
      </c>
      <c r="AW7" s="10">
        <v>24</v>
      </c>
      <c r="AX7" s="10"/>
      <c r="AY7" s="10">
        <v>17</v>
      </c>
      <c r="AZ7" s="10">
        <v>92</v>
      </c>
      <c r="BA7" s="10">
        <v>131</v>
      </c>
      <c r="BB7" s="10">
        <v>146</v>
      </c>
      <c r="BC7" s="10">
        <v>207</v>
      </c>
      <c r="BD7" s="10">
        <v>220</v>
      </c>
      <c r="BE7" s="10">
        <v>172</v>
      </c>
      <c r="BF7" s="10">
        <v>158</v>
      </c>
      <c r="BG7" s="10">
        <v>131</v>
      </c>
      <c r="BH7" s="10">
        <v>118</v>
      </c>
      <c r="BI7" s="10">
        <v>147</v>
      </c>
      <c r="BJ7" s="10">
        <v>118</v>
      </c>
      <c r="BK7" s="10">
        <v>85</v>
      </c>
      <c r="BL7" s="10">
        <v>34</v>
      </c>
      <c r="BM7" s="10">
        <v>41</v>
      </c>
      <c r="BN7" s="10">
        <v>76</v>
      </c>
      <c r="BO7" s="10"/>
      <c r="BP7" s="10">
        <v>450</v>
      </c>
      <c r="BQ7" s="10">
        <v>520</v>
      </c>
      <c r="BR7" s="10">
        <v>260</v>
      </c>
      <c r="BS7" s="10">
        <v>419</v>
      </c>
      <c r="BT7" s="10">
        <v>215</v>
      </c>
      <c r="BU7" s="10">
        <v>122</v>
      </c>
      <c r="BV7" s="10"/>
      <c r="BW7" s="10">
        <v>72</v>
      </c>
      <c r="BX7" s="10">
        <v>454</v>
      </c>
      <c r="BY7" s="10">
        <v>610</v>
      </c>
      <c r="BZ7" s="10">
        <v>342</v>
      </c>
      <c r="CA7" s="10">
        <v>204</v>
      </c>
      <c r="CB7" s="10">
        <v>71</v>
      </c>
      <c r="CC7" s="10">
        <v>56</v>
      </c>
      <c r="CD7" s="10">
        <v>79</v>
      </c>
      <c r="CE7" s="10"/>
      <c r="CF7" s="10">
        <v>152</v>
      </c>
      <c r="CG7" s="10">
        <v>707</v>
      </c>
      <c r="CH7" s="10">
        <v>754</v>
      </c>
      <c r="CI7" s="10">
        <v>305</v>
      </c>
      <c r="CJ7" s="10">
        <v>69</v>
      </c>
      <c r="CK7" s="10"/>
      <c r="CL7" s="10">
        <v>228</v>
      </c>
      <c r="CM7" s="10"/>
      <c r="CN7" s="10">
        <v>1128</v>
      </c>
      <c r="CO7" s="10">
        <v>365</v>
      </c>
      <c r="CP7" s="10">
        <v>494</v>
      </c>
    </row>
    <row r="8" spans="2:94" ht="30" customHeight="1" x14ac:dyDescent="0.35">
      <c r="B8" s="11" t="s">
        <v>20</v>
      </c>
      <c r="C8" s="11">
        <v>1987</v>
      </c>
      <c r="D8" s="11">
        <v>978</v>
      </c>
      <c r="E8" s="11">
        <v>1006</v>
      </c>
      <c r="F8" s="11"/>
      <c r="G8" s="11">
        <v>289</v>
      </c>
      <c r="H8" s="11">
        <v>327</v>
      </c>
      <c r="I8" s="11">
        <v>340</v>
      </c>
      <c r="J8" s="11">
        <v>328</v>
      </c>
      <c r="K8" s="11">
        <v>266</v>
      </c>
      <c r="L8" s="11">
        <v>436</v>
      </c>
      <c r="M8" s="11"/>
      <c r="N8" s="11">
        <v>528</v>
      </c>
      <c r="O8" s="11">
        <v>502</v>
      </c>
      <c r="P8" s="11">
        <v>464</v>
      </c>
      <c r="Q8" s="11">
        <v>486</v>
      </c>
      <c r="R8" s="11"/>
      <c r="S8" s="11">
        <v>255</v>
      </c>
      <c r="T8" s="11">
        <v>283</v>
      </c>
      <c r="U8" s="11">
        <v>176</v>
      </c>
      <c r="V8" s="11">
        <v>186</v>
      </c>
      <c r="W8" s="11">
        <v>147</v>
      </c>
      <c r="X8" s="11">
        <v>184</v>
      </c>
      <c r="Y8" s="11">
        <v>172</v>
      </c>
      <c r="Z8" s="11">
        <v>77</v>
      </c>
      <c r="AA8" s="11">
        <v>219</v>
      </c>
      <c r="AB8" s="11">
        <v>181</v>
      </c>
      <c r="AC8" s="11">
        <v>107</v>
      </c>
      <c r="AD8" s="11"/>
      <c r="AE8" s="11">
        <v>723</v>
      </c>
      <c r="AF8" s="11">
        <v>772</v>
      </c>
      <c r="AG8" s="11">
        <v>296</v>
      </c>
      <c r="AH8" s="11"/>
      <c r="AI8" s="11">
        <v>689</v>
      </c>
      <c r="AJ8" s="11">
        <v>560</v>
      </c>
      <c r="AK8" s="11">
        <v>142</v>
      </c>
      <c r="AL8" s="11">
        <v>40</v>
      </c>
      <c r="AM8" s="11">
        <v>276</v>
      </c>
      <c r="AN8" s="11"/>
      <c r="AO8" s="11">
        <v>359</v>
      </c>
      <c r="AP8" s="11">
        <v>721</v>
      </c>
      <c r="AQ8" s="11">
        <v>158</v>
      </c>
      <c r="AR8" s="11"/>
      <c r="AS8" s="11">
        <v>468</v>
      </c>
      <c r="AT8" s="11">
        <v>456</v>
      </c>
      <c r="AU8" s="11">
        <v>515</v>
      </c>
      <c r="AV8" s="11">
        <v>236</v>
      </c>
      <c r="AW8" s="11">
        <v>24</v>
      </c>
      <c r="AX8" s="11"/>
      <c r="AY8" s="11">
        <v>16</v>
      </c>
      <c r="AZ8" s="11">
        <v>89</v>
      </c>
      <c r="BA8" s="11">
        <v>134</v>
      </c>
      <c r="BB8" s="11">
        <v>149</v>
      </c>
      <c r="BC8" s="11">
        <v>211</v>
      </c>
      <c r="BD8" s="11">
        <v>225</v>
      </c>
      <c r="BE8" s="11">
        <v>172</v>
      </c>
      <c r="BF8" s="11">
        <v>158</v>
      </c>
      <c r="BG8" s="11">
        <v>128</v>
      </c>
      <c r="BH8" s="11">
        <v>116</v>
      </c>
      <c r="BI8" s="11">
        <v>146</v>
      </c>
      <c r="BJ8" s="11">
        <v>116</v>
      </c>
      <c r="BK8" s="11">
        <v>84</v>
      </c>
      <c r="BL8" s="11">
        <v>34</v>
      </c>
      <c r="BM8" s="11">
        <v>40</v>
      </c>
      <c r="BN8" s="11">
        <v>74</v>
      </c>
      <c r="BO8" s="11"/>
      <c r="BP8" s="11">
        <v>445</v>
      </c>
      <c r="BQ8" s="11">
        <v>523</v>
      </c>
      <c r="BR8" s="11">
        <v>259</v>
      </c>
      <c r="BS8" s="11">
        <v>419</v>
      </c>
      <c r="BT8" s="11">
        <v>216</v>
      </c>
      <c r="BU8" s="11">
        <v>123</v>
      </c>
      <c r="BV8" s="11"/>
      <c r="BW8" s="11">
        <v>70</v>
      </c>
      <c r="BX8" s="11">
        <v>456</v>
      </c>
      <c r="BY8" s="11">
        <v>614</v>
      </c>
      <c r="BZ8" s="11">
        <v>342</v>
      </c>
      <c r="CA8" s="11">
        <v>204</v>
      </c>
      <c r="CB8" s="11">
        <v>71</v>
      </c>
      <c r="CC8" s="11">
        <v>56</v>
      </c>
      <c r="CD8" s="11">
        <v>76</v>
      </c>
      <c r="CE8" s="11"/>
      <c r="CF8" s="11">
        <v>155</v>
      </c>
      <c r="CG8" s="11">
        <v>715</v>
      </c>
      <c r="CH8" s="11">
        <v>750</v>
      </c>
      <c r="CI8" s="11">
        <v>300</v>
      </c>
      <c r="CJ8" s="11">
        <v>67</v>
      </c>
      <c r="CK8" s="11"/>
      <c r="CL8" s="11">
        <v>229</v>
      </c>
      <c r="CM8" s="11"/>
      <c r="CN8" s="11">
        <v>1123</v>
      </c>
      <c r="CO8" s="11">
        <v>366</v>
      </c>
      <c r="CP8" s="11">
        <v>498</v>
      </c>
    </row>
    <row r="9" spans="2:94" ht="58" x14ac:dyDescent="0.35">
      <c r="B9" s="18" t="s">
        <v>414</v>
      </c>
      <c r="C9" s="17">
        <v>0.43937535790440402</v>
      </c>
      <c r="D9" s="17">
        <v>0.47996613763857199</v>
      </c>
      <c r="E9" s="17">
        <v>0.40118954826329101</v>
      </c>
      <c r="F9" s="17"/>
      <c r="G9" s="17">
        <v>0.342834835686055</v>
      </c>
      <c r="H9" s="17">
        <v>0.44193139010311</v>
      </c>
      <c r="I9" s="17">
        <v>0.43528744220400201</v>
      </c>
      <c r="J9" s="17">
        <v>0.442036475338551</v>
      </c>
      <c r="K9" s="17">
        <v>0.50179596616123801</v>
      </c>
      <c r="L9" s="17">
        <v>0.464569476622544</v>
      </c>
      <c r="M9" s="17"/>
      <c r="N9" s="17">
        <v>0.455588125674252</v>
      </c>
      <c r="O9" s="17">
        <v>0.44002961740742802</v>
      </c>
      <c r="P9" s="17">
        <v>0.48100485036191698</v>
      </c>
      <c r="Q9" s="17">
        <v>0.38152900304632398</v>
      </c>
      <c r="R9" s="17"/>
      <c r="S9" s="17">
        <v>0.42566585562657899</v>
      </c>
      <c r="T9" s="17">
        <v>0.37340992215254398</v>
      </c>
      <c r="U9" s="17">
        <v>0.539564280238501</v>
      </c>
      <c r="V9" s="17">
        <v>0.44447852489587603</v>
      </c>
      <c r="W9" s="17">
        <v>0.47211263303345202</v>
      </c>
      <c r="X9" s="17">
        <v>0.52299297711668902</v>
      </c>
      <c r="Y9" s="17">
        <v>0.49734538369583298</v>
      </c>
      <c r="Z9" s="17">
        <v>0.44863561003706798</v>
      </c>
      <c r="AA9" s="17">
        <v>0.463210840681889</v>
      </c>
      <c r="AB9" s="17">
        <v>0.28974897854535098</v>
      </c>
      <c r="AC9" s="17">
        <v>0.38831761893707001</v>
      </c>
      <c r="AD9" s="17"/>
      <c r="AE9" s="17">
        <v>0.54184917450492398</v>
      </c>
      <c r="AF9" s="17">
        <v>0.39553498879306198</v>
      </c>
      <c r="AG9" s="17">
        <v>0.386357920552444</v>
      </c>
      <c r="AH9" s="17"/>
      <c r="AI9" s="17">
        <v>0.51091892078457501</v>
      </c>
      <c r="AJ9" s="17">
        <v>0.40780429490699199</v>
      </c>
      <c r="AK9" s="17">
        <v>0.427963591387439</v>
      </c>
      <c r="AL9" s="17">
        <v>0.59434827921107702</v>
      </c>
      <c r="AM9" s="17">
        <v>0.40919605489120697</v>
      </c>
      <c r="AN9" s="17"/>
      <c r="AO9" s="17">
        <v>0.52462981688607102</v>
      </c>
      <c r="AP9" s="17">
        <v>0.41457629584095501</v>
      </c>
      <c r="AQ9" s="17">
        <v>0.37974109829917702</v>
      </c>
      <c r="AR9" s="17"/>
      <c r="AS9" s="17">
        <v>0.48207319763154499</v>
      </c>
      <c r="AT9" s="17">
        <v>0.39446631978861402</v>
      </c>
      <c r="AU9" s="17">
        <v>0.402499959511193</v>
      </c>
      <c r="AV9" s="17">
        <v>0.48506652226423702</v>
      </c>
      <c r="AW9" s="17">
        <v>0.514979119998214</v>
      </c>
      <c r="AX9" s="17"/>
      <c r="AY9" s="17">
        <v>0.52638609639533795</v>
      </c>
      <c r="AZ9" s="17">
        <v>0.35508463723301997</v>
      </c>
      <c r="BA9" s="17">
        <v>0.38485712668343203</v>
      </c>
      <c r="BB9" s="17">
        <v>0.36766830727475502</v>
      </c>
      <c r="BC9" s="17">
        <v>0.38159231532283999</v>
      </c>
      <c r="BD9" s="17">
        <v>0.39646889328517498</v>
      </c>
      <c r="BE9" s="17">
        <v>0.46536912968564298</v>
      </c>
      <c r="BF9" s="17">
        <v>0.48628684412178902</v>
      </c>
      <c r="BG9" s="17">
        <v>0.510306326435219</v>
      </c>
      <c r="BH9" s="17">
        <v>0.480799886524297</v>
      </c>
      <c r="BI9" s="17">
        <v>0.41767001858638098</v>
      </c>
      <c r="BJ9" s="17">
        <v>0.52664758760894703</v>
      </c>
      <c r="BK9" s="17">
        <v>0.54974528401547396</v>
      </c>
      <c r="BL9" s="17">
        <v>0.50323435274399997</v>
      </c>
      <c r="BM9" s="17">
        <v>0.44247415997426098</v>
      </c>
      <c r="BN9" s="17">
        <v>0.42273460672782398</v>
      </c>
      <c r="BO9" s="17"/>
      <c r="BP9" s="17">
        <v>0.42613991447857202</v>
      </c>
      <c r="BQ9" s="17">
        <v>0.43101444471241002</v>
      </c>
      <c r="BR9" s="17">
        <v>0.45122709944400602</v>
      </c>
      <c r="BS9" s="17">
        <v>0.45855752458867199</v>
      </c>
      <c r="BT9" s="17">
        <v>0.45444391473711099</v>
      </c>
      <c r="BU9" s="17">
        <v>0.409436205724447</v>
      </c>
      <c r="BV9" s="17"/>
      <c r="BW9" s="17">
        <v>0.39534362472051399</v>
      </c>
      <c r="BX9" s="17">
        <v>0.42178858556243098</v>
      </c>
      <c r="BY9" s="17">
        <v>0.46800790930209701</v>
      </c>
      <c r="BZ9" s="17">
        <v>0.44775485847048302</v>
      </c>
      <c r="CA9" s="17">
        <v>0.48682478698201398</v>
      </c>
      <c r="CB9" s="17">
        <v>0.48670833159326599</v>
      </c>
      <c r="CC9" s="17">
        <v>0.42297892991324398</v>
      </c>
      <c r="CD9" s="17">
        <v>0.25102715639175499</v>
      </c>
      <c r="CE9" s="17"/>
      <c r="CF9" s="17">
        <v>0.50218481493718803</v>
      </c>
      <c r="CG9" s="17">
        <v>0.46398454821068702</v>
      </c>
      <c r="CH9" s="17">
        <v>0.43137052684218202</v>
      </c>
      <c r="CI9" s="17">
        <v>0.39141592008929099</v>
      </c>
      <c r="CJ9" s="17">
        <v>0.33647668980138601</v>
      </c>
      <c r="CK9" s="17"/>
      <c r="CL9" s="17">
        <v>0.46603039576391803</v>
      </c>
      <c r="CM9" s="17"/>
      <c r="CN9" s="17">
        <v>0.394569978947582</v>
      </c>
      <c r="CO9" s="17">
        <v>0.46068774052571598</v>
      </c>
      <c r="CP9" s="17">
        <v>0.524720732704681</v>
      </c>
    </row>
    <row r="10" spans="2:94" ht="87" x14ac:dyDescent="0.35">
      <c r="B10" s="18" t="s">
        <v>417</v>
      </c>
      <c r="C10" s="17">
        <v>0.44471503596005602</v>
      </c>
      <c r="D10" s="17">
        <v>0.43246217566289102</v>
      </c>
      <c r="E10" s="17">
        <v>0.45503612813543598</v>
      </c>
      <c r="F10" s="17"/>
      <c r="G10" s="17">
        <v>0.55324056532202404</v>
      </c>
      <c r="H10" s="17">
        <v>0.446764180030153</v>
      </c>
      <c r="I10" s="17">
        <v>0.41771091417998901</v>
      </c>
      <c r="J10" s="17">
        <v>0.43857005735084797</v>
      </c>
      <c r="K10" s="17">
        <v>0.37996197642347901</v>
      </c>
      <c r="L10" s="17">
        <v>0.43643193999269903</v>
      </c>
      <c r="M10" s="17"/>
      <c r="N10" s="17">
        <v>0.46139508895762699</v>
      </c>
      <c r="O10" s="17">
        <v>0.43909009779413299</v>
      </c>
      <c r="P10" s="17">
        <v>0.41410228478931599</v>
      </c>
      <c r="Q10" s="17">
        <v>0.45979074355557598</v>
      </c>
      <c r="R10" s="17"/>
      <c r="S10" s="17">
        <v>0.45239975347754602</v>
      </c>
      <c r="T10" s="17">
        <v>0.48455852623026202</v>
      </c>
      <c r="U10" s="17">
        <v>0.30942767522494602</v>
      </c>
      <c r="V10" s="17">
        <v>0.44413490512106901</v>
      </c>
      <c r="W10" s="17">
        <v>0.42612425949461902</v>
      </c>
      <c r="X10" s="17">
        <v>0.398838321595539</v>
      </c>
      <c r="Y10" s="17">
        <v>0.40937686877944102</v>
      </c>
      <c r="Z10" s="17">
        <v>0.44882417209027298</v>
      </c>
      <c r="AA10" s="17">
        <v>0.40307833448774999</v>
      </c>
      <c r="AB10" s="17">
        <v>0.61611605168614103</v>
      </c>
      <c r="AC10" s="17">
        <v>0.49837622921506303</v>
      </c>
      <c r="AD10" s="17"/>
      <c r="AE10" s="17">
        <v>0.35974028579973599</v>
      </c>
      <c r="AF10" s="17">
        <v>0.50195914852711199</v>
      </c>
      <c r="AG10" s="17">
        <v>0.412241970817187</v>
      </c>
      <c r="AH10" s="17"/>
      <c r="AI10" s="17">
        <v>0.37778273185005801</v>
      </c>
      <c r="AJ10" s="17">
        <v>0.50897536209323602</v>
      </c>
      <c r="AK10" s="17">
        <v>0.50220662327004195</v>
      </c>
      <c r="AL10" s="17">
        <v>0.33648601134696499</v>
      </c>
      <c r="AM10" s="17">
        <v>0.37660626084127602</v>
      </c>
      <c r="AN10" s="17"/>
      <c r="AO10" s="17">
        <v>0.371226709657062</v>
      </c>
      <c r="AP10" s="17">
        <v>0.50450935907851002</v>
      </c>
      <c r="AQ10" s="17">
        <v>0.52144641876255804</v>
      </c>
      <c r="AR10" s="17"/>
      <c r="AS10" s="17">
        <v>0.37943065819699301</v>
      </c>
      <c r="AT10" s="17">
        <v>0.48106231862508603</v>
      </c>
      <c r="AU10" s="17">
        <v>0.490980857390235</v>
      </c>
      <c r="AV10" s="17">
        <v>0.42228266861410402</v>
      </c>
      <c r="AW10" s="17">
        <v>0.32593123662375001</v>
      </c>
      <c r="AX10" s="17"/>
      <c r="AY10" s="17">
        <v>0.35371354624048901</v>
      </c>
      <c r="AZ10" s="17">
        <v>0.47279370724353498</v>
      </c>
      <c r="BA10" s="17">
        <v>0.464642696621964</v>
      </c>
      <c r="BB10" s="17">
        <v>0.455038906166645</v>
      </c>
      <c r="BC10" s="17">
        <v>0.49363127740291701</v>
      </c>
      <c r="BD10" s="17">
        <v>0.50201293307295602</v>
      </c>
      <c r="BE10" s="17">
        <v>0.42664233270122898</v>
      </c>
      <c r="BF10" s="17">
        <v>0.42446607266764402</v>
      </c>
      <c r="BG10" s="17">
        <v>0.42065143318727799</v>
      </c>
      <c r="BH10" s="17">
        <v>0.39974430653575099</v>
      </c>
      <c r="BI10" s="17">
        <v>0.44895931648857601</v>
      </c>
      <c r="BJ10" s="17">
        <v>0.38875898365742201</v>
      </c>
      <c r="BK10" s="17">
        <v>0.39093742583898</v>
      </c>
      <c r="BL10" s="17">
        <v>0.46034831827987799</v>
      </c>
      <c r="BM10" s="17">
        <v>0.45864438656346801</v>
      </c>
      <c r="BN10" s="17">
        <v>0.527326450366564</v>
      </c>
      <c r="BO10" s="17"/>
      <c r="BP10" s="17">
        <v>0.47397013647563202</v>
      </c>
      <c r="BQ10" s="17">
        <v>0.44182067204177</v>
      </c>
      <c r="BR10" s="17">
        <v>0.45174486543912401</v>
      </c>
      <c r="BS10" s="17">
        <v>0.41729099127966901</v>
      </c>
      <c r="BT10" s="17">
        <v>0.43350246935874698</v>
      </c>
      <c r="BU10" s="17">
        <v>0.44521609418209301</v>
      </c>
      <c r="BV10" s="17"/>
      <c r="BW10" s="17">
        <v>0.44809157474844202</v>
      </c>
      <c r="BX10" s="17">
        <v>0.44157862810628901</v>
      </c>
      <c r="BY10" s="17">
        <v>0.441822160745448</v>
      </c>
      <c r="BZ10" s="17">
        <v>0.44304055178743301</v>
      </c>
      <c r="CA10" s="17">
        <v>0.44962129685096303</v>
      </c>
      <c r="CB10" s="17">
        <v>0.38582499416286298</v>
      </c>
      <c r="CC10" s="17">
        <v>0.41367305011468503</v>
      </c>
      <c r="CD10" s="17">
        <v>0.57397419623357504</v>
      </c>
      <c r="CE10" s="17"/>
      <c r="CF10" s="17">
        <v>0.42458677305517001</v>
      </c>
      <c r="CG10" s="17">
        <v>0.44508759415792798</v>
      </c>
      <c r="CH10" s="17">
        <v>0.43632090813525998</v>
      </c>
      <c r="CI10" s="17">
        <v>0.47791247846750601</v>
      </c>
      <c r="CJ10" s="17">
        <v>0.43273541843212199</v>
      </c>
      <c r="CK10" s="17"/>
      <c r="CL10" s="17">
        <v>0.45321975843469797</v>
      </c>
      <c r="CM10" s="17"/>
      <c r="CN10" s="17">
        <v>0.48039689098646199</v>
      </c>
      <c r="CO10" s="17">
        <v>0.41785214713216401</v>
      </c>
      <c r="CP10" s="17">
        <v>0.38400631540395902</v>
      </c>
    </row>
    <row r="11" spans="2:94" x14ac:dyDescent="0.35">
      <c r="B11" s="18" t="s">
        <v>144</v>
      </c>
      <c r="C11" s="19">
        <v>0.11590960613553999</v>
      </c>
      <c r="D11" s="19">
        <v>8.7571686698536294E-2</v>
      </c>
      <c r="E11" s="19">
        <v>0.14377432360127201</v>
      </c>
      <c r="F11" s="19"/>
      <c r="G11" s="19">
        <v>0.10392459899192</v>
      </c>
      <c r="H11" s="19">
        <v>0.111304429866737</v>
      </c>
      <c r="I11" s="19">
        <v>0.14700164361600801</v>
      </c>
      <c r="J11" s="19">
        <v>0.11939346731060101</v>
      </c>
      <c r="K11" s="19">
        <v>0.118242057415283</v>
      </c>
      <c r="L11" s="19">
        <v>9.8998583384757394E-2</v>
      </c>
      <c r="M11" s="19"/>
      <c r="N11" s="19">
        <v>8.3016785368121501E-2</v>
      </c>
      <c r="O11" s="19">
        <v>0.120880284798439</v>
      </c>
      <c r="P11" s="19">
        <v>0.104892864848767</v>
      </c>
      <c r="Q11" s="19">
        <v>0.15868025339809999</v>
      </c>
      <c r="R11" s="19"/>
      <c r="S11" s="19">
        <v>0.121934390895875</v>
      </c>
      <c r="T11" s="19">
        <v>0.142031551617193</v>
      </c>
      <c r="U11" s="19">
        <v>0.151008044536553</v>
      </c>
      <c r="V11" s="19">
        <v>0.111386569983055</v>
      </c>
      <c r="W11" s="19">
        <v>0.101763107471928</v>
      </c>
      <c r="X11" s="19">
        <v>7.8168701287772396E-2</v>
      </c>
      <c r="Y11" s="19">
        <v>9.3277747524725896E-2</v>
      </c>
      <c r="Z11" s="19">
        <v>0.102540217872659</v>
      </c>
      <c r="AA11" s="19">
        <v>0.13371082483036201</v>
      </c>
      <c r="AB11" s="19">
        <v>9.41349697685087E-2</v>
      </c>
      <c r="AC11" s="19">
        <v>0.11330615184786801</v>
      </c>
      <c r="AD11" s="19"/>
      <c r="AE11" s="19">
        <v>9.8410539695339902E-2</v>
      </c>
      <c r="AF11" s="19">
        <v>0.102505862679826</v>
      </c>
      <c r="AG11" s="19">
        <v>0.201400108630368</v>
      </c>
      <c r="AH11" s="19"/>
      <c r="AI11" s="19">
        <v>0.11129834736536599</v>
      </c>
      <c r="AJ11" s="19">
        <v>8.3220342999772004E-2</v>
      </c>
      <c r="AK11" s="19">
        <v>6.9829785342519907E-2</v>
      </c>
      <c r="AL11" s="19">
        <v>6.9165709441957796E-2</v>
      </c>
      <c r="AM11" s="19">
        <v>0.21419768426751701</v>
      </c>
      <c r="AN11" s="19"/>
      <c r="AO11" s="19">
        <v>0.104143473456866</v>
      </c>
      <c r="AP11" s="19">
        <v>8.0914345080534994E-2</v>
      </c>
      <c r="AQ11" s="19">
        <v>9.8812482938265098E-2</v>
      </c>
      <c r="AR11" s="19"/>
      <c r="AS11" s="19">
        <v>0.138496144171461</v>
      </c>
      <c r="AT11" s="19">
        <v>0.1244713615863</v>
      </c>
      <c r="AU11" s="19">
        <v>0.106519183098573</v>
      </c>
      <c r="AV11" s="19">
        <v>9.2650809121658906E-2</v>
      </c>
      <c r="AW11" s="19">
        <v>0.15908964337803599</v>
      </c>
      <c r="AX11" s="19"/>
      <c r="AY11" s="19">
        <v>0.119900357364173</v>
      </c>
      <c r="AZ11" s="19">
        <v>0.17212165552344499</v>
      </c>
      <c r="BA11" s="19">
        <v>0.150500176694604</v>
      </c>
      <c r="BB11" s="19">
        <v>0.17729278655860001</v>
      </c>
      <c r="BC11" s="19">
        <v>0.124776407274243</v>
      </c>
      <c r="BD11" s="19">
        <v>0.10151817364186901</v>
      </c>
      <c r="BE11" s="19">
        <v>0.107988537613128</v>
      </c>
      <c r="BF11" s="19">
        <v>8.9247083210567305E-2</v>
      </c>
      <c r="BG11" s="19">
        <v>6.9042240377502201E-2</v>
      </c>
      <c r="BH11" s="19">
        <v>0.119455806939952</v>
      </c>
      <c r="BI11" s="19">
        <v>0.13337066492504401</v>
      </c>
      <c r="BJ11" s="19">
        <v>8.4593428733630599E-2</v>
      </c>
      <c r="BK11" s="19">
        <v>5.9317290145546001E-2</v>
      </c>
      <c r="BL11" s="19">
        <v>3.6417328976121502E-2</v>
      </c>
      <c r="BM11" s="19">
        <v>9.8881453462271299E-2</v>
      </c>
      <c r="BN11" s="19">
        <v>4.9938942905611503E-2</v>
      </c>
      <c r="BO11" s="19"/>
      <c r="BP11" s="19">
        <v>9.9889949045796206E-2</v>
      </c>
      <c r="BQ11" s="19">
        <v>0.12716488324582101</v>
      </c>
      <c r="BR11" s="19">
        <v>9.7028035116869998E-2</v>
      </c>
      <c r="BS11" s="19">
        <v>0.124151484131659</v>
      </c>
      <c r="BT11" s="19">
        <v>0.11205361590414201</v>
      </c>
      <c r="BU11" s="19">
        <v>0.14534770009346001</v>
      </c>
      <c r="BV11" s="19"/>
      <c r="BW11" s="19">
        <v>0.15656480053104399</v>
      </c>
      <c r="BX11" s="19">
        <v>0.13663278633128001</v>
      </c>
      <c r="BY11" s="19">
        <v>9.0169929952454805E-2</v>
      </c>
      <c r="BZ11" s="19">
        <v>0.109204589742085</v>
      </c>
      <c r="CA11" s="19">
        <v>6.3553916167022897E-2</v>
      </c>
      <c r="CB11" s="19">
        <v>0.12746667424387101</v>
      </c>
      <c r="CC11" s="19">
        <v>0.16334801997207099</v>
      </c>
      <c r="CD11" s="19">
        <v>0.174998647374669</v>
      </c>
      <c r="CE11" s="19"/>
      <c r="CF11" s="19">
        <v>7.3228412007642393E-2</v>
      </c>
      <c r="CG11" s="19">
        <v>9.0927857631385403E-2</v>
      </c>
      <c r="CH11" s="19">
        <v>0.132308565022558</v>
      </c>
      <c r="CI11" s="19">
        <v>0.130671601443202</v>
      </c>
      <c r="CJ11" s="19">
        <v>0.230787891766492</v>
      </c>
      <c r="CK11" s="19"/>
      <c r="CL11" s="19">
        <v>8.0749845801384307E-2</v>
      </c>
      <c r="CM11" s="19"/>
      <c r="CN11" s="19">
        <v>0.12503313006595501</v>
      </c>
      <c r="CO11" s="19">
        <v>0.12146011234211999</v>
      </c>
      <c r="CP11" s="19">
        <v>9.1272951891360296E-2</v>
      </c>
    </row>
    <row r="12" spans="2:94" x14ac:dyDescent="0.35">
      <c r="B12" s="16" t="s">
        <v>225</v>
      </c>
    </row>
    <row r="13" spans="2:94" x14ac:dyDescent="0.35">
      <c r="B13" t="s">
        <v>126</v>
      </c>
    </row>
    <row r="14" spans="2:94" x14ac:dyDescent="0.35">
      <c r="B14" t="s">
        <v>127</v>
      </c>
    </row>
    <row r="16" spans="2:94" x14ac:dyDescent="0.35">
      <c r="B16"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CP16"/>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2028</v>
      </c>
      <c r="D7" s="10">
        <v>1006</v>
      </c>
      <c r="E7" s="10">
        <v>1014</v>
      </c>
      <c r="F7" s="10"/>
      <c r="G7" s="10">
        <v>256</v>
      </c>
      <c r="H7" s="10">
        <v>368</v>
      </c>
      <c r="I7" s="10">
        <v>384</v>
      </c>
      <c r="J7" s="10">
        <v>351</v>
      </c>
      <c r="K7" s="10">
        <v>294</v>
      </c>
      <c r="L7" s="10">
        <v>375</v>
      </c>
      <c r="M7" s="10"/>
      <c r="N7" s="10">
        <v>548</v>
      </c>
      <c r="O7" s="10">
        <v>538</v>
      </c>
      <c r="P7" s="10">
        <v>456</v>
      </c>
      <c r="Q7" s="10">
        <v>483</v>
      </c>
      <c r="R7" s="10"/>
      <c r="S7" s="10">
        <v>272</v>
      </c>
      <c r="T7" s="10">
        <v>285</v>
      </c>
      <c r="U7" s="10">
        <v>154</v>
      </c>
      <c r="V7" s="10">
        <v>195</v>
      </c>
      <c r="W7" s="10">
        <v>148</v>
      </c>
      <c r="X7" s="10">
        <v>194</v>
      </c>
      <c r="Y7" s="10">
        <v>173</v>
      </c>
      <c r="Z7" s="10">
        <v>79</v>
      </c>
      <c r="AA7" s="10">
        <v>253</v>
      </c>
      <c r="AB7" s="10">
        <v>168</v>
      </c>
      <c r="AC7" s="10">
        <v>107</v>
      </c>
      <c r="AD7" s="10"/>
      <c r="AE7" s="10">
        <v>714</v>
      </c>
      <c r="AF7" s="10">
        <v>832</v>
      </c>
      <c r="AG7" s="10">
        <v>302</v>
      </c>
      <c r="AH7" s="10"/>
      <c r="AI7" s="10">
        <v>703</v>
      </c>
      <c r="AJ7" s="10">
        <v>580</v>
      </c>
      <c r="AK7" s="10">
        <v>150</v>
      </c>
      <c r="AL7" s="10">
        <v>39</v>
      </c>
      <c r="AM7" s="10">
        <v>287</v>
      </c>
      <c r="AN7" s="10"/>
      <c r="AO7" s="10">
        <v>369</v>
      </c>
      <c r="AP7" s="10">
        <v>742</v>
      </c>
      <c r="AQ7" s="10">
        <v>144</v>
      </c>
      <c r="AR7" s="10"/>
      <c r="AS7" s="10">
        <v>449</v>
      </c>
      <c r="AT7" s="10">
        <v>476</v>
      </c>
      <c r="AU7" s="10">
        <v>513</v>
      </c>
      <c r="AV7" s="10">
        <v>248</v>
      </c>
      <c r="AW7" s="10">
        <v>30</v>
      </c>
      <c r="AX7" s="10"/>
      <c r="AY7" s="10">
        <v>13</v>
      </c>
      <c r="AZ7" s="10">
        <v>95</v>
      </c>
      <c r="BA7" s="10">
        <v>127</v>
      </c>
      <c r="BB7" s="10">
        <v>156</v>
      </c>
      <c r="BC7" s="10">
        <v>213</v>
      </c>
      <c r="BD7" s="10">
        <v>228</v>
      </c>
      <c r="BE7" s="10">
        <v>200</v>
      </c>
      <c r="BF7" s="10">
        <v>136</v>
      </c>
      <c r="BG7" s="10">
        <v>120</v>
      </c>
      <c r="BH7" s="10">
        <v>111</v>
      </c>
      <c r="BI7" s="10">
        <v>170</v>
      </c>
      <c r="BJ7" s="10">
        <v>107</v>
      </c>
      <c r="BK7" s="10">
        <v>79</v>
      </c>
      <c r="BL7" s="10">
        <v>47</v>
      </c>
      <c r="BM7" s="10">
        <v>43</v>
      </c>
      <c r="BN7" s="10">
        <v>85</v>
      </c>
      <c r="BO7" s="10"/>
      <c r="BP7" s="10">
        <v>464</v>
      </c>
      <c r="BQ7" s="10">
        <v>542</v>
      </c>
      <c r="BR7" s="10">
        <v>284</v>
      </c>
      <c r="BS7" s="10">
        <v>427</v>
      </c>
      <c r="BT7" s="10">
        <v>193</v>
      </c>
      <c r="BU7" s="10">
        <v>117</v>
      </c>
      <c r="BV7" s="10"/>
      <c r="BW7" s="10">
        <v>85</v>
      </c>
      <c r="BX7" s="10">
        <v>433</v>
      </c>
      <c r="BY7" s="10">
        <v>616</v>
      </c>
      <c r="BZ7" s="10">
        <v>388</v>
      </c>
      <c r="CA7" s="10">
        <v>196</v>
      </c>
      <c r="CB7" s="10">
        <v>78</v>
      </c>
      <c r="CC7" s="10">
        <v>53</v>
      </c>
      <c r="CD7" s="10">
        <v>72</v>
      </c>
      <c r="CE7" s="10"/>
      <c r="CF7" s="10">
        <v>174</v>
      </c>
      <c r="CG7" s="10">
        <v>721</v>
      </c>
      <c r="CH7" s="10">
        <v>768</v>
      </c>
      <c r="CI7" s="10">
        <v>296</v>
      </c>
      <c r="CJ7" s="10">
        <v>69</v>
      </c>
      <c r="CK7" s="10"/>
      <c r="CL7" s="10">
        <v>249</v>
      </c>
      <c r="CM7" s="10"/>
      <c r="CN7" s="10">
        <v>1124</v>
      </c>
      <c r="CO7" s="10">
        <v>416</v>
      </c>
      <c r="CP7" s="10">
        <v>488</v>
      </c>
    </row>
    <row r="8" spans="2:94" ht="30" customHeight="1" x14ac:dyDescent="0.35">
      <c r="B8" s="11" t="s">
        <v>20</v>
      </c>
      <c r="C8" s="11">
        <v>2029</v>
      </c>
      <c r="D8" s="11">
        <v>995</v>
      </c>
      <c r="E8" s="11">
        <v>1026</v>
      </c>
      <c r="F8" s="11"/>
      <c r="G8" s="11">
        <v>251</v>
      </c>
      <c r="H8" s="11">
        <v>355</v>
      </c>
      <c r="I8" s="11">
        <v>376</v>
      </c>
      <c r="J8" s="11">
        <v>343</v>
      </c>
      <c r="K8" s="11">
        <v>277</v>
      </c>
      <c r="L8" s="11">
        <v>427</v>
      </c>
      <c r="M8" s="11"/>
      <c r="N8" s="11">
        <v>534</v>
      </c>
      <c r="O8" s="11">
        <v>530</v>
      </c>
      <c r="P8" s="11">
        <v>458</v>
      </c>
      <c r="Q8" s="11">
        <v>504</v>
      </c>
      <c r="R8" s="11"/>
      <c r="S8" s="11">
        <v>283</v>
      </c>
      <c r="T8" s="11">
        <v>276</v>
      </c>
      <c r="U8" s="11">
        <v>155</v>
      </c>
      <c r="V8" s="11">
        <v>186</v>
      </c>
      <c r="W8" s="11">
        <v>147</v>
      </c>
      <c r="X8" s="11">
        <v>201</v>
      </c>
      <c r="Y8" s="11">
        <v>166</v>
      </c>
      <c r="Z8" s="11">
        <v>78</v>
      </c>
      <c r="AA8" s="11">
        <v>242</v>
      </c>
      <c r="AB8" s="11">
        <v>191</v>
      </c>
      <c r="AC8" s="11">
        <v>105</v>
      </c>
      <c r="AD8" s="11"/>
      <c r="AE8" s="11">
        <v>724</v>
      </c>
      <c r="AF8" s="11">
        <v>834</v>
      </c>
      <c r="AG8" s="11">
        <v>297</v>
      </c>
      <c r="AH8" s="11"/>
      <c r="AI8" s="11">
        <v>713</v>
      </c>
      <c r="AJ8" s="11">
        <v>572</v>
      </c>
      <c r="AK8" s="11">
        <v>150</v>
      </c>
      <c r="AL8" s="11">
        <v>39</v>
      </c>
      <c r="AM8" s="11">
        <v>284</v>
      </c>
      <c r="AN8" s="11"/>
      <c r="AO8" s="11">
        <v>374</v>
      </c>
      <c r="AP8" s="11">
        <v>734</v>
      </c>
      <c r="AQ8" s="11">
        <v>143</v>
      </c>
      <c r="AR8" s="11"/>
      <c r="AS8" s="11">
        <v>459</v>
      </c>
      <c r="AT8" s="11">
        <v>471</v>
      </c>
      <c r="AU8" s="11">
        <v>507</v>
      </c>
      <c r="AV8" s="11">
        <v>243</v>
      </c>
      <c r="AW8" s="11">
        <v>30</v>
      </c>
      <c r="AX8" s="11"/>
      <c r="AY8" s="11">
        <v>12</v>
      </c>
      <c r="AZ8" s="11">
        <v>94</v>
      </c>
      <c r="BA8" s="11">
        <v>129</v>
      </c>
      <c r="BB8" s="11">
        <v>157</v>
      </c>
      <c r="BC8" s="11">
        <v>217</v>
      </c>
      <c r="BD8" s="11">
        <v>230</v>
      </c>
      <c r="BE8" s="11">
        <v>203</v>
      </c>
      <c r="BF8" s="11">
        <v>136</v>
      </c>
      <c r="BG8" s="11">
        <v>120</v>
      </c>
      <c r="BH8" s="11">
        <v>109</v>
      </c>
      <c r="BI8" s="11">
        <v>167</v>
      </c>
      <c r="BJ8" s="11">
        <v>106</v>
      </c>
      <c r="BK8" s="11">
        <v>76</v>
      </c>
      <c r="BL8" s="11">
        <v>46</v>
      </c>
      <c r="BM8" s="11">
        <v>42</v>
      </c>
      <c r="BN8" s="11">
        <v>83</v>
      </c>
      <c r="BO8" s="11"/>
      <c r="BP8" s="11">
        <v>463</v>
      </c>
      <c r="BQ8" s="11">
        <v>543</v>
      </c>
      <c r="BR8" s="11">
        <v>280</v>
      </c>
      <c r="BS8" s="11">
        <v>426</v>
      </c>
      <c r="BT8" s="11">
        <v>195</v>
      </c>
      <c r="BU8" s="11">
        <v>120</v>
      </c>
      <c r="BV8" s="11"/>
      <c r="BW8" s="11">
        <v>84</v>
      </c>
      <c r="BX8" s="11">
        <v>432</v>
      </c>
      <c r="BY8" s="11">
        <v>620</v>
      </c>
      <c r="BZ8" s="11">
        <v>390</v>
      </c>
      <c r="CA8" s="11">
        <v>194</v>
      </c>
      <c r="CB8" s="11">
        <v>78</v>
      </c>
      <c r="CC8" s="11">
        <v>54</v>
      </c>
      <c r="CD8" s="11">
        <v>71</v>
      </c>
      <c r="CE8" s="11"/>
      <c r="CF8" s="11">
        <v>175</v>
      </c>
      <c r="CG8" s="11">
        <v>728</v>
      </c>
      <c r="CH8" s="11">
        <v>765</v>
      </c>
      <c r="CI8" s="11">
        <v>293</v>
      </c>
      <c r="CJ8" s="11">
        <v>68</v>
      </c>
      <c r="CK8" s="11"/>
      <c r="CL8" s="11">
        <v>249</v>
      </c>
      <c r="CM8" s="11"/>
      <c r="CN8" s="11">
        <v>1121</v>
      </c>
      <c r="CO8" s="11">
        <v>416</v>
      </c>
      <c r="CP8" s="11">
        <v>492</v>
      </c>
    </row>
    <row r="9" spans="2:94" ht="58" x14ac:dyDescent="0.35">
      <c r="B9" s="18" t="s">
        <v>414</v>
      </c>
      <c r="C9" s="17">
        <v>0.47036946048036898</v>
      </c>
      <c r="D9" s="17">
        <v>0.51065573876663595</v>
      </c>
      <c r="E9" s="17">
        <v>0.43214095913186001</v>
      </c>
      <c r="F9" s="17"/>
      <c r="G9" s="17">
        <v>0.353910221401531</v>
      </c>
      <c r="H9" s="17">
        <v>0.409731043568347</v>
      </c>
      <c r="I9" s="17">
        <v>0.443080606092211</v>
      </c>
      <c r="J9" s="17">
        <v>0.49624347359223597</v>
      </c>
      <c r="K9" s="17">
        <v>0.52292119638987</v>
      </c>
      <c r="L9" s="17">
        <v>0.55822043588598103</v>
      </c>
      <c r="M9" s="17"/>
      <c r="N9" s="17">
        <v>0.48717818531867801</v>
      </c>
      <c r="O9" s="17">
        <v>0.47550782148144999</v>
      </c>
      <c r="P9" s="17">
        <v>0.46886852172829901</v>
      </c>
      <c r="Q9" s="17">
        <v>0.44909631216040802</v>
      </c>
      <c r="R9" s="17"/>
      <c r="S9" s="17">
        <v>0.49849599810627998</v>
      </c>
      <c r="T9" s="17">
        <v>0.46494779029275402</v>
      </c>
      <c r="U9" s="17">
        <v>0.47643408959336098</v>
      </c>
      <c r="V9" s="17">
        <v>0.52418871029722502</v>
      </c>
      <c r="W9" s="17">
        <v>0.44228877323846799</v>
      </c>
      <c r="X9" s="17">
        <v>0.48318132167184602</v>
      </c>
      <c r="Y9" s="17">
        <v>0.45505757459951601</v>
      </c>
      <c r="Z9" s="17">
        <v>0.42084602833166701</v>
      </c>
      <c r="AA9" s="17">
        <v>0.468648524499021</v>
      </c>
      <c r="AB9" s="17">
        <v>0.42101324665878198</v>
      </c>
      <c r="AC9" s="17">
        <v>0.473854410093829</v>
      </c>
      <c r="AD9" s="17"/>
      <c r="AE9" s="17">
        <v>0.53495798258207905</v>
      </c>
      <c r="AF9" s="17">
        <v>0.465912690839687</v>
      </c>
      <c r="AG9" s="17">
        <v>0.40031853156429398</v>
      </c>
      <c r="AH9" s="17"/>
      <c r="AI9" s="17">
        <v>0.54477310183928396</v>
      </c>
      <c r="AJ9" s="17">
        <v>0.47374061791456501</v>
      </c>
      <c r="AK9" s="17">
        <v>0.42171449783942899</v>
      </c>
      <c r="AL9" s="17">
        <v>0.54333751272370101</v>
      </c>
      <c r="AM9" s="17">
        <v>0.37792737527148001</v>
      </c>
      <c r="AN9" s="17"/>
      <c r="AO9" s="17">
        <v>0.49506729399058402</v>
      </c>
      <c r="AP9" s="17">
        <v>0.49038769363852602</v>
      </c>
      <c r="AQ9" s="17">
        <v>0.433022411448025</v>
      </c>
      <c r="AR9" s="17"/>
      <c r="AS9" s="17">
        <v>0.50451445078196999</v>
      </c>
      <c r="AT9" s="17">
        <v>0.46287811815079</v>
      </c>
      <c r="AU9" s="17">
        <v>0.43899454862890103</v>
      </c>
      <c r="AV9" s="17">
        <v>0.44724424737648499</v>
      </c>
      <c r="AW9" s="17">
        <v>0.53273373809443803</v>
      </c>
      <c r="AX9" s="17"/>
      <c r="AY9" s="17">
        <v>0.39037183833662698</v>
      </c>
      <c r="AZ9" s="17">
        <v>0.43473052692069902</v>
      </c>
      <c r="BA9" s="17">
        <v>0.50980894527264098</v>
      </c>
      <c r="BB9" s="17">
        <v>0.49852713875252802</v>
      </c>
      <c r="BC9" s="17">
        <v>0.40042166334770002</v>
      </c>
      <c r="BD9" s="17">
        <v>0.437444395738387</v>
      </c>
      <c r="BE9" s="17">
        <v>0.50499338515166703</v>
      </c>
      <c r="BF9" s="17">
        <v>0.52485426263647905</v>
      </c>
      <c r="BG9" s="17">
        <v>0.43050489328901898</v>
      </c>
      <c r="BH9" s="17">
        <v>0.565038395831858</v>
      </c>
      <c r="BI9" s="17">
        <v>0.447069881329129</v>
      </c>
      <c r="BJ9" s="17">
        <v>0.48109759758057402</v>
      </c>
      <c r="BK9" s="17">
        <v>0.43561655866369198</v>
      </c>
      <c r="BL9" s="17">
        <v>0.52624408943767897</v>
      </c>
      <c r="BM9" s="17">
        <v>0.58775446618091398</v>
      </c>
      <c r="BN9" s="17">
        <v>0.51749033601620997</v>
      </c>
      <c r="BO9" s="17"/>
      <c r="BP9" s="17">
        <v>0.41604536592647401</v>
      </c>
      <c r="BQ9" s="17">
        <v>0.48753212208715502</v>
      </c>
      <c r="BR9" s="17">
        <v>0.49216182582671503</v>
      </c>
      <c r="BS9" s="17">
        <v>0.47630060765404297</v>
      </c>
      <c r="BT9" s="17">
        <v>0.52185016617305502</v>
      </c>
      <c r="BU9" s="17">
        <v>0.44183794321589398</v>
      </c>
      <c r="BV9" s="17"/>
      <c r="BW9" s="17">
        <v>0.43948427615282398</v>
      </c>
      <c r="BX9" s="17">
        <v>0.49020321980292197</v>
      </c>
      <c r="BY9" s="17">
        <v>0.48171609499303403</v>
      </c>
      <c r="BZ9" s="17">
        <v>0.48260499913124599</v>
      </c>
      <c r="CA9" s="17">
        <v>0.48761290852658701</v>
      </c>
      <c r="CB9" s="17">
        <v>0.48866727810822302</v>
      </c>
      <c r="CC9" s="17">
        <v>0.42968462129085599</v>
      </c>
      <c r="CD9" s="17">
        <v>0.30730716844730599</v>
      </c>
      <c r="CE9" s="17"/>
      <c r="CF9" s="17">
        <v>0.453595002348541</v>
      </c>
      <c r="CG9" s="17">
        <v>0.49213007291795602</v>
      </c>
      <c r="CH9" s="17">
        <v>0.481183626076232</v>
      </c>
      <c r="CI9" s="17">
        <v>0.40311124764748502</v>
      </c>
      <c r="CJ9" s="17">
        <v>0.448533086523553</v>
      </c>
      <c r="CK9" s="17"/>
      <c r="CL9" s="17">
        <v>0.55393397595612304</v>
      </c>
      <c r="CM9" s="17"/>
      <c r="CN9" s="17">
        <v>0.46160829606967801</v>
      </c>
      <c r="CO9" s="17">
        <v>0.43177852788536503</v>
      </c>
      <c r="CP9" s="17">
        <v>0.52292971627876295</v>
      </c>
    </row>
    <row r="10" spans="2:94" ht="72.5" x14ac:dyDescent="0.35">
      <c r="B10" s="18" t="s">
        <v>418</v>
      </c>
      <c r="C10" s="17">
        <v>0.39446946071439398</v>
      </c>
      <c r="D10" s="17">
        <v>0.38344102731680002</v>
      </c>
      <c r="E10" s="17">
        <v>0.404243245032603</v>
      </c>
      <c r="F10" s="17"/>
      <c r="G10" s="17">
        <v>0.52051773803074397</v>
      </c>
      <c r="H10" s="17">
        <v>0.46790911855789002</v>
      </c>
      <c r="I10" s="17">
        <v>0.426734234247375</v>
      </c>
      <c r="J10" s="17">
        <v>0.342640765268032</v>
      </c>
      <c r="K10" s="17">
        <v>0.34817169017052801</v>
      </c>
      <c r="L10" s="17">
        <v>0.30277929679604398</v>
      </c>
      <c r="M10" s="17"/>
      <c r="N10" s="17">
        <v>0.41313679229077799</v>
      </c>
      <c r="O10" s="17">
        <v>0.402542435164707</v>
      </c>
      <c r="P10" s="17">
        <v>0.38591506575314499</v>
      </c>
      <c r="Q10" s="17">
        <v>0.37443896555969702</v>
      </c>
      <c r="R10" s="17"/>
      <c r="S10" s="17">
        <v>0.37894755867285201</v>
      </c>
      <c r="T10" s="17">
        <v>0.39975846576034202</v>
      </c>
      <c r="U10" s="17">
        <v>0.36601762606094501</v>
      </c>
      <c r="V10" s="17">
        <v>0.35043997968210699</v>
      </c>
      <c r="W10" s="17">
        <v>0.42253539112079902</v>
      </c>
      <c r="X10" s="17">
        <v>0.37434341325532999</v>
      </c>
      <c r="Y10" s="17">
        <v>0.46318984991039502</v>
      </c>
      <c r="Z10" s="17">
        <v>0.46585994443267598</v>
      </c>
      <c r="AA10" s="17">
        <v>0.377630697284698</v>
      </c>
      <c r="AB10" s="17">
        <v>0.42295495600552702</v>
      </c>
      <c r="AC10" s="17">
        <v>0.367226797438025</v>
      </c>
      <c r="AD10" s="17"/>
      <c r="AE10" s="17">
        <v>0.33573170848365402</v>
      </c>
      <c r="AF10" s="17">
        <v>0.42015307935874202</v>
      </c>
      <c r="AG10" s="17">
        <v>0.40681170165196801</v>
      </c>
      <c r="AH10" s="17"/>
      <c r="AI10" s="17">
        <v>0.33428771912937</v>
      </c>
      <c r="AJ10" s="17">
        <v>0.41671885260184099</v>
      </c>
      <c r="AK10" s="17">
        <v>0.50428114708247795</v>
      </c>
      <c r="AL10" s="17">
        <v>0.38302882002008598</v>
      </c>
      <c r="AM10" s="17">
        <v>0.38977045666016802</v>
      </c>
      <c r="AN10" s="17"/>
      <c r="AO10" s="17">
        <v>0.39945409168294699</v>
      </c>
      <c r="AP10" s="17">
        <v>0.40656043410171799</v>
      </c>
      <c r="AQ10" s="17">
        <v>0.48674842149890901</v>
      </c>
      <c r="AR10" s="17"/>
      <c r="AS10" s="17">
        <v>0.35821859499293901</v>
      </c>
      <c r="AT10" s="17">
        <v>0.37493278332480201</v>
      </c>
      <c r="AU10" s="17">
        <v>0.43040008237627098</v>
      </c>
      <c r="AV10" s="17">
        <v>0.44954986988103202</v>
      </c>
      <c r="AW10" s="17">
        <v>0.401039515502215</v>
      </c>
      <c r="AX10" s="17"/>
      <c r="AY10" s="17">
        <v>0.60962816166337297</v>
      </c>
      <c r="AZ10" s="17">
        <v>0.42858155209508503</v>
      </c>
      <c r="BA10" s="17">
        <v>0.366456624509026</v>
      </c>
      <c r="BB10" s="17">
        <v>0.331781424532757</v>
      </c>
      <c r="BC10" s="17">
        <v>0.43561038906584698</v>
      </c>
      <c r="BD10" s="17">
        <v>0.422255426503786</v>
      </c>
      <c r="BE10" s="17">
        <v>0.36934491436528299</v>
      </c>
      <c r="BF10" s="17">
        <v>0.38967441518936502</v>
      </c>
      <c r="BG10" s="17">
        <v>0.44399865398497401</v>
      </c>
      <c r="BH10" s="17">
        <v>0.30929747320774997</v>
      </c>
      <c r="BI10" s="17">
        <v>0.44649647884990501</v>
      </c>
      <c r="BJ10" s="17">
        <v>0.368724234541425</v>
      </c>
      <c r="BK10" s="17">
        <v>0.41183149073973302</v>
      </c>
      <c r="BL10" s="17">
        <v>0.39026804882515298</v>
      </c>
      <c r="BM10" s="17">
        <v>0.34347552360836198</v>
      </c>
      <c r="BN10" s="17">
        <v>0.43633135517969202</v>
      </c>
      <c r="BO10" s="17"/>
      <c r="BP10" s="17">
        <v>0.46929217551862901</v>
      </c>
      <c r="BQ10" s="17">
        <v>0.376272622885716</v>
      </c>
      <c r="BR10" s="17">
        <v>0.34312770401541498</v>
      </c>
      <c r="BS10" s="17">
        <v>0.38981714474139501</v>
      </c>
      <c r="BT10" s="17">
        <v>0.318141705097641</v>
      </c>
      <c r="BU10" s="17">
        <v>0.45191084260949999</v>
      </c>
      <c r="BV10" s="17"/>
      <c r="BW10" s="17">
        <v>0.39689762201081802</v>
      </c>
      <c r="BX10" s="17">
        <v>0.39944375168136198</v>
      </c>
      <c r="BY10" s="17">
        <v>0.39385963067159102</v>
      </c>
      <c r="BZ10" s="17">
        <v>0.3693196737769</v>
      </c>
      <c r="CA10" s="17">
        <v>0.41021852586775798</v>
      </c>
      <c r="CB10" s="17">
        <v>0.46311897145839598</v>
      </c>
      <c r="CC10" s="17">
        <v>0.434358291175728</v>
      </c>
      <c r="CD10" s="17">
        <v>0.51016336617645297</v>
      </c>
      <c r="CE10" s="17"/>
      <c r="CF10" s="17">
        <v>0.40393462317275902</v>
      </c>
      <c r="CG10" s="17">
        <v>0.39009079241984301</v>
      </c>
      <c r="CH10" s="17">
        <v>0.38188843648430398</v>
      </c>
      <c r="CI10" s="17">
        <v>0.42898845993458101</v>
      </c>
      <c r="CJ10" s="17">
        <v>0.40995239281985901</v>
      </c>
      <c r="CK10" s="17"/>
      <c r="CL10" s="17">
        <v>0.38632012604750299</v>
      </c>
      <c r="CM10" s="17"/>
      <c r="CN10" s="17">
        <v>0.387528066619508</v>
      </c>
      <c r="CO10" s="17">
        <v>0.433703682638306</v>
      </c>
      <c r="CP10" s="17">
        <v>0.377129498036824</v>
      </c>
    </row>
    <row r="11" spans="2:94" x14ac:dyDescent="0.35">
      <c r="B11" s="18" t="s">
        <v>144</v>
      </c>
      <c r="C11" s="19">
        <v>0.13516107880523701</v>
      </c>
      <c r="D11" s="19">
        <v>0.10590323391656301</v>
      </c>
      <c r="E11" s="19">
        <v>0.16361579583553701</v>
      </c>
      <c r="F11" s="19"/>
      <c r="G11" s="19">
        <v>0.125572040567725</v>
      </c>
      <c r="H11" s="19">
        <v>0.12235983787376301</v>
      </c>
      <c r="I11" s="19">
        <v>0.130185159660414</v>
      </c>
      <c r="J11" s="19">
        <v>0.161115761139732</v>
      </c>
      <c r="K11" s="19">
        <v>0.12890711343960201</v>
      </c>
      <c r="L11" s="19">
        <v>0.13900026731797499</v>
      </c>
      <c r="M11" s="19"/>
      <c r="N11" s="19">
        <v>9.9685022390544206E-2</v>
      </c>
      <c r="O11" s="19">
        <v>0.121949743353843</v>
      </c>
      <c r="P11" s="19">
        <v>0.14521641251855599</v>
      </c>
      <c r="Q11" s="19">
        <v>0.17646472227989499</v>
      </c>
      <c r="R11" s="19"/>
      <c r="S11" s="19">
        <v>0.12255644322086701</v>
      </c>
      <c r="T11" s="19">
        <v>0.13529374394690399</v>
      </c>
      <c r="U11" s="19">
        <v>0.15754828434569401</v>
      </c>
      <c r="V11" s="19">
        <v>0.12537131002066901</v>
      </c>
      <c r="W11" s="19">
        <v>0.13517583564073299</v>
      </c>
      <c r="X11" s="19">
        <v>0.14247526507282299</v>
      </c>
      <c r="Y11" s="19">
        <v>8.1752575490088505E-2</v>
      </c>
      <c r="Z11" s="19">
        <v>0.113294027235658</v>
      </c>
      <c r="AA11" s="19">
        <v>0.153720778216281</v>
      </c>
      <c r="AB11" s="19">
        <v>0.156031797335691</v>
      </c>
      <c r="AC11" s="19">
        <v>0.158918792468145</v>
      </c>
      <c r="AD11" s="19"/>
      <c r="AE11" s="19">
        <v>0.12931030893426701</v>
      </c>
      <c r="AF11" s="19">
        <v>0.113934229801571</v>
      </c>
      <c r="AG11" s="19">
        <v>0.19286976678373699</v>
      </c>
      <c r="AH11" s="19"/>
      <c r="AI11" s="19">
        <v>0.120939179031346</v>
      </c>
      <c r="AJ11" s="19">
        <v>0.109540529483594</v>
      </c>
      <c r="AK11" s="19">
        <v>7.4004355078092304E-2</v>
      </c>
      <c r="AL11" s="19">
        <v>7.3633667256213203E-2</v>
      </c>
      <c r="AM11" s="19">
        <v>0.23230216806835199</v>
      </c>
      <c r="AN11" s="19"/>
      <c r="AO11" s="19">
        <v>0.105478614326469</v>
      </c>
      <c r="AP11" s="19">
        <v>0.103051872259756</v>
      </c>
      <c r="AQ11" s="19">
        <v>8.0229167053066194E-2</v>
      </c>
      <c r="AR11" s="19"/>
      <c r="AS11" s="19">
        <v>0.137266954225091</v>
      </c>
      <c r="AT11" s="19">
        <v>0.16218909852440799</v>
      </c>
      <c r="AU11" s="19">
        <v>0.130605368994828</v>
      </c>
      <c r="AV11" s="19">
        <v>0.10320588274248201</v>
      </c>
      <c r="AW11" s="19">
        <v>6.6226746403346207E-2</v>
      </c>
      <c r="AX11" s="19"/>
      <c r="AY11" s="19">
        <v>0</v>
      </c>
      <c r="AZ11" s="19">
        <v>0.136687920984216</v>
      </c>
      <c r="BA11" s="19">
        <v>0.123734430218333</v>
      </c>
      <c r="BB11" s="19">
        <v>0.16969143671471501</v>
      </c>
      <c r="BC11" s="19">
        <v>0.163967947586453</v>
      </c>
      <c r="BD11" s="19">
        <v>0.14030017775782599</v>
      </c>
      <c r="BE11" s="19">
        <v>0.12566170048305</v>
      </c>
      <c r="BF11" s="19">
        <v>8.5471322174156594E-2</v>
      </c>
      <c r="BG11" s="19">
        <v>0.12549645272600701</v>
      </c>
      <c r="BH11" s="19">
        <v>0.125664130960392</v>
      </c>
      <c r="BI11" s="19">
        <v>0.106433639820966</v>
      </c>
      <c r="BJ11" s="19">
        <v>0.15017816787800101</v>
      </c>
      <c r="BK11" s="19">
        <v>0.152551950596575</v>
      </c>
      <c r="BL11" s="19">
        <v>8.3487861737168004E-2</v>
      </c>
      <c r="BM11" s="19">
        <v>6.8770010210723598E-2</v>
      </c>
      <c r="BN11" s="19">
        <v>4.6178308804097797E-2</v>
      </c>
      <c r="BO11" s="19"/>
      <c r="BP11" s="19">
        <v>0.114662458554897</v>
      </c>
      <c r="BQ11" s="19">
        <v>0.13619525502712901</v>
      </c>
      <c r="BR11" s="19">
        <v>0.16471047015786999</v>
      </c>
      <c r="BS11" s="19">
        <v>0.13388224760456199</v>
      </c>
      <c r="BT11" s="19">
        <v>0.16000812872930401</v>
      </c>
      <c r="BU11" s="19">
        <v>0.10625121417460601</v>
      </c>
      <c r="BV11" s="19"/>
      <c r="BW11" s="19">
        <v>0.163618101836359</v>
      </c>
      <c r="BX11" s="19">
        <v>0.110353028515716</v>
      </c>
      <c r="BY11" s="19">
        <v>0.12442427433537501</v>
      </c>
      <c r="BZ11" s="19">
        <v>0.148075327091854</v>
      </c>
      <c r="CA11" s="19">
        <v>0.102168565605655</v>
      </c>
      <c r="CB11" s="19">
        <v>4.8213750433380401E-2</v>
      </c>
      <c r="CC11" s="19">
        <v>0.13595708753341601</v>
      </c>
      <c r="CD11" s="19">
        <v>0.18252946537624101</v>
      </c>
      <c r="CE11" s="19"/>
      <c r="CF11" s="19">
        <v>0.14247037447870001</v>
      </c>
      <c r="CG11" s="19">
        <v>0.117779134662202</v>
      </c>
      <c r="CH11" s="19">
        <v>0.13692793743946399</v>
      </c>
      <c r="CI11" s="19">
        <v>0.167900292417934</v>
      </c>
      <c r="CJ11" s="19">
        <v>0.14151452065658801</v>
      </c>
      <c r="CK11" s="19"/>
      <c r="CL11" s="19">
        <v>5.97458979963734E-2</v>
      </c>
      <c r="CM11" s="19"/>
      <c r="CN11" s="19">
        <v>0.15086363731081401</v>
      </c>
      <c r="CO11" s="19">
        <v>0.134517789476329</v>
      </c>
      <c r="CP11" s="19">
        <v>9.9940785684413003E-2</v>
      </c>
    </row>
    <row r="12" spans="2:94" x14ac:dyDescent="0.35">
      <c r="B12" s="16" t="s">
        <v>225</v>
      </c>
    </row>
    <row r="13" spans="2:94" x14ac:dyDescent="0.35">
      <c r="B13" t="s">
        <v>126</v>
      </c>
    </row>
    <row r="14" spans="2:94" x14ac:dyDescent="0.35">
      <c r="B14" t="s">
        <v>127</v>
      </c>
    </row>
    <row r="16" spans="2:94" x14ac:dyDescent="0.35">
      <c r="B16"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CP16"/>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2006</v>
      </c>
      <c r="D7" s="10">
        <v>1022</v>
      </c>
      <c r="E7" s="10">
        <v>973</v>
      </c>
      <c r="F7" s="10"/>
      <c r="G7" s="10">
        <v>291</v>
      </c>
      <c r="H7" s="10">
        <v>354</v>
      </c>
      <c r="I7" s="10">
        <v>355</v>
      </c>
      <c r="J7" s="10">
        <v>342</v>
      </c>
      <c r="K7" s="10">
        <v>297</v>
      </c>
      <c r="L7" s="10">
        <v>367</v>
      </c>
      <c r="M7" s="10"/>
      <c r="N7" s="10">
        <v>573</v>
      </c>
      <c r="O7" s="10">
        <v>525</v>
      </c>
      <c r="P7" s="10">
        <v>419</v>
      </c>
      <c r="Q7" s="10">
        <v>483</v>
      </c>
      <c r="R7" s="10"/>
      <c r="S7" s="10">
        <v>311</v>
      </c>
      <c r="T7" s="10">
        <v>262</v>
      </c>
      <c r="U7" s="10">
        <v>170</v>
      </c>
      <c r="V7" s="10">
        <v>181</v>
      </c>
      <c r="W7" s="10">
        <v>145</v>
      </c>
      <c r="X7" s="10">
        <v>186</v>
      </c>
      <c r="Y7" s="10">
        <v>174</v>
      </c>
      <c r="Z7" s="10">
        <v>89</v>
      </c>
      <c r="AA7" s="10">
        <v>228</v>
      </c>
      <c r="AB7" s="10">
        <v>155</v>
      </c>
      <c r="AC7" s="10">
        <v>105</v>
      </c>
      <c r="AD7" s="10"/>
      <c r="AE7" s="10">
        <v>716</v>
      </c>
      <c r="AF7" s="10">
        <v>794</v>
      </c>
      <c r="AG7" s="10">
        <v>288</v>
      </c>
      <c r="AH7" s="10"/>
      <c r="AI7" s="10">
        <v>692</v>
      </c>
      <c r="AJ7" s="10">
        <v>577</v>
      </c>
      <c r="AK7" s="10">
        <v>144</v>
      </c>
      <c r="AL7" s="10">
        <v>34</v>
      </c>
      <c r="AM7" s="10">
        <v>267</v>
      </c>
      <c r="AN7" s="10"/>
      <c r="AO7" s="10">
        <v>380</v>
      </c>
      <c r="AP7" s="10">
        <v>755</v>
      </c>
      <c r="AQ7" s="10">
        <v>143</v>
      </c>
      <c r="AR7" s="10"/>
      <c r="AS7" s="10">
        <v>450</v>
      </c>
      <c r="AT7" s="10">
        <v>435</v>
      </c>
      <c r="AU7" s="10">
        <v>564</v>
      </c>
      <c r="AV7" s="10">
        <v>261</v>
      </c>
      <c r="AW7" s="10">
        <v>24</v>
      </c>
      <c r="AX7" s="10"/>
      <c r="AY7" s="10">
        <v>13</v>
      </c>
      <c r="AZ7" s="10">
        <v>110</v>
      </c>
      <c r="BA7" s="10">
        <v>134</v>
      </c>
      <c r="BB7" s="10">
        <v>150</v>
      </c>
      <c r="BC7" s="10">
        <v>203</v>
      </c>
      <c r="BD7" s="10">
        <v>210</v>
      </c>
      <c r="BE7" s="10">
        <v>193</v>
      </c>
      <c r="BF7" s="10">
        <v>142</v>
      </c>
      <c r="BG7" s="10">
        <v>124</v>
      </c>
      <c r="BH7" s="10">
        <v>111</v>
      </c>
      <c r="BI7" s="10">
        <v>164</v>
      </c>
      <c r="BJ7" s="10">
        <v>118</v>
      </c>
      <c r="BK7" s="10">
        <v>84</v>
      </c>
      <c r="BL7" s="10">
        <v>36</v>
      </c>
      <c r="BM7" s="10">
        <v>36</v>
      </c>
      <c r="BN7" s="10">
        <v>84</v>
      </c>
      <c r="BO7" s="10"/>
      <c r="BP7" s="10">
        <v>472</v>
      </c>
      <c r="BQ7" s="10">
        <v>569</v>
      </c>
      <c r="BR7" s="10">
        <v>246</v>
      </c>
      <c r="BS7" s="10">
        <v>398</v>
      </c>
      <c r="BT7" s="10">
        <v>211</v>
      </c>
      <c r="BU7" s="10">
        <v>108</v>
      </c>
      <c r="BV7" s="10"/>
      <c r="BW7" s="10">
        <v>77</v>
      </c>
      <c r="BX7" s="10">
        <v>459</v>
      </c>
      <c r="BY7" s="10">
        <v>576</v>
      </c>
      <c r="BZ7" s="10">
        <v>381</v>
      </c>
      <c r="CA7" s="10">
        <v>203</v>
      </c>
      <c r="CB7" s="10">
        <v>94</v>
      </c>
      <c r="CC7" s="10">
        <v>53</v>
      </c>
      <c r="CD7" s="10">
        <v>71</v>
      </c>
      <c r="CE7" s="10"/>
      <c r="CF7" s="10">
        <v>176</v>
      </c>
      <c r="CG7" s="10">
        <v>724</v>
      </c>
      <c r="CH7" s="10">
        <v>743</v>
      </c>
      <c r="CI7" s="10">
        <v>294</v>
      </c>
      <c r="CJ7" s="10">
        <v>69</v>
      </c>
      <c r="CK7" s="10"/>
      <c r="CL7" s="10">
        <v>239</v>
      </c>
      <c r="CM7" s="10"/>
      <c r="CN7" s="10">
        <v>1122</v>
      </c>
      <c r="CO7" s="10">
        <v>385</v>
      </c>
      <c r="CP7" s="10">
        <v>499</v>
      </c>
    </row>
    <row r="8" spans="2:94" ht="30" customHeight="1" x14ac:dyDescent="0.35">
      <c r="B8" s="11" t="s">
        <v>20</v>
      </c>
      <c r="C8" s="11">
        <v>2006</v>
      </c>
      <c r="D8" s="11">
        <v>1012</v>
      </c>
      <c r="E8" s="11">
        <v>983</v>
      </c>
      <c r="F8" s="11"/>
      <c r="G8" s="11">
        <v>285</v>
      </c>
      <c r="H8" s="11">
        <v>342</v>
      </c>
      <c r="I8" s="11">
        <v>346</v>
      </c>
      <c r="J8" s="11">
        <v>337</v>
      </c>
      <c r="K8" s="11">
        <v>280</v>
      </c>
      <c r="L8" s="11">
        <v>416</v>
      </c>
      <c r="M8" s="11"/>
      <c r="N8" s="11">
        <v>559</v>
      </c>
      <c r="O8" s="11">
        <v>514</v>
      </c>
      <c r="P8" s="11">
        <v>422</v>
      </c>
      <c r="Q8" s="11">
        <v>506</v>
      </c>
      <c r="R8" s="11"/>
      <c r="S8" s="11">
        <v>320</v>
      </c>
      <c r="T8" s="11">
        <v>254</v>
      </c>
      <c r="U8" s="11">
        <v>172</v>
      </c>
      <c r="V8" s="11">
        <v>172</v>
      </c>
      <c r="W8" s="11">
        <v>144</v>
      </c>
      <c r="X8" s="11">
        <v>192</v>
      </c>
      <c r="Y8" s="11">
        <v>166</v>
      </c>
      <c r="Z8" s="11">
        <v>87</v>
      </c>
      <c r="AA8" s="11">
        <v>220</v>
      </c>
      <c r="AB8" s="11">
        <v>174</v>
      </c>
      <c r="AC8" s="11">
        <v>104</v>
      </c>
      <c r="AD8" s="11"/>
      <c r="AE8" s="11">
        <v>725</v>
      </c>
      <c r="AF8" s="11">
        <v>794</v>
      </c>
      <c r="AG8" s="11">
        <v>284</v>
      </c>
      <c r="AH8" s="11"/>
      <c r="AI8" s="11">
        <v>701</v>
      </c>
      <c r="AJ8" s="11">
        <v>567</v>
      </c>
      <c r="AK8" s="11">
        <v>145</v>
      </c>
      <c r="AL8" s="11">
        <v>35</v>
      </c>
      <c r="AM8" s="11">
        <v>264</v>
      </c>
      <c r="AN8" s="11"/>
      <c r="AO8" s="11">
        <v>386</v>
      </c>
      <c r="AP8" s="11">
        <v>745</v>
      </c>
      <c r="AQ8" s="11">
        <v>144</v>
      </c>
      <c r="AR8" s="11"/>
      <c r="AS8" s="11">
        <v>460</v>
      </c>
      <c r="AT8" s="11">
        <v>434</v>
      </c>
      <c r="AU8" s="11">
        <v>555</v>
      </c>
      <c r="AV8" s="11">
        <v>255</v>
      </c>
      <c r="AW8" s="11">
        <v>24</v>
      </c>
      <c r="AX8" s="11"/>
      <c r="AY8" s="11">
        <v>13</v>
      </c>
      <c r="AZ8" s="11">
        <v>108</v>
      </c>
      <c r="BA8" s="11">
        <v>136</v>
      </c>
      <c r="BB8" s="11">
        <v>153</v>
      </c>
      <c r="BC8" s="11">
        <v>207</v>
      </c>
      <c r="BD8" s="11">
        <v>214</v>
      </c>
      <c r="BE8" s="11">
        <v>195</v>
      </c>
      <c r="BF8" s="11">
        <v>142</v>
      </c>
      <c r="BG8" s="11">
        <v>123</v>
      </c>
      <c r="BH8" s="11">
        <v>110</v>
      </c>
      <c r="BI8" s="11">
        <v>161</v>
      </c>
      <c r="BJ8" s="11">
        <v>115</v>
      </c>
      <c r="BK8" s="11">
        <v>82</v>
      </c>
      <c r="BL8" s="11">
        <v>36</v>
      </c>
      <c r="BM8" s="11">
        <v>35</v>
      </c>
      <c r="BN8" s="11">
        <v>82</v>
      </c>
      <c r="BO8" s="11"/>
      <c r="BP8" s="11">
        <v>469</v>
      </c>
      <c r="BQ8" s="11">
        <v>569</v>
      </c>
      <c r="BR8" s="11">
        <v>245</v>
      </c>
      <c r="BS8" s="11">
        <v>399</v>
      </c>
      <c r="BT8" s="11">
        <v>213</v>
      </c>
      <c r="BU8" s="11">
        <v>110</v>
      </c>
      <c r="BV8" s="11"/>
      <c r="BW8" s="11">
        <v>75</v>
      </c>
      <c r="BX8" s="11">
        <v>460</v>
      </c>
      <c r="BY8" s="11">
        <v>579</v>
      </c>
      <c r="BZ8" s="11">
        <v>381</v>
      </c>
      <c r="CA8" s="11">
        <v>203</v>
      </c>
      <c r="CB8" s="11">
        <v>94</v>
      </c>
      <c r="CC8" s="11">
        <v>54</v>
      </c>
      <c r="CD8" s="11">
        <v>70</v>
      </c>
      <c r="CE8" s="11"/>
      <c r="CF8" s="11">
        <v>179</v>
      </c>
      <c r="CG8" s="11">
        <v>728</v>
      </c>
      <c r="CH8" s="11">
        <v>740</v>
      </c>
      <c r="CI8" s="11">
        <v>292</v>
      </c>
      <c r="CJ8" s="11">
        <v>68</v>
      </c>
      <c r="CK8" s="11"/>
      <c r="CL8" s="11">
        <v>238</v>
      </c>
      <c r="CM8" s="11"/>
      <c r="CN8" s="11">
        <v>1115</v>
      </c>
      <c r="CO8" s="11">
        <v>386</v>
      </c>
      <c r="CP8" s="11">
        <v>505</v>
      </c>
    </row>
    <row r="9" spans="2:94" ht="72.5" x14ac:dyDescent="0.35">
      <c r="B9" s="18" t="s">
        <v>415</v>
      </c>
      <c r="C9" s="17">
        <v>0.287122819459872</v>
      </c>
      <c r="D9" s="17">
        <v>0.31029320663093002</v>
      </c>
      <c r="E9" s="17">
        <v>0.26647977604753398</v>
      </c>
      <c r="F9" s="17"/>
      <c r="G9" s="17">
        <v>0.32610121300164502</v>
      </c>
      <c r="H9" s="17">
        <v>0.33588815499747698</v>
      </c>
      <c r="I9" s="17">
        <v>0.27255093324848501</v>
      </c>
      <c r="J9" s="17">
        <v>0.249046145458625</v>
      </c>
      <c r="K9" s="17">
        <v>0.26246376646056302</v>
      </c>
      <c r="L9" s="17">
        <v>0.27982312719563102</v>
      </c>
      <c r="M9" s="17"/>
      <c r="N9" s="17">
        <v>0.34662924112247601</v>
      </c>
      <c r="O9" s="17">
        <v>0.27995044476511599</v>
      </c>
      <c r="P9" s="17">
        <v>0.28664144520694002</v>
      </c>
      <c r="Q9" s="17">
        <v>0.23042754690443701</v>
      </c>
      <c r="R9" s="17"/>
      <c r="S9" s="17">
        <v>0.33456102378001201</v>
      </c>
      <c r="T9" s="17">
        <v>0.28389739968833799</v>
      </c>
      <c r="U9" s="17">
        <v>0.26509873123448002</v>
      </c>
      <c r="V9" s="17">
        <v>0.28469248086665799</v>
      </c>
      <c r="W9" s="17">
        <v>0.36856708637166402</v>
      </c>
      <c r="X9" s="17">
        <v>0.25245517080824298</v>
      </c>
      <c r="Y9" s="17">
        <v>0.29313330943863902</v>
      </c>
      <c r="Z9" s="17">
        <v>0.28757816278729398</v>
      </c>
      <c r="AA9" s="17">
        <v>0.30366204171708799</v>
      </c>
      <c r="AB9" s="17">
        <v>0.20578804789982499</v>
      </c>
      <c r="AC9" s="17">
        <v>0.232278513102228</v>
      </c>
      <c r="AD9" s="17"/>
      <c r="AE9" s="17">
        <v>0.29127476614290498</v>
      </c>
      <c r="AF9" s="17">
        <v>0.26745544530496101</v>
      </c>
      <c r="AG9" s="17">
        <v>0.318632804164454</v>
      </c>
      <c r="AH9" s="17"/>
      <c r="AI9" s="17">
        <v>0.34891953072881099</v>
      </c>
      <c r="AJ9" s="17">
        <v>0.24351478329856099</v>
      </c>
      <c r="AK9" s="17">
        <v>0.33631983206706001</v>
      </c>
      <c r="AL9" s="17">
        <v>0.437904739020679</v>
      </c>
      <c r="AM9" s="17">
        <v>0.258959578737397</v>
      </c>
      <c r="AN9" s="17"/>
      <c r="AO9" s="17">
        <v>0.37924233799881402</v>
      </c>
      <c r="AP9" s="17">
        <v>0.25378482976366001</v>
      </c>
      <c r="AQ9" s="17">
        <v>0.29205843017911698</v>
      </c>
      <c r="AR9" s="17"/>
      <c r="AS9" s="17">
        <v>0.247890706301753</v>
      </c>
      <c r="AT9" s="17">
        <v>0.28142907930965499</v>
      </c>
      <c r="AU9" s="17">
        <v>0.28576976417545902</v>
      </c>
      <c r="AV9" s="17">
        <v>0.370249372688919</v>
      </c>
      <c r="AW9" s="17">
        <v>0.20993159073321299</v>
      </c>
      <c r="AX9" s="17"/>
      <c r="AY9" s="17">
        <v>7.4638377225114697E-2</v>
      </c>
      <c r="AZ9" s="17">
        <v>0.19986695051933601</v>
      </c>
      <c r="BA9" s="17">
        <v>0.18350129377603</v>
      </c>
      <c r="BB9" s="17">
        <v>0.216362033287535</v>
      </c>
      <c r="BC9" s="17">
        <v>0.29077601805541498</v>
      </c>
      <c r="BD9" s="17">
        <v>0.31071566816012502</v>
      </c>
      <c r="BE9" s="17">
        <v>0.33095902040393099</v>
      </c>
      <c r="BF9" s="17">
        <v>0.315378370165462</v>
      </c>
      <c r="BG9" s="17">
        <v>0.304379027754067</v>
      </c>
      <c r="BH9" s="17">
        <v>0.26955302062495501</v>
      </c>
      <c r="BI9" s="17">
        <v>0.34637050467465802</v>
      </c>
      <c r="BJ9" s="17">
        <v>0.35908332829320899</v>
      </c>
      <c r="BK9" s="17">
        <v>0.35035414748933202</v>
      </c>
      <c r="BL9" s="17">
        <v>0.28012317157421901</v>
      </c>
      <c r="BM9" s="17">
        <v>0.31206091935336699</v>
      </c>
      <c r="BN9" s="17">
        <v>0.30225727452405199</v>
      </c>
      <c r="BO9" s="17"/>
      <c r="BP9" s="17">
        <v>0.31015555196226602</v>
      </c>
      <c r="BQ9" s="17">
        <v>0.29192251577425699</v>
      </c>
      <c r="BR9" s="17">
        <v>0.257510550136896</v>
      </c>
      <c r="BS9" s="17">
        <v>0.289429089498908</v>
      </c>
      <c r="BT9" s="17">
        <v>0.27801918629420203</v>
      </c>
      <c r="BU9" s="17">
        <v>0.24451906227960099</v>
      </c>
      <c r="BV9" s="17"/>
      <c r="BW9" s="17">
        <v>0.20321534129587501</v>
      </c>
      <c r="BX9" s="17">
        <v>0.30242548899891603</v>
      </c>
      <c r="BY9" s="17">
        <v>0.28194352542605899</v>
      </c>
      <c r="BZ9" s="17">
        <v>0.28610408098781598</v>
      </c>
      <c r="CA9" s="17">
        <v>0.31897140103897098</v>
      </c>
      <c r="CB9" s="17">
        <v>0.27861725916441199</v>
      </c>
      <c r="CC9" s="17">
        <v>0.243237729429504</v>
      </c>
      <c r="CD9" s="17">
        <v>0.25305232062699301</v>
      </c>
      <c r="CE9" s="17"/>
      <c r="CF9" s="17">
        <v>0.32267558789970002</v>
      </c>
      <c r="CG9" s="17">
        <v>0.31422735769285898</v>
      </c>
      <c r="CH9" s="17">
        <v>0.29342191604360901</v>
      </c>
      <c r="CI9" s="17">
        <v>0.210431153760787</v>
      </c>
      <c r="CJ9" s="17">
        <v>0.163088448005313</v>
      </c>
      <c r="CK9" s="17"/>
      <c r="CL9" s="17">
        <v>0.29782344531295901</v>
      </c>
      <c r="CM9" s="17"/>
      <c r="CN9" s="17">
        <v>0.224154241401813</v>
      </c>
      <c r="CO9" s="17">
        <v>0.36119300407292798</v>
      </c>
      <c r="CP9" s="17">
        <v>0.36962782043988401</v>
      </c>
    </row>
    <row r="10" spans="2:94" ht="87" x14ac:dyDescent="0.35">
      <c r="B10" s="18" t="s">
        <v>417</v>
      </c>
      <c r="C10" s="17">
        <v>0.58430665253605796</v>
      </c>
      <c r="D10" s="17">
        <v>0.59295138301477301</v>
      </c>
      <c r="E10" s="17">
        <v>0.57181943997451701</v>
      </c>
      <c r="F10" s="17"/>
      <c r="G10" s="17">
        <v>0.58014524746932095</v>
      </c>
      <c r="H10" s="17">
        <v>0.57136798986631898</v>
      </c>
      <c r="I10" s="17">
        <v>0.57935041096970097</v>
      </c>
      <c r="J10" s="17">
        <v>0.62265443349956795</v>
      </c>
      <c r="K10" s="17">
        <v>0.56437287987393603</v>
      </c>
      <c r="L10" s="17">
        <v>0.58431931624640099</v>
      </c>
      <c r="M10" s="17"/>
      <c r="N10" s="17">
        <v>0.57590154206570399</v>
      </c>
      <c r="O10" s="17">
        <v>0.60588901251504002</v>
      </c>
      <c r="P10" s="17">
        <v>0.58362649982345605</v>
      </c>
      <c r="Q10" s="17">
        <v>0.571578161294645</v>
      </c>
      <c r="R10" s="17"/>
      <c r="S10" s="17">
        <v>0.537404457972537</v>
      </c>
      <c r="T10" s="17">
        <v>0.56793567810768597</v>
      </c>
      <c r="U10" s="17">
        <v>0.557559059362294</v>
      </c>
      <c r="V10" s="17">
        <v>0.58418233541406095</v>
      </c>
      <c r="W10" s="17">
        <v>0.55509159873477099</v>
      </c>
      <c r="X10" s="17">
        <v>0.61490666891493295</v>
      </c>
      <c r="Y10" s="17">
        <v>0.57005449992761503</v>
      </c>
      <c r="Z10" s="17">
        <v>0.61227324608199596</v>
      </c>
      <c r="AA10" s="17">
        <v>0.56696426717369097</v>
      </c>
      <c r="AB10" s="17">
        <v>0.68412963744450295</v>
      </c>
      <c r="AC10" s="17">
        <v>0.665625214554319</v>
      </c>
      <c r="AD10" s="17"/>
      <c r="AE10" s="17">
        <v>0.56719327047093704</v>
      </c>
      <c r="AF10" s="17">
        <v>0.63508919248034001</v>
      </c>
      <c r="AG10" s="17">
        <v>0.48829334626025001</v>
      </c>
      <c r="AH10" s="17"/>
      <c r="AI10" s="17">
        <v>0.52901367104173902</v>
      </c>
      <c r="AJ10" s="17">
        <v>0.64522674770483102</v>
      </c>
      <c r="AK10" s="17">
        <v>0.63098821996842802</v>
      </c>
      <c r="AL10" s="17">
        <v>0.48151666264423298</v>
      </c>
      <c r="AM10" s="17">
        <v>0.482516252646706</v>
      </c>
      <c r="AN10" s="17"/>
      <c r="AO10" s="17">
        <v>0.51334273465933999</v>
      </c>
      <c r="AP10" s="17">
        <v>0.645718984319681</v>
      </c>
      <c r="AQ10" s="17">
        <v>0.64912641715768904</v>
      </c>
      <c r="AR10" s="17"/>
      <c r="AS10" s="17">
        <v>0.54575436358756602</v>
      </c>
      <c r="AT10" s="17">
        <v>0.59018574392647005</v>
      </c>
      <c r="AU10" s="17">
        <v>0.61629223782720999</v>
      </c>
      <c r="AV10" s="17">
        <v>0.55366017813825996</v>
      </c>
      <c r="AW10" s="17">
        <v>0.57136616074180102</v>
      </c>
      <c r="AX10" s="17"/>
      <c r="AY10" s="17">
        <v>0.68932030566327795</v>
      </c>
      <c r="AZ10" s="17">
        <v>0.56664491958985896</v>
      </c>
      <c r="BA10" s="17">
        <v>0.70106883322521096</v>
      </c>
      <c r="BB10" s="17">
        <v>0.61691659544932698</v>
      </c>
      <c r="BC10" s="17">
        <v>0.55077655903839795</v>
      </c>
      <c r="BD10" s="17">
        <v>0.53143467030690295</v>
      </c>
      <c r="BE10" s="17">
        <v>0.53784132452333699</v>
      </c>
      <c r="BF10" s="17">
        <v>0.61231666228999204</v>
      </c>
      <c r="BG10" s="17">
        <v>0.58916914111325402</v>
      </c>
      <c r="BH10" s="17">
        <v>0.62469788266929105</v>
      </c>
      <c r="BI10" s="17">
        <v>0.56789014923636005</v>
      </c>
      <c r="BJ10" s="17">
        <v>0.56521786318827105</v>
      </c>
      <c r="BK10" s="17">
        <v>0.61376302142226002</v>
      </c>
      <c r="BL10" s="17">
        <v>0.60328108002902003</v>
      </c>
      <c r="BM10" s="17">
        <v>0.63212845175086496</v>
      </c>
      <c r="BN10" s="17">
        <v>0.66056005854386801</v>
      </c>
      <c r="BO10" s="17"/>
      <c r="BP10" s="17">
        <v>0.59306797574813097</v>
      </c>
      <c r="BQ10" s="17">
        <v>0.57053245515340401</v>
      </c>
      <c r="BR10" s="17">
        <v>0.600441307091651</v>
      </c>
      <c r="BS10" s="17">
        <v>0.56906897370245801</v>
      </c>
      <c r="BT10" s="17">
        <v>0.58759205188605601</v>
      </c>
      <c r="BU10" s="17">
        <v>0.63423574144515105</v>
      </c>
      <c r="BV10" s="17"/>
      <c r="BW10" s="17">
        <v>0.61189932368657995</v>
      </c>
      <c r="BX10" s="17">
        <v>0.55990475495191305</v>
      </c>
      <c r="BY10" s="17">
        <v>0.60201597048252098</v>
      </c>
      <c r="BZ10" s="17">
        <v>0.58970708492768298</v>
      </c>
      <c r="CA10" s="17">
        <v>0.61429041225403203</v>
      </c>
      <c r="CB10" s="17">
        <v>0.580441059354043</v>
      </c>
      <c r="CC10" s="17">
        <v>0.62307211571453602</v>
      </c>
      <c r="CD10" s="17">
        <v>0.57607016237331798</v>
      </c>
      <c r="CE10" s="17"/>
      <c r="CF10" s="17">
        <v>0.58706066620762398</v>
      </c>
      <c r="CG10" s="17">
        <v>0.56643967790206695</v>
      </c>
      <c r="CH10" s="17">
        <v>0.57818950442269201</v>
      </c>
      <c r="CI10" s="17">
        <v>0.62507102790850699</v>
      </c>
      <c r="CJ10" s="17">
        <v>0.66029153655378303</v>
      </c>
      <c r="CK10" s="17"/>
      <c r="CL10" s="17">
        <v>0.60049157155851896</v>
      </c>
      <c r="CM10" s="17"/>
      <c r="CN10" s="17">
        <v>0.634607584460393</v>
      </c>
      <c r="CO10" s="17">
        <v>0.50833179824695096</v>
      </c>
      <c r="CP10" s="17">
        <v>0.53124649886689901</v>
      </c>
    </row>
    <row r="11" spans="2:94" x14ac:dyDescent="0.35">
      <c r="B11" s="18" t="s">
        <v>144</v>
      </c>
      <c r="C11" s="19">
        <v>0.12857052800407001</v>
      </c>
      <c r="D11" s="19">
        <v>9.6755410354297897E-2</v>
      </c>
      <c r="E11" s="19">
        <v>0.16170078397794899</v>
      </c>
      <c r="F11" s="19"/>
      <c r="G11" s="19">
        <v>9.3753539529034494E-2</v>
      </c>
      <c r="H11" s="19">
        <v>9.2743855136204006E-2</v>
      </c>
      <c r="I11" s="19">
        <v>0.148098655781814</v>
      </c>
      <c r="J11" s="19">
        <v>0.128299421041807</v>
      </c>
      <c r="K11" s="19">
        <v>0.17316335366550201</v>
      </c>
      <c r="L11" s="19">
        <v>0.135857556557968</v>
      </c>
      <c r="M11" s="19"/>
      <c r="N11" s="19">
        <v>7.7469216811819397E-2</v>
      </c>
      <c r="O11" s="19">
        <v>0.11416054271984399</v>
      </c>
      <c r="P11" s="19">
        <v>0.12973205496960399</v>
      </c>
      <c r="Q11" s="19">
        <v>0.19799429180091799</v>
      </c>
      <c r="R11" s="19"/>
      <c r="S11" s="19">
        <v>0.12803451824745099</v>
      </c>
      <c r="T11" s="19">
        <v>0.14816692220397601</v>
      </c>
      <c r="U11" s="19">
        <v>0.17734220940322501</v>
      </c>
      <c r="V11" s="19">
        <v>0.131125183719281</v>
      </c>
      <c r="W11" s="19">
        <v>7.6341314893565201E-2</v>
      </c>
      <c r="X11" s="19">
        <v>0.13263816027682401</v>
      </c>
      <c r="Y11" s="19">
        <v>0.136812190633746</v>
      </c>
      <c r="Z11" s="19">
        <v>0.10014859113070999</v>
      </c>
      <c r="AA11" s="19">
        <v>0.12937369110922201</v>
      </c>
      <c r="AB11" s="19">
        <v>0.110082314655672</v>
      </c>
      <c r="AC11" s="19">
        <v>0.102096272343453</v>
      </c>
      <c r="AD11" s="19"/>
      <c r="AE11" s="19">
        <v>0.14153196338615801</v>
      </c>
      <c r="AF11" s="19">
        <v>9.7455362214698998E-2</v>
      </c>
      <c r="AG11" s="19">
        <v>0.193073849575296</v>
      </c>
      <c r="AH11" s="19"/>
      <c r="AI11" s="19">
        <v>0.12206679822944901</v>
      </c>
      <c r="AJ11" s="19">
        <v>0.111258468996609</v>
      </c>
      <c r="AK11" s="19">
        <v>3.2691947964512601E-2</v>
      </c>
      <c r="AL11" s="19">
        <v>8.0578598335088097E-2</v>
      </c>
      <c r="AM11" s="19">
        <v>0.258524168615897</v>
      </c>
      <c r="AN11" s="19"/>
      <c r="AO11" s="19">
        <v>0.107414927341846</v>
      </c>
      <c r="AP11" s="19">
        <v>0.100496185916659</v>
      </c>
      <c r="AQ11" s="19">
        <v>5.8815152663193197E-2</v>
      </c>
      <c r="AR11" s="19"/>
      <c r="AS11" s="19">
        <v>0.20635493011068101</v>
      </c>
      <c r="AT11" s="19">
        <v>0.12838517676387401</v>
      </c>
      <c r="AU11" s="19">
        <v>9.7937997997330495E-2</v>
      </c>
      <c r="AV11" s="19">
        <v>7.6090449172820707E-2</v>
      </c>
      <c r="AW11" s="19">
        <v>0.21870224852498599</v>
      </c>
      <c r="AX11" s="19"/>
      <c r="AY11" s="19">
        <v>0.236041317111607</v>
      </c>
      <c r="AZ11" s="19">
        <v>0.233488129890806</v>
      </c>
      <c r="BA11" s="19">
        <v>0.11542987299875899</v>
      </c>
      <c r="BB11" s="19">
        <v>0.16672137126313799</v>
      </c>
      <c r="BC11" s="19">
        <v>0.15844742290618699</v>
      </c>
      <c r="BD11" s="19">
        <v>0.157849661532972</v>
      </c>
      <c r="BE11" s="19">
        <v>0.13119965507273201</v>
      </c>
      <c r="BF11" s="19">
        <v>7.23049675445466E-2</v>
      </c>
      <c r="BG11" s="19">
        <v>0.106451831132679</v>
      </c>
      <c r="BH11" s="19">
        <v>0.105749096705754</v>
      </c>
      <c r="BI11" s="19">
        <v>8.5739346088981594E-2</v>
      </c>
      <c r="BJ11" s="19">
        <v>7.5698808518520094E-2</v>
      </c>
      <c r="BK11" s="19">
        <v>3.5882831088408E-2</v>
      </c>
      <c r="BL11" s="19">
        <v>0.116595748396761</v>
      </c>
      <c r="BM11" s="19">
        <v>5.58106288957681E-2</v>
      </c>
      <c r="BN11" s="19">
        <v>3.71826669320795E-2</v>
      </c>
      <c r="BO11" s="19"/>
      <c r="BP11" s="19">
        <v>9.6776472289603399E-2</v>
      </c>
      <c r="BQ11" s="19">
        <v>0.13754502907233901</v>
      </c>
      <c r="BR11" s="19">
        <v>0.142048142771453</v>
      </c>
      <c r="BS11" s="19">
        <v>0.14150193679863399</v>
      </c>
      <c r="BT11" s="19">
        <v>0.13438876181974299</v>
      </c>
      <c r="BU11" s="19">
        <v>0.121245196275248</v>
      </c>
      <c r="BV11" s="19"/>
      <c r="BW11" s="19">
        <v>0.184885335017545</v>
      </c>
      <c r="BX11" s="19">
        <v>0.137669756049171</v>
      </c>
      <c r="BY11" s="19">
        <v>0.11604050409142</v>
      </c>
      <c r="BZ11" s="19">
        <v>0.124188834084501</v>
      </c>
      <c r="CA11" s="19">
        <v>6.6738186706996494E-2</v>
      </c>
      <c r="CB11" s="19">
        <v>0.14094168148154601</v>
      </c>
      <c r="CC11" s="19">
        <v>0.13369015485596</v>
      </c>
      <c r="CD11" s="19">
        <v>0.17087751699968801</v>
      </c>
      <c r="CE11" s="19"/>
      <c r="CF11" s="19">
        <v>9.0263745892676897E-2</v>
      </c>
      <c r="CG11" s="19">
        <v>0.119332964405075</v>
      </c>
      <c r="CH11" s="19">
        <v>0.128388579533699</v>
      </c>
      <c r="CI11" s="19">
        <v>0.16449781833070701</v>
      </c>
      <c r="CJ11" s="19">
        <v>0.176620015440904</v>
      </c>
      <c r="CK11" s="19"/>
      <c r="CL11" s="19">
        <v>0.10168498312852201</v>
      </c>
      <c r="CM11" s="19"/>
      <c r="CN11" s="19">
        <v>0.14123817413779399</v>
      </c>
      <c r="CO11" s="19">
        <v>0.130475197680121</v>
      </c>
      <c r="CP11" s="19">
        <v>9.9125680693217103E-2</v>
      </c>
    </row>
    <row r="12" spans="2:94" x14ac:dyDescent="0.35">
      <c r="B12" s="16" t="s">
        <v>225</v>
      </c>
    </row>
    <row r="13" spans="2:94" x14ac:dyDescent="0.35">
      <c r="B13" t="s">
        <v>126</v>
      </c>
    </row>
    <row r="14" spans="2:94" x14ac:dyDescent="0.35">
      <c r="B14" t="s">
        <v>127</v>
      </c>
    </row>
    <row r="16" spans="2:94" x14ac:dyDescent="0.35">
      <c r="B16"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CP16"/>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2078</v>
      </c>
      <c r="D7" s="10">
        <v>1002</v>
      </c>
      <c r="E7" s="10">
        <v>1067</v>
      </c>
      <c r="F7" s="10"/>
      <c r="G7" s="10">
        <v>307</v>
      </c>
      <c r="H7" s="10">
        <v>382</v>
      </c>
      <c r="I7" s="10">
        <v>349</v>
      </c>
      <c r="J7" s="10">
        <v>356</v>
      </c>
      <c r="K7" s="10">
        <v>306</v>
      </c>
      <c r="L7" s="10">
        <v>378</v>
      </c>
      <c r="M7" s="10"/>
      <c r="N7" s="10">
        <v>569</v>
      </c>
      <c r="O7" s="10">
        <v>569</v>
      </c>
      <c r="P7" s="10">
        <v>438</v>
      </c>
      <c r="Q7" s="10">
        <v>492</v>
      </c>
      <c r="R7" s="10"/>
      <c r="S7" s="10">
        <v>277</v>
      </c>
      <c r="T7" s="10">
        <v>288</v>
      </c>
      <c r="U7" s="10">
        <v>177</v>
      </c>
      <c r="V7" s="10">
        <v>206</v>
      </c>
      <c r="W7" s="10">
        <v>142</v>
      </c>
      <c r="X7" s="10">
        <v>185</v>
      </c>
      <c r="Y7" s="10">
        <v>191</v>
      </c>
      <c r="Z7" s="10">
        <v>87</v>
      </c>
      <c r="AA7" s="10">
        <v>241</v>
      </c>
      <c r="AB7" s="10">
        <v>173</v>
      </c>
      <c r="AC7" s="10">
        <v>111</v>
      </c>
      <c r="AD7" s="10"/>
      <c r="AE7" s="10">
        <v>742</v>
      </c>
      <c r="AF7" s="10">
        <v>801</v>
      </c>
      <c r="AG7" s="10">
        <v>323</v>
      </c>
      <c r="AH7" s="10"/>
      <c r="AI7" s="10">
        <v>715</v>
      </c>
      <c r="AJ7" s="10">
        <v>589</v>
      </c>
      <c r="AK7" s="10">
        <v>143</v>
      </c>
      <c r="AL7" s="10">
        <v>33</v>
      </c>
      <c r="AM7" s="10">
        <v>279</v>
      </c>
      <c r="AN7" s="10"/>
      <c r="AO7" s="10">
        <v>388</v>
      </c>
      <c r="AP7" s="10">
        <v>778</v>
      </c>
      <c r="AQ7" s="10">
        <v>147</v>
      </c>
      <c r="AR7" s="10"/>
      <c r="AS7" s="10">
        <v>464</v>
      </c>
      <c r="AT7" s="10">
        <v>508</v>
      </c>
      <c r="AU7" s="10">
        <v>556</v>
      </c>
      <c r="AV7" s="10">
        <v>252</v>
      </c>
      <c r="AW7" s="10">
        <v>18</v>
      </c>
      <c r="AX7" s="10"/>
      <c r="AY7" s="10">
        <v>18</v>
      </c>
      <c r="AZ7" s="10">
        <v>90</v>
      </c>
      <c r="BA7" s="10">
        <v>143</v>
      </c>
      <c r="BB7" s="10">
        <v>150</v>
      </c>
      <c r="BC7" s="10">
        <v>200</v>
      </c>
      <c r="BD7" s="10">
        <v>219</v>
      </c>
      <c r="BE7" s="10">
        <v>208</v>
      </c>
      <c r="BF7" s="10">
        <v>158</v>
      </c>
      <c r="BG7" s="10">
        <v>144</v>
      </c>
      <c r="BH7" s="10">
        <v>117</v>
      </c>
      <c r="BI7" s="10">
        <v>172</v>
      </c>
      <c r="BJ7" s="10">
        <v>106</v>
      </c>
      <c r="BK7" s="10">
        <v>95</v>
      </c>
      <c r="BL7" s="10">
        <v>41</v>
      </c>
      <c r="BM7" s="10">
        <v>32</v>
      </c>
      <c r="BN7" s="10">
        <v>77</v>
      </c>
      <c r="BO7" s="10"/>
      <c r="BP7" s="10">
        <v>458</v>
      </c>
      <c r="BQ7" s="10">
        <v>583</v>
      </c>
      <c r="BR7" s="10">
        <v>283</v>
      </c>
      <c r="BS7" s="10">
        <v>420</v>
      </c>
      <c r="BT7" s="10">
        <v>225</v>
      </c>
      <c r="BU7" s="10">
        <v>109</v>
      </c>
      <c r="BV7" s="10"/>
      <c r="BW7" s="10">
        <v>81</v>
      </c>
      <c r="BX7" s="10">
        <v>480</v>
      </c>
      <c r="BY7" s="10">
        <v>618</v>
      </c>
      <c r="BZ7" s="10">
        <v>400</v>
      </c>
      <c r="CA7" s="10">
        <v>200</v>
      </c>
      <c r="CB7" s="10">
        <v>80</v>
      </c>
      <c r="CC7" s="10">
        <v>50</v>
      </c>
      <c r="CD7" s="10">
        <v>82</v>
      </c>
      <c r="CE7" s="10"/>
      <c r="CF7" s="10">
        <v>166</v>
      </c>
      <c r="CG7" s="10">
        <v>743</v>
      </c>
      <c r="CH7" s="10">
        <v>781</v>
      </c>
      <c r="CI7" s="10">
        <v>317</v>
      </c>
      <c r="CJ7" s="10">
        <v>71</v>
      </c>
      <c r="CK7" s="10"/>
      <c r="CL7" s="10">
        <v>234</v>
      </c>
      <c r="CM7" s="10"/>
      <c r="CN7" s="10">
        <v>1164</v>
      </c>
      <c r="CO7" s="10">
        <v>419</v>
      </c>
      <c r="CP7" s="10">
        <v>495</v>
      </c>
    </row>
    <row r="8" spans="2:94" ht="30" customHeight="1" x14ac:dyDescent="0.35">
      <c r="B8" s="11" t="s">
        <v>20</v>
      </c>
      <c r="C8" s="11">
        <v>2078</v>
      </c>
      <c r="D8" s="11">
        <v>988</v>
      </c>
      <c r="E8" s="11">
        <v>1081</v>
      </c>
      <c r="F8" s="11"/>
      <c r="G8" s="11">
        <v>300</v>
      </c>
      <c r="H8" s="11">
        <v>370</v>
      </c>
      <c r="I8" s="11">
        <v>339</v>
      </c>
      <c r="J8" s="11">
        <v>349</v>
      </c>
      <c r="K8" s="11">
        <v>289</v>
      </c>
      <c r="L8" s="11">
        <v>432</v>
      </c>
      <c r="M8" s="11"/>
      <c r="N8" s="11">
        <v>554</v>
      </c>
      <c r="O8" s="11">
        <v>556</v>
      </c>
      <c r="P8" s="11">
        <v>441</v>
      </c>
      <c r="Q8" s="11">
        <v>518</v>
      </c>
      <c r="R8" s="11"/>
      <c r="S8" s="11">
        <v>286</v>
      </c>
      <c r="T8" s="11">
        <v>280</v>
      </c>
      <c r="U8" s="11">
        <v>179</v>
      </c>
      <c r="V8" s="11">
        <v>196</v>
      </c>
      <c r="W8" s="11">
        <v>142</v>
      </c>
      <c r="X8" s="11">
        <v>192</v>
      </c>
      <c r="Y8" s="11">
        <v>181</v>
      </c>
      <c r="Z8" s="11">
        <v>85</v>
      </c>
      <c r="AA8" s="11">
        <v>230</v>
      </c>
      <c r="AB8" s="11">
        <v>197</v>
      </c>
      <c r="AC8" s="11">
        <v>110</v>
      </c>
      <c r="AD8" s="11"/>
      <c r="AE8" s="11">
        <v>755</v>
      </c>
      <c r="AF8" s="11">
        <v>801</v>
      </c>
      <c r="AG8" s="11">
        <v>316</v>
      </c>
      <c r="AH8" s="11"/>
      <c r="AI8" s="11">
        <v>726</v>
      </c>
      <c r="AJ8" s="11">
        <v>585</v>
      </c>
      <c r="AK8" s="11">
        <v>141</v>
      </c>
      <c r="AL8" s="11">
        <v>34</v>
      </c>
      <c r="AM8" s="11">
        <v>274</v>
      </c>
      <c r="AN8" s="11"/>
      <c r="AO8" s="11">
        <v>394</v>
      </c>
      <c r="AP8" s="11">
        <v>771</v>
      </c>
      <c r="AQ8" s="11">
        <v>147</v>
      </c>
      <c r="AR8" s="11"/>
      <c r="AS8" s="11">
        <v>477</v>
      </c>
      <c r="AT8" s="11">
        <v>505</v>
      </c>
      <c r="AU8" s="11">
        <v>546</v>
      </c>
      <c r="AV8" s="11">
        <v>247</v>
      </c>
      <c r="AW8" s="11">
        <v>17</v>
      </c>
      <c r="AX8" s="11"/>
      <c r="AY8" s="11">
        <v>17</v>
      </c>
      <c r="AZ8" s="11">
        <v>89</v>
      </c>
      <c r="BA8" s="11">
        <v>147</v>
      </c>
      <c r="BB8" s="11">
        <v>152</v>
      </c>
      <c r="BC8" s="11">
        <v>202</v>
      </c>
      <c r="BD8" s="11">
        <v>224</v>
      </c>
      <c r="BE8" s="11">
        <v>210</v>
      </c>
      <c r="BF8" s="11">
        <v>158</v>
      </c>
      <c r="BG8" s="11">
        <v>143</v>
      </c>
      <c r="BH8" s="11">
        <v>114</v>
      </c>
      <c r="BI8" s="11">
        <v>170</v>
      </c>
      <c r="BJ8" s="11">
        <v>104</v>
      </c>
      <c r="BK8" s="11">
        <v>93</v>
      </c>
      <c r="BL8" s="11">
        <v>40</v>
      </c>
      <c r="BM8" s="11">
        <v>31</v>
      </c>
      <c r="BN8" s="11">
        <v>74</v>
      </c>
      <c r="BO8" s="11"/>
      <c r="BP8" s="11">
        <v>455</v>
      </c>
      <c r="BQ8" s="11">
        <v>585</v>
      </c>
      <c r="BR8" s="11">
        <v>279</v>
      </c>
      <c r="BS8" s="11">
        <v>422</v>
      </c>
      <c r="BT8" s="11">
        <v>227</v>
      </c>
      <c r="BU8" s="11">
        <v>111</v>
      </c>
      <c r="BV8" s="11"/>
      <c r="BW8" s="11">
        <v>81</v>
      </c>
      <c r="BX8" s="11">
        <v>480</v>
      </c>
      <c r="BY8" s="11">
        <v>627</v>
      </c>
      <c r="BZ8" s="11">
        <v>400</v>
      </c>
      <c r="CA8" s="11">
        <v>197</v>
      </c>
      <c r="CB8" s="11">
        <v>79</v>
      </c>
      <c r="CC8" s="11">
        <v>50</v>
      </c>
      <c r="CD8" s="11">
        <v>80</v>
      </c>
      <c r="CE8" s="11"/>
      <c r="CF8" s="11">
        <v>166</v>
      </c>
      <c r="CG8" s="11">
        <v>750</v>
      </c>
      <c r="CH8" s="11">
        <v>779</v>
      </c>
      <c r="CI8" s="11">
        <v>313</v>
      </c>
      <c r="CJ8" s="11">
        <v>70</v>
      </c>
      <c r="CK8" s="11"/>
      <c r="CL8" s="11">
        <v>236</v>
      </c>
      <c r="CM8" s="11"/>
      <c r="CN8" s="11">
        <v>1162</v>
      </c>
      <c r="CO8" s="11">
        <v>415</v>
      </c>
      <c r="CP8" s="11">
        <v>502</v>
      </c>
    </row>
    <row r="9" spans="2:94" ht="72.5" x14ac:dyDescent="0.35">
      <c r="B9" s="18" t="s">
        <v>415</v>
      </c>
      <c r="C9" s="17">
        <v>0.30207172067058502</v>
      </c>
      <c r="D9" s="17">
        <v>0.33227531203515998</v>
      </c>
      <c r="E9" s="17">
        <v>0.277013254911055</v>
      </c>
      <c r="F9" s="17"/>
      <c r="G9" s="17">
        <v>0.27085150458555002</v>
      </c>
      <c r="H9" s="17">
        <v>0.323460218931167</v>
      </c>
      <c r="I9" s="17">
        <v>0.29761087762462102</v>
      </c>
      <c r="J9" s="17">
        <v>0.27541478513390699</v>
      </c>
      <c r="K9" s="17">
        <v>0.28546883806294099</v>
      </c>
      <c r="L9" s="17">
        <v>0.34151768888042899</v>
      </c>
      <c r="M9" s="17"/>
      <c r="N9" s="17">
        <v>0.33197245910183698</v>
      </c>
      <c r="O9" s="17">
        <v>0.28462922971344901</v>
      </c>
      <c r="P9" s="17">
        <v>0.323151077071339</v>
      </c>
      <c r="Q9" s="17">
        <v>0.270556844797817</v>
      </c>
      <c r="R9" s="17"/>
      <c r="S9" s="17">
        <v>0.33293590732594502</v>
      </c>
      <c r="T9" s="17">
        <v>0.30354954684211799</v>
      </c>
      <c r="U9" s="17">
        <v>0.31841432311779599</v>
      </c>
      <c r="V9" s="17">
        <v>0.33519630225306202</v>
      </c>
      <c r="W9" s="17">
        <v>0.345859155292424</v>
      </c>
      <c r="X9" s="17">
        <v>0.28026422667254702</v>
      </c>
      <c r="Y9" s="17">
        <v>0.29498791209840503</v>
      </c>
      <c r="Z9" s="17">
        <v>0.25667349103893899</v>
      </c>
      <c r="AA9" s="17">
        <v>0.264138606638122</v>
      </c>
      <c r="AB9" s="17">
        <v>0.25608548214378501</v>
      </c>
      <c r="AC9" s="17">
        <v>0.32262603498092401</v>
      </c>
      <c r="AD9" s="17"/>
      <c r="AE9" s="17">
        <v>0.33700272002782</v>
      </c>
      <c r="AF9" s="17">
        <v>0.30007250376760197</v>
      </c>
      <c r="AG9" s="17">
        <v>0.26952026100884902</v>
      </c>
      <c r="AH9" s="17"/>
      <c r="AI9" s="17">
        <v>0.37976163731263302</v>
      </c>
      <c r="AJ9" s="17">
        <v>0.25887786085786701</v>
      </c>
      <c r="AK9" s="17">
        <v>0.30307644776245501</v>
      </c>
      <c r="AL9" s="17">
        <v>0.414661031406999</v>
      </c>
      <c r="AM9" s="17">
        <v>0.28389754867516398</v>
      </c>
      <c r="AN9" s="17"/>
      <c r="AO9" s="17">
        <v>0.40570905429050802</v>
      </c>
      <c r="AP9" s="17">
        <v>0.269687761238662</v>
      </c>
      <c r="AQ9" s="17">
        <v>0.275771980245615</v>
      </c>
      <c r="AR9" s="17"/>
      <c r="AS9" s="17">
        <v>0.26192661235693399</v>
      </c>
      <c r="AT9" s="17">
        <v>0.308024261406877</v>
      </c>
      <c r="AU9" s="17">
        <v>0.28067081001928601</v>
      </c>
      <c r="AV9" s="17">
        <v>0.37129620945664299</v>
      </c>
      <c r="AW9" s="17">
        <v>0.223753520671026</v>
      </c>
      <c r="AX9" s="17"/>
      <c r="AY9" s="17">
        <v>0.217517431848256</v>
      </c>
      <c r="AZ9" s="17">
        <v>0.26476286877510702</v>
      </c>
      <c r="BA9" s="17">
        <v>0.28827449020172102</v>
      </c>
      <c r="BB9" s="17">
        <v>0.27870621386630001</v>
      </c>
      <c r="BC9" s="17">
        <v>0.29181888683406998</v>
      </c>
      <c r="BD9" s="17">
        <v>0.25715253943871502</v>
      </c>
      <c r="BE9" s="17">
        <v>0.31869130256637401</v>
      </c>
      <c r="BF9" s="17">
        <v>0.272776691197467</v>
      </c>
      <c r="BG9" s="17">
        <v>0.25580048583089798</v>
      </c>
      <c r="BH9" s="17">
        <v>0.45463391484299098</v>
      </c>
      <c r="BI9" s="17">
        <v>0.35628578957622697</v>
      </c>
      <c r="BJ9" s="17">
        <v>0.361371281991266</v>
      </c>
      <c r="BK9" s="17">
        <v>0.337476996608083</v>
      </c>
      <c r="BL9" s="17">
        <v>0.30934254651954002</v>
      </c>
      <c r="BM9" s="17">
        <v>0.24746909885483301</v>
      </c>
      <c r="BN9" s="17">
        <v>0.42283251260030302</v>
      </c>
      <c r="BO9" s="17"/>
      <c r="BP9" s="17">
        <v>0.32204301243112698</v>
      </c>
      <c r="BQ9" s="17">
        <v>0.30080769964500897</v>
      </c>
      <c r="BR9" s="17">
        <v>0.27495154031692698</v>
      </c>
      <c r="BS9" s="17">
        <v>0.30130431728409002</v>
      </c>
      <c r="BT9" s="17">
        <v>0.29554010534283898</v>
      </c>
      <c r="BU9" s="17">
        <v>0.31138640912817001</v>
      </c>
      <c r="BV9" s="17"/>
      <c r="BW9" s="17">
        <v>0.33377094003984198</v>
      </c>
      <c r="BX9" s="17">
        <v>0.29507788865094697</v>
      </c>
      <c r="BY9" s="17">
        <v>0.302765634212045</v>
      </c>
      <c r="BZ9" s="17">
        <v>0.29235301639026601</v>
      </c>
      <c r="CA9" s="17">
        <v>0.31575870545196399</v>
      </c>
      <c r="CB9" s="17">
        <v>0.36081392614610502</v>
      </c>
      <c r="CC9" s="17">
        <v>0.36132515959663603</v>
      </c>
      <c r="CD9" s="17">
        <v>0.299197406862515</v>
      </c>
      <c r="CE9" s="17"/>
      <c r="CF9" s="17">
        <v>0.389942910939722</v>
      </c>
      <c r="CG9" s="17">
        <v>0.32993635930211901</v>
      </c>
      <c r="CH9" s="17">
        <v>0.28483350591607098</v>
      </c>
      <c r="CI9" s="17">
        <v>0.25472193935904103</v>
      </c>
      <c r="CJ9" s="17">
        <v>0.198491328303457</v>
      </c>
      <c r="CK9" s="17"/>
      <c r="CL9" s="17">
        <v>0.34697533558835802</v>
      </c>
      <c r="CM9" s="17"/>
      <c r="CN9" s="17">
        <v>0.247051235522561</v>
      </c>
      <c r="CO9" s="17">
        <v>0.33322818212837202</v>
      </c>
      <c r="CP9" s="17">
        <v>0.40371374106220598</v>
      </c>
    </row>
    <row r="10" spans="2:94" ht="72.5" x14ac:dyDescent="0.35">
      <c r="B10" s="18" t="s">
        <v>418</v>
      </c>
      <c r="C10" s="17">
        <v>0.53012006017895097</v>
      </c>
      <c r="D10" s="17">
        <v>0.53237224229681401</v>
      </c>
      <c r="E10" s="17">
        <v>0.52503308496595202</v>
      </c>
      <c r="F10" s="17"/>
      <c r="G10" s="17">
        <v>0.61175037210243</v>
      </c>
      <c r="H10" s="17">
        <v>0.54805850116757404</v>
      </c>
      <c r="I10" s="17">
        <v>0.53047919596672699</v>
      </c>
      <c r="J10" s="17">
        <v>0.52896867683946802</v>
      </c>
      <c r="K10" s="17">
        <v>0.523832796653528</v>
      </c>
      <c r="L10" s="17">
        <v>0.46296491057265698</v>
      </c>
      <c r="M10" s="17"/>
      <c r="N10" s="17">
        <v>0.53715118985425403</v>
      </c>
      <c r="O10" s="17">
        <v>0.55489598142601704</v>
      </c>
      <c r="P10" s="17">
        <v>0.50478113097628896</v>
      </c>
      <c r="Q10" s="17">
        <v>0.51643252520118799</v>
      </c>
      <c r="R10" s="17"/>
      <c r="S10" s="17">
        <v>0.54028751156018695</v>
      </c>
      <c r="T10" s="17">
        <v>0.52782040115682705</v>
      </c>
      <c r="U10" s="17">
        <v>0.50415803877913201</v>
      </c>
      <c r="V10" s="17">
        <v>0.50267327275766904</v>
      </c>
      <c r="W10" s="17">
        <v>0.521363446493886</v>
      </c>
      <c r="X10" s="17">
        <v>0.498865854107093</v>
      </c>
      <c r="Y10" s="17">
        <v>0.539806463666749</v>
      </c>
      <c r="Z10" s="17">
        <v>0.56549909259534603</v>
      </c>
      <c r="AA10" s="17">
        <v>0.51595847588570598</v>
      </c>
      <c r="AB10" s="17">
        <v>0.58739893726192705</v>
      </c>
      <c r="AC10" s="17">
        <v>0.55059916620345895</v>
      </c>
      <c r="AD10" s="17"/>
      <c r="AE10" s="17">
        <v>0.48771733063269501</v>
      </c>
      <c r="AF10" s="17">
        <v>0.54683919619104704</v>
      </c>
      <c r="AG10" s="17">
        <v>0.51668418288637996</v>
      </c>
      <c r="AH10" s="17"/>
      <c r="AI10" s="17">
        <v>0.45450202483185997</v>
      </c>
      <c r="AJ10" s="17">
        <v>0.59872396820572904</v>
      </c>
      <c r="AK10" s="17">
        <v>0.57682760811106504</v>
      </c>
      <c r="AL10" s="17">
        <v>0.50251551290340901</v>
      </c>
      <c r="AM10" s="17">
        <v>0.46618772235946798</v>
      </c>
      <c r="AN10" s="17"/>
      <c r="AO10" s="17">
        <v>0.47823495830469798</v>
      </c>
      <c r="AP10" s="17">
        <v>0.59781425973671898</v>
      </c>
      <c r="AQ10" s="17">
        <v>0.58787747470254303</v>
      </c>
      <c r="AR10" s="17"/>
      <c r="AS10" s="17">
        <v>0.51275144594170396</v>
      </c>
      <c r="AT10" s="17">
        <v>0.54193505559103805</v>
      </c>
      <c r="AU10" s="17">
        <v>0.562825201107088</v>
      </c>
      <c r="AV10" s="17">
        <v>0.50851022355519304</v>
      </c>
      <c r="AW10" s="17">
        <v>0.49790598711049999</v>
      </c>
      <c r="AX10" s="17"/>
      <c r="AY10" s="17">
        <v>0.56220258670659295</v>
      </c>
      <c r="AZ10" s="17">
        <v>0.47025052453990801</v>
      </c>
      <c r="BA10" s="17">
        <v>0.54025400445052696</v>
      </c>
      <c r="BB10" s="17">
        <v>0.53231608840699096</v>
      </c>
      <c r="BC10" s="17">
        <v>0.55702867203412298</v>
      </c>
      <c r="BD10" s="17">
        <v>0.585187436293232</v>
      </c>
      <c r="BE10" s="17">
        <v>0.51065591305618996</v>
      </c>
      <c r="BF10" s="17">
        <v>0.59948192190427496</v>
      </c>
      <c r="BG10" s="17">
        <v>0.61792728664682495</v>
      </c>
      <c r="BH10" s="17">
        <v>0.412184511187142</v>
      </c>
      <c r="BI10" s="17">
        <v>0.48157439466980401</v>
      </c>
      <c r="BJ10" s="17">
        <v>0.55500022908501501</v>
      </c>
      <c r="BK10" s="17">
        <v>0.474127185674732</v>
      </c>
      <c r="BL10" s="17">
        <v>0.58864900872328296</v>
      </c>
      <c r="BM10" s="17">
        <v>0.596179033524048</v>
      </c>
      <c r="BN10" s="17">
        <v>0.49814890923230998</v>
      </c>
      <c r="BO10" s="17"/>
      <c r="BP10" s="17">
        <v>0.54700887876932702</v>
      </c>
      <c r="BQ10" s="17">
        <v>0.53249660463160398</v>
      </c>
      <c r="BR10" s="17">
        <v>0.56563584899261898</v>
      </c>
      <c r="BS10" s="17">
        <v>0.52181809205272101</v>
      </c>
      <c r="BT10" s="17">
        <v>0.440975613320787</v>
      </c>
      <c r="BU10" s="17">
        <v>0.57258891295576297</v>
      </c>
      <c r="BV10" s="17"/>
      <c r="BW10" s="17">
        <v>0.50420636905562199</v>
      </c>
      <c r="BX10" s="17">
        <v>0.52341759621603701</v>
      </c>
      <c r="BY10" s="17">
        <v>0.555835469992219</v>
      </c>
      <c r="BZ10" s="17">
        <v>0.54314894236130695</v>
      </c>
      <c r="CA10" s="17">
        <v>0.54008194685176902</v>
      </c>
      <c r="CB10" s="17">
        <v>0.46502272673185402</v>
      </c>
      <c r="CC10" s="17">
        <v>0.51441344881145301</v>
      </c>
      <c r="CD10" s="17">
        <v>0.45909714107089999</v>
      </c>
      <c r="CE10" s="17"/>
      <c r="CF10" s="17">
        <v>0.45222281686320898</v>
      </c>
      <c r="CG10" s="17">
        <v>0.51773141094066699</v>
      </c>
      <c r="CH10" s="17">
        <v>0.54145332997762197</v>
      </c>
      <c r="CI10" s="17">
        <v>0.55481370217549697</v>
      </c>
      <c r="CJ10" s="17">
        <v>0.61128188957559504</v>
      </c>
      <c r="CK10" s="17"/>
      <c r="CL10" s="17">
        <v>0.52514752650697605</v>
      </c>
      <c r="CM10" s="17"/>
      <c r="CN10" s="17">
        <v>0.56893742875684705</v>
      </c>
      <c r="CO10" s="17">
        <v>0.474107222520464</v>
      </c>
      <c r="CP10" s="17">
        <v>0.48658894659046298</v>
      </c>
    </row>
    <row r="11" spans="2:94" x14ac:dyDescent="0.35">
      <c r="B11" s="18" t="s">
        <v>144</v>
      </c>
      <c r="C11" s="19">
        <v>0.16780821915046401</v>
      </c>
      <c r="D11" s="19">
        <v>0.13535244566802601</v>
      </c>
      <c r="E11" s="19">
        <v>0.19795366012299201</v>
      </c>
      <c r="F11" s="19"/>
      <c r="G11" s="19">
        <v>0.11739812331202</v>
      </c>
      <c r="H11" s="19">
        <v>0.12848127990125899</v>
      </c>
      <c r="I11" s="19">
        <v>0.17190992640865199</v>
      </c>
      <c r="J11" s="19">
        <v>0.19561653802662499</v>
      </c>
      <c r="K11" s="19">
        <v>0.19069836528353101</v>
      </c>
      <c r="L11" s="19">
        <v>0.19551740054691399</v>
      </c>
      <c r="M11" s="19"/>
      <c r="N11" s="19">
        <v>0.13087635104390899</v>
      </c>
      <c r="O11" s="19">
        <v>0.16047478886053401</v>
      </c>
      <c r="P11" s="19">
        <v>0.17206779195237101</v>
      </c>
      <c r="Q11" s="19">
        <v>0.21301063000099499</v>
      </c>
      <c r="R11" s="19"/>
      <c r="S11" s="19">
        <v>0.126776581113868</v>
      </c>
      <c r="T11" s="19">
        <v>0.16863005200105399</v>
      </c>
      <c r="U11" s="19">
        <v>0.17742763810307199</v>
      </c>
      <c r="V11" s="19">
        <v>0.162130424989269</v>
      </c>
      <c r="W11" s="19">
        <v>0.13277739821369</v>
      </c>
      <c r="X11" s="19">
        <v>0.22086991922036001</v>
      </c>
      <c r="Y11" s="19">
        <v>0.165205624234846</v>
      </c>
      <c r="Z11" s="19">
        <v>0.177827416365714</v>
      </c>
      <c r="AA11" s="19">
        <v>0.21990291747617299</v>
      </c>
      <c r="AB11" s="19">
        <v>0.156515580594287</v>
      </c>
      <c r="AC11" s="19">
        <v>0.12677479881561701</v>
      </c>
      <c r="AD11" s="19"/>
      <c r="AE11" s="19">
        <v>0.17527994933948499</v>
      </c>
      <c r="AF11" s="19">
        <v>0.15308830004135099</v>
      </c>
      <c r="AG11" s="19">
        <v>0.213795556104771</v>
      </c>
      <c r="AH11" s="19"/>
      <c r="AI11" s="19">
        <v>0.16573633785550701</v>
      </c>
      <c r="AJ11" s="19">
        <v>0.142398170936404</v>
      </c>
      <c r="AK11" s="19">
        <v>0.120095944126479</v>
      </c>
      <c r="AL11" s="19">
        <v>8.2823455689592096E-2</v>
      </c>
      <c r="AM11" s="19">
        <v>0.24991472896536801</v>
      </c>
      <c r="AN11" s="19"/>
      <c r="AO11" s="19">
        <v>0.116055987404794</v>
      </c>
      <c r="AP11" s="19">
        <v>0.13249797902461999</v>
      </c>
      <c r="AQ11" s="19">
        <v>0.13635054505184199</v>
      </c>
      <c r="AR11" s="19"/>
      <c r="AS11" s="19">
        <v>0.22532194170136199</v>
      </c>
      <c r="AT11" s="19">
        <v>0.15004068300208401</v>
      </c>
      <c r="AU11" s="19">
        <v>0.15650398887362599</v>
      </c>
      <c r="AV11" s="19">
        <v>0.120193566988164</v>
      </c>
      <c r="AW11" s="19">
        <v>0.27834049221847401</v>
      </c>
      <c r="AX11" s="19"/>
      <c r="AY11" s="19">
        <v>0.22027998144515101</v>
      </c>
      <c r="AZ11" s="19">
        <v>0.26498660668498503</v>
      </c>
      <c r="BA11" s="19">
        <v>0.17147150534775099</v>
      </c>
      <c r="BB11" s="19">
        <v>0.188977697726709</v>
      </c>
      <c r="BC11" s="19">
        <v>0.15115244113180601</v>
      </c>
      <c r="BD11" s="19">
        <v>0.15766002426805301</v>
      </c>
      <c r="BE11" s="19">
        <v>0.170652784377436</v>
      </c>
      <c r="BF11" s="19">
        <v>0.12774138689825801</v>
      </c>
      <c r="BG11" s="19">
        <v>0.12627222752227699</v>
      </c>
      <c r="BH11" s="19">
        <v>0.13318157396986699</v>
      </c>
      <c r="BI11" s="19">
        <v>0.16213981575396799</v>
      </c>
      <c r="BJ11" s="19">
        <v>8.3628488923719393E-2</v>
      </c>
      <c r="BK11" s="19">
        <v>0.188395817717185</v>
      </c>
      <c r="BL11" s="19">
        <v>0.10200844475717701</v>
      </c>
      <c r="BM11" s="19">
        <v>0.156351867621119</v>
      </c>
      <c r="BN11" s="19">
        <v>7.9018578167387096E-2</v>
      </c>
      <c r="BO11" s="19"/>
      <c r="BP11" s="19">
        <v>0.13094810879954599</v>
      </c>
      <c r="BQ11" s="19">
        <v>0.16669569572338699</v>
      </c>
      <c r="BR11" s="19">
        <v>0.15941261069045401</v>
      </c>
      <c r="BS11" s="19">
        <v>0.176877590663189</v>
      </c>
      <c r="BT11" s="19">
        <v>0.26348428133637403</v>
      </c>
      <c r="BU11" s="19">
        <v>0.11602467791606701</v>
      </c>
      <c r="BV11" s="19"/>
      <c r="BW11" s="19">
        <v>0.162022690904536</v>
      </c>
      <c r="BX11" s="19">
        <v>0.18150451513301599</v>
      </c>
      <c r="BY11" s="19">
        <v>0.141398895795736</v>
      </c>
      <c r="BZ11" s="19">
        <v>0.16449804124842601</v>
      </c>
      <c r="CA11" s="19">
        <v>0.14415934769626701</v>
      </c>
      <c r="CB11" s="19">
        <v>0.17416334712204201</v>
      </c>
      <c r="CC11" s="19">
        <v>0.12426139159191101</v>
      </c>
      <c r="CD11" s="19">
        <v>0.241705452066585</v>
      </c>
      <c r="CE11" s="19"/>
      <c r="CF11" s="19">
        <v>0.157834272197069</v>
      </c>
      <c r="CG11" s="19">
        <v>0.152332229757214</v>
      </c>
      <c r="CH11" s="19">
        <v>0.17371316410630699</v>
      </c>
      <c r="CI11" s="19">
        <v>0.190464358465462</v>
      </c>
      <c r="CJ11" s="19">
        <v>0.19022678212094801</v>
      </c>
      <c r="CK11" s="19"/>
      <c r="CL11" s="19">
        <v>0.12787713790466601</v>
      </c>
      <c r="CM11" s="19"/>
      <c r="CN11" s="19">
        <v>0.184011335720592</v>
      </c>
      <c r="CO11" s="19">
        <v>0.19266459535116501</v>
      </c>
      <c r="CP11" s="19">
        <v>0.109697312347331</v>
      </c>
    </row>
    <row r="12" spans="2:94" x14ac:dyDescent="0.35">
      <c r="B12" s="16" t="s">
        <v>225</v>
      </c>
    </row>
    <row r="13" spans="2:94" x14ac:dyDescent="0.35">
      <c r="B13" t="s">
        <v>126</v>
      </c>
    </row>
    <row r="14" spans="2:94" x14ac:dyDescent="0.35">
      <c r="B14" t="s">
        <v>127</v>
      </c>
    </row>
    <row r="16" spans="2:94" x14ac:dyDescent="0.35">
      <c r="B16"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CP16"/>
  <sheetViews>
    <sheetView showGridLines="0" topLeftCell="A9"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1996</v>
      </c>
      <c r="D7" s="10">
        <v>1022</v>
      </c>
      <c r="E7" s="10">
        <v>965</v>
      </c>
      <c r="F7" s="10"/>
      <c r="G7" s="10">
        <v>277</v>
      </c>
      <c r="H7" s="10">
        <v>354</v>
      </c>
      <c r="I7" s="10">
        <v>334</v>
      </c>
      <c r="J7" s="10">
        <v>350</v>
      </c>
      <c r="K7" s="10">
        <v>320</v>
      </c>
      <c r="L7" s="10">
        <v>361</v>
      </c>
      <c r="M7" s="10"/>
      <c r="N7" s="10">
        <v>541</v>
      </c>
      <c r="O7" s="10">
        <v>543</v>
      </c>
      <c r="P7" s="10">
        <v>422</v>
      </c>
      <c r="Q7" s="10">
        <v>482</v>
      </c>
      <c r="R7" s="10"/>
      <c r="S7" s="10">
        <v>292</v>
      </c>
      <c r="T7" s="10">
        <v>281</v>
      </c>
      <c r="U7" s="10">
        <v>151</v>
      </c>
      <c r="V7" s="10">
        <v>202</v>
      </c>
      <c r="W7" s="10">
        <v>139</v>
      </c>
      <c r="X7" s="10">
        <v>165</v>
      </c>
      <c r="Y7" s="10">
        <v>161</v>
      </c>
      <c r="Z7" s="10">
        <v>87</v>
      </c>
      <c r="AA7" s="10">
        <v>257</v>
      </c>
      <c r="AB7" s="10">
        <v>167</v>
      </c>
      <c r="AC7" s="10">
        <v>94</v>
      </c>
      <c r="AD7" s="10"/>
      <c r="AE7" s="10">
        <v>728</v>
      </c>
      <c r="AF7" s="10">
        <v>805</v>
      </c>
      <c r="AG7" s="10">
        <v>283</v>
      </c>
      <c r="AH7" s="10"/>
      <c r="AI7" s="10">
        <v>687</v>
      </c>
      <c r="AJ7" s="10">
        <v>605</v>
      </c>
      <c r="AK7" s="10">
        <v>133</v>
      </c>
      <c r="AL7" s="10">
        <v>34</v>
      </c>
      <c r="AM7" s="10">
        <v>261</v>
      </c>
      <c r="AN7" s="10"/>
      <c r="AO7" s="10">
        <v>371</v>
      </c>
      <c r="AP7" s="10">
        <v>738</v>
      </c>
      <c r="AQ7" s="10">
        <v>133</v>
      </c>
      <c r="AR7" s="10"/>
      <c r="AS7" s="10">
        <v>464</v>
      </c>
      <c r="AT7" s="10">
        <v>457</v>
      </c>
      <c r="AU7" s="10">
        <v>542</v>
      </c>
      <c r="AV7" s="10">
        <v>234</v>
      </c>
      <c r="AW7" s="10">
        <v>25</v>
      </c>
      <c r="AX7" s="10"/>
      <c r="AY7" s="10">
        <v>15</v>
      </c>
      <c r="AZ7" s="10">
        <v>104</v>
      </c>
      <c r="BA7" s="10">
        <v>128</v>
      </c>
      <c r="BB7" s="10">
        <v>141</v>
      </c>
      <c r="BC7" s="10">
        <v>202</v>
      </c>
      <c r="BD7" s="10">
        <v>219</v>
      </c>
      <c r="BE7" s="10">
        <v>178</v>
      </c>
      <c r="BF7" s="10">
        <v>153</v>
      </c>
      <c r="BG7" s="10">
        <v>132</v>
      </c>
      <c r="BH7" s="10">
        <v>118</v>
      </c>
      <c r="BI7" s="10">
        <v>155</v>
      </c>
      <c r="BJ7" s="10">
        <v>96</v>
      </c>
      <c r="BK7" s="10">
        <v>91</v>
      </c>
      <c r="BL7" s="10">
        <v>44</v>
      </c>
      <c r="BM7" s="10">
        <v>42</v>
      </c>
      <c r="BN7" s="10">
        <v>80</v>
      </c>
      <c r="BO7" s="10"/>
      <c r="BP7" s="10">
        <v>455</v>
      </c>
      <c r="BQ7" s="10">
        <v>558</v>
      </c>
      <c r="BR7" s="10">
        <v>259</v>
      </c>
      <c r="BS7" s="10">
        <v>413</v>
      </c>
      <c r="BT7" s="10">
        <v>214</v>
      </c>
      <c r="BU7" s="10">
        <v>96</v>
      </c>
      <c r="BV7" s="10"/>
      <c r="BW7" s="10">
        <v>82</v>
      </c>
      <c r="BX7" s="10">
        <v>440</v>
      </c>
      <c r="BY7" s="10">
        <v>610</v>
      </c>
      <c r="BZ7" s="10">
        <v>367</v>
      </c>
      <c r="CA7" s="10">
        <v>198</v>
      </c>
      <c r="CB7" s="10">
        <v>80</v>
      </c>
      <c r="CC7" s="10">
        <v>47</v>
      </c>
      <c r="CD7" s="10">
        <v>76</v>
      </c>
      <c r="CE7" s="10"/>
      <c r="CF7" s="10">
        <v>166</v>
      </c>
      <c r="CG7" s="10">
        <v>721</v>
      </c>
      <c r="CH7" s="10">
        <v>740</v>
      </c>
      <c r="CI7" s="10">
        <v>300</v>
      </c>
      <c r="CJ7" s="10">
        <v>69</v>
      </c>
      <c r="CK7" s="10"/>
      <c r="CL7" s="10">
        <v>216</v>
      </c>
      <c r="CM7" s="10"/>
      <c r="CN7" s="10">
        <v>1147</v>
      </c>
      <c r="CO7" s="10">
        <v>374</v>
      </c>
      <c r="CP7" s="10">
        <v>475</v>
      </c>
    </row>
    <row r="8" spans="2:94" ht="30" customHeight="1" x14ac:dyDescent="0.35">
      <c r="B8" s="11" t="s">
        <v>20</v>
      </c>
      <c r="C8" s="11">
        <v>1994</v>
      </c>
      <c r="D8" s="11">
        <v>1007</v>
      </c>
      <c r="E8" s="11">
        <v>978</v>
      </c>
      <c r="F8" s="11"/>
      <c r="G8" s="11">
        <v>271</v>
      </c>
      <c r="H8" s="11">
        <v>343</v>
      </c>
      <c r="I8" s="11">
        <v>327</v>
      </c>
      <c r="J8" s="11">
        <v>343</v>
      </c>
      <c r="K8" s="11">
        <v>301</v>
      </c>
      <c r="L8" s="11">
        <v>410</v>
      </c>
      <c r="M8" s="11"/>
      <c r="N8" s="11">
        <v>527</v>
      </c>
      <c r="O8" s="11">
        <v>531</v>
      </c>
      <c r="P8" s="11">
        <v>423</v>
      </c>
      <c r="Q8" s="11">
        <v>505</v>
      </c>
      <c r="R8" s="11"/>
      <c r="S8" s="11">
        <v>303</v>
      </c>
      <c r="T8" s="11">
        <v>275</v>
      </c>
      <c r="U8" s="11">
        <v>151</v>
      </c>
      <c r="V8" s="11">
        <v>192</v>
      </c>
      <c r="W8" s="11">
        <v>137</v>
      </c>
      <c r="X8" s="11">
        <v>170</v>
      </c>
      <c r="Y8" s="11">
        <v>152</v>
      </c>
      <c r="Z8" s="11">
        <v>85</v>
      </c>
      <c r="AA8" s="11">
        <v>247</v>
      </c>
      <c r="AB8" s="11">
        <v>189</v>
      </c>
      <c r="AC8" s="11">
        <v>93</v>
      </c>
      <c r="AD8" s="11"/>
      <c r="AE8" s="11">
        <v>735</v>
      </c>
      <c r="AF8" s="11">
        <v>805</v>
      </c>
      <c r="AG8" s="11">
        <v>279</v>
      </c>
      <c r="AH8" s="11"/>
      <c r="AI8" s="11">
        <v>695</v>
      </c>
      <c r="AJ8" s="11">
        <v>595</v>
      </c>
      <c r="AK8" s="11">
        <v>134</v>
      </c>
      <c r="AL8" s="11">
        <v>34</v>
      </c>
      <c r="AM8" s="11">
        <v>258</v>
      </c>
      <c r="AN8" s="11"/>
      <c r="AO8" s="11">
        <v>377</v>
      </c>
      <c r="AP8" s="11">
        <v>730</v>
      </c>
      <c r="AQ8" s="11">
        <v>133</v>
      </c>
      <c r="AR8" s="11"/>
      <c r="AS8" s="11">
        <v>474</v>
      </c>
      <c r="AT8" s="11">
        <v>455</v>
      </c>
      <c r="AU8" s="11">
        <v>533</v>
      </c>
      <c r="AV8" s="11">
        <v>229</v>
      </c>
      <c r="AW8" s="11">
        <v>25</v>
      </c>
      <c r="AX8" s="11"/>
      <c r="AY8" s="11">
        <v>14</v>
      </c>
      <c r="AZ8" s="11">
        <v>104</v>
      </c>
      <c r="BA8" s="11">
        <v>132</v>
      </c>
      <c r="BB8" s="11">
        <v>142</v>
      </c>
      <c r="BC8" s="11">
        <v>204</v>
      </c>
      <c r="BD8" s="11">
        <v>221</v>
      </c>
      <c r="BE8" s="11">
        <v>181</v>
      </c>
      <c r="BF8" s="11">
        <v>153</v>
      </c>
      <c r="BG8" s="11">
        <v>131</v>
      </c>
      <c r="BH8" s="11">
        <v>114</v>
      </c>
      <c r="BI8" s="11">
        <v>153</v>
      </c>
      <c r="BJ8" s="11">
        <v>94</v>
      </c>
      <c r="BK8" s="11">
        <v>88</v>
      </c>
      <c r="BL8" s="11">
        <v>44</v>
      </c>
      <c r="BM8" s="11">
        <v>41</v>
      </c>
      <c r="BN8" s="11">
        <v>79</v>
      </c>
      <c r="BO8" s="11"/>
      <c r="BP8" s="11">
        <v>455</v>
      </c>
      <c r="BQ8" s="11">
        <v>556</v>
      </c>
      <c r="BR8" s="11">
        <v>258</v>
      </c>
      <c r="BS8" s="11">
        <v>413</v>
      </c>
      <c r="BT8" s="11">
        <v>215</v>
      </c>
      <c r="BU8" s="11">
        <v>97</v>
      </c>
      <c r="BV8" s="11"/>
      <c r="BW8" s="11">
        <v>81</v>
      </c>
      <c r="BX8" s="11">
        <v>439</v>
      </c>
      <c r="BY8" s="11">
        <v>614</v>
      </c>
      <c r="BZ8" s="11">
        <v>366</v>
      </c>
      <c r="CA8" s="11">
        <v>197</v>
      </c>
      <c r="CB8" s="11">
        <v>80</v>
      </c>
      <c r="CC8" s="11">
        <v>48</v>
      </c>
      <c r="CD8" s="11">
        <v>74</v>
      </c>
      <c r="CE8" s="11"/>
      <c r="CF8" s="11">
        <v>168</v>
      </c>
      <c r="CG8" s="11">
        <v>722</v>
      </c>
      <c r="CH8" s="11">
        <v>741</v>
      </c>
      <c r="CI8" s="11">
        <v>295</v>
      </c>
      <c r="CJ8" s="11">
        <v>68</v>
      </c>
      <c r="CK8" s="11"/>
      <c r="CL8" s="11">
        <v>216</v>
      </c>
      <c r="CM8" s="11"/>
      <c r="CN8" s="11">
        <v>1141</v>
      </c>
      <c r="CO8" s="11">
        <v>373</v>
      </c>
      <c r="CP8" s="11">
        <v>480</v>
      </c>
    </row>
    <row r="9" spans="2:94" ht="87" x14ac:dyDescent="0.35">
      <c r="B9" s="18" t="s">
        <v>417</v>
      </c>
      <c r="C9" s="17">
        <v>0.50785058503475999</v>
      </c>
      <c r="D9" s="17">
        <v>0.55433966044176697</v>
      </c>
      <c r="E9" s="17">
        <v>0.45977487691846902</v>
      </c>
      <c r="F9" s="17"/>
      <c r="G9" s="17">
        <v>0.46728305439932799</v>
      </c>
      <c r="H9" s="17">
        <v>0.48422256425020399</v>
      </c>
      <c r="I9" s="17">
        <v>0.52006431030977096</v>
      </c>
      <c r="J9" s="17">
        <v>0.520182187761147</v>
      </c>
      <c r="K9" s="17">
        <v>0.47806825099723299</v>
      </c>
      <c r="L9" s="17">
        <v>0.55631511695162705</v>
      </c>
      <c r="M9" s="17"/>
      <c r="N9" s="17">
        <v>0.53940809421629898</v>
      </c>
      <c r="O9" s="17">
        <v>0.52737790759007996</v>
      </c>
      <c r="P9" s="17">
        <v>0.52643418920416896</v>
      </c>
      <c r="Q9" s="17">
        <v>0.43927238129281598</v>
      </c>
      <c r="R9" s="17"/>
      <c r="S9" s="17">
        <v>0.49467491856095003</v>
      </c>
      <c r="T9" s="17">
        <v>0.49708527864485702</v>
      </c>
      <c r="U9" s="17">
        <v>0.45050749949742003</v>
      </c>
      <c r="V9" s="17">
        <v>0.51449936073823399</v>
      </c>
      <c r="W9" s="17">
        <v>0.43779871023342698</v>
      </c>
      <c r="X9" s="17">
        <v>0.50463151118169103</v>
      </c>
      <c r="Y9" s="17">
        <v>0.47628636213147701</v>
      </c>
      <c r="Z9" s="17">
        <v>0.43744629813694702</v>
      </c>
      <c r="AA9" s="17">
        <v>0.467914311961106</v>
      </c>
      <c r="AB9" s="17">
        <v>0.69797295541206394</v>
      </c>
      <c r="AC9" s="17">
        <v>0.606453308386943</v>
      </c>
      <c r="AD9" s="17"/>
      <c r="AE9" s="17">
        <v>0.51554596264866204</v>
      </c>
      <c r="AF9" s="17">
        <v>0.53589359321276997</v>
      </c>
      <c r="AG9" s="17">
        <v>0.42138361109428402</v>
      </c>
      <c r="AH9" s="17"/>
      <c r="AI9" s="17">
        <v>0.51776130079643901</v>
      </c>
      <c r="AJ9" s="17">
        <v>0.533898822919322</v>
      </c>
      <c r="AK9" s="17">
        <v>0.52503652216455299</v>
      </c>
      <c r="AL9" s="17">
        <v>0.39966734635948897</v>
      </c>
      <c r="AM9" s="17">
        <v>0.38249907901417401</v>
      </c>
      <c r="AN9" s="17"/>
      <c r="AO9" s="17">
        <v>0.51130618637775904</v>
      </c>
      <c r="AP9" s="17">
        <v>0.54145963891987503</v>
      </c>
      <c r="AQ9" s="17">
        <v>0.54353965197008602</v>
      </c>
      <c r="AR9" s="17"/>
      <c r="AS9" s="17">
        <v>0.47425456732757398</v>
      </c>
      <c r="AT9" s="17">
        <v>0.49682047626954401</v>
      </c>
      <c r="AU9" s="17">
        <v>0.52460230705208599</v>
      </c>
      <c r="AV9" s="17">
        <v>0.522069765866777</v>
      </c>
      <c r="AW9" s="17">
        <v>0.35957553682795201</v>
      </c>
      <c r="AX9" s="17"/>
      <c r="AY9" s="17">
        <v>0.46253206071621999</v>
      </c>
      <c r="AZ9" s="17">
        <v>0.48108665977819698</v>
      </c>
      <c r="BA9" s="17">
        <v>0.47302117482830203</v>
      </c>
      <c r="BB9" s="17">
        <v>0.51294056116228803</v>
      </c>
      <c r="BC9" s="17">
        <v>0.52742203962849099</v>
      </c>
      <c r="BD9" s="17">
        <v>0.54186254453334404</v>
      </c>
      <c r="BE9" s="17">
        <v>0.47433275948756098</v>
      </c>
      <c r="BF9" s="17">
        <v>0.576227400188705</v>
      </c>
      <c r="BG9" s="17">
        <v>0.44365998728314698</v>
      </c>
      <c r="BH9" s="17">
        <v>0.56522675133828604</v>
      </c>
      <c r="BI9" s="17">
        <v>0.56220212334226805</v>
      </c>
      <c r="BJ9" s="17">
        <v>0.51249229959381204</v>
      </c>
      <c r="BK9" s="17">
        <v>0.498687642502395</v>
      </c>
      <c r="BL9" s="17">
        <v>0.48052860148475202</v>
      </c>
      <c r="BM9" s="17">
        <v>0.57304345876267704</v>
      </c>
      <c r="BN9" s="17">
        <v>0.48585529869562599</v>
      </c>
      <c r="BO9" s="17"/>
      <c r="BP9" s="17">
        <v>0.53435649470512603</v>
      </c>
      <c r="BQ9" s="17">
        <v>0.489070365026813</v>
      </c>
      <c r="BR9" s="17">
        <v>0.469828624983675</v>
      </c>
      <c r="BS9" s="17">
        <v>0.51205631884644098</v>
      </c>
      <c r="BT9" s="17">
        <v>0.54171651823582301</v>
      </c>
      <c r="BU9" s="17">
        <v>0.49470007368695501</v>
      </c>
      <c r="BV9" s="17"/>
      <c r="BW9" s="17">
        <v>0.54921827924872701</v>
      </c>
      <c r="BX9" s="17">
        <v>0.48862532210429199</v>
      </c>
      <c r="BY9" s="17">
        <v>0.51731604042471002</v>
      </c>
      <c r="BZ9" s="17">
        <v>0.49401159181652499</v>
      </c>
      <c r="CA9" s="17">
        <v>0.57372122540235604</v>
      </c>
      <c r="CB9" s="17">
        <v>0.48745096771307</v>
      </c>
      <c r="CC9" s="17">
        <v>0.53772834063550201</v>
      </c>
      <c r="CD9" s="17">
        <v>0.48554726802199</v>
      </c>
      <c r="CE9" s="17"/>
      <c r="CF9" s="17">
        <v>0.49808663390420899</v>
      </c>
      <c r="CG9" s="17">
        <v>0.531923283527311</v>
      </c>
      <c r="CH9" s="17">
        <v>0.51305554456647495</v>
      </c>
      <c r="CI9" s="17">
        <v>0.455662647964381</v>
      </c>
      <c r="CJ9" s="17">
        <v>0.44611525991802098</v>
      </c>
      <c r="CK9" s="17"/>
      <c r="CL9" s="17">
        <v>0.51322576322711799</v>
      </c>
      <c r="CM9" s="17"/>
      <c r="CN9" s="17">
        <v>0.51658423848396495</v>
      </c>
      <c r="CO9" s="17">
        <v>0.44937116798166798</v>
      </c>
      <c r="CP9" s="17">
        <v>0.53249102684749405</v>
      </c>
    </row>
    <row r="10" spans="2:94" ht="72.5" x14ac:dyDescent="0.35">
      <c r="B10" s="18" t="s">
        <v>418</v>
      </c>
      <c r="C10" s="17">
        <v>0.32534427129274701</v>
      </c>
      <c r="D10" s="17">
        <v>0.30808312058875298</v>
      </c>
      <c r="E10" s="17">
        <v>0.34285937175717102</v>
      </c>
      <c r="F10" s="17"/>
      <c r="G10" s="17">
        <v>0.38616908418321899</v>
      </c>
      <c r="H10" s="17">
        <v>0.37203413926975398</v>
      </c>
      <c r="I10" s="17">
        <v>0.31549924994723699</v>
      </c>
      <c r="J10" s="17">
        <v>0.30614025891242602</v>
      </c>
      <c r="K10" s="17">
        <v>0.30408787002659998</v>
      </c>
      <c r="L10" s="17">
        <v>0.285575933254679</v>
      </c>
      <c r="M10" s="17"/>
      <c r="N10" s="17">
        <v>0.333253565573007</v>
      </c>
      <c r="O10" s="17">
        <v>0.315159261490362</v>
      </c>
      <c r="P10" s="17">
        <v>0.320861098707933</v>
      </c>
      <c r="Q10" s="17">
        <v>0.32848317441548602</v>
      </c>
      <c r="R10" s="17"/>
      <c r="S10" s="17">
        <v>0.33657598163060398</v>
      </c>
      <c r="T10" s="17">
        <v>0.32432318754414802</v>
      </c>
      <c r="U10" s="17">
        <v>0.34803607625619298</v>
      </c>
      <c r="V10" s="17">
        <v>0.348316670252101</v>
      </c>
      <c r="W10" s="17">
        <v>0.40564146784125299</v>
      </c>
      <c r="X10" s="17">
        <v>0.33364266389743802</v>
      </c>
      <c r="Y10" s="17">
        <v>0.36244468458774498</v>
      </c>
      <c r="Z10" s="17">
        <v>0.36726372315483302</v>
      </c>
      <c r="AA10" s="17">
        <v>0.348636795682986</v>
      </c>
      <c r="AB10" s="17">
        <v>0.18263184399753299</v>
      </c>
      <c r="AC10" s="17">
        <v>0.20343353288861701</v>
      </c>
      <c r="AD10" s="17"/>
      <c r="AE10" s="17">
        <v>0.32453648518589601</v>
      </c>
      <c r="AF10" s="17">
        <v>0.31947745516001202</v>
      </c>
      <c r="AG10" s="17">
        <v>0.33582109792325199</v>
      </c>
      <c r="AH10" s="17"/>
      <c r="AI10" s="17">
        <v>0.34491465116593001</v>
      </c>
      <c r="AJ10" s="17">
        <v>0.33671393647354297</v>
      </c>
      <c r="AK10" s="17">
        <v>0.30505996576993499</v>
      </c>
      <c r="AL10" s="17">
        <v>0.39516124088448001</v>
      </c>
      <c r="AM10" s="17">
        <v>0.33749531483713202</v>
      </c>
      <c r="AN10" s="17"/>
      <c r="AO10" s="17">
        <v>0.360322717753087</v>
      </c>
      <c r="AP10" s="17">
        <v>0.33269604096403699</v>
      </c>
      <c r="AQ10" s="17">
        <v>0.333319491560712</v>
      </c>
      <c r="AR10" s="17"/>
      <c r="AS10" s="17">
        <v>0.32324676327575902</v>
      </c>
      <c r="AT10" s="17">
        <v>0.33103276624080102</v>
      </c>
      <c r="AU10" s="17">
        <v>0.321385762621402</v>
      </c>
      <c r="AV10" s="17">
        <v>0.342355459361395</v>
      </c>
      <c r="AW10" s="17">
        <v>0.43139149635193202</v>
      </c>
      <c r="AX10" s="17"/>
      <c r="AY10" s="17">
        <v>0.400059805457537</v>
      </c>
      <c r="AZ10" s="17">
        <v>0.26327942649116298</v>
      </c>
      <c r="BA10" s="17">
        <v>0.35501691776740002</v>
      </c>
      <c r="BB10" s="17">
        <v>0.27504606381027102</v>
      </c>
      <c r="BC10" s="17">
        <v>0.30128928445680597</v>
      </c>
      <c r="BD10" s="17">
        <v>0.30707782681768497</v>
      </c>
      <c r="BE10" s="17">
        <v>0.33691107729671899</v>
      </c>
      <c r="BF10" s="17">
        <v>0.301288082394854</v>
      </c>
      <c r="BG10" s="17">
        <v>0.43230758524639301</v>
      </c>
      <c r="BH10" s="17">
        <v>0.31717509800310401</v>
      </c>
      <c r="BI10" s="17">
        <v>0.310405713140946</v>
      </c>
      <c r="BJ10" s="17">
        <v>0.322041721616388</v>
      </c>
      <c r="BK10" s="17">
        <v>0.34815885288370502</v>
      </c>
      <c r="BL10" s="17">
        <v>0.425367213201928</v>
      </c>
      <c r="BM10" s="17">
        <v>0.28281436825335998</v>
      </c>
      <c r="BN10" s="17">
        <v>0.465305337482676</v>
      </c>
      <c r="BO10" s="17"/>
      <c r="BP10" s="17">
        <v>0.34934651575176201</v>
      </c>
      <c r="BQ10" s="17">
        <v>0.31880329659098999</v>
      </c>
      <c r="BR10" s="17">
        <v>0.345070866833525</v>
      </c>
      <c r="BS10" s="17">
        <v>0.31704288386678697</v>
      </c>
      <c r="BT10" s="17">
        <v>0.29102819812029002</v>
      </c>
      <c r="BU10" s="17">
        <v>0.312467751131001</v>
      </c>
      <c r="BV10" s="17"/>
      <c r="BW10" s="17">
        <v>0.26905879285789402</v>
      </c>
      <c r="BX10" s="17">
        <v>0.33722371533186901</v>
      </c>
      <c r="BY10" s="17">
        <v>0.33076660030361599</v>
      </c>
      <c r="BZ10" s="17">
        <v>0.35705506409382898</v>
      </c>
      <c r="CA10" s="17">
        <v>0.31594347137165602</v>
      </c>
      <c r="CB10" s="17">
        <v>0.33791599310077802</v>
      </c>
      <c r="CC10" s="17">
        <v>0.33330424640863798</v>
      </c>
      <c r="CD10" s="17">
        <v>0.29308000054957201</v>
      </c>
      <c r="CE10" s="17"/>
      <c r="CF10" s="17">
        <v>0.41442345413099002</v>
      </c>
      <c r="CG10" s="17">
        <v>0.32339392921903098</v>
      </c>
      <c r="CH10" s="17">
        <v>0.29099786363014901</v>
      </c>
      <c r="CI10" s="17">
        <v>0.368023114534065</v>
      </c>
      <c r="CJ10" s="17">
        <v>0.31501845639040899</v>
      </c>
      <c r="CK10" s="17"/>
      <c r="CL10" s="17">
        <v>0.40629980078023198</v>
      </c>
      <c r="CM10" s="17"/>
      <c r="CN10" s="17">
        <v>0.29665298907955201</v>
      </c>
      <c r="CO10" s="17">
        <v>0.35896085423256802</v>
      </c>
      <c r="CP10" s="17">
        <v>0.36739859976906503</v>
      </c>
    </row>
    <row r="11" spans="2:94" x14ac:dyDescent="0.35">
      <c r="B11" s="18" t="s">
        <v>144</v>
      </c>
      <c r="C11" s="19">
        <v>0.16680514367249299</v>
      </c>
      <c r="D11" s="19">
        <v>0.13757721896948</v>
      </c>
      <c r="E11" s="19">
        <v>0.19736575132435999</v>
      </c>
      <c r="F11" s="19"/>
      <c r="G11" s="19">
        <v>0.14654786141745299</v>
      </c>
      <c r="H11" s="19">
        <v>0.143743296480042</v>
      </c>
      <c r="I11" s="19">
        <v>0.16443643974299199</v>
      </c>
      <c r="J11" s="19">
        <v>0.17367755332642601</v>
      </c>
      <c r="K11" s="19">
        <v>0.217843878976167</v>
      </c>
      <c r="L11" s="19">
        <v>0.158108949793694</v>
      </c>
      <c r="M11" s="19"/>
      <c r="N11" s="19">
        <v>0.12733834021069501</v>
      </c>
      <c r="O11" s="19">
        <v>0.15746283091955701</v>
      </c>
      <c r="P11" s="19">
        <v>0.15270471208789799</v>
      </c>
      <c r="Q11" s="19">
        <v>0.23224444429169799</v>
      </c>
      <c r="R11" s="19"/>
      <c r="S11" s="19">
        <v>0.16874909980844599</v>
      </c>
      <c r="T11" s="19">
        <v>0.17859153381099499</v>
      </c>
      <c r="U11" s="19">
        <v>0.20145642424638699</v>
      </c>
      <c r="V11" s="19">
        <v>0.13718396900966501</v>
      </c>
      <c r="W11" s="19">
        <v>0.15655982192532</v>
      </c>
      <c r="X11" s="19">
        <v>0.16172582492087101</v>
      </c>
      <c r="Y11" s="19">
        <v>0.161268953280778</v>
      </c>
      <c r="Z11" s="19">
        <v>0.19528997870822001</v>
      </c>
      <c r="AA11" s="19">
        <v>0.183448892355907</v>
      </c>
      <c r="AB11" s="19">
        <v>0.119395200590403</v>
      </c>
      <c r="AC11" s="19">
        <v>0.19011315872444001</v>
      </c>
      <c r="AD11" s="19"/>
      <c r="AE11" s="19">
        <v>0.15991755216544201</v>
      </c>
      <c r="AF11" s="19">
        <v>0.14462895162721701</v>
      </c>
      <c r="AG11" s="19">
        <v>0.242795290982464</v>
      </c>
      <c r="AH11" s="19"/>
      <c r="AI11" s="19">
        <v>0.13732404803763101</v>
      </c>
      <c r="AJ11" s="19">
        <v>0.12938724060713599</v>
      </c>
      <c r="AK11" s="19">
        <v>0.16990351206551199</v>
      </c>
      <c r="AL11" s="19">
        <v>0.20517141275603001</v>
      </c>
      <c r="AM11" s="19">
        <v>0.28000560614869402</v>
      </c>
      <c r="AN11" s="19"/>
      <c r="AO11" s="19">
        <v>0.12837109586915399</v>
      </c>
      <c r="AP11" s="19">
        <v>0.12584432011608801</v>
      </c>
      <c r="AQ11" s="19">
        <v>0.123140856469202</v>
      </c>
      <c r="AR11" s="19"/>
      <c r="AS11" s="19">
        <v>0.202498669396667</v>
      </c>
      <c r="AT11" s="19">
        <v>0.17214675748965499</v>
      </c>
      <c r="AU11" s="19">
        <v>0.154011930326512</v>
      </c>
      <c r="AV11" s="19">
        <v>0.135574774771829</v>
      </c>
      <c r="AW11" s="19">
        <v>0.20903296682011699</v>
      </c>
      <c r="AX11" s="19"/>
      <c r="AY11" s="19">
        <v>0.13740813382624201</v>
      </c>
      <c r="AZ11" s="19">
        <v>0.25563391373063898</v>
      </c>
      <c r="BA11" s="19">
        <v>0.17196190740429801</v>
      </c>
      <c r="BB11" s="19">
        <v>0.212013375027441</v>
      </c>
      <c r="BC11" s="19">
        <v>0.17128867591470301</v>
      </c>
      <c r="BD11" s="19">
        <v>0.15105962864896999</v>
      </c>
      <c r="BE11" s="19">
        <v>0.188756163215721</v>
      </c>
      <c r="BF11" s="19">
        <v>0.12248451741644099</v>
      </c>
      <c r="BG11" s="19">
        <v>0.12403242747046</v>
      </c>
      <c r="BH11" s="19">
        <v>0.11759815065861</v>
      </c>
      <c r="BI11" s="19">
        <v>0.12739216351678601</v>
      </c>
      <c r="BJ11" s="19">
        <v>0.16546597878979899</v>
      </c>
      <c r="BK11" s="19">
        <v>0.15315350461390001</v>
      </c>
      <c r="BL11" s="19">
        <v>9.4104185313320404E-2</v>
      </c>
      <c r="BM11" s="19">
        <v>0.14414217298396301</v>
      </c>
      <c r="BN11" s="19">
        <v>4.8839363821697998E-2</v>
      </c>
      <c r="BO11" s="19"/>
      <c r="BP11" s="19">
        <v>0.116296989543112</v>
      </c>
      <c r="BQ11" s="19">
        <v>0.192126338382197</v>
      </c>
      <c r="BR11" s="19">
        <v>0.18510050818279999</v>
      </c>
      <c r="BS11" s="19">
        <v>0.17090079728677199</v>
      </c>
      <c r="BT11" s="19">
        <v>0.167255283643886</v>
      </c>
      <c r="BU11" s="19">
        <v>0.19283217518204401</v>
      </c>
      <c r="BV11" s="19"/>
      <c r="BW11" s="19">
        <v>0.18172292789337899</v>
      </c>
      <c r="BX11" s="19">
        <v>0.174150962563839</v>
      </c>
      <c r="BY11" s="19">
        <v>0.15191735927167399</v>
      </c>
      <c r="BZ11" s="19">
        <v>0.14893334408964601</v>
      </c>
      <c r="CA11" s="19">
        <v>0.110335303225988</v>
      </c>
      <c r="CB11" s="19">
        <v>0.174633039186152</v>
      </c>
      <c r="CC11" s="19">
        <v>0.12896741295586001</v>
      </c>
      <c r="CD11" s="19">
        <v>0.221372731428438</v>
      </c>
      <c r="CE11" s="19"/>
      <c r="CF11" s="19">
        <v>8.7489911964801104E-2</v>
      </c>
      <c r="CG11" s="19">
        <v>0.14468278725365799</v>
      </c>
      <c r="CH11" s="19">
        <v>0.19594659180337701</v>
      </c>
      <c r="CI11" s="19">
        <v>0.17631423750155301</v>
      </c>
      <c r="CJ11" s="19">
        <v>0.23886628369157001</v>
      </c>
      <c r="CK11" s="19"/>
      <c r="CL11" s="19">
        <v>8.0474435992649598E-2</v>
      </c>
      <c r="CM11" s="19"/>
      <c r="CN11" s="19">
        <v>0.18676277243648301</v>
      </c>
      <c r="CO11" s="19">
        <v>0.191667977785764</v>
      </c>
      <c r="CP11" s="19">
        <v>0.100110373383441</v>
      </c>
    </row>
    <row r="12" spans="2:94" x14ac:dyDescent="0.35">
      <c r="B12" s="16" t="s">
        <v>225</v>
      </c>
    </row>
    <row r="13" spans="2:94" x14ac:dyDescent="0.35">
      <c r="B13" t="s">
        <v>126</v>
      </c>
    </row>
    <row r="14" spans="2:94" x14ac:dyDescent="0.35">
      <c r="B14" t="s">
        <v>127</v>
      </c>
    </row>
    <row r="16" spans="2:94" x14ac:dyDescent="0.35">
      <c r="B16"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F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0" t="s">
        <v>422</v>
      </c>
      <c r="E2" s="26"/>
      <c r="F2" s="26"/>
    </row>
    <row r="6" spans="2:6" ht="50" customHeight="1" x14ac:dyDescent="0.35">
      <c r="B6" s="23" t="s">
        <v>15</v>
      </c>
      <c r="C6" s="23" t="s">
        <v>419</v>
      </c>
      <c r="D6" s="23" t="s">
        <v>420</v>
      </c>
      <c r="E6" s="23" t="s">
        <v>421</v>
      </c>
    </row>
    <row r="7" spans="2:6" x14ac:dyDescent="0.35">
      <c r="B7" s="18" t="s">
        <v>182</v>
      </c>
      <c r="C7" s="17">
        <v>0.43058534110716401</v>
      </c>
      <c r="D7" s="17">
        <v>0.21490804249956499</v>
      </c>
      <c r="E7" s="17">
        <v>0.13288217163208699</v>
      </c>
    </row>
    <row r="8" spans="2:6" x14ac:dyDescent="0.35">
      <c r="B8" s="18" t="s">
        <v>183</v>
      </c>
      <c r="C8" s="17">
        <v>0.34766651524002901</v>
      </c>
      <c r="D8" s="17">
        <v>0.36321835203747999</v>
      </c>
      <c r="E8" s="17">
        <v>0.27673294547123201</v>
      </c>
    </row>
    <row r="9" spans="2:6" x14ac:dyDescent="0.35">
      <c r="B9" s="18" t="s">
        <v>184</v>
      </c>
      <c r="C9" s="17">
        <v>0.14256039561474201</v>
      </c>
      <c r="D9" s="17">
        <v>0.26597658186748002</v>
      </c>
      <c r="E9" s="17">
        <v>0.289558539272747</v>
      </c>
    </row>
    <row r="10" spans="2:6" x14ac:dyDescent="0.35">
      <c r="B10" s="18" t="s">
        <v>185</v>
      </c>
      <c r="C10" s="17">
        <v>3.0250866989734601E-2</v>
      </c>
      <c r="D10" s="17">
        <v>8.0767364205788394E-2</v>
      </c>
      <c r="E10" s="17">
        <v>0.158733520750479</v>
      </c>
    </row>
    <row r="11" spans="2:6" x14ac:dyDescent="0.35">
      <c r="B11" s="18" t="s">
        <v>186</v>
      </c>
      <c r="C11" s="17">
        <v>8.5489396552791194E-3</v>
      </c>
      <c r="D11" s="17">
        <v>3.2332979321058199E-2</v>
      </c>
      <c r="E11" s="17">
        <v>8.0071256014647499E-2</v>
      </c>
    </row>
    <row r="12" spans="2:6" x14ac:dyDescent="0.35">
      <c r="B12" s="18" t="s">
        <v>133</v>
      </c>
      <c r="C12" s="17">
        <v>4.0387941393051102E-2</v>
      </c>
      <c r="D12" s="17">
        <v>4.2796680068628502E-2</v>
      </c>
      <c r="E12" s="17">
        <v>6.2021566858806998E-2</v>
      </c>
    </row>
    <row r="13" spans="2:6" x14ac:dyDescent="0.35">
      <c r="B13" s="22" t="s">
        <v>187</v>
      </c>
      <c r="C13" s="20">
        <v>0.77825185634719296</v>
      </c>
      <c r="D13" s="20">
        <v>0.57812639453704495</v>
      </c>
      <c r="E13" s="20">
        <v>0.40961511710331899</v>
      </c>
    </row>
    <row r="14" spans="2:6" x14ac:dyDescent="0.35">
      <c r="B14" s="22" t="s">
        <v>188</v>
      </c>
      <c r="C14" s="20">
        <v>3.8799806645013701E-2</v>
      </c>
      <c r="D14" s="20">
        <v>0.113100343526847</v>
      </c>
      <c r="E14" s="20">
        <v>0.23880477676512599</v>
      </c>
    </row>
    <row r="15" spans="2:6" x14ac:dyDescent="0.35">
      <c r="B15" s="22" t="s">
        <v>147</v>
      </c>
      <c r="C15" s="21">
        <v>0.73945204970217904</v>
      </c>
      <c r="D15" s="21">
        <v>0.465026051010198</v>
      </c>
      <c r="E15" s="21">
        <v>0.17081034033819301</v>
      </c>
    </row>
    <row r="16" spans="2:6" x14ac:dyDescent="0.35">
      <c r="B16" s="16"/>
      <c r="C16" s="16"/>
      <c r="D16" s="16"/>
      <c r="E16" s="16"/>
    </row>
    <row r="17" spans="2:2" x14ac:dyDescent="0.35">
      <c r="B17" t="s">
        <v>126</v>
      </c>
    </row>
    <row r="18" spans="2:2" x14ac:dyDescent="0.35">
      <c r="B18" t="s">
        <v>127</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CP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182</v>
      </c>
      <c r="C9" s="17">
        <v>0.43058534110716401</v>
      </c>
      <c r="D9" s="17">
        <v>0.44126165098986297</v>
      </c>
      <c r="E9" s="17">
        <v>0.41667414460297503</v>
      </c>
      <c r="F9" s="17"/>
      <c r="G9" s="17">
        <v>0.38066061539347101</v>
      </c>
      <c r="H9" s="17">
        <v>0.40279572667529701</v>
      </c>
      <c r="I9" s="17">
        <v>0.39636972394430697</v>
      </c>
      <c r="J9" s="17">
        <v>0.43803912413386098</v>
      </c>
      <c r="K9" s="17">
        <v>0.48490935433022803</v>
      </c>
      <c r="L9" s="17">
        <v>0.47206309349718001</v>
      </c>
      <c r="M9" s="17"/>
      <c r="N9" s="17">
        <v>0.470783725281129</v>
      </c>
      <c r="O9" s="17">
        <v>0.42606196444851901</v>
      </c>
      <c r="P9" s="17">
        <v>0.43983183921264901</v>
      </c>
      <c r="Q9" s="17">
        <v>0.382362069513491</v>
      </c>
      <c r="R9" s="17"/>
      <c r="S9" s="17">
        <v>0.41546675406945699</v>
      </c>
      <c r="T9" s="17">
        <v>0.40771702903887502</v>
      </c>
      <c r="U9" s="17">
        <v>0.414202400688505</v>
      </c>
      <c r="V9" s="17">
        <v>0.40994748346600401</v>
      </c>
      <c r="W9" s="17">
        <v>0.38111746895222998</v>
      </c>
      <c r="X9" s="17">
        <v>0.391917588154998</v>
      </c>
      <c r="Y9" s="17">
        <v>0.43937631820439499</v>
      </c>
      <c r="Z9" s="17">
        <v>0.373640775819224</v>
      </c>
      <c r="AA9" s="17">
        <v>0.448932313023088</v>
      </c>
      <c r="AB9" s="17">
        <v>0.53298293309132505</v>
      </c>
      <c r="AC9" s="17">
        <v>0.54163577059964596</v>
      </c>
      <c r="AD9" s="17"/>
      <c r="AE9" s="17">
        <v>0.42570934963488599</v>
      </c>
      <c r="AF9" s="17">
        <v>0.46575200641479297</v>
      </c>
      <c r="AG9" s="17">
        <v>0.37276995033737897</v>
      </c>
      <c r="AH9" s="17"/>
      <c r="AI9" s="17">
        <v>0.43265807303912601</v>
      </c>
      <c r="AJ9" s="17">
        <v>0.462761156057103</v>
      </c>
      <c r="AK9" s="17">
        <v>0.46441900870884401</v>
      </c>
      <c r="AL9" s="17">
        <v>0.458044898488083</v>
      </c>
      <c r="AM9" s="17">
        <v>0.35351904936133999</v>
      </c>
      <c r="AN9" s="17"/>
      <c r="AO9" s="17">
        <v>0.41557837125532598</v>
      </c>
      <c r="AP9" s="17">
        <v>0.481831754385255</v>
      </c>
      <c r="AQ9" s="17">
        <v>0.42519410383298301</v>
      </c>
      <c r="AR9" s="17"/>
      <c r="AS9" s="17">
        <v>0.41042897968775599</v>
      </c>
      <c r="AT9" s="17">
        <v>0.42015514024279699</v>
      </c>
      <c r="AU9" s="17">
        <v>0.43268408092679</v>
      </c>
      <c r="AV9" s="17">
        <v>0.45739382809576601</v>
      </c>
      <c r="AW9" s="17">
        <v>0.390051853103276</v>
      </c>
      <c r="AX9" s="17"/>
      <c r="AY9" s="17">
        <v>0.25460739083237799</v>
      </c>
      <c r="AZ9" s="17">
        <v>0.38117195157744599</v>
      </c>
      <c r="BA9" s="17">
        <v>0.46886272474260898</v>
      </c>
      <c r="BB9" s="17">
        <v>0.432245606439006</v>
      </c>
      <c r="BC9" s="17">
        <v>0.39891284845826402</v>
      </c>
      <c r="BD9" s="17">
        <v>0.40814984972719298</v>
      </c>
      <c r="BE9" s="17">
        <v>0.37846536627363397</v>
      </c>
      <c r="BF9" s="17">
        <v>0.45120126489043499</v>
      </c>
      <c r="BG9" s="17">
        <v>0.42592094475423597</v>
      </c>
      <c r="BH9" s="17">
        <v>0.42919115711767902</v>
      </c>
      <c r="BI9" s="17">
        <v>0.40568392420256399</v>
      </c>
      <c r="BJ9" s="17">
        <v>0.48949768849842601</v>
      </c>
      <c r="BK9" s="17">
        <v>0.46194357680099501</v>
      </c>
      <c r="BL9" s="17">
        <v>0.51474096382000101</v>
      </c>
      <c r="BM9" s="17">
        <v>0.49197970188273599</v>
      </c>
      <c r="BN9" s="17">
        <v>0.57341706690030703</v>
      </c>
      <c r="BO9" s="17"/>
      <c r="BP9" s="17">
        <v>0.42204343622441498</v>
      </c>
      <c r="BQ9" s="17">
        <v>0.43993347112953002</v>
      </c>
      <c r="BR9" s="17">
        <v>0.411297830303964</v>
      </c>
      <c r="BS9" s="17">
        <v>0.41725669160560902</v>
      </c>
      <c r="BT9" s="17">
        <v>0.469642722175106</v>
      </c>
      <c r="BU9" s="17">
        <v>0.44058167862037501</v>
      </c>
      <c r="BV9" s="17"/>
      <c r="BW9" s="17">
        <v>0.42770707276819098</v>
      </c>
      <c r="BX9" s="17">
        <v>0.44209989602226502</v>
      </c>
      <c r="BY9" s="17">
        <v>0.42594220222179002</v>
      </c>
      <c r="BZ9" s="17">
        <v>0.39978185090857699</v>
      </c>
      <c r="CA9" s="17">
        <v>0.45112363922446103</v>
      </c>
      <c r="CB9" s="17">
        <v>0.42816485183583702</v>
      </c>
      <c r="CC9" s="17">
        <v>0.509220578439182</v>
      </c>
      <c r="CD9" s="17">
        <v>0.46427373300785701</v>
      </c>
      <c r="CE9" s="17"/>
      <c r="CF9" s="17">
        <v>0.48151583943566201</v>
      </c>
      <c r="CG9" s="17">
        <v>0.44355001204938199</v>
      </c>
      <c r="CH9" s="17">
        <v>0.42215953416427698</v>
      </c>
      <c r="CI9" s="17">
        <v>0.40230033368803397</v>
      </c>
      <c r="CJ9" s="17">
        <v>0.38483912235946299</v>
      </c>
      <c r="CK9" s="17"/>
      <c r="CL9" s="17">
        <v>0.44905681038170903</v>
      </c>
      <c r="CM9" s="17"/>
      <c r="CN9" s="17">
        <v>0.46412253170669898</v>
      </c>
      <c r="CO9" s="17">
        <v>0.33988191272865498</v>
      </c>
      <c r="CP9" s="17">
        <v>0.42613240548124098</v>
      </c>
    </row>
    <row r="10" spans="2:94" x14ac:dyDescent="0.35">
      <c r="B10" s="18" t="s">
        <v>183</v>
      </c>
      <c r="C10" s="17">
        <v>0.34766651524002901</v>
      </c>
      <c r="D10" s="17">
        <v>0.33450651284249</v>
      </c>
      <c r="E10" s="17">
        <v>0.36325032019698</v>
      </c>
      <c r="F10" s="17"/>
      <c r="G10" s="17">
        <v>0.30382660921711302</v>
      </c>
      <c r="H10" s="17">
        <v>0.34818694043610898</v>
      </c>
      <c r="I10" s="17">
        <v>0.39674028590398303</v>
      </c>
      <c r="J10" s="17">
        <v>0.33745259178519199</v>
      </c>
      <c r="K10" s="17">
        <v>0.29164427923825498</v>
      </c>
      <c r="L10" s="17">
        <v>0.38245326060704998</v>
      </c>
      <c r="M10" s="17"/>
      <c r="N10" s="17">
        <v>0.34978521277186903</v>
      </c>
      <c r="O10" s="17">
        <v>0.35363554328536401</v>
      </c>
      <c r="P10" s="17">
        <v>0.34399935729748798</v>
      </c>
      <c r="Q10" s="17">
        <v>0.34501726397084798</v>
      </c>
      <c r="R10" s="17"/>
      <c r="S10" s="17">
        <v>0.32539555737485798</v>
      </c>
      <c r="T10" s="17">
        <v>0.36930831148785898</v>
      </c>
      <c r="U10" s="17">
        <v>0.363979114543732</v>
      </c>
      <c r="V10" s="17">
        <v>0.37647452269440601</v>
      </c>
      <c r="W10" s="17">
        <v>0.39407651533563298</v>
      </c>
      <c r="X10" s="17">
        <v>0.37127572339616099</v>
      </c>
      <c r="Y10" s="17">
        <v>0.32975572277132398</v>
      </c>
      <c r="Z10" s="17">
        <v>0.39259313681771602</v>
      </c>
      <c r="AA10" s="17">
        <v>0.325550217913949</v>
      </c>
      <c r="AB10" s="17">
        <v>0.30303092598760301</v>
      </c>
      <c r="AC10" s="17">
        <v>0.289844100613044</v>
      </c>
      <c r="AD10" s="17"/>
      <c r="AE10" s="17">
        <v>0.36960057311833</v>
      </c>
      <c r="AF10" s="17">
        <v>0.34667253063201903</v>
      </c>
      <c r="AG10" s="17">
        <v>0.32565568439269799</v>
      </c>
      <c r="AH10" s="17"/>
      <c r="AI10" s="17">
        <v>0.36733993549219901</v>
      </c>
      <c r="AJ10" s="17">
        <v>0.33669062895378699</v>
      </c>
      <c r="AK10" s="17">
        <v>0.40050714278474397</v>
      </c>
      <c r="AL10" s="17">
        <v>0.264385988571051</v>
      </c>
      <c r="AM10" s="17">
        <v>0.34436909029443702</v>
      </c>
      <c r="AN10" s="17"/>
      <c r="AO10" s="17">
        <v>0.38700946614089499</v>
      </c>
      <c r="AP10" s="17">
        <v>0.33414339125343001</v>
      </c>
      <c r="AQ10" s="17">
        <v>0.37780986980006698</v>
      </c>
      <c r="AR10" s="17"/>
      <c r="AS10" s="17">
        <v>0.34906559414911098</v>
      </c>
      <c r="AT10" s="17">
        <v>0.33975330877376603</v>
      </c>
      <c r="AU10" s="17">
        <v>0.36474243989437899</v>
      </c>
      <c r="AV10" s="17">
        <v>0.33773661031500601</v>
      </c>
      <c r="AW10" s="17">
        <v>0.33832979486056602</v>
      </c>
      <c r="AX10" s="17"/>
      <c r="AY10" s="17">
        <v>0.34606621787640002</v>
      </c>
      <c r="AZ10" s="17">
        <v>0.30181219983988899</v>
      </c>
      <c r="BA10" s="17">
        <v>0.32237002872605602</v>
      </c>
      <c r="BB10" s="17">
        <v>0.34364675413941498</v>
      </c>
      <c r="BC10" s="17">
        <v>0.34920489714591402</v>
      </c>
      <c r="BD10" s="17">
        <v>0.37599147752802498</v>
      </c>
      <c r="BE10" s="17">
        <v>0.35311769637793</v>
      </c>
      <c r="BF10" s="17">
        <v>0.32432448772863798</v>
      </c>
      <c r="BG10" s="17">
        <v>0.37247182522111599</v>
      </c>
      <c r="BH10" s="17">
        <v>0.39232326971987602</v>
      </c>
      <c r="BI10" s="17">
        <v>0.36473913668441699</v>
      </c>
      <c r="BJ10" s="17">
        <v>0.349483362878035</v>
      </c>
      <c r="BK10" s="17">
        <v>0.34984169996507702</v>
      </c>
      <c r="BL10" s="17">
        <v>0.34751157412210398</v>
      </c>
      <c r="BM10" s="17">
        <v>0.41454336079579102</v>
      </c>
      <c r="BN10" s="17">
        <v>0.31223799315990097</v>
      </c>
      <c r="BO10" s="17"/>
      <c r="BP10" s="17">
        <v>0.32314009191111098</v>
      </c>
      <c r="BQ10" s="17">
        <v>0.35476004714926801</v>
      </c>
      <c r="BR10" s="17">
        <v>0.36780305602847901</v>
      </c>
      <c r="BS10" s="17">
        <v>0.36259635945750701</v>
      </c>
      <c r="BT10" s="17">
        <v>0.32917290778033798</v>
      </c>
      <c r="BU10" s="17">
        <v>0.348367689570109</v>
      </c>
      <c r="BV10" s="17"/>
      <c r="BW10" s="17">
        <v>0.31551965623640998</v>
      </c>
      <c r="BX10" s="17">
        <v>0.32195778346378501</v>
      </c>
      <c r="BY10" s="17">
        <v>0.37662922289367601</v>
      </c>
      <c r="BZ10" s="17">
        <v>0.37881295439171098</v>
      </c>
      <c r="CA10" s="17">
        <v>0.34986017814383202</v>
      </c>
      <c r="CB10" s="17">
        <v>0.35792208847040302</v>
      </c>
      <c r="CC10" s="17">
        <v>0.326520922000269</v>
      </c>
      <c r="CD10" s="17">
        <v>0.24608828722690401</v>
      </c>
      <c r="CE10" s="17"/>
      <c r="CF10" s="17">
        <v>0.33005698639678799</v>
      </c>
      <c r="CG10" s="17">
        <v>0.35826061140498999</v>
      </c>
      <c r="CH10" s="17">
        <v>0.348810161820655</v>
      </c>
      <c r="CI10" s="17">
        <v>0.32746385056253102</v>
      </c>
      <c r="CJ10" s="17">
        <v>0.354563126603402</v>
      </c>
      <c r="CK10" s="17"/>
      <c r="CL10" s="17">
        <v>0.393567747423894</v>
      </c>
      <c r="CM10" s="17"/>
      <c r="CN10" s="17">
        <v>0.31264168987881802</v>
      </c>
      <c r="CO10" s="17">
        <v>0.40201057842177301</v>
      </c>
      <c r="CP10" s="17">
        <v>0.38445667844964598</v>
      </c>
    </row>
    <row r="11" spans="2:94" x14ac:dyDescent="0.35">
      <c r="B11" s="18" t="s">
        <v>184</v>
      </c>
      <c r="C11" s="17">
        <v>0.14256039561474201</v>
      </c>
      <c r="D11" s="17">
        <v>0.14834116367363101</v>
      </c>
      <c r="E11" s="17">
        <v>0.138043882934069</v>
      </c>
      <c r="F11" s="17"/>
      <c r="G11" s="17">
        <v>0.189953938782671</v>
      </c>
      <c r="H11" s="17">
        <v>0.17273981412285599</v>
      </c>
      <c r="I11" s="17">
        <v>0.135065491855833</v>
      </c>
      <c r="J11" s="17">
        <v>0.142242811939188</v>
      </c>
      <c r="K11" s="17">
        <v>0.14158026351042899</v>
      </c>
      <c r="L11" s="17">
        <v>9.3194282685119603E-2</v>
      </c>
      <c r="M11" s="17"/>
      <c r="N11" s="17">
        <v>0.125825417532755</v>
      </c>
      <c r="O11" s="17">
        <v>0.141609004924861</v>
      </c>
      <c r="P11" s="17">
        <v>0.13698574717728601</v>
      </c>
      <c r="Q11" s="17">
        <v>0.16632409548265201</v>
      </c>
      <c r="R11" s="17"/>
      <c r="S11" s="17">
        <v>0.168872491740477</v>
      </c>
      <c r="T11" s="17">
        <v>0.144860033895091</v>
      </c>
      <c r="U11" s="17">
        <v>0.13644015195511799</v>
      </c>
      <c r="V11" s="17">
        <v>0.14332859494594799</v>
      </c>
      <c r="W11" s="17">
        <v>0.148542061408203</v>
      </c>
      <c r="X11" s="17">
        <v>0.13585419383814001</v>
      </c>
      <c r="Y11" s="17">
        <v>0.14834511024215399</v>
      </c>
      <c r="Z11" s="17">
        <v>0.15722560583753301</v>
      </c>
      <c r="AA11" s="17">
        <v>0.150590480372261</v>
      </c>
      <c r="AB11" s="17">
        <v>0.10899272893711801</v>
      </c>
      <c r="AC11" s="17">
        <v>9.6758462742062706E-2</v>
      </c>
      <c r="AD11" s="17"/>
      <c r="AE11" s="17">
        <v>0.12808020310891399</v>
      </c>
      <c r="AF11" s="17">
        <v>0.13411856505293299</v>
      </c>
      <c r="AG11" s="17">
        <v>0.17720271601071999</v>
      </c>
      <c r="AH11" s="17"/>
      <c r="AI11" s="17">
        <v>0.13341148161901101</v>
      </c>
      <c r="AJ11" s="17">
        <v>0.13672137346107799</v>
      </c>
      <c r="AK11" s="17">
        <v>0.105011061083436</v>
      </c>
      <c r="AL11" s="17">
        <v>0.165051234506123</v>
      </c>
      <c r="AM11" s="17">
        <v>0.171417609817199</v>
      </c>
      <c r="AN11" s="17"/>
      <c r="AO11" s="17">
        <v>0.13600324752493101</v>
      </c>
      <c r="AP11" s="17">
        <v>0.12717478181418801</v>
      </c>
      <c r="AQ11" s="17">
        <v>0.151982611577304</v>
      </c>
      <c r="AR11" s="17"/>
      <c r="AS11" s="17">
        <v>0.15090187253957099</v>
      </c>
      <c r="AT11" s="17">
        <v>0.13926902103035599</v>
      </c>
      <c r="AU11" s="17">
        <v>0.13207492499735199</v>
      </c>
      <c r="AV11" s="17">
        <v>0.14942764426550501</v>
      </c>
      <c r="AW11" s="17">
        <v>0.13970936413872501</v>
      </c>
      <c r="AX11" s="17"/>
      <c r="AY11" s="17">
        <v>0.13843838103570399</v>
      </c>
      <c r="AZ11" s="17">
        <v>0.22149032969565699</v>
      </c>
      <c r="BA11" s="17">
        <v>0.13006516991147499</v>
      </c>
      <c r="BB11" s="17">
        <v>0.14037814450234301</v>
      </c>
      <c r="BC11" s="17">
        <v>0.14933808149057001</v>
      </c>
      <c r="BD11" s="17">
        <v>0.140840426838968</v>
      </c>
      <c r="BE11" s="17">
        <v>0.176617045520779</v>
      </c>
      <c r="BF11" s="17">
        <v>0.153358846220668</v>
      </c>
      <c r="BG11" s="17">
        <v>0.12240411295621501</v>
      </c>
      <c r="BH11" s="17">
        <v>0.123581753165825</v>
      </c>
      <c r="BI11" s="17">
        <v>0.12846817797170501</v>
      </c>
      <c r="BJ11" s="17">
        <v>0.12916172809500401</v>
      </c>
      <c r="BK11" s="17">
        <v>0.135471473141976</v>
      </c>
      <c r="BL11" s="17">
        <v>0.10203726886417901</v>
      </c>
      <c r="BM11" s="17">
        <v>7.9166261260402396E-2</v>
      </c>
      <c r="BN11" s="17">
        <v>9.7107760712737606E-2</v>
      </c>
      <c r="BO11" s="17"/>
      <c r="BP11" s="17">
        <v>0.174135768226164</v>
      </c>
      <c r="BQ11" s="17">
        <v>0.13277002765681301</v>
      </c>
      <c r="BR11" s="17">
        <v>0.13464683291580701</v>
      </c>
      <c r="BS11" s="17">
        <v>0.14157349210179901</v>
      </c>
      <c r="BT11" s="17">
        <v>0.118485488889394</v>
      </c>
      <c r="BU11" s="17">
        <v>0.13076770699183499</v>
      </c>
      <c r="BV11" s="17"/>
      <c r="BW11" s="17">
        <v>0.14449794620371001</v>
      </c>
      <c r="BX11" s="17">
        <v>0.14507693635319399</v>
      </c>
      <c r="BY11" s="17">
        <v>0.13657408862592099</v>
      </c>
      <c r="BZ11" s="17">
        <v>0.13921081298559099</v>
      </c>
      <c r="CA11" s="17">
        <v>0.11702393939182799</v>
      </c>
      <c r="CB11" s="17">
        <v>0.176915199779729</v>
      </c>
      <c r="CC11" s="17">
        <v>0.14459491495982599</v>
      </c>
      <c r="CD11" s="17">
        <v>0.17098255574884899</v>
      </c>
      <c r="CE11" s="17"/>
      <c r="CF11" s="17">
        <v>0.131336368399353</v>
      </c>
      <c r="CG11" s="17">
        <v>0.12831997242224</v>
      </c>
      <c r="CH11" s="17">
        <v>0.15276031397138501</v>
      </c>
      <c r="CI11" s="17">
        <v>0.15625223189435899</v>
      </c>
      <c r="CJ11" s="17">
        <v>0.148360089397859</v>
      </c>
      <c r="CK11" s="17"/>
      <c r="CL11" s="17">
        <v>0.11771731718119199</v>
      </c>
      <c r="CM11" s="17"/>
      <c r="CN11" s="17">
        <v>0.13981511646602701</v>
      </c>
      <c r="CO11" s="17">
        <v>0.162860475662403</v>
      </c>
      <c r="CP11" s="17">
        <v>0.13267775008855301</v>
      </c>
    </row>
    <row r="12" spans="2:94" x14ac:dyDescent="0.35">
      <c r="B12" s="18" t="s">
        <v>185</v>
      </c>
      <c r="C12" s="17">
        <v>3.0250866989734601E-2</v>
      </c>
      <c r="D12" s="17">
        <v>3.5186422342721999E-2</v>
      </c>
      <c r="E12" s="17">
        <v>2.5184711426621698E-2</v>
      </c>
      <c r="F12" s="17"/>
      <c r="G12" s="17">
        <v>6.3843649200144598E-2</v>
      </c>
      <c r="H12" s="17">
        <v>3.2761670114649102E-2</v>
      </c>
      <c r="I12" s="17">
        <v>2.73806922385459E-2</v>
      </c>
      <c r="J12" s="17">
        <v>3.06205091250942E-2</v>
      </c>
      <c r="K12" s="17">
        <v>1.36985369731109E-2</v>
      </c>
      <c r="L12" s="17">
        <v>1.8889921513106301E-2</v>
      </c>
      <c r="M12" s="17"/>
      <c r="N12" s="17">
        <v>2.3276587307325999E-2</v>
      </c>
      <c r="O12" s="17">
        <v>3.8259778593056099E-2</v>
      </c>
      <c r="P12" s="17">
        <v>2.5429911543236199E-2</v>
      </c>
      <c r="Q12" s="17">
        <v>3.4084607254142703E-2</v>
      </c>
      <c r="R12" s="17"/>
      <c r="S12" s="17">
        <v>4.50213388660348E-2</v>
      </c>
      <c r="T12" s="17">
        <v>1.77250214042852E-2</v>
      </c>
      <c r="U12" s="17">
        <v>3.9459769089991999E-2</v>
      </c>
      <c r="V12" s="17">
        <v>3.00279421866496E-2</v>
      </c>
      <c r="W12" s="17">
        <v>3.1506264047171599E-2</v>
      </c>
      <c r="X12" s="17">
        <v>3.6853717339640601E-2</v>
      </c>
      <c r="Y12" s="17">
        <v>2.2526988329095301E-2</v>
      </c>
      <c r="Z12" s="17">
        <v>3.6630315695868498E-2</v>
      </c>
      <c r="AA12" s="17">
        <v>1.89909947410015E-2</v>
      </c>
      <c r="AB12" s="17">
        <v>2.8621026341218402E-2</v>
      </c>
      <c r="AC12" s="17">
        <v>2.84304883519691E-2</v>
      </c>
      <c r="AD12" s="17"/>
      <c r="AE12" s="17">
        <v>2.7847912390501599E-2</v>
      </c>
      <c r="AF12" s="17">
        <v>2.3241611058072702E-2</v>
      </c>
      <c r="AG12" s="17">
        <v>3.7420290854448E-2</v>
      </c>
      <c r="AH12" s="17"/>
      <c r="AI12" s="17">
        <v>2.67984532461726E-2</v>
      </c>
      <c r="AJ12" s="17">
        <v>2.6212767227183499E-2</v>
      </c>
      <c r="AK12" s="17">
        <v>2.0004761294900301E-2</v>
      </c>
      <c r="AL12" s="17">
        <v>7.2696099737518297E-2</v>
      </c>
      <c r="AM12" s="17">
        <v>3.1424308087077302E-2</v>
      </c>
      <c r="AN12" s="17"/>
      <c r="AO12" s="17">
        <v>2.7171503783108598E-2</v>
      </c>
      <c r="AP12" s="17">
        <v>2.21142233244336E-2</v>
      </c>
      <c r="AQ12" s="17">
        <v>3.4769469618281701E-2</v>
      </c>
      <c r="AR12" s="17"/>
      <c r="AS12" s="17">
        <v>2.69928230234819E-2</v>
      </c>
      <c r="AT12" s="17">
        <v>4.2169760127703203E-2</v>
      </c>
      <c r="AU12" s="17">
        <v>2.4502189891967702E-2</v>
      </c>
      <c r="AV12" s="17">
        <v>2.6849225845369199E-2</v>
      </c>
      <c r="AW12" s="17">
        <v>0.109519476823424</v>
      </c>
      <c r="AX12" s="17"/>
      <c r="AY12" s="17">
        <v>6.4963183703778696E-2</v>
      </c>
      <c r="AZ12" s="17">
        <v>3.11863452675296E-2</v>
      </c>
      <c r="BA12" s="17">
        <v>2.29524303630947E-2</v>
      </c>
      <c r="BB12" s="17">
        <v>1.60599349436246E-2</v>
      </c>
      <c r="BC12" s="17">
        <v>4.6958918179359099E-2</v>
      </c>
      <c r="BD12" s="17">
        <v>2.08040881602303E-2</v>
      </c>
      <c r="BE12" s="17">
        <v>4.8557704123929901E-2</v>
      </c>
      <c r="BF12" s="17">
        <v>4.0766564175697802E-2</v>
      </c>
      <c r="BG12" s="17">
        <v>3.5246334884904702E-2</v>
      </c>
      <c r="BH12" s="17">
        <v>2.4883575897800402E-2</v>
      </c>
      <c r="BI12" s="17">
        <v>4.3367242493292303E-2</v>
      </c>
      <c r="BJ12" s="17">
        <v>1.40104048381167E-2</v>
      </c>
      <c r="BK12" s="17">
        <v>2.9452250206737599E-2</v>
      </c>
      <c r="BL12" s="17">
        <v>0</v>
      </c>
      <c r="BM12" s="17">
        <v>0</v>
      </c>
      <c r="BN12" s="17">
        <v>1.7237179227054499E-2</v>
      </c>
      <c r="BO12" s="17"/>
      <c r="BP12" s="17">
        <v>3.7361648211560697E-2</v>
      </c>
      <c r="BQ12" s="17">
        <v>2.64230448404509E-2</v>
      </c>
      <c r="BR12" s="17">
        <v>3.81194198832535E-2</v>
      </c>
      <c r="BS12" s="17">
        <v>2.1065793183170301E-2</v>
      </c>
      <c r="BT12" s="17">
        <v>2.7625168801413899E-2</v>
      </c>
      <c r="BU12" s="17">
        <v>4.04181382706542E-2</v>
      </c>
      <c r="BV12" s="17"/>
      <c r="BW12" s="17">
        <v>4.7880777691989701E-2</v>
      </c>
      <c r="BX12" s="17">
        <v>2.90574454411449E-2</v>
      </c>
      <c r="BY12" s="17">
        <v>2.9399848042041599E-2</v>
      </c>
      <c r="BZ12" s="17">
        <v>3.3047793084023697E-2</v>
      </c>
      <c r="CA12" s="17">
        <v>3.67833415050276E-2</v>
      </c>
      <c r="CB12" s="17">
        <v>1.3767779258002299E-2</v>
      </c>
      <c r="CC12" s="17">
        <v>9.6582439177370395E-3</v>
      </c>
      <c r="CD12" s="17">
        <v>1.95845426081389E-2</v>
      </c>
      <c r="CE12" s="17"/>
      <c r="CF12" s="17">
        <v>2.8247732441176399E-2</v>
      </c>
      <c r="CG12" s="17">
        <v>3.42791983021241E-2</v>
      </c>
      <c r="CH12" s="17">
        <v>2.3831224622890099E-2</v>
      </c>
      <c r="CI12" s="17">
        <v>3.1405577382442401E-2</v>
      </c>
      <c r="CJ12" s="17">
        <v>5.7841449622980101E-2</v>
      </c>
      <c r="CK12" s="17"/>
      <c r="CL12" s="17">
        <v>1.05347635291652E-2</v>
      </c>
      <c r="CM12" s="17"/>
      <c r="CN12" s="17">
        <v>2.41719250176399E-2</v>
      </c>
      <c r="CO12" s="17">
        <v>4.6582751123288198E-2</v>
      </c>
      <c r="CP12" s="17">
        <v>3.1144751008807401E-2</v>
      </c>
    </row>
    <row r="13" spans="2:94" x14ac:dyDescent="0.35">
      <c r="B13" s="18" t="s">
        <v>186</v>
      </c>
      <c r="C13" s="17">
        <v>8.5489396552791194E-3</v>
      </c>
      <c r="D13" s="17">
        <v>1.07254928240823E-2</v>
      </c>
      <c r="E13" s="17">
        <v>6.4924662804855104E-3</v>
      </c>
      <c r="F13" s="17"/>
      <c r="G13" s="17">
        <v>1.1818580885902799E-2</v>
      </c>
      <c r="H13" s="17">
        <v>8.5101067354989308E-3</v>
      </c>
      <c r="I13" s="17">
        <v>8.2783381248914094E-3</v>
      </c>
      <c r="J13" s="17">
        <v>7.1391697732089698E-3</v>
      </c>
      <c r="K13" s="17">
        <v>1.6250003806234099E-2</v>
      </c>
      <c r="L13" s="17">
        <v>2.5943791496195099E-3</v>
      </c>
      <c r="M13" s="17"/>
      <c r="N13" s="17">
        <v>1.0555319828923699E-2</v>
      </c>
      <c r="O13" s="17">
        <v>2.7074406970614799E-3</v>
      </c>
      <c r="P13" s="17">
        <v>1.326152842586E-2</v>
      </c>
      <c r="Q13" s="17">
        <v>8.4244726644769306E-3</v>
      </c>
      <c r="R13" s="17"/>
      <c r="S13" s="17">
        <v>7.0533478676302703E-3</v>
      </c>
      <c r="T13" s="17">
        <v>1.2074139337061101E-2</v>
      </c>
      <c r="U13" s="17">
        <v>5.6695735591180199E-3</v>
      </c>
      <c r="V13" s="17">
        <v>0</v>
      </c>
      <c r="W13" s="17">
        <v>9.8093773313537407E-3</v>
      </c>
      <c r="X13" s="17">
        <v>8.1486817005967504E-3</v>
      </c>
      <c r="Y13" s="17">
        <v>1.9339830406461599E-2</v>
      </c>
      <c r="Z13" s="17">
        <v>1.12699369531239E-2</v>
      </c>
      <c r="AA13" s="17">
        <v>1.00171716802832E-2</v>
      </c>
      <c r="AB13" s="17">
        <v>5.64262243122347E-3</v>
      </c>
      <c r="AC13" s="17">
        <v>5.1020441438990099E-3</v>
      </c>
      <c r="AD13" s="17"/>
      <c r="AE13" s="17">
        <v>1.2233716959250599E-2</v>
      </c>
      <c r="AF13" s="17">
        <v>4.9660478241519302E-3</v>
      </c>
      <c r="AG13" s="17">
        <v>8.0597869184798904E-3</v>
      </c>
      <c r="AH13" s="17"/>
      <c r="AI13" s="17">
        <v>8.1740981635953901E-3</v>
      </c>
      <c r="AJ13" s="17">
        <v>7.5387895582159298E-3</v>
      </c>
      <c r="AK13" s="17">
        <v>6.5062803775122703E-3</v>
      </c>
      <c r="AL13" s="17">
        <v>2.4936356766596699E-2</v>
      </c>
      <c r="AM13" s="17">
        <v>1.21814465978917E-2</v>
      </c>
      <c r="AN13" s="17"/>
      <c r="AO13" s="17">
        <v>1.15163076002965E-2</v>
      </c>
      <c r="AP13" s="17">
        <v>6.4695765670831499E-3</v>
      </c>
      <c r="AQ13" s="17">
        <v>0</v>
      </c>
      <c r="AR13" s="17"/>
      <c r="AS13" s="17">
        <v>5.1270570296265E-3</v>
      </c>
      <c r="AT13" s="17">
        <v>1.53087056723269E-2</v>
      </c>
      <c r="AU13" s="17">
        <v>1.08385966114815E-2</v>
      </c>
      <c r="AV13" s="17">
        <v>1.86548718367815E-3</v>
      </c>
      <c r="AW13" s="17">
        <v>2.2389511074009098E-2</v>
      </c>
      <c r="AX13" s="17"/>
      <c r="AY13" s="17">
        <v>0</v>
      </c>
      <c r="AZ13" s="17">
        <v>4.6635279272687798E-3</v>
      </c>
      <c r="BA13" s="17">
        <v>1.0437649168246599E-2</v>
      </c>
      <c r="BB13" s="17">
        <v>1.2603870041652599E-2</v>
      </c>
      <c r="BC13" s="17">
        <v>6.9484694308228701E-3</v>
      </c>
      <c r="BD13" s="17">
        <v>1.5753529023519501E-2</v>
      </c>
      <c r="BE13" s="17">
        <v>9.4928450784989293E-3</v>
      </c>
      <c r="BF13" s="17">
        <v>6.2347698407458499E-3</v>
      </c>
      <c r="BG13" s="17">
        <v>1.1486234064496901E-2</v>
      </c>
      <c r="BH13" s="17">
        <v>4.7327975733130398E-3</v>
      </c>
      <c r="BI13" s="17">
        <v>8.7111977249799393E-3</v>
      </c>
      <c r="BJ13" s="17">
        <v>4.5340475284237399E-3</v>
      </c>
      <c r="BK13" s="17">
        <v>5.8473207993684903E-3</v>
      </c>
      <c r="BL13" s="17">
        <v>1.17386339560887E-2</v>
      </c>
      <c r="BM13" s="17">
        <v>1.43106760610699E-2</v>
      </c>
      <c r="BN13" s="17">
        <v>0</v>
      </c>
      <c r="BO13" s="17"/>
      <c r="BP13" s="17">
        <v>9.7169160062542496E-3</v>
      </c>
      <c r="BQ13" s="17">
        <v>4.0508890236917398E-3</v>
      </c>
      <c r="BR13" s="17">
        <v>1.0774829991695999E-2</v>
      </c>
      <c r="BS13" s="17">
        <v>9.2280013144421004E-3</v>
      </c>
      <c r="BT13" s="17">
        <v>1.349209806783E-2</v>
      </c>
      <c r="BU13" s="17">
        <v>8.9980047719033906E-3</v>
      </c>
      <c r="BV13" s="17"/>
      <c r="BW13" s="17">
        <v>1.2659552811098301E-2</v>
      </c>
      <c r="BX13" s="17">
        <v>1.0850620469199299E-2</v>
      </c>
      <c r="BY13" s="17">
        <v>1.0138093749592399E-2</v>
      </c>
      <c r="BZ13" s="17">
        <v>7.4309834529428399E-3</v>
      </c>
      <c r="CA13" s="17">
        <v>7.2416293685304504E-3</v>
      </c>
      <c r="CB13" s="17">
        <v>5.5847228764110603E-3</v>
      </c>
      <c r="CC13" s="17">
        <v>0</v>
      </c>
      <c r="CD13" s="17">
        <v>0</v>
      </c>
      <c r="CE13" s="17"/>
      <c r="CF13" s="17">
        <v>1.146347572972E-2</v>
      </c>
      <c r="CG13" s="17">
        <v>9.7850553158171597E-3</v>
      </c>
      <c r="CH13" s="17">
        <v>7.8178657816938002E-3</v>
      </c>
      <c r="CI13" s="17">
        <v>6.2210424933828003E-3</v>
      </c>
      <c r="CJ13" s="17">
        <v>6.5333137223061296E-3</v>
      </c>
      <c r="CK13" s="17"/>
      <c r="CL13" s="17">
        <v>7.8804210619928105E-3</v>
      </c>
      <c r="CM13" s="17"/>
      <c r="CN13" s="17">
        <v>9.8057074953915493E-3</v>
      </c>
      <c r="CO13" s="17">
        <v>7.09116723543117E-3</v>
      </c>
      <c r="CP13" s="17">
        <v>6.8370873522233802E-3</v>
      </c>
    </row>
    <row r="14" spans="2:94" x14ac:dyDescent="0.35">
      <c r="B14" s="18" t="s">
        <v>133</v>
      </c>
      <c r="C14" s="17">
        <v>4.0387941393051102E-2</v>
      </c>
      <c r="D14" s="17">
        <v>2.9978757327211399E-2</v>
      </c>
      <c r="E14" s="17">
        <v>5.0354474558868698E-2</v>
      </c>
      <c r="F14" s="17"/>
      <c r="G14" s="17">
        <v>4.9896606520697197E-2</v>
      </c>
      <c r="H14" s="17">
        <v>3.5005741915590603E-2</v>
      </c>
      <c r="I14" s="17">
        <v>3.61654679324388E-2</v>
      </c>
      <c r="J14" s="17">
        <v>4.4505793243455799E-2</v>
      </c>
      <c r="K14" s="17">
        <v>5.1917562141742597E-2</v>
      </c>
      <c r="L14" s="17">
        <v>3.0805062547924499E-2</v>
      </c>
      <c r="M14" s="17"/>
      <c r="N14" s="17">
        <v>1.9773737277997E-2</v>
      </c>
      <c r="O14" s="17">
        <v>3.7726268051138503E-2</v>
      </c>
      <c r="P14" s="17">
        <v>4.0491616343482098E-2</v>
      </c>
      <c r="Q14" s="17">
        <v>6.3787491114388598E-2</v>
      </c>
      <c r="R14" s="17"/>
      <c r="S14" s="17">
        <v>3.8190510081543498E-2</v>
      </c>
      <c r="T14" s="17">
        <v>4.8315464836828498E-2</v>
      </c>
      <c r="U14" s="17">
        <v>4.0248990163535198E-2</v>
      </c>
      <c r="V14" s="17">
        <v>4.0221456706992002E-2</v>
      </c>
      <c r="W14" s="17">
        <v>3.4948312925408398E-2</v>
      </c>
      <c r="X14" s="17">
        <v>5.5950095570464098E-2</v>
      </c>
      <c r="Y14" s="17">
        <v>4.0656030046571097E-2</v>
      </c>
      <c r="Z14" s="17">
        <v>2.8640228876534699E-2</v>
      </c>
      <c r="AA14" s="17">
        <v>4.5918822269417403E-2</v>
      </c>
      <c r="AB14" s="17">
        <v>2.0729763211512101E-2</v>
      </c>
      <c r="AC14" s="17">
        <v>3.8229133549379797E-2</v>
      </c>
      <c r="AD14" s="17"/>
      <c r="AE14" s="17">
        <v>3.65282447881176E-2</v>
      </c>
      <c r="AF14" s="17">
        <v>2.5249239018030702E-2</v>
      </c>
      <c r="AG14" s="17">
        <v>7.8891571486275E-2</v>
      </c>
      <c r="AH14" s="17"/>
      <c r="AI14" s="17">
        <v>3.1617958439895497E-2</v>
      </c>
      <c r="AJ14" s="17">
        <v>3.0075284742632599E-2</v>
      </c>
      <c r="AK14" s="17">
        <v>3.5517457505626401E-3</v>
      </c>
      <c r="AL14" s="17">
        <v>1.4885421930627901E-2</v>
      </c>
      <c r="AM14" s="17">
        <v>8.7088495842056093E-2</v>
      </c>
      <c r="AN14" s="17"/>
      <c r="AO14" s="17">
        <v>2.2721103695443001E-2</v>
      </c>
      <c r="AP14" s="17">
        <v>2.82662726556107E-2</v>
      </c>
      <c r="AQ14" s="17">
        <v>1.0243945171363501E-2</v>
      </c>
      <c r="AR14" s="17"/>
      <c r="AS14" s="17">
        <v>5.74836735704536E-2</v>
      </c>
      <c r="AT14" s="17">
        <v>4.3344064153050303E-2</v>
      </c>
      <c r="AU14" s="17">
        <v>3.5157767678029597E-2</v>
      </c>
      <c r="AV14" s="17">
        <v>2.6727204294675799E-2</v>
      </c>
      <c r="AW14" s="17">
        <v>0</v>
      </c>
      <c r="AX14" s="17"/>
      <c r="AY14" s="17">
        <v>0.19592482655173901</v>
      </c>
      <c r="AZ14" s="17">
        <v>5.9675645692208797E-2</v>
      </c>
      <c r="BA14" s="17">
        <v>4.5311997088518297E-2</v>
      </c>
      <c r="BB14" s="17">
        <v>5.5065689933959099E-2</v>
      </c>
      <c r="BC14" s="17">
        <v>4.8636785295069901E-2</v>
      </c>
      <c r="BD14" s="17">
        <v>3.84606287220636E-2</v>
      </c>
      <c r="BE14" s="17">
        <v>3.3749342625229002E-2</v>
      </c>
      <c r="BF14" s="17">
        <v>2.4114067143815698E-2</v>
      </c>
      <c r="BG14" s="17">
        <v>3.24705481190306E-2</v>
      </c>
      <c r="BH14" s="17">
        <v>2.5287446525506699E-2</v>
      </c>
      <c r="BI14" s="17">
        <v>4.9030320923041597E-2</v>
      </c>
      <c r="BJ14" s="17">
        <v>1.3312768161993701E-2</v>
      </c>
      <c r="BK14" s="17">
        <v>1.7443679085845799E-2</v>
      </c>
      <c r="BL14" s="17">
        <v>2.3971559237627799E-2</v>
      </c>
      <c r="BM14" s="17">
        <v>0</v>
      </c>
      <c r="BN14" s="17">
        <v>0</v>
      </c>
      <c r="BO14" s="17"/>
      <c r="BP14" s="17">
        <v>3.3602139420495003E-2</v>
      </c>
      <c r="BQ14" s="17">
        <v>4.2062520200246298E-2</v>
      </c>
      <c r="BR14" s="17">
        <v>3.7358030876801E-2</v>
      </c>
      <c r="BS14" s="17">
        <v>4.82796623374721E-2</v>
      </c>
      <c r="BT14" s="17">
        <v>4.1581614285917799E-2</v>
      </c>
      <c r="BU14" s="17">
        <v>3.08667817751236E-2</v>
      </c>
      <c r="BV14" s="17"/>
      <c r="BW14" s="17">
        <v>5.1734994288601302E-2</v>
      </c>
      <c r="BX14" s="17">
        <v>5.0957318250411103E-2</v>
      </c>
      <c r="BY14" s="17">
        <v>2.1316544466979798E-2</v>
      </c>
      <c r="BZ14" s="17">
        <v>4.1715605177154398E-2</v>
      </c>
      <c r="CA14" s="17">
        <v>3.7967272366321303E-2</v>
      </c>
      <c r="CB14" s="17">
        <v>1.7645357779617399E-2</v>
      </c>
      <c r="CC14" s="17">
        <v>1.00053406829858E-2</v>
      </c>
      <c r="CD14" s="17">
        <v>9.9070881408250697E-2</v>
      </c>
      <c r="CE14" s="17"/>
      <c r="CF14" s="17">
        <v>1.7379597597300799E-2</v>
      </c>
      <c r="CG14" s="17">
        <v>2.5805150505446701E-2</v>
      </c>
      <c r="CH14" s="17">
        <v>4.4620899639099702E-2</v>
      </c>
      <c r="CI14" s="17">
        <v>7.6356963979251097E-2</v>
      </c>
      <c r="CJ14" s="17">
        <v>4.7862898293990298E-2</v>
      </c>
      <c r="CK14" s="17"/>
      <c r="CL14" s="17">
        <v>2.1242940422046701E-2</v>
      </c>
      <c r="CM14" s="17"/>
      <c r="CN14" s="17">
        <v>4.9443029435423801E-2</v>
      </c>
      <c r="CO14" s="17">
        <v>4.1573114828449401E-2</v>
      </c>
      <c r="CP14" s="17">
        <v>1.87513276195297E-2</v>
      </c>
    </row>
    <row r="15" spans="2:94" x14ac:dyDescent="0.35">
      <c r="B15" s="18" t="s">
        <v>187</v>
      </c>
      <c r="C15" s="20">
        <v>0.77825185634719296</v>
      </c>
      <c r="D15" s="20">
        <v>0.77576816383235303</v>
      </c>
      <c r="E15" s="20">
        <v>0.77992446479995503</v>
      </c>
      <c r="F15" s="20"/>
      <c r="G15" s="20">
        <v>0.68448722461058398</v>
      </c>
      <c r="H15" s="20">
        <v>0.75098266711140604</v>
      </c>
      <c r="I15" s="20">
        <v>0.79311000984829105</v>
      </c>
      <c r="J15" s="20">
        <v>0.77549171591905297</v>
      </c>
      <c r="K15" s="20">
        <v>0.77655363356848295</v>
      </c>
      <c r="L15" s="20">
        <v>0.85451635410422999</v>
      </c>
      <c r="M15" s="20"/>
      <c r="N15" s="20">
        <v>0.82056893805299802</v>
      </c>
      <c r="O15" s="20">
        <v>0.77969750773388202</v>
      </c>
      <c r="P15" s="20">
        <v>0.783831196510136</v>
      </c>
      <c r="Q15" s="20">
        <v>0.72737933348433903</v>
      </c>
      <c r="R15" s="20"/>
      <c r="S15" s="20">
        <v>0.74086231144431403</v>
      </c>
      <c r="T15" s="20">
        <v>0.777025340526734</v>
      </c>
      <c r="U15" s="20">
        <v>0.778181515232237</v>
      </c>
      <c r="V15" s="20">
        <v>0.78642200616041003</v>
      </c>
      <c r="W15" s="20">
        <v>0.77519398428786301</v>
      </c>
      <c r="X15" s="20">
        <v>0.76319331155115799</v>
      </c>
      <c r="Y15" s="20">
        <v>0.76913204097571797</v>
      </c>
      <c r="Z15" s="20">
        <v>0.76623391263693996</v>
      </c>
      <c r="AA15" s="20">
        <v>0.77448253093703701</v>
      </c>
      <c r="AB15" s="20">
        <v>0.836013859078928</v>
      </c>
      <c r="AC15" s="20">
        <v>0.83147987121268896</v>
      </c>
      <c r="AD15" s="20"/>
      <c r="AE15" s="20">
        <v>0.79530992275321599</v>
      </c>
      <c r="AF15" s="20">
        <v>0.81242453704681095</v>
      </c>
      <c r="AG15" s="20">
        <v>0.69842563473007702</v>
      </c>
      <c r="AH15" s="20"/>
      <c r="AI15" s="20">
        <v>0.79999800853132497</v>
      </c>
      <c r="AJ15" s="20">
        <v>0.79945178501088998</v>
      </c>
      <c r="AK15" s="20">
        <v>0.86492615149358898</v>
      </c>
      <c r="AL15" s="20">
        <v>0.72243088705913405</v>
      </c>
      <c r="AM15" s="20">
        <v>0.69788813965577601</v>
      </c>
      <c r="AN15" s="20"/>
      <c r="AO15" s="20">
        <v>0.80258783739622097</v>
      </c>
      <c r="AP15" s="20">
        <v>0.81597514563868501</v>
      </c>
      <c r="AQ15" s="20">
        <v>0.80300397363305098</v>
      </c>
      <c r="AR15" s="20"/>
      <c r="AS15" s="20">
        <v>0.75949457383686703</v>
      </c>
      <c r="AT15" s="20">
        <v>0.75990844901656396</v>
      </c>
      <c r="AU15" s="20">
        <v>0.79742652082116905</v>
      </c>
      <c r="AV15" s="20">
        <v>0.79513043841077202</v>
      </c>
      <c r="AW15" s="20">
        <v>0.72838164796384197</v>
      </c>
      <c r="AX15" s="20"/>
      <c r="AY15" s="20">
        <v>0.60067360870877795</v>
      </c>
      <c r="AZ15" s="20">
        <v>0.68298415141733504</v>
      </c>
      <c r="BA15" s="20">
        <v>0.79123275346866495</v>
      </c>
      <c r="BB15" s="20">
        <v>0.77589236057842004</v>
      </c>
      <c r="BC15" s="20">
        <v>0.74811774560417799</v>
      </c>
      <c r="BD15" s="20">
        <v>0.78414132725521801</v>
      </c>
      <c r="BE15" s="20">
        <v>0.73158306265156303</v>
      </c>
      <c r="BF15" s="20">
        <v>0.77552575261907297</v>
      </c>
      <c r="BG15" s="20">
        <v>0.79839276997535202</v>
      </c>
      <c r="BH15" s="20">
        <v>0.82151442683755505</v>
      </c>
      <c r="BI15" s="20">
        <v>0.77042306088698098</v>
      </c>
      <c r="BJ15" s="20">
        <v>0.83898105137646095</v>
      </c>
      <c r="BK15" s="20">
        <v>0.81178527676607304</v>
      </c>
      <c r="BL15" s="20">
        <v>0.86225253794210399</v>
      </c>
      <c r="BM15" s="20">
        <v>0.906523062678528</v>
      </c>
      <c r="BN15" s="20">
        <v>0.885655060060208</v>
      </c>
      <c r="BO15" s="20"/>
      <c r="BP15" s="20">
        <v>0.74518352813552602</v>
      </c>
      <c r="BQ15" s="20">
        <v>0.79469351827879797</v>
      </c>
      <c r="BR15" s="20">
        <v>0.77910088633244301</v>
      </c>
      <c r="BS15" s="20">
        <v>0.77985305106311598</v>
      </c>
      <c r="BT15" s="20">
        <v>0.79881562995544497</v>
      </c>
      <c r="BU15" s="20">
        <v>0.788949368190484</v>
      </c>
      <c r="BV15" s="20"/>
      <c r="BW15" s="20">
        <v>0.74322672900460096</v>
      </c>
      <c r="BX15" s="20">
        <v>0.76405767948604997</v>
      </c>
      <c r="BY15" s="20">
        <v>0.80257142511546498</v>
      </c>
      <c r="BZ15" s="20">
        <v>0.77859480530028802</v>
      </c>
      <c r="CA15" s="20">
        <v>0.80098381736829305</v>
      </c>
      <c r="CB15" s="20">
        <v>0.78608694030624005</v>
      </c>
      <c r="CC15" s="20">
        <v>0.83574150043945095</v>
      </c>
      <c r="CD15" s="20">
        <v>0.71036202023476103</v>
      </c>
      <c r="CE15" s="20"/>
      <c r="CF15" s="20">
        <v>0.81157282583245005</v>
      </c>
      <c r="CG15" s="20">
        <v>0.80181062345437204</v>
      </c>
      <c r="CH15" s="20">
        <v>0.77096969598493104</v>
      </c>
      <c r="CI15" s="20">
        <v>0.729764184250565</v>
      </c>
      <c r="CJ15" s="20">
        <v>0.73940224896286399</v>
      </c>
      <c r="CK15" s="20"/>
      <c r="CL15" s="20">
        <v>0.84262455780560297</v>
      </c>
      <c r="CM15" s="20"/>
      <c r="CN15" s="20">
        <v>0.77676422158551695</v>
      </c>
      <c r="CO15" s="20">
        <v>0.74189249115042899</v>
      </c>
      <c r="CP15" s="20">
        <v>0.81058908393088702</v>
      </c>
    </row>
    <row r="16" spans="2:94" x14ac:dyDescent="0.35">
      <c r="B16" s="18" t="s">
        <v>188</v>
      </c>
      <c r="C16" s="20">
        <v>3.8799806645013701E-2</v>
      </c>
      <c r="D16" s="20">
        <v>4.5911915166804297E-2</v>
      </c>
      <c r="E16" s="20">
        <v>3.16771777071072E-2</v>
      </c>
      <c r="F16" s="20"/>
      <c r="G16" s="20">
        <v>7.5662230086047402E-2</v>
      </c>
      <c r="H16" s="20">
        <v>4.1271776850147997E-2</v>
      </c>
      <c r="I16" s="20">
        <v>3.5659030363437302E-2</v>
      </c>
      <c r="J16" s="20">
        <v>3.7759678898303201E-2</v>
      </c>
      <c r="K16" s="20">
        <v>2.99485407793449E-2</v>
      </c>
      <c r="L16" s="20">
        <v>2.1484300662725799E-2</v>
      </c>
      <c r="M16" s="20"/>
      <c r="N16" s="20">
        <v>3.38319071362497E-2</v>
      </c>
      <c r="O16" s="20">
        <v>4.0967219290117603E-2</v>
      </c>
      <c r="P16" s="20">
        <v>3.86914399690962E-2</v>
      </c>
      <c r="Q16" s="20">
        <v>4.2509079918619602E-2</v>
      </c>
      <c r="R16" s="20"/>
      <c r="S16" s="20">
        <v>5.2074686733665103E-2</v>
      </c>
      <c r="T16" s="20">
        <v>2.9799160741346298E-2</v>
      </c>
      <c r="U16" s="20">
        <v>4.5129342649110102E-2</v>
      </c>
      <c r="V16" s="20">
        <v>3.00279421866496E-2</v>
      </c>
      <c r="W16" s="20">
        <v>4.1315641378525302E-2</v>
      </c>
      <c r="X16" s="20">
        <v>4.5002399040237298E-2</v>
      </c>
      <c r="Y16" s="20">
        <v>4.1866818735556997E-2</v>
      </c>
      <c r="Z16" s="20">
        <v>4.7900252648992399E-2</v>
      </c>
      <c r="AA16" s="20">
        <v>2.90081664212847E-2</v>
      </c>
      <c r="AB16" s="20">
        <v>3.4263648772441903E-2</v>
      </c>
      <c r="AC16" s="20">
        <v>3.35325324958681E-2</v>
      </c>
      <c r="AD16" s="20"/>
      <c r="AE16" s="20">
        <v>4.00816293497522E-2</v>
      </c>
      <c r="AF16" s="20">
        <v>2.82076588822247E-2</v>
      </c>
      <c r="AG16" s="20">
        <v>4.5480077772927799E-2</v>
      </c>
      <c r="AH16" s="20"/>
      <c r="AI16" s="20">
        <v>3.4972551409768002E-2</v>
      </c>
      <c r="AJ16" s="20">
        <v>3.3751556785399497E-2</v>
      </c>
      <c r="AK16" s="20">
        <v>2.65110416724125E-2</v>
      </c>
      <c r="AL16" s="20">
        <v>9.7632456504115006E-2</v>
      </c>
      <c r="AM16" s="20">
        <v>4.3605754684968898E-2</v>
      </c>
      <c r="AN16" s="20"/>
      <c r="AO16" s="20">
        <v>3.8687811383405102E-2</v>
      </c>
      <c r="AP16" s="20">
        <v>2.8583799891516701E-2</v>
      </c>
      <c r="AQ16" s="20">
        <v>3.4769469618281701E-2</v>
      </c>
      <c r="AR16" s="20"/>
      <c r="AS16" s="20">
        <v>3.2119880053108403E-2</v>
      </c>
      <c r="AT16" s="20">
        <v>5.747846580003E-2</v>
      </c>
      <c r="AU16" s="20">
        <v>3.5340786503449198E-2</v>
      </c>
      <c r="AV16" s="20">
        <v>2.8714713029047299E-2</v>
      </c>
      <c r="AW16" s="20">
        <v>0.13190898789743299</v>
      </c>
      <c r="AX16" s="20"/>
      <c r="AY16" s="20">
        <v>6.4963183703778696E-2</v>
      </c>
      <c r="AZ16" s="20">
        <v>3.5849873194798397E-2</v>
      </c>
      <c r="BA16" s="20">
        <v>3.33900795313413E-2</v>
      </c>
      <c r="BB16" s="20">
        <v>2.8663804985277201E-2</v>
      </c>
      <c r="BC16" s="20">
        <v>5.3907387610182003E-2</v>
      </c>
      <c r="BD16" s="20">
        <v>3.6557617183749898E-2</v>
      </c>
      <c r="BE16" s="20">
        <v>5.8050549202428803E-2</v>
      </c>
      <c r="BF16" s="20">
        <v>4.7001334016443699E-2</v>
      </c>
      <c r="BG16" s="20">
        <v>4.6732568949401601E-2</v>
      </c>
      <c r="BH16" s="20">
        <v>2.96163734711134E-2</v>
      </c>
      <c r="BI16" s="20">
        <v>5.20784402182723E-2</v>
      </c>
      <c r="BJ16" s="20">
        <v>1.8544452366540499E-2</v>
      </c>
      <c r="BK16" s="20">
        <v>3.5299571006106097E-2</v>
      </c>
      <c r="BL16" s="20">
        <v>1.17386339560887E-2</v>
      </c>
      <c r="BM16" s="20">
        <v>1.43106760610699E-2</v>
      </c>
      <c r="BN16" s="20">
        <v>1.7237179227054499E-2</v>
      </c>
      <c r="BO16" s="20"/>
      <c r="BP16" s="20">
        <v>4.7078564217814999E-2</v>
      </c>
      <c r="BQ16" s="20">
        <v>3.0473933864142599E-2</v>
      </c>
      <c r="BR16" s="20">
        <v>4.8894249874949502E-2</v>
      </c>
      <c r="BS16" s="20">
        <v>3.0293794497612402E-2</v>
      </c>
      <c r="BT16" s="20">
        <v>4.1117266869243801E-2</v>
      </c>
      <c r="BU16" s="20">
        <v>4.9416143042557599E-2</v>
      </c>
      <c r="BV16" s="20"/>
      <c r="BW16" s="20">
        <v>6.0540330503087998E-2</v>
      </c>
      <c r="BX16" s="20">
        <v>3.9908065910344202E-2</v>
      </c>
      <c r="BY16" s="20">
        <v>3.9537941791633897E-2</v>
      </c>
      <c r="BZ16" s="20">
        <v>4.0478776536966597E-2</v>
      </c>
      <c r="CA16" s="20">
        <v>4.4024970873558E-2</v>
      </c>
      <c r="CB16" s="20">
        <v>1.9352502134413401E-2</v>
      </c>
      <c r="CC16" s="20">
        <v>9.6582439177370395E-3</v>
      </c>
      <c r="CD16" s="20">
        <v>1.95845426081389E-2</v>
      </c>
      <c r="CE16" s="20"/>
      <c r="CF16" s="20">
        <v>3.9711208170896302E-2</v>
      </c>
      <c r="CG16" s="20">
        <v>4.4064253617941203E-2</v>
      </c>
      <c r="CH16" s="20">
        <v>3.1649090404583899E-2</v>
      </c>
      <c r="CI16" s="20">
        <v>3.7626619875825197E-2</v>
      </c>
      <c r="CJ16" s="20">
        <v>6.4374763345286204E-2</v>
      </c>
      <c r="CK16" s="20"/>
      <c r="CL16" s="20">
        <v>1.8415184591157999E-2</v>
      </c>
      <c r="CM16" s="20"/>
      <c r="CN16" s="20">
        <v>3.39776325130315E-2</v>
      </c>
      <c r="CO16" s="20">
        <v>5.3673918358719402E-2</v>
      </c>
      <c r="CP16" s="20">
        <v>3.7981838361030799E-2</v>
      </c>
    </row>
    <row r="17" spans="2:94" x14ac:dyDescent="0.35">
      <c r="B17" s="18" t="s">
        <v>147</v>
      </c>
      <c r="C17" s="21">
        <v>0.73945204970217904</v>
      </c>
      <c r="D17" s="21">
        <v>0.72985624866554899</v>
      </c>
      <c r="E17" s="21">
        <v>0.74824728709284805</v>
      </c>
      <c r="F17" s="21"/>
      <c r="G17" s="21">
        <v>0.60882499452453698</v>
      </c>
      <c r="H17" s="21">
        <v>0.709710890261258</v>
      </c>
      <c r="I17" s="21">
        <v>0.75745097948485396</v>
      </c>
      <c r="J17" s="21">
        <v>0.73773203702074996</v>
      </c>
      <c r="K17" s="21">
        <v>0.746605092789138</v>
      </c>
      <c r="L17" s="21">
        <v>0.83303205344150399</v>
      </c>
      <c r="M17" s="21"/>
      <c r="N17" s="21">
        <v>0.78673703091674796</v>
      </c>
      <c r="O17" s="21">
        <v>0.73873028844376498</v>
      </c>
      <c r="P17" s="21">
        <v>0.74513975654104003</v>
      </c>
      <c r="Q17" s="21">
        <v>0.68487025356571996</v>
      </c>
      <c r="R17" s="21"/>
      <c r="S17" s="21">
        <v>0.68878762471064903</v>
      </c>
      <c r="T17" s="21">
        <v>0.74722617978538797</v>
      </c>
      <c r="U17" s="21">
        <v>0.73305217258312705</v>
      </c>
      <c r="V17" s="21">
        <v>0.75639406397376097</v>
      </c>
      <c r="W17" s="21">
        <v>0.73387834290933796</v>
      </c>
      <c r="X17" s="21">
        <v>0.71819091251092104</v>
      </c>
      <c r="Y17" s="21">
        <v>0.72726522224016099</v>
      </c>
      <c r="Z17" s="21">
        <v>0.71833365998794796</v>
      </c>
      <c r="AA17" s="21">
        <v>0.745474364515752</v>
      </c>
      <c r="AB17" s="21">
        <v>0.80175021030648597</v>
      </c>
      <c r="AC17" s="21">
        <v>0.797947338716821</v>
      </c>
      <c r="AD17" s="21"/>
      <c r="AE17" s="21">
        <v>0.75522829340346398</v>
      </c>
      <c r="AF17" s="21">
        <v>0.78421687816458696</v>
      </c>
      <c r="AG17" s="21">
        <v>0.65294555695714895</v>
      </c>
      <c r="AH17" s="21"/>
      <c r="AI17" s="21">
        <v>0.76502545712155701</v>
      </c>
      <c r="AJ17" s="21">
        <v>0.765700228225491</v>
      </c>
      <c r="AK17" s="21">
        <v>0.83841510982117595</v>
      </c>
      <c r="AL17" s="21">
        <v>0.62479843055501905</v>
      </c>
      <c r="AM17" s="21">
        <v>0.65428238497080704</v>
      </c>
      <c r="AN17" s="21"/>
      <c r="AO17" s="21">
        <v>0.76390002601281604</v>
      </c>
      <c r="AP17" s="21">
        <v>0.78739134574716796</v>
      </c>
      <c r="AQ17" s="21">
        <v>0.768234504014769</v>
      </c>
      <c r="AR17" s="21"/>
      <c r="AS17" s="21">
        <v>0.72737469378375896</v>
      </c>
      <c r="AT17" s="21">
        <v>0.70242998321653305</v>
      </c>
      <c r="AU17" s="21">
        <v>0.76208573431771998</v>
      </c>
      <c r="AV17" s="21">
        <v>0.76641572538172498</v>
      </c>
      <c r="AW17" s="21">
        <v>0.59647266006640798</v>
      </c>
      <c r="AX17" s="21"/>
      <c r="AY17" s="21">
        <v>0.53571042500499899</v>
      </c>
      <c r="AZ17" s="21">
        <v>0.647134278222537</v>
      </c>
      <c r="BA17" s="21">
        <v>0.75784267393732396</v>
      </c>
      <c r="BB17" s="21">
        <v>0.74722855559314305</v>
      </c>
      <c r="BC17" s="21">
        <v>0.694210357993996</v>
      </c>
      <c r="BD17" s="21">
        <v>0.74758371007146895</v>
      </c>
      <c r="BE17" s="21">
        <v>0.67353251344913501</v>
      </c>
      <c r="BF17" s="21">
        <v>0.72852441860262895</v>
      </c>
      <c r="BG17" s="21">
        <v>0.75166020102595099</v>
      </c>
      <c r="BH17" s="21">
        <v>0.79189805336644203</v>
      </c>
      <c r="BI17" s="21">
        <v>0.71834462066870797</v>
      </c>
      <c r="BJ17" s="21">
        <v>0.82043659900992105</v>
      </c>
      <c r="BK17" s="21">
        <v>0.776485705759967</v>
      </c>
      <c r="BL17" s="21">
        <v>0.85051390398601601</v>
      </c>
      <c r="BM17" s="21">
        <v>0.89221238661745805</v>
      </c>
      <c r="BN17" s="21">
        <v>0.86841788083315297</v>
      </c>
      <c r="BO17" s="21"/>
      <c r="BP17" s="21">
        <v>0.69810496391771104</v>
      </c>
      <c r="BQ17" s="21">
        <v>0.76421958441465498</v>
      </c>
      <c r="BR17" s="21">
        <v>0.73020663645749295</v>
      </c>
      <c r="BS17" s="21">
        <v>0.74955925656550404</v>
      </c>
      <c r="BT17" s="21">
        <v>0.75769836308620098</v>
      </c>
      <c r="BU17" s="21">
        <v>0.73953322514792696</v>
      </c>
      <c r="BV17" s="21"/>
      <c r="BW17" s="21">
        <v>0.68268639850151303</v>
      </c>
      <c r="BX17" s="21">
        <v>0.72414961357570595</v>
      </c>
      <c r="BY17" s="21">
        <v>0.76303348332383103</v>
      </c>
      <c r="BZ17" s="21">
        <v>0.73811602876332105</v>
      </c>
      <c r="CA17" s="21">
        <v>0.75695884649473499</v>
      </c>
      <c r="CB17" s="21">
        <v>0.76673443817182596</v>
      </c>
      <c r="CC17" s="21">
        <v>0.82608325652171399</v>
      </c>
      <c r="CD17" s="21">
        <v>0.69077747762662201</v>
      </c>
      <c r="CE17" s="21"/>
      <c r="CF17" s="21">
        <v>0.77186161766155403</v>
      </c>
      <c r="CG17" s="21">
        <v>0.75774636983643096</v>
      </c>
      <c r="CH17" s="21">
        <v>0.73932060558034796</v>
      </c>
      <c r="CI17" s="21">
        <v>0.69213756437474006</v>
      </c>
      <c r="CJ17" s="21">
        <v>0.67502748561757797</v>
      </c>
      <c r="CK17" s="21"/>
      <c r="CL17" s="21">
        <v>0.82420937321444498</v>
      </c>
      <c r="CM17" s="21"/>
      <c r="CN17" s="21">
        <v>0.74278658907248596</v>
      </c>
      <c r="CO17" s="21">
        <v>0.68821857279170895</v>
      </c>
      <c r="CP17" s="21">
        <v>0.77260724556985605</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CP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182</v>
      </c>
      <c r="C9" s="17">
        <v>0.21490804249956499</v>
      </c>
      <c r="D9" s="17">
        <v>0.22310799250055</v>
      </c>
      <c r="E9" s="17">
        <v>0.203707896338572</v>
      </c>
      <c r="F9" s="17"/>
      <c r="G9" s="17">
        <v>0.26207586646275499</v>
      </c>
      <c r="H9" s="17">
        <v>0.24613097454972799</v>
      </c>
      <c r="I9" s="17">
        <v>0.21144377230358</v>
      </c>
      <c r="J9" s="17">
        <v>0.22478177827990301</v>
      </c>
      <c r="K9" s="17">
        <v>0.17643000837189701</v>
      </c>
      <c r="L9" s="17">
        <v>0.17844261472947301</v>
      </c>
      <c r="M9" s="17"/>
      <c r="N9" s="17">
        <v>0.19816462129297899</v>
      </c>
      <c r="O9" s="17">
        <v>0.19301944495975601</v>
      </c>
      <c r="P9" s="17">
        <v>0.23482940639063499</v>
      </c>
      <c r="Q9" s="17">
        <v>0.23684899876599499</v>
      </c>
      <c r="R9" s="17"/>
      <c r="S9" s="17">
        <v>0.24320554124494501</v>
      </c>
      <c r="T9" s="17">
        <v>0.188624631186291</v>
      </c>
      <c r="U9" s="17">
        <v>0.19816162436186999</v>
      </c>
      <c r="V9" s="17">
        <v>0.17733583768360001</v>
      </c>
      <c r="W9" s="17">
        <v>0.18550957375082699</v>
      </c>
      <c r="X9" s="17">
        <v>0.208756462509537</v>
      </c>
      <c r="Y9" s="17">
        <v>0.23205459840315201</v>
      </c>
      <c r="Z9" s="17">
        <v>0.18133511510978501</v>
      </c>
      <c r="AA9" s="17">
        <v>0.21551038856920199</v>
      </c>
      <c r="AB9" s="17">
        <v>0.25490808358807499</v>
      </c>
      <c r="AC9" s="17">
        <v>0.27699188453127099</v>
      </c>
      <c r="AD9" s="17"/>
      <c r="AE9" s="17">
        <v>0.18572521822764401</v>
      </c>
      <c r="AF9" s="17">
        <v>0.228573699792159</v>
      </c>
      <c r="AG9" s="17">
        <v>0.214005991303967</v>
      </c>
      <c r="AH9" s="17"/>
      <c r="AI9" s="17">
        <v>0.158649839519828</v>
      </c>
      <c r="AJ9" s="17">
        <v>0.27356319032077497</v>
      </c>
      <c r="AK9" s="17">
        <v>0.20133919238485101</v>
      </c>
      <c r="AL9" s="17">
        <v>0.26186184061791601</v>
      </c>
      <c r="AM9" s="17">
        <v>0.19840168086895699</v>
      </c>
      <c r="AN9" s="17"/>
      <c r="AO9" s="17">
        <v>0.17799551172987599</v>
      </c>
      <c r="AP9" s="17">
        <v>0.27188526560189302</v>
      </c>
      <c r="AQ9" s="17">
        <v>0.198549823874003</v>
      </c>
      <c r="AR9" s="17"/>
      <c r="AS9" s="17">
        <v>0.23215029188998701</v>
      </c>
      <c r="AT9" s="17">
        <v>0.192800833332155</v>
      </c>
      <c r="AU9" s="17">
        <v>0.18994166927481199</v>
      </c>
      <c r="AV9" s="17">
        <v>0.271051002359122</v>
      </c>
      <c r="AW9" s="17">
        <v>0.267666086287699</v>
      </c>
      <c r="AX9" s="17"/>
      <c r="AY9" s="17">
        <v>0.22162106531050901</v>
      </c>
      <c r="AZ9" s="17">
        <v>0.25809270468808998</v>
      </c>
      <c r="BA9" s="17">
        <v>0.30818762938053701</v>
      </c>
      <c r="BB9" s="17">
        <v>0.258123741674398</v>
      </c>
      <c r="BC9" s="17">
        <v>0.24568540764310101</v>
      </c>
      <c r="BD9" s="17">
        <v>0.22727479028616099</v>
      </c>
      <c r="BE9" s="17">
        <v>0.16357276888703301</v>
      </c>
      <c r="BF9" s="17">
        <v>0.21563365988074601</v>
      </c>
      <c r="BG9" s="17">
        <v>0.214168880644724</v>
      </c>
      <c r="BH9" s="17">
        <v>0.20555421034822899</v>
      </c>
      <c r="BI9" s="17">
        <v>0.17019413785436899</v>
      </c>
      <c r="BJ9" s="17">
        <v>0.120976901884773</v>
      </c>
      <c r="BK9" s="17">
        <v>0.169403489611233</v>
      </c>
      <c r="BL9" s="17">
        <v>0.20243555962666199</v>
      </c>
      <c r="BM9" s="17">
        <v>0.18633586694043699</v>
      </c>
      <c r="BN9" s="17">
        <v>0.313432531181837</v>
      </c>
      <c r="BO9" s="17"/>
      <c r="BP9" s="17">
        <v>0.26812225276828</v>
      </c>
      <c r="BQ9" s="17">
        <v>0.206945790364197</v>
      </c>
      <c r="BR9" s="17">
        <v>0.19128961706751901</v>
      </c>
      <c r="BS9" s="17">
        <v>0.197508223799161</v>
      </c>
      <c r="BT9" s="17">
        <v>0.18790531733301299</v>
      </c>
      <c r="BU9" s="17">
        <v>0.20519783820561799</v>
      </c>
      <c r="BV9" s="17"/>
      <c r="BW9" s="17">
        <v>0.231029201682493</v>
      </c>
      <c r="BX9" s="17">
        <v>0.211362015393455</v>
      </c>
      <c r="BY9" s="17">
        <v>0.221345169475752</v>
      </c>
      <c r="BZ9" s="17">
        <v>0.19669976326233199</v>
      </c>
      <c r="CA9" s="17">
        <v>0.18352136374831099</v>
      </c>
      <c r="CB9" s="17">
        <v>0.23152244942299099</v>
      </c>
      <c r="CC9" s="17">
        <v>0.32814297389869901</v>
      </c>
      <c r="CD9" s="17">
        <v>0.28186284347678697</v>
      </c>
      <c r="CE9" s="17"/>
      <c r="CF9" s="17">
        <v>0.296548898500961</v>
      </c>
      <c r="CG9" s="17">
        <v>0.16667327012915001</v>
      </c>
      <c r="CH9" s="17">
        <v>0.20695407555254899</v>
      </c>
      <c r="CI9" s="17">
        <v>0.27967818556556201</v>
      </c>
      <c r="CJ9" s="17">
        <v>0.32511334404859699</v>
      </c>
      <c r="CK9" s="17"/>
      <c r="CL9" s="17">
        <v>0.19584299550689199</v>
      </c>
      <c r="CM9" s="17"/>
      <c r="CN9" s="17">
        <v>0.24514484972988501</v>
      </c>
      <c r="CO9" s="17">
        <v>0.15812148692240599</v>
      </c>
      <c r="CP9" s="17">
        <v>0.19100373795568701</v>
      </c>
    </row>
    <row r="10" spans="2:94" x14ac:dyDescent="0.35">
      <c r="B10" s="18" t="s">
        <v>183</v>
      </c>
      <c r="C10" s="17">
        <v>0.36321835203747999</v>
      </c>
      <c r="D10" s="17">
        <v>0.36225956413650501</v>
      </c>
      <c r="E10" s="17">
        <v>0.36549681366778503</v>
      </c>
      <c r="F10" s="17"/>
      <c r="G10" s="17">
        <v>0.37868529309160098</v>
      </c>
      <c r="H10" s="17">
        <v>0.39753422039039299</v>
      </c>
      <c r="I10" s="17">
        <v>0.38418480492663198</v>
      </c>
      <c r="J10" s="17">
        <v>0.333990179836614</v>
      </c>
      <c r="K10" s="17">
        <v>0.35375761229896402</v>
      </c>
      <c r="L10" s="17">
        <v>0.33777316314068401</v>
      </c>
      <c r="M10" s="17"/>
      <c r="N10" s="17">
        <v>0.35041950750916401</v>
      </c>
      <c r="O10" s="17">
        <v>0.37960982256131598</v>
      </c>
      <c r="P10" s="17">
        <v>0.35292214535655098</v>
      </c>
      <c r="Q10" s="17">
        <v>0.37000285870590799</v>
      </c>
      <c r="R10" s="17"/>
      <c r="S10" s="17">
        <v>0.40468478388971801</v>
      </c>
      <c r="T10" s="17">
        <v>0.33263653424474998</v>
      </c>
      <c r="U10" s="17">
        <v>0.32506897923038602</v>
      </c>
      <c r="V10" s="17">
        <v>0.37035718662564299</v>
      </c>
      <c r="W10" s="17">
        <v>0.374374078642773</v>
      </c>
      <c r="X10" s="17">
        <v>0.35258129483804801</v>
      </c>
      <c r="Y10" s="17">
        <v>0.35404786100552199</v>
      </c>
      <c r="Z10" s="17">
        <v>0.402378257048773</v>
      </c>
      <c r="AA10" s="17">
        <v>0.36490803662610499</v>
      </c>
      <c r="AB10" s="17">
        <v>0.374324378135592</v>
      </c>
      <c r="AC10" s="17">
        <v>0.33804719532133298</v>
      </c>
      <c r="AD10" s="17"/>
      <c r="AE10" s="17">
        <v>0.31851517520463801</v>
      </c>
      <c r="AF10" s="17">
        <v>0.39753424695962403</v>
      </c>
      <c r="AG10" s="17">
        <v>0.37840394006438899</v>
      </c>
      <c r="AH10" s="17"/>
      <c r="AI10" s="17">
        <v>0.32470974990963802</v>
      </c>
      <c r="AJ10" s="17">
        <v>0.39006119279350998</v>
      </c>
      <c r="AK10" s="17">
        <v>0.44587777400877199</v>
      </c>
      <c r="AL10" s="17">
        <v>0.23489421171514199</v>
      </c>
      <c r="AM10" s="17">
        <v>0.37722518532518901</v>
      </c>
      <c r="AN10" s="17"/>
      <c r="AO10" s="17">
        <v>0.32144980878032497</v>
      </c>
      <c r="AP10" s="17">
        <v>0.40067390701128902</v>
      </c>
      <c r="AQ10" s="17">
        <v>0.43316425497827099</v>
      </c>
      <c r="AR10" s="17"/>
      <c r="AS10" s="17">
        <v>0.32349935619155301</v>
      </c>
      <c r="AT10" s="17">
        <v>0.38266081070788299</v>
      </c>
      <c r="AU10" s="17">
        <v>0.41322808421975599</v>
      </c>
      <c r="AV10" s="17">
        <v>0.31500625579293801</v>
      </c>
      <c r="AW10" s="17">
        <v>0.31792250276788703</v>
      </c>
      <c r="AX10" s="17"/>
      <c r="AY10" s="17">
        <v>0.285430698054913</v>
      </c>
      <c r="AZ10" s="17">
        <v>0.36007521253126001</v>
      </c>
      <c r="BA10" s="17">
        <v>0.35679965081450699</v>
      </c>
      <c r="BB10" s="17">
        <v>0.32534052647525202</v>
      </c>
      <c r="BC10" s="17">
        <v>0.33202165260070998</v>
      </c>
      <c r="BD10" s="17">
        <v>0.38478940138839801</v>
      </c>
      <c r="BE10" s="17">
        <v>0.38370246433115202</v>
      </c>
      <c r="BF10" s="17">
        <v>0.38382161491134797</v>
      </c>
      <c r="BG10" s="17">
        <v>0.36231428023145701</v>
      </c>
      <c r="BH10" s="17">
        <v>0.34150049021302797</v>
      </c>
      <c r="BI10" s="17">
        <v>0.39004416245761397</v>
      </c>
      <c r="BJ10" s="17">
        <v>0.37886930443065903</v>
      </c>
      <c r="BK10" s="17">
        <v>0.35941018796073498</v>
      </c>
      <c r="BL10" s="17">
        <v>0.32396506218419402</v>
      </c>
      <c r="BM10" s="17">
        <v>0.44391718516319201</v>
      </c>
      <c r="BN10" s="17">
        <v>0.379387511929829</v>
      </c>
      <c r="BO10" s="17"/>
      <c r="BP10" s="17">
        <v>0.40756387393676802</v>
      </c>
      <c r="BQ10" s="17">
        <v>0.34203574943305598</v>
      </c>
      <c r="BR10" s="17">
        <v>0.367988676977139</v>
      </c>
      <c r="BS10" s="17">
        <v>0.37090386000871001</v>
      </c>
      <c r="BT10" s="17">
        <v>0.32487725938165302</v>
      </c>
      <c r="BU10" s="17">
        <v>0.32215019228550501</v>
      </c>
      <c r="BV10" s="17"/>
      <c r="BW10" s="17">
        <v>0.37585057236547098</v>
      </c>
      <c r="BX10" s="17">
        <v>0.38531060597106398</v>
      </c>
      <c r="BY10" s="17">
        <v>0.35545891601323198</v>
      </c>
      <c r="BZ10" s="17">
        <v>0.36565822944869503</v>
      </c>
      <c r="CA10" s="17">
        <v>0.356912738855032</v>
      </c>
      <c r="CB10" s="17">
        <v>0.34766290816962397</v>
      </c>
      <c r="CC10" s="17">
        <v>0.32171489346592003</v>
      </c>
      <c r="CD10" s="17">
        <v>0.37728018336660102</v>
      </c>
      <c r="CE10" s="17"/>
      <c r="CF10" s="17">
        <v>0.33278862515438301</v>
      </c>
      <c r="CG10" s="17">
        <v>0.36264157512768402</v>
      </c>
      <c r="CH10" s="17">
        <v>0.36458818153335198</v>
      </c>
      <c r="CI10" s="17">
        <v>0.38902544248696302</v>
      </c>
      <c r="CJ10" s="17">
        <v>0.31834634877602302</v>
      </c>
      <c r="CK10" s="17"/>
      <c r="CL10" s="17">
        <v>0.38161180217756702</v>
      </c>
      <c r="CM10" s="17"/>
      <c r="CN10" s="17">
        <v>0.37364568292689498</v>
      </c>
      <c r="CO10" s="17">
        <v>0.36630596285704298</v>
      </c>
      <c r="CP10" s="17">
        <v>0.33693168097770598</v>
      </c>
    </row>
    <row r="11" spans="2:94" x14ac:dyDescent="0.35">
      <c r="B11" s="18" t="s">
        <v>184</v>
      </c>
      <c r="C11" s="17">
        <v>0.26597658186748002</v>
      </c>
      <c r="D11" s="17">
        <v>0.26057393094632197</v>
      </c>
      <c r="E11" s="17">
        <v>0.27334637637826797</v>
      </c>
      <c r="F11" s="17"/>
      <c r="G11" s="17">
        <v>0.2309267562822</v>
      </c>
      <c r="H11" s="17">
        <v>0.24374386662521599</v>
      </c>
      <c r="I11" s="17">
        <v>0.25679669878300698</v>
      </c>
      <c r="J11" s="17">
        <v>0.27812984381851102</v>
      </c>
      <c r="K11" s="17">
        <v>0.27132880892836198</v>
      </c>
      <c r="L11" s="17">
        <v>0.301624579057923</v>
      </c>
      <c r="M11" s="17"/>
      <c r="N11" s="17">
        <v>0.27255231664553897</v>
      </c>
      <c r="O11" s="17">
        <v>0.280125930915543</v>
      </c>
      <c r="P11" s="17">
        <v>0.25667379640855298</v>
      </c>
      <c r="Q11" s="17">
        <v>0.253929569213388</v>
      </c>
      <c r="R11" s="17"/>
      <c r="S11" s="17">
        <v>0.239810659282917</v>
      </c>
      <c r="T11" s="17">
        <v>0.30013819411460801</v>
      </c>
      <c r="U11" s="17">
        <v>0.276276931831274</v>
      </c>
      <c r="V11" s="17">
        <v>0.29822933875659302</v>
      </c>
      <c r="W11" s="17">
        <v>0.27578042607369402</v>
      </c>
      <c r="X11" s="17">
        <v>0.27266223657702798</v>
      </c>
      <c r="Y11" s="17">
        <v>0.24801004941378699</v>
      </c>
      <c r="Z11" s="17">
        <v>0.26453931677522102</v>
      </c>
      <c r="AA11" s="17">
        <v>0.27662483601140703</v>
      </c>
      <c r="AB11" s="17">
        <v>0.23581891319573001</v>
      </c>
      <c r="AC11" s="17">
        <v>0.21068830860238999</v>
      </c>
      <c r="AD11" s="17"/>
      <c r="AE11" s="17">
        <v>0.30147010595280799</v>
      </c>
      <c r="AF11" s="17">
        <v>0.25169630335065202</v>
      </c>
      <c r="AG11" s="17">
        <v>0.24574212177202401</v>
      </c>
      <c r="AH11" s="17"/>
      <c r="AI11" s="17">
        <v>0.30820310533370199</v>
      </c>
      <c r="AJ11" s="17">
        <v>0.23027415930515699</v>
      </c>
      <c r="AK11" s="17">
        <v>0.26194618754784299</v>
      </c>
      <c r="AL11" s="17">
        <v>0.27904011365845499</v>
      </c>
      <c r="AM11" s="17">
        <v>0.25461930077453798</v>
      </c>
      <c r="AN11" s="17"/>
      <c r="AO11" s="17">
        <v>0.30438903939560202</v>
      </c>
      <c r="AP11" s="17">
        <v>0.23081885170795399</v>
      </c>
      <c r="AQ11" s="17">
        <v>0.27464990709271903</v>
      </c>
      <c r="AR11" s="17"/>
      <c r="AS11" s="17">
        <v>0.28730627539672299</v>
      </c>
      <c r="AT11" s="17">
        <v>0.25809030699997698</v>
      </c>
      <c r="AU11" s="17">
        <v>0.25637307889112698</v>
      </c>
      <c r="AV11" s="17">
        <v>0.26489483798244401</v>
      </c>
      <c r="AW11" s="17">
        <v>0.29834398934304501</v>
      </c>
      <c r="AX11" s="17"/>
      <c r="AY11" s="17">
        <v>0.26496793725413298</v>
      </c>
      <c r="AZ11" s="17">
        <v>0.23971232945578999</v>
      </c>
      <c r="BA11" s="17">
        <v>0.224923886026728</v>
      </c>
      <c r="BB11" s="17">
        <v>0.28545844380448698</v>
      </c>
      <c r="BC11" s="17">
        <v>0.27350959740351</v>
      </c>
      <c r="BD11" s="17">
        <v>0.25140504247895601</v>
      </c>
      <c r="BE11" s="17">
        <v>0.30313884018906301</v>
      </c>
      <c r="BF11" s="17">
        <v>0.25944896906053999</v>
      </c>
      <c r="BG11" s="17">
        <v>0.27978610539427701</v>
      </c>
      <c r="BH11" s="17">
        <v>0.25329488721660998</v>
      </c>
      <c r="BI11" s="17">
        <v>0.27844223514300498</v>
      </c>
      <c r="BJ11" s="17">
        <v>0.28481247321702202</v>
      </c>
      <c r="BK11" s="17">
        <v>0.29762384319590701</v>
      </c>
      <c r="BL11" s="17">
        <v>0.22401959941284699</v>
      </c>
      <c r="BM11" s="17">
        <v>0.27779730895422799</v>
      </c>
      <c r="BN11" s="17">
        <v>0.17565330331376799</v>
      </c>
      <c r="BO11" s="17"/>
      <c r="BP11" s="17">
        <v>0.22618145978989199</v>
      </c>
      <c r="BQ11" s="17">
        <v>0.26732690011752702</v>
      </c>
      <c r="BR11" s="17">
        <v>0.28737255109151899</v>
      </c>
      <c r="BS11" s="17">
        <v>0.26821861090126897</v>
      </c>
      <c r="BT11" s="17">
        <v>0.29575697618834501</v>
      </c>
      <c r="BU11" s="17">
        <v>0.30455358449702802</v>
      </c>
      <c r="BV11" s="17"/>
      <c r="BW11" s="17">
        <v>0.271579266517119</v>
      </c>
      <c r="BX11" s="17">
        <v>0.25755647193366299</v>
      </c>
      <c r="BY11" s="17">
        <v>0.28784739738195297</v>
      </c>
      <c r="BZ11" s="17">
        <v>0.24731550629751001</v>
      </c>
      <c r="CA11" s="17">
        <v>0.29092140854027199</v>
      </c>
      <c r="CB11" s="17">
        <v>0.26482810110933003</v>
      </c>
      <c r="CC11" s="17">
        <v>0.244068907090323</v>
      </c>
      <c r="CD11" s="17">
        <v>0.20328279597969201</v>
      </c>
      <c r="CE11" s="17"/>
      <c r="CF11" s="17">
        <v>0.250172623065679</v>
      </c>
      <c r="CG11" s="17">
        <v>0.291466452790481</v>
      </c>
      <c r="CH11" s="17">
        <v>0.274021474979316</v>
      </c>
      <c r="CI11" s="17">
        <v>0.20136946015696999</v>
      </c>
      <c r="CJ11" s="17">
        <v>0.22929930593758499</v>
      </c>
      <c r="CK11" s="17"/>
      <c r="CL11" s="17">
        <v>0.27698889883668998</v>
      </c>
      <c r="CM11" s="17"/>
      <c r="CN11" s="17">
        <v>0.243549143826575</v>
      </c>
      <c r="CO11" s="17">
        <v>0.30300450443953802</v>
      </c>
      <c r="CP11" s="17">
        <v>0.28775977099449201</v>
      </c>
    </row>
    <row r="12" spans="2:94" x14ac:dyDescent="0.35">
      <c r="B12" s="18" t="s">
        <v>185</v>
      </c>
      <c r="C12" s="17">
        <v>8.0767364205788394E-2</v>
      </c>
      <c r="D12" s="17">
        <v>8.3000366216598606E-2</v>
      </c>
      <c r="E12" s="17">
        <v>7.8263062680567902E-2</v>
      </c>
      <c r="F12" s="17"/>
      <c r="G12" s="17">
        <v>5.68044644483372E-2</v>
      </c>
      <c r="H12" s="17">
        <v>5.6146525095921301E-2</v>
      </c>
      <c r="I12" s="17">
        <v>8.0646728857635894E-2</v>
      </c>
      <c r="J12" s="17">
        <v>8.7101435773127497E-2</v>
      </c>
      <c r="K12" s="17">
        <v>8.8440573617781501E-2</v>
      </c>
      <c r="L12" s="17">
        <v>0.106754245165151</v>
      </c>
      <c r="M12" s="17"/>
      <c r="N12" s="17">
        <v>0.106178451073981</v>
      </c>
      <c r="O12" s="17">
        <v>8.1051242432204906E-2</v>
      </c>
      <c r="P12" s="17">
        <v>8.1834822456972198E-2</v>
      </c>
      <c r="Q12" s="17">
        <v>5.3141563718834203E-2</v>
      </c>
      <c r="R12" s="17"/>
      <c r="S12" s="17">
        <v>4.5788395894514299E-2</v>
      </c>
      <c r="T12" s="17">
        <v>9.3299328350769303E-2</v>
      </c>
      <c r="U12" s="17">
        <v>0.12219524702922401</v>
      </c>
      <c r="V12" s="17">
        <v>7.5918272637466297E-2</v>
      </c>
      <c r="W12" s="17">
        <v>9.5625891333145502E-2</v>
      </c>
      <c r="X12" s="17">
        <v>7.4550571739024102E-2</v>
      </c>
      <c r="Y12" s="17">
        <v>7.57534442109839E-2</v>
      </c>
      <c r="Z12" s="17">
        <v>6.3793441911422805E-2</v>
      </c>
      <c r="AA12" s="17">
        <v>8.8876039918542801E-2</v>
      </c>
      <c r="AB12" s="17">
        <v>7.0175353302280502E-2</v>
      </c>
      <c r="AC12" s="17">
        <v>0.101679754516646</v>
      </c>
      <c r="AD12" s="17"/>
      <c r="AE12" s="17">
        <v>9.8758433247758404E-2</v>
      </c>
      <c r="AF12" s="17">
        <v>7.3894072581060899E-2</v>
      </c>
      <c r="AG12" s="17">
        <v>6.58405158757248E-2</v>
      </c>
      <c r="AH12" s="17"/>
      <c r="AI12" s="17">
        <v>0.117368342389845</v>
      </c>
      <c r="AJ12" s="17">
        <v>5.9376958832195903E-2</v>
      </c>
      <c r="AK12" s="17">
        <v>5.3012681078171003E-2</v>
      </c>
      <c r="AL12" s="17">
        <v>0.10502296416797199</v>
      </c>
      <c r="AM12" s="17">
        <v>6.5003858291655905E-2</v>
      </c>
      <c r="AN12" s="17"/>
      <c r="AO12" s="17">
        <v>0.117313894973563</v>
      </c>
      <c r="AP12" s="17">
        <v>5.58491078164235E-2</v>
      </c>
      <c r="AQ12" s="17">
        <v>5.96677485828596E-2</v>
      </c>
      <c r="AR12" s="17"/>
      <c r="AS12" s="17">
        <v>7.6327197057847407E-2</v>
      </c>
      <c r="AT12" s="17">
        <v>8.3905455325565398E-2</v>
      </c>
      <c r="AU12" s="17">
        <v>7.4696870403302001E-2</v>
      </c>
      <c r="AV12" s="17">
        <v>9.4060690826493598E-2</v>
      </c>
      <c r="AW12" s="17">
        <v>6.8779742742158395E-2</v>
      </c>
      <c r="AX12" s="17"/>
      <c r="AY12" s="17">
        <v>3.1007946852994701E-2</v>
      </c>
      <c r="AZ12" s="17">
        <v>6.0681703887142197E-2</v>
      </c>
      <c r="BA12" s="17">
        <v>3.07219667260972E-2</v>
      </c>
      <c r="BB12" s="17">
        <v>6.2597022733960603E-2</v>
      </c>
      <c r="BC12" s="17">
        <v>8.0704397452540794E-2</v>
      </c>
      <c r="BD12" s="17">
        <v>7.16474256716923E-2</v>
      </c>
      <c r="BE12" s="17">
        <v>9.0881807512715199E-2</v>
      </c>
      <c r="BF12" s="17">
        <v>8.4367244463820407E-2</v>
      </c>
      <c r="BG12" s="17">
        <v>6.9729603834276205E-2</v>
      </c>
      <c r="BH12" s="17">
        <v>0.109791768639661</v>
      </c>
      <c r="BI12" s="17">
        <v>9.7534992507119306E-2</v>
      </c>
      <c r="BJ12" s="17">
        <v>0.136219734790923</v>
      </c>
      <c r="BK12" s="17">
        <v>0.12914063546201299</v>
      </c>
      <c r="BL12" s="17">
        <v>0.109617175591587</v>
      </c>
      <c r="BM12" s="17">
        <v>5.2895306150592097E-2</v>
      </c>
      <c r="BN12" s="17">
        <v>6.5144192952393404E-2</v>
      </c>
      <c r="BO12" s="17"/>
      <c r="BP12" s="17">
        <v>4.6201660757560298E-2</v>
      </c>
      <c r="BQ12" s="17">
        <v>9.3908902087732796E-2</v>
      </c>
      <c r="BR12" s="17">
        <v>8.2790921950046795E-2</v>
      </c>
      <c r="BS12" s="17">
        <v>8.2112243152650893E-2</v>
      </c>
      <c r="BT12" s="17">
        <v>0.110160095460398</v>
      </c>
      <c r="BU12" s="17">
        <v>9.3020422392382895E-2</v>
      </c>
      <c r="BV12" s="17"/>
      <c r="BW12" s="17">
        <v>5.1939637019624799E-2</v>
      </c>
      <c r="BX12" s="17">
        <v>7.3378847683393505E-2</v>
      </c>
      <c r="BY12" s="17">
        <v>8.1881252152795306E-2</v>
      </c>
      <c r="BZ12" s="17">
        <v>9.2480857850515893E-2</v>
      </c>
      <c r="CA12" s="17">
        <v>8.7446999415991294E-2</v>
      </c>
      <c r="CB12" s="17">
        <v>8.6179120331564094E-2</v>
      </c>
      <c r="CC12" s="17">
        <v>4.8202729960367799E-2</v>
      </c>
      <c r="CD12" s="17">
        <v>3.92564647473716E-2</v>
      </c>
      <c r="CE12" s="17"/>
      <c r="CF12" s="17">
        <v>6.3611190947152799E-2</v>
      </c>
      <c r="CG12" s="17">
        <v>0.101596843893179</v>
      </c>
      <c r="CH12" s="17">
        <v>8.3396367572555405E-2</v>
      </c>
      <c r="CI12" s="17">
        <v>4.56101799580126E-2</v>
      </c>
      <c r="CJ12" s="17">
        <v>2.8641059068119E-2</v>
      </c>
      <c r="CK12" s="17"/>
      <c r="CL12" s="17">
        <v>8.9262047440649597E-2</v>
      </c>
      <c r="CM12" s="17"/>
      <c r="CN12" s="17">
        <v>6.1838089758532701E-2</v>
      </c>
      <c r="CO12" s="17">
        <v>9.8403399410338599E-2</v>
      </c>
      <c r="CP12" s="17">
        <v>0.109989841788641</v>
      </c>
    </row>
    <row r="13" spans="2:94" x14ac:dyDescent="0.35">
      <c r="B13" s="18" t="s">
        <v>186</v>
      </c>
      <c r="C13" s="17">
        <v>3.2332979321058199E-2</v>
      </c>
      <c r="D13" s="17">
        <v>4.0757025812865597E-2</v>
      </c>
      <c r="E13" s="17">
        <v>2.4367733989596799E-2</v>
      </c>
      <c r="F13" s="17"/>
      <c r="G13" s="17">
        <v>1.7351381787117801E-2</v>
      </c>
      <c r="H13" s="17">
        <v>2.0529439570110601E-2</v>
      </c>
      <c r="I13" s="17">
        <v>3.1104963752899902E-2</v>
      </c>
      <c r="J13" s="17">
        <v>3.0157213870129498E-2</v>
      </c>
      <c r="K13" s="17">
        <v>6.2786855660972599E-2</v>
      </c>
      <c r="L13" s="17">
        <v>3.4346046669324302E-2</v>
      </c>
      <c r="M13" s="17"/>
      <c r="N13" s="17">
        <v>4.1746447091518597E-2</v>
      </c>
      <c r="O13" s="17">
        <v>2.8536620686896601E-2</v>
      </c>
      <c r="P13" s="17">
        <v>3.3972968611600901E-2</v>
      </c>
      <c r="Q13" s="17">
        <v>2.3972713984832798E-2</v>
      </c>
      <c r="R13" s="17"/>
      <c r="S13" s="17">
        <v>2.8247057291577799E-2</v>
      </c>
      <c r="T13" s="17">
        <v>4.4026277621853002E-2</v>
      </c>
      <c r="U13" s="17">
        <v>2.0415602003209202E-2</v>
      </c>
      <c r="V13" s="17">
        <v>3.9593078370679602E-2</v>
      </c>
      <c r="W13" s="17">
        <v>4.7730593772707601E-2</v>
      </c>
      <c r="X13" s="17">
        <v>3.20758731886676E-2</v>
      </c>
      <c r="Y13" s="17">
        <v>4.2980319037504697E-2</v>
      </c>
      <c r="Z13" s="17">
        <v>3.3798094021198398E-2</v>
      </c>
      <c r="AA13" s="17">
        <v>1.20253743893819E-2</v>
      </c>
      <c r="AB13" s="17">
        <v>3.1843536787327598E-2</v>
      </c>
      <c r="AC13" s="17">
        <v>2.5679713248289299E-2</v>
      </c>
      <c r="AD13" s="17"/>
      <c r="AE13" s="17">
        <v>5.5001780319688498E-2</v>
      </c>
      <c r="AF13" s="17">
        <v>2.1319211115912302E-2</v>
      </c>
      <c r="AG13" s="17">
        <v>2.0203298538745501E-2</v>
      </c>
      <c r="AH13" s="17"/>
      <c r="AI13" s="17">
        <v>5.8555065900950498E-2</v>
      </c>
      <c r="AJ13" s="17">
        <v>1.23948230643228E-2</v>
      </c>
      <c r="AK13" s="17">
        <v>2.4400768219656799E-2</v>
      </c>
      <c r="AL13" s="17">
        <v>9.0896936092684996E-2</v>
      </c>
      <c r="AM13" s="17">
        <v>2.11363727740046E-2</v>
      </c>
      <c r="AN13" s="17"/>
      <c r="AO13" s="17">
        <v>5.6319411112464503E-2</v>
      </c>
      <c r="AP13" s="17">
        <v>1.37588721959682E-2</v>
      </c>
      <c r="AQ13" s="17">
        <v>1.6958057618470902E-2</v>
      </c>
      <c r="AR13" s="17"/>
      <c r="AS13" s="17">
        <v>2.6592499446516499E-2</v>
      </c>
      <c r="AT13" s="17">
        <v>3.1540504705311501E-2</v>
      </c>
      <c r="AU13" s="17">
        <v>2.8172571200058501E-2</v>
      </c>
      <c r="AV13" s="17">
        <v>2.4933777120052299E-2</v>
      </c>
      <c r="AW13" s="17">
        <v>4.7287678859210203E-2</v>
      </c>
      <c r="AX13" s="17"/>
      <c r="AY13" s="17">
        <v>3.07934547572585E-2</v>
      </c>
      <c r="AZ13" s="17">
        <v>3.55483002504655E-2</v>
      </c>
      <c r="BA13" s="17">
        <v>2.2388152927358601E-2</v>
      </c>
      <c r="BB13" s="17">
        <v>1.61969543929858E-2</v>
      </c>
      <c r="BC13" s="17">
        <v>2.5244654330703501E-2</v>
      </c>
      <c r="BD13" s="17">
        <v>2.7944214887108802E-2</v>
      </c>
      <c r="BE13" s="17">
        <v>2.7833576182229199E-2</v>
      </c>
      <c r="BF13" s="17">
        <v>2.6340926113426401E-2</v>
      </c>
      <c r="BG13" s="17">
        <v>3.7541027261880501E-2</v>
      </c>
      <c r="BH13" s="17">
        <v>4.29515895647705E-2</v>
      </c>
      <c r="BI13" s="17">
        <v>2.68715530283118E-2</v>
      </c>
      <c r="BJ13" s="17">
        <v>6.0431065797052097E-2</v>
      </c>
      <c r="BK13" s="17">
        <v>2.76273771699545E-2</v>
      </c>
      <c r="BL13" s="17">
        <v>8.7340034410726297E-2</v>
      </c>
      <c r="BM13" s="17">
        <v>2.6148535939700401E-2</v>
      </c>
      <c r="BN13" s="17">
        <v>5.4832565726325201E-2</v>
      </c>
      <c r="BO13" s="17"/>
      <c r="BP13" s="17">
        <v>2.04727416125343E-2</v>
      </c>
      <c r="BQ13" s="17">
        <v>3.8996420826079001E-2</v>
      </c>
      <c r="BR13" s="17">
        <v>2.76514063749232E-2</v>
      </c>
      <c r="BS13" s="17">
        <v>3.5587375939214697E-2</v>
      </c>
      <c r="BT13" s="17">
        <v>3.1074199134918799E-2</v>
      </c>
      <c r="BU13" s="17">
        <v>4.9953198526911699E-2</v>
      </c>
      <c r="BV13" s="17"/>
      <c r="BW13" s="17">
        <v>3.11589215813423E-2</v>
      </c>
      <c r="BX13" s="17">
        <v>3.1652272299204802E-2</v>
      </c>
      <c r="BY13" s="17">
        <v>2.8432357541036901E-2</v>
      </c>
      <c r="BZ13" s="17">
        <v>4.3548599956108901E-2</v>
      </c>
      <c r="CA13" s="17">
        <v>4.1381658310279297E-2</v>
      </c>
      <c r="CB13" s="17">
        <v>4.3963178216922701E-2</v>
      </c>
      <c r="CC13" s="17">
        <v>3.84411432961385E-2</v>
      </c>
      <c r="CD13" s="17">
        <v>0</v>
      </c>
      <c r="CE13" s="17"/>
      <c r="CF13" s="17">
        <v>3.5404422108047201E-2</v>
      </c>
      <c r="CG13" s="17">
        <v>4.5816182034491899E-2</v>
      </c>
      <c r="CH13" s="17">
        <v>2.19716156142074E-2</v>
      </c>
      <c r="CI13" s="17">
        <v>2.1739632627840799E-2</v>
      </c>
      <c r="CJ13" s="17">
        <v>4.2614657000842403E-2</v>
      </c>
      <c r="CK13" s="17"/>
      <c r="CL13" s="17">
        <v>2.7083871611538302E-2</v>
      </c>
      <c r="CM13" s="17"/>
      <c r="CN13" s="17">
        <v>2.5404756646386101E-2</v>
      </c>
      <c r="CO13" s="17">
        <v>2.7349069951756101E-2</v>
      </c>
      <c r="CP13" s="17">
        <v>5.2132447560044502E-2</v>
      </c>
    </row>
    <row r="14" spans="2:94" x14ac:dyDescent="0.35">
      <c r="B14" s="18" t="s">
        <v>133</v>
      </c>
      <c r="C14" s="17">
        <v>4.2796680068628502E-2</v>
      </c>
      <c r="D14" s="17">
        <v>3.0301120387158199E-2</v>
      </c>
      <c r="E14" s="17">
        <v>5.4818116945209903E-2</v>
      </c>
      <c r="F14" s="17"/>
      <c r="G14" s="17">
        <v>5.4156237927988897E-2</v>
      </c>
      <c r="H14" s="17">
        <v>3.5914973768630801E-2</v>
      </c>
      <c r="I14" s="17">
        <v>3.58230313762452E-2</v>
      </c>
      <c r="J14" s="17">
        <v>4.5839548421715101E-2</v>
      </c>
      <c r="K14" s="17">
        <v>4.7256141122023601E-2</v>
      </c>
      <c r="L14" s="17">
        <v>4.1059351237445203E-2</v>
      </c>
      <c r="M14" s="17"/>
      <c r="N14" s="17">
        <v>3.0938656386817899E-2</v>
      </c>
      <c r="O14" s="17">
        <v>3.7656938444283597E-2</v>
      </c>
      <c r="P14" s="17">
        <v>3.97668607756873E-2</v>
      </c>
      <c r="Q14" s="17">
        <v>6.21042956110422E-2</v>
      </c>
      <c r="R14" s="17"/>
      <c r="S14" s="17">
        <v>3.8263562396328298E-2</v>
      </c>
      <c r="T14" s="17">
        <v>4.1275034481728597E-2</v>
      </c>
      <c r="U14" s="17">
        <v>5.7881615544036903E-2</v>
      </c>
      <c r="V14" s="17">
        <v>3.8566285926017498E-2</v>
      </c>
      <c r="W14" s="17">
        <v>2.0979436426853001E-2</v>
      </c>
      <c r="X14" s="17">
        <v>5.9373561147695403E-2</v>
      </c>
      <c r="Y14" s="17">
        <v>4.7153727929050301E-2</v>
      </c>
      <c r="Z14" s="17">
        <v>5.4155775133600398E-2</v>
      </c>
      <c r="AA14" s="17">
        <v>4.2055324485360701E-2</v>
      </c>
      <c r="AB14" s="17">
        <v>3.2929734990995302E-2</v>
      </c>
      <c r="AC14" s="17">
        <v>4.69131437800712E-2</v>
      </c>
      <c r="AD14" s="17"/>
      <c r="AE14" s="17">
        <v>4.0529287047462399E-2</v>
      </c>
      <c r="AF14" s="17">
        <v>2.69824662005924E-2</v>
      </c>
      <c r="AG14" s="17">
        <v>7.5804132445150094E-2</v>
      </c>
      <c r="AH14" s="17"/>
      <c r="AI14" s="17">
        <v>3.25138969460372E-2</v>
      </c>
      <c r="AJ14" s="17">
        <v>3.4329675684040002E-2</v>
      </c>
      <c r="AK14" s="17">
        <v>1.3423396760706301E-2</v>
      </c>
      <c r="AL14" s="17">
        <v>2.82839337478305E-2</v>
      </c>
      <c r="AM14" s="17">
        <v>8.3613601965654705E-2</v>
      </c>
      <c r="AN14" s="17"/>
      <c r="AO14" s="17">
        <v>2.25323340081693E-2</v>
      </c>
      <c r="AP14" s="17">
        <v>2.7013995666471599E-2</v>
      </c>
      <c r="AQ14" s="17">
        <v>1.7010207853676702E-2</v>
      </c>
      <c r="AR14" s="17"/>
      <c r="AS14" s="17">
        <v>5.4124380017372999E-2</v>
      </c>
      <c r="AT14" s="17">
        <v>5.10020889291075E-2</v>
      </c>
      <c r="AU14" s="17">
        <v>3.75877260109449E-2</v>
      </c>
      <c r="AV14" s="17">
        <v>3.00534359189501E-2</v>
      </c>
      <c r="AW14" s="17">
        <v>0</v>
      </c>
      <c r="AX14" s="17"/>
      <c r="AY14" s="17">
        <v>0.16617889777019201</v>
      </c>
      <c r="AZ14" s="17">
        <v>4.5889749187251701E-2</v>
      </c>
      <c r="BA14" s="17">
        <v>5.6978714124772498E-2</v>
      </c>
      <c r="BB14" s="17">
        <v>5.2283310918916401E-2</v>
      </c>
      <c r="BC14" s="17">
        <v>4.2834290569434899E-2</v>
      </c>
      <c r="BD14" s="17">
        <v>3.6939125287683797E-2</v>
      </c>
      <c r="BE14" s="17">
        <v>3.08705428978076E-2</v>
      </c>
      <c r="BF14" s="17">
        <v>3.0387585570119901E-2</v>
      </c>
      <c r="BG14" s="17">
        <v>3.6460102633385102E-2</v>
      </c>
      <c r="BH14" s="17">
        <v>4.6907054017702003E-2</v>
      </c>
      <c r="BI14" s="17">
        <v>3.6912919009581699E-2</v>
      </c>
      <c r="BJ14" s="17">
        <v>1.8690519879570901E-2</v>
      </c>
      <c r="BK14" s="17">
        <v>1.6794466600158601E-2</v>
      </c>
      <c r="BL14" s="17">
        <v>5.2622568773983601E-2</v>
      </c>
      <c r="BM14" s="17">
        <v>1.2905796851849999E-2</v>
      </c>
      <c r="BN14" s="17">
        <v>1.15498948958469E-2</v>
      </c>
      <c r="BO14" s="17"/>
      <c r="BP14" s="17">
        <v>3.1458011134966102E-2</v>
      </c>
      <c r="BQ14" s="17">
        <v>5.0786237171408302E-2</v>
      </c>
      <c r="BR14" s="17">
        <v>4.2906826538852298E-2</v>
      </c>
      <c r="BS14" s="17">
        <v>4.5669686198994301E-2</v>
      </c>
      <c r="BT14" s="17">
        <v>5.02261525016727E-2</v>
      </c>
      <c r="BU14" s="17">
        <v>2.5124764092554701E-2</v>
      </c>
      <c r="BV14" s="17"/>
      <c r="BW14" s="17">
        <v>3.8442400833949598E-2</v>
      </c>
      <c r="BX14" s="17">
        <v>4.0739786719220003E-2</v>
      </c>
      <c r="BY14" s="17">
        <v>2.5034907435231402E-2</v>
      </c>
      <c r="BZ14" s="17">
        <v>5.4297043184837801E-2</v>
      </c>
      <c r="CA14" s="17">
        <v>3.9815831130113402E-2</v>
      </c>
      <c r="CB14" s="17">
        <v>2.5844242749568098E-2</v>
      </c>
      <c r="CC14" s="17">
        <v>1.9429352288550601E-2</v>
      </c>
      <c r="CD14" s="17">
        <v>9.8317712429548704E-2</v>
      </c>
      <c r="CE14" s="17"/>
      <c r="CF14" s="17">
        <v>2.14742402237772E-2</v>
      </c>
      <c r="CG14" s="17">
        <v>3.1805676025013697E-2</v>
      </c>
      <c r="CH14" s="17">
        <v>4.9068284748019997E-2</v>
      </c>
      <c r="CI14" s="17">
        <v>6.2577099204651501E-2</v>
      </c>
      <c r="CJ14" s="17">
        <v>5.5985285168833797E-2</v>
      </c>
      <c r="CK14" s="17"/>
      <c r="CL14" s="17">
        <v>2.92103844266631E-2</v>
      </c>
      <c r="CM14" s="17"/>
      <c r="CN14" s="17">
        <v>5.0417477111725999E-2</v>
      </c>
      <c r="CO14" s="17">
        <v>4.68155764189188E-2</v>
      </c>
      <c r="CP14" s="17">
        <v>2.21825207234293E-2</v>
      </c>
    </row>
    <row r="15" spans="2:94" x14ac:dyDescent="0.35">
      <c r="B15" s="18" t="s">
        <v>187</v>
      </c>
      <c r="C15" s="20">
        <v>0.57812639453704495</v>
      </c>
      <c r="D15" s="20">
        <v>0.58536755663705597</v>
      </c>
      <c r="E15" s="20">
        <v>0.56920471000635697</v>
      </c>
      <c r="F15" s="20"/>
      <c r="G15" s="20">
        <v>0.64076115955435597</v>
      </c>
      <c r="H15" s="20">
        <v>0.64366519494012098</v>
      </c>
      <c r="I15" s="20">
        <v>0.59562857723021201</v>
      </c>
      <c r="J15" s="20">
        <v>0.55877195811651703</v>
      </c>
      <c r="K15" s="20">
        <v>0.53018762067086</v>
      </c>
      <c r="L15" s="20">
        <v>0.51621577787015605</v>
      </c>
      <c r="M15" s="20"/>
      <c r="N15" s="20">
        <v>0.54858412880214302</v>
      </c>
      <c r="O15" s="20">
        <v>0.57262926752107202</v>
      </c>
      <c r="P15" s="20">
        <v>0.58775155174718596</v>
      </c>
      <c r="Q15" s="20">
        <v>0.60685185747190296</v>
      </c>
      <c r="R15" s="20"/>
      <c r="S15" s="20">
        <v>0.64789032513466305</v>
      </c>
      <c r="T15" s="20">
        <v>0.52126116543104095</v>
      </c>
      <c r="U15" s="20">
        <v>0.52323060359225604</v>
      </c>
      <c r="V15" s="20">
        <v>0.54769302430924305</v>
      </c>
      <c r="W15" s="20">
        <v>0.55988365239360005</v>
      </c>
      <c r="X15" s="20">
        <v>0.56133775734758495</v>
      </c>
      <c r="Y15" s="20">
        <v>0.586102459408674</v>
      </c>
      <c r="Z15" s="20">
        <v>0.58371337215855801</v>
      </c>
      <c r="AA15" s="20">
        <v>0.58041842519530695</v>
      </c>
      <c r="AB15" s="20">
        <v>0.62923246172366698</v>
      </c>
      <c r="AC15" s="20">
        <v>0.61503907985260398</v>
      </c>
      <c r="AD15" s="20"/>
      <c r="AE15" s="20">
        <v>0.504240393432283</v>
      </c>
      <c r="AF15" s="20">
        <v>0.62610794675178305</v>
      </c>
      <c r="AG15" s="20">
        <v>0.59240993136835596</v>
      </c>
      <c r="AH15" s="20"/>
      <c r="AI15" s="20">
        <v>0.483359589429465</v>
      </c>
      <c r="AJ15" s="20">
        <v>0.66362438311428495</v>
      </c>
      <c r="AK15" s="20">
        <v>0.64721696639362303</v>
      </c>
      <c r="AL15" s="20">
        <v>0.49675605233305797</v>
      </c>
      <c r="AM15" s="20">
        <v>0.57562686619414605</v>
      </c>
      <c r="AN15" s="20"/>
      <c r="AO15" s="20">
        <v>0.49944532051020102</v>
      </c>
      <c r="AP15" s="20">
        <v>0.67255917261318299</v>
      </c>
      <c r="AQ15" s="20">
        <v>0.63171407885227404</v>
      </c>
      <c r="AR15" s="20"/>
      <c r="AS15" s="20">
        <v>0.55564964808154005</v>
      </c>
      <c r="AT15" s="20">
        <v>0.57546164404003797</v>
      </c>
      <c r="AU15" s="20">
        <v>0.60316975349456803</v>
      </c>
      <c r="AV15" s="20">
        <v>0.58605725815206</v>
      </c>
      <c r="AW15" s="20">
        <v>0.58558858905558597</v>
      </c>
      <c r="AX15" s="20"/>
      <c r="AY15" s="20">
        <v>0.50705176336542201</v>
      </c>
      <c r="AZ15" s="20">
        <v>0.61816791721935105</v>
      </c>
      <c r="BA15" s="20">
        <v>0.66498728019504405</v>
      </c>
      <c r="BB15" s="20">
        <v>0.58346426814965002</v>
      </c>
      <c r="BC15" s="20">
        <v>0.57770706024381102</v>
      </c>
      <c r="BD15" s="20">
        <v>0.61206419167455905</v>
      </c>
      <c r="BE15" s="20">
        <v>0.54727523321818505</v>
      </c>
      <c r="BF15" s="20">
        <v>0.59945527479209304</v>
      </c>
      <c r="BG15" s="20">
        <v>0.57648316087618101</v>
      </c>
      <c r="BH15" s="20">
        <v>0.54705470056125605</v>
      </c>
      <c r="BI15" s="20">
        <v>0.56023830031198296</v>
      </c>
      <c r="BJ15" s="20">
        <v>0.49984620631543197</v>
      </c>
      <c r="BK15" s="20">
        <v>0.52881367757196795</v>
      </c>
      <c r="BL15" s="20">
        <v>0.52640062181085701</v>
      </c>
      <c r="BM15" s="20">
        <v>0.63025305210362903</v>
      </c>
      <c r="BN15" s="20">
        <v>0.69282004311166601</v>
      </c>
      <c r="BO15" s="20"/>
      <c r="BP15" s="20">
        <v>0.67568612670504802</v>
      </c>
      <c r="BQ15" s="20">
        <v>0.54898153979725195</v>
      </c>
      <c r="BR15" s="20">
        <v>0.55927829404465801</v>
      </c>
      <c r="BS15" s="20">
        <v>0.568412083807871</v>
      </c>
      <c r="BT15" s="20">
        <v>0.51278257671466598</v>
      </c>
      <c r="BU15" s="20">
        <v>0.527348030491123</v>
      </c>
      <c r="BV15" s="20"/>
      <c r="BW15" s="20">
        <v>0.606879774047965</v>
      </c>
      <c r="BX15" s="20">
        <v>0.59667262136451904</v>
      </c>
      <c r="BY15" s="20">
        <v>0.57680408548898399</v>
      </c>
      <c r="BZ15" s="20">
        <v>0.56235799271102704</v>
      </c>
      <c r="CA15" s="20">
        <v>0.54043410260334401</v>
      </c>
      <c r="CB15" s="20">
        <v>0.57918535759261502</v>
      </c>
      <c r="CC15" s="20">
        <v>0.64985786736462003</v>
      </c>
      <c r="CD15" s="20">
        <v>0.65914302684338799</v>
      </c>
      <c r="CE15" s="20"/>
      <c r="CF15" s="20">
        <v>0.62933752365534401</v>
      </c>
      <c r="CG15" s="20">
        <v>0.52931484525683303</v>
      </c>
      <c r="CH15" s="20">
        <v>0.57154225708590101</v>
      </c>
      <c r="CI15" s="20">
        <v>0.66870362805252503</v>
      </c>
      <c r="CJ15" s="20">
        <v>0.64345969282462001</v>
      </c>
      <c r="CK15" s="20"/>
      <c r="CL15" s="20">
        <v>0.57745479768445895</v>
      </c>
      <c r="CM15" s="20"/>
      <c r="CN15" s="20">
        <v>0.61879053265677997</v>
      </c>
      <c r="CO15" s="20">
        <v>0.524427449779449</v>
      </c>
      <c r="CP15" s="20">
        <v>0.52793541893339402</v>
      </c>
    </row>
    <row r="16" spans="2:94" x14ac:dyDescent="0.35">
      <c r="B16" s="18" t="s">
        <v>188</v>
      </c>
      <c r="C16" s="20">
        <v>0.113100343526847</v>
      </c>
      <c r="D16" s="20">
        <v>0.12375739202946399</v>
      </c>
      <c r="E16" s="20">
        <v>0.102630796670165</v>
      </c>
      <c r="F16" s="20"/>
      <c r="G16" s="20">
        <v>7.4155846235455E-2</v>
      </c>
      <c r="H16" s="20">
        <v>7.6675964666031896E-2</v>
      </c>
      <c r="I16" s="20">
        <v>0.111751692610536</v>
      </c>
      <c r="J16" s="20">
        <v>0.117258649643257</v>
      </c>
      <c r="K16" s="20">
        <v>0.15122742927875399</v>
      </c>
      <c r="L16" s="20">
        <v>0.14110029183447501</v>
      </c>
      <c r="M16" s="20"/>
      <c r="N16" s="20">
        <v>0.1479248981655</v>
      </c>
      <c r="O16" s="20">
        <v>0.109587863119101</v>
      </c>
      <c r="P16" s="20">
        <v>0.115807791068573</v>
      </c>
      <c r="Q16" s="20">
        <v>7.7114277703666897E-2</v>
      </c>
      <c r="R16" s="20"/>
      <c r="S16" s="20">
        <v>7.4035453186092101E-2</v>
      </c>
      <c r="T16" s="20">
        <v>0.137325605972622</v>
      </c>
      <c r="U16" s="20">
        <v>0.14261084903243301</v>
      </c>
      <c r="V16" s="20">
        <v>0.115511351008146</v>
      </c>
      <c r="W16" s="20">
        <v>0.143356485105853</v>
      </c>
      <c r="X16" s="20">
        <v>0.10662644492769199</v>
      </c>
      <c r="Y16" s="20">
        <v>0.118733763248489</v>
      </c>
      <c r="Z16" s="20">
        <v>9.7591535932621196E-2</v>
      </c>
      <c r="AA16" s="20">
        <v>0.100901414307925</v>
      </c>
      <c r="AB16" s="20">
        <v>0.102018890089608</v>
      </c>
      <c r="AC16" s="20">
        <v>0.12735946776493501</v>
      </c>
      <c r="AD16" s="20"/>
      <c r="AE16" s="20">
        <v>0.15376021356744701</v>
      </c>
      <c r="AF16" s="20">
        <v>9.5213283696973294E-2</v>
      </c>
      <c r="AG16" s="20">
        <v>8.6043814414470302E-2</v>
      </c>
      <c r="AH16" s="20"/>
      <c r="AI16" s="20">
        <v>0.175923408290795</v>
      </c>
      <c r="AJ16" s="20">
        <v>7.1771781896518699E-2</v>
      </c>
      <c r="AK16" s="20">
        <v>7.7413449297827799E-2</v>
      </c>
      <c r="AL16" s="20">
        <v>0.195919900260657</v>
      </c>
      <c r="AM16" s="20">
        <v>8.6140231065660405E-2</v>
      </c>
      <c r="AN16" s="20"/>
      <c r="AO16" s="20">
        <v>0.17363330608602801</v>
      </c>
      <c r="AP16" s="20">
        <v>6.9607980012391699E-2</v>
      </c>
      <c r="AQ16" s="20">
        <v>7.6625806201330499E-2</v>
      </c>
      <c r="AR16" s="20"/>
      <c r="AS16" s="20">
        <v>0.102919696504364</v>
      </c>
      <c r="AT16" s="20">
        <v>0.115445960030877</v>
      </c>
      <c r="AU16" s="20">
        <v>0.10286944160336001</v>
      </c>
      <c r="AV16" s="20">
        <v>0.118994467946546</v>
      </c>
      <c r="AW16" s="20">
        <v>0.116067421601369</v>
      </c>
      <c r="AX16" s="20"/>
      <c r="AY16" s="20">
        <v>6.1801401610253201E-2</v>
      </c>
      <c r="AZ16" s="20">
        <v>9.6230004137607697E-2</v>
      </c>
      <c r="BA16" s="20">
        <v>5.3110119653455801E-2</v>
      </c>
      <c r="BB16" s="20">
        <v>7.8793977126946399E-2</v>
      </c>
      <c r="BC16" s="20">
        <v>0.105949051783244</v>
      </c>
      <c r="BD16" s="20">
        <v>9.9591640558801098E-2</v>
      </c>
      <c r="BE16" s="20">
        <v>0.118715383694944</v>
      </c>
      <c r="BF16" s="20">
        <v>0.11070817057724699</v>
      </c>
      <c r="BG16" s="20">
        <v>0.107270631096157</v>
      </c>
      <c r="BH16" s="20">
        <v>0.15274335820443199</v>
      </c>
      <c r="BI16" s="20">
        <v>0.124406545535431</v>
      </c>
      <c r="BJ16" s="20">
        <v>0.19665080058797499</v>
      </c>
      <c r="BK16" s="20">
        <v>0.15676801263196699</v>
      </c>
      <c r="BL16" s="20">
        <v>0.196957210002313</v>
      </c>
      <c r="BM16" s="20">
        <v>7.9043842090292499E-2</v>
      </c>
      <c r="BN16" s="20">
        <v>0.119976758678719</v>
      </c>
      <c r="BO16" s="20"/>
      <c r="BP16" s="20">
        <v>6.6674402370094699E-2</v>
      </c>
      <c r="BQ16" s="20">
        <v>0.13290532291381199</v>
      </c>
      <c r="BR16" s="20">
        <v>0.11044232832497</v>
      </c>
      <c r="BS16" s="20">
        <v>0.11769961909186601</v>
      </c>
      <c r="BT16" s="20">
        <v>0.141234294595317</v>
      </c>
      <c r="BU16" s="20">
        <v>0.142973620919295</v>
      </c>
      <c r="BV16" s="20"/>
      <c r="BW16" s="20">
        <v>8.3098558600967098E-2</v>
      </c>
      <c r="BX16" s="20">
        <v>0.105031119982598</v>
      </c>
      <c r="BY16" s="20">
        <v>0.110313609693832</v>
      </c>
      <c r="BZ16" s="20">
        <v>0.13602945780662501</v>
      </c>
      <c r="CA16" s="20">
        <v>0.128828657726271</v>
      </c>
      <c r="CB16" s="20">
        <v>0.130142298548487</v>
      </c>
      <c r="CC16" s="20">
        <v>8.6643873256506299E-2</v>
      </c>
      <c r="CD16" s="20">
        <v>3.92564647473716E-2</v>
      </c>
      <c r="CE16" s="20"/>
      <c r="CF16" s="20">
        <v>9.9015613055200097E-2</v>
      </c>
      <c r="CG16" s="20">
        <v>0.147413025927671</v>
      </c>
      <c r="CH16" s="20">
        <v>0.10536798318676301</v>
      </c>
      <c r="CI16" s="20">
        <v>6.73498125858535E-2</v>
      </c>
      <c r="CJ16" s="20">
        <v>7.1255716068961403E-2</v>
      </c>
      <c r="CK16" s="20"/>
      <c r="CL16" s="20">
        <v>0.116345919052188</v>
      </c>
      <c r="CM16" s="20"/>
      <c r="CN16" s="20">
        <v>8.7242846404918806E-2</v>
      </c>
      <c r="CO16" s="20">
        <v>0.125752469362095</v>
      </c>
      <c r="CP16" s="20">
        <v>0.162122289348685</v>
      </c>
    </row>
    <row r="17" spans="2:94" x14ac:dyDescent="0.35">
      <c r="B17" s="18" t="s">
        <v>147</v>
      </c>
      <c r="C17" s="21">
        <v>0.465026051010198</v>
      </c>
      <c r="D17" s="21">
        <v>0.46161016460759102</v>
      </c>
      <c r="E17" s="21">
        <v>0.46657391333619302</v>
      </c>
      <c r="F17" s="21"/>
      <c r="G17" s="21">
        <v>0.56660531331890096</v>
      </c>
      <c r="H17" s="21">
        <v>0.56698923027408898</v>
      </c>
      <c r="I17" s="21">
        <v>0.48387688461967598</v>
      </c>
      <c r="J17" s="21">
        <v>0.44151330847325998</v>
      </c>
      <c r="K17" s="21">
        <v>0.37896019139210602</v>
      </c>
      <c r="L17" s="21">
        <v>0.37511548603568101</v>
      </c>
      <c r="M17" s="21"/>
      <c r="N17" s="21">
        <v>0.40065923063664299</v>
      </c>
      <c r="O17" s="21">
        <v>0.46304140440197</v>
      </c>
      <c r="P17" s="21">
        <v>0.47194376067861299</v>
      </c>
      <c r="Q17" s="21">
        <v>0.52973757976823599</v>
      </c>
      <c r="R17" s="21"/>
      <c r="S17" s="21">
        <v>0.57385487194857099</v>
      </c>
      <c r="T17" s="21">
        <v>0.38393555945841901</v>
      </c>
      <c r="U17" s="21">
        <v>0.380619754559823</v>
      </c>
      <c r="V17" s="21">
        <v>0.43218167330109702</v>
      </c>
      <c r="W17" s="21">
        <v>0.41652716728774702</v>
      </c>
      <c r="X17" s="21">
        <v>0.45471131241989299</v>
      </c>
      <c r="Y17" s="21">
        <v>0.467368696160185</v>
      </c>
      <c r="Z17" s="21">
        <v>0.48612183622593702</v>
      </c>
      <c r="AA17" s="21">
        <v>0.47951701088738202</v>
      </c>
      <c r="AB17" s="21">
        <v>0.52721357163405802</v>
      </c>
      <c r="AC17" s="21">
        <v>0.48767961208766802</v>
      </c>
      <c r="AD17" s="21"/>
      <c r="AE17" s="21">
        <v>0.35048017986483598</v>
      </c>
      <c r="AF17" s="21">
        <v>0.53089466305481003</v>
      </c>
      <c r="AG17" s="21">
        <v>0.506366116953886</v>
      </c>
      <c r="AH17" s="21"/>
      <c r="AI17" s="21">
        <v>0.30743618113866999</v>
      </c>
      <c r="AJ17" s="21">
        <v>0.59185260121776595</v>
      </c>
      <c r="AK17" s="21">
        <v>0.56980351709579502</v>
      </c>
      <c r="AL17" s="21">
        <v>0.300836152072401</v>
      </c>
      <c r="AM17" s="21">
        <v>0.489486635128486</v>
      </c>
      <c r="AN17" s="21"/>
      <c r="AO17" s="21">
        <v>0.32581201442417301</v>
      </c>
      <c r="AP17" s="21">
        <v>0.602951192600791</v>
      </c>
      <c r="AQ17" s="21">
        <v>0.55508827265094296</v>
      </c>
      <c r="AR17" s="21"/>
      <c r="AS17" s="21">
        <v>0.45272995157717699</v>
      </c>
      <c r="AT17" s="21">
        <v>0.46001568400916099</v>
      </c>
      <c r="AU17" s="21">
        <v>0.50030031189120705</v>
      </c>
      <c r="AV17" s="21">
        <v>0.467062790205514</v>
      </c>
      <c r="AW17" s="21">
        <v>0.46952116745421701</v>
      </c>
      <c r="AX17" s="21"/>
      <c r="AY17" s="21">
        <v>0.44525036175516902</v>
      </c>
      <c r="AZ17" s="21">
        <v>0.52193791308174298</v>
      </c>
      <c r="BA17" s="21">
        <v>0.61187716054158803</v>
      </c>
      <c r="BB17" s="21">
        <v>0.504670291022703</v>
      </c>
      <c r="BC17" s="21">
        <v>0.47175800846056598</v>
      </c>
      <c r="BD17" s="21">
        <v>0.51247255111575796</v>
      </c>
      <c r="BE17" s="21">
        <v>0.42855984952324</v>
      </c>
      <c r="BF17" s="21">
        <v>0.48874710421484602</v>
      </c>
      <c r="BG17" s="21">
        <v>0.46921252978002498</v>
      </c>
      <c r="BH17" s="21">
        <v>0.39431134235682502</v>
      </c>
      <c r="BI17" s="21">
        <v>0.43583175477655201</v>
      </c>
      <c r="BJ17" s="21">
        <v>0.30319540572745601</v>
      </c>
      <c r="BK17" s="21">
        <v>0.37204566494000002</v>
      </c>
      <c r="BL17" s="21">
        <v>0.32944341180854297</v>
      </c>
      <c r="BM17" s="21">
        <v>0.551209210013336</v>
      </c>
      <c r="BN17" s="21">
        <v>0.57284328443294796</v>
      </c>
      <c r="BO17" s="21"/>
      <c r="BP17" s="21">
        <v>0.60901172433495299</v>
      </c>
      <c r="BQ17" s="21">
        <v>0.41607621688344099</v>
      </c>
      <c r="BR17" s="21">
        <v>0.44883596571968798</v>
      </c>
      <c r="BS17" s="21">
        <v>0.45071246471600501</v>
      </c>
      <c r="BT17" s="21">
        <v>0.37154828211934998</v>
      </c>
      <c r="BU17" s="21">
        <v>0.384374409571828</v>
      </c>
      <c r="BV17" s="21"/>
      <c r="BW17" s="21">
        <v>0.52378121544699796</v>
      </c>
      <c r="BX17" s="21">
        <v>0.49164150138192098</v>
      </c>
      <c r="BY17" s="21">
        <v>0.46649047579515202</v>
      </c>
      <c r="BZ17" s="21">
        <v>0.42632853490440198</v>
      </c>
      <c r="CA17" s="21">
        <v>0.41160544487707301</v>
      </c>
      <c r="CB17" s="21">
        <v>0.449043059044128</v>
      </c>
      <c r="CC17" s="21">
        <v>0.56321399410811401</v>
      </c>
      <c r="CD17" s="21">
        <v>0.619886562096016</v>
      </c>
      <c r="CE17" s="21"/>
      <c r="CF17" s="21">
        <v>0.530321910600144</v>
      </c>
      <c r="CG17" s="21">
        <v>0.38190181932916201</v>
      </c>
      <c r="CH17" s="21">
        <v>0.46617427389913801</v>
      </c>
      <c r="CI17" s="21">
        <v>0.60135381546667099</v>
      </c>
      <c r="CJ17" s="21">
        <v>0.57220397675565904</v>
      </c>
      <c r="CK17" s="21"/>
      <c r="CL17" s="21">
        <v>0.46110887863227101</v>
      </c>
      <c r="CM17" s="21"/>
      <c r="CN17" s="21">
        <v>0.531547686251861</v>
      </c>
      <c r="CO17" s="21">
        <v>0.398674980417354</v>
      </c>
      <c r="CP17" s="21">
        <v>0.36581312958470802</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CP22"/>
  <sheetViews>
    <sheetView showGridLines="0" topLeftCell="A7"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182</v>
      </c>
      <c r="C9" s="17">
        <v>0.13288217163208699</v>
      </c>
      <c r="D9" s="17">
        <v>0.15734968311052799</v>
      </c>
      <c r="E9" s="17">
        <v>0.11005462102333401</v>
      </c>
      <c r="F9" s="17"/>
      <c r="G9" s="17">
        <v>0.171820419065525</v>
      </c>
      <c r="H9" s="17">
        <v>0.16092548636173101</v>
      </c>
      <c r="I9" s="17">
        <v>0.11170132544806501</v>
      </c>
      <c r="J9" s="17">
        <v>0.117326628228503</v>
      </c>
      <c r="K9" s="17">
        <v>0.115582813887752</v>
      </c>
      <c r="L9" s="17">
        <v>0.12536372731305101</v>
      </c>
      <c r="M9" s="17"/>
      <c r="N9" s="17">
        <v>0.14083660746187199</v>
      </c>
      <c r="O9" s="17">
        <v>0.119380957163017</v>
      </c>
      <c r="P9" s="17">
        <v>0.145613704337518</v>
      </c>
      <c r="Q9" s="17">
        <v>0.12886276427348201</v>
      </c>
      <c r="R9" s="17"/>
      <c r="S9" s="17">
        <v>0.194299477408929</v>
      </c>
      <c r="T9" s="17">
        <v>0.12734358018400299</v>
      </c>
      <c r="U9" s="17">
        <v>0.1167508483119</v>
      </c>
      <c r="V9" s="17">
        <v>9.2330518732317596E-2</v>
      </c>
      <c r="W9" s="17">
        <v>0.12779422408948901</v>
      </c>
      <c r="X9" s="17">
        <v>0.115283855925288</v>
      </c>
      <c r="Y9" s="17">
        <v>0.13069822682472901</v>
      </c>
      <c r="Z9" s="17">
        <v>0.136217179783576</v>
      </c>
      <c r="AA9" s="17">
        <v>0.118192685916822</v>
      </c>
      <c r="AB9" s="17">
        <v>0.14506148400267099</v>
      </c>
      <c r="AC9" s="17">
        <v>0.124227491894224</v>
      </c>
      <c r="AD9" s="17"/>
      <c r="AE9" s="17">
        <v>0.13728883490674501</v>
      </c>
      <c r="AF9" s="17">
        <v>0.133476943049125</v>
      </c>
      <c r="AG9" s="17">
        <v>0.11830295711849</v>
      </c>
      <c r="AH9" s="17"/>
      <c r="AI9" s="17">
        <v>0.135812122271085</v>
      </c>
      <c r="AJ9" s="17">
        <v>0.16231149613898699</v>
      </c>
      <c r="AK9" s="17">
        <v>0.14039067032091601</v>
      </c>
      <c r="AL9" s="17">
        <v>8.6797586939304103E-2</v>
      </c>
      <c r="AM9" s="17">
        <v>8.9578844888332704E-2</v>
      </c>
      <c r="AN9" s="17"/>
      <c r="AO9" s="17">
        <v>0.16388184198434899</v>
      </c>
      <c r="AP9" s="17">
        <v>0.14857864383529401</v>
      </c>
      <c r="AQ9" s="17">
        <v>0.14710813360723099</v>
      </c>
      <c r="AR9" s="17"/>
      <c r="AS9" s="17">
        <v>0.1283253760326</v>
      </c>
      <c r="AT9" s="17">
        <v>0.119443144928152</v>
      </c>
      <c r="AU9" s="17">
        <v>0.123795064118433</v>
      </c>
      <c r="AV9" s="17">
        <v>0.16423155439506401</v>
      </c>
      <c r="AW9" s="17">
        <v>0.148966583980539</v>
      </c>
      <c r="AX9" s="17"/>
      <c r="AY9" s="17">
        <v>6.6225833053638397E-2</v>
      </c>
      <c r="AZ9" s="17">
        <v>0.14030061826454099</v>
      </c>
      <c r="BA9" s="17">
        <v>0.12432131120635299</v>
      </c>
      <c r="BB9" s="17">
        <v>0.10644695112406501</v>
      </c>
      <c r="BC9" s="17">
        <v>0.12560557006633799</v>
      </c>
      <c r="BD9" s="17">
        <v>0.13055307971996899</v>
      </c>
      <c r="BE9" s="17">
        <v>0.14159802722595699</v>
      </c>
      <c r="BF9" s="17">
        <v>0.13105535327558801</v>
      </c>
      <c r="BG9" s="17">
        <v>0.13752836513557901</v>
      </c>
      <c r="BH9" s="17">
        <v>0.140849825546153</v>
      </c>
      <c r="BI9" s="17">
        <v>0.12620799285246501</v>
      </c>
      <c r="BJ9" s="17">
        <v>9.39231337362261E-2</v>
      </c>
      <c r="BK9" s="17">
        <v>0.132373633376031</v>
      </c>
      <c r="BL9" s="17">
        <v>0.22568155981027199</v>
      </c>
      <c r="BM9" s="17">
        <v>8.1187082276944503E-2</v>
      </c>
      <c r="BN9" s="17">
        <v>0.29785037052903701</v>
      </c>
      <c r="BO9" s="17"/>
      <c r="BP9" s="17">
        <v>0.179772814081569</v>
      </c>
      <c r="BQ9" s="17">
        <v>0.13218268748074299</v>
      </c>
      <c r="BR9" s="17">
        <v>0.115991579424415</v>
      </c>
      <c r="BS9" s="17">
        <v>0.112662298212441</v>
      </c>
      <c r="BT9" s="17">
        <v>9.5523765860315801E-2</v>
      </c>
      <c r="BU9" s="17">
        <v>0.130451657676904</v>
      </c>
      <c r="BV9" s="17"/>
      <c r="BW9" s="17">
        <v>0.17364362695895699</v>
      </c>
      <c r="BX9" s="17">
        <v>0.118851352956067</v>
      </c>
      <c r="BY9" s="17">
        <v>0.12573534725765101</v>
      </c>
      <c r="BZ9" s="17">
        <v>0.140757289140478</v>
      </c>
      <c r="CA9" s="17">
        <v>0.16185517967447299</v>
      </c>
      <c r="CB9" s="17">
        <v>0.15426160682551901</v>
      </c>
      <c r="CC9" s="17">
        <v>0.24090106073130499</v>
      </c>
      <c r="CD9" s="17">
        <v>9.8588623436989195E-2</v>
      </c>
      <c r="CE9" s="17"/>
      <c r="CF9" s="17">
        <v>0.25336267771416598</v>
      </c>
      <c r="CG9" s="17">
        <v>0.129436137710291</v>
      </c>
      <c r="CH9" s="17">
        <v>0.120202080334155</v>
      </c>
      <c r="CI9" s="17">
        <v>0.113012565579045</v>
      </c>
      <c r="CJ9" s="17">
        <v>9.8204802562115598E-2</v>
      </c>
      <c r="CK9" s="17"/>
      <c r="CL9" s="17">
        <v>0.11539705951531901</v>
      </c>
      <c r="CM9" s="17"/>
      <c r="CN9" s="17">
        <v>0.117786793175812</v>
      </c>
      <c r="CO9" s="17">
        <v>0.10071727454374001</v>
      </c>
      <c r="CP9" s="17">
        <v>0.19297854916201601</v>
      </c>
    </row>
    <row r="10" spans="2:94" x14ac:dyDescent="0.35">
      <c r="B10" s="18" t="s">
        <v>183</v>
      </c>
      <c r="C10" s="17">
        <v>0.27673294547123201</v>
      </c>
      <c r="D10" s="17">
        <v>0.27096001330045399</v>
      </c>
      <c r="E10" s="17">
        <v>0.28405331119589999</v>
      </c>
      <c r="F10" s="17"/>
      <c r="G10" s="17">
        <v>0.29856452828685798</v>
      </c>
      <c r="H10" s="17">
        <v>0.29267148577984098</v>
      </c>
      <c r="I10" s="17">
        <v>0.28906317152959898</v>
      </c>
      <c r="J10" s="17">
        <v>0.27716895989393803</v>
      </c>
      <c r="K10" s="17">
        <v>0.22414021371714801</v>
      </c>
      <c r="L10" s="17">
        <v>0.273982162284787</v>
      </c>
      <c r="M10" s="17"/>
      <c r="N10" s="17">
        <v>0.27755798469448101</v>
      </c>
      <c r="O10" s="17">
        <v>0.28491443953727202</v>
      </c>
      <c r="P10" s="17">
        <v>0.29067430089470803</v>
      </c>
      <c r="Q10" s="17">
        <v>0.25771903142730901</v>
      </c>
      <c r="R10" s="17"/>
      <c r="S10" s="17">
        <v>0.25424601871948999</v>
      </c>
      <c r="T10" s="17">
        <v>0.247883714576279</v>
      </c>
      <c r="U10" s="17">
        <v>0.25326412546722998</v>
      </c>
      <c r="V10" s="17">
        <v>0.32159835695091499</v>
      </c>
      <c r="W10" s="17">
        <v>0.31207501988223901</v>
      </c>
      <c r="X10" s="17">
        <v>0.31648364284756098</v>
      </c>
      <c r="Y10" s="17">
        <v>0.262723277258754</v>
      </c>
      <c r="Z10" s="17">
        <v>0.34889352900702397</v>
      </c>
      <c r="AA10" s="17">
        <v>0.26631486010977201</v>
      </c>
      <c r="AB10" s="17">
        <v>0.29222470424143498</v>
      </c>
      <c r="AC10" s="17">
        <v>0.21009058679679701</v>
      </c>
      <c r="AD10" s="17"/>
      <c r="AE10" s="17">
        <v>0.304062498868508</v>
      </c>
      <c r="AF10" s="17">
        <v>0.26684231917957602</v>
      </c>
      <c r="AG10" s="17">
        <v>0.26274650698940399</v>
      </c>
      <c r="AH10" s="17"/>
      <c r="AI10" s="17">
        <v>0.32226487852868202</v>
      </c>
      <c r="AJ10" s="17">
        <v>0.27399093732234903</v>
      </c>
      <c r="AK10" s="17">
        <v>0.212829693240143</v>
      </c>
      <c r="AL10" s="17">
        <v>0.30599477755201998</v>
      </c>
      <c r="AM10" s="17">
        <v>0.241954010347573</v>
      </c>
      <c r="AN10" s="17"/>
      <c r="AO10" s="17">
        <v>0.35212117756286898</v>
      </c>
      <c r="AP10" s="17">
        <v>0.278381313997555</v>
      </c>
      <c r="AQ10" s="17">
        <v>0.26575174679730201</v>
      </c>
      <c r="AR10" s="17"/>
      <c r="AS10" s="17">
        <v>0.27788621836282801</v>
      </c>
      <c r="AT10" s="17">
        <v>0.27215238507335698</v>
      </c>
      <c r="AU10" s="17">
        <v>0.28075559842845899</v>
      </c>
      <c r="AV10" s="17">
        <v>0.26697148124869902</v>
      </c>
      <c r="AW10" s="17">
        <v>0.35815912848390302</v>
      </c>
      <c r="AX10" s="17"/>
      <c r="AY10" s="17">
        <v>0.15687790718887101</v>
      </c>
      <c r="AZ10" s="17">
        <v>0.25055288543862497</v>
      </c>
      <c r="BA10" s="17">
        <v>0.244230093739113</v>
      </c>
      <c r="BB10" s="17">
        <v>0.30597127751098202</v>
      </c>
      <c r="BC10" s="17">
        <v>0.27650900605997197</v>
      </c>
      <c r="BD10" s="17">
        <v>0.30112517410318701</v>
      </c>
      <c r="BE10" s="17">
        <v>0.28567224564620403</v>
      </c>
      <c r="BF10" s="17">
        <v>0.26636860259957501</v>
      </c>
      <c r="BG10" s="17">
        <v>0.23733291614344801</v>
      </c>
      <c r="BH10" s="17">
        <v>0.25118744481571897</v>
      </c>
      <c r="BI10" s="17">
        <v>0.28143448336725502</v>
      </c>
      <c r="BJ10" s="17">
        <v>0.298844299499196</v>
      </c>
      <c r="BK10" s="17">
        <v>0.36068354318656398</v>
      </c>
      <c r="BL10" s="17">
        <v>0.210890276798962</v>
      </c>
      <c r="BM10" s="17">
        <v>0.34560204427743102</v>
      </c>
      <c r="BN10" s="17">
        <v>0.28805182748150199</v>
      </c>
      <c r="BO10" s="17"/>
      <c r="BP10" s="17">
        <v>0.28221550913290699</v>
      </c>
      <c r="BQ10" s="17">
        <v>0.26761880897221402</v>
      </c>
      <c r="BR10" s="17">
        <v>0.29995463899519298</v>
      </c>
      <c r="BS10" s="17">
        <v>0.27441403291813499</v>
      </c>
      <c r="BT10" s="17">
        <v>0.24747529658200301</v>
      </c>
      <c r="BU10" s="17">
        <v>0.31068567964121802</v>
      </c>
      <c r="BV10" s="17"/>
      <c r="BW10" s="17">
        <v>0.29140095658989601</v>
      </c>
      <c r="BX10" s="17">
        <v>0.26814349547167698</v>
      </c>
      <c r="BY10" s="17">
        <v>0.30305356692101398</v>
      </c>
      <c r="BZ10" s="17">
        <v>0.26333776884426002</v>
      </c>
      <c r="CA10" s="17">
        <v>0.30511421065449601</v>
      </c>
      <c r="CB10" s="17">
        <v>0.28465748189238399</v>
      </c>
      <c r="CC10" s="17">
        <v>0.18883885527573499</v>
      </c>
      <c r="CD10" s="17">
        <v>0.224118658464172</v>
      </c>
      <c r="CE10" s="17"/>
      <c r="CF10" s="17">
        <v>0.294002061946322</v>
      </c>
      <c r="CG10" s="17">
        <v>0.28617252495614898</v>
      </c>
      <c r="CH10" s="17">
        <v>0.268446296831439</v>
      </c>
      <c r="CI10" s="17">
        <v>0.27872161324578199</v>
      </c>
      <c r="CJ10" s="17">
        <v>0.218582414267709</v>
      </c>
      <c r="CK10" s="17"/>
      <c r="CL10" s="17">
        <v>0.34789162201894003</v>
      </c>
      <c r="CM10" s="17"/>
      <c r="CN10" s="17">
        <v>0.233322325883867</v>
      </c>
      <c r="CO10" s="17">
        <v>0.326637123279302</v>
      </c>
      <c r="CP10" s="17">
        <v>0.33622055195968598</v>
      </c>
    </row>
    <row r="11" spans="2:94" x14ac:dyDescent="0.35">
      <c r="B11" s="18" t="s">
        <v>184</v>
      </c>
      <c r="C11" s="17">
        <v>0.289558539272747</v>
      </c>
      <c r="D11" s="17">
        <v>0.28286512657423701</v>
      </c>
      <c r="E11" s="17">
        <v>0.29837386935091198</v>
      </c>
      <c r="F11" s="17"/>
      <c r="G11" s="17">
        <v>0.26323757967511202</v>
      </c>
      <c r="H11" s="17">
        <v>0.28588189985113999</v>
      </c>
      <c r="I11" s="17">
        <v>0.28792763332628302</v>
      </c>
      <c r="J11" s="17">
        <v>0.300737928482809</v>
      </c>
      <c r="K11" s="17">
        <v>0.31263529349184599</v>
      </c>
      <c r="L11" s="17">
        <v>0.28693322476709898</v>
      </c>
      <c r="M11" s="17"/>
      <c r="N11" s="17">
        <v>0.27568659653289301</v>
      </c>
      <c r="O11" s="17">
        <v>0.287050298868542</v>
      </c>
      <c r="P11" s="17">
        <v>0.27489048262294502</v>
      </c>
      <c r="Q11" s="17">
        <v>0.318871539455447</v>
      </c>
      <c r="R11" s="17"/>
      <c r="S11" s="17">
        <v>0.29025362347443401</v>
      </c>
      <c r="T11" s="17">
        <v>0.28792140311589898</v>
      </c>
      <c r="U11" s="17">
        <v>0.29468115427605002</v>
      </c>
      <c r="V11" s="17">
        <v>0.27948977522912599</v>
      </c>
      <c r="W11" s="17">
        <v>0.26992789052471799</v>
      </c>
      <c r="X11" s="17">
        <v>0.23826350923388001</v>
      </c>
      <c r="Y11" s="17">
        <v>0.29455785650659499</v>
      </c>
      <c r="Z11" s="17">
        <v>0.30574647086066298</v>
      </c>
      <c r="AA11" s="17">
        <v>0.32787102815960401</v>
      </c>
      <c r="AB11" s="17">
        <v>0.28659574405023902</v>
      </c>
      <c r="AC11" s="17">
        <v>0.32169014466954299</v>
      </c>
      <c r="AD11" s="17"/>
      <c r="AE11" s="17">
        <v>0.26426134372679999</v>
      </c>
      <c r="AF11" s="17">
        <v>0.30483078787333101</v>
      </c>
      <c r="AG11" s="17">
        <v>0.30132659395444</v>
      </c>
      <c r="AH11" s="17"/>
      <c r="AI11" s="17">
        <v>0.26625254126918202</v>
      </c>
      <c r="AJ11" s="17">
        <v>0.27425235434124701</v>
      </c>
      <c r="AK11" s="17">
        <v>0.31963866538104702</v>
      </c>
      <c r="AL11" s="17">
        <v>0.28628442175647001</v>
      </c>
      <c r="AM11" s="17">
        <v>0.327162077909322</v>
      </c>
      <c r="AN11" s="17"/>
      <c r="AO11" s="17">
        <v>0.25839751754803503</v>
      </c>
      <c r="AP11" s="17">
        <v>0.28561632012550597</v>
      </c>
      <c r="AQ11" s="17">
        <v>0.30139692562994302</v>
      </c>
      <c r="AR11" s="17"/>
      <c r="AS11" s="17">
        <v>0.30039426095106497</v>
      </c>
      <c r="AT11" s="17">
        <v>0.31222168093736102</v>
      </c>
      <c r="AU11" s="17">
        <v>0.27908330497560202</v>
      </c>
      <c r="AV11" s="17">
        <v>0.27539519117143901</v>
      </c>
      <c r="AW11" s="17">
        <v>0.29417763745349301</v>
      </c>
      <c r="AX11" s="17"/>
      <c r="AY11" s="17">
        <v>0.32817209928229002</v>
      </c>
      <c r="AZ11" s="17">
        <v>0.36178636453362201</v>
      </c>
      <c r="BA11" s="17">
        <v>0.31397532446100002</v>
      </c>
      <c r="BB11" s="17">
        <v>0.27847843606984701</v>
      </c>
      <c r="BC11" s="17">
        <v>0.276052605149393</v>
      </c>
      <c r="BD11" s="17">
        <v>0.27864511494157701</v>
      </c>
      <c r="BE11" s="17">
        <v>0.30140330519097702</v>
      </c>
      <c r="BF11" s="17">
        <v>0.28849395698792402</v>
      </c>
      <c r="BG11" s="17">
        <v>0.35130691508851097</v>
      </c>
      <c r="BH11" s="17">
        <v>0.28006989900976698</v>
      </c>
      <c r="BI11" s="17">
        <v>0.27298883147664799</v>
      </c>
      <c r="BJ11" s="17">
        <v>0.285747312964375</v>
      </c>
      <c r="BK11" s="17">
        <v>0.25573154313193602</v>
      </c>
      <c r="BL11" s="17">
        <v>0.21643048671734</v>
      </c>
      <c r="BM11" s="17">
        <v>0.277527328907478</v>
      </c>
      <c r="BN11" s="17">
        <v>0.20717582063433301</v>
      </c>
      <c r="BO11" s="17"/>
      <c r="BP11" s="17">
        <v>0.28147600069195899</v>
      </c>
      <c r="BQ11" s="17">
        <v>0.28618978240557602</v>
      </c>
      <c r="BR11" s="17">
        <v>0.28462925423091601</v>
      </c>
      <c r="BS11" s="17">
        <v>0.28845452388548898</v>
      </c>
      <c r="BT11" s="17">
        <v>0.31345877276030898</v>
      </c>
      <c r="BU11" s="17">
        <v>0.31302006399548898</v>
      </c>
      <c r="BV11" s="17"/>
      <c r="BW11" s="17">
        <v>0.23474492566622801</v>
      </c>
      <c r="BX11" s="17">
        <v>0.31828301147574001</v>
      </c>
      <c r="BY11" s="17">
        <v>0.28397830867193502</v>
      </c>
      <c r="BZ11" s="17">
        <v>0.29185648762093702</v>
      </c>
      <c r="CA11" s="17">
        <v>0.25184390913542298</v>
      </c>
      <c r="CB11" s="17">
        <v>0.251957457394824</v>
      </c>
      <c r="CC11" s="17">
        <v>0.334989896780858</v>
      </c>
      <c r="CD11" s="17">
        <v>0.253290649321396</v>
      </c>
      <c r="CE11" s="17"/>
      <c r="CF11" s="17">
        <v>0.25552758200661502</v>
      </c>
      <c r="CG11" s="17">
        <v>0.29245038117605798</v>
      </c>
      <c r="CH11" s="17">
        <v>0.29100607913535198</v>
      </c>
      <c r="CI11" s="17">
        <v>0.280968795954256</v>
      </c>
      <c r="CJ11" s="17">
        <v>0.36288794372943101</v>
      </c>
      <c r="CK11" s="17"/>
      <c r="CL11" s="17">
        <v>0.27987966205015502</v>
      </c>
      <c r="CM11" s="17"/>
      <c r="CN11" s="17">
        <v>0.29649106876203202</v>
      </c>
      <c r="CO11" s="17">
        <v>0.324038687529493</v>
      </c>
      <c r="CP11" s="17">
        <v>0.24627385771601501</v>
      </c>
    </row>
    <row r="12" spans="2:94" x14ac:dyDescent="0.35">
      <c r="B12" s="18" t="s">
        <v>185</v>
      </c>
      <c r="C12" s="17">
        <v>0.158733520750479</v>
      </c>
      <c r="D12" s="17">
        <v>0.157320431187704</v>
      </c>
      <c r="E12" s="17">
        <v>0.15844862040347199</v>
      </c>
      <c r="F12" s="17"/>
      <c r="G12" s="17">
        <v>0.15705145781816299</v>
      </c>
      <c r="H12" s="17">
        <v>0.141336809190234</v>
      </c>
      <c r="I12" s="17">
        <v>0.15293349540554599</v>
      </c>
      <c r="J12" s="17">
        <v>0.15378391430102301</v>
      </c>
      <c r="K12" s="17">
        <v>0.18462676111981599</v>
      </c>
      <c r="L12" s="17">
        <v>0.16547271954357901</v>
      </c>
      <c r="M12" s="17"/>
      <c r="N12" s="17">
        <v>0.19560710113699301</v>
      </c>
      <c r="O12" s="17">
        <v>0.16454919131078999</v>
      </c>
      <c r="P12" s="17">
        <v>0.139429344605082</v>
      </c>
      <c r="Q12" s="17">
        <v>0.12881225780871</v>
      </c>
      <c r="R12" s="17"/>
      <c r="S12" s="17">
        <v>0.140232395290736</v>
      </c>
      <c r="T12" s="17">
        <v>0.16507321062063199</v>
      </c>
      <c r="U12" s="17">
        <v>0.17902876723903899</v>
      </c>
      <c r="V12" s="17">
        <v>0.15142030319970801</v>
      </c>
      <c r="W12" s="17">
        <v>0.15589379087551899</v>
      </c>
      <c r="X12" s="17">
        <v>0.183670783848708</v>
      </c>
      <c r="Y12" s="17">
        <v>0.179149104465299</v>
      </c>
      <c r="Z12" s="17">
        <v>9.1835449760955604E-2</v>
      </c>
      <c r="AA12" s="17">
        <v>0.15196447855301001</v>
      </c>
      <c r="AB12" s="17">
        <v>0.14359407265655799</v>
      </c>
      <c r="AC12" s="17">
        <v>0.19692739846483101</v>
      </c>
      <c r="AD12" s="17"/>
      <c r="AE12" s="17">
        <v>0.14752235903997499</v>
      </c>
      <c r="AF12" s="17">
        <v>0.174549422018691</v>
      </c>
      <c r="AG12" s="17">
        <v>0.129540927077094</v>
      </c>
      <c r="AH12" s="17"/>
      <c r="AI12" s="17">
        <v>0.14576511460206601</v>
      </c>
      <c r="AJ12" s="17">
        <v>0.16406229145627901</v>
      </c>
      <c r="AK12" s="17">
        <v>0.19580949621103899</v>
      </c>
      <c r="AL12" s="17">
        <v>0.17153357295033</v>
      </c>
      <c r="AM12" s="17">
        <v>0.146137346220099</v>
      </c>
      <c r="AN12" s="17"/>
      <c r="AO12" s="17">
        <v>0.12898113225933799</v>
      </c>
      <c r="AP12" s="17">
        <v>0.17278675203267499</v>
      </c>
      <c r="AQ12" s="17">
        <v>0.14669251184915899</v>
      </c>
      <c r="AR12" s="17"/>
      <c r="AS12" s="17">
        <v>0.144451375334954</v>
      </c>
      <c r="AT12" s="17">
        <v>0.14406738324069701</v>
      </c>
      <c r="AU12" s="17">
        <v>0.18514085715929801</v>
      </c>
      <c r="AV12" s="17">
        <v>0.165772518732894</v>
      </c>
      <c r="AW12" s="17">
        <v>0.12843840262113801</v>
      </c>
      <c r="AX12" s="17"/>
      <c r="AY12" s="17">
        <v>0.16159660625446101</v>
      </c>
      <c r="AZ12" s="17">
        <v>0.122006344725063</v>
      </c>
      <c r="BA12" s="17">
        <v>0.143109660360066</v>
      </c>
      <c r="BB12" s="17">
        <v>0.129339376731821</v>
      </c>
      <c r="BC12" s="17">
        <v>0.170030463446427</v>
      </c>
      <c r="BD12" s="17">
        <v>0.157805913940359</v>
      </c>
      <c r="BE12" s="17">
        <v>0.124184836508219</v>
      </c>
      <c r="BF12" s="17">
        <v>0.204284023304631</v>
      </c>
      <c r="BG12" s="17">
        <v>0.151390374559113</v>
      </c>
      <c r="BH12" s="17">
        <v>0.206264321806198</v>
      </c>
      <c r="BI12" s="17">
        <v>0.17794993020757499</v>
      </c>
      <c r="BJ12" s="17">
        <v>0.20202358040285601</v>
      </c>
      <c r="BK12" s="17">
        <v>0.15601407038221601</v>
      </c>
      <c r="BL12" s="17">
        <v>0.21946599547042001</v>
      </c>
      <c r="BM12" s="17">
        <v>0.17734407618490799</v>
      </c>
      <c r="BN12" s="17">
        <v>0.108929313950347</v>
      </c>
      <c r="BO12" s="17"/>
      <c r="BP12" s="17">
        <v>0.139958827967326</v>
      </c>
      <c r="BQ12" s="17">
        <v>0.16145854908221899</v>
      </c>
      <c r="BR12" s="17">
        <v>0.150768092365968</v>
      </c>
      <c r="BS12" s="17">
        <v>0.16626304326375699</v>
      </c>
      <c r="BT12" s="17">
        <v>0.190197368491902</v>
      </c>
      <c r="BU12" s="17">
        <v>0.151403060003277</v>
      </c>
      <c r="BV12" s="17"/>
      <c r="BW12" s="17">
        <v>0.129341849738565</v>
      </c>
      <c r="BX12" s="17">
        <v>0.14979796075282001</v>
      </c>
      <c r="BY12" s="17">
        <v>0.163123104017147</v>
      </c>
      <c r="BZ12" s="17">
        <v>0.16149147679588499</v>
      </c>
      <c r="CA12" s="17">
        <v>0.148495729607932</v>
      </c>
      <c r="CB12" s="17">
        <v>0.16618564242644901</v>
      </c>
      <c r="CC12" s="17">
        <v>0.12116907567068901</v>
      </c>
      <c r="CD12" s="17">
        <v>0.225484100781881</v>
      </c>
      <c r="CE12" s="17"/>
      <c r="CF12" s="17">
        <v>9.3245358653728003E-2</v>
      </c>
      <c r="CG12" s="17">
        <v>0.17825695213753401</v>
      </c>
      <c r="CH12" s="17">
        <v>0.16621543524371701</v>
      </c>
      <c r="CI12" s="17">
        <v>0.13445587629209799</v>
      </c>
      <c r="CJ12" s="17">
        <v>0.13837881605689001</v>
      </c>
      <c r="CK12" s="17"/>
      <c r="CL12" s="17">
        <v>0.14484946969598</v>
      </c>
      <c r="CM12" s="17"/>
      <c r="CN12" s="17">
        <v>0.18027118974266701</v>
      </c>
      <c r="CO12" s="17">
        <v>0.13670206839156199</v>
      </c>
      <c r="CP12" s="17">
        <v>0.12704835600143699</v>
      </c>
    </row>
    <row r="13" spans="2:94" x14ac:dyDescent="0.35">
      <c r="B13" s="18" t="s">
        <v>186</v>
      </c>
      <c r="C13" s="17">
        <v>8.0071256014647499E-2</v>
      </c>
      <c r="D13" s="17">
        <v>8.6470434037281496E-2</v>
      </c>
      <c r="E13" s="17">
        <v>7.0491902606399301E-2</v>
      </c>
      <c r="F13" s="17"/>
      <c r="G13" s="17">
        <v>5.0407999044309801E-2</v>
      </c>
      <c r="H13" s="17">
        <v>6.6112527842874094E-2</v>
      </c>
      <c r="I13" s="17">
        <v>0.107130469433056</v>
      </c>
      <c r="J13" s="17">
        <v>7.2743724414649394E-2</v>
      </c>
      <c r="K13" s="17">
        <v>9.7967784123417903E-2</v>
      </c>
      <c r="L13" s="17">
        <v>8.3237287860901205E-2</v>
      </c>
      <c r="M13" s="17"/>
      <c r="N13" s="17">
        <v>7.1052959750453407E-2</v>
      </c>
      <c r="O13" s="17">
        <v>8.5026850105062099E-2</v>
      </c>
      <c r="P13" s="17">
        <v>8.7066406083339903E-2</v>
      </c>
      <c r="Q13" s="17">
        <v>7.7497490546845502E-2</v>
      </c>
      <c r="R13" s="17"/>
      <c r="S13" s="17">
        <v>5.9069055163997901E-2</v>
      </c>
      <c r="T13" s="17">
        <v>9.6955546879543802E-2</v>
      </c>
      <c r="U13" s="17">
        <v>8.7381934587131893E-2</v>
      </c>
      <c r="V13" s="17">
        <v>0.122565636229093</v>
      </c>
      <c r="W13" s="17">
        <v>7.8403582382122305E-2</v>
      </c>
      <c r="X13" s="17">
        <v>6.1239496404196701E-2</v>
      </c>
      <c r="Y13" s="17">
        <v>8.0600924218296205E-2</v>
      </c>
      <c r="Z13" s="17">
        <v>5.9324445635162398E-2</v>
      </c>
      <c r="AA13" s="17">
        <v>6.6360866197090002E-2</v>
      </c>
      <c r="AB13" s="17">
        <v>7.9755083957462794E-2</v>
      </c>
      <c r="AC13" s="17">
        <v>8.9499922742934002E-2</v>
      </c>
      <c r="AD13" s="17"/>
      <c r="AE13" s="17">
        <v>9.2288093964792206E-2</v>
      </c>
      <c r="AF13" s="17">
        <v>7.1266830767421893E-2</v>
      </c>
      <c r="AG13" s="17">
        <v>8.5245930349373902E-2</v>
      </c>
      <c r="AH13" s="17"/>
      <c r="AI13" s="17">
        <v>7.6921202182792997E-2</v>
      </c>
      <c r="AJ13" s="17">
        <v>8.0782591696643799E-2</v>
      </c>
      <c r="AK13" s="17">
        <v>8.7068704837612504E-2</v>
      </c>
      <c r="AL13" s="17">
        <v>0.136943301878591</v>
      </c>
      <c r="AM13" s="17">
        <v>8.6690588581025796E-2</v>
      </c>
      <c r="AN13" s="17"/>
      <c r="AO13" s="17">
        <v>5.3637949067434298E-2</v>
      </c>
      <c r="AP13" s="17">
        <v>7.1637351929966203E-2</v>
      </c>
      <c r="AQ13" s="17">
        <v>9.7405827042214593E-2</v>
      </c>
      <c r="AR13" s="17"/>
      <c r="AS13" s="17">
        <v>7.1195183765937906E-2</v>
      </c>
      <c r="AT13" s="17">
        <v>7.9775156011058806E-2</v>
      </c>
      <c r="AU13" s="17">
        <v>7.4344096445657107E-2</v>
      </c>
      <c r="AV13" s="17">
        <v>8.7214058269978106E-2</v>
      </c>
      <c r="AW13" s="17">
        <v>4.9525895803604301E-2</v>
      </c>
      <c r="AX13" s="17"/>
      <c r="AY13" s="17">
        <v>0.12896031196388999</v>
      </c>
      <c r="AZ13" s="17">
        <v>6.0837297810257498E-2</v>
      </c>
      <c r="BA13" s="17">
        <v>8.1773676844454496E-2</v>
      </c>
      <c r="BB13" s="17">
        <v>0.107305594871329</v>
      </c>
      <c r="BC13" s="17">
        <v>8.6080750455586497E-2</v>
      </c>
      <c r="BD13" s="17">
        <v>8.6579264739685205E-2</v>
      </c>
      <c r="BE13" s="17">
        <v>8.30308582085314E-2</v>
      </c>
      <c r="BF13" s="17">
        <v>5.5630788604254099E-2</v>
      </c>
      <c r="BG13" s="17">
        <v>7.5251809862315999E-2</v>
      </c>
      <c r="BH13" s="17">
        <v>7.8024186139159193E-2</v>
      </c>
      <c r="BI13" s="17">
        <v>7.8622178591442396E-2</v>
      </c>
      <c r="BJ13" s="17">
        <v>8.2373072411674297E-2</v>
      </c>
      <c r="BK13" s="17">
        <v>6.6605106742717801E-2</v>
      </c>
      <c r="BL13" s="17">
        <v>8.6711794763509598E-2</v>
      </c>
      <c r="BM13" s="17">
        <v>0.104649482625412</v>
      </c>
      <c r="BN13" s="17">
        <v>8.0445338804136499E-2</v>
      </c>
      <c r="BO13" s="17"/>
      <c r="BP13" s="17">
        <v>6.2895861245988796E-2</v>
      </c>
      <c r="BQ13" s="17">
        <v>7.9850946401654799E-2</v>
      </c>
      <c r="BR13" s="17">
        <v>9.48549323012155E-2</v>
      </c>
      <c r="BS13" s="17">
        <v>8.5117183253710593E-2</v>
      </c>
      <c r="BT13" s="17">
        <v>9.9318043817340801E-2</v>
      </c>
      <c r="BU13" s="17">
        <v>6.2094440779880397E-2</v>
      </c>
      <c r="BV13" s="17"/>
      <c r="BW13" s="17">
        <v>8.50177009467636E-2</v>
      </c>
      <c r="BX13" s="17">
        <v>8.8984695249576196E-2</v>
      </c>
      <c r="BY13" s="17">
        <v>7.7112161308048599E-2</v>
      </c>
      <c r="BZ13" s="17">
        <v>7.4866268938960395E-2</v>
      </c>
      <c r="CA13" s="17">
        <v>8.8679742544347601E-2</v>
      </c>
      <c r="CB13" s="17">
        <v>6.7044878539886194E-2</v>
      </c>
      <c r="CC13" s="17">
        <v>9.4060930249431504E-2</v>
      </c>
      <c r="CD13" s="17">
        <v>8.5017475349886407E-2</v>
      </c>
      <c r="CE13" s="17"/>
      <c r="CF13" s="17">
        <v>7.30437249551424E-2</v>
      </c>
      <c r="CG13" s="17">
        <v>6.8672911916804996E-2</v>
      </c>
      <c r="CH13" s="17">
        <v>8.1073970879587801E-2</v>
      </c>
      <c r="CI13" s="17">
        <v>9.8300774638360497E-2</v>
      </c>
      <c r="CJ13" s="17">
        <v>0.12625232732084701</v>
      </c>
      <c r="CK13" s="17"/>
      <c r="CL13" s="17">
        <v>7.5398379153308007E-2</v>
      </c>
      <c r="CM13" s="17"/>
      <c r="CN13" s="17">
        <v>9.6967789146774105E-2</v>
      </c>
      <c r="CO13" s="17">
        <v>5.8092419906839297E-2</v>
      </c>
      <c r="CP13" s="17">
        <v>5.8950484635976803E-2</v>
      </c>
    </row>
    <row r="14" spans="2:94" x14ac:dyDescent="0.35">
      <c r="B14" s="18" t="s">
        <v>133</v>
      </c>
      <c r="C14" s="17">
        <v>6.2021566858806998E-2</v>
      </c>
      <c r="D14" s="17">
        <v>4.50343117897955E-2</v>
      </c>
      <c r="E14" s="17">
        <v>7.8577675419983395E-2</v>
      </c>
      <c r="F14" s="17"/>
      <c r="G14" s="17">
        <v>5.89180161100313E-2</v>
      </c>
      <c r="H14" s="17">
        <v>5.30717909741793E-2</v>
      </c>
      <c r="I14" s="17">
        <v>5.12439048574512E-2</v>
      </c>
      <c r="J14" s="17">
        <v>7.8238844679076602E-2</v>
      </c>
      <c r="K14" s="17">
        <v>6.5047133660020906E-2</v>
      </c>
      <c r="L14" s="17">
        <v>6.5010878230582894E-2</v>
      </c>
      <c r="M14" s="17"/>
      <c r="N14" s="17">
        <v>3.9258750423308002E-2</v>
      </c>
      <c r="O14" s="17">
        <v>5.9078263015317503E-2</v>
      </c>
      <c r="P14" s="17">
        <v>6.2325761456406899E-2</v>
      </c>
      <c r="Q14" s="17">
        <v>8.8236916488206904E-2</v>
      </c>
      <c r="R14" s="17"/>
      <c r="S14" s="17">
        <v>6.1899429942414201E-2</v>
      </c>
      <c r="T14" s="17">
        <v>7.48225446236431E-2</v>
      </c>
      <c r="U14" s="17">
        <v>6.8893170118649094E-2</v>
      </c>
      <c r="V14" s="17">
        <v>3.2595409658839697E-2</v>
      </c>
      <c r="W14" s="17">
        <v>5.5905492245911799E-2</v>
      </c>
      <c r="X14" s="17">
        <v>8.5058711740366499E-2</v>
      </c>
      <c r="Y14" s="17">
        <v>5.22706107263258E-2</v>
      </c>
      <c r="Z14" s="17">
        <v>5.7982924952617997E-2</v>
      </c>
      <c r="AA14" s="17">
        <v>6.9296081063701401E-2</v>
      </c>
      <c r="AB14" s="17">
        <v>5.2768911091633799E-2</v>
      </c>
      <c r="AC14" s="17">
        <v>5.7564455431671303E-2</v>
      </c>
      <c r="AD14" s="17"/>
      <c r="AE14" s="17">
        <v>5.45768694931794E-2</v>
      </c>
      <c r="AF14" s="17">
        <v>4.90336971118552E-2</v>
      </c>
      <c r="AG14" s="17">
        <v>0.102837084511199</v>
      </c>
      <c r="AH14" s="17"/>
      <c r="AI14" s="17">
        <v>5.2984141146192501E-2</v>
      </c>
      <c r="AJ14" s="17">
        <v>4.4600329044494499E-2</v>
      </c>
      <c r="AK14" s="17">
        <v>4.4262770009241698E-2</v>
      </c>
      <c r="AL14" s="17">
        <v>1.24463389232853E-2</v>
      </c>
      <c r="AM14" s="17">
        <v>0.10847713205364801</v>
      </c>
      <c r="AN14" s="17"/>
      <c r="AO14" s="17">
        <v>4.2980381577974902E-2</v>
      </c>
      <c r="AP14" s="17">
        <v>4.2999618079002599E-2</v>
      </c>
      <c r="AQ14" s="17">
        <v>4.1644855074150298E-2</v>
      </c>
      <c r="AR14" s="17"/>
      <c r="AS14" s="17">
        <v>7.7747585552615003E-2</v>
      </c>
      <c r="AT14" s="17">
        <v>7.2340249809373994E-2</v>
      </c>
      <c r="AU14" s="17">
        <v>5.6881078872549999E-2</v>
      </c>
      <c r="AV14" s="17">
        <v>4.0415196181926197E-2</v>
      </c>
      <c r="AW14" s="17">
        <v>2.0732351657323699E-2</v>
      </c>
      <c r="AX14" s="17"/>
      <c r="AY14" s="17">
        <v>0.158167242256849</v>
      </c>
      <c r="AZ14" s="17">
        <v>6.4516489227892798E-2</v>
      </c>
      <c r="BA14" s="17">
        <v>9.2589933389013904E-2</v>
      </c>
      <c r="BB14" s="17">
        <v>7.2458363691956004E-2</v>
      </c>
      <c r="BC14" s="17">
        <v>6.57216048222833E-2</v>
      </c>
      <c r="BD14" s="17">
        <v>4.5291452555223002E-2</v>
      </c>
      <c r="BE14" s="17">
        <v>6.4110727220111505E-2</v>
      </c>
      <c r="BF14" s="17">
        <v>5.4167275228028902E-2</v>
      </c>
      <c r="BG14" s="17">
        <v>4.7189619211033401E-2</v>
      </c>
      <c r="BH14" s="17">
        <v>4.3604322683003398E-2</v>
      </c>
      <c r="BI14" s="17">
        <v>6.27965835046147E-2</v>
      </c>
      <c r="BJ14" s="17">
        <v>3.7088600985671898E-2</v>
      </c>
      <c r="BK14" s="17">
        <v>2.85921031805349E-2</v>
      </c>
      <c r="BL14" s="17">
        <v>4.0819886439495898E-2</v>
      </c>
      <c r="BM14" s="17">
        <v>1.3689985727827E-2</v>
      </c>
      <c r="BN14" s="17">
        <v>1.75473286006445E-2</v>
      </c>
      <c r="BO14" s="17"/>
      <c r="BP14" s="17">
        <v>5.3680986880250997E-2</v>
      </c>
      <c r="BQ14" s="17">
        <v>7.2699225657592403E-2</v>
      </c>
      <c r="BR14" s="17">
        <v>5.3801502682291502E-2</v>
      </c>
      <c r="BS14" s="17">
        <v>7.3088918466467104E-2</v>
      </c>
      <c r="BT14" s="17">
        <v>5.40267524881302E-2</v>
      </c>
      <c r="BU14" s="17">
        <v>3.2345097903231999E-2</v>
      </c>
      <c r="BV14" s="17"/>
      <c r="BW14" s="17">
        <v>8.5850940099590503E-2</v>
      </c>
      <c r="BX14" s="17">
        <v>5.5939484094120001E-2</v>
      </c>
      <c r="BY14" s="17">
        <v>4.6997511824203898E-2</v>
      </c>
      <c r="BZ14" s="17">
        <v>6.7690708659479404E-2</v>
      </c>
      <c r="CA14" s="17">
        <v>4.4011228383327702E-2</v>
      </c>
      <c r="CB14" s="17">
        <v>7.5892932920937503E-2</v>
      </c>
      <c r="CC14" s="17">
        <v>2.0040181291980999E-2</v>
      </c>
      <c r="CD14" s="17">
        <v>0.11350049264567599</v>
      </c>
      <c r="CE14" s="17"/>
      <c r="CF14" s="17">
        <v>3.08185947240271E-2</v>
      </c>
      <c r="CG14" s="17">
        <v>4.5011092103163799E-2</v>
      </c>
      <c r="CH14" s="17">
        <v>7.3056137575749802E-2</v>
      </c>
      <c r="CI14" s="17">
        <v>9.4540374290457904E-2</v>
      </c>
      <c r="CJ14" s="17">
        <v>5.5693696063007697E-2</v>
      </c>
      <c r="CK14" s="17"/>
      <c r="CL14" s="17">
        <v>3.6583807566298303E-2</v>
      </c>
      <c r="CM14" s="17"/>
      <c r="CN14" s="17">
        <v>7.51608332888484E-2</v>
      </c>
      <c r="CO14" s="17">
        <v>5.3812426349064399E-2</v>
      </c>
      <c r="CP14" s="17">
        <v>3.8528200524869299E-2</v>
      </c>
    </row>
    <row r="15" spans="2:94" x14ac:dyDescent="0.35">
      <c r="B15" s="18" t="s">
        <v>187</v>
      </c>
      <c r="C15" s="20">
        <v>0.40961511710331899</v>
      </c>
      <c r="D15" s="20">
        <v>0.42830969641098199</v>
      </c>
      <c r="E15" s="20">
        <v>0.39410793221923401</v>
      </c>
      <c r="F15" s="20"/>
      <c r="G15" s="20">
        <v>0.47038494735238301</v>
      </c>
      <c r="H15" s="20">
        <v>0.45359697214157202</v>
      </c>
      <c r="I15" s="20">
        <v>0.40076449697766298</v>
      </c>
      <c r="J15" s="20">
        <v>0.39449558812244201</v>
      </c>
      <c r="K15" s="20">
        <v>0.33972302760489997</v>
      </c>
      <c r="L15" s="20">
        <v>0.39934588959783801</v>
      </c>
      <c r="M15" s="20"/>
      <c r="N15" s="20">
        <v>0.418394592156352</v>
      </c>
      <c r="O15" s="20">
        <v>0.40429539670028802</v>
      </c>
      <c r="P15" s="20">
        <v>0.43628800523222599</v>
      </c>
      <c r="Q15" s="20">
        <v>0.38658179570079099</v>
      </c>
      <c r="R15" s="20"/>
      <c r="S15" s="20">
        <v>0.44854549612841899</v>
      </c>
      <c r="T15" s="20">
        <v>0.37522729476028199</v>
      </c>
      <c r="U15" s="20">
        <v>0.37001497377913001</v>
      </c>
      <c r="V15" s="20">
        <v>0.413928875683233</v>
      </c>
      <c r="W15" s="20">
        <v>0.439869243971729</v>
      </c>
      <c r="X15" s="20">
        <v>0.43176749877284898</v>
      </c>
      <c r="Y15" s="20">
        <v>0.39342150408348298</v>
      </c>
      <c r="Z15" s="20">
        <v>0.48511070879060098</v>
      </c>
      <c r="AA15" s="20">
        <v>0.38450754602659498</v>
      </c>
      <c r="AB15" s="20">
        <v>0.43728618824410598</v>
      </c>
      <c r="AC15" s="20">
        <v>0.33431807869102098</v>
      </c>
      <c r="AD15" s="20"/>
      <c r="AE15" s="20">
        <v>0.44135133377525299</v>
      </c>
      <c r="AF15" s="20">
        <v>0.40031926222870101</v>
      </c>
      <c r="AG15" s="20">
        <v>0.38104946410789398</v>
      </c>
      <c r="AH15" s="20"/>
      <c r="AI15" s="20">
        <v>0.45807700079976699</v>
      </c>
      <c r="AJ15" s="20">
        <v>0.43630243346133601</v>
      </c>
      <c r="AK15" s="20">
        <v>0.35322036356106001</v>
      </c>
      <c r="AL15" s="20">
        <v>0.39279236449132399</v>
      </c>
      <c r="AM15" s="20">
        <v>0.33153285523590498</v>
      </c>
      <c r="AN15" s="20"/>
      <c r="AO15" s="20">
        <v>0.51600301954721794</v>
      </c>
      <c r="AP15" s="20">
        <v>0.42695995783285001</v>
      </c>
      <c r="AQ15" s="20">
        <v>0.41285988040453298</v>
      </c>
      <c r="AR15" s="20"/>
      <c r="AS15" s="20">
        <v>0.40621159439542798</v>
      </c>
      <c r="AT15" s="20">
        <v>0.39159553000150898</v>
      </c>
      <c r="AU15" s="20">
        <v>0.40455066254689198</v>
      </c>
      <c r="AV15" s="20">
        <v>0.431203035643763</v>
      </c>
      <c r="AW15" s="20">
        <v>0.50712571246444205</v>
      </c>
      <c r="AX15" s="20"/>
      <c r="AY15" s="20">
        <v>0.22310374024250901</v>
      </c>
      <c r="AZ15" s="20">
        <v>0.39085350370316602</v>
      </c>
      <c r="BA15" s="20">
        <v>0.36855140494546601</v>
      </c>
      <c r="BB15" s="20">
        <v>0.41241822863504801</v>
      </c>
      <c r="BC15" s="20">
        <v>0.40211457612631002</v>
      </c>
      <c r="BD15" s="20">
        <v>0.431678253823156</v>
      </c>
      <c r="BE15" s="20">
        <v>0.42727027287216102</v>
      </c>
      <c r="BF15" s="20">
        <v>0.39742395587516299</v>
      </c>
      <c r="BG15" s="20">
        <v>0.37486128127902701</v>
      </c>
      <c r="BH15" s="20">
        <v>0.39203727036187203</v>
      </c>
      <c r="BI15" s="20">
        <v>0.40764247621972</v>
      </c>
      <c r="BJ15" s="20">
        <v>0.39276743323542201</v>
      </c>
      <c r="BK15" s="20">
        <v>0.49305717656259501</v>
      </c>
      <c r="BL15" s="20">
        <v>0.43657183660923399</v>
      </c>
      <c r="BM15" s="20">
        <v>0.42678912655437601</v>
      </c>
      <c r="BN15" s="20">
        <v>0.58590219801054</v>
      </c>
      <c r="BO15" s="20"/>
      <c r="BP15" s="20">
        <v>0.46198832321447503</v>
      </c>
      <c r="BQ15" s="20">
        <v>0.39980149645295698</v>
      </c>
      <c r="BR15" s="20">
        <v>0.41594621841960799</v>
      </c>
      <c r="BS15" s="20">
        <v>0.38707633113057599</v>
      </c>
      <c r="BT15" s="20">
        <v>0.34299906244231798</v>
      </c>
      <c r="BU15" s="20">
        <v>0.44113733731812099</v>
      </c>
      <c r="BV15" s="20"/>
      <c r="BW15" s="20">
        <v>0.46504458354885297</v>
      </c>
      <c r="BX15" s="20">
        <v>0.38699484842774401</v>
      </c>
      <c r="BY15" s="20">
        <v>0.42878891417866499</v>
      </c>
      <c r="BZ15" s="20">
        <v>0.40409505798473799</v>
      </c>
      <c r="CA15" s="20">
        <v>0.46696939032897</v>
      </c>
      <c r="CB15" s="20">
        <v>0.43891908871790303</v>
      </c>
      <c r="CC15" s="20">
        <v>0.42973991600703998</v>
      </c>
      <c r="CD15" s="20">
        <v>0.32270728190116099</v>
      </c>
      <c r="CE15" s="20"/>
      <c r="CF15" s="20">
        <v>0.54736473966048704</v>
      </c>
      <c r="CG15" s="20">
        <v>0.41560866266643898</v>
      </c>
      <c r="CH15" s="20">
        <v>0.38864837716559397</v>
      </c>
      <c r="CI15" s="20">
        <v>0.39173417882482697</v>
      </c>
      <c r="CJ15" s="20">
        <v>0.31678721682982502</v>
      </c>
      <c r="CK15" s="20"/>
      <c r="CL15" s="20">
        <v>0.46328868153425901</v>
      </c>
      <c r="CM15" s="20"/>
      <c r="CN15" s="20">
        <v>0.35110911905967901</v>
      </c>
      <c r="CO15" s="20">
        <v>0.42735439782304202</v>
      </c>
      <c r="CP15" s="20">
        <v>0.52919910112170199</v>
      </c>
    </row>
    <row r="16" spans="2:94" x14ac:dyDescent="0.35">
      <c r="B16" s="18" t="s">
        <v>188</v>
      </c>
      <c r="C16" s="20">
        <v>0.23880477676512599</v>
      </c>
      <c r="D16" s="20">
        <v>0.243790865224985</v>
      </c>
      <c r="E16" s="20">
        <v>0.228940523009871</v>
      </c>
      <c r="F16" s="20"/>
      <c r="G16" s="20">
        <v>0.207459456862473</v>
      </c>
      <c r="H16" s="20">
        <v>0.207449337033108</v>
      </c>
      <c r="I16" s="20">
        <v>0.260063964838603</v>
      </c>
      <c r="J16" s="20">
        <v>0.226527638715672</v>
      </c>
      <c r="K16" s="20">
        <v>0.28259454524323402</v>
      </c>
      <c r="L16" s="20">
        <v>0.24871000740447999</v>
      </c>
      <c r="M16" s="20"/>
      <c r="N16" s="20">
        <v>0.26666006088744598</v>
      </c>
      <c r="O16" s="20">
        <v>0.24957604141585199</v>
      </c>
      <c r="P16" s="20">
        <v>0.22649575068842201</v>
      </c>
      <c r="Q16" s="20">
        <v>0.20630974835555599</v>
      </c>
      <c r="R16" s="20"/>
      <c r="S16" s="20">
        <v>0.19930145045473299</v>
      </c>
      <c r="T16" s="20">
        <v>0.26202875750017601</v>
      </c>
      <c r="U16" s="20">
        <v>0.26641070182616999</v>
      </c>
      <c r="V16" s="20">
        <v>0.27398593942880101</v>
      </c>
      <c r="W16" s="20">
        <v>0.234297373257641</v>
      </c>
      <c r="X16" s="20">
        <v>0.24491028025290501</v>
      </c>
      <c r="Y16" s="20">
        <v>0.25975002868359598</v>
      </c>
      <c r="Z16" s="20">
        <v>0.15115989539611799</v>
      </c>
      <c r="AA16" s="20">
        <v>0.21832534475009999</v>
      </c>
      <c r="AB16" s="20">
        <v>0.22334915661402099</v>
      </c>
      <c r="AC16" s="20">
        <v>0.28642732120776498</v>
      </c>
      <c r="AD16" s="20"/>
      <c r="AE16" s="20">
        <v>0.239810453004768</v>
      </c>
      <c r="AF16" s="20">
        <v>0.24581625278611299</v>
      </c>
      <c r="AG16" s="20">
        <v>0.214786857426468</v>
      </c>
      <c r="AH16" s="20"/>
      <c r="AI16" s="20">
        <v>0.22268631678485901</v>
      </c>
      <c r="AJ16" s="20">
        <v>0.24484488315292199</v>
      </c>
      <c r="AK16" s="20">
        <v>0.28287820104865102</v>
      </c>
      <c r="AL16" s="20">
        <v>0.308476874828921</v>
      </c>
      <c r="AM16" s="20">
        <v>0.23282793480112501</v>
      </c>
      <c r="AN16" s="20"/>
      <c r="AO16" s="20">
        <v>0.18261908132677199</v>
      </c>
      <c r="AP16" s="20">
        <v>0.244424103962641</v>
      </c>
      <c r="AQ16" s="20">
        <v>0.244098338891374</v>
      </c>
      <c r="AR16" s="20"/>
      <c r="AS16" s="20">
        <v>0.215646559100892</v>
      </c>
      <c r="AT16" s="20">
        <v>0.22384253925175601</v>
      </c>
      <c r="AU16" s="20">
        <v>0.25948495360495499</v>
      </c>
      <c r="AV16" s="20">
        <v>0.25298657700287203</v>
      </c>
      <c r="AW16" s="20">
        <v>0.17796429842474201</v>
      </c>
      <c r="AX16" s="20"/>
      <c r="AY16" s="20">
        <v>0.290556918218351</v>
      </c>
      <c r="AZ16" s="20">
        <v>0.18284364253532001</v>
      </c>
      <c r="BA16" s="20">
        <v>0.22488333720452</v>
      </c>
      <c r="BB16" s="20">
        <v>0.23664497160315001</v>
      </c>
      <c r="BC16" s="20">
        <v>0.25611121390201402</v>
      </c>
      <c r="BD16" s="20">
        <v>0.244385178680044</v>
      </c>
      <c r="BE16" s="20">
        <v>0.20721569471675</v>
      </c>
      <c r="BF16" s="20">
        <v>0.25991481190888499</v>
      </c>
      <c r="BG16" s="20">
        <v>0.226642184421429</v>
      </c>
      <c r="BH16" s="20">
        <v>0.28428850794535698</v>
      </c>
      <c r="BI16" s="20">
        <v>0.25657210879901698</v>
      </c>
      <c r="BJ16" s="20">
        <v>0.28439665281453103</v>
      </c>
      <c r="BK16" s="20">
        <v>0.22261917712493401</v>
      </c>
      <c r="BL16" s="20">
        <v>0.30617779023392899</v>
      </c>
      <c r="BM16" s="20">
        <v>0.28199355881031901</v>
      </c>
      <c r="BN16" s="20">
        <v>0.18937465275448301</v>
      </c>
      <c r="BO16" s="20"/>
      <c r="BP16" s="20">
        <v>0.20285468921331501</v>
      </c>
      <c r="BQ16" s="20">
        <v>0.24130949548387401</v>
      </c>
      <c r="BR16" s="20">
        <v>0.245623024667184</v>
      </c>
      <c r="BS16" s="20">
        <v>0.251380226517468</v>
      </c>
      <c r="BT16" s="20">
        <v>0.28951541230924299</v>
      </c>
      <c r="BU16" s="20">
        <v>0.21349750078315699</v>
      </c>
      <c r="BV16" s="20"/>
      <c r="BW16" s="20">
        <v>0.214359550685329</v>
      </c>
      <c r="BX16" s="20">
        <v>0.23878265600239601</v>
      </c>
      <c r="BY16" s="20">
        <v>0.24023526532519601</v>
      </c>
      <c r="BZ16" s="20">
        <v>0.236357745734846</v>
      </c>
      <c r="CA16" s="20">
        <v>0.23717547215227999</v>
      </c>
      <c r="CB16" s="20">
        <v>0.23323052096633501</v>
      </c>
      <c r="CC16" s="20">
        <v>0.21523000592012001</v>
      </c>
      <c r="CD16" s="20">
        <v>0.31050157613176699</v>
      </c>
      <c r="CE16" s="20"/>
      <c r="CF16" s="20">
        <v>0.16628908360886999</v>
      </c>
      <c r="CG16" s="20">
        <v>0.246929864054339</v>
      </c>
      <c r="CH16" s="20">
        <v>0.24728940612330499</v>
      </c>
      <c r="CI16" s="20">
        <v>0.232756650930459</v>
      </c>
      <c r="CJ16" s="20">
        <v>0.26463114337773702</v>
      </c>
      <c r="CK16" s="20"/>
      <c r="CL16" s="20">
        <v>0.220247848849288</v>
      </c>
      <c r="CM16" s="20"/>
      <c r="CN16" s="20">
        <v>0.27723897888944099</v>
      </c>
      <c r="CO16" s="20">
        <v>0.19479448829840099</v>
      </c>
      <c r="CP16" s="20">
        <v>0.18599884063741301</v>
      </c>
    </row>
    <row r="17" spans="2:94" x14ac:dyDescent="0.35">
      <c r="B17" s="18" t="s">
        <v>147</v>
      </c>
      <c r="C17" s="21">
        <v>0.17081034033819301</v>
      </c>
      <c r="D17" s="21">
        <v>0.18451883118599599</v>
      </c>
      <c r="E17" s="21">
        <v>0.16516740920936299</v>
      </c>
      <c r="F17" s="21"/>
      <c r="G17" s="21">
        <v>0.26292549048990999</v>
      </c>
      <c r="H17" s="21">
        <v>0.24614763510846399</v>
      </c>
      <c r="I17" s="21">
        <v>0.140700532139061</v>
      </c>
      <c r="J17" s="21">
        <v>0.16796794940676901</v>
      </c>
      <c r="K17" s="21">
        <v>5.7128482361666198E-2</v>
      </c>
      <c r="L17" s="21">
        <v>0.150635882193358</v>
      </c>
      <c r="M17" s="21"/>
      <c r="N17" s="21">
        <v>0.15173453126890599</v>
      </c>
      <c r="O17" s="21">
        <v>0.15471935528443601</v>
      </c>
      <c r="P17" s="21">
        <v>0.20979225454380401</v>
      </c>
      <c r="Q17" s="21">
        <v>0.180272047345235</v>
      </c>
      <c r="R17" s="21"/>
      <c r="S17" s="21">
        <v>0.24924404567368599</v>
      </c>
      <c r="T17" s="21">
        <v>0.11319853726010599</v>
      </c>
      <c r="U17" s="21">
        <v>0.10360427195296</v>
      </c>
      <c r="V17" s="21">
        <v>0.13994293625443199</v>
      </c>
      <c r="W17" s="21">
        <v>0.205571870714087</v>
      </c>
      <c r="X17" s="21">
        <v>0.186857218519944</v>
      </c>
      <c r="Y17" s="21">
        <v>0.133671475399888</v>
      </c>
      <c r="Z17" s="21">
        <v>0.33395081339448301</v>
      </c>
      <c r="AA17" s="21">
        <v>0.166182201276495</v>
      </c>
      <c r="AB17" s="21">
        <v>0.21393703163008501</v>
      </c>
      <c r="AC17" s="21">
        <v>4.7890757483255698E-2</v>
      </c>
      <c r="AD17" s="21"/>
      <c r="AE17" s="21">
        <v>0.20154088077048499</v>
      </c>
      <c r="AF17" s="21">
        <v>0.15450300944258799</v>
      </c>
      <c r="AG17" s="21">
        <v>0.16626260668142701</v>
      </c>
      <c r="AH17" s="21"/>
      <c r="AI17" s="21">
        <v>0.23539068401490801</v>
      </c>
      <c r="AJ17" s="21">
        <v>0.19145755030841399</v>
      </c>
      <c r="AK17" s="21">
        <v>7.0342162512408199E-2</v>
      </c>
      <c r="AL17" s="21">
        <v>8.4315489662402598E-2</v>
      </c>
      <c r="AM17" s="21">
        <v>9.8704920434780699E-2</v>
      </c>
      <c r="AN17" s="21"/>
      <c r="AO17" s="21">
        <v>0.33338393822044599</v>
      </c>
      <c r="AP17" s="21">
        <v>0.18253585387020799</v>
      </c>
      <c r="AQ17" s="21">
        <v>0.168761541513159</v>
      </c>
      <c r="AR17" s="21"/>
      <c r="AS17" s="21">
        <v>0.190565035294536</v>
      </c>
      <c r="AT17" s="21">
        <v>0.167752990749754</v>
      </c>
      <c r="AU17" s="21">
        <v>0.14506570894193699</v>
      </c>
      <c r="AV17" s="21">
        <v>0.178216458640891</v>
      </c>
      <c r="AW17" s="21">
        <v>0.32916141403970001</v>
      </c>
      <c r="AX17" s="21"/>
      <c r="AY17" s="21">
        <v>-6.7453177975841896E-2</v>
      </c>
      <c r="AZ17" s="21">
        <v>0.20800986116784501</v>
      </c>
      <c r="BA17" s="21">
        <v>0.14366806774094601</v>
      </c>
      <c r="BB17" s="21">
        <v>0.175773257031898</v>
      </c>
      <c r="BC17" s="21">
        <v>0.146003362224296</v>
      </c>
      <c r="BD17" s="21">
        <v>0.187293075143112</v>
      </c>
      <c r="BE17" s="21">
        <v>0.22005457815541099</v>
      </c>
      <c r="BF17" s="21">
        <v>0.137509143966278</v>
      </c>
      <c r="BG17" s="21">
        <v>0.14821909685759699</v>
      </c>
      <c r="BH17" s="21">
        <v>0.107748762416515</v>
      </c>
      <c r="BI17" s="21">
        <v>0.15107036742070301</v>
      </c>
      <c r="BJ17" s="21">
        <v>0.108370780420891</v>
      </c>
      <c r="BK17" s="21">
        <v>0.270437999437661</v>
      </c>
      <c r="BL17" s="21">
        <v>0.13039404637530499</v>
      </c>
      <c r="BM17" s="21">
        <v>0.144795567744056</v>
      </c>
      <c r="BN17" s="21">
        <v>0.39652754525605699</v>
      </c>
      <c r="BO17" s="21"/>
      <c r="BP17" s="21">
        <v>0.25913363400116002</v>
      </c>
      <c r="BQ17" s="21">
        <v>0.158492000969083</v>
      </c>
      <c r="BR17" s="21">
        <v>0.170323193752424</v>
      </c>
      <c r="BS17" s="21">
        <v>0.13569610461310799</v>
      </c>
      <c r="BT17" s="21">
        <v>5.3483650133075399E-2</v>
      </c>
      <c r="BU17" s="21">
        <v>0.227639836534964</v>
      </c>
      <c r="BV17" s="21"/>
      <c r="BW17" s="21">
        <v>0.250685032863524</v>
      </c>
      <c r="BX17" s="21">
        <v>0.148212192425347</v>
      </c>
      <c r="BY17" s="21">
        <v>0.18855364885346901</v>
      </c>
      <c r="BZ17" s="21">
        <v>0.16773731224989299</v>
      </c>
      <c r="CA17" s="21">
        <v>0.22979391817669001</v>
      </c>
      <c r="CB17" s="21">
        <v>0.20568856775156799</v>
      </c>
      <c r="CC17" s="21">
        <v>0.21450991008692</v>
      </c>
      <c r="CD17" s="21">
        <v>1.2205705769393499E-2</v>
      </c>
      <c r="CE17" s="21"/>
      <c r="CF17" s="21">
        <v>0.38107565605161697</v>
      </c>
      <c r="CG17" s="21">
        <v>0.1686787986121</v>
      </c>
      <c r="CH17" s="21">
        <v>0.14135897104228901</v>
      </c>
      <c r="CI17" s="21">
        <v>0.158977527894368</v>
      </c>
      <c r="CJ17" s="21">
        <v>5.2156073452088302E-2</v>
      </c>
      <c r="CK17" s="21"/>
      <c r="CL17" s="21">
        <v>0.24304083268497001</v>
      </c>
      <c r="CM17" s="21"/>
      <c r="CN17" s="21">
        <v>7.3870140170238102E-2</v>
      </c>
      <c r="CO17" s="21">
        <v>0.23255990952464001</v>
      </c>
      <c r="CP17" s="21">
        <v>0.34320026048428898</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CP22"/>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205</v>
      </c>
      <c r="C9" s="17">
        <v>0.235506267946823</v>
      </c>
      <c r="D9" s="17">
        <v>0.28795243048189101</v>
      </c>
      <c r="E9" s="17">
        <v>0.18425903661727699</v>
      </c>
      <c r="F9" s="17"/>
      <c r="G9" s="17">
        <v>0.24099059174159199</v>
      </c>
      <c r="H9" s="17">
        <v>0.249442968237894</v>
      </c>
      <c r="I9" s="17">
        <v>0.216133393084249</v>
      </c>
      <c r="J9" s="17">
        <v>0.24016907791471101</v>
      </c>
      <c r="K9" s="17">
        <v>0.25904418870687201</v>
      </c>
      <c r="L9" s="17">
        <v>0.21662433314671101</v>
      </c>
      <c r="M9" s="17"/>
      <c r="N9" s="17">
        <v>0.249249882324278</v>
      </c>
      <c r="O9" s="17">
        <v>0.23704840982824901</v>
      </c>
      <c r="P9" s="17">
        <v>0.23430496020352501</v>
      </c>
      <c r="Q9" s="17">
        <v>0.21737724800541</v>
      </c>
      <c r="R9" s="17"/>
      <c r="S9" s="17">
        <v>0.28430645090416501</v>
      </c>
      <c r="T9" s="17">
        <v>0.22037304449350201</v>
      </c>
      <c r="U9" s="17">
        <v>0.21836265743329999</v>
      </c>
      <c r="V9" s="17">
        <v>0.221257033286681</v>
      </c>
      <c r="W9" s="17">
        <v>0.198581165084003</v>
      </c>
      <c r="X9" s="17">
        <v>0.232874751729753</v>
      </c>
      <c r="Y9" s="17">
        <v>0.25278937156749398</v>
      </c>
      <c r="Z9" s="17">
        <v>0.21798860965787201</v>
      </c>
      <c r="AA9" s="17">
        <v>0.24907948302441801</v>
      </c>
      <c r="AB9" s="17">
        <v>0.22370256201348401</v>
      </c>
      <c r="AC9" s="17">
        <v>0.22558580614498</v>
      </c>
      <c r="AD9" s="17"/>
      <c r="AE9" s="17">
        <v>0.200034908227362</v>
      </c>
      <c r="AF9" s="17">
        <v>0.27770126649455101</v>
      </c>
      <c r="AG9" s="17">
        <v>0.212243562210845</v>
      </c>
      <c r="AH9" s="17"/>
      <c r="AI9" s="17">
        <v>0.18280329269855899</v>
      </c>
      <c r="AJ9" s="17">
        <v>0.34038806967466201</v>
      </c>
      <c r="AK9" s="17">
        <v>0.27946553419660503</v>
      </c>
      <c r="AL9" s="17">
        <v>0.199591953248414</v>
      </c>
      <c r="AM9" s="17">
        <v>0.16046629862992101</v>
      </c>
      <c r="AN9" s="17"/>
      <c r="AO9" s="17">
        <v>0.19130727390855701</v>
      </c>
      <c r="AP9" s="17">
        <v>0.33864352961359401</v>
      </c>
      <c r="AQ9" s="17">
        <v>0.23293262386869701</v>
      </c>
      <c r="AR9" s="17"/>
      <c r="AS9" s="17">
        <v>0.209733012651526</v>
      </c>
      <c r="AT9" s="17">
        <v>0.21142603949776401</v>
      </c>
      <c r="AU9" s="17">
        <v>0.250409444676159</v>
      </c>
      <c r="AV9" s="17">
        <v>0.30615417479130802</v>
      </c>
      <c r="AW9" s="17">
        <v>0.27741967390160499</v>
      </c>
      <c r="AX9" s="17"/>
      <c r="AY9" s="17">
        <v>0.161115099426129</v>
      </c>
      <c r="AZ9" s="17">
        <v>0.21643560374029899</v>
      </c>
      <c r="BA9" s="17">
        <v>0.26319038221830898</v>
      </c>
      <c r="BB9" s="17">
        <v>0.21549324073241999</v>
      </c>
      <c r="BC9" s="17">
        <v>0.23071976307980099</v>
      </c>
      <c r="BD9" s="17">
        <v>0.22037290857018699</v>
      </c>
      <c r="BE9" s="17">
        <v>0.19299217660592799</v>
      </c>
      <c r="BF9" s="17">
        <v>0.227757141183973</v>
      </c>
      <c r="BG9" s="17">
        <v>0.28341048002779901</v>
      </c>
      <c r="BH9" s="17">
        <v>0.240598194096556</v>
      </c>
      <c r="BI9" s="17">
        <v>0.24139605369226499</v>
      </c>
      <c r="BJ9" s="17">
        <v>0.24696545875467699</v>
      </c>
      <c r="BK9" s="17">
        <v>0.26129214396835099</v>
      </c>
      <c r="BL9" s="17">
        <v>0.28207259586827299</v>
      </c>
      <c r="BM9" s="17">
        <v>0.26941929561196398</v>
      </c>
      <c r="BN9" s="17">
        <v>0.38721406943305398</v>
      </c>
      <c r="BO9" s="17"/>
      <c r="BP9" s="17">
        <v>0.30061961182373398</v>
      </c>
      <c r="BQ9" s="17">
        <v>0.24641978372546999</v>
      </c>
      <c r="BR9" s="17">
        <v>0.17832128443474399</v>
      </c>
      <c r="BS9" s="17">
        <v>0.21525368082826399</v>
      </c>
      <c r="BT9" s="17">
        <v>0.20483774936198501</v>
      </c>
      <c r="BU9" s="17">
        <v>0.18074242912896499</v>
      </c>
      <c r="BV9" s="17"/>
      <c r="BW9" s="17">
        <v>0.234581521383745</v>
      </c>
      <c r="BX9" s="17">
        <v>0.24163705687484199</v>
      </c>
      <c r="BY9" s="17">
        <v>0.250428403234564</v>
      </c>
      <c r="BZ9" s="17">
        <v>0.21393960835442999</v>
      </c>
      <c r="CA9" s="17">
        <v>0.235436809526856</v>
      </c>
      <c r="CB9" s="17">
        <v>0.25414838518543997</v>
      </c>
      <c r="CC9" s="17">
        <v>0.29662255959615402</v>
      </c>
      <c r="CD9" s="17">
        <v>0.18980580306554301</v>
      </c>
      <c r="CE9" s="17"/>
      <c r="CF9" s="17">
        <v>0.32447940669451902</v>
      </c>
      <c r="CG9" s="17">
        <v>0.24117832384922699</v>
      </c>
      <c r="CH9" s="17">
        <v>0.22086507759625101</v>
      </c>
      <c r="CI9" s="17">
        <v>0.21141339740416801</v>
      </c>
      <c r="CJ9" s="17">
        <v>0.22209872451117199</v>
      </c>
      <c r="CK9" s="17"/>
      <c r="CL9" s="17">
        <v>0.27044527820772102</v>
      </c>
      <c r="CM9" s="17"/>
      <c r="CN9" s="17">
        <v>0.27432277872195898</v>
      </c>
      <c r="CO9" s="17">
        <v>0.14329880865907699</v>
      </c>
      <c r="CP9" s="17">
        <v>0.22018565980614499</v>
      </c>
    </row>
    <row r="10" spans="2:94" x14ac:dyDescent="0.35">
      <c r="B10" s="18" t="s">
        <v>206</v>
      </c>
      <c r="C10" s="17">
        <v>0.42227966560064301</v>
      </c>
      <c r="D10" s="17">
        <v>0.40245074197882003</v>
      </c>
      <c r="E10" s="17">
        <v>0.439508939445722</v>
      </c>
      <c r="F10" s="17"/>
      <c r="G10" s="17">
        <v>0.43303600305359502</v>
      </c>
      <c r="H10" s="17">
        <v>0.42170939526969298</v>
      </c>
      <c r="I10" s="17">
        <v>0.46986713834906502</v>
      </c>
      <c r="J10" s="17">
        <v>0.42670520553432401</v>
      </c>
      <c r="K10" s="17">
        <v>0.39141040776029901</v>
      </c>
      <c r="L10" s="17">
        <v>0.39394299323986898</v>
      </c>
      <c r="M10" s="17"/>
      <c r="N10" s="17">
        <v>0.44976098308738599</v>
      </c>
      <c r="O10" s="17">
        <v>0.43462711748598098</v>
      </c>
      <c r="P10" s="17">
        <v>0.41522522750073498</v>
      </c>
      <c r="Q10" s="17">
        <v>0.38749928124558197</v>
      </c>
      <c r="R10" s="17"/>
      <c r="S10" s="17">
        <v>0.39932007525221902</v>
      </c>
      <c r="T10" s="17">
        <v>0.43002507540932999</v>
      </c>
      <c r="U10" s="17">
        <v>0.40092031413984602</v>
      </c>
      <c r="V10" s="17">
        <v>0.40684808863969002</v>
      </c>
      <c r="W10" s="17">
        <v>0.44397368566183798</v>
      </c>
      <c r="X10" s="17">
        <v>0.40370522962460498</v>
      </c>
      <c r="Y10" s="17">
        <v>0.44759562600477298</v>
      </c>
      <c r="Z10" s="17">
        <v>0.46348617840175499</v>
      </c>
      <c r="AA10" s="17">
        <v>0.40377318302821902</v>
      </c>
      <c r="AB10" s="17">
        <v>0.44709582681966797</v>
      </c>
      <c r="AC10" s="17">
        <v>0.45411860406871102</v>
      </c>
      <c r="AD10" s="17"/>
      <c r="AE10" s="17">
        <v>0.419383716759539</v>
      </c>
      <c r="AF10" s="17">
        <v>0.42713524838196099</v>
      </c>
      <c r="AG10" s="17">
        <v>0.39818906766440398</v>
      </c>
      <c r="AH10" s="17"/>
      <c r="AI10" s="17">
        <v>0.43237636143415697</v>
      </c>
      <c r="AJ10" s="17">
        <v>0.40761566607148902</v>
      </c>
      <c r="AK10" s="17">
        <v>0.41648053548042302</v>
      </c>
      <c r="AL10" s="17">
        <v>0.33100430181208801</v>
      </c>
      <c r="AM10" s="17">
        <v>0.42909801082252502</v>
      </c>
      <c r="AN10" s="17"/>
      <c r="AO10" s="17">
        <v>0.43361927560302199</v>
      </c>
      <c r="AP10" s="17">
        <v>0.43861485260636801</v>
      </c>
      <c r="AQ10" s="17">
        <v>0.44446989324443797</v>
      </c>
      <c r="AR10" s="17"/>
      <c r="AS10" s="17">
        <v>0.38840148871302199</v>
      </c>
      <c r="AT10" s="17">
        <v>0.42855501345260399</v>
      </c>
      <c r="AU10" s="17">
        <v>0.45459332903780902</v>
      </c>
      <c r="AV10" s="17">
        <v>0.434420858547586</v>
      </c>
      <c r="AW10" s="17">
        <v>0.35231916644196498</v>
      </c>
      <c r="AX10" s="17"/>
      <c r="AY10" s="17">
        <v>0.35499308236349197</v>
      </c>
      <c r="AZ10" s="17">
        <v>0.33779671891440999</v>
      </c>
      <c r="BA10" s="17">
        <v>0.358177917433046</v>
      </c>
      <c r="BB10" s="17">
        <v>0.39809658754674898</v>
      </c>
      <c r="BC10" s="17">
        <v>0.41690667098357798</v>
      </c>
      <c r="BD10" s="17">
        <v>0.45207520414700803</v>
      </c>
      <c r="BE10" s="17">
        <v>0.43776020669275301</v>
      </c>
      <c r="BF10" s="17">
        <v>0.441618083922386</v>
      </c>
      <c r="BG10" s="17">
        <v>0.39704996125193098</v>
      </c>
      <c r="BH10" s="17">
        <v>0.40983062883578097</v>
      </c>
      <c r="BI10" s="17">
        <v>0.44943682171548399</v>
      </c>
      <c r="BJ10" s="17">
        <v>0.50578130917144104</v>
      </c>
      <c r="BK10" s="17">
        <v>0.44830869562360998</v>
      </c>
      <c r="BL10" s="17">
        <v>0.46946733701753202</v>
      </c>
      <c r="BM10" s="17">
        <v>0.50683947506986404</v>
      </c>
      <c r="BN10" s="17">
        <v>0.41645671744650797</v>
      </c>
      <c r="BO10" s="17"/>
      <c r="BP10" s="17">
        <v>0.39131253145476702</v>
      </c>
      <c r="BQ10" s="17">
        <v>0.43521212408149201</v>
      </c>
      <c r="BR10" s="17">
        <v>0.45864570642365798</v>
      </c>
      <c r="BS10" s="17">
        <v>0.427646101456433</v>
      </c>
      <c r="BT10" s="17">
        <v>0.39755028462839298</v>
      </c>
      <c r="BU10" s="17">
        <v>0.42949429254588001</v>
      </c>
      <c r="BV10" s="17"/>
      <c r="BW10" s="17">
        <v>0.37846447507514203</v>
      </c>
      <c r="BX10" s="17">
        <v>0.42460763149717901</v>
      </c>
      <c r="BY10" s="17">
        <v>0.41252833053475102</v>
      </c>
      <c r="BZ10" s="17">
        <v>0.44019037524420201</v>
      </c>
      <c r="CA10" s="17">
        <v>0.42240183485219701</v>
      </c>
      <c r="CB10" s="17">
        <v>0.45461754419827899</v>
      </c>
      <c r="CC10" s="17">
        <v>0.44179083178650402</v>
      </c>
      <c r="CD10" s="17">
        <v>0.47414020503604798</v>
      </c>
      <c r="CE10" s="17"/>
      <c r="CF10" s="17">
        <v>0.39013837910841997</v>
      </c>
      <c r="CG10" s="17">
        <v>0.42312665751374101</v>
      </c>
      <c r="CH10" s="17">
        <v>0.43388309340053499</v>
      </c>
      <c r="CI10" s="17">
        <v>0.42037925678959598</v>
      </c>
      <c r="CJ10" s="17">
        <v>0.37430707575222499</v>
      </c>
      <c r="CK10" s="17"/>
      <c r="CL10" s="17">
        <v>0.48517926406957002</v>
      </c>
      <c r="CM10" s="17"/>
      <c r="CN10" s="17">
        <v>0.407175626651194</v>
      </c>
      <c r="CO10" s="17">
        <v>0.4466021184924</v>
      </c>
      <c r="CP10" s="17">
        <v>0.437438865601392</v>
      </c>
    </row>
    <row r="11" spans="2:94" x14ac:dyDescent="0.35">
      <c r="B11" s="18" t="s">
        <v>207</v>
      </c>
      <c r="C11" s="17">
        <v>0.20765205280743099</v>
      </c>
      <c r="D11" s="17">
        <v>0.178964662655753</v>
      </c>
      <c r="E11" s="17">
        <v>0.237283295668623</v>
      </c>
      <c r="F11" s="17"/>
      <c r="G11" s="17">
        <v>0.21221299675289601</v>
      </c>
      <c r="H11" s="17">
        <v>0.22977877395479501</v>
      </c>
      <c r="I11" s="17">
        <v>0.200227310118271</v>
      </c>
      <c r="J11" s="17">
        <v>0.204346685973162</v>
      </c>
      <c r="K11" s="17">
        <v>0.17483075176833801</v>
      </c>
      <c r="L11" s="17">
        <v>0.21722434131301399</v>
      </c>
      <c r="M11" s="17"/>
      <c r="N11" s="17">
        <v>0.18678669470165099</v>
      </c>
      <c r="O11" s="17">
        <v>0.18956126649556199</v>
      </c>
      <c r="P11" s="17">
        <v>0.22487937815175599</v>
      </c>
      <c r="Q11" s="17">
        <v>0.23331127357847201</v>
      </c>
      <c r="R11" s="17"/>
      <c r="S11" s="17">
        <v>0.209415734781113</v>
      </c>
      <c r="T11" s="17">
        <v>0.21820254935651301</v>
      </c>
      <c r="U11" s="17">
        <v>0.20056311690065201</v>
      </c>
      <c r="V11" s="17">
        <v>0.216346934776039</v>
      </c>
      <c r="W11" s="17">
        <v>0.21250851965586301</v>
      </c>
      <c r="X11" s="17">
        <v>0.224310728332026</v>
      </c>
      <c r="Y11" s="17">
        <v>0.194304995900073</v>
      </c>
      <c r="Z11" s="17">
        <v>0.207647853206788</v>
      </c>
      <c r="AA11" s="17">
        <v>0.22666925884153299</v>
      </c>
      <c r="AB11" s="17">
        <v>0.15615515761468299</v>
      </c>
      <c r="AC11" s="17">
        <v>0.20635042512705601</v>
      </c>
      <c r="AD11" s="17"/>
      <c r="AE11" s="17">
        <v>0.21024760525783801</v>
      </c>
      <c r="AF11" s="17">
        <v>0.18919375927267501</v>
      </c>
      <c r="AG11" s="17">
        <v>0.244716397763489</v>
      </c>
      <c r="AH11" s="17"/>
      <c r="AI11" s="17">
        <v>0.22344537495646499</v>
      </c>
      <c r="AJ11" s="17">
        <v>0.16456784015638001</v>
      </c>
      <c r="AK11" s="17">
        <v>0.17605942615498699</v>
      </c>
      <c r="AL11" s="17">
        <v>0.262798337487467</v>
      </c>
      <c r="AM11" s="17">
        <v>0.26020353250669997</v>
      </c>
      <c r="AN11" s="17"/>
      <c r="AO11" s="17">
        <v>0.23745380808539601</v>
      </c>
      <c r="AP11" s="17">
        <v>0.15298077140316799</v>
      </c>
      <c r="AQ11" s="17">
        <v>0.184406985803063</v>
      </c>
      <c r="AR11" s="17"/>
      <c r="AS11" s="17">
        <v>0.25763465848429901</v>
      </c>
      <c r="AT11" s="17">
        <v>0.20911314992580099</v>
      </c>
      <c r="AU11" s="17">
        <v>0.17362746707906601</v>
      </c>
      <c r="AV11" s="17">
        <v>0.156441214586931</v>
      </c>
      <c r="AW11" s="17">
        <v>0.21839648541300899</v>
      </c>
      <c r="AX11" s="17"/>
      <c r="AY11" s="17">
        <v>0.18971208191959699</v>
      </c>
      <c r="AZ11" s="17">
        <v>0.26298540608655102</v>
      </c>
      <c r="BA11" s="17">
        <v>0.22204655594827899</v>
      </c>
      <c r="BB11" s="17">
        <v>0.26278508738059603</v>
      </c>
      <c r="BC11" s="17">
        <v>0.236896327954111</v>
      </c>
      <c r="BD11" s="17">
        <v>0.19734894299743599</v>
      </c>
      <c r="BE11" s="17">
        <v>0.22084268212297001</v>
      </c>
      <c r="BF11" s="17">
        <v>0.198596417632699</v>
      </c>
      <c r="BG11" s="17">
        <v>0.20296208666068299</v>
      </c>
      <c r="BH11" s="17">
        <v>0.19879050104767501</v>
      </c>
      <c r="BI11" s="17">
        <v>0.18317518017342499</v>
      </c>
      <c r="BJ11" s="17">
        <v>0.12567304366173701</v>
      </c>
      <c r="BK11" s="17">
        <v>0.196364196070621</v>
      </c>
      <c r="BL11" s="17">
        <v>0.137640612075139</v>
      </c>
      <c r="BM11" s="17">
        <v>0.13342641050229501</v>
      </c>
      <c r="BN11" s="17">
        <v>0.160425802687333</v>
      </c>
      <c r="BO11" s="17"/>
      <c r="BP11" s="17">
        <v>0.21423670099379299</v>
      </c>
      <c r="BQ11" s="17">
        <v>0.17860363990587899</v>
      </c>
      <c r="BR11" s="17">
        <v>0.22926397805875801</v>
      </c>
      <c r="BS11" s="17">
        <v>0.21011010068130001</v>
      </c>
      <c r="BT11" s="17">
        <v>0.22659760569495599</v>
      </c>
      <c r="BU11" s="17">
        <v>0.225075196720431</v>
      </c>
      <c r="BV11" s="17"/>
      <c r="BW11" s="17">
        <v>0.247961334441683</v>
      </c>
      <c r="BX11" s="17">
        <v>0.19763389537597501</v>
      </c>
      <c r="BY11" s="17">
        <v>0.212705439770451</v>
      </c>
      <c r="BZ11" s="17">
        <v>0.207518371355399</v>
      </c>
      <c r="CA11" s="17">
        <v>0.198018465529754</v>
      </c>
      <c r="CB11" s="17">
        <v>0.182605923803904</v>
      </c>
      <c r="CC11" s="17">
        <v>0.19844642709669699</v>
      </c>
      <c r="CD11" s="17">
        <v>0.19215565792639899</v>
      </c>
      <c r="CE11" s="17"/>
      <c r="CF11" s="17">
        <v>0.18757844943718499</v>
      </c>
      <c r="CG11" s="17">
        <v>0.19099969812172601</v>
      </c>
      <c r="CH11" s="17">
        <v>0.21643024567208899</v>
      </c>
      <c r="CI11" s="17">
        <v>0.23051667838676501</v>
      </c>
      <c r="CJ11" s="17">
        <v>0.23604266251189801</v>
      </c>
      <c r="CK11" s="17"/>
      <c r="CL11" s="17">
        <v>0.18608877610528601</v>
      </c>
      <c r="CM11" s="17"/>
      <c r="CN11" s="17">
        <v>0.18174621248263001</v>
      </c>
      <c r="CO11" s="17">
        <v>0.27320150475108701</v>
      </c>
      <c r="CP11" s="17">
        <v>0.214684723555089</v>
      </c>
    </row>
    <row r="12" spans="2:94" x14ac:dyDescent="0.35">
      <c r="B12" s="18" t="s">
        <v>208</v>
      </c>
      <c r="C12" s="17">
        <v>4.7594098529686303E-2</v>
      </c>
      <c r="D12" s="17">
        <v>4.9112852233339499E-2</v>
      </c>
      <c r="E12" s="17">
        <v>4.6487472895855399E-2</v>
      </c>
      <c r="F12" s="17"/>
      <c r="G12" s="17">
        <v>4.63214750522562E-2</v>
      </c>
      <c r="H12" s="17">
        <v>4.3458012365113E-2</v>
      </c>
      <c r="I12" s="17">
        <v>3.8307949733655297E-2</v>
      </c>
      <c r="J12" s="17">
        <v>3.49081159302322E-2</v>
      </c>
      <c r="K12" s="17">
        <v>5.8289674336084799E-2</v>
      </c>
      <c r="L12" s="17">
        <v>6.2507822490903697E-2</v>
      </c>
      <c r="M12" s="17"/>
      <c r="N12" s="17">
        <v>5.1973955875865903E-2</v>
      </c>
      <c r="O12" s="17">
        <v>4.5761023602502199E-2</v>
      </c>
      <c r="P12" s="17">
        <v>4.2659044504107797E-2</v>
      </c>
      <c r="Q12" s="17">
        <v>4.9727396237251399E-2</v>
      </c>
      <c r="R12" s="17"/>
      <c r="S12" s="17">
        <v>3.3145645712667898E-2</v>
      </c>
      <c r="T12" s="17">
        <v>3.9049256699084697E-2</v>
      </c>
      <c r="U12" s="17">
        <v>7.6632990516852698E-2</v>
      </c>
      <c r="V12" s="17">
        <v>6.3394911519324595E-2</v>
      </c>
      <c r="W12" s="17">
        <v>4.6929282043739202E-2</v>
      </c>
      <c r="X12" s="17">
        <v>5.2220448282510101E-2</v>
      </c>
      <c r="Y12" s="17">
        <v>3.9658689004392102E-2</v>
      </c>
      <c r="Z12" s="17">
        <v>4.2687976199816798E-2</v>
      </c>
      <c r="AA12" s="17">
        <v>3.59655591528645E-2</v>
      </c>
      <c r="AB12" s="17">
        <v>5.7977107780958201E-2</v>
      </c>
      <c r="AC12" s="17">
        <v>5.14132091576305E-2</v>
      </c>
      <c r="AD12" s="17"/>
      <c r="AE12" s="17">
        <v>5.8658718076938197E-2</v>
      </c>
      <c r="AF12" s="17">
        <v>4.6514205986101599E-2</v>
      </c>
      <c r="AG12" s="17">
        <v>3.54745166105499E-2</v>
      </c>
      <c r="AH12" s="17"/>
      <c r="AI12" s="17">
        <v>6.7429185258162994E-2</v>
      </c>
      <c r="AJ12" s="17">
        <v>3.3605133124131902E-2</v>
      </c>
      <c r="AK12" s="17">
        <v>6.6668374229885002E-2</v>
      </c>
      <c r="AL12" s="17">
        <v>0.11353845355917599</v>
      </c>
      <c r="AM12" s="17">
        <v>2.6176185537826899E-2</v>
      </c>
      <c r="AN12" s="17"/>
      <c r="AO12" s="17">
        <v>6.5680498230567999E-2</v>
      </c>
      <c r="AP12" s="17">
        <v>2.8711777457921899E-2</v>
      </c>
      <c r="AQ12" s="17">
        <v>4.3139385460124302E-2</v>
      </c>
      <c r="AR12" s="17"/>
      <c r="AS12" s="17">
        <v>4.4733838124369797E-2</v>
      </c>
      <c r="AT12" s="17">
        <v>5.56241971785571E-2</v>
      </c>
      <c r="AU12" s="17">
        <v>3.8450677381234803E-2</v>
      </c>
      <c r="AV12" s="17">
        <v>4.9637610146345497E-2</v>
      </c>
      <c r="AW12" s="17">
        <v>4.3564176037215803E-2</v>
      </c>
      <c r="AX12" s="17"/>
      <c r="AY12" s="17">
        <v>9.9080612286178094E-2</v>
      </c>
      <c r="AZ12" s="17">
        <v>5.0760583185557102E-2</v>
      </c>
      <c r="BA12" s="17">
        <v>6.0584207170047401E-2</v>
      </c>
      <c r="BB12" s="17">
        <v>3.14321582436414E-2</v>
      </c>
      <c r="BC12" s="17">
        <v>4.7033794089595599E-2</v>
      </c>
      <c r="BD12" s="17">
        <v>3.5876660747131701E-2</v>
      </c>
      <c r="BE12" s="17">
        <v>6.2539120124869799E-2</v>
      </c>
      <c r="BF12" s="17">
        <v>4.4824324884246702E-2</v>
      </c>
      <c r="BG12" s="17">
        <v>3.4060147123936499E-2</v>
      </c>
      <c r="BH12" s="17">
        <v>5.2504518862600498E-2</v>
      </c>
      <c r="BI12" s="17">
        <v>6.2229863026305801E-2</v>
      </c>
      <c r="BJ12" s="17">
        <v>5.2570176492313402E-2</v>
      </c>
      <c r="BK12" s="17">
        <v>3.18334207276047E-2</v>
      </c>
      <c r="BL12" s="17">
        <v>5.4189587322829899E-2</v>
      </c>
      <c r="BM12" s="17">
        <v>5.1591298787807799E-2</v>
      </c>
      <c r="BN12" s="17">
        <v>1.8318330963688501E-2</v>
      </c>
      <c r="BO12" s="17"/>
      <c r="BP12" s="17">
        <v>2.4238610482814799E-2</v>
      </c>
      <c r="BQ12" s="17">
        <v>4.7150930192016001E-2</v>
      </c>
      <c r="BR12" s="17">
        <v>5.2628991811383002E-2</v>
      </c>
      <c r="BS12" s="17">
        <v>5.1952938570072701E-2</v>
      </c>
      <c r="BT12" s="17">
        <v>6.2253515820382903E-2</v>
      </c>
      <c r="BU12" s="17">
        <v>9.0642175214704898E-2</v>
      </c>
      <c r="BV12" s="17"/>
      <c r="BW12" s="17">
        <v>2.00070190150708E-2</v>
      </c>
      <c r="BX12" s="17">
        <v>4.6766781853978097E-2</v>
      </c>
      <c r="BY12" s="17">
        <v>5.0323155339438298E-2</v>
      </c>
      <c r="BZ12" s="17">
        <v>5.58112230394847E-2</v>
      </c>
      <c r="CA12" s="17">
        <v>5.6817171852819703E-2</v>
      </c>
      <c r="CB12" s="17">
        <v>3.8967701963039697E-2</v>
      </c>
      <c r="CC12" s="17">
        <v>2.23538835013894E-2</v>
      </c>
      <c r="CD12" s="17">
        <v>3.3989096604026103E-2</v>
      </c>
      <c r="CE12" s="17"/>
      <c r="CF12" s="17">
        <v>5.3395638529441597E-2</v>
      </c>
      <c r="CG12" s="17">
        <v>5.8474021416585802E-2</v>
      </c>
      <c r="CH12" s="17">
        <v>3.6412479982260298E-2</v>
      </c>
      <c r="CI12" s="17">
        <v>4.5853213046409498E-2</v>
      </c>
      <c r="CJ12" s="17">
        <v>4.9337871859030498E-2</v>
      </c>
      <c r="CK12" s="17"/>
      <c r="CL12" s="17">
        <v>2.9394789943848799E-2</v>
      </c>
      <c r="CM12" s="17"/>
      <c r="CN12" s="17">
        <v>3.8916134834539699E-2</v>
      </c>
      <c r="CO12" s="17">
        <v>5.5851893783905003E-2</v>
      </c>
      <c r="CP12" s="17">
        <v>6.0853440316120201E-2</v>
      </c>
    </row>
    <row r="13" spans="2:94" x14ac:dyDescent="0.35">
      <c r="B13" s="18" t="s">
        <v>209</v>
      </c>
      <c r="C13" s="17">
        <v>2.8169570823277101E-2</v>
      </c>
      <c r="D13" s="17">
        <v>3.8966557496551001E-2</v>
      </c>
      <c r="E13" s="17">
        <v>1.78559497370036E-2</v>
      </c>
      <c r="F13" s="17"/>
      <c r="G13" s="17">
        <v>1.5948350690494099E-2</v>
      </c>
      <c r="H13" s="17">
        <v>1.4143275063578899E-2</v>
      </c>
      <c r="I13" s="17">
        <v>2.1665369109313298E-2</v>
      </c>
      <c r="J13" s="17">
        <v>2.17257277962613E-2</v>
      </c>
      <c r="K13" s="17">
        <v>4.4703153438815202E-2</v>
      </c>
      <c r="L13" s="17">
        <v>4.7253697771832297E-2</v>
      </c>
      <c r="M13" s="17"/>
      <c r="N13" s="17">
        <v>2.9206263895958401E-2</v>
      </c>
      <c r="O13" s="17">
        <v>3.2197191278537998E-2</v>
      </c>
      <c r="P13" s="17">
        <v>3.08088742818977E-2</v>
      </c>
      <c r="Q13" s="17">
        <v>2.0906592434689199E-2</v>
      </c>
      <c r="R13" s="17"/>
      <c r="S13" s="17">
        <v>1.9438481371762899E-2</v>
      </c>
      <c r="T13" s="17">
        <v>3.0171361517024101E-2</v>
      </c>
      <c r="U13" s="17">
        <v>3.0153798951930801E-2</v>
      </c>
      <c r="V13" s="17">
        <v>2.5795167920405201E-2</v>
      </c>
      <c r="W13" s="17">
        <v>5.1350471211770797E-2</v>
      </c>
      <c r="X13" s="17">
        <v>2.5370004436150399E-2</v>
      </c>
      <c r="Y13" s="17">
        <v>2.53704223749317E-2</v>
      </c>
      <c r="Z13" s="17">
        <v>2.9249931260472501E-2</v>
      </c>
      <c r="AA13" s="17">
        <v>1.4977746203000099E-2</v>
      </c>
      <c r="AB13" s="17">
        <v>4.0993895005211001E-2</v>
      </c>
      <c r="AC13" s="17">
        <v>3.0656349539494001E-2</v>
      </c>
      <c r="AD13" s="17"/>
      <c r="AE13" s="17">
        <v>5.17190631293356E-2</v>
      </c>
      <c r="AF13" s="17">
        <v>1.40922849231428E-2</v>
      </c>
      <c r="AG13" s="17">
        <v>1.8694491366630501E-2</v>
      </c>
      <c r="AH13" s="17"/>
      <c r="AI13" s="17">
        <v>4.6251976959614201E-2</v>
      </c>
      <c r="AJ13" s="17">
        <v>1.30714383562622E-2</v>
      </c>
      <c r="AK13" s="17">
        <v>1.0581563088580799E-2</v>
      </c>
      <c r="AL13" s="17">
        <v>6.7439290008422498E-2</v>
      </c>
      <c r="AM13" s="17">
        <v>1.8251570118168799E-2</v>
      </c>
      <c r="AN13" s="17"/>
      <c r="AO13" s="17">
        <v>3.5914752643136497E-2</v>
      </c>
      <c r="AP13" s="17">
        <v>7.3306546017348996E-3</v>
      </c>
      <c r="AQ13" s="17">
        <v>3.7971193681197203E-2</v>
      </c>
      <c r="AR13" s="17"/>
      <c r="AS13" s="17">
        <v>2.3187736373874099E-2</v>
      </c>
      <c r="AT13" s="17">
        <v>2.9613343192894E-2</v>
      </c>
      <c r="AU13" s="17">
        <v>2.9257632674942701E-2</v>
      </c>
      <c r="AV13" s="17">
        <v>2.3123379067828999E-2</v>
      </c>
      <c r="AW13" s="17">
        <v>6.8543999844888903E-2</v>
      </c>
      <c r="AX13" s="17"/>
      <c r="AY13" s="17">
        <v>0</v>
      </c>
      <c r="AZ13" s="17">
        <v>3.08110899225147E-2</v>
      </c>
      <c r="BA13" s="17">
        <v>3.1078471273067801E-2</v>
      </c>
      <c r="BB13" s="17">
        <v>2.7179379741694699E-2</v>
      </c>
      <c r="BC13" s="17">
        <v>2.0400089636388199E-2</v>
      </c>
      <c r="BD13" s="17">
        <v>3.9901496606283102E-2</v>
      </c>
      <c r="BE13" s="17">
        <v>3.2011969289690897E-2</v>
      </c>
      <c r="BF13" s="17">
        <v>1.34745293112618E-2</v>
      </c>
      <c r="BG13" s="17">
        <v>2.7294128718246002E-2</v>
      </c>
      <c r="BH13" s="17">
        <v>4.7141965902885601E-2</v>
      </c>
      <c r="BI13" s="17">
        <v>2.4998513674450901E-2</v>
      </c>
      <c r="BJ13" s="17">
        <v>2.75016897921007E-2</v>
      </c>
      <c r="BK13" s="17">
        <v>2.29323182371685E-2</v>
      </c>
      <c r="BL13" s="17">
        <v>3.97815405143584E-2</v>
      </c>
      <c r="BM13" s="17">
        <v>2.6190105492863401E-2</v>
      </c>
      <c r="BN13" s="17">
        <v>1.16187951818676E-2</v>
      </c>
      <c r="BO13" s="17"/>
      <c r="BP13" s="17">
        <v>2.23794934186257E-2</v>
      </c>
      <c r="BQ13" s="17">
        <v>2.34491677614167E-2</v>
      </c>
      <c r="BR13" s="17">
        <v>3.9660320331345103E-2</v>
      </c>
      <c r="BS13" s="17">
        <v>2.6355307937307101E-2</v>
      </c>
      <c r="BT13" s="17">
        <v>4.2660113460872097E-2</v>
      </c>
      <c r="BU13" s="17">
        <v>2.75067847659956E-2</v>
      </c>
      <c r="BV13" s="17"/>
      <c r="BW13" s="17">
        <v>4.0063579082286402E-2</v>
      </c>
      <c r="BX13" s="17">
        <v>2.33650581252248E-2</v>
      </c>
      <c r="BY13" s="17">
        <v>2.6991305995176799E-2</v>
      </c>
      <c r="BZ13" s="17">
        <v>3.2262633243195699E-2</v>
      </c>
      <c r="CA13" s="17">
        <v>3.7487496502208603E-2</v>
      </c>
      <c r="CB13" s="17">
        <v>3.7941351498634097E-2</v>
      </c>
      <c r="CC13" s="17">
        <v>3.0780957336269101E-2</v>
      </c>
      <c r="CD13" s="17">
        <v>1.32534740279006E-2</v>
      </c>
      <c r="CE13" s="17"/>
      <c r="CF13" s="17">
        <v>2.7398754844303999E-2</v>
      </c>
      <c r="CG13" s="17">
        <v>3.28222518636649E-2</v>
      </c>
      <c r="CH13" s="17">
        <v>2.70462051019742E-2</v>
      </c>
      <c r="CI13" s="17">
        <v>1.8560770310547502E-2</v>
      </c>
      <c r="CJ13" s="17">
        <v>3.50099088401866E-2</v>
      </c>
      <c r="CK13" s="17"/>
      <c r="CL13" s="17">
        <v>5.9088079076263502E-3</v>
      </c>
      <c r="CM13" s="17"/>
      <c r="CN13" s="17">
        <v>2.5537549684999002E-2</v>
      </c>
      <c r="CO13" s="17">
        <v>3.0169131595165401E-2</v>
      </c>
      <c r="CP13" s="17">
        <v>3.2593057657951702E-2</v>
      </c>
    </row>
    <row r="14" spans="2:94" x14ac:dyDescent="0.35">
      <c r="B14" s="18" t="s">
        <v>133</v>
      </c>
      <c r="C14" s="17">
        <v>5.8798344292139801E-2</v>
      </c>
      <c r="D14" s="17">
        <v>4.2552755153645497E-2</v>
      </c>
      <c r="E14" s="17">
        <v>7.4605305635519203E-2</v>
      </c>
      <c r="F14" s="17"/>
      <c r="G14" s="17">
        <v>5.1490582709166503E-2</v>
      </c>
      <c r="H14" s="17">
        <v>4.1467575108926902E-2</v>
      </c>
      <c r="I14" s="17">
        <v>5.3798839605446798E-2</v>
      </c>
      <c r="J14" s="17">
        <v>7.2145186851310106E-2</v>
      </c>
      <c r="K14" s="17">
        <v>7.1721823989590899E-2</v>
      </c>
      <c r="L14" s="17">
        <v>6.2446812037669899E-2</v>
      </c>
      <c r="M14" s="17"/>
      <c r="N14" s="17">
        <v>3.3022220114861098E-2</v>
      </c>
      <c r="O14" s="17">
        <v>6.0804991309166702E-2</v>
      </c>
      <c r="P14" s="17">
        <v>5.2122515357978197E-2</v>
      </c>
      <c r="Q14" s="17">
        <v>9.1178208498594399E-2</v>
      </c>
      <c r="R14" s="17"/>
      <c r="S14" s="17">
        <v>5.4373611978071897E-2</v>
      </c>
      <c r="T14" s="17">
        <v>6.2178712524546098E-2</v>
      </c>
      <c r="U14" s="17">
        <v>7.3367122057418202E-2</v>
      </c>
      <c r="V14" s="17">
        <v>6.63578638578598E-2</v>
      </c>
      <c r="W14" s="17">
        <v>4.6656876342786202E-2</v>
      </c>
      <c r="X14" s="17">
        <v>6.1518837594954197E-2</v>
      </c>
      <c r="Y14" s="17">
        <v>4.0280895148336097E-2</v>
      </c>
      <c r="Z14" s="17">
        <v>3.8939451273295303E-2</v>
      </c>
      <c r="AA14" s="17">
        <v>6.9534769749965003E-2</v>
      </c>
      <c r="AB14" s="17">
        <v>7.4075450765996406E-2</v>
      </c>
      <c r="AC14" s="17">
        <v>3.18756059621291E-2</v>
      </c>
      <c r="AD14" s="17"/>
      <c r="AE14" s="17">
        <v>5.99559885489881E-2</v>
      </c>
      <c r="AF14" s="17">
        <v>4.5363234941568499E-2</v>
      </c>
      <c r="AG14" s="17">
        <v>9.0681964384081604E-2</v>
      </c>
      <c r="AH14" s="17"/>
      <c r="AI14" s="17">
        <v>4.7693808693041802E-2</v>
      </c>
      <c r="AJ14" s="17">
        <v>4.0751852617074799E-2</v>
      </c>
      <c r="AK14" s="17">
        <v>5.0744566849518599E-2</v>
      </c>
      <c r="AL14" s="17">
        <v>2.56276638844322E-2</v>
      </c>
      <c r="AM14" s="17">
        <v>0.105804402384859</v>
      </c>
      <c r="AN14" s="17"/>
      <c r="AO14" s="17">
        <v>3.6024391529320299E-2</v>
      </c>
      <c r="AP14" s="17">
        <v>3.3718414317214097E-2</v>
      </c>
      <c r="AQ14" s="17">
        <v>5.7079917942481101E-2</v>
      </c>
      <c r="AR14" s="17"/>
      <c r="AS14" s="17">
        <v>7.6309265652908506E-2</v>
      </c>
      <c r="AT14" s="17">
        <v>6.5668256752380305E-2</v>
      </c>
      <c r="AU14" s="17">
        <v>5.3661449150789298E-2</v>
      </c>
      <c r="AV14" s="17">
        <v>3.0222762859999901E-2</v>
      </c>
      <c r="AW14" s="17">
        <v>3.9756498361316298E-2</v>
      </c>
      <c r="AX14" s="17"/>
      <c r="AY14" s="17">
        <v>0.195099124004603</v>
      </c>
      <c r="AZ14" s="17">
        <v>0.101210598150669</v>
      </c>
      <c r="BA14" s="17">
        <v>6.49224659572505E-2</v>
      </c>
      <c r="BB14" s="17">
        <v>6.5013546354899296E-2</v>
      </c>
      <c r="BC14" s="17">
        <v>4.8043354256526297E-2</v>
      </c>
      <c r="BD14" s="17">
        <v>5.44247869319536E-2</v>
      </c>
      <c r="BE14" s="17">
        <v>5.3853845163788501E-2</v>
      </c>
      <c r="BF14" s="17">
        <v>7.3729503065433993E-2</v>
      </c>
      <c r="BG14" s="17">
        <v>5.5223196217404298E-2</v>
      </c>
      <c r="BH14" s="17">
        <v>5.1134191254501797E-2</v>
      </c>
      <c r="BI14" s="17">
        <v>3.8763567718069901E-2</v>
      </c>
      <c r="BJ14" s="17">
        <v>4.1508322127731402E-2</v>
      </c>
      <c r="BK14" s="17">
        <v>3.9269225372645197E-2</v>
      </c>
      <c r="BL14" s="17">
        <v>1.6848327201868098E-2</v>
      </c>
      <c r="BM14" s="17">
        <v>1.2533414535205499E-2</v>
      </c>
      <c r="BN14" s="17">
        <v>5.9662842875486304E-3</v>
      </c>
      <c r="BO14" s="17"/>
      <c r="BP14" s="17">
        <v>4.7213051826265097E-2</v>
      </c>
      <c r="BQ14" s="17">
        <v>6.9164354333725198E-2</v>
      </c>
      <c r="BR14" s="17">
        <v>4.1479718940112598E-2</v>
      </c>
      <c r="BS14" s="17">
        <v>6.8681870526623306E-2</v>
      </c>
      <c r="BT14" s="17">
        <v>6.6100731033411603E-2</v>
      </c>
      <c r="BU14" s="17">
        <v>4.6539121624022697E-2</v>
      </c>
      <c r="BV14" s="17"/>
      <c r="BW14" s="17">
        <v>7.8922071002073005E-2</v>
      </c>
      <c r="BX14" s="17">
        <v>6.5989576272801304E-2</v>
      </c>
      <c r="BY14" s="17">
        <v>4.7023365125618902E-2</v>
      </c>
      <c r="BZ14" s="17">
        <v>5.0277788763288797E-2</v>
      </c>
      <c r="CA14" s="17">
        <v>4.9838221736164902E-2</v>
      </c>
      <c r="CB14" s="17">
        <v>3.1719093350703401E-2</v>
      </c>
      <c r="CC14" s="17">
        <v>1.00053406829858E-2</v>
      </c>
      <c r="CD14" s="17">
        <v>9.6655763340083495E-2</v>
      </c>
      <c r="CE14" s="17"/>
      <c r="CF14" s="17">
        <v>1.70093713861308E-2</v>
      </c>
      <c r="CG14" s="17">
        <v>5.3399047235055799E-2</v>
      </c>
      <c r="CH14" s="17">
        <v>6.5362898246891302E-2</v>
      </c>
      <c r="CI14" s="17">
        <v>7.3276684062514599E-2</v>
      </c>
      <c r="CJ14" s="17">
        <v>8.3203756525488004E-2</v>
      </c>
      <c r="CK14" s="17"/>
      <c r="CL14" s="17">
        <v>2.2983083765948199E-2</v>
      </c>
      <c r="CM14" s="17"/>
      <c r="CN14" s="17">
        <v>7.2301697624678404E-2</v>
      </c>
      <c r="CO14" s="17">
        <v>5.0876542718365399E-2</v>
      </c>
      <c r="CP14" s="17">
        <v>3.4244253063302602E-2</v>
      </c>
    </row>
    <row r="15" spans="2:94" x14ac:dyDescent="0.35">
      <c r="B15" s="18" t="s">
        <v>145</v>
      </c>
      <c r="C15" s="20">
        <v>0.65778593354746595</v>
      </c>
      <c r="D15" s="20">
        <v>0.69040317246071103</v>
      </c>
      <c r="E15" s="20">
        <v>0.62376797606299905</v>
      </c>
      <c r="F15" s="20"/>
      <c r="G15" s="20">
        <v>0.67402659479518701</v>
      </c>
      <c r="H15" s="20">
        <v>0.671152363507586</v>
      </c>
      <c r="I15" s="20">
        <v>0.68600053143331396</v>
      </c>
      <c r="J15" s="20">
        <v>0.66687428344903499</v>
      </c>
      <c r="K15" s="20">
        <v>0.65045459646717096</v>
      </c>
      <c r="L15" s="20">
        <v>0.61056732638657996</v>
      </c>
      <c r="M15" s="20"/>
      <c r="N15" s="20">
        <v>0.69901086541166402</v>
      </c>
      <c r="O15" s="20">
        <v>0.67167552731423097</v>
      </c>
      <c r="P15" s="20">
        <v>0.64953018770425996</v>
      </c>
      <c r="Q15" s="20">
        <v>0.604876529250993</v>
      </c>
      <c r="R15" s="20"/>
      <c r="S15" s="20">
        <v>0.68362652615638397</v>
      </c>
      <c r="T15" s="20">
        <v>0.65039811990283203</v>
      </c>
      <c r="U15" s="20">
        <v>0.61928297157314605</v>
      </c>
      <c r="V15" s="20">
        <v>0.62810512192637102</v>
      </c>
      <c r="W15" s="20">
        <v>0.64255485074584096</v>
      </c>
      <c r="X15" s="20">
        <v>0.636579981354359</v>
      </c>
      <c r="Y15" s="20">
        <v>0.70038499757226702</v>
      </c>
      <c r="Z15" s="20">
        <v>0.68147478805962702</v>
      </c>
      <c r="AA15" s="20">
        <v>0.65285266605263703</v>
      </c>
      <c r="AB15" s="20">
        <v>0.67079838883315202</v>
      </c>
      <c r="AC15" s="20">
        <v>0.67970441021369099</v>
      </c>
      <c r="AD15" s="20"/>
      <c r="AE15" s="20">
        <v>0.61941862498690003</v>
      </c>
      <c r="AF15" s="20">
        <v>0.704836514876512</v>
      </c>
      <c r="AG15" s="20">
        <v>0.61043262987524904</v>
      </c>
      <c r="AH15" s="20"/>
      <c r="AI15" s="20">
        <v>0.61517965413271603</v>
      </c>
      <c r="AJ15" s="20">
        <v>0.74800373574615098</v>
      </c>
      <c r="AK15" s="20">
        <v>0.69594606967702799</v>
      </c>
      <c r="AL15" s="20">
        <v>0.53059625506050201</v>
      </c>
      <c r="AM15" s="20">
        <v>0.58956430945244498</v>
      </c>
      <c r="AN15" s="20"/>
      <c r="AO15" s="20">
        <v>0.62492654951158</v>
      </c>
      <c r="AP15" s="20">
        <v>0.77725838221996102</v>
      </c>
      <c r="AQ15" s="20">
        <v>0.67740251711313504</v>
      </c>
      <c r="AR15" s="20"/>
      <c r="AS15" s="20">
        <v>0.59813450136454804</v>
      </c>
      <c r="AT15" s="20">
        <v>0.639981052950368</v>
      </c>
      <c r="AU15" s="20">
        <v>0.70500277371396702</v>
      </c>
      <c r="AV15" s="20">
        <v>0.74057503333889396</v>
      </c>
      <c r="AW15" s="20">
        <v>0.62973884034356997</v>
      </c>
      <c r="AX15" s="20"/>
      <c r="AY15" s="20">
        <v>0.51610818178962203</v>
      </c>
      <c r="AZ15" s="20">
        <v>0.55423232265470901</v>
      </c>
      <c r="BA15" s="20">
        <v>0.62136829965135498</v>
      </c>
      <c r="BB15" s="20">
        <v>0.61358982827916897</v>
      </c>
      <c r="BC15" s="20">
        <v>0.64762643406337905</v>
      </c>
      <c r="BD15" s="20">
        <v>0.67244811271719496</v>
      </c>
      <c r="BE15" s="20">
        <v>0.630752383298681</v>
      </c>
      <c r="BF15" s="20">
        <v>0.66937522510635905</v>
      </c>
      <c r="BG15" s="20">
        <v>0.68046044127973004</v>
      </c>
      <c r="BH15" s="20">
        <v>0.65042882293233695</v>
      </c>
      <c r="BI15" s="20">
        <v>0.69083287540774896</v>
      </c>
      <c r="BJ15" s="20">
        <v>0.75274676792611706</v>
      </c>
      <c r="BK15" s="20">
        <v>0.70960083959196096</v>
      </c>
      <c r="BL15" s="20">
        <v>0.75153993288580501</v>
      </c>
      <c r="BM15" s="20">
        <v>0.77625877068182803</v>
      </c>
      <c r="BN15" s="20">
        <v>0.80367078687956195</v>
      </c>
      <c r="BO15" s="20"/>
      <c r="BP15" s="20">
        <v>0.69193214327850106</v>
      </c>
      <c r="BQ15" s="20">
        <v>0.68163190780696303</v>
      </c>
      <c r="BR15" s="20">
        <v>0.63696699085840103</v>
      </c>
      <c r="BS15" s="20">
        <v>0.64289978228469702</v>
      </c>
      <c r="BT15" s="20">
        <v>0.60238803399037799</v>
      </c>
      <c r="BU15" s="20">
        <v>0.61023672167484599</v>
      </c>
      <c r="BV15" s="20"/>
      <c r="BW15" s="20">
        <v>0.61304599645888702</v>
      </c>
      <c r="BX15" s="20">
        <v>0.666244688372021</v>
      </c>
      <c r="BY15" s="20">
        <v>0.66295673376931497</v>
      </c>
      <c r="BZ15" s="20">
        <v>0.65412998359863195</v>
      </c>
      <c r="CA15" s="20">
        <v>0.65783864437905304</v>
      </c>
      <c r="CB15" s="20">
        <v>0.70876592938371896</v>
      </c>
      <c r="CC15" s="20">
        <v>0.73841339138265805</v>
      </c>
      <c r="CD15" s="20">
        <v>0.66394600810159099</v>
      </c>
      <c r="CE15" s="20"/>
      <c r="CF15" s="20">
        <v>0.714617785802939</v>
      </c>
      <c r="CG15" s="20">
        <v>0.66430498136296701</v>
      </c>
      <c r="CH15" s="20">
        <v>0.65474817099678595</v>
      </c>
      <c r="CI15" s="20">
        <v>0.63179265419376296</v>
      </c>
      <c r="CJ15" s="20">
        <v>0.59640580026339696</v>
      </c>
      <c r="CK15" s="20"/>
      <c r="CL15" s="20">
        <v>0.75562454227729103</v>
      </c>
      <c r="CM15" s="20"/>
      <c r="CN15" s="20">
        <v>0.68149840537315298</v>
      </c>
      <c r="CO15" s="20">
        <v>0.58990092715147702</v>
      </c>
      <c r="CP15" s="20">
        <v>0.65762452540753702</v>
      </c>
    </row>
    <row r="16" spans="2:94" x14ac:dyDescent="0.35">
      <c r="B16" s="18" t="s">
        <v>146</v>
      </c>
      <c r="C16" s="20">
        <v>7.5763669352963497E-2</v>
      </c>
      <c r="D16" s="20">
        <v>8.8079409729890604E-2</v>
      </c>
      <c r="E16" s="20">
        <v>6.4343422632858902E-2</v>
      </c>
      <c r="F16" s="20"/>
      <c r="G16" s="20">
        <v>6.22698257427503E-2</v>
      </c>
      <c r="H16" s="20">
        <v>5.7601287428691902E-2</v>
      </c>
      <c r="I16" s="20">
        <v>5.9973318842968602E-2</v>
      </c>
      <c r="J16" s="20">
        <v>5.66338437264935E-2</v>
      </c>
      <c r="K16" s="20">
        <v>0.1029928277749</v>
      </c>
      <c r="L16" s="20">
        <v>0.109761520262736</v>
      </c>
      <c r="M16" s="20"/>
      <c r="N16" s="20">
        <v>8.11802197718242E-2</v>
      </c>
      <c r="O16" s="20">
        <v>7.7958214881040294E-2</v>
      </c>
      <c r="P16" s="20">
        <v>7.3467918786005504E-2</v>
      </c>
      <c r="Q16" s="20">
        <v>7.0633988671940595E-2</v>
      </c>
      <c r="R16" s="20"/>
      <c r="S16" s="20">
        <v>5.2584127084430797E-2</v>
      </c>
      <c r="T16" s="20">
        <v>6.9220618216108906E-2</v>
      </c>
      <c r="U16" s="20">
        <v>0.10678678946878301</v>
      </c>
      <c r="V16" s="20">
        <v>8.91900794397298E-2</v>
      </c>
      <c r="W16" s="20">
        <v>9.827975325551E-2</v>
      </c>
      <c r="X16" s="20">
        <v>7.7590452718660496E-2</v>
      </c>
      <c r="Y16" s="20">
        <v>6.5029111379323698E-2</v>
      </c>
      <c r="Z16" s="20">
        <v>7.1937907460289302E-2</v>
      </c>
      <c r="AA16" s="20">
        <v>5.0943305355864603E-2</v>
      </c>
      <c r="AB16" s="20">
        <v>9.8971002786169202E-2</v>
      </c>
      <c r="AC16" s="20">
        <v>8.2069558697124498E-2</v>
      </c>
      <c r="AD16" s="20"/>
      <c r="AE16" s="20">
        <v>0.11037778120627401</v>
      </c>
      <c r="AF16" s="20">
        <v>6.0606490909244401E-2</v>
      </c>
      <c r="AG16" s="20">
        <v>5.4169007977180397E-2</v>
      </c>
      <c r="AH16" s="20"/>
      <c r="AI16" s="20">
        <v>0.11368116221777699</v>
      </c>
      <c r="AJ16" s="20">
        <v>4.66765714803941E-2</v>
      </c>
      <c r="AK16" s="20">
        <v>7.72499373184658E-2</v>
      </c>
      <c r="AL16" s="20">
        <v>0.18097774356759899</v>
      </c>
      <c r="AM16" s="20">
        <v>4.4427755655995702E-2</v>
      </c>
      <c r="AN16" s="20"/>
      <c r="AO16" s="20">
        <v>0.101595250873704</v>
      </c>
      <c r="AP16" s="20">
        <v>3.60424320596568E-2</v>
      </c>
      <c r="AQ16" s="20">
        <v>8.1110579141321498E-2</v>
      </c>
      <c r="AR16" s="20"/>
      <c r="AS16" s="20">
        <v>6.7921574498243806E-2</v>
      </c>
      <c r="AT16" s="20">
        <v>8.5237540371451107E-2</v>
      </c>
      <c r="AU16" s="20">
        <v>6.7708310056177501E-2</v>
      </c>
      <c r="AV16" s="20">
        <v>7.2760989214174496E-2</v>
      </c>
      <c r="AW16" s="20">
        <v>0.112108175882105</v>
      </c>
      <c r="AX16" s="20"/>
      <c r="AY16" s="20">
        <v>9.9080612286178094E-2</v>
      </c>
      <c r="AZ16" s="20">
        <v>8.1571673108071702E-2</v>
      </c>
      <c r="BA16" s="20">
        <v>9.1662678443115098E-2</v>
      </c>
      <c r="BB16" s="20">
        <v>5.8611537985336103E-2</v>
      </c>
      <c r="BC16" s="20">
        <v>6.7433883725983801E-2</v>
      </c>
      <c r="BD16" s="20">
        <v>7.5778157353414796E-2</v>
      </c>
      <c r="BE16" s="20">
        <v>9.4551089414560599E-2</v>
      </c>
      <c r="BF16" s="20">
        <v>5.8298854195508502E-2</v>
      </c>
      <c r="BG16" s="20">
        <v>6.1354275842182497E-2</v>
      </c>
      <c r="BH16" s="20">
        <v>9.9646484765486099E-2</v>
      </c>
      <c r="BI16" s="20">
        <v>8.7228376700756699E-2</v>
      </c>
      <c r="BJ16" s="20">
        <v>8.0071866284414095E-2</v>
      </c>
      <c r="BK16" s="20">
        <v>5.47657389647732E-2</v>
      </c>
      <c r="BL16" s="20">
        <v>9.3971127837188306E-2</v>
      </c>
      <c r="BM16" s="20">
        <v>7.7781404280671304E-2</v>
      </c>
      <c r="BN16" s="20">
        <v>2.99371261455561E-2</v>
      </c>
      <c r="BO16" s="20"/>
      <c r="BP16" s="20">
        <v>4.66181039014405E-2</v>
      </c>
      <c r="BQ16" s="20">
        <v>7.0600097953432694E-2</v>
      </c>
      <c r="BR16" s="20">
        <v>9.2289312142728105E-2</v>
      </c>
      <c r="BS16" s="20">
        <v>7.8308246507379706E-2</v>
      </c>
      <c r="BT16" s="20">
        <v>0.104913629281255</v>
      </c>
      <c r="BU16" s="20">
        <v>0.11814895998070001</v>
      </c>
      <c r="BV16" s="20"/>
      <c r="BW16" s="20">
        <v>6.0070598097357202E-2</v>
      </c>
      <c r="BX16" s="20">
        <v>7.0131839979202901E-2</v>
      </c>
      <c r="BY16" s="20">
        <v>7.7314461334615003E-2</v>
      </c>
      <c r="BZ16" s="20">
        <v>8.8073856282680496E-2</v>
      </c>
      <c r="CA16" s="20">
        <v>9.4304668355028307E-2</v>
      </c>
      <c r="CB16" s="20">
        <v>7.6909053461673801E-2</v>
      </c>
      <c r="CC16" s="20">
        <v>5.3134840837658501E-2</v>
      </c>
      <c r="CD16" s="20">
        <v>4.7242570631926599E-2</v>
      </c>
      <c r="CE16" s="20"/>
      <c r="CF16" s="20">
        <v>8.0794393373745596E-2</v>
      </c>
      <c r="CG16" s="20">
        <v>9.1296273280250695E-2</v>
      </c>
      <c r="CH16" s="20">
        <v>6.3458685084234398E-2</v>
      </c>
      <c r="CI16" s="20">
        <v>6.4413983356957097E-2</v>
      </c>
      <c r="CJ16" s="20">
        <v>8.4347780699217098E-2</v>
      </c>
      <c r="CK16" s="20"/>
      <c r="CL16" s="20">
        <v>3.5303597851475098E-2</v>
      </c>
      <c r="CM16" s="20"/>
      <c r="CN16" s="20">
        <v>6.4453684519538798E-2</v>
      </c>
      <c r="CO16" s="20">
        <v>8.6021025379070498E-2</v>
      </c>
      <c r="CP16" s="20">
        <v>9.3446497974071993E-2</v>
      </c>
    </row>
    <row r="17" spans="2:94" x14ac:dyDescent="0.35">
      <c r="B17" s="18" t="s">
        <v>147</v>
      </c>
      <c r="C17" s="21">
        <v>0.58202226419450298</v>
      </c>
      <c r="D17" s="21">
        <v>0.602323762730821</v>
      </c>
      <c r="E17" s="21">
        <v>0.55942455343013997</v>
      </c>
      <c r="F17" s="21"/>
      <c r="G17" s="21">
        <v>0.61175676905243603</v>
      </c>
      <c r="H17" s="21">
        <v>0.61355107607889403</v>
      </c>
      <c r="I17" s="21">
        <v>0.62602721259034499</v>
      </c>
      <c r="J17" s="21">
        <v>0.61024043972254105</v>
      </c>
      <c r="K17" s="21">
        <v>0.54746176869227103</v>
      </c>
      <c r="L17" s="21">
        <v>0.50080580612384396</v>
      </c>
      <c r="M17" s="21"/>
      <c r="N17" s="21">
        <v>0.61783064563984003</v>
      </c>
      <c r="O17" s="21">
        <v>0.59371731243319004</v>
      </c>
      <c r="P17" s="21">
        <v>0.57606226891825496</v>
      </c>
      <c r="Q17" s="21">
        <v>0.53424254057905196</v>
      </c>
      <c r="R17" s="21"/>
      <c r="S17" s="21">
        <v>0.63104239907195303</v>
      </c>
      <c r="T17" s="21">
        <v>0.581177501686723</v>
      </c>
      <c r="U17" s="21">
        <v>0.51249618210436299</v>
      </c>
      <c r="V17" s="21">
        <v>0.53891504248664102</v>
      </c>
      <c r="W17" s="21">
        <v>0.54427509749033098</v>
      </c>
      <c r="X17" s="21">
        <v>0.55898952863569795</v>
      </c>
      <c r="Y17" s="21">
        <v>0.63535588619294303</v>
      </c>
      <c r="Z17" s="21">
        <v>0.60953688059933797</v>
      </c>
      <c r="AA17" s="21">
        <v>0.60190936069677303</v>
      </c>
      <c r="AB17" s="21">
        <v>0.57182738604698302</v>
      </c>
      <c r="AC17" s="21">
        <v>0.59763485151656603</v>
      </c>
      <c r="AD17" s="21"/>
      <c r="AE17" s="21">
        <v>0.50904084378062697</v>
      </c>
      <c r="AF17" s="21">
        <v>0.64423002396726703</v>
      </c>
      <c r="AG17" s="21">
        <v>0.55626362189806899</v>
      </c>
      <c r="AH17" s="21"/>
      <c r="AI17" s="21">
        <v>0.501498491914939</v>
      </c>
      <c r="AJ17" s="21">
        <v>0.70132716426575703</v>
      </c>
      <c r="AK17" s="21">
        <v>0.61869613235856202</v>
      </c>
      <c r="AL17" s="21">
        <v>0.34961851149290302</v>
      </c>
      <c r="AM17" s="21">
        <v>0.54513655379644899</v>
      </c>
      <c r="AN17" s="21"/>
      <c r="AO17" s="21">
        <v>0.52333129863787498</v>
      </c>
      <c r="AP17" s="21">
        <v>0.74121595016030495</v>
      </c>
      <c r="AQ17" s="21">
        <v>0.59629193797181301</v>
      </c>
      <c r="AR17" s="21"/>
      <c r="AS17" s="21">
        <v>0.53021292686630495</v>
      </c>
      <c r="AT17" s="21">
        <v>0.55474351257891696</v>
      </c>
      <c r="AU17" s="21">
        <v>0.63729446365778997</v>
      </c>
      <c r="AV17" s="21">
        <v>0.66781404412472001</v>
      </c>
      <c r="AW17" s="21">
        <v>0.517630664461465</v>
      </c>
      <c r="AX17" s="21"/>
      <c r="AY17" s="21">
        <v>0.417027569503444</v>
      </c>
      <c r="AZ17" s="21">
        <v>0.472660649546637</v>
      </c>
      <c r="BA17" s="21">
        <v>0.52970562120824005</v>
      </c>
      <c r="BB17" s="21">
        <v>0.55497829029383305</v>
      </c>
      <c r="BC17" s="21">
        <v>0.58019255033739503</v>
      </c>
      <c r="BD17" s="21">
        <v>0.59666995536377998</v>
      </c>
      <c r="BE17" s="21">
        <v>0.53620129388411997</v>
      </c>
      <c r="BF17" s="21">
        <v>0.61107637091084999</v>
      </c>
      <c r="BG17" s="21">
        <v>0.61910616543754804</v>
      </c>
      <c r="BH17" s="21">
        <v>0.55078233816685096</v>
      </c>
      <c r="BI17" s="21">
        <v>0.60360449870699195</v>
      </c>
      <c r="BJ17" s="21">
        <v>0.67267490164170296</v>
      </c>
      <c r="BK17" s="21">
        <v>0.65483510062718797</v>
      </c>
      <c r="BL17" s="21">
        <v>0.65756880504861603</v>
      </c>
      <c r="BM17" s="21">
        <v>0.69847736640115698</v>
      </c>
      <c r="BN17" s="21">
        <v>0.77373366073400596</v>
      </c>
      <c r="BO17" s="21"/>
      <c r="BP17" s="21">
        <v>0.645314039377061</v>
      </c>
      <c r="BQ17" s="21">
        <v>0.61103180985353001</v>
      </c>
      <c r="BR17" s="21">
        <v>0.54467767871567296</v>
      </c>
      <c r="BS17" s="21">
        <v>0.56459153577731702</v>
      </c>
      <c r="BT17" s="21">
        <v>0.49747440470912302</v>
      </c>
      <c r="BU17" s="21">
        <v>0.49208776169414498</v>
      </c>
      <c r="BV17" s="21"/>
      <c r="BW17" s="21">
        <v>0.55297539836152998</v>
      </c>
      <c r="BX17" s="21">
        <v>0.59611284839281797</v>
      </c>
      <c r="BY17" s="21">
        <v>0.58564227243470002</v>
      </c>
      <c r="BZ17" s="21">
        <v>0.56605612731595101</v>
      </c>
      <c r="CA17" s="21">
        <v>0.563533976024025</v>
      </c>
      <c r="CB17" s="21">
        <v>0.63185687592204498</v>
      </c>
      <c r="CC17" s="21">
        <v>0.68527855054499998</v>
      </c>
      <c r="CD17" s="21">
        <v>0.61670343746966505</v>
      </c>
      <c r="CE17" s="21"/>
      <c r="CF17" s="21">
        <v>0.63382339242919306</v>
      </c>
      <c r="CG17" s="21">
        <v>0.57300870808271698</v>
      </c>
      <c r="CH17" s="21">
        <v>0.59128948591255104</v>
      </c>
      <c r="CI17" s="21">
        <v>0.56737867083680604</v>
      </c>
      <c r="CJ17" s="21">
        <v>0.51205801956417996</v>
      </c>
      <c r="CK17" s="21"/>
      <c r="CL17" s="21">
        <v>0.72032094442581596</v>
      </c>
      <c r="CM17" s="21"/>
      <c r="CN17" s="21">
        <v>0.61704472085361395</v>
      </c>
      <c r="CO17" s="21">
        <v>0.50387990177240605</v>
      </c>
      <c r="CP17" s="21">
        <v>0.56417802743346501</v>
      </c>
    </row>
    <row r="18" spans="2:94" x14ac:dyDescent="0.35">
      <c r="B18" s="16"/>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CP21"/>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2300</v>
      </c>
      <c r="D7" s="10">
        <v>1154</v>
      </c>
      <c r="E7" s="10">
        <v>1140</v>
      </c>
      <c r="F7" s="10"/>
      <c r="G7" s="10">
        <v>336</v>
      </c>
      <c r="H7" s="10">
        <v>415</v>
      </c>
      <c r="I7" s="10">
        <v>420</v>
      </c>
      <c r="J7" s="10">
        <v>387</v>
      </c>
      <c r="K7" s="10">
        <v>333</v>
      </c>
      <c r="L7" s="10">
        <v>409</v>
      </c>
      <c r="M7" s="10"/>
      <c r="N7" s="10">
        <v>610</v>
      </c>
      <c r="O7" s="10">
        <v>624</v>
      </c>
      <c r="P7" s="10">
        <v>497</v>
      </c>
      <c r="Q7" s="10">
        <v>561</v>
      </c>
      <c r="R7" s="10"/>
      <c r="S7" s="10">
        <v>307</v>
      </c>
      <c r="T7" s="10">
        <v>332</v>
      </c>
      <c r="U7" s="10">
        <v>200</v>
      </c>
      <c r="V7" s="10">
        <v>223</v>
      </c>
      <c r="W7" s="10">
        <v>168</v>
      </c>
      <c r="X7" s="10">
        <v>201</v>
      </c>
      <c r="Y7" s="10">
        <v>203</v>
      </c>
      <c r="Z7" s="10">
        <v>95</v>
      </c>
      <c r="AA7" s="10">
        <v>254</v>
      </c>
      <c r="AB7" s="10">
        <v>191</v>
      </c>
      <c r="AC7" s="10">
        <v>126</v>
      </c>
      <c r="AD7" s="10"/>
      <c r="AE7" s="10">
        <v>816</v>
      </c>
      <c r="AF7" s="10">
        <v>899</v>
      </c>
      <c r="AG7" s="10">
        <v>361</v>
      </c>
      <c r="AH7" s="10"/>
      <c r="AI7" s="10">
        <v>779</v>
      </c>
      <c r="AJ7" s="10">
        <v>681</v>
      </c>
      <c r="AK7" s="10">
        <v>156</v>
      </c>
      <c r="AL7" s="10">
        <v>37</v>
      </c>
      <c r="AM7" s="10">
        <v>318</v>
      </c>
      <c r="AN7" s="10"/>
      <c r="AO7" s="10">
        <v>424</v>
      </c>
      <c r="AP7" s="10">
        <v>841</v>
      </c>
      <c r="AQ7" s="10">
        <v>169</v>
      </c>
      <c r="AR7" s="10"/>
      <c r="AS7" s="10">
        <v>533</v>
      </c>
      <c r="AT7" s="10">
        <v>524</v>
      </c>
      <c r="AU7" s="10">
        <v>610</v>
      </c>
      <c r="AV7" s="10">
        <v>273</v>
      </c>
      <c r="AW7" s="10">
        <v>29</v>
      </c>
      <c r="AX7" s="10"/>
      <c r="AY7" s="10">
        <v>18</v>
      </c>
      <c r="AZ7" s="10">
        <v>110</v>
      </c>
      <c r="BA7" s="10">
        <v>149</v>
      </c>
      <c r="BB7" s="10">
        <v>159</v>
      </c>
      <c r="BC7" s="10">
        <v>219</v>
      </c>
      <c r="BD7" s="10">
        <v>259</v>
      </c>
      <c r="BE7" s="10">
        <v>229</v>
      </c>
      <c r="BF7" s="10">
        <v>163</v>
      </c>
      <c r="BG7" s="10">
        <v>153</v>
      </c>
      <c r="BH7" s="10">
        <v>136</v>
      </c>
      <c r="BI7" s="10">
        <v>183</v>
      </c>
      <c r="BJ7" s="10">
        <v>120</v>
      </c>
      <c r="BK7" s="10">
        <v>100</v>
      </c>
      <c r="BL7" s="10">
        <v>52</v>
      </c>
      <c r="BM7" s="10">
        <v>49</v>
      </c>
      <c r="BN7" s="10">
        <v>90</v>
      </c>
      <c r="BO7" s="10"/>
      <c r="BP7" s="10">
        <v>528</v>
      </c>
      <c r="BQ7" s="10">
        <v>657</v>
      </c>
      <c r="BR7" s="10">
        <v>297</v>
      </c>
      <c r="BS7" s="10">
        <v>456</v>
      </c>
      <c r="BT7" s="10">
        <v>234</v>
      </c>
      <c r="BU7" s="10">
        <v>127</v>
      </c>
      <c r="BV7" s="10"/>
      <c r="BW7" s="10">
        <v>97</v>
      </c>
      <c r="BX7" s="10">
        <v>516</v>
      </c>
      <c r="BY7" s="10">
        <v>666</v>
      </c>
      <c r="BZ7" s="10">
        <v>453</v>
      </c>
      <c r="CA7" s="10">
        <v>210</v>
      </c>
      <c r="CB7" s="10">
        <v>96</v>
      </c>
      <c r="CC7" s="10">
        <v>56</v>
      </c>
      <c r="CD7" s="10">
        <v>92</v>
      </c>
      <c r="CE7" s="10"/>
      <c r="CF7" s="10">
        <v>198</v>
      </c>
      <c r="CG7" s="10">
        <v>804</v>
      </c>
      <c r="CH7" s="10">
        <v>873</v>
      </c>
      <c r="CI7" s="10">
        <v>333</v>
      </c>
      <c r="CJ7" s="10">
        <v>92</v>
      </c>
      <c r="CK7" s="10"/>
      <c r="CL7" s="10">
        <v>244</v>
      </c>
      <c r="CM7" s="10"/>
      <c r="CN7" s="10">
        <v>1298</v>
      </c>
      <c r="CO7" s="10">
        <v>454</v>
      </c>
      <c r="CP7" s="10">
        <v>548</v>
      </c>
    </row>
    <row r="8" spans="2:94" ht="30" customHeight="1" x14ac:dyDescent="0.35">
      <c r="B8" s="11" t="s">
        <v>20</v>
      </c>
      <c r="C8" s="11">
        <v>2298</v>
      </c>
      <c r="D8" s="11">
        <v>1141</v>
      </c>
      <c r="E8" s="11">
        <v>1151</v>
      </c>
      <c r="F8" s="11"/>
      <c r="G8" s="11">
        <v>328</v>
      </c>
      <c r="H8" s="11">
        <v>401</v>
      </c>
      <c r="I8" s="11">
        <v>410</v>
      </c>
      <c r="J8" s="11">
        <v>379</v>
      </c>
      <c r="K8" s="11">
        <v>315</v>
      </c>
      <c r="L8" s="11">
        <v>466</v>
      </c>
      <c r="M8" s="11"/>
      <c r="N8" s="11">
        <v>593</v>
      </c>
      <c r="O8" s="11">
        <v>610</v>
      </c>
      <c r="P8" s="11">
        <v>500</v>
      </c>
      <c r="Q8" s="11">
        <v>587</v>
      </c>
      <c r="R8" s="11"/>
      <c r="S8" s="11">
        <v>316</v>
      </c>
      <c r="T8" s="11">
        <v>324</v>
      </c>
      <c r="U8" s="11">
        <v>202</v>
      </c>
      <c r="V8" s="11">
        <v>212</v>
      </c>
      <c r="W8" s="11">
        <v>166</v>
      </c>
      <c r="X8" s="11">
        <v>207</v>
      </c>
      <c r="Y8" s="11">
        <v>192</v>
      </c>
      <c r="Z8" s="11">
        <v>94</v>
      </c>
      <c r="AA8" s="11">
        <v>243</v>
      </c>
      <c r="AB8" s="11">
        <v>216</v>
      </c>
      <c r="AC8" s="11">
        <v>125</v>
      </c>
      <c r="AD8" s="11"/>
      <c r="AE8" s="11">
        <v>827</v>
      </c>
      <c r="AF8" s="11">
        <v>900</v>
      </c>
      <c r="AG8" s="11">
        <v>355</v>
      </c>
      <c r="AH8" s="11"/>
      <c r="AI8" s="11">
        <v>789</v>
      </c>
      <c r="AJ8" s="11">
        <v>671</v>
      </c>
      <c r="AK8" s="11">
        <v>156</v>
      </c>
      <c r="AL8" s="11">
        <v>38</v>
      </c>
      <c r="AM8" s="11">
        <v>314</v>
      </c>
      <c r="AN8" s="11"/>
      <c r="AO8" s="11">
        <v>428</v>
      </c>
      <c r="AP8" s="11">
        <v>831</v>
      </c>
      <c r="AQ8" s="11">
        <v>170</v>
      </c>
      <c r="AR8" s="11"/>
      <c r="AS8" s="11">
        <v>544</v>
      </c>
      <c r="AT8" s="11">
        <v>522</v>
      </c>
      <c r="AU8" s="11">
        <v>601</v>
      </c>
      <c r="AV8" s="11">
        <v>265</v>
      </c>
      <c r="AW8" s="11">
        <v>29</v>
      </c>
      <c r="AX8" s="11"/>
      <c r="AY8" s="11">
        <v>17</v>
      </c>
      <c r="AZ8" s="11">
        <v>109</v>
      </c>
      <c r="BA8" s="11">
        <v>153</v>
      </c>
      <c r="BB8" s="11">
        <v>161</v>
      </c>
      <c r="BC8" s="11">
        <v>222</v>
      </c>
      <c r="BD8" s="11">
        <v>263</v>
      </c>
      <c r="BE8" s="11">
        <v>231</v>
      </c>
      <c r="BF8" s="11">
        <v>163</v>
      </c>
      <c r="BG8" s="11">
        <v>152</v>
      </c>
      <c r="BH8" s="11">
        <v>134</v>
      </c>
      <c r="BI8" s="11">
        <v>179</v>
      </c>
      <c r="BJ8" s="11">
        <v>119</v>
      </c>
      <c r="BK8" s="11">
        <v>98</v>
      </c>
      <c r="BL8" s="11">
        <v>51</v>
      </c>
      <c r="BM8" s="11">
        <v>47</v>
      </c>
      <c r="BN8" s="11">
        <v>87</v>
      </c>
      <c r="BO8" s="11"/>
      <c r="BP8" s="11">
        <v>525</v>
      </c>
      <c r="BQ8" s="11">
        <v>655</v>
      </c>
      <c r="BR8" s="11">
        <v>296</v>
      </c>
      <c r="BS8" s="11">
        <v>457</v>
      </c>
      <c r="BT8" s="11">
        <v>236</v>
      </c>
      <c r="BU8" s="11">
        <v>129</v>
      </c>
      <c r="BV8" s="11"/>
      <c r="BW8" s="11">
        <v>96</v>
      </c>
      <c r="BX8" s="11">
        <v>518</v>
      </c>
      <c r="BY8" s="11">
        <v>671</v>
      </c>
      <c r="BZ8" s="11">
        <v>453</v>
      </c>
      <c r="CA8" s="11">
        <v>208</v>
      </c>
      <c r="CB8" s="11">
        <v>95</v>
      </c>
      <c r="CC8" s="11">
        <v>56</v>
      </c>
      <c r="CD8" s="11">
        <v>89</v>
      </c>
      <c r="CE8" s="11"/>
      <c r="CF8" s="11">
        <v>202</v>
      </c>
      <c r="CG8" s="11">
        <v>810</v>
      </c>
      <c r="CH8" s="11">
        <v>869</v>
      </c>
      <c r="CI8" s="11">
        <v>327</v>
      </c>
      <c r="CJ8" s="11">
        <v>90</v>
      </c>
      <c r="CK8" s="11"/>
      <c r="CL8" s="11">
        <v>244</v>
      </c>
      <c r="CM8" s="11"/>
      <c r="CN8" s="11">
        <v>1293</v>
      </c>
      <c r="CO8" s="11">
        <v>453</v>
      </c>
      <c r="CP8" s="11">
        <v>552</v>
      </c>
    </row>
    <row r="9" spans="2:94" x14ac:dyDescent="0.35">
      <c r="B9" s="18" t="s">
        <v>427</v>
      </c>
      <c r="C9" s="17">
        <v>0.20709762387554301</v>
      </c>
      <c r="D9" s="17">
        <v>0.23881908332941701</v>
      </c>
      <c r="E9" s="17">
        <v>0.17589376578949401</v>
      </c>
      <c r="F9" s="17"/>
      <c r="G9" s="17">
        <v>0.25330764246177301</v>
      </c>
      <c r="H9" s="17">
        <v>0.219489653302431</v>
      </c>
      <c r="I9" s="17">
        <v>0.21203711022621699</v>
      </c>
      <c r="J9" s="17">
        <v>0.19714492029726099</v>
      </c>
      <c r="K9" s="17">
        <v>0.203479701598722</v>
      </c>
      <c r="L9" s="17">
        <v>0.17009784499200001</v>
      </c>
      <c r="M9" s="17"/>
      <c r="N9" s="17">
        <v>0.224007197617443</v>
      </c>
      <c r="O9" s="17">
        <v>0.19135987609924501</v>
      </c>
      <c r="P9" s="17">
        <v>0.21234038392877899</v>
      </c>
      <c r="Q9" s="17">
        <v>0.19828031820716799</v>
      </c>
      <c r="R9" s="17"/>
      <c r="S9" s="17">
        <v>0.23280135259036899</v>
      </c>
      <c r="T9" s="17">
        <v>0.21901170705064599</v>
      </c>
      <c r="U9" s="17">
        <v>0.16997662295022201</v>
      </c>
      <c r="V9" s="17">
        <v>0.174647963805277</v>
      </c>
      <c r="W9" s="17">
        <v>0.14975347358319899</v>
      </c>
      <c r="X9" s="17">
        <v>0.17050952787016099</v>
      </c>
      <c r="Y9" s="17">
        <v>0.26023110963763602</v>
      </c>
      <c r="Z9" s="17">
        <v>0.23865775909970699</v>
      </c>
      <c r="AA9" s="17">
        <v>0.23396948020139199</v>
      </c>
      <c r="AB9" s="17">
        <v>0.179992379763766</v>
      </c>
      <c r="AC9" s="17">
        <v>0.25266982707811397</v>
      </c>
      <c r="AD9" s="17"/>
      <c r="AE9" s="17">
        <v>0.16321157532733399</v>
      </c>
      <c r="AF9" s="17">
        <v>0.24054601918914201</v>
      </c>
      <c r="AG9" s="17">
        <v>0.219732924456948</v>
      </c>
      <c r="AH9" s="17"/>
      <c r="AI9" s="17">
        <v>0.15494291652268399</v>
      </c>
      <c r="AJ9" s="17">
        <v>0.290222677164443</v>
      </c>
      <c r="AK9" s="17">
        <v>0.25788234470941601</v>
      </c>
      <c r="AL9" s="17">
        <v>7.9494120778142205E-2</v>
      </c>
      <c r="AM9" s="17">
        <v>0.146284248164021</v>
      </c>
      <c r="AN9" s="17"/>
      <c r="AO9" s="17">
        <v>0.183613302296044</v>
      </c>
      <c r="AP9" s="17">
        <v>0.272369773359316</v>
      </c>
      <c r="AQ9" s="17">
        <v>0.26071267513336399</v>
      </c>
      <c r="AR9" s="17"/>
      <c r="AS9" s="17">
        <v>0.177097290163265</v>
      </c>
      <c r="AT9" s="17">
        <v>0.20337533828991999</v>
      </c>
      <c r="AU9" s="17">
        <v>0.216461425760025</v>
      </c>
      <c r="AV9" s="17">
        <v>0.27426359955731</v>
      </c>
      <c r="AW9" s="17">
        <v>0.167543447591087</v>
      </c>
      <c r="AX9" s="17"/>
      <c r="AY9" s="17">
        <v>0.33000689763911101</v>
      </c>
      <c r="AZ9" s="17">
        <v>0.195577463111371</v>
      </c>
      <c r="BA9" s="17">
        <v>0.228305038846282</v>
      </c>
      <c r="BB9" s="17">
        <v>0.15949426666573499</v>
      </c>
      <c r="BC9" s="17">
        <v>0.234396043245752</v>
      </c>
      <c r="BD9" s="17">
        <v>0.23424418601936201</v>
      </c>
      <c r="BE9" s="17">
        <v>0.17165892434414901</v>
      </c>
      <c r="BF9" s="17">
        <v>0.204058162056834</v>
      </c>
      <c r="BG9" s="17">
        <v>0.20539220262576899</v>
      </c>
      <c r="BH9" s="17">
        <v>0.18687325884365799</v>
      </c>
      <c r="BI9" s="17">
        <v>0.2042949764401</v>
      </c>
      <c r="BJ9" s="17">
        <v>0.143967802146828</v>
      </c>
      <c r="BK9" s="17">
        <v>0.19759748832583501</v>
      </c>
      <c r="BL9" s="17">
        <v>0.30556513645347</v>
      </c>
      <c r="BM9" s="17">
        <v>0.32500232213352298</v>
      </c>
      <c r="BN9" s="17">
        <v>0.343999039911146</v>
      </c>
      <c r="BO9" s="17"/>
      <c r="BP9" s="17">
        <v>0.244008465802421</v>
      </c>
      <c r="BQ9" s="17">
        <v>0.19541546823761899</v>
      </c>
      <c r="BR9" s="17">
        <v>0.17456750445522701</v>
      </c>
      <c r="BS9" s="17">
        <v>0.22237813823154501</v>
      </c>
      <c r="BT9" s="17">
        <v>0.192695030296199</v>
      </c>
      <c r="BU9" s="17">
        <v>0.16459239336527001</v>
      </c>
      <c r="BV9" s="17"/>
      <c r="BW9" s="17">
        <v>0.25649666464924897</v>
      </c>
      <c r="BX9" s="17">
        <v>0.21776595046224101</v>
      </c>
      <c r="BY9" s="17">
        <v>0.216800388593162</v>
      </c>
      <c r="BZ9" s="17">
        <v>0.204190406767741</v>
      </c>
      <c r="CA9" s="17">
        <v>0.18764625146009101</v>
      </c>
      <c r="CB9" s="17">
        <v>0.13576675315744799</v>
      </c>
      <c r="CC9" s="17">
        <v>0.33386457917718998</v>
      </c>
      <c r="CD9" s="17">
        <v>0.159761487682715</v>
      </c>
      <c r="CE9" s="17"/>
      <c r="CF9" s="17">
        <v>0.300717911660418</v>
      </c>
      <c r="CG9" s="17">
        <v>0.20756709786188901</v>
      </c>
      <c r="CH9" s="17">
        <v>0.17798517417714499</v>
      </c>
      <c r="CI9" s="17">
        <v>0.231317999769004</v>
      </c>
      <c r="CJ9" s="17">
        <v>0.18635051279218501</v>
      </c>
      <c r="CK9" s="17"/>
      <c r="CL9" s="17">
        <v>0.17767286217248901</v>
      </c>
      <c r="CM9" s="17"/>
      <c r="CN9" s="17">
        <v>0.23066676518643001</v>
      </c>
      <c r="CO9" s="17">
        <v>0.13015710302273001</v>
      </c>
      <c r="CP9" s="17">
        <v>0.215053206780387</v>
      </c>
    </row>
    <row r="10" spans="2:94" x14ac:dyDescent="0.35">
      <c r="B10" s="18" t="s">
        <v>428</v>
      </c>
      <c r="C10" s="17">
        <v>0.26365225870450798</v>
      </c>
      <c r="D10" s="17">
        <v>0.27047126277306999</v>
      </c>
      <c r="E10" s="17">
        <v>0.25740184595305199</v>
      </c>
      <c r="F10" s="17"/>
      <c r="G10" s="17">
        <v>0.29121917040346501</v>
      </c>
      <c r="H10" s="17">
        <v>0.292940125039236</v>
      </c>
      <c r="I10" s="17">
        <v>0.28346382465382303</v>
      </c>
      <c r="J10" s="17">
        <v>0.28667697657811497</v>
      </c>
      <c r="K10" s="17">
        <v>0.22093804653670099</v>
      </c>
      <c r="L10" s="17">
        <v>0.21166729567327</v>
      </c>
      <c r="M10" s="17"/>
      <c r="N10" s="17">
        <v>0.28044300712293502</v>
      </c>
      <c r="O10" s="17">
        <v>0.282526244576422</v>
      </c>
      <c r="P10" s="17">
        <v>0.26275574105539801</v>
      </c>
      <c r="Q10" s="17">
        <v>0.23141583283101699</v>
      </c>
      <c r="R10" s="17"/>
      <c r="S10" s="17">
        <v>0.34154566836457401</v>
      </c>
      <c r="T10" s="17">
        <v>0.24682622734029</v>
      </c>
      <c r="U10" s="17">
        <v>0.28207566574950399</v>
      </c>
      <c r="V10" s="17">
        <v>0.27362360222451598</v>
      </c>
      <c r="W10" s="17">
        <v>0.25999325221546798</v>
      </c>
      <c r="X10" s="17">
        <v>0.233087510257425</v>
      </c>
      <c r="Y10" s="17">
        <v>0.218575703420753</v>
      </c>
      <c r="Z10" s="17">
        <v>0.24709237208743001</v>
      </c>
      <c r="AA10" s="17">
        <v>0.23246591940178299</v>
      </c>
      <c r="AB10" s="17">
        <v>0.306187493068517</v>
      </c>
      <c r="AC10" s="17">
        <v>0.187855666553505</v>
      </c>
      <c r="AD10" s="17"/>
      <c r="AE10" s="17">
        <v>0.229461475259568</v>
      </c>
      <c r="AF10" s="17">
        <v>0.30299795533346902</v>
      </c>
      <c r="AG10" s="17">
        <v>0.23341787151299501</v>
      </c>
      <c r="AH10" s="17"/>
      <c r="AI10" s="17">
        <v>0.22829836736752901</v>
      </c>
      <c r="AJ10" s="17">
        <v>0.32854284246834697</v>
      </c>
      <c r="AK10" s="17">
        <v>0.28050088131126399</v>
      </c>
      <c r="AL10" s="17">
        <v>0.15730833303852201</v>
      </c>
      <c r="AM10" s="17">
        <v>0.214125203718186</v>
      </c>
      <c r="AN10" s="17"/>
      <c r="AO10" s="17">
        <v>0.25605884815485003</v>
      </c>
      <c r="AP10" s="17">
        <v>0.316211368189803</v>
      </c>
      <c r="AQ10" s="17">
        <v>0.30327359262139297</v>
      </c>
      <c r="AR10" s="17"/>
      <c r="AS10" s="17">
        <v>0.23304615659762501</v>
      </c>
      <c r="AT10" s="17">
        <v>0.25308802332060099</v>
      </c>
      <c r="AU10" s="17">
        <v>0.28011483978736801</v>
      </c>
      <c r="AV10" s="17">
        <v>0.33257787687391699</v>
      </c>
      <c r="AW10" s="17">
        <v>0.27449455545196699</v>
      </c>
      <c r="AX10" s="17"/>
      <c r="AY10" s="17">
        <v>0.16625008397520899</v>
      </c>
      <c r="AZ10" s="17">
        <v>0.27591760358825501</v>
      </c>
      <c r="BA10" s="17">
        <v>0.24482242446020799</v>
      </c>
      <c r="BB10" s="17">
        <v>0.240850400228622</v>
      </c>
      <c r="BC10" s="17">
        <v>0.27163203842012301</v>
      </c>
      <c r="BD10" s="17">
        <v>0.30445113330768597</v>
      </c>
      <c r="BE10" s="17">
        <v>0.23082167336481099</v>
      </c>
      <c r="BF10" s="17">
        <v>0.25349168439367498</v>
      </c>
      <c r="BG10" s="17">
        <v>0.23760471987346499</v>
      </c>
      <c r="BH10" s="17">
        <v>0.29562591840275498</v>
      </c>
      <c r="BI10" s="17">
        <v>0.255865232941486</v>
      </c>
      <c r="BJ10" s="17">
        <v>0.33326506136217499</v>
      </c>
      <c r="BK10" s="17">
        <v>0.30590497848989101</v>
      </c>
      <c r="BL10" s="17">
        <v>0.20797547835438701</v>
      </c>
      <c r="BM10" s="17">
        <v>0.243671251239333</v>
      </c>
      <c r="BN10" s="17">
        <v>0.34901813995785402</v>
      </c>
      <c r="BO10" s="17"/>
      <c r="BP10" s="17">
        <v>0.32134726266532798</v>
      </c>
      <c r="BQ10" s="17">
        <v>0.25947372525479501</v>
      </c>
      <c r="BR10" s="17">
        <v>0.283068083313265</v>
      </c>
      <c r="BS10" s="17">
        <v>0.223040767067191</v>
      </c>
      <c r="BT10" s="17">
        <v>0.201855774877543</v>
      </c>
      <c r="BU10" s="17">
        <v>0.264633070999228</v>
      </c>
      <c r="BV10" s="17"/>
      <c r="BW10" s="17">
        <v>0.210103157019352</v>
      </c>
      <c r="BX10" s="17">
        <v>0.27111257598691102</v>
      </c>
      <c r="BY10" s="17">
        <v>0.276312864113815</v>
      </c>
      <c r="BZ10" s="17">
        <v>0.242417726741816</v>
      </c>
      <c r="CA10" s="17">
        <v>0.285964361467335</v>
      </c>
      <c r="CB10" s="17">
        <v>0.336930668499137</v>
      </c>
      <c r="CC10" s="17">
        <v>0.32130770665134301</v>
      </c>
      <c r="CD10" s="17">
        <v>0.21604236595656401</v>
      </c>
      <c r="CE10" s="17"/>
      <c r="CF10" s="17">
        <v>0.23877093769170099</v>
      </c>
      <c r="CG10" s="17">
        <v>0.25969377466407001</v>
      </c>
      <c r="CH10" s="17">
        <v>0.28593532662756599</v>
      </c>
      <c r="CI10" s="17">
        <v>0.24212953477198901</v>
      </c>
      <c r="CJ10" s="17">
        <v>0.21817618509845099</v>
      </c>
      <c r="CK10" s="17"/>
      <c r="CL10" s="17">
        <v>0.31251152025655199</v>
      </c>
      <c r="CM10" s="17"/>
      <c r="CN10" s="17">
        <v>0.27544382855106198</v>
      </c>
      <c r="CO10" s="17">
        <v>0.25108993049429601</v>
      </c>
      <c r="CP10" s="17">
        <v>0.24633364099831501</v>
      </c>
    </row>
    <row r="11" spans="2:94" x14ac:dyDescent="0.35">
      <c r="B11" s="18" t="s">
        <v>429</v>
      </c>
      <c r="C11" s="17">
        <v>0.20795877986761999</v>
      </c>
      <c r="D11" s="17">
        <v>0.18751680566973999</v>
      </c>
      <c r="E11" s="17">
        <v>0.22669472255460699</v>
      </c>
      <c r="F11" s="17"/>
      <c r="G11" s="17">
        <v>0.21424400912395</v>
      </c>
      <c r="H11" s="17">
        <v>0.240780746411763</v>
      </c>
      <c r="I11" s="17">
        <v>0.23659372464558701</v>
      </c>
      <c r="J11" s="17">
        <v>0.19068262024705701</v>
      </c>
      <c r="K11" s="17">
        <v>0.20789414618955601</v>
      </c>
      <c r="L11" s="17">
        <v>0.164159158408477</v>
      </c>
      <c r="M11" s="17"/>
      <c r="N11" s="17">
        <v>0.193037727949009</v>
      </c>
      <c r="O11" s="17">
        <v>0.22147140289775</v>
      </c>
      <c r="P11" s="17">
        <v>0.22605687675665601</v>
      </c>
      <c r="Q11" s="17">
        <v>0.194584232666311</v>
      </c>
      <c r="R11" s="17"/>
      <c r="S11" s="17">
        <v>0.190207977914437</v>
      </c>
      <c r="T11" s="17">
        <v>0.20920745526776699</v>
      </c>
      <c r="U11" s="17">
        <v>0.18079400138785601</v>
      </c>
      <c r="V11" s="17">
        <v>0.21254997563224201</v>
      </c>
      <c r="W11" s="17">
        <v>0.26154618121165302</v>
      </c>
      <c r="X11" s="17">
        <v>0.27926067195448201</v>
      </c>
      <c r="Y11" s="17">
        <v>0.237689321582677</v>
      </c>
      <c r="Z11" s="17">
        <v>0.189309117718335</v>
      </c>
      <c r="AA11" s="17">
        <v>0.20970752199659901</v>
      </c>
      <c r="AB11" s="17">
        <v>0.125040005485578</v>
      </c>
      <c r="AC11" s="17">
        <v>0.20444414343735401</v>
      </c>
      <c r="AD11" s="17"/>
      <c r="AE11" s="17">
        <v>0.199748279235021</v>
      </c>
      <c r="AF11" s="17">
        <v>0.20484606431633001</v>
      </c>
      <c r="AG11" s="17">
        <v>0.22945471491969399</v>
      </c>
      <c r="AH11" s="17"/>
      <c r="AI11" s="17">
        <v>0.212807123020576</v>
      </c>
      <c r="AJ11" s="17">
        <v>0.18151997145854501</v>
      </c>
      <c r="AK11" s="17">
        <v>0.197221222895477</v>
      </c>
      <c r="AL11" s="17">
        <v>0.13467336392566101</v>
      </c>
      <c r="AM11" s="17">
        <v>0.268894670875579</v>
      </c>
      <c r="AN11" s="17"/>
      <c r="AO11" s="17">
        <v>0.21691867283671601</v>
      </c>
      <c r="AP11" s="17">
        <v>0.20579527471651801</v>
      </c>
      <c r="AQ11" s="17">
        <v>0.207923961556986</v>
      </c>
      <c r="AR11" s="17"/>
      <c r="AS11" s="17">
        <v>0.19321559008651401</v>
      </c>
      <c r="AT11" s="17">
        <v>0.20831742738992401</v>
      </c>
      <c r="AU11" s="17">
        <v>0.21085422946454099</v>
      </c>
      <c r="AV11" s="17">
        <v>0.213146087097559</v>
      </c>
      <c r="AW11" s="17">
        <v>0.20906244056325099</v>
      </c>
      <c r="AX11" s="17"/>
      <c r="AY11" s="17">
        <v>0.17263533229167699</v>
      </c>
      <c r="AZ11" s="17">
        <v>0.18899994439232601</v>
      </c>
      <c r="BA11" s="17">
        <v>0.180565574249516</v>
      </c>
      <c r="BB11" s="17">
        <v>0.21378038805810901</v>
      </c>
      <c r="BC11" s="17">
        <v>0.18910551770687301</v>
      </c>
      <c r="BD11" s="17">
        <v>0.189277366924549</v>
      </c>
      <c r="BE11" s="17">
        <v>0.224923241445219</v>
      </c>
      <c r="BF11" s="17">
        <v>0.270559108769587</v>
      </c>
      <c r="BG11" s="17">
        <v>0.238302929976316</v>
      </c>
      <c r="BH11" s="17">
        <v>0.19432444539056501</v>
      </c>
      <c r="BI11" s="17">
        <v>0.223017178555493</v>
      </c>
      <c r="BJ11" s="17">
        <v>0.227676228999113</v>
      </c>
      <c r="BK11" s="17">
        <v>0.22660539264058899</v>
      </c>
      <c r="BL11" s="17">
        <v>0.12024562849452899</v>
      </c>
      <c r="BM11" s="17">
        <v>0.164686757637695</v>
      </c>
      <c r="BN11" s="17">
        <v>0.15514726666669201</v>
      </c>
      <c r="BO11" s="17"/>
      <c r="BP11" s="17">
        <v>0.19913267376713001</v>
      </c>
      <c r="BQ11" s="17">
        <v>0.20637107786672701</v>
      </c>
      <c r="BR11" s="17">
        <v>0.210143732746078</v>
      </c>
      <c r="BS11" s="17">
        <v>0.207984598384582</v>
      </c>
      <c r="BT11" s="17">
        <v>0.223346842120454</v>
      </c>
      <c r="BU11" s="17">
        <v>0.21291680358269399</v>
      </c>
      <c r="BV11" s="17"/>
      <c r="BW11" s="17">
        <v>0.28617479258846501</v>
      </c>
      <c r="BX11" s="17">
        <v>0.18937066554403001</v>
      </c>
      <c r="BY11" s="17">
        <v>0.194637678694975</v>
      </c>
      <c r="BZ11" s="17">
        <v>0.21687293235114999</v>
      </c>
      <c r="CA11" s="17">
        <v>0.23203534890945801</v>
      </c>
      <c r="CB11" s="17">
        <v>0.266270256154997</v>
      </c>
      <c r="CC11" s="17">
        <v>0.122311481503416</v>
      </c>
      <c r="CD11" s="17">
        <v>0.267205499111142</v>
      </c>
      <c r="CE11" s="17"/>
      <c r="CF11" s="17">
        <v>0.15381359676828499</v>
      </c>
      <c r="CG11" s="17">
        <v>0.18633559186680801</v>
      </c>
      <c r="CH11" s="17">
        <v>0.23747247856204501</v>
      </c>
      <c r="CI11" s="17">
        <v>0.22661290471189999</v>
      </c>
      <c r="CJ11" s="17">
        <v>0.17090258034460701</v>
      </c>
      <c r="CK11" s="17"/>
      <c r="CL11" s="17">
        <v>0.24081798971482599</v>
      </c>
      <c r="CM11" s="17"/>
      <c r="CN11" s="17">
        <v>0.190302426143512</v>
      </c>
      <c r="CO11" s="17">
        <v>0.25660820806490497</v>
      </c>
      <c r="CP11" s="17">
        <v>0.20938233779687301</v>
      </c>
    </row>
    <row r="12" spans="2:94" ht="29" x14ac:dyDescent="0.35">
      <c r="B12" s="18" t="s">
        <v>430</v>
      </c>
      <c r="C12" s="17">
        <v>0.21415951713762699</v>
      </c>
      <c r="D12" s="17">
        <v>0.209280315890022</v>
      </c>
      <c r="E12" s="17">
        <v>0.220114676072695</v>
      </c>
      <c r="F12" s="17"/>
      <c r="G12" s="17">
        <v>0.16734515308804901</v>
      </c>
      <c r="H12" s="17">
        <v>0.16907624326739401</v>
      </c>
      <c r="I12" s="17">
        <v>0.18437362459824899</v>
      </c>
      <c r="J12" s="17">
        <v>0.21122274448238501</v>
      </c>
      <c r="K12" s="17">
        <v>0.24608132266658</v>
      </c>
      <c r="L12" s="17">
        <v>0.29301180637507601</v>
      </c>
      <c r="M12" s="17"/>
      <c r="N12" s="17">
        <v>0.20462632997616001</v>
      </c>
      <c r="O12" s="17">
        <v>0.20399621742104199</v>
      </c>
      <c r="P12" s="17">
        <v>0.18265765792963801</v>
      </c>
      <c r="Q12" s="17">
        <v>0.25874584362174802</v>
      </c>
      <c r="R12" s="17"/>
      <c r="S12" s="17">
        <v>0.142174702250246</v>
      </c>
      <c r="T12" s="17">
        <v>0.19980635628211199</v>
      </c>
      <c r="U12" s="17">
        <v>0.269790093309143</v>
      </c>
      <c r="V12" s="17">
        <v>0.21947371420034201</v>
      </c>
      <c r="W12" s="17">
        <v>0.239872654608771</v>
      </c>
      <c r="X12" s="17">
        <v>0.16914216476997199</v>
      </c>
      <c r="Y12" s="17">
        <v>0.20663062206602001</v>
      </c>
      <c r="Z12" s="17">
        <v>0.18825920272001201</v>
      </c>
      <c r="AA12" s="17">
        <v>0.25332404605514802</v>
      </c>
      <c r="AB12" s="17">
        <v>0.26651128239358701</v>
      </c>
      <c r="AC12" s="17">
        <v>0.239243889425791</v>
      </c>
      <c r="AD12" s="17"/>
      <c r="AE12" s="17">
        <v>0.26556019761553401</v>
      </c>
      <c r="AF12" s="17">
        <v>0.17602798679210599</v>
      </c>
      <c r="AG12" s="17">
        <v>0.20675776408772201</v>
      </c>
      <c r="AH12" s="17"/>
      <c r="AI12" s="17">
        <v>0.25070689358926501</v>
      </c>
      <c r="AJ12" s="17">
        <v>0.158077944094248</v>
      </c>
      <c r="AK12" s="17">
        <v>0.19549256128463199</v>
      </c>
      <c r="AL12" s="17">
        <v>0.42050346374345399</v>
      </c>
      <c r="AM12" s="17">
        <v>0.24314238682046799</v>
      </c>
      <c r="AN12" s="17"/>
      <c r="AO12" s="17">
        <v>0.20786090925693801</v>
      </c>
      <c r="AP12" s="17">
        <v>0.17084686556005499</v>
      </c>
      <c r="AQ12" s="17">
        <v>0.14863488893775201</v>
      </c>
      <c r="AR12" s="17"/>
      <c r="AS12" s="17">
        <v>0.27197208958527502</v>
      </c>
      <c r="AT12" s="17">
        <v>0.22628719370879599</v>
      </c>
      <c r="AU12" s="17">
        <v>0.19283749984557899</v>
      </c>
      <c r="AV12" s="17">
        <v>0.117872086688249</v>
      </c>
      <c r="AW12" s="17">
        <v>0.247695546009709</v>
      </c>
      <c r="AX12" s="17"/>
      <c r="AY12" s="17">
        <v>0.107327049737817</v>
      </c>
      <c r="AZ12" s="17">
        <v>0.20338541508162</v>
      </c>
      <c r="BA12" s="17">
        <v>0.22654733995256801</v>
      </c>
      <c r="BB12" s="17">
        <v>0.26907713719612403</v>
      </c>
      <c r="BC12" s="17">
        <v>0.23418426438883699</v>
      </c>
      <c r="BD12" s="17">
        <v>0.17378611455152601</v>
      </c>
      <c r="BE12" s="17">
        <v>0.25183539974753999</v>
      </c>
      <c r="BF12" s="17">
        <v>0.19121575631629101</v>
      </c>
      <c r="BG12" s="17">
        <v>0.24126499890331499</v>
      </c>
      <c r="BH12" s="17">
        <v>0.23285485392486999</v>
      </c>
      <c r="BI12" s="17">
        <v>0.215060239426208</v>
      </c>
      <c r="BJ12" s="17">
        <v>0.20519139571822001</v>
      </c>
      <c r="BK12" s="17">
        <v>0.13805030368598101</v>
      </c>
      <c r="BL12" s="17">
        <v>0.248965878080217</v>
      </c>
      <c r="BM12" s="17">
        <v>0.163510644721548</v>
      </c>
      <c r="BN12" s="17">
        <v>9.6426512426339706E-2</v>
      </c>
      <c r="BO12" s="17"/>
      <c r="BP12" s="17">
        <v>0.16403662714176301</v>
      </c>
      <c r="BQ12" s="17">
        <v>0.23428935618087099</v>
      </c>
      <c r="BR12" s="17">
        <v>0.210053534580733</v>
      </c>
      <c r="BS12" s="17">
        <v>0.22815755278107999</v>
      </c>
      <c r="BT12" s="17">
        <v>0.23409256752729499</v>
      </c>
      <c r="BU12" s="17">
        <v>0.24074107943676901</v>
      </c>
      <c r="BV12" s="17"/>
      <c r="BW12" s="17">
        <v>0.14309105000560801</v>
      </c>
      <c r="BX12" s="17">
        <v>0.22218891872999899</v>
      </c>
      <c r="BY12" s="17">
        <v>0.22304399919659601</v>
      </c>
      <c r="BZ12" s="17">
        <v>0.20703065620601999</v>
      </c>
      <c r="CA12" s="17">
        <v>0.17750391632883999</v>
      </c>
      <c r="CB12" s="17">
        <v>0.21874384551632201</v>
      </c>
      <c r="CC12" s="17">
        <v>0.15015347930565601</v>
      </c>
      <c r="CD12" s="17">
        <v>0.246434927964681</v>
      </c>
      <c r="CE12" s="17"/>
      <c r="CF12" s="17">
        <v>0.214137149114942</v>
      </c>
      <c r="CG12" s="17">
        <v>0.23049046633777701</v>
      </c>
      <c r="CH12" s="17">
        <v>0.20782177377469299</v>
      </c>
      <c r="CI12" s="17">
        <v>0.18424234819939</v>
      </c>
      <c r="CJ12" s="17">
        <v>0.23729038572611</v>
      </c>
      <c r="CK12" s="17"/>
      <c r="CL12" s="17">
        <v>0.200342834554221</v>
      </c>
      <c r="CM12" s="17"/>
      <c r="CN12" s="17">
        <v>0.21705984903193801</v>
      </c>
      <c r="CO12" s="17">
        <v>0.234676272173342</v>
      </c>
      <c r="CP12" s="17">
        <v>0.19050990192470099</v>
      </c>
    </row>
    <row r="13" spans="2:94" x14ac:dyDescent="0.35">
      <c r="B13" s="18" t="s">
        <v>431</v>
      </c>
      <c r="C13" s="17">
        <v>2.2218280904441501E-2</v>
      </c>
      <c r="D13" s="17">
        <v>1.7430755245375101E-2</v>
      </c>
      <c r="E13" s="17">
        <v>2.70786124555773E-2</v>
      </c>
      <c r="F13" s="17"/>
      <c r="G13" s="17">
        <v>5.7033701092372999E-3</v>
      </c>
      <c r="H13" s="17">
        <v>2.43424970218739E-2</v>
      </c>
      <c r="I13" s="17">
        <v>1.86822863227076E-2</v>
      </c>
      <c r="J13" s="17">
        <v>1.81006844540493E-2</v>
      </c>
      <c r="K13" s="17">
        <v>2.6311106672434099E-2</v>
      </c>
      <c r="L13" s="17">
        <v>3.5710932655674002E-2</v>
      </c>
      <c r="M13" s="17"/>
      <c r="N13" s="17">
        <v>2.2536645483365099E-2</v>
      </c>
      <c r="O13" s="17">
        <v>2.4060124214732099E-2</v>
      </c>
      <c r="P13" s="17">
        <v>2.9706385302443999E-2</v>
      </c>
      <c r="Q13" s="17">
        <v>1.39028833208748E-2</v>
      </c>
      <c r="R13" s="17"/>
      <c r="S13" s="17">
        <v>1.5565697964576901E-2</v>
      </c>
      <c r="T13" s="17">
        <v>2.0508919415416101E-2</v>
      </c>
      <c r="U13" s="17">
        <v>1.50846247327021E-2</v>
      </c>
      <c r="V13" s="17">
        <v>4.7695051727196597E-2</v>
      </c>
      <c r="W13" s="17">
        <v>1.15531918597408E-2</v>
      </c>
      <c r="X13" s="17">
        <v>3.3671529500041798E-2</v>
      </c>
      <c r="Y13" s="17">
        <v>1.53612953065182E-2</v>
      </c>
      <c r="Z13" s="17">
        <v>3.1246554419340499E-2</v>
      </c>
      <c r="AA13" s="17">
        <v>1.18796000007452E-2</v>
      </c>
      <c r="AB13" s="17">
        <v>1.5632196215977501E-2</v>
      </c>
      <c r="AC13" s="17">
        <v>4.21761564695802E-2</v>
      </c>
      <c r="AD13" s="17"/>
      <c r="AE13" s="17">
        <v>3.3097676452681399E-2</v>
      </c>
      <c r="AF13" s="17">
        <v>1.44572334143938E-2</v>
      </c>
      <c r="AG13" s="17">
        <v>1.68853190979576E-2</v>
      </c>
      <c r="AH13" s="17"/>
      <c r="AI13" s="17">
        <v>3.7364188462662699E-2</v>
      </c>
      <c r="AJ13" s="17">
        <v>7.4166549381635798E-3</v>
      </c>
      <c r="AK13" s="17">
        <v>1.2132169325727599E-2</v>
      </c>
      <c r="AL13" s="17">
        <v>2.53033649164153E-2</v>
      </c>
      <c r="AM13" s="17">
        <v>2.1980208226309601E-2</v>
      </c>
      <c r="AN13" s="17"/>
      <c r="AO13" s="17">
        <v>2.8891655183392099E-2</v>
      </c>
      <c r="AP13" s="17">
        <v>6.83137026807567E-3</v>
      </c>
      <c r="AQ13" s="17">
        <v>1.11051562086518E-2</v>
      </c>
      <c r="AR13" s="17"/>
      <c r="AS13" s="17">
        <v>3.1438491021676798E-2</v>
      </c>
      <c r="AT13" s="17">
        <v>1.9615306565774999E-2</v>
      </c>
      <c r="AU13" s="17">
        <v>1.9286601581936499E-2</v>
      </c>
      <c r="AV13" s="17">
        <v>2.6035983551435601E-2</v>
      </c>
      <c r="AW13" s="17">
        <v>3.3074572425362103E-2</v>
      </c>
      <c r="AX13" s="17"/>
      <c r="AY13" s="17">
        <v>0.107809893811118</v>
      </c>
      <c r="AZ13" s="17">
        <v>8.69319285174046E-3</v>
      </c>
      <c r="BA13" s="17">
        <v>1.42322740866442E-2</v>
      </c>
      <c r="BB13" s="17">
        <v>6.2720486307975398E-3</v>
      </c>
      <c r="BC13" s="17">
        <v>4.5322242744458598E-3</v>
      </c>
      <c r="BD13" s="17">
        <v>1.85375072932949E-2</v>
      </c>
      <c r="BE13" s="17">
        <v>2.77567248252274E-2</v>
      </c>
      <c r="BF13" s="17">
        <v>3.7579884407300299E-2</v>
      </c>
      <c r="BG13" s="17">
        <v>1.4209133528167399E-2</v>
      </c>
      <c r="BH13" s="17">
        <v>1.50789709191376E-2</v>
      </c>
      <c r="BI13" s="17">
        <v>3.2891314055828097E-2</v>
      </c>
      <c r="BJ13" s="17">
        <v>3.3027142348620003E-2</v>
      </c>
      <c r="BK13" s="17">
        <v>6.0930894856587502E-2</v>
      </c>
      <c r="BL13" s="17">
        <v>1.9617533773048802E-2</v>
      </c>
      <c r="BM13" s="17">
        <v>1.9476642305898999E-2</v>
      </c>
      <c r="BN13" s="17">
        <v>2.0564931700737601E-2</v>
      </c>
      <c r="BO13" s="17"/>
      <c r="BP13" s="17">
        <v>1.4979324630444499E-2</v>
      </c>
      <c r="BQ13" s="17">
        <v>1.8136640946545199E-2</v>
      </c>
      <c r="BR13" s="17">
        <v>1.3032840400921101E-2</v>
      </c>
      <c r="BS13" s="17">
        <v>2.8840084454159601E-2</v>
      </c>
      <c r="BT13" s="17">
        <v>4.2706355809976997E-2</v>
      </c>
      <c r="BU13" s="17">
        <v>3.2640784085142399E-2</v>
      </c>
      <c r="BV13" s="17"/>
      <c r="BW13" s="17">
        <v>1.0483596909076701E-2</v>
      </c>
      <c r="BX13" s="17">
        <v>2.2333474809807501E-2</v>
      </c>
      <c r="BY13" s="17">
        <v>2.05610476025633E-2</v>
      </c>
      <c r="BZ13" s="17">
        <v>2.4009532109810501E-2</v>
      </c>
      <c r="CA13" s="17">
        <v>2.9254364052277201E-2</v>
      </c>
      <c r="CB13" s="17">
        <v>2.16460450558199E-2</v>
      </c>
      <c r="CC13" s="17">
        <v>1.7532175233471701E-2</v>
      </c>
      <c r="CD13" s="17">
        <v>1.1041546759265599E-2</v>
      </c>
      <c r="CE13" s="17"/>
      <c r="CF13" s="17">
        <v>3.7007430946125901E-2</v>
      </c>
      <c r="CG13" s="17">
        <v>2.75709701241479E-2</v>
      </c>
      <c r="CH13" s="17">
        <v>1.1296682156150701E-2</v>
      </c>
      <c r="CI13" s="17">
        <v>3.1925536652096298E-2</v>
      </c>
      <c r="CJ13" s="17">
        <v>1.1160900962195099E-2</v>
      </c>
      <c r="CK13" s="17"/>
      <c r="CL13" s="17">
        <v>1.5763560235123E-2</v>
      </c>
      <c r="CM13" s="17"/>
      <c r="CN13" s="17">
        <v>1.55111018785052E-2</v>
      </c>
      <c r="CO13" s="17">
        <v>3.31581771937456E-2</v>
      </c>
      <c r="CP13" s="17">
        <v>2.89527815642227E-2</v>
      </c>
    </row>
    <row r="14" spans="2:94" x14ac:dyDescent="0.35">
      <c r="B14" s="18" t="s">
        <v>432</v>
      </c>
      <c r="C14" s="17">
        <v>1.04763235371962E-2</v>
      </c>
      <c r="D14" s="17">
        <v>7.9356550542094596E-3</v>
      </c>
      <c r="E14" s="17">
        <v>1.30487528392141E-2</v>
      </c>
      <c r="F14" s="17"/>
      <c r="G14" s="17">
        <v>8.6458107645497693E-3</v>
      </c>
      <c r="H14" s="17">
        <v>4.6643001305576399E-3</v>
      </c>
      <c r="I14" s="17">
        <v>7.2339758437846603E-3</v>
      </c>
      <c r="J14" s="17">
        <v>1.016201316581E-2</v>
      </c>
      <c r="K14" s="17">
        <v>1.53738114592697E-2</v>
      </c>
      <c r="L14" s="17">
        <v>1.6575606987366001E-2</v>
      </c>
      <c r="M14" s="17"/>
      <c r="N14" s="17">
        <v>1.33004375867671E-2</v>
      </c>
      <c r="O14" s="17">
        <v>1.1298091009608499E-2</v>
      </c>
      <c r="P14" s="17">
        <v>1.2640658545971999E-2</v>
      </c>
      <c r="Q14" s="17">
        <v>5.0650669844538197E-3</v>
      </c>
      <c r="R14" s="17"/>
      <c r="S14" s="17">
        <v>1.27028397568461E-2</v>
      </c>
      <c r="T14" s="17">
        <v>3.04193916506186E-3</v>
      </c>
      <c r="U14" s="17">
        <v>5.2579192840098501E-3</v>
      </c>
      <c r="V14" s="17">
        <v>1.4420751882713301E-2</v>
      </c>
      <c r="W14" s="17">
        <v>1.7544522438709301E-2</v>
      </c>
      <c r="X14" s="17">
        <v>1.4330046680849799E-2</v>
      </c>
      <c r="Y14" s="17">
        <v>1.47611646846435E-2</v>
      </c>
      <c r="Z14" s="17">
        <v>1.9933282798900699E-2</v>
      </c>
      <c r="AA14" s="17">
        <v>4.2222546201565797E-3</v>
      </c>
      <c r="AB14" s="17">
        <v>1.10178093468248E-2</v>
      </c>
      <c r="AC14" s="17">
        <v>7.5529384434827396E-3</v>
      </c>
      <c r="AD14" s="17"/>
      <c r="AE14" s="17">
        <v>1.0821973190382E-2</v>
      </c>
      <c r="AF14" s="17">
        <v>1.4661707507584901E-2</v>
      </c>
      <c r="AG14" s="17">
        <v>2.9104661845874699E-3</v>
      </c>
      <c r="AH14" s="17"/>
      <c r="AI14" s="17">
        <v>2.0569375718076901E-2</v>
      </c>
      <c r="AJ14" s="17">
        <v>4.2617995581014896E-3</v>
      </c>
      <c r="AK14" s="17">
        <v>2.53266494061355E-2</v>
      </c>
      <c r="AL14" s="17">
        <v>0</v>
      </c>
      <c r="AM14" s="17">
        <v>3.2880921403795498E-3</v>
      </c>
      <c r="AN14" s="17"/>
      <c r="AO14" s="17">
        <v>2.0687099220253101E-2</v>
      </c>
      <c r="AP14" s="17">
        <v>2.32455974851443E-3</v>
      </c>
      <c r="AQ14" s="17">
        <v>2.5240324806405499E-2</v>
      </c>
      <c r="AR14" s="17"/>
      <c r="AS14" s="17">
        <v>1.0898066738202599E-2</v>
      </c>
      <c r="AT14" s="17">
        <v>3.54792656600776E-3</v>
      </c>
      <c r="AU14" s="17">
        <v>1.48673509610608E-2</v>
      </c>
      <c r="AV14" s="17">
        <v>7.3380522330841903E-3</v>
      </c>
      <c r="AW14" s="17">
        <v>0</v>
      </c>
      <c r="AX14" s="17"/>
      <c r="AY14" s="17">
        <v>0</v>
      </c>
      <c r="AZ14" s="17">
        <v>9.3675129294166198E-3</v>
      </c>
      <c r="BA14" s="17">
        <v>0</v>
      </c>
      <c r="BB14" s="17">
        <v>1.21142106975411E-2</v>
      </c>
      <c r="BC14" s="17">
        <v>5.1088822014376698E-3</v>
      </c>
      <c r="BD14" s="17">
        <v>5.1897418366209803E-3</v>
      </c>
      <c r="BE14" s="17">
        <v>1.2705357993103E-2</v>
      </c>
      <c r="BF14" s="17">
        <v>6.2095351431182503E-3</v>
      </c>
      <c r="BG14" s="17">
        <v>2.5443398919198501E-2</v>
      </c>
      <c r="BH14" s="17">
        <v>2.1188613037892001E-2</v>
      </c>
      <c r="BI14" s="17">
        <v>1.14904819847347E-2</v>
      </c>
      <c r="BJ14" s="17">
        <v>7.8870487708749305E-3</v>
      </c>
      <c r="BK14" s="17">
        <v>2.10606767965772E-2</v>
      </c>
      <c r="BL14" s="17">
        <v>0</v>
      </c>
      <c r="BM14" s="17">
        <v>0</v>
      </c>
      <c r="BN14" s="17">
        <v>1.12601500946786E-2</v>
      </c>
      <c r="BO14" s="17"/>
      <c r="BP14" s="17">
        <v>7.4593351238405499E-3</v>
      </c>
      <c r="BQ14" s="17">
        <v>5.8537035870062804E-3</v>
      </c>
      <c r="BR14" s="17">
        <v>9.9852121357940308E-3</v>
      </c>
      <c r="BS14" s="17">
        <v>1.1644544918868099E-2</v>
      </c>
      <c r="BT14" s="17">
        <v>3.4095809339154903E-2</v>
      </c>
      <c r="BU14" s="17">
        <v>0</v>
      </c>
      <c r="BV14" s="17"/>
      <c r="BW14" s="17">
        <v>1.0528923835404101E-2</v>
      </c>
      <c r="BX14" s="17">
        <v>1.50747540252278E-2</v>
      </c>
      <c r="BY14" s="17">
        <v>7.7556646333533496E-3</v>
      </c>
      <c r="BZ14" s="17">
        <v>1.7537953811017699E-2</v>
      </c>
      <c r="CA14" s="17">
        <v>1.01888255841524E-2</v>
      </c>
      <c r="CB14" s="17">
        <v>0</v>
      </c>
      <c r="CC14" s="17">
        <v>0</v>
      </c>
      <c r="CD14" s="17">
        <v>0</v>
      </c>
      <c r="CE14" s="17"/>
      <c r="CF14" s="17">
        <v>1.6091854748326601E-2</v>
      </c>
      <c r="CG14" s="17">
        <v>1.4384677074375501E-2</v>
      </c>
      <c r="CH14" s="17">
        <v>8.2304573686094798E-3</v>
      </c>
      <c r="CI14" s="17">
        <v>6.2063375828740304E-3</v>
      </c>
      <c r="CJ14" s="17">
        <v>0</v>
      </c>
      <c r="CK14" s="17"/>
      <c r="CL14" s="17">
        <v>1.55736836171142E-2</v>
      </c>
      <c r="CM14" s="17"/>
      <c r="CN14" s="17">
        <v>5.2378589221089003E-3</v>
      </c>
      <c r="CO14" s="17">
        <v>7.59575293259973E-3</v>
      </c>
      <c r="CP14" s="17">
        <v>2.51201891701558E-2</v>
      </c>
    </row>
    <row r="15" spans="2:94" x14ac:dyDescent="0.35">
      <c r="B15" s="18" t="s">
        <v>433</v>
      </c>
      <c r="C15" s="17">
        <v>3.0323851341589499E-2</v>
      </c>
      <c r="D15" s="17">
        <v>3.5074939604814198E-2</v>
      </c>
      <c r="E15" s="17">
        <v>2.5774457837362E-2</v>
      </c>
      <c r="F15" s="17"/>
      <c r="G15" s="17">
        <v>8.9985555716311696E-3</v>
      </c>
      <c r="H15" s="17">
        <v>9.6204919966634498E-3</v>
      </c>
      <c r="I15" s="17">
        <v>1.6087891326976699E-2</v>
      </c>
      <c r="J15" s="17">
        <v>2.9013198034761101E-2</v>
      </c>
      <c r="K15" s="17">
        <v>3.56977757256349E-2</v>
      </c>
      <c r="L15" s="17">
        <v>7.3147731751039197E-2</v>
      </c>
      <c r="M15" s="17"/>
      <c r="N15" s="17">
        <v>3.4684485014282902E-2</v>
      </c>
      <c r="O15" s="17">
        <v>2.8121417150118799E-2</v>
      </c>
      <c r="P15" s="17">
        <v>2.9016917346769401E-2</v>
      </c>
      <c r="Q15" s="17">
        <v>2.9735072172671299E-2</v>
      </c>
      <c r="R15" s="17"/>
      <c r="S15" s="17">
        <v>6.2169105489993399E-3</v>
      </c>
      <c r="T15" s="17">
        <v>5.1110007060479697E-2</v>
      </c>
      <c r="U15" s="17">
        <v>4.2267360298850802E-2</v>
      </c>
      <c r="V15" s="17">
        <v>2.18267248276749E-2</v>
      </c>
      <c r="W15" s="17">
        <v>3.16574540166056E-2</v>
      </c>
      <c r="X15" s="17">
        <v>4.0328010177694398E-2</v>
      </c>
      <c r="Y15" s="17">
        <v>2.6649410086875599E-2</v>
      </c>
      <c r="Z15" s="17">
        <v>3.2138473201728301E-2</v>
      </c>
      <c r="AA15" s="17">
        <v>1.55294615580526E-2</v>
      </c>
      <c r="AB15" s="17">
        <v>4.2477491901827397E-2</v>
      </c>
      <c r="AC15" s="17">
        <v>2.62010856755709E-2</v>
      </c>
      <c r="AD15" s="17"/>
      <c r="AE15" s="17">
        <v>6.4851103858056799E-2</v>
      </c>
      <c r="AF15" s="17">
        <v>9.9896917507381697E-3</v>
      </c>
      <c r="AG15" s="17">
        <v>1.71043897850949E-2</v>
      </c>
      <c r="AH15" s="17"/>
      <c r="AI15" s="17">
        <v>6.2635862384226901E-2</v>
      </c>
      <c r="AJ15" s="17">
        <v>3.1685187589123301E-3</v>
      </c>
      <c r="AK15" s="17">
        <v>1.34760674797693E-2</v>
      </c>
      <c r="AL15" s="17">
        <v>0.133239665103801</v>
      </c>
      <c r="AM15" s="17">
        <v>1.35020707684241E-2</v>
      </c>
      <c r="AN15" s="17"/>
      <c r="AO15" s="17">
        <v>4.81278052922188E-2</v>
      </c>
      <c r="AP15" s="17">
        <v>2.7103231092224199E-3</v>
      </c>
      <c r="AQ15" s="17">
        <v>1.6462626711136599E-2</v>
      </c>
      <c r="AR15" s="17"/>
      <c r="AS15" s="17">
        <v>2.4264123666251001E-2</v>
      </c>
      <c r="AT15" s="17">
        <v>3.58993099670026E-2</v>
      </c>
      <c r="AU15" s="17">
        <v>2.7789411251901701E-2</v>
      </c>
      <c r="AV15" s="17">
        <v>1.40846647081202E-2</v>
      </c>
      <c r="AW15" s="17">
        <v>6.8129437958623404E-2</v>
      </c>
      <c r="AX15" s="17"/>
      <c r="AY15" s="17">
        <v>0</v>
      </c>
      <c r="AZ15" s="17">
        <v>4.8398979090874802E-2</v>
      </c>
      <c r="BA15" s="17">
        <v>3.5340409154639998E-2</v>
      </c>
      <c r="BB15" s="17">
        <v>2.93151478941104E-2</v>
      </c>
      <c r="BC15" s="17">
        <v>1.51274069261189E-2</v>
      </c>
      <c r="BD15" s="17">
        <v>3.7289308228358499E-2</v>
      </c>
      <c r="BE15" s="17">
        <v>4.4627968501302497E-2</v>
      </c>
      <c r="BF15" s="17">
        <v>1.8027427490037499E-2</v>
      </c>
      <c r="BG15" s="17">
        <v>1.326255073694E-2</v>
      </c>
      <c r="BH15" s="17">
        <v>3.9735361012915603E-2</v>
      </c>
      <c r="BI15" s="17">
        <v>2.9337996393359898E-2</v>
      </c>
      <c r="BJ15" s="17">
        <v>2.5750666783788002E-2</v>
      </c>
      <c r="BK15" s="17">
        <v>2.14753784462881E-2</v>
      </c>
      <c r="BL15" s="17">
        <v>5.9525576238969098E-2</v>
      </c>
      <c r="BM15" s="17">
        <v>4.0238157147400998E-2</v>
      </c>
      <c r="BN15" s="17">
        <v>1.1468378530248201E-2</v>
      </c>
      <c r="BO15" s="17"/>
      <c r="BP15" s="17">
        <v>9.4668075328334898E-3</v>
      </c>
      <c r="BQ15" s="17">
        <v>2.7572786533619099E-2</v>
      </c>
      <c r="BR15" s="17">
        <v>4.5718733422241302E-2</v>
      </c>
      <c r="BS15" s="17">
        <v>2.6985083338145199E-2</v>
      </c>
      <c r="BT15" s="17">
        <v>5.8855355324191297E-2</v>
      </c>
      <c r="BU15" s="17">
        <v>5.3611939973694601E-2</v>
      </c>
      <c r="BV15" s="17"/>
      <c r="BW15" s="17">
        <v>5.2822918318655397E-2</v>
      </c>
      <c r="BX15" s="17">
        <v>2.8644464248476401E-2</v>
      </c>
      <c r="BY15" s="17">
        <v>2.9114726823585801E-2</v>
      </c>
      <c r="BZ15" s="17">
        <v>3.4603041396443698E-2</v>
      </c>
      <c r="CA15" s="17">
        <v>4.4803937010853397E-2</v>
      </c>
      <c r="CB15" s="17">
        <v>1.10593180773416E-2</v>
      </c>
      <c r="CC15" s="17">
        <v>0</v>
      </c>
      <c r="CD15" s="17">
        <v>0</v>
      </c>
      <c r="CE15" s="17"/>
      <c r="CF15" s="17">
        <v>1.9798510979058999E-2</v>
      </c>
      <c r="CG15" s="17">
        <v>4.06644220625796E-2</v>
      </c>
      <c r="CH15" s="17">
        <v>2.7228998255556001E-2</v>
      </c>
      <c r="CI15" s="17">
        <v>9.9585618648970701E-3</v>
      </c>
      <c r="CJ15" s="17">
        <v>6.4758618569190393E-2</v>
      </c>
      <c r="CK15" s="17"/>
      <c r="CL15" s="17">
        <v>1.1878645779904801E-2</v>
      </c>
      <c r="CM15" s="17"/>
      <c r="CN15" s="17">
        <v>1.9306134144094999E-2</v>
      </c>
      <c r="CO15" s="17">
        <v>3.3507667013168603E-2</v>
      </c>
      <c r="CP15" s="17">
        <v>5.3531953579689102E-2</v>
      </c>
    </row>
    <row r="16" spans="2:94" x14ac:dyDescent="0.35">
      <c r="B16" s="18" t="s">
        <v>203</v>
      </c>
      <c r="C16" s="19">
        <v>4.4113364631474E-2</v>
      </c>
      <c r="D16" s="19">
        <v>3.3471182433352301E-2</v>
      </c>
      <c r="E16" s="19">
        <v>5.3993166497998797E-2</v>
      </c>
      <c r="F16" s="19"/>
      <c r="G16" s="19">
        <v>5.05362884773451E-2</v>
      </c>
      <c r="H16" s="19">
        <v>3.9085942830081398E-2</v>
      </c>
      <c r="I16" s="19">
        <v>4.1527562382655397E-2</v>
      </c>
      <c r="J16" s="19">
        <v>5.6996842740561597E-2</v>
      </c>
      <c r="K16" s="19">
        <v>4.4224089151102201E-2</v>
      </c>
      <c r="L16" s="19">
        <v>3.5629623157097098E-2</v>
      </c>
      <c r="M16" s="19"/>
      <c r="N16" s="19">
        <v>2.7364169250037901E-2</v>
      </c>
      <c r="O16" s="19">
        <v>3.7166626631081501E-2</v>
      </c>
      <c r="P16" s="19">
        <v>4.4825379134344298E-2</v>
      </c>
      <c r="Q16" s="19">
        <v>6.8270750195756694E-2</v>
      </c>
      <c r="R16" s="19"/>
      <c r="S16" s="19">
        <v>5.87848506099517E-2</v>
      </c>
      <c r="T16" s="19">
        <v>5.0487388418227301E-2</v>
      </c>
      <c r="U16" s="19">
        <v>3.4753712287712901E-2</v>
      </c>
      <c r="V16" s="19">
        <v>3.5762215700038499E-2</v>
      </c>
      <c r="W16" s="19">
        <v>2.8079270065853899E-2</v>
      </c>
      <c r="X16" s="19">
        <v>5.9670538789374297E-2</v>
      </c>
      <c r="Y16" s="19">
        <v>2.0101373214876799E-2</v>
      </c>
      <c r="Z16" s="19">
        <v>5.3363237954546901E-2</v>
      </c>
      <c r="AA16" s="19">
        <v>3.8901716166124603E-2</v>
      </c>
      <c r="AB16" s="19">
        <v>5.3141341823921703E-2</v>
      </c>
      <c r="AC16" s="19">
        <v>3.98562929166007E-2</v>
      </c>
      <c r="AD16" s="19"/>
      <c r="AE16" s="19">
        <v>3.3247719061422799E-2</v>
      </c>
      <c r="AF16" s="19">
        <v>3.6473341696236401E-2</v>
      </c>
      <c r="AG16" s="19">
        <v>7.3736549955000896E-2</v>
      </c>
      <c r="AH16" s="19"/>
      <c r="AI16" s="19">
        <v>3.2675272934980203E-2</v>
      </c>
      <c r="AJ16" s="19">
        <v>2.67895915592401E-2</v>
      </c>
      <c r="AK16" s="19">
        <v>1.7968103587579502E-2</v>
      </c>
      <c r="AL16" s="19">
        <v>4.9477688494003497E-2</v>
      </c>
      <c r="AM16" s="19">
        <v>8.8783119286632406E-2</v>
      </c>
      <c r="AN16" s="19"/>
      <c r="AO16" s="19">
        <v>3.7841707759589303E-2</v>
      </c>
      <c r="AP16" s="19">
        <v>2.2910465048495601E-2</v>
      </c>
      <c r="AQ16" s="19">
        <v>2.6646774024310298E-2</v>
      </c>
      <c r="AR16" s="19"/>
      <c r="AS16" s="19">
        <v>5.8068192141191098E-2</v>
      </c>
      <c r="AT16" s="19">
        <v>4.9869474191973899E-2</v>
      </c>
      <c r="AU16" s="19">
        <v>3.7788641347587401E-2</v>
      </c>
      <c r="AV16" s="19">
        <v>1.4681649290325499E-2</v>
      </c>
      <c r="AW16" s="19">
        <v>0</v>
      </c>
      <c r="AX16" s="19"/>
      <c r="AY16" s="19">
        <v>0.11597074254506801</v>
      </c>
      <c r="AZ16" s="19">
        <v>6.9659888954395302E-2</v>
      </c>
      <c r="BA16" s="19">
        <v>7.01869392501413E-2</v>
      </c>
      <c r="BB16" s="19">
        <v>6.9096400628961205E-2</v>
      </c>
      <c r="BC16" s="19">
        <v>4.5913622836411802E-2</v>
      </c>
      <c r="BD16" s="19">
        <v>3.7224641838603099E-2</v>
      </c>
      <c r="BE16" s="19">
        <v>3.5670709778648002E-2</v>
      </c>
      <c r="BF16" s="19">
        <v>1.8858441423156899E-2</v>
      </c>
      <c r="BG16" s="19">
        <v>2.4520065436829299E-2</v>
      </c>
      <c r="BH16" s="19">
        <v>1.43185784682059E-2</v>
      </c>
      <c r="BI16" s="19">
        <v>2.80425802027904E-2</v>
      </c>
      <c r="BJ16" s="19">
        <v>2.32346538703808E-2</v>
      </c>
      <c r="BK16" s="19">
        <v>2.8374886758250398E-2</v>
      </c>
      <c r="BL16" s="19">
        <v>3.81047686053788E-2</v>
      </c>
      <c r="BM16" s="19">
        <v>4.3414224814600597E-2</v>
      </c>
      <c r="BN16" s="19">
        <v>1.2115580712303099E-2</v>
      </c>
      <c r="BO16" s="19"/>
      <c r="BP16" s="19">
        <v>3.956950333624E-2</v>
      </c>
      <c r="BQ16" s="19">
        <v>5.28872413928171E-2</v>
      </c>
      <c r="BR16" s="19">
        <v>5.3430358945740698E-2</v>
      </c>
      <c r="BS16" s="19">
        <v>5.0969230824429501E-2</v>
      </c>
      <c r="BT16" s="19">
        <v>1.23522647051852E-2</v>
      </c>
      <c r="BU16" s="19">
        <v>3.08639285572005E-2</v>
      </c>
      <c r="BV16" s="19"/>
      <c r="BW16" s="19">
        <v>3.02988966741903E-2</v>
      </c>
      <c r="BX16" s="19">
        <v>3.3509196193306702E-2</v>
      </c>
      <c r="BY16" s="19">
        <v>3.1773630341949403E-2</v>
      </c>
      <c r="BZ16" s="19">
        <v>5.3337750616001399E-2</v>
      </c>
      <c r="CA16" s="19">
        <v>3.2602995186993097E-2</v>
      </c>
      <c r="CB16" s="19">
        <v>9.5831135389343597E-3</v>
      </c>
      <c r="CC16" s="19">
        <v>5.4830578128923897E-2</v>
      </c>
      <c r="CD16" s="19">
        <v>9.9514172525632397E-2</v>
      </c>
      <c r="CE16" s="19"/>
      <c r="CF16" s="19">
        <v>1.9662608091142598E-2</v>
      </c>
      <c r="CG16" s="19">
        <v>3.3293000008353203E-2</v>
      </c>
      <c r="CH16" s="19">
        <v>4.4029109078235602E-2</v>
      </c>
      <c r="CI16" s="19">
        <v>6.7606776447849001E-2</v>
      </c>
      <c r="CJ16" s="19">
        <v>0.111360816507262</v>
      </c>
      <c r="CK16" s="19"/>
      <c r="CL16" s="19">
        <v>2.5438903669770599E-2</v>
      </c>
      <c r="CM16" s="19"/>
      <c r="CN16" s="19">
        <v>4.6472036142349002E-2</v>
      </c>
      <c r="CO16" s="19">
        <v>5.3206889105212901E-2</v>
      </c>
      <c r="CP16" s="19">
        <v>3.1115988185655599E-2</v>
      </c>
    </row>
    <row r="17" spans="2:2" x14ac:dyDescent="0.35">
      <c r="B17" s="16" t="s">
        <v>225</v>
      </c>
    </row>
    <row r="18" spans="2:2" x14ac:dyDescent="0.35">
      <c r="B18" t="s">
        <v>126</v>
      </c>
    </row>
    <row r="19" spans="2:2" x14ac:dyDescent="0.35">
      <c r="B19" t="s">
        <v>127</v>
      </c>
    </row>
    <row r="21" spans="2:2" x14ac:dyDescent="0.35">
      <c r="B21"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CP21"/>
  <sheetViews>
    <sheetView showGridLines="0" topLeftCell="A6" workbookViewId="0">
      <pane xSplit="2" topLeftCell="C1" activePane="topRight" state="frozen"/>
      <selection pane="topRight" activeCell="C12" sqref="C9:C1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2311</v>
      </c>
      <c r="D7" s="10">
        <v>1143</v>
      </c>
      <c r="E7" s="10">
        <v>1158</v>
      </c>
      <c r="F7" s="10"/>
      <c r="G7" s="10">
        <v>324</v>
      </c>
      <c r="H7" s="10">
        <v>418</v>
      </c>
      <c r="I7" s="10">
        <v>397</v>
      </c>
      <c r="J7" s="10">
        <v>390</v>
      </c>
      <c r="K7" s="10">
        <v>346</v>
      </c>
      <c r="L7" s="10">
        <v>436</v>
      </c>
      <c r="M7" s="10"/>
      <c r="N7" s="10">
        <v>642</v>
      </c>
      <c r="O7" s="10">
        <v>609</v>
      </c>
      <c r="P7" s="10">
        <v>509</v>
      </c>
      <c r="Q7" s="10">
        <v>542</v>
      </c>
      <c r="R7" s="10"/>
      <c r="S7" s="10">
        <v>336</v>
      </c>
      <c r="T7" s="10">
        <v>327</v>
      </c>
      <c r="U7" s="10">
        <v>172</v>
      </c>
      <c r="V7" s="10">
        <v>232</v>
      </c>
      <c r="W7" s="10">
        <v>169</v>
      </c>
      <c r="X7" s="10">
        <v>215</v>
      </c>
      <c r="Y7" s="10">
        <v>197</v>
      </c>
      <c r="Z7" s="10">
        <v>104</v>
      </c>
      <c r="AA7" s="10">
        <v>260</v>
      </c>
      <c r="AB7" s="10">
        <v>180</v>
      </c>
      <c r="AC7" s="10">
        <v>119</v>
      </c>
      <c r="AD7" s="10"/>
      <c r="AE7" s="10">
        <v>830</v>
      </c>
      <c r="AF7" s="10">
        <v>916</v>
      </c>
      <c r="AG7" s="10">
        <v>345</v>
      </c>
      <c r="AH7" s="10"/>
      <c r="AI7" s="10">
        <v>802</v>
      </c>
      <c r="AJ7" s="10">
        <v>671</v>
      </c>
      <c r="AK7" s="10">
        <v>153</v>
      </c>
      <c r="AL7" s="10">
        <v>39</v>
      </c>
      <c r="AM7" s="10">
        <v>320</v>
      </c>
      <c r="AN7" s="10"/>
      <c r="AO7" s="10">
        <v>417</v>
      </c>
      <c r="AP7" s="10">
        <v>866</v>
      </c>
      <c r="AQ7" s="10">
        <v>157</v>
      </c>
      <c r="AR7" s="10"/>
      <c r="AS7" s="10">
        <v>529</v>
      </c>
      <c r="AT7" s="10">
        <v>526</v>
      </c>
      <c r="AU7" s="10">
        <v>609</v>
      </c>
      <c r="AV7" s="10">
        <v>300</v>
      </c>
      <c r="AW7" s="10">
        <v>30</v>
      </c>
      <c r="AX7" s="10"/>
      <c r="AY7" s="10">
        <v>21</v>
      </c>
      <c r="AZ7" s="10">
        <v>119</v>
      </c>
      <c r="BA7" s="10">
        <v>151</v>
      </c>
      <c r="BB7" s="10">
        <v>166</v>
      </c>
      <c r="BC7" s="10">
        <v>220</v>
      </c>
      <c r="BD7" s="10">
        <v>258</v>
      </c>
      <c r="BE7" s="10">
        <v>214</v>
      </c>
      <c r="BF7" s="10">
        <v>180</v>
      </c>
      <c r="BG7" s="10">
        <v>152</v>
      </c>
      <c r="BH7" s="10">
        <v>134</v>
      </c>
      <c r="BI7" s="10">
        <v>188</v>
      </c>
      <c r="BJ7" s="10">
        <v>124</v>
      </c>
      <c r="BK7" s="10">
        <v>94</v>
      </c>
      <c r="BL7" s="10">
        <v>47</v>
      </c>
      <c r="BM7" s="10">
        <v>47</v>
      </c>
      <c r="BN7" s="10">
        <v>88</v>
      </c>
      <c r="BO7" s="10"/>
      <c r="BP7" s="10">
        <v>539</v>
      </c>
      <c r="BQ7" s="10">
        <v>633</v>
      </c>
      <c r="BR7" s="10">
        <v>292</v>
      </c>
      <c r="BS7" s="10">
        <v>469</v>
      </c>
      <c r="BT7" s="10">
        <v>242</v>
      </c>
      <c r="BU7" s="10">
        <v>134</v>
      </c>
      <c r="BV7" s="10"/>
      <c r="BW7" s="10">
        <v>84</v>
      </c>
      <c r="BX7" s="10">
        <v>500</v>
      </c>
      <c r="BY7" s="10">
        <v>723</v>
      </c>
      <c r="BZ7" s="10">
        <v>405</v>
      </c>
      <c r="CA7" s="10">
        <v>244</v>
      </c>
      <c r="CB7" s="10">
        <v>94</v>
      </c>
      <c r="CC7" s="10">
        <v>58</v>
      </c>
      <c r="CD7" s="10">
        <v>91</v>
      </c>
      <c r="CE7" s="10"/>
      <c r="CF7" s="10">
        <v>184</v>
      </c>
      <c r="CG7" s="10">
        <v>831</v>
      </c>
      <c r="CH7" s="10">
        <v>869</v>
      </c>
      <c r="CI7" s="10">
        <v>352</v>
      </c>
      <c r="CJ7" s="10">
        <v>75</v>
      </c>
      <c r="CK7" s="10"/>
      <c r="CL7" s="10">
        <v>278</v>
      </c>
      <c r="CM7" s="10"/>
      <c r="CN7" s="10">
        <v>1286</v>
      </c>
      <c r="CO7" s="10">
        <v>462</v>
      </c>
      <c r="CP7" s="10">
        <v>563</v>
      </c>
    </row>
    <row r="8" spans="2:94" ht="30" customHeight="1" x14ac:dyDescent="0.35">
      <c r="B8" s="11" t="s">
        <v>20</v>
      </c>
      <c r="C8" s="11">
        <v>2313</v>
      </c>
      <c r="D8" s="11">
        <v>1131</v>
      </c>
      <c r="E8" s="11">
        <v>1173</v>
      </c>
      <c r="F8" s="11"/>
      <c r="G8" s="11">
        <v>318</v>
      </c>
      <c r="H8" s="11">
        <v>403</v>
      </c>
      <c r="I8" s="11">
        <v>387</v>
      </c>
      <c r="J8" s="11">
        <v>382</v>
      </c>
      <c r="K8" s="11">
        <v>326</v>
      </c>
      <c r="L8" s="11">
        <v>498</v>
      </c>
      <c r="M8" s="11"/>
      <c r="N8" s="11">
        <v>627</v>
      </c>
      <c r="O8" s="11">
        <v>598</v>
      </c>
      <c r="P8" s="11">
        <v>512</v>
      </c>
      <c r="Q8" s="11">
        <v>567</v>
      </c>
      <c r="R8" s="11"/>
      <c r="S8" s="11">
        <v>347</v>
      </c>
      <c r="T8" s="11">
        <v>317</v>
      </c>
      <c r="U8" s="11">
        <v>175</v>
      </c>
      <c r="V8" s="11">
        <v>221</v>
      </c>
      <c r="W8" s="11">
        <v>168</v>
      </c>
      <c r="X8" s="11">
        <v>223</v>
      </c>
      <c r="Y8" s="11">
        <v>188</v>
      </c>
      <c r="Z8" s="11">
        <v>102</v>
      </c>
      <c r="AA8" s="11">
        <v>250</v>
      </c>
      <c r="AB8" s="11">
        <v>205</v>
      </c>
      <c r="AC8" s="11">
        <v>118</v>
      </c>
      <c r="AD8" s="11"/>
      <c r="AE8" s="11">
        <v>843</v>
      </c>
      <c r="AF8" s="11">
        <v>918</v>
      </c>
      <c r="AG8" s="11">
        <v>339</v>
      </c>
      <c r="AH8" s="11"/>
      <c r="AI8" s="11">
        <v>814</v>
      </c>
      <c r="AJ8" s="11">
        <v>662</v>
      </c>
      <c r="AK8" s="11">
        <v>154</v>
      </c>
      <c r="AL8" s="11">
        <v>40</v>
      </c>
      <c r="AM8" s="11">
        <v>316</v>
      </c>
      <c r="AN8" s="11"/>
      <c r="AO8" s="11">
        <v>423</v>
      </c>
      <c r="AP8" s="11">
        <v>858</v>
      </c>
      <c r="AQ8" s="11">
        <v>158</v>
      </c>
      <c r="AR8" s="11"/>
      <c r="AS8" s="11">
        <v>539</v>
      </c>
      <c r="AT8" s="11">
        <v>523</v>
      </c>
      <c r="AU8" s="11">
        <v>599</v>
      </c>
      <c r="AV8" s="11">
        <v>294</v>
      </c>
      <c r="AW8" s="11">
        <v>30</v>
      </c>
      <c r="AX8" s="11"/>
      <c r="AY8" s="11">
        <v>20</v>
      </c>
      <c r="AZ8" s="11">
        <v>117</v>
      </c>
      <c r="BA8" s="11">
        <v>155</v>
      </c>
      <c r="BB8" s="11">
        <v>170</v>
      </c>
      <c r="BC8" s="11">
        <v>224</v>
      </c>
      <c r="BD8" s="11">
        <v>261</v>
      </c>
      <c r="BE8" s="11">
        <v>218</v>
      </c>
      <c r="BF8" s="11">
        <v>181</v>
      </c>
      <c r="BG8" s="11">
        <v>151</v>
      </c>
      <c r="BH8" s="11">
        <v>131</v>
      </c>
      <c r="BI8" s="11">
        <v>184</v>
      </c>
      <c r="BJ8" s="11">
        <v>123</v>
      </c>
      <c r="BK8" s="11">
        <v>92</v>
      </c>
      <c r="BL8" s="11">
        <v>46</v>
      </c>
      <c r="BM8" s="11">
        <v>46</v>
      </c>
      <c r="BN8" s="11">
        <v>86</v>
      </c>
      <c r="BO8" s="11"/>
      <c r="BP8" s="11">
        <v>535</v>
      </c>
      <c r="BQ8" s="11">
        <v>637</v>
      </c>
      <c r="BR8" s="11">
        <v>292</v>
      </c>
      <c r="BS8" s="11">
        <v>469</v>
      </c>
      <c r="BT8" s="11">
        <v>242</v>
      </c>
      <c r="BU8" s="11">
        <v>136</v>
      </c>
      <c r="BV8" s="11"/>
      <c r="BW8" s="11">
        <v>83</v>
      </c>
      <c r="BX8" s="11">
        <v>500</v>
      </c>
      <c r="BY8" s="11">
        <v>730</v>
      </c>
      <c r="BZ8" s="11">
        <v>404</v>
      </c>
      <c r="CA8" s="11">
        <v>244</v>
      </c>
      <c r="CB8" s="11">
        <v>93</v>
      </c>
      <c r="CC8" s="11">
        <v>59</v>
      </c>
      <c r="CD8" s="11">
        <v>89</v>
      </c>
      <c r="CE8" s="11"/>
      <c r="CF8" s="11">
        <v>186</v>
      </c>
      <c r="CG8" s="11">
        <v>837</v>
      </c>
      <c r="CH8" s="11">
        <v>867</v>
      </c>
      <c r="CI8" s="11">
        <v>349</v>
      </c>
      <c r="CJ8" s="11">
        <v>74</v>
      </c>
      <c r="CK8" s="11"/>
      <c r="CL8" s="11">
        <v>277</v>
      </c>
      <c r="CM8" s="11"/>
      <c r="CN8" s="11">
        <v>1283</v>
      </c>
      <c r="CO8" s="11">
        <v>461</v>
      </c>
      <c r="CP8" s="11">
        <v>569</v>
      </c>
    </row>
    <row r="9" spans="2:94" x14ac:dyDescent="0.35">
      <c r="B9" s="18" t="s">
        <v>427</v>
      </c>
      <c r="C9" s="17">
        <v>0.43005486630446099</v>
      </c>
      <c r="D9" s="17">
        <v>0.443478398364062</v>
      </c>
      <c r="E9" s="17">
        <v>0.41311345068316402</v>
      </c>
      <c r="F9" s="17"/>
      <c r="G9" s="17">
        <v>0.433105974496858</v>
      </c>
      <c r="H9" s="17">
        <v>0.44332357177067799</v>
      </c>
      <c r="I9" s="17">
        <v>0.46737271305559902</v>
      </c>
      <c r="J9" s="17">
        <v>0.49111954564857502</v>
      </c>
      <c r="K9" s="17">
        <v>0.42498453909898598</v>
      </c>
      <c r="L9" s="17">
        <v>0.344821129973236</v>
      </c>
      <c r="M9" s="17"/>
      <c r="N9" s="17">
        <v>0.42768391896535701</v>
      </c>
      <c r="O9" s="17">
        <v>0.43992004904724802</v>
      </c>
      <c r="P9" s="17">
        <v>0.43920976437328102</v>
      </c>
      <c r="Q9" s="17">
        <v>0.40861651863100901</v>
      </c>
      <c r="R9" s="17"/>
      <c r="S9" s="17">
        <v>0.44588003603294102</v>
      </c>
      <c r="T9" s="17">
        <v>0.438773205528869</v>
      </c>
      <c r="U9" s="17">
        <v>0.42615785242549598</v>
      </c>
      <c r="V9" s="17">
        <v>0.41123622678574301</v>
      </c>
      <c r="W9" s="17">
        <v>0.36091271463885399</v>
      </c>
      <c r="X9" s="17">
        <v>0.43578864782353299</v>
      </c>
      <c r="Y9" s="17">
        <v>0.45141005653418398</v>
      </c>
      <c r="Z9" s="17">
        <v>0.39043413912300701</v>
      </c>
      <c r="AA9" s="17">
        <v>0.46807657524638102</v>
      </c>
      <c r="AB9" s="17">
        <v>0.40371277638312197</v>
      </c>
      <c r="AC9" s="17">
        <v>0.454277736045402</v>
      </c>
      <c r="AD9" s="17"/>
      <c r="AE9" s="17">
        <v>0.39330343740122198</v>
      </c>
      <c r="AF9" s="17">
        <v>0.457981090959377</v>
      </c>
      <c r="AG9" s="17">
        <v>0.44637218981231302</v>
      </c>
      <c r="AH9" s="17"/>
      <c r="AI9" s="17">
        <v>0.37701285020428399</v>
      </c>
      <c r="AJ9" s="17">
        <v>0.49545378568402998</v>
      </c>
      <c r="AK9" s="17">
        <v>0.40201264430641198</v>
      </c>
      <c r="AL9" s="17">
        <v>0.19557721935136901</v>
      </c>
      <c r="AM9" s="17">
        <v>0.44171028278587399</v>
      </c>
      <c r="AN9" s="17"/>
      <c r="AO9" s="17">
        <v>0.34186388125099099</v>
      </c>
      <c r="AP9" s="17">
        <v>0.53275556839165705</v>
      </c>
      <c r="AQ9" s="17">
        <v>0.42365787290137003</v>
      </c>
      <c r="AR9" s="17"/>
      <c r="AS9" s="17">
        <v>0.41438315688719801</v>
      </c>
      <c r="AT9" s="17">
        <v>0.44550554838509798</v>
      </c>
      <c r="AU9" s="17">
        <v>0.43648584490995102</v>
      </c>
      <c r="AV9" s="17">
        <v>0.469976077946265</v>
      </c>
      <c r="AW9" s="17">
        <v>0.25773686741345297</v>
      </c>
      <c r="AX9" s="17"/>
      <c r="AY9" s="17">
        <v>0.37096032407595902</v>
      </c>
      <c r="AZ9" s="17">
        <v>0.44139307366719399</v>
      </c>
      <c r="BA9" s="17">
        <v>0.46023306796049301</v>
      </c>
      <c r="BB9" s="17">
        <v>0.439379434465554</v>
      </c>
      <c r="BC9" s="17">
        <v>0.43858182791198602</v>
      </c>
      <c r="BD9" s="17">
        <v>0.445276862131188</v>
      </c>
      <c r="BE9" s="17">
        <v>0.39252193671844199</v>
      </c>
      <c r="BF9" s="17">
        <v>0.42931719837684401</v>
      </c>
      <c r="BG9" s="17">
        <v>0.40235158714629898</v>
      </c>
      <c r="BH9" s="17">
        <v>0.43314722552689999</v>
      </c>
      <c r="BI9" s="17">
        <v>0.40338489463381</v>
      </c>
      <c r="BJ9" s="17">
        <v>0.452023935583999</v>
      </c>
      <c r="BK9" s="17">
        <v>0.47524660810466901</v>
      </c>
      <c r="BL9" s="17">
        <v>0.553296335461404</v>
      </c>
      <c r="BM9" s="17">
        <v>0.38088467472859799</v>
      </c>
      <c r="BN9" s="17">
        <v>0.57201010523506202</v>
      </c>
      <c r="BO9" s="17"/>
      <c r="BP9" s="17">
        <v>0.44463471141101601</v>
      </c>
      <c r="BQ9" s="17">
        <v>0.42584026264392999</v>
      </c>
      <c r="BR9" s="17">
        <v>0.43893744107112598</v>
      </c>
      <c r="BS9" s="17">
        <v>0.42587601021726601</v>
      </c>
      <c r="BT9" s="17">
        <v>0.44127876651083298</v>
      </c>
      <c r="BU9" s="17">
        <v>0.36767162136921799</v>
      </c>
      <c r="BV9" s="17"/>
      <c r="BW9" s="17">
        <v>0.44121805738437803</v>
      </c>
      <c r="BX9" s="17">
        <v>0.41280583690849798</v>
      </c>
      <c r="BY9" s="17">
        <v>0.45536110296681998</v>
      </c>
      <c r="BZ9" s="17">
        <v>0.39197641545022499</v>
      </c>
      <c r="CA9" s="17">
        <v>0.45619725576358</v>
      </c>
      <c r="CB9" s="17">
        <v>0.40891145418746999</v>
      </c>
      <c r="CC9" s="17">
        <v>0.45138055277359801</v>
      </c>
      <c r="CD9" s="17">
        <v>0.48382547927005698</v>
      </c>
      <c r="CE9" s="17"/>
      <c r="CF9" s="17">
        <v>0.38505868743267901</v>
      </c>
      <c r="CG9" s="17">
        <v>0.390336951985568</v>
      </c>
      <c r="CH9" s="17">
        <v>0.45277290094114597</v>
      </c>
      <c r="CI9" s="17">
        <v>0.47827257397644202</v>
      </c>
      <c r="CJ9" s="17">
        <v>0.49905086033546597</v>
      </c>
      <c r="CK9" s="17"/>
      <c r="CL9" s="17">
        <v>0.50345187144487302</v>
      </c>
      <c r="CM9" s="17"/>
      <c r="CN9" s="17">
        <v>0.48446341158133899</v>
      </c>
      <c r="CO9" s="17">
        <v>0.34504209797491198</v>
      </c>
      <c r="CP9" s="17">
        <v>0.37628876815131201</v>
      </c>
    </row>
    <row r="10" spans="2:94" x14ac:dyDescent="0.35">
      <c r="B10" s="18" t="s">
        <v>428</v>
      </c>
      <c r="C10" s="17">
        <v>0.24531290306268</v>
      </c>
      <c r="D10" s="17">
        <v>0.236480158019371</v>
      </c>
      <c r="E10" s="17">
        <v>0.25593037274953001</v>
      </c>
      <c r="F10" s="17"/>
      <c r="G10" s="17">
        <v>0.25470198155350499</v>
      </c>
      <c r="H10" s="17">
        <v>0.25853414721977103</v>
      </c>
      <c r="I10" s="17">
        <v>0.24586861605093399</v>
      </c>
      <c r="J10" s="17">
        <v>0.227332372781715</v>
      </c>
      <c r="K10" s="17">
        <v>0.24996909883295801</v>
      </c>
      <c r="L10" s="17">
        <v>0.238909792006436</v>
      </c>
      <c r="M10" s="17"/>
      <c r="N10" s="17">
        <v>0.25571596384656198</v>
      </c>
      <c r="O10" s="17">
        <v>0.27731476491874002</v>
      </c>
      <c r="P10" s="17">
        <v>0.21428964282801699</v>
      </c>
      <c r="Q10" s="17">
        <v>0.23013242298785799</v>
      </c>
      <c r="R10" s="17"/>
      <c r="S10" s="17">
        <v>0.24507449388598401</v>
      </c>
      <c r="T10" s="17">
        <v>0.21790228102686801</v>
      </c>
      <c r="U10" s="17">
        <v>0.25060633283010197</v>
      </c>
      <c r="V10" s="17">
        <v>0.24380048268731899</v>
      </c>
      <c r="W10" s="17">
        <v>0.28850732991621603</v>
      </c>
      <c r="X10" s="17">
        <v>0.25792839967077102</v>
      </c>
      <c r="Y10" s="17">
        <v>0.26819470613311103</v>
      </c>
      <c r="Z10" s="17">
        <v>0.278454107962055</v>
      </c>
      <c r="AA10" s="17">
        <v>0.20510579253220401</v>
      </c>
      <c r="AB10" s="17">
        <v>0.24454897609898499</v>
      </c>
      <c r="AC10" s="17">
        <v>0.25044923475797398</v>
      </c>
      <c r="AD10" s="17"/>
      <c r="AE10" s="17">
        <v>0.23211884695490301</v>
      </c>
      <c r="AF10" s="17">
        <v>0.25506902575964102</v>
      </c>
      <c r="AG10" s="17">
        <v>0.24556730368673799</v>
      </c>
      <c r="AH10" s="17"/>
      <c r="AI10" s="17">
        <v>0.23610718492909299</v>
      </c>
      <c r="AJ10" s="17">
        <v>0.25395142013530803</v>
      </c>
      <c r="AK10" s="17">
        <v>0.31338656614937499</v>
      </c>
      <c r="AL10" s="17">
        <v>0.26534117941271301</v>
      </c>
      <c r="AM10" s="17">
        <v>0.21807511736306601</v>
      </c>
      <c r="AN10" s="17"/>
      <c r="AO10" s="17">
        <v>0.258775194659978</v>
      </c>
      <c r="AP10" s="17">
        <v>0.235039118479687</v>
      </c>
      <c r="AQ10" s="17">
        <v>0.28515395368207203</v>
      </c>
      <c r="AR10" s="17"/>
      <c r="AS10" s="17">
        <v>0.24462508978932301</v>
      </c>
      <c r="AT10" s="17">
        <v>0.236445525645085</v>
      </c>
      <c r="AU10" s="17">
        <v>0.26596282381418501</v>
      </c>
      <c r="AV10" s="17">
        <v>0.22731578482522999</v>
      </c>
      <c r="AW10" s="17">
        <v>0.30298746045120301</v>
      </c>
      <c r="AX10" s="17"/>
      <c r="AY10" s="17">
        <v>0.34055075396025902</v>
      </c>
      <c r="AZ10" s="17">
        <v>0.20567725497778</v>
      </c>
      <c r="BA10" s="17">
        <v>0.19463827851020199</v>
      </c>
      <c r="BB10" s="17">
        <v>0.26364677091060201</v>
      </c>
      <c r="BC10" s="17">
        <v>0.203920604421923</v>
      </c>
      <c r="BD10" s="17">
        <v>0.249845447782334</v>
      </c>
      <c r="BE10" s="17">
        <v>0.19866611899702</v>
      </c>
      <c r="BF10" s="17">
        <v>0.25457263339108999</v>
      </c>
      <c r="BG10" s="17">
        <v>0.269443774480353</v>
      </c>
      <c r="BH10" s="17">
        <v>0.33964493184148598</v>
      </c>
      <c r="BI10" s="17">
        <v>0.24777261570853501</v>
      </c>
      <c r="BJ10" s="17">
        <v>0.23947268687607501</v>
      </c>
      <c r="BK10" s="17">
        <v>0.25630295503170902</v>
      </c>
      <c r="BL10" s="17">
        <v>0.16840577397803599</v>
      </c>
      <c r="BM10" s="17">
        <v>0.29825942096229102</v>
      </c>
      <c r="BN10" s="17">
        <v>0.21412035485026701</v>
      </c>
      <c r="BO10" s="17"/>
      <c r="BP10" s="17">
        <v>0.25040718832181402</v>
      </c>
      <c r="BQ10" s="17">
        <v>0.25252899536416901</v>
      </c>
      <c r="BR10" s="17">
        <v>0.28321910808066902</v>
      </c>
      <c r="BS10" s="17">
        <v>0.21727522996226001</v>
      </c>
      <c r="BT10" s="17">
        <v>0.22860906356413099</v>
      </c>
      <c r="BU10" s="17">
        <v>0.24029144786308501</v>
      </c>
      <c r="BV10" s="17"/>
      <c r="BW10" s="17">
        <v>0.22962875220217699</v>
      </c>
      <c r="BX10" s="17">
        <v>0.244979445455837</v>
      </c>
      <c r="BY10" s="17">
        <v>0.227494263492941</v>
      </c>
      <c r="BZ10" s="17">
        <v>0.27360584073845301</v>
      </c>
      <c r="CA10" s="17">
        <v>0.27104622545776402</v>
      </c>
      <c r="CB10" s="17">
        <v>0.27451322751344298</v>
      </c>
      <c r="CC10" s="17">
        <v>0.24241681495516901</v>
      </c>
      <c r="CD10" s="17">
        <v>0.19654312613962599</v>
      </c>
      <c r="CE10" s="17"/>
      <c r="CF10" s="17">
        <v>0.21909093877288299</v>
      </c>
      <c r="CG10" s="17">
        <v>0.27614566294965698</v>
      </c>
      <c r="CH10" s="17">
        <v>0.21791574587443799</v>
      </c>
      <c r="CI10" s="17">
        <v>0.245835724468108</v>
      </c>
      <c r="CJ10" s="17">
        <v>0.28091146850947402</v>
      </c>
      <c r="CK10" s="17"/>
      <c r="CL10" s="17">
        <v>0.219134867361927</v>
      </c>
      <c r="CM10" s="17"/>
      <c r="CN10" s="17">
        <v>0.23780163833890999</v>
      </c>
      <c r="CO10" s="17">
        <v>0.251908258798892</v>
      </c>
      <c r="CP10" s="17">
        <v>0.256906436919564</v>
      </c>
    </row>
    <row r="11" spans="2:94" x14ac:dyDescent="0.35">
      <c r="B11" s="18" t="s">
        <v>429</v>
      </c>
      <c r="C11" s="17">
        <v>0.15750363502481601</v>
      </c>
      <c r="D11" s="17">
        <v>0.15307978860347901</v>
      </c>
      <c r="E11" s="17">
        <v>0.16311760891066601</v>
      </c>
      <c r="F11" s="17"/>
      <c r="G11" s="17">
        <v>0.13516466087478801</v>
      </c>
      <c r="H11" s="17">
        <v>0.179579712615176</v>
      </c>
      <c r="I11" s="17">
        <v>0.14487141444903101</v>
      </c>
      <c r="J11" s="17">
        <v>0.128194907421048</v>
      </c>
      <c r="K11" s="17">
        <v>0.17174981804178799</v>
      </c>
      <c r="L11" s="17">
        <v>0.176882113890972</v>
      </c>
      <c r="M11" s="17"/>
      <c r="N11" s="17">
        <v>0.17061515051291101</v>
      </c>
      <c r="O11" s="17">
        <v>0.119825319981711</v>
      </c>
      <c r="P11" s="17">
        <v>0.17422063204740401</v>
      </c>
      <c r="Q11" s="17">
        <v>0.17016925195194099</v>
      </c>
      <c r="R11" s="17"/>
      <c r="S11" s="17">
        <v>0.14250757514923099</v>
      </c>
      <c r="T11" s="17">
        <v>0.18107796075296401</v>
      </c>
      <c r="U11" s="17">
        <v>0.13198303348644499</v>
      </c>
      <c r="V11" s="17">
        <v>0.193313966426991</v>
      </c>
      <c r="W11" s="17">
        <v>0.20587887237278901</v>
      </c>
      <c r="X11" s="17">
        <v>0.14864661794184</v>
      </c>
      <c r="Y11" s="17">
        <v>0.102027176564641</v>
      </c>
      <c r="Z11" s="17">
        <v>0.168562548152008</v>
      </c>
      <c r="AA11" s="17">
        <v>0.17015972196009099</v>
      </c>
      <c r="AB11" s="17">
        <v>0.149912067614204</v>
      </c>
      <c r="AC11" s="17">
        <v>0.12237292520830199</v>
      </c>
      <c r="AD11" s="17"/>
      <c r="AE11" s="17">
        <v>0.17334574991441101</v>
      </c>
      <c r="AF11" s="17">
        <v>0.14936177896755901</v>
      </c>
      <c r="AG11" s="17">
        <v>0.15290853562770801</v>
      </c>
      <c r="AH11" s="17"/>
      <c r="AI11" s="17">
        <v>0.185363690072644</v>
      </c>
      <c r="AJ11" s="17">
        <v>0.13907689950556501</v>
      </c>
      <c r="AK11" s="17">
        <v>0.13835489459830899</v>
      </c>
      <c r="AL11" s="17">
        <v>0.28388730356740799</v>
      </c>
      <c r="AM11" s="17">
        <v>0.15170052473361101</v>
      </c>
      <c r="AN11" s="17"/>
      <c r="AO11" s="17">
        <v>0.167052004568218</v>
      </c>
      <c r="AP11" s="17">
        <v>0.138609968801471</v>
      </c>
      <c r="AQ11" s="17">
        <v>0.165363665419963</v>
      </c>
      <c r="AR11" s="17"/>
      <c r="AS11" s="17">
        <v>0.157338403388041</v>
      </c>
      <c r="AT11" s="17">
        <v>0.15680611164465799</v>
      </c>
      <c r="AU11" s="17">
        <v>0.136792618168953</v>
      </c>
      <c r="AV11" s="17">
        <v>0.18330598615025301</v>
      </c>
      <c r="AW11" s="17">
        <v>0.33016048351599397</v>
      </c>
      <c r="AX11" s="17"/>
      <c r="AY11" s="17">
        <v>0</v>
      </c>
      <c r="AZ11" s="17">
        <v>0.14364174693484399</v>
      </c>
      <c r="BA11" s="17">
        <v>0.17182588286296199</v>
      </c>
      <c r="BB11" s="17">
        <v>0.14723200503877201</v>
      </c>
      <c r="BC11" s="17">
        <v>0.156385249394288</v>
      </c>
      <c r="BD11" s="17">
        <v>0.148619726734704</v>
      </c>
      <c r="BE11" s="17">
        <v>0.19377239426693901</v>
      </c>
      <c r="BF11" s="17">
        <v>0.15782692011329399</v>
      </c>
      <c r="BG11" s="17">
        <v>0.17459698954251099</v>
      </c>
      <c r="BH11" s="17">
        <v>0.11553915103213901</v>
      </c>
      <c r="BI11" s="17">
        <v>0.17689849457363499</v>
      </c>
      <c r="BJ11" s="17">
        <v>0.145164873234437</v>
      </c>
      <c r="BK11" s="17">
        <v>0.19179548971652899</v>
      </c>
      <c r="BL11" s="17">
        <v>0.10362505276563801</v>
      </c>
      <c r="BM11" s="17">
        <v>0.187539493217216</v>
      </c>
      <c r="BN11" s="17">
        <v>0.14478972434215301</v>
      </c>
      <c r="BO11" s="17"/>
      <c r="BP11" s="17">
        <v>0.15217539837215799</v>
      </c>
      <c r="BQ11" s="17">
        <v>0.156421138801766</v>
      </c>
      <c r="BR11" s="17">
        <v>0.13437872020646699</v>
      </c>
      <c r="BS11" s="17">
        <v>0.173354550727217</v>
      </c>
      <c r="BT11" s="17">
        <v>0.15495862597145099</v>
      </c>
      <c r="BU11" s="17">
        <v>0.17683773026066399</v>
      </c>
      <c r="BV11" s="17"/>
      <c r="BW11" s="17">
        <v>0.17709578308208901</v>
      </c>
      <c r="BX11" s="17">
        <v>0.16592459571853699</v>
      </c>
      <c r="BY11" s="17">
        <v>0.16024318000093099</v>
      </c>
      <c r="BZ11" s="17">
        <v>0.200257045552788</v>
      </c>
      <c r="CA11" s="17">
        <v>0.12954289062074201</v>
      </c>
      <c r="CB11" s="17">
        <v>0.11948071601937101</v>
      </c>
      <c r="CC11" s="17">
        <v>0.12109017170283499</v>
      </c>
      <c r="CD11" s="17">
        <v>8.7942826984165903E-2</v>
      </c>
      <c r="CE11" s="17"/>
      <c r="CF11" s="17">
        <v>0.18259272843208099</v>
      </c>
      <c r="CG11" s="17">
        <v>0.171658399257727</v>
      </c>
      <c r="CH11" s="17">
        <v>0.16086673038671001</v>
      </c>
      <c r="CI11" s="17">
        <v>0.120362792566455</v>
      </c>
      <c r="CJ11" s="17">
        <v>6.9963309368009097E-2</v>
      </c>
      <c r="CK11" s="17"/>
      <c r="CL11" s="17">
        <v>0.188606245328935</v>
      </c>
      <c r="CM11" s="17"/>
      <c r="CN11" s="17">
        <v>0.133014140986801</v>
      </c>
      <c r="CO11" s="17">
        <v>0.21740892435471701</v>
      </c>
      <c r="CP11" s="17">
        <v>0.16414627145968</v>
      </c>
    </row>
    <row r="12" spans="2:94" ht="29" x14ac:dyDescent="0.35">
      <c r="B12" s="18" t="s">
        <v>430</v>
      </c>
      <c r="C12" s="17">
        <v>0.11253276612150601</v>
      </c>
      <c r="D12" s="17">
        <v>0.109996277587091</v>
      </c>
      <c r="E12" s="17">
        <v>0.115941716812225</v>
      </c>
      <c r="F12" s="17"/>
      <c r="G12" s="17">
        <v>9.9660941618488805E-2</v>
      </c>
      <c r="H12" s="17">
        <v>6.8352177234675196E-2</v>
      </c>
      <c r="I12" s="17">
        <v>0.12400787866368</v>
      </c>
      <c r="J12" s="17">
        <v>9.2746772540867106E-2</v>
      </c>
      <c r="K12" s="17">
        <v>0.10518421376088299</v>
      </c>
      <c r="L12" s="17">
        <v>0.167634349394749</v>
      </c>
      <c r="M12" s="17"/>
      <c r="N12" s="17">
        <v>0.10231341788297001</v>
      </c>
      <c r="O12" s="17">
        <v>0.11679583777623199</v>
      </c>
      <c r="P12" s="17">
        <v>0.118257978253686</v>
      </c>
      <c r="Q12" s="17">
        <v>0.115954113918952</v>
      </c>
      <c r="R12" s="17"/>
      <c r="S12" s="17">
        <v>0.1119571127329</v>
      </c>
      <c r="T12" s="17">
        <v>0.10322317981387</v>
      </c>
      <c r="U12" s="17">
        <v>0.14971835188617899</v>
      </c>
      <c r="V12" s="17">
        <v>0.109371390529446</v>
      </c>
      <c r="W12" s="17">
        <v>9.1950732160578003E-2</v>
      </c>
      <c r="X12" s="17">
        <v>9.2292218944914101E-2</v>
      </c>
      <c r="Y12" s="17">
        <v>0.12441753530900999</v>
      </c>
      <c r="Z12" s="17">
        <v>0.114407925214341</v>
      </c>
      <c r="AA12" s="17">
        <v>8.0057499065266699E-2</v>
      </c>
      <c r="AB12" s="17">
        <v>0.16084730163424099</v>
      </c>
      <c r="AC12" s="17">
        <v>0.121646883085058</v>
      </c>
      <c r="AD12" s="17"/>
      <c r="AE12" s="17">
        <v>0.14745519655657999</v>
      </c>
      <c r="AF12" s="17">
        <v>9.4068756392393205E-2</v>
      </c>
      <c r="AG12" s="17">
        <v>8.2513018105257005E-2</v>
      </c>
      <c r="AH12" s="17"/>
      <c r="AI12" s="17">
        <v>0.13774767603420399</v>
      </c>
      <c r="AJ12" s="17">
        <v>7.7483110429670404E-2</v>
      </c>
      <c r="AK12" s="17">
        <v>0.10975361692131801</v>
      </c>
      <c r="AL12" s="17">
        <v>0.15210482461663399</v>
      </c>
      <c r="AM12" s="17">
        <v>0.114064983842767</v>
      </c>
      <c r="AN12" s="17"/>
      <c r="AO12" s="17">
        <v>0.15082865193308401</v>
      </c>
      <c r="AP12" s="17">
        <v>6.3474561203143098E-2</v>
      </c>
      <c r="AQ12" s="17">
        <v>9.8446093650437494E-2</v>
      </c>
      <c r="AR12" s="17"/>
      <c r="AS12" s="17">
        <v>0.11782516456261501</v>
      </c>
      <c r="AT12" s="17">
        <v>9.8825599375854001E-2</v>
      </c>
      <c r="AU12" s="17">
        <v>0.109984543492693</v>
      </c>
      <c r="AV12" s="17">
        <v>7.2094103080660901E-2</v>
      </c>
      <c r="AW12" s="17">
        <v>7.4516794727034402E-2</v>
      </c>
      <c r="AX12" s="17"/>
      <c r="AY12" s="17">
        <v>0.143441500574887</v>
      </c>
      <c r="AZ12" s="17">
        <v>0.13368336327019401</v>
      </c>
      <c r="BA12" s="17">
        <v>8.8931069872589405E-2</v>
      </c>
      <c r="BB12" s="17">
        <v>0.114807644847697</v>
      </c>
      <c r="BC12" s="17">
        <v>0.149421420466823</v>
      </c>
      <c r="BD12" s="17">
        <v>9.3471203204448905E-2</v>
      </c>
      <c r="BE12" s="17">
        <v>0.18330309675289899</v>
      </c>
      <c r="BF12" s="17">
        <v>0.11515607914784801</v>
      </c>
      <c r="BG12" s="17">
        <v>0.10026092166631299</v>
      </c>
      <c r="BH12" s="17">
        <v>7.2590687093630202E-2</v>
      </c>
      <c r="BI12" s="17">
        <v>0.109127953134163</v>
      </c>
      <c r="BJ12" s="17">
        <v>0.139374495945572</v>
      </c>
      <c r="BK12" s="17">
        <v>3.2905795707115902E-2</v>
      </c>
      <c r="BL12" s="17">
        <v>0.130986390693835</v>
      </c>
      <c r="BM12" s="17">
        <v>6.6912566508052496E-2</v>
      </c>
      <c r="BN12" s="17">
        <v>5.6308468564770203E-2</v>
      </c>
      <c r="BO12" s="17"/>
      <c r="BP12" s="17">
        <v>9.3354063930452993E-2</v>
      </c>
      <c r="BQ12" s="17">
        <v>0.10035674060403001</v>
      </c>
      <c r="BR12" s="17">
        <v>0.107906030372228</v>
      </c>
      <c r="BS12" s="17">
        <v>0.120076905243026</v>
      </c>
      <c r="BT12" s="17">
        <v>0.158845727269773</v>
      </c>
      <c r="BU12" s="17">
        <v>0.14810446376942399</v>
      </c>
      <c r="BV12" s="17"/>
      <c r="BW12" s="17">
        <v>9.6002630460680305E-2</v>
      </c>
      <c r="BX12" s="17">
        <v>0.116960069904759</v>
      </c>
      <c r="BY12" s="17">
        <v>0.11642801476167</v>
      </c>
      <c r="BZ12" s="17">
        <v>9.1269977623790299E-2</v>
      </c>
      <c r="CA12" s="17">
        <v>0.10025632685324901</v>
      </c>
      <c r="CB12" s="17">
        <v>0.13204150366696299</v>
      </c>
      <c r="CC12" s="17">
        <v>0.118521489291946</v>
      </c>
      <c r="CD12" s="17">
        <v>0.108799603273922</v>
      </c>
      <c r="CE12" s="17"/>
      <c r="CF12" s="17">
        <v>0.14294390467624801</v>
      </c>
      <c r="CG12" s="17">
        <v>0.11024701965512899</v>
      </c>
      <c r="CH12" s="17">
        <v>0.10692847821404999</v>
      </c>
      <c r="CI12" s="17">
        <v>0.116827400962366</v>
      </c>
      <c r="CJ12" s="17">
        <v>0.107444171408631</v>
      </c>
      <c r="CK12" s="17"/>
      <c r="CL12" s="17">
        <v>5.4765535940820599E-2</v>
      </c>
      <c r="CM12" s="17"/>
      <c r="CN12" s="17">
        <v>0.10054418719151401</v>
      </c>
      <c r="CO12" s="17">
        <v>0.115750794865351</v>
      </c>
      <c r="CP12" s="17">
        <v>0.136966704414139</v>
      </c>
    </row>
    <row r="13" spans="2:94" x14ac:dyDescent="0.35">
      <c r="B13" s="18" t="s">
        <v>431</v>
      </c>
      <c r="C13" s="17">
        <v>1.12275096730828E-2</v>
      </c>
      <c r="D13" s="17">
        <v>1.30362455652874E-2</v>
      </c>
      <c r="E13" s="17">
        <v>9.5789557984519505E-3</v>
      </c>
      <c r="F13" s="17"/>
      <c r="G13" s="17">
        <v>2.2668927956947301E-2</v>
      </c>
      <c r="H13" s="17">
        <v>1.95759735230733E-2</v>
      </c>
      <c r="I13" s="17">
        <v>2.5725378967078301E-3</v>
      </c>
      <c r="J13" s="17">
        <v>1.2555287468761099E-2</v>
      </c>
      <c r="K13" s="17">
        <v>9.0290942337889202E-3</v>
      </c>
      <c r="L13" s="17">
        <v>4.2914095526796698E-3</v>
      </c>
      <c r="M13" s="17"/>
      <c r="N13" s="17">
        <v>5.8187472779597299E-3</v>
      </c>
      <c r="O13" s="17">
        <v>8.5180334092557295E-3</v>
      </c>
      <c r="P13" s="17">
        <v>1.3262318356318E-2</v>
      </c>
      <c r="Q13" s="17">
        <v>1.6553195564956699E-2</v>
      </c>
      <c r="R13" s="17"/>
      <c r="S13" s="17">
        <v>1.54087538029884E-2</v>
      </c>
      <c r="T13" s="17">
        <v>6.6026746756707496E-3</v>
      </c>
      <c r="U13" s="17">
        <v>0</v>
      </c>
      <c r="V13" s="17">
        <v>1.2228285146750201E-2</v>
      </c>
      <c r="W13" s="17">
        <v>6.47494802131159E-3</v>
      </c>
      <c r="X13" s="17">
        <v>1.7782691502159099E-2</v>
      </c>
      <c r="Y13" s="17">
        <v>1.0038662582020699E-2</v>
      </c>
      <c r="Z13" s="17">
        <v>0</v>
      </c>
      <c r="AA13" s="17">
        <v>1.9276905868637301E-2</v>
      </c>
      <c r="AB13" s="17">
        <v>1.0343497612079601E-2</v>
      </c>
      <c r="AC13" s="17">
        <v>1.6636475745349901E-2</v>
      </c>
      <c r="AD13" s="17"/>
      <c r="AE13" s="17">
        <v>1.2815309750022701E-2</v>
      </c>
      <c r="AF13" s="17">
        <v>1.21103594529407E-2</v>
      </c>
      <c r="AG13" s="17">
        <v>6.3734286493397499E-3</v>
      </c>
      <c r="AH13" s="17"/>
      <c r="AI13" s="17">
        <v>9.5983345871891602E-3</v>
      </c>
      <c r="AJ13" s="17">
        <v>1.54292384261672E-2</v>
      </c>
      <c r="AK13" s="17">
        <v>2.4770678549045501E-2</v>
      </c>
      <c r="AL13" s="17">
        <v>2.6232602457189599E-2</v>
      </c>
      <c r="AM13" s="17">
        <v>6.4839542531848499E-3</v>
      </c>
      <c r="AN13" s="17"/>
      <c r="AO13" s="17">
        <v>1.6348434899907699E-2</v>
      </c>
      <c r="AP13" s="17">
        <v>1.28317806889276E-2</v>
      </c>
      <c r="AQ13" s="17">
        <v>1.27752725376529E-2</v>
      </c>
      <c r="AR13" s="17"/>
      <c r="AS13" s="17">
        <v>1.11090793776691E-2</v>
      </c>
      <c r="AT13" s="17">
        <v>1.7352904302583801E-2</v>
      </c>
      <c r="AU13" s="17">
        <v>6.1726284095324603E-3</v>
      </c>
      <c r="AV13" s="17">
        <v>1.3439709708882201E-2</v>
      </c>
      <c r="AW13" s="17">
        <v>0</v>
      </c>
      <c r="AX13" s="17"/>
      <c r="AY13" s="17">
        <v>0</v>
      </c>
      <c r="AZ13" s="17">
        <v>8.9282524193991207E-3</v>
      </c>
      <c r="BA13" s="17">
        <v>3.3585152720224803E-2</v>
      </c>
      <c r="BB13" s="17">
        <v>6.0898381517141198E-3</v>
      </c>
      <c r="BC13" s="17">
        <v>1.80584440605536E-2</v>
      </c>
      <c r="BD13" s="17">
        <v>8.1979578993727504E-3</v>
      </c>
      <c r="BE13" s="17">
        <v>8.4168171372499892E-3</v>
      </c>
      <c r="BF13" s="17">
        <v>1.57318953414818E-2</v>
      </c>
      <c r="BG13" s="17">
        <v>1.32127108835644E-2</v>
      </c>
      <c r="BH13" s="17">
        <v>0</v>
      </c>
      <c r="BI13" s="17">
        <v>2.1020543359544699E-2</v>
      </c>
      <c r="BJ13" s="17">
        <v>0</v>
      </c>
      <c r="BK13" s="17">
        <v>1.0839584194595299E-2</v>
      </c>
      <c r="BL13" s="17">
        <v>0</v>
      </c>
      <c r="BM13" s="17">
        <v>2.18050747295538E-2</v>
      </c>
      <c r="BN13" s="17">
        <v>0</v>
      </c>
      <c r="BO13" s="17"/>
      <c r="BP13" s="17">
        <v>1.83242387544067E-2</v>
      </c>
      <c r="BQ13" s="17">
        <v>1.2531502518883599E-2</v>
      </c>
      <c r="BR13" s="17">
        <v>3.4599520103310698E-3</v>
      </c>
      <c r="BS13" s="17">
        <v>8.9843674997433908E-3</v>
      </c>
      <c r="BT13" s="17">
        <v>0</v>
      </c>
      <c r="BU13" s="17">
        <v>2.1775137574347202E-2</v>
      </c>
      <c r="BV13" s="17"/>
      <c r="BW13" s="17">
        <v>1.2531296793906001E-2</v>
      </c>
      <c r="BX13" s="17">
        <v>8.21868388606453E-3</v>
      </c>
      <c r="BY13" s="17">
        <v>1.11581134051622E-2</v>
      </c>
      <c r="BZ13" s="17">
        <v>7.2172423209431597E-3</v>
      </c>
      <c r="CA13" s="17">
        <v>1.54154150480193E-2</v>
      </c>
      <c r="CB13" s="17">
        <v>9.5708034950857893E-3</v>
      </c>
      <c r="CC13" s="17">
        <v>3.2456043847171698E-2</v>
      </c>
      <c r="CD13" s="17">
        <v>2.4211031024484599E-2</v>
      </c>
      <c r="CE13" s="17"/>
      <c r="CF13" s="17">
        <v>2.7836905841458599E-2</v>
      </c>
      <c r="CG13" s="17">
        <v>1.1630064393694701E-2</v>
      </c>
      <c r="CH13" s="17">
        <v>1.0374040639958599E-2</v>
      </c>
      <c r="CI13" s="17">
        <v>2.8547371216790002E-3</v>
      </c>
      <c r="CJ13" s="17">
        <v>1.43645945665609E-2</v>
      </c>
      <c r="CK13" s="17"/>
      <c r="CL13" s="17">
        <v>0</v>
      </c>
      <c r="CM13" s="17"/>
      <c r="CN13" s="17">
        <v>8.8130103887462102E-3</v>
      </c>
      <c r="CO13" s="17">
        <v>1.6822195528711399E-2</v>
      </c>
      <c r="CP13" s="17">
        <v>1.21352159530953E-2</v>
      </c>
    </row>
    <row r="14" spans="2:94" x14ac:dyDescent="0.35">
      <c r="B14" s="18" t="s">
        <v>432</v>
      </c>
      <c r="C14" s="17">
        <v>5.6843467807242204E-3</v>
      </c>
      <c r="D14" s="17">
        <v>1.07572278712836E-2</v>
      </c>
      <c r="E14" s="17">
        <v>8.4002444215081095E-4</v>
      </c>
      <c r="F14" s="17"/>
      <c r="G14" s="17">
        <v>1.21414472682604E-2</v>
      </c>
      <c r="H14" s="17">
        <v>7.5449923299830499E-3</v>
      </c>
      <c r="I14" s="17">
        <v>0</v>
      </c>
      <c r="J14" s="17">
        <v>5.3459161693213799E-3</v>
      </c>
      <c r="K14" s="17">
        <v>2.76495502744215E-3</v>
      </c>
      <c r="L14" s="17">
        <v>6.6345037149234502E-3</v>
      </c>
      <c r="M14" s="17"/>
      <c r="N14" s="17">
        <v>8.0795260023859006E-3</v>
      </c>
      <c r="O14" s="17">
        <v>6.4684783529386598E-3</v>
      </c>
      <c r="P14" s="17">
        <v>4.1509372368712799E-3</v>
      </c>
      <c r="Q14" s="17">
        <v>3.68079051769871E-3</v>
      </c>
      <c r="R14" s="17"/>
      <c r="S14" s="17">
        <v>1.16797921836817E-2</v>
      </c>
      <c r="T14" s="17">
        <v>0</v>
      </c>
      <c r="U14" s="17">
        <v>6.0551582108799903E-3</v>
      </c>
      <c r="V14" s="17">
        <v>0</v>
      </c>
      <c r="W14" s="17">
        <v>5.7895483241423096E-3</v>
      </c>
      <c r="X14" s="17">
        <v>0</v>
      </c>
      <c r="Y14" s="17">
        <v>5.4198942437018102E-3</v>
      </c>
      <c r="Z14" s="17">
        <v>1.04562748522972E-2</v>
      </c>
      <c r="AA14" s="17">
        <v>7.2622392691199496E-3</v>
      </c>
      <c r="AB14" s="17">
        <v>5.9741632672106601E-3</v>
      </c>
      <c r="AC14" s="17">
        <v>1.6394665333508699E-2</v>
      </c>
      <c r="AD14" s="17"/>
      <c r="AE14" s="17">
        <v>6.1003370948770202E-3</v>
      </c>
      <c r="AF14" s="17">
        <v>6.6081824979593497E-3</v>
      </c>
      <c r="AG14" s="17">
        <v>0</v>
      </c>
      <c r="AH14" s="17"/>
      <c r="AI14" s="17">
        <v>8.9603650364727498E-3</v>
      </c>
      <c r="AJ14" s="17">
        <v>4.3487010105753001E-3</v>
      </c>
      <c r="AK14" s="17">
        <v>0</v>
      </c>
      <c r="AL14" s="17">
        <v>2.2715402743340499E-2</v>
      </c>
      <c r="AM14" s="17">
        <v>0</v>
      </c>
      <c r="AN14" s="17"/>
      <c r="AO14" s="17">
        <v>1.25802707032801E-2</v>
      </c>
      <c r="AP14" s="17">
        <v>5.79427967045137E-3</v>
      </c>
      <c r="AQ14" s="17">
        <v>0</v>
      </c>
      <c r="AR14" s="17"/>
      <c r="AS14" s="17">
        <v>5.7527122917747798E-3</v>
      </c>
      <c r="AT14" s="17">
        <v>5.2349739743956002E-3</v>
      </c>
      <c r="AU14" s="17">
        <v>3.4414075619748001E-3</v>
      </c>
      <c r="AV14" s="17">
        <v>1.0859600031331299E-2</v>
      </c>
      <c r="AW14" s="17">
        <v>3.4598393892315303E-2</v>
      </c>
      <c r="AX14" s="17"/>
      <c r="AY14" s="17">
        <v>0</v>
      </c>
      <c r="AZ14" s="17">
        <v>0</v>
      </c>
      <c r="BA14" s="17">
        <v>0</v>
      </c>
      <c r="BB14" s="17">
        <v>0</v>
      </c>
      <c r="BC14" s="17">
        <v>4.77029866960088E-3</v>
      </c>
      <c r="BD14" s="17">
        <v>3.4940348005463901E-3</v>
      </c>
      <c r="BE14" s="17">
        <v>4.6687998221258001E-3</v>
      </c>
      <c r="BF14" s="17">
        <v>5.37608320302749E-3</v>
      </c>
      <c r="BG14" s="17">
        <v>0</v>
      </c>
      <c r="BH14" s="17">
        <v>9.3701668715725096E-3</v>
      </c>
      <c r="BI14" s="17">
        <v>1.0247116803497601E-2</v>
      </c>
      <c r="BJ14" s="17">
        <v>1.55799236870787E-2</v>
      </c>
      <c r="BK14" s="17">
        <v>2.2970267462949098E-2</v>
      </c>
      <c r="BL14" s="17">
        <v>0</v>
      </c>
      <c r="BM14" s="17">
        <v>2.2793695124735201E-2</v>
      </c>
      <c r="BN14" s="17">
        <v>0</v>
      </c>
      <c r="BO14" s="17"/>
      <c r="BP14" s="17">
        <v>9.2990059989076102E-3</v>
      </c>
      <c r="BQ14" s="17">
        <v>6.6258268483771303E-3</v>
      </c>
      <c r="BR14" s="17">
        <v>0</v>
      </c>
      <c r="BS14" s="17">
        <v>6.5152617904028296E-3</v>
      </c>
      <c r="BT14" s="17">
        <v>3.7132357999292501E-3</v>
      </c>
      <c r="BU14" s="17">
        <v>0</v>
      </c>
      <c r="BV14" s="17"/>
      <c r="BW14" s="17">
        <v>0</v>
      </c>
      <c r="BX14" s="17">
        <v>2.1373377229936901E-3</v>
      </c>
      <c r="BY14" s="17">
        <v>7.07318121786872E-3</v>
      </c>
      <c r="BZ14" s="17">
        <v>4.8913865083021497E-3</v>
      </c>
      <c r="CA14" s="17">
        <v>8.2639936197847104E-3</v>
      </c>
      <c r="CB14" s="17">
        <v>0</v>
      </c>
      <c r="CC14" s="17">
        <v>1.66113795667776E-2</v>
      </c>
      <c r="CD14" s="17">
        <v>1.03438755023815E-2</v>
      </c>
      <c r="CE14" s="17"/>
      <c r="CF14" s="17">
        <v>2.66776939729979E-2</v>
      </c>
      <c r="CG14" s="17">
        <v>3.9511046531446204E-3</v>
      </c>
      <c r="CH14" s="17">
        <v>3.3743691083969402E-3</v>
      </c>
      <c r="CI14" s="17">
        <v>5.6050449559538898E-3</v>
      </c>
      <c r="CJ14" s="17">
        <v>0</v>
      </c>
      <c r="CK14" s="17"/>
      <c r="CL14" s="17">
        <v>6.9954342908505503E-3</v>
      </c>
      <c r="CM14" s="17"/>
      <c r="CN14" s="17">
        <v>4.50065456142704E-3</v>
      </c>
      <c r="CO14" s="17">
        <v>2.3149996321052001E-3</v>
      </c>
      <c r="CP14" s="17">
        <v>1.10882568256208E-2</v>
      </c>
    </row>
    <row r="15" spans="2:94" x14ac:dyDescent="0.35">
      <c r="B15" s="18" t="s">
        <v>433</v>
      </c>
      <c r="C15" s="17">
        <v>6.3044946322166001E-3</v>
      </c>
      <c r="D15" s="17">
        <v>9.3989684554793406E-3</v>
      </c>
      <c r="E15" s="17">
        <v>3.3737060159827101E-3</v>
      </c>
      <c r="F15" s="17"/>
      <c r="G15" s="17">
        <v>0</v>
      </c>
      <c r="H15" s="17">
        <v>0</v>
      </c>
      <c r="I15" s="17">
        <v>0</v>
      </c>
      <c r="J15" s="17">
        <v>1.2666623934439E-2</v>
      </c>
      <c r="K15" s="17">
        <v>2.8270186009052198E-3</v>
      </c>
      <c r="L15" s="17">
        <v>1.7739639932547999E-2</v>
      </c>
      <c r="M15" s="17"/>
      <c r="N15" s="17">
        <v>5.0867981442476199E-3</v>
      </c>
      <c r="O15" s="17">
        <v>4.9419941730268896E-3</v>
      </c>
      <c r="P15" s="17">
        <v>5.5292941643846297E-3</v>
      </c>
      <c r="Q15" s="17">
        <v>9.8897627965726098E-3</v>
      </c>
      <c r="R15" s="17"/>
      <c r="S15" s="17">
        <v>0</v>
      </c>
      <c r="T15" s="17">
        <v>1.2296992374024899E-2</v>
      </c>
      <c r="U15" s="17">
        <v>5.5414611049501199E-3</v>
      </c>
      <c r="V15" s="17">
        <v>4.1320248890655597E-3</v>
      </c>
      <c r="W15" s="17">
        <v>7.1470433455234602E-3</v>
      </c>
      <c r="X15" s="17">
        <v>1.52629362817744E-2</v>
      </c>
      <c r="Y15" s="17">
        <v>0</v>
      </c>
      <c r="Z15" s="17">
        <v>1.0679298075652601E-2</v>
      </c>
      <c r="AA15" s="17">
        <v>3.7562138760346602E-3</v>
      </c>
      <c r="AB15" s="17">
        <v>5.2354479535116497E-3</v>
      </c>
      <c r="AC15" s="17">
        <v>9.3385852166573396E-3</v>
      </c>
      <c r="AD15" s="17"/>
      <c r="AE15" s="17">
        <v>1.3752475741553E-2</v>
      </c>
      <c r="AF15" s="17">
        <v>2.1952393439374799E-3</v>
      </c>
      <c r="AG15" s="17">
        <v>2.8665418025919801E-3</v>
      </c>
      <c r="AH15" s="17"/>
      <c r="AI15" s="17">
        <v>1.39210086609379E-2</v>
      </c>
      <c r="AJ15" s="17">
        <v>0</v>
      </c>
      <c r="AK15" s="17">
        <v>0</v>
      </c>
      <c r="AL15" s="17">
        <v>3.0873935195630399E-2</v>
      </c>
      <c r="AM15" s="17">
        <v>0</v>
      </c>
      <c r="AN15" s="17"/>
      <c r="AO15" s="17">
        <v>9.5748714929199397E-3</v>
      </c>
      <c r="AP15" s="17">
        <v>1.4000780184502599E-3</v>
      </c>
      <c r="AQ15" s="17">
        <v>5.9541616044642498E-3</v>
      </c>
      <c r="AR15" s="17"/>
      <c r="AS15" s="17">
        <v>3.6985684735692699E-3</v>
      </c>
      <c r="AT15" s="17">
        <v>8.1272284557118504E-3</v>
      </c>
      <c r="AU15" s="17">
        <v>6.9662941681081199E-3</v>
      </c>
      <c r="AV15" s="17">
        <v>6.8203303482882701E-3</v>
      </c>
      <c r="AW15" s="17">
        <v>0</v>
      </c>
      <c r="AX15" s="17"/>
      <c r="AY15" s="17">
        <v>0</v>
      </c>
      <c r="AZ15" s="17">
        <v>0</v>
      </c>
      <c r="BA15" s="17">
        <v>1.9385170967347199E-2</v>
      </c>
      <c r="BB15" s="17">
        <v>0</v>
      </c>
      <c r="BC15" s="17">
        <v>5.54108871830215E-3</v>
      </c>
      <c r="BD15" s="17">
        <v>0</v>
      </c>
      <c r="BE15" s="17">
        <v>0</v>
      </c>
      <c r="BF15" s="17">
        <v>0</v>
      </c>
      <c r="BG15" s="17">
        <v>1.42274201395919E-2</v>
      </c>
      <c r="BH15" s="17">
        <v>8.2115300130961508E-3</v>
      </c>
      <c r="BI15" s="17">
        <v>5.2914916218879298E-3</v>
      </c>
      <c r="BJ15" s="17">
        <v>8.3840846728379104E-3</v>
      </c>
      <c r="BK15" s="17">
        <v>9.9392997824325705E-3</v>
      </c>
      <c r="BL15" s="17">
        <v>4.3686447101087399E-2</v>
      </c>
      <c r="BM15" s="17">
        <v>0</v>
      </c>
      <c r="BN15" s="17">
        <v>0</v>
      </c>
      <c r="BO15" s="17"/>
      <c r="BP15" s="17">
        <v>5.5831281207182103E-3</v>
      </c>
      <c r="BQ15" s="17">
        <v>7.20333281433132E-3</v>
      </c>
      <c r="BR15" s="17">
        <v>0</v>
      </c>
      <c r="BS15" s="17">
        <v>1.06344422690508E-2</v>
      </c>
      <c r="BT15" s="17">
        <v>4.5565644366353996E-3</v>
      </c>
      <c r="BU15" s="17">
        <v>6.7603229469525902E-3</v>
      </c>
      <c r="BV15" s="17"/>
      <c r="BW15" s="17">
        <v>0</v>
      </c>
      <c r="BX15" s="17">
        <v>6.0453673117085204E-3</v>
      </c>
      <c r="BY15" s="17">
        <v>4.2564301739154804E-3</v>
      </c>
      <c r="BZ15" s="17">
        <v>1.3200790285956301E-2</v>
      </c>
      <c r="CA15" s="17">
        <v>8.2799644515598996E-3</v>
      </c>
      <c r="CB15" s="17">
        <v>0</v>
      </c>
      <c r="CC15" s="17">
        <v>0</v>
      </c>
      <c r="CD15" s="17">
        <v>0</v>
      </c>
      <c r="CE15" s="17"/>
      <c r="CF15" s="17">
        <v>0</v>
      </c>
      <c r="CG15" s="17">
        <v>6.0363140046306701E-3</v>
      </c>
      <c r="CH15" s="17">
        <v>9.7690171753567808E-3</v>
      </c>
      <c r="CI15" s="17">
        <v>0</v>
      </c>
      <c r="CJ15" s="17">
        <v>1.42525274831355E-2</v>
      </c>
      <c r="CK15" s="17"/>
      <c r="CL15" s="17">
        <v>1.11241567566235E-2</v>
      </c>
      <c r="CM15" s="17"/>
      <c r="CN15" s="17">
        <v>3.3031986517299398E-3</v>
      </c>
      <c r="CO15" s="17">
        <v>1.39903544080118E-2</v>
      </c>
      <c r="CP15" s="17">
        <v>6.8393195715553898E-3</v>
      </c>
    </row>
    <row r="16" spans="2:94" x14ac:dyDescent="0.35">
      <c r="B16" s="18" t="s">
        <v>203</v>
      </c>
      <c r="C16" s="19">
        <v>3.1379478400512403E-2</v>
      </c>
      <c r="D16" s="19">
        <v>2.3772935533946701E-2</v>
      </c>
      <c r="E16" s="19">
        <v>3.8104164587829802E-2</v>
      </c>
      <c r="F16" s="19"/>
      <c r="G16" s="19">
        <v>4.2556066231152698E-2</v>
      </c>
      <c r="H16" s="19">
        <v>2.30894253066437E-2</v>
      </c>
      <c r="I16" s="19">
        <v>1.53068398840487E-2</v>
      </c>
      <c r="J16" s="19">
        <v>3.0038574035272499E-2</v>
      </c>
      <c r="K16" s="19">
        <v>3.3491262403248602E-2</v>
      </c>
      <c r="L16" s="19">
        <v>4.3087061534455497E-2</v>
      </c>
      <c r="M16" s="19"/>
      <c r="N16" s="19">
        <v>2.4686477367606999E-2</v>
      </c>
      <c r="O16" s="19">
        <v>2.62155223408474E-2</v>
      </c>
      <c r="P16" s="19">
        <v>3.1079432740037001E-2</v>
      </c>
      <c r="Q16" s="19">
        <v>4.5003943631011199E-2</v>
      </c>
      <c r="R16" s="19"/>
      <c r="S16" s="19">
        <v>2.74922362122739E-2</v>
      </c>
      <c r="T16" s="19">
        <v>4.01237058277336E-2</v>
      </c>
      <c r="U16" s="19">
        <v>2.99378100559482E-2</v>
      </c>
      <c r="V16" s="19">
        <v>2.5917623534685099E-2</v>
      </c>
      <c r="W16" s="19">
        <v>3.3338811220586101E-2</v>
      </c>
      <c r="X16" s="19">
        <v>3.2298487835008903E-2</v>
      </c>
      <c r="Y16" s="19">
        <v>3.8491968633332103E-2</v>
      </c>
      <c r="Z16" s="19">
        <v>2.7005706620639398E-2</v>
      </c>
      <c r="AA16" s="19">
        <v>4.6305052182265397E-2</v>
      </c>
      <c r="AB16" s="19">
        <v>1.9425769436645798E-2</v>
      </c>
      <c r="AC16" s="19">
        <v>8.88349460774919E-3</v>
      </c>
      <c r="AD16" s="19"/>
      <c r="AE16" s="19">
        <v>2.11086465864311E-2</v>
      </c>
      <c r="AF16" s="19">
        <v>2.2605566626191901E-2</v>
      </c>
      <c r="AG16" s="19">
        <v>6.3398982316051997E-2</v>
      </c>
      <c r="AH16" s="19"/>
      <c r="AI16" s="19">
        <v>3.1288890475175399E-2</v>
      </c>
      <c r="AJ16" s="19">
        <v>1.4256844808684299E-2</v>
      </c>
      <c r="AK16" s="19">
        <v>1.1721599475542001E-2</v>
      </c>
      <c r="AL16" s="19">
        <v>2.3267532655715299E-2</v>
      </c>
      <c r="AM16" s="19">
        <v>6.7965137021497798E-2</v>
      </c>
      <c r="AN16" s="19"/>
      <c r="AO16" s="19">
        <v>4.2976690491620201E-2</v>
      </c>
      <c r="AP16" s="19">
        <v>1.00946447462134E-2</v>
      </c>
      <c r="AQ16" s="19">
        <v>8.6489802040402297E-3</v>
      </c>
      <c r="AR16" s="19"/>
      <c r="AS16" s="19">
        <v>4.5267825229810599E-2</v>
      </c>
      <c r="AT16" s="19">
        <v>3.1702108216613401E-2</v>
      </c>
      <c r="AU16" s="19">
        <v>3.4193839474603402E-2</v>
      </c>
      <c r="AV16" s="19">
        <v>1.6188407909089101E-2</v>
      </c>
      <c r="AW16" s="19">
        <v>0</v>
      </c>
      <c r="AX16" s="19"/>
      <c r="AY16" s="19">
        <v>0.14504742138889401</v>
      </c>
      <c r="AZ16" s="19">
        <v>6.6676308730588496E-2</v>
      </c>
      <c r="BA16" s="19">
        <v>3.1401377106181398E-2</v>
      </c>
      <c r="BB16" s="19">
        <v>2.88443065856611E-2</v>
      </c>
      <c r="BC16" s="19">
        <v>2.33210663565236E-2</v>
      </c>
      <c r="BD16" s="19">
        <v>5.1094767447406202E-2</v>
      </c>
      <c r="BE16" s="19">
        <v>1.8650836305323801E-2</v>
      </c>
      <c r="BF16" s="19">
        <v>2.2019190426414401E-2</v>
      </c>
      <c r="BG16" s="19">
        <v>2.5906596141366801E-2</v>
      </c>
      <c r="BH16" s="19">
        <v>2.1496307621175499E-2</v>
      </c>
      <c r="BI16" s="19">
        <v>2.6256890164925599E-2</v>
      </c>
      <c r="BJ16" s="19">
        <v>0</v>
      </c>
      <c r="BK16" s="19">
        <v>0</v>
      </c>
      <c r="BL16" s="19">
        <v>0</v>
      </c>
      <c r="BM16" s="19">
        <v>2.18050747295538E-2</v>
      </c>
      <c r="BN16" s="19">
        <v>1.27713470077476E-2</v>
      </c>
      <c r="BO16" s="19"/>
      <c r="BP16" s="19">
        <v>2.6222265090527101E-2</v>
      </c>
      <c r="BQ16" s="19">
        <v>3.8492200404512802E-2</v>
      </c>
      <c r="BR16" s="19">
        <v>3.2098748259179702E-2</v>
      </c>
      <c r="BS16" s="19">
        <v>3.7283232291033197E-2</v>
      </c>
      <c r="BT16" s="19">
        <v>8.0380164472478206E-3</v>
      </c>
      <c r="BU16" s="19">
        <v>3.8559276216308801E-2</v>
      </c>
      <c r="BV16" s="19"/>
      <c r="BW16" s="19">
        <v>4.3523480076770302E-2</v>
      </c>
      <c r="BX16" s="19">
        <v>4.2928663091601399E-2</v>
      </c>
      <c r="BY16" s="19">
        <v>1.7985713980692701E-2</v>
      </c>
      <c r="BZ16" s="19">
        <v>1.7581301519542101E-2</v>
      </c>
      <c r="CA16" s="19">
        <v>1.09979281853008E-2</v>
      </c>
      <c r="CB16" s="19">
        <v>5.5482295117668001E-2</v>
      </c>
      <c r="CC16" s="19">
        <v>1.7523547862503E-2</v>
      </c>
      <c r="CD16" s="19">
        <v>8.8334057805362604E-2</v>
      </c>
      <c r="CE16" s="19"/>
      <c r="CF16" s="19">
        <v>1.5799140871651001E-2</v>
      </c>
      <c r="CG16" s="19">
        <v>2.9994483100448801E-2</v>
      </c>
      <c r="CH16" s="19">
        <v>3.79987176599429E-2</v>
      </c>
      <c r="CI16" s="19">
        <v>3.0241725948996101E-2</v>
      </c>
      <c r="CJ16" s="19">
        <v>1.4013068328724201E-2</v>
      </c>
      <c r="CK16" s="19"/>
      <c r="CL16" s="19">
        <v>1.5921888875970399E-2</v>
      </c>
      <c r="CM16" s="19"/>
      <c r="CN16" s="19">
        <v>2.7559758299532899E-2</v>
      </c>
      <c r="CO16" s="19">
        <v>3.6762374437300099E-2</v>
      </c>
      <c r="CP16" s="19">
        <v>3.5629026705033803E-2</v>
      </c>
    </row>
    <row r="17" spans="2:2" x14ac:dyDescent="0.35">
      <c r="B17" s="16" t="s">
        <v>225</v>
      </c>
    </row>
    <row r="18" spans="2:2" x14ac:dyDescent="0.35">
      <c r="B18" t="s">
        <v>126</v>
      </c>
    </row>
    <row r="19" spans="2:2" x14ac:dyDescent="0.35">
      <c r="B19" t="s">
        <v>127</v>
      </c>
    </row>
    <row r="21" spans="2:2" x14ac:dyDescent="0.35">
      <c r="B21"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CP21"/>
  <sheetViews>
    <sheetView showGridLines="0" topLeftCell="A6"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2289</v>
      </c>
      <c r="D7" s="10">
        <v>1151</v>
      </c>
      <c r="E7" s="10">
        <v>1128</v>
      </c>
      <c r="F7" s="10"/>
      <c r="G7" s="10">
        <v>323</v>
      </c>
      <c r="H7" s="10">
        <v>395</v>
      </c>
      <c r="I7" s="10">
        <v>393</v>
      </c>
      <c r="J7" s="10">
        <v>415</v>
      </c>
      <c r="K7" s="10">
        <v>358</v>
      </c>
      <c r="L7" s="10">
        <v>405</v>
      </c>
      <c r="M7" s="10"/>
      <c r="N7" s="10">
        <v>656</v>
      </c>
      <c r="O7" s="10">
        <v>599</v>
      </c>
      <c r="P7" s="10">
        <v>485</v>
      </c>
      <c r="Q7" s="10">
        <v>542</v>
      </c>
      <c r="R7" s="10"/>
      <c r="S7" s="10">
        <v>315</v>
      </c>
      <c r="T7" s="10">
        <v>300</v>
      </c>
      <c r="U7" s="10">
        <v>206</v>
      </c>
      <c r="V7" s="10">
        <v>207</v>
      </c>
      <c r="W7" s="10">
        <v>173</v>
      </c>
      <c r="X7" s="10">
        <v>187</v>
      </c>
      <c r="Y7" s="10">
        <v>190</v>
      </c>
      <c r="Z7" s="10">
        <v>112</v>
      </c>
      <c r="AA7" s="10">
        <v>289</v>
      </c>
      <c r="AB7" s="10">
        <v>187</v>
      </c>
      <c r="AC7" s="10">
        <v>123</v>
      </c>
      <c r="AD7" s="10"/>
      <c r="AE7" s="10">
        <v>836</v>
      </c>
      <c r="AF7" s="10">
        <v>878</v>
      </c>
      <c r="AG7" s="10">
        <v>343</v>
      </c>
      <c r="AH7" s="10"/>
      <c r="AI7" s="10">
        <v>790</v>
      </c>
      <c r="AJ7" s="10">
        <v>674</v>
      </c>
      <c r="AK7" s="10">
        <v>148</v>
      </c>
      <c r="AL7" s="10">
        <v>41</v>
      </c>
      <c r="AM7" s="10">
        <v>315</v>
      </c>
      <c r="AN7" s="10"/>
      <c r="AO7" s="10">
        <v>415</v>
      </c>
      <c r="AP7" s="10">
        <v>866</v>
      </c>
      <c r="AQ7" s="10">
        <v>156</v>
      </c>
      <c r="AR7" s="10"/>
      <c r="AS7" s="10">
        <v>503</v>
      </c>
      <c r="AT7" s="10">
        <v>516</v>
      </c>
      <c r="AU7" s="10">
        <v>629</v>
      </c>
      <c r="AV7" s="10">
        <v>291</v>
      </c>
      <c r="AW7" s="10">
        <v>26</v>
      </c>
      <c r="AX7" s="10"/>
      <c r="AY7" s="10">
        <v>13</v>
      </c>
      <c r="AZ7" s="10">
        <v>121</v>
      </c>
      <c r="BA7" s="10">
        <v>155</v>
      </c>
      <c r="BB7" s="10">
        <v>151</v>
      </c>
      <c r="BC7" s="10">
        <v>241</v>
      </c>
      <c r="BD7" s="10">
        <v>250</v>
      </c>
      <c r="BE7" s="10">
        <v>206</v>
      </c>
      <c r="BF7" s="10">
        <v>166</v>
      </c>
      <c r="BG7" s="10">
        <v>141</v>
      </c>
      <c r="BH7" s="10">
        <v>136</v>
      </c>
      <c r="BI7" s="10">
        <v>182</v>
      </c>
      <c r="BJ7" s="10">
        <v>127</v>
      </c>
      <c r="BK7" s="10">
        <v>103</v>
      </c>
      <c r="BL7" s="10">
        <v>52</v>
      </c>
      <c r="BM7" s="10">
        <v>31</v>
      </c>
      <c r="BN7" s="10">
        <v>98</v>
      </c>
      <c r="BO7" s="10"/>
      <c r="BP7" s="10">
        <v>502</v>
      </c>
      <c r="BQ7" s="10">
        <v>614</v>
      </c>
      <c r="BR7" s="10">
        <v>298</v>
      </c>
      <c r="BS7" s="10">
        <v>497</v>
      </c>
      <c r="BT7" s="10">
        <v>257</v>
      </c>
      <c r="BU7" s="10">
        <v>120</v>
      </c>
      <c r="BV7" s="10"/>
      <c r="BW7" s="10">
        <v>83</v>
      </c>
      <c r="BX7" s="10">
        <v>498</v>
      </c>
      <c r="BY7" s="10">
        <v>691</v>
      </c>
      <c r="BZ7" s="10">
        <v>407</v>
      </c>
      <c r="CA7" s="10">
        <v>252</v>
      </c>
      <c r="CB7" s="10">
        <v>88</v>
      </c>
      <c r="CC7" s="10">
        <v>63</v>
      </c>
      <c r="CD7" s="10">
        <v>96</v>
      </c>
      <c r="CE7" s="10"/>
      <c r="CF7" s="10">
        <v>180</v>
      </c>
      <c r="CG7" s="10">
        <v>807</v>
      </c>
      <c r="CH7" s="10">
        <v>882</v>
      </c>
      <c r="CI7" s="10">
        <v>342</v>
      </c>
      <c r="CJ7" s="10">
        <v>78</v>
      </c>
      <c r="CK7" s="10"/>
      <c r="CL7" s="10">
        <v>260</v>
      </c>
      <c r="CM7" s="10"/>
      <c r="CN7" s="10">
        <v>1284</v>
      </c>
      <c r="CO7" s="10">
        <v>451</v>
      </c>
      <c r="CP7" s="10">
        <v>554</v>
      </c>
    </row>
    <row r="8" spans="2:94" ht="30" customHeight="1" x14ac:dyDescent="0.35">
      <c r="B8" s="11" t="s">
        <v>20</v>
      </c>
      <c r="C8" s="11">
        <v>2283</v>
      </c>
      <c r="D8" s="11">
        <v>1136</v>
      </c>
      <c r="E8" s="11">
        <v>1137</v>
      </c>
      <c r="F8" s="11"/>
      <c r="G8" s="11">
        <v>315</v>
      </c>
      <c r="H8" s="11">
        <v>383</v>
      </c>
      <c r="I8" s="11">
        <v>382</v>
      </c>
      <c r="J8" s="11">
        <v>406</v>
      </c>
      <c r="K8" s="11">
        <v>338</v>
      </c>
      <c r="L8" s="11">
        <v>459</v>
      </c>
      <c r="M8" s="11"/>
      <c r="N8" s="11">
        <v>639</v>
      </c>
      <c r="O8" s="11">
        <v>586</v>
      </c>
      <c r="P8" s="11">
        <v>486</v>
      </c>
      <c r="Q8" s="11">
        <v>564</v>
      </c>
      <c r="R8" s="11"/>
      <c r="S8" s="11">
        <v>325</v>
      </c>
      <c r="T8" s="11">
        <v>293</v>
      </c>
      <c r="U8" s="11">
        <v>207</v>
      </c>
      <c r="V8" s="11">
        <v>196</v>
      </c>
      <c r="W8" s="11">
        <v>171</v>
      </c>
      <c r="X8" s="11">
        <v>193</v>
      </c>
      <c r="Y8" s="11">
        <v>180</v>
      </c>
      <c r="Z8" s="11">
        <v>109</v>
      </c>
      <c r="AA8" s="11">
        <v>277</v>
      </c>
      <c r="AB8" s="11">
        <v>212</v>
      </c>
      <c r="AC8" s="11">
        <v>119</v>
      </c>
      <c r="AD8" s="11"/>
      <c r="AE8" s="11">
        <v>845</v>
      </c>
      <c r="AF8" s="11">
        <v>878</v>
      </c>
      <c r="AG8" s="11">
        <v>335</v>
      </c>
      <c r="AH8" s="11"/>
      <c r="AI8" s="11">
        <v>800</v>
      </c>
      <c r="AJ8" s="11">
        <v>665</v>
      </c>
      <c r="AK8" s="11">
        <v>148</v>
      </c>
      <c r="AL8" s="11">
        <v>42</v>
      </c>
      <c r="AM8" s="11">
        <v>309</v>
      </c>
      <c r="AN8" s="11"/>
      <c r="AO8" s="11">
        <v>421</v>
      </c>
      <c r="AP8" s="11">
        <v>853</v>
      </c>
      <c r="AQ8" s="11">
        <v>156</v>
      </c>
      <c r="AR8" s="11"/>
      <c r="AS8" s="11">
        <v>509</v>
      </c>
      <c r="AT8" s="11">
        <v>512</v>
      </c>
      <c r="AU8" s="11">
        <v>618</v>
      </c>
      <c r="AV8" s="11">
        <v>286</v>
      </c>
      <c r="AW8" s="11">
        <v>25</v>
      </c>
      <c r="AX8" s="11"/>
      <c r="AY8" s="11">
        <v>12</v>
      </c>
      <c r="AZ8" s="11">
        <v>118</v>
      </c>
      <c r="BA8" s="11">
        <v>157</v>
      </c>
      <c r="BB8" s="11">
        <v>152</v>
      </c>
      <c r="BC8" s="11">
        <v>245</v>
      </c>
      <c r="BD8" s="11">
        <v>253</v>
      </c>
      <c r="BE8" s="11">
        <v>209</v>
      </c>
      <c r="BF8" s="11">
        <v>166</v>
      </c>
      <c r="BG8" s="11">
        <v>139</v>
      </c>
      <c r="BH8" s="11">
        <v>133</v>
      </c>
      <c r="BI8" s="11">
        <v>180</v>
      </c>
      <c r="BJ8" s="11">
        <v>124</v>
      </c>
      <c r="BK8" s="11">
        <v>100</v>
      </c>
      <c r="BL8" s="11">
        <v>51</v>
      </c>
      <c r="BM8" s="11">
        <v>30</v>
      </c>
      <c r="BN8" s="11">
        <v>96</v>
      </c>
      <c r="BO8" s="11"/>
      <c r="BP8" s="11">
        <v>498</v>
      </c>
      <c r="BQ8" s="11">
        <v>616</v>
      </c>
      <c r="BR8" s="11">
        <v>294</v>
      </c>
      <c r="BS8" s="11">
        <v>494</v>
      </c>
      <c r="BT8" s="11">
        <v>258</v>
      </c>
      <c r="BU8" s="11">
        <v>123</v>
      </c>
      <c r="BV8" s="11"/>
      <c r="BW8" s="11">
        <v>82</v>
      </c>
      <c r="BX8" s="11">
        <v>495</v>
      </c>
      <c r="BY8" s="11">
        <v>694</v>
      </c>
      <c r="BZ8" s="11">
        <v>409</v>
      </c>
      <c r="CA8" s="11">
        <v>251</v>
      </c>
      <c r="CB8" s="11">
        <v>88</v>
      </c>
      <c r="CC8" s="11">
        <v>63</v>
      </c>
      <c r="CD8" s="11">
        <v>93</v>
      </c>
      <c r="CE8" s="11"/>
      <c r="CF8" s="11">
        <v>182</v>
      </c>
      <c r="CG8" s="11">
        <v>809</v>
      </c>
      <c r="CH8" s="11">
        <v>879</v>
      </c>
      <c r="CI8" s="11">
        <v>336</v>
      </c>
      <c r="CJ8" s="11">
        <v>76</v>
      </c>
      <c r="CK8" s="11"/>
      <c r="CL8" s="11">
        <v>259</v>
      </c>
      <c r="CM8" s="11"/>
      <c r="CN8" s="11">
        <v>1274</v>
      </c>
      <c r="CO8" s="11">
        <v>449</v>
      </c>
      <c r="CP8" s="11">
        <v>559</v>
      </c>
    </row>
    <row r="9" spans="2:94" x14ac:dyDescent="0.35">
      <c r="B9" s="18" t="s">
        <v>427</v>
      </c>
      <c r="C9" s="17">
        <v>0.33119728272242599</v>
      </c>
      <c r="D9" s="17">
        <v>0.350026449172188</v>
      </c>
      <c r="E9" s="17">
        <v>0.31186301150308698</v>
      </c>
      <c r="F9" s="17"/>
      <c r="G9" s="17">
        <v>0.33843799560768101</v>
      </c>
      <c r="H9" s="17">
        <v>0.36973692573092798</v>
      </c>
      <c r="I9" s="17">
        <v>0.34531139150353901</v>
      </c>
      <c r="J9" s="17">
        <v>0.34402614748722099</v>
      </c>
      <c r="K9" s="17">
        <v>0.332518314530448</v>
      </c>
      <c r="L9" s="17">
        <v>0.27007810500629098</v>
      </c>
      <c r="M9" s="17"/>
      <c r="N9" s="17">
        <v>0.34590093214807999</v>
      </c>
      <c r="O9" s="17">
        <v>0.28976967533241399</v>
      </c>
      <c r="P9" s="17">
        <v>0.38014297374105399</v>
      </c>
      <c r="Q9" s="17">
        <v>0.31241905696855898</v>
      </c>
      <c r="R9" s="17"/>
      <c r="S9" s="17">
        <v>0.34347614196565202</v>
      </c>
      <c r="T9" s="17">
        <v>0.296101222922727</v>
      </c>
      <c r="U9" s="17">
        <v>0.285522662751373</v>
      </c>
      <c r="V9" s="17">
        <v>0.31836152906743098</v>
      </c>
      <c r="W9" s="17">
        <v>0.279466606831211</v>
      </c>
      <c r="X9" s="17">
        <v>0.36854353892879199</v>
      </c>
      <c r="Y9" s="17">
        <v>0.385101796857232</v>
      </c>
      <c r="Z9" s="17">
        <v>0.273505990861939</v>
      </c>
      <c r="AA9" s="17">
        <v>0.35026820339100401</v>
      </c>
      <c r="AB9" s="17">
        <v>0.36443408340713002</v>
      </c>
      <c r="AC9" s="17">
        <v>0.36593400863486703</v>
      </c>
      <c r="AD9" s="17"/>
      <c r="AE9" s="17">
        <v>0.294857090233061</v>
      </c>
      <c r="AF9" s="17">
        <v>0.36582677471490099</v>
      </c>
      <c r="AG9" s="17">
        <v>0.32511771908847198</v>
      </c>
      <c r="AH9" s="17"/>
      <c r="AI9" s="17">
        <v>0.263839195930824</v>
      </c>
      <c r="AJ9" s="17">
        <v>0.43374174244932601</v>
      </c>
      <c r="AK9" s="17">
        <v>0.35895131619244403</v>
      </c>
      <c r="AL9" s="17">
        <v>0.18997791999844399</v>
      </c>
      <c r="AM9" s="17">
        <v>0.29041598605692598</v>
      </c>
      <c r="AN9" s="17"/>
      <c r="AO9" s="17">
        <v>0.24227362386159401</v>
      </c>
      <c r="AP9" s="17">
        <v>0.45499178895021503</v>
      </c>
      <c r="AQ9" s="17">
        <v>0.34812044471244202</v>
      </c>
      <c r="AR9" s="17"/>
      <c r="AS9" s="17">
        <v>0.30083820551777501</v>
      </c>
      <c r="AT9" s="17">
        <v>0.307343689384527</v>
      </c>
      <c r="AU9" s="17">
        <v>0.35773971696642798</v>
      </c>
      <c r="AV9" s="17">
        <v>0.38322524817617398</v>
      </c>
      <c r="AW9" s="17">
        <v>0.34905279393979599</v>
      </c>
      <c r="AX9" s="17"/>
      <c r="AY9" s="17">
        <v>0.158181351456677</v>
      </c>
      <c r="AZ9" s="17">
        <v>0.36919288463748801</v>
      </c>
      <c r="BA9" s="17">
        <v>0.33050334811489201</v>
      </c>
      <c r="BB9" s="17">
        <v>0.267941681399466</v>
      </c>
      <c r="BC9" s="17">
        <v>0.27437820600692298</v>
      </c>
      <c r="BD9" s="17">
        <v>0.37706629160532601</v>
      </c>
      <c r="BE9" s="17">
        <v>0.26219757653408698</v>
      </c>
      <c r="BF9" s="17">
        <v>0.329729757154685</v>
      </c>
      <c r="BG9" s="17">
        <v>0.34306739994215701</v>
      </c>
      <c r="BH9" s="17">
        <v>0.31326197410490703</v>
      </c>
      <c r="BI9" s="17">
        <v>0.36282840934681798</v>
      </c>
      <c r="BJ9" s="17">
        <v>0.33629611417559102</v>
      </c>
      <c r="BK9" s="17">
        <v>0.31892152994931799</v>
      </c>
      <c r="BL9" s="17">
        <v>0.45547767584762699</v>
      </c>
      <c r="BM9" s="17">
        <v>0.42664594687547902</v>
      </c>
      <c r="BN9" s="17">
        <v>0.47831613319520599</v>
      </c>
      <c r="BO9" s="17"/>
      <c r="BP9" s="17">
        <v>0.38125457959067499</v>
      </c>
      <c r="BQ9" s="17">
        <v>0.32290480354319701</v>
      </c>
      <c r="BR9" s="17">
        <v>0.30818616373567198</v>
      </c>
      <c r="BS9" s="17">
        <v>0.33629322412250101</v>
      </c>
      <c r="BT9" s="17">
        <v>0.28459909228887598</v>
      </c>
      <c r="BU9" s="17">
        <v>0.29691175785099799</v>
      </c>
      <c r="BV9" s="17"/>
      <c r="BW9" s="17">
        <v>0.40067234322052597</v>
      </c>
      <c r="BX9" s="17">
        <v>0.317066488858673</v>
      </c>
      <c r="BY9" s="17">
        <v>0.34897187227826298</v>
      </c>
      <c r="BZ9" s="17">
        <v>0.29811928084991801</v>
      </c>
      <c r="CA9" s="17">
        <v>0.368280432821117</v>
      </c>
      <c r="CB9" s="17">
        <v>0.35529806601609998</v>
      </c>
      <c r="CC9" s="17">
        <v>0.42654008350322498</v>
      </c>
      <c r="CD9" s="17">
        <v>0.31735790412855702</v>
      </c>
      <c r="CE9" s="17"/>
      <c r="CF9" s="17">
        <v>0.36338200015015198</v>
      </c>
      <c r="CG9" s="17">
        <v>0.32137867373177098</v>
      </c>
      <c r="CH9" s="17">
        <v>0.32440294389617602</v>
      </c>
      <c r="CI9" s="17">
        <v>0.36402615888169698</v>
      </c>
      <c r="CJ9" s="17">
        <v>0.292232815613027</v>
      </c>
      <c r="CK9" s="17"/>
      <c r="CL9" s="17">
        <v>0.37029477582950998</v>
      </c>
      <c r="CM9" s="17"/>
      <c r="CN9" s="17">
        <v>0.37513333091456202</v>
      </c>
      <c r="CO9" s="17">
        <v>0.283852705500442</v>
      </c>
      <c r="CP9" s="17">
        <v>0.26912096239803501</v>
      </c>
    </row>
    <row r="10" spans="2:94" x14ac:dyDescent="0.35">
      <c r="B10" s="18" t="s">
        <v>428</v>
      </c>
      <c r="C10" s="17">
        <v>0.259461733213179</v>
      </c>
      <c r="D10" s="17">
        <v>0.246463103116144</v>
      </c>
      <c r="E10" s="17">
        <v>0.27302763515574602</v>
      </c>
      <c r="F10" s="17"/>
      <c r="G10" s="17">
        <v>0.26775402669516601</v>
      </c>
      <c r="H10" s="17">
        <v>0.296833512097053</v>
      </c>
      <c r="I10" s="17">
        <v>0.30311865630371099</v>
      </c>
      <c r="J10" s="17">
        <v>0.28621406522864101</v>
      </c>
      <c r="K10" s="17">
        <v>0.194426108624836</v>
      </c>
      <c r="L10" s="17">
        <v>0.21051610435201301</v>
      </c>
      <c r="M10" s="17"/>
      <c r="N10" s="17">
        <v>0.30170244450272998</v>
      </c>
      <c r="O10" s="17">
        <v>0.26838167900896498</v>
      </c>
      <c r="P10" s="17">
        <v>0.23226630262597001</v>
      </c>
      <c r="Q10" s="17">
        <v>0.22906190781116401</v>
      </c>
      <c r="R10" s="17"/>
      <c r="S10" s="17">
        <v>0.24313346064257199</v>
      </c>
      <c r="T10" s="17">
        <v>0.26652242150944899</v>
      </c>
      <c r="U10" s="17">
        <v>0.27856209736908899</v>
      </c>
      <c r="V10" s="17">
        <v>0.23808176462914299</v>
      </c>
      <c r="W10" s="17">
        <v>0.29424830411515102</v>
      </c>
      <c r="X10" s="17">
        <v>0.225878247104281</v>
      </c>
      <c r="Y10" s="17">
        <v>0.24116435239082501</v>
      </c>
      <c r="Z10" s="17">
        <v>0.338896261597741</v>
      </c>
      <c r="AA10" s="17">
        <v>0.242366766813815</v>
      </c>
      <c r="AB10" s="17">
        <v>0.24786924094378801</v>
      </c>
      <c r="AC10" s="17">
        <v>0.30845165592923002</v>
      </c>
      <c r="AD10" s="17"/>
      <c r="AE10" s="17">
        <v>0.22837818601854301</v>
      </c>
      <c r="AF10" s="17">
        <v>0.28475950154535101</v>
      </c>
      <c r="AG10" s="17">
        <v>0.261419953016085</v>
      </c>
      <c r="AH10" s="17"/>
      <c r="AI10" s="17">
        <v>0.25024494220950599</v>
      </c>
      <c r="AJ10" s="17">
        <v>0.27281553818192</v>
      </c>
      <c r="AK10" s="17">
        <v>0.29977037255932798</v>
      </c>
      <c r="AL10" s="17">
        <v>0.22343822034724201</v>
      </c>
      <c r="AM10" s="17">
        <v>0.238114694258453</v>
      </c>
      <c r="AN10" s="17"/>
      <c r="AO10" s="17">
        <v>0.27663578283158102</v>
      </c>
      <c r="AP10" s="17">
        <v>0.275168897945472</v>
      </c>
      <c r="AQ10" s="17">
        <v>0.27648307837167801</v>
      </c>
      <c r="AR10" s="17"/>
      <c r="AS10" s="17">
        <v>0.22895029992214899</v>
      </c>
      <c r="AT10" s="17">
        <v>0.265288505423523</v>
      </c>
      <c r="AU10" s="17">
        <v>0.26144431814472402</v>
      </c>
      <c r="AV10" s="17">
        <v>0.30992993838954802</v>
      </c>
      <c r="AW10" s="17">
        <v>0.26488233790326399</v>
      </c>
      <c r="AX10" s="17"/>
      <c r="AY10" s="17">
        <v>0.31030461289896499</v>
      </c>
      <c r="AZ10" s="17">
        <v>0.179002181956814</v>
      </c>
      <c r="BA10" s="17">
        <v>0.19228975412235999</v>
      </c>
      <c r="BB10" s="17">
        <v>0.262303283282452</v>
      </c>
      <c r="BC10" s="17">
        <v>0.25911599474552799</v>
      </c>
      <c r="BD10" s="17">
        <v>0.25845643745184199</v>
      </c>
      <c r="BE10" s="17">
        <v>0.23509788070219501</v>
      </c>
      <c r="BF10" s="17">
        <v>0.27693846347413498</v>
      </c>
      <c r="BG10" s="17">
        <v>0.277486595203424</v>
      </c>
      <c r="BH10" s="17">
        <v>0.26977504587460699</v>
      </c>
      <c r="BI10" s="17">
        <v>0.27797590196192101</v>
      </c>
      <c r="BJ10" s="17">
        <v>0.27334520436784998</v>
      </c>
      <c r="BK10" s="17">
        <v>0.33433654614818697</v>
      </c>
      <c r="BL10" s="17">
        <v>0.23574998878495601</v>
      </c>
      <c r="BM10" s="17">
        <v>0.38021986753064702</v>
      </c>
      <c r="BN10" s="17">
        <v>0.29772042767096801</v>
      </c>
      <c r="BO10" s="17"/>
      <c r="BP10" s="17">
        <v>0.25399388431183201</v>
      </c>
      <c r="BQ10" s="17">
        <v>0.26401937396838299</v>
      </c>
      <c r="BR10" s="17">
        <v>0.30289540712490598</v>
      </c>
      <c r="BS10" s="17">
        <v>0.23512007822903999</v>
      </c>
      <c r="BT10" s="17">
        <v>0.246567796349002</v>
      </c>
      <c r="BU10" s="17">
        <v>0.28200499278172397</v>
      </c>
      <c r="BV10" s="17"/>
      <c r="BW10" s="17">
        <v>0.16359198583950699</v>
      </c>
      <c r="BX10" s="17">
        <v>0.26556111996806298</v>
      </c>
      <c r="BY10" s="17">
        <v>0.23964464129358601</v>
      </c>
      <c r="BZ10" s="17">
        <v>0.27262331887482799</v>
      </c>
      <c r="CA10" s="17">
        <v>0.28083535697199602</v>
      </c>
      <c r="CB10" s="17">
        <v>0.33149391730297101</v>
      </c>
      <c r="CC10" s="17">
        <v>0.29985191854877502</v>
      </c>
      <c r="CD10" s="17">
        <v>0.28087189094947401</v>
      </c>
      <c r="CE10" s="17"/>
      <c r="CF10" s="17">
        <v>0.26243603793578502</v>
      </c>
      <c r="CG10" s="17">
        <v>0.26083832068299401</v>
      </c>
      <c r="CH10" s="17">
        <v>0.26069205724419597</v>
      </c>
      <c r="CI10" s="17">
        <v>0.25258925765151702</v>
      </c>
      <c r="CJ10" s="17">
        <v>0.25389504070159402</v>
      </c>
      <c r="CK10" s="17"/>
      <c r="CL10" s="17">
        <v>0.27478438111146097</v>
      </c>
      <c r="CM10" s="17"/>
      <c r="CN10" s="17">
        <v>0.24977733343260899</v>
      </c>
      <c r="CO10" s="17">
        <v>0.275610185907949</v>
      </c>
      <c r="CP10" s="17">
        <v>0.26855490151189598</v>
      </c>
    </row>
    <row r="11" spans="2:94" x14ac:dyDescent="0.35">
      <c r="B11" s="18" t="s">
        <v>429</v>
      </c>
      <c r="C11" s="17">
        <v>0.182498047771424</v>
      </c>
      <c r="D11" s="17">
        <v>0.16499037330991201</v>
      </c>
      <c r="E11" s="17">
        <v>0.19973127218242201</v>
      </c>
      <c r="F11" s="17"/>
      <c r="G11" s="17">
        <v>0.19030504275410401</v>
      </c>
      <c r="H11" s="17">
        <v>0.158704148024506</v>
      </c>
      <c r="I11" s="17">
        <v>0.16982000333258701</v>
      </c>
      <c r="J11" s="17">
        <v>0.18537871990354901</v>
      </c>
      <c r="K11" s="17">
        <v>0.209898069277687</v>
      </c>
      <c r="L11" s="17">
        <v>0.18480260884938099</v>
      </c>
      <c r="M11" s="17"/>
      <c r="N11" s="17">
        <v>0.17074708612366299</v>
      </c>
      <c r="O11" s="17">
        <v>0.201827789121129</v>
      </c>
      <c r="P11" s="17">
        <v>0.18191056380600401</v>
      </c>
      <c r="Q11" s="17">
        <v>0.174743792922749</v>
      </c>
      <c r="R11" s="17"/>
      <c r="S11" s="17">
        <v>0.19891686808470199</v>
      </c>
      <c r="T11" s="17">
        <v>0.18098792305661501</v>
      </c>
      <c r="U11" s="17">
        <v>0.18488092344926299</v>
      </c>
      <c r="V11" s="17">
        <v>0.19390504490056601</v>
      </c>
      <c r="W11" s="17">
        <v>0.224353158451635</v>
      </c>
      <c r="X11" s="17">
        <v>0.20665173644193</v>
      </c>
      <c r="Y11" s="17">
        <v>0.16019386910338099</v>
      </c>
      <c r="Z11" s="17">
        <v>0.19370307265172501</v>
      </c>
      <c r="AA11" s="17">
        <v>0.18336250276751101</v>
      </c>
      <c r="AB11" s="17">
        <v>0.123416943139517</v>
      </c>
      <c r="AC11" s="17">
        <v>0.145795646171968</v>
      </c>
      <c r="AD11" s="17"/>
      <c r="AE11" s="17">
        <v>0.18676507450445301</v>
      </c>
      <c r="AF11" s="17">
        <v>0.19006765179310001</v>
      </c>
      <c r="AG11" s="17">
        <v>0.148063632853039</v>
      </c>
      <c r="AH11" s="17"/>
      <c r="AI11" s="17">
        <v>0.20477763790728201</v>
      </c>
      <c r="AJ11" s="17">
        <v>0.15726678061025101</v>
      </c>
      <c r="AK11" s="17">
        <v>0.171855520417766</v>
      </c>
      <c r="AL11" s="17">
        <v>0.17254488704791801</v>
      </c>
      <c r="AM11" s="17">
        <v>0.18774151397966199</v>
      </c>
      <c r="AN11" s="17"/>
      <c r="AO11" s="17">
        <v>0.202935428945345</v>
      </c>
      <c r="AP11" s="17">
        <v>0.13967218475049301</v>
      </c>
      <c r="AQ11" s="17">
        <v>0.183552003021446</v>
      </c>
      <c r="AR11" s="17"/>
      <c r="AS11" s="17">
        <v>0.21143782233430999</v>
      </c>
      <c r="AT11" s="17">
        <v>0.19329779582065301</v>
      </c>
      <c r="AU11" s="17">
        <v>0.17760978482835901</v>
      </c>
      <c r="AV11" s="17">
        <v>0.13394724697324001</v>
      </c>
      <c r="AW11" s="17">
        <v>0.220970009145049</v>
      </c>
      <c r="AX11" s="17"/>
      <c r="AY11" s="17">
        <v>0.144982887841343</v>
      </c>
      <c r="AZ11" s="17">
        <v>0.1785105256858</v>
      </c>
      <c r="BA11" s="17">
        <v>0.197910954820534</v>
      </c>
      <c r="BB11" s="17">
        <v>0.18664667723467299</v>
      </c>
      <c r="BC11" s="17">
        <v>0.17689478000300901</v>
      </c>
      <c r="BD11" s="17">
        <v>0.175862352022503</v>
      </c>
      <c r="BE11" s="17">
        <v>0.23214578399876901</v>
      </c>
      <c r="BF11" s="17">
        <v>0.19517809929407201</v>
      </c>
      <c r="BG11" s="17">
        <v>0.22222730576174299</v>
      </c>
      <c r="BH11" s="17">
        <v>0.20152874810957799</v>
      </c>
      <c r="BI11" s="17">
        <v>0.20371069200823599</v>
      </c>
      <c r="BJ11" s="17">
        <v>0.112039705036516</v>
      </c>
      <c r="BK11" s="17">
        <v>0.20542680196592999</v>
      </c>
      <c r="BL11" s="17">
        <v>9.5294483168863395E-2</v>
      </c>
      <c r="BM11" s="17">
        <v>9.1536228028326797E-2</v>
      </c>
      <c r="BN11" s="17">
        <v>8.2582343263121499E-2</v>
      </c>
      <c r="BO11" s="17"/>
      <c r="BP11" s="17">
        <v>0.17323678510653001</v>
      </c>
      <c r="BQ11" s="17">
        <v>0.17395202079845801</v>
      </c>
      <c r="BR11" s="17">
        <v>0.18217077085509101</v>
      </c>
      <c r="BS11" s="17">
        <v>0.19306948575761701</v>
      </c>
      <c r="BT11" s="17">
        <v>0.21120974905993001</v>
      </c>
      <c r="BU11" s="17">
        <v>0.16224850307102301</v>
      </c>
      <c r="BV11" s="17"/>
      <c r="BW11" s="17">
        <v>0.14100286256185801</v>
      </c>
      <c r="BX11" s="17">
        <v>0.18934114172500499</v>
      </c>
      <c r="BY11" s="17">
        <v>0.197752485076476</v>
      </c>
      <c r="BZ11" s="17">
        <v>0.19541032375992601</v>
      </c>
      <c r="CA11" s="17">
        <v>0.16843792802042401</v>
      </c>
      <c r="CB11" s="17">
        <v>0.12217370302220799</v>
      </c>
      <c r="CC11" s="17">
        <v>0.130523005097473</v>
      </c>
      <c r="CD11" s="17">
        <v>0.19083877872628999</v>
      </c>
      <c r="CE11" s="17"/>
      <c r="CF11" s="17">
        <v>0.148433079489</v>
      </c>
      <c r="CG11" s="17">
        <v>0.18799474413686301</v>
      </c>
      <c r="CH11" s="17">
        <v>0.18823367808727501</v>
      </c>
      <c r="CI11" s="17">
        <v>0.172770929540014</v>
      </c>
      <c r="CJ11" s="17">
        <v>0.18217490532099001</v>
      </c>
      <c r="CK11" s="17"/>
      <c r="CL11" s="17">
        <v>0.20687675855355001</v>
      </c>
      <c r="CM11" s="17"/>
      <c r="CN11" s="17">
        <v>0.16989081076686699</v>
      </c>
      <c r="CO11" s="17">
        <v>0.19820919843151399</v>
      </c>
      <c r="CP11" s="17">
        <v>0.19860260157498699</v>
      </c>
    </row>
    <row r="12" spans="2:94" ht="29" x14ac:dyDescent="0.35">
      <c r="B12" s="18" t="s">
        <v>430</v>
      </c>
      <c r="C12" s="17">
        <v>0.16349934619189299</v>
      </c>
      <c r="D12" s="17">
        <v>0.17045455445343299</v>
      </c>
      <c r="E12" s="17">
        <v>0.157104120339983</v>
      </c>
      <c r="F12" s="17"/>
      <c r="G12" s="17">
        <v>0.13603812544098201</v>
      </c>
      <c r="H12" s="17">
        <v>0.122290910208335</v>
      </c>
      <c r="I12" s="17">
        <v>0.12782154625349401</v>
      </c>
      <c r="J12" s="17">
        <v>0.13517419956452301</v>
      </c>
      <c r="K12" s="17">
        <v>0.18319639532169399</v>
      </c>
      <c r="L12" s="17">
        <v>0.25689922434395102</v>
      </c>
      <c r="M12" s="17"/>
      <c r="N12" s="17">
        <v>0.13995127145048999</v>
      </c>
      <c r="O12" s="17">
        <v>0.17738058321252601</v>
      </c>
      <c r="P12" s="17">
        <v>0.15745801234908999</v>
      </c>
      <c r="Q12" s="17">
        <v>0.18136861145106101</v>
      </c>
      <c r="R12" s="17"/>
      <c r="S12" s="17">
        <v>0.14194450669775199</v>
      </c>
      <c r="T12" s="17">
        <v>0.16865957353532199</v>
      </c>
      <c r="U12" s="17">
        <v>0.195279934181707</v>
      </c>
      <c r="V12" s="17">
        <v>0.203253442286978</v>
      </c>
      <c r="W12" s="17">
        <v>0.146156321093452</v>
      </c>
      <c r="X12" s="17">
        <v>0.13210066403371501</v>
      </c>
      <c r="Y12" s="17">
        <v>0.16048248956644201</v>
      </c>
      <c r="Z12" s="17">
        <v>0.150171423397675</v>
      </c>
      <c r="AA12" s="17">
        <v>0.150776587836181</v>
      </c>
      <c r="AB12" s="17">
        <v>0.21055529725142</v>
      </c>
      <c r="AC12" s="17">
        <v>0.127482748153014</v>
      </c>
      <c r="AD12" s="17"/>
      <c r="AE12" s="17">
        <v>0.21819085570569099</v>
      </c>
      <c r="AF12" s="17">
        <v>0.121297886458671</v>
      </c>
      <c r="AG12" s="17">
        <v>0.166168363479897</v>
      </c>
      <c r="AH12" s="17"/>
      <c r="AI12" s="17">
        <v>0.214214638934908</v>
      </c>
      <c r="AJ12" s="17">
        <v>8.9248392204752197E-2</v>
      </c>
      <c r="AK12" s="17">
        <v>0.14005591811641099</v>
      </c>
      <c r="AL12" s="17">
        <v>0.34594880131322198</v>
      </c>
      <c r="AM12" s="17">
        <v>0.17832303100747901</v>
      </c>
      <c r="AN12" s="17"/>
      <c r="AO12" s="17">
        <v>0.20538586855629401</v>
      </c>
      <c r="AP12" s="17">
        <v>9.9921405824204196E-2</v>
      </c>
      <c r="AQ12" s="17">
        <v>0.15290790751470601</v>
      </c>
      <c r="AR12" s="17"/>
      <c r="AS12" s="17">
        <v>0.190572877465716</v>
      </c>
      <c r="AT12" s="17">
        <v>0.159945538241522</v>
      </c>
      <c r="AU12" s="17">
        <v>0.14619804825074201</v>
      </c>
      <c r="AV12" s="17">
        <v>0.13012096070558299</v>
      </c>
      <c r="AW12" s="17">
        <v>0.165094859011891</v>
      </c>
      <c r="AX12" s="17"/>
      <c r="AY12" s="17">
        <v>0.160519204574254</v>
      </c>
      <c r="AZ12" s="17">
        <v>0.19061016721478899</v>
      </c>
      <c r="BA12" s="17">
        <v>0.18467891300393999</v>
      </c>
      <c r="BB12" s="17">
        <v>0.21698102169031</v>
      </c>
      <c r="BC12" s="17">
        <v>0.220026550812286</v>
      </c>
      <c r="BD12" s="17">
        <v>0.14437833057574601</v>
      </c>
      <c r="BE12" s="17">
        <v>0.19212430171328901</v>
      </c>
      <c r="BF12" s="17">
        <v>0.15328940880650099</v>
      </c>
      <c r="BG12" s="17">
        <v>0.12496066289108899</v>
      </c>
      <c r="BH12" s="17">
        <v>0.139101089495799</v>
      </c>
      <c r="BI12" s="17">
        <v>0.10648905117912399</v>
      </c>
      <c r="BJ12" s="17">
        <v>0.23966748508989499</v>
      </c>
      <c r="BK12" s="17">
        <v>9.0800125031382503E-2</v>
      </c>
      <c r="BL12" s="17">
        <v>0.17611887162734899</v>
      </c>
      <c r="BM12" s="17">
        <v>6.7987208112838995E-2</v>
      </c>
      <c r="BN12" s="17">
        <v>0.12218031035629399</v>
      </c>
      <c r="BO12" s="17"/>
      <c r="BP12" s="17">
        <v>0.135529776541254</v>
      </c>
      <c r="BQ12" s="17">
        <v>0.164115172357785</v>
      </c>
      <c r="BR12" s="17">
        <v>0.161410914804379</v>
      </c>
      <c r="BS12" s="17">
        <v>0.17207574449963201</v>
      </c>
      <c r="BT12" s="17">
        <v>0.19407208742627699</v>
      </c>
      <c r="BU12" s="17">
        <v>0.181435782970919</v>
      </c>
      <c r="BV12" s="17"/>
      <c r="BW12" s="17">
        <v>0.21435516469442101</v>
      </c>
      <c r="BX12" s="17">
        <v>0.15567896947566201</v>
      </c>
      <c r="BY12" s="17">
        <v>0.17097274404079099</v>
      </c>
      <c r="BZ12" s="17">
        <v>0.17299930025827101</v>
      </c>
      <c r="CA12" s="17">
        <v>0.12819327180085299</v>
      </c>
      <c r="CB12" s="17">
        <v>0.147276361600233</v>
      </c>
      <c r="CC12" s="17">
        <v>0.110401011399024</v>
      </c>
      <c r="CD12" s="17">
        <v>0.118775570377708</v>
      </c>
      <c r="CE12" s="17"/>
      <c r="CF12" s="17">
        <v>0.14517760536447499</v>
      </c>
      <c r="CG12" s="17">
        <v>0.17994084109195899</v>
      </c>
      <c r="CH12" s="17">
        <v>0.15978047590608299</v>
      </c>
      <c r="CI12" s="17">
        <v>0.13991893670865699</v>
      </c>
      <c r="CJ12" s="17">
        <v>0.17956456945479199</v>
      </c>
      <c r="CK12" s="17"/>
      <c r="CL12" s="17">
        <v>0.128970477223805</v>
      </c>
      <c r="CM12" s="17"/>
      <c r="CN12" s="17">
        <v>0.14403560304878699</v>
      </c>
      <c r="CO12" s="17">
        <v>0.18665494514849601</v>
      </c>
      <c r="CP12" s="17">
        <v>0.18924630695360201</v>
      </c>
    </row>
    <row r="13" spans="2:94" x14ac:dyDescent="0.35">
      <c r="B13" s="18" t="s">
        <v>431</v>
      </c>
      <c r="C13" s="17">
        <v>1.7186024985754899E-2</v>
      </c>
      <c r="D13" s="17">
        <v>2.4717374715235201E-2</v>
      </c>
      <c r="E13" s="17">
        <v>9.8133272776089499E-3</v>
      </c>
      <c r="F13" s="17"/>
      <c r="G13" s="17">
        <v>2.8041460160318402E-2</v>
      </c>
      <c r="H13" s="17">
        <v>1.9971620544424199E-2</v>
      </c>
      <c r="I13" s="17">
        <v>1.25105663566249E-2</v>
      </c>
      <c r="J13" s="17">
        <v>7.4132631674176898E-3</v>
      </c>
      <c r="K13" s="17">
        <v>1.7154404304530801E-2</v>
      </c>
      <c r="L13" s="17">
        <v>1.99598313623148E-2</v>
      </c>
      <c r="M13" s="17"/>
      <c r="N13" s="17">
        <v>1.3601776148398199E-2</v>
      </c>
      <c r="O13" s="17">
        <v>2.28923055810583E-2</v>
      </c>
      <c r="P13" s="17">
        <v>8.6742757707954903E-3</v>
      </c>
      <c r="Q13" s="17">
        <v>2.2868886393250201E-2</v>
      </c>
      <c r="R13" s="17"/>
      <c r="S13" s="17">
        <v>2.1259486114487601E-2</v>
      </c>
      <c r="T13" s="17">
        <v>2.6296475946516198E-2</v>
      </c>
      <c r="U13" s="17">
        <v>1.43350164846215E-2</v>
      </c>
      <c r="V13" s="17">
        <v>4.6547555904412298E-3</v>
      </c>
      <c r="W13" s="17">
        <v>2.2171418609708601E-2</v>
      </c>
      <c r="X13" s="17">
        <v>1.0928266350317999E-2</v>
      </c>
      <c r="Y13" s="17">
        <v>1.5677454509712099E-2</v>
      </c>
      <c r="Z13" s="17">
        <v>0</v>
      </c>
      <c r="AA13" s="17">
        <v>1.80505290791837E-2</v>
      </c>
      <c r="AB13" s="17">
        <v>2.17286596691862E-2</v>
      </c>
      <c r="AC13" s="17">
        <v>2.0116935953478399E-2</v>
      </c>
      <c r="AD13" s="17"/>
      <c r="AE13" s="17">
        <v>1.7243485860991899E-2</v>
      </c>
      <c r="AF13" s="17">
        <v>1.3716635647173301E-2</v>
      </c>
      <c r="AG13" s="17">
        <v>2.0472744110724798E-2</v>
      </c>
      <c r="AH13" s="17"/>
      <c r="AI13" s="17">
        <v>1.7837176426001501E-2</v>
      </c>
      <c r="AJ13" s="17">
        <v>1.36607801595482E-2</v>
      </c>
      <c r="AK13" s="17">
        <v>1.59602620784201E-2</v>
      </c>
      <c r="AL13" s="17">
        <v>0</v>
      </c>
      <c r="AM13" s="17">
        <v>2.8206844801550099E-2</v>
      </c>
      <c r="AN13" s="17"/>
      <c r="AO13" s="17">
        <v>2.21736527962763E-2</v>
      </c>
      <c r="AP13" s="17">
        <v>1.03094024311557E-2</v>
      </c>
      <c r="AQ13" s="17">
        <v>1.29852513780481E-2</v>
      </c>
      <c r="AR13" s="17"/>
      <c r="AS13" s="17">
        <v>1.44456075348469E-2</v>
      </c>
      <c r="AT13" s="17">
        <v>2.3465807197995899E-2</v>
      </c>
      <c r="AU13" s="17">
        <v>1.7174160047826601E-2</v>
      </c>
      <c r="AV13" s="17">
        <v>7.0311797352764303E-3</v>
      </c>
      <c r="AW13" s="17">
        <v>0</v>
      </c>
      <c r="AX13" s="17"/>
      <c r="AY13" s="17">
        <v>0</v>
      </c>
      <c r="AZ13" s="17">
        <v>2.6474477511350899E-2</v>
      </c>
      <c r="BA13" s="17">
        <v>2.0810466845528501E-2</v>
      </c>
      <c r="BB13" s="17">
        <v>1.26785487825491E-2</v>
      </c>
      <c r="BC13" s="17">
        <v>1.6392636962884299E-2</v>
      </c>
      <c r="BD13" s="17">
        <v>7.6547976776271702E-3</v>
      </c>
      <c r="BE13" s="17">
        <v>2.8272477710875099E-2</v>
      </c>
      <c r="BF13" s="17">
        <v>2.0210070264006001E-2</v>
      </c>
      <c r="BG13" s="17">
        <v>6.5690971612439404E-3</v>
      </c>
      <c r="BH13" s="17">
        <v>1.4322991057818899E-2</v>
      </c>
      <c r="BI13" s="17">
        <v>1.58501823198932E-2</v>
      </c>
      <c r="BJ13" s="17">
        <v>1.62118441765145E-2</v>
      </c>
      <c r="BK13" s="17">
        <v>9.0466728444455295E-3</v>
      </c>
      <c r="BL13" s="17">
        <v>1.8222939409656198E-2</v>
      </c>
      <c r="BM13" s="17">
        <v>3.36107494527089E-2</v>
      </c>
      <c r="BN13" s="17">
        <v>0</v>
      </c>
      <c r="BO13" s="17"/>
      <c r="BP13" s="17">
        <v>1.34853211071717E-2</v>
      </c>
      <c r="BQ13" s="17">
        <v>1.9465597764520198E-2</v>
      </c>
      <c r="BR13" s="17">
        <v>0</v>
      </c>
      <c r="BS13" s="17">
        <v>1.7665717646304601E-2</v>
      </c>
      <c r="BT13" s="17">
        <v>3.8230372652778802E-2</v>
      </c>
      <c r="BU13" s="17">
        <v>1.58730810367733E-2</v>
      </c>
      <c r="BV13" s="17"/>
      <c r="BW13" s="17">
        <v>1.1441352326497199E-2</v>
      </c>
      <c r="BX13" s="17">
        <v>1.9069249653703602E-2</v>
      </c>
      <c r="BY13" s="17">
        <v>1.06239258656281E-2</v>
      </c>
      <c r="BZ13" s="17">
        <v>2.1774732439318999E-2</v>
      </c>
      <c r="CA13" s="17">
        <v>1.90625053106535E-2</v>
      </c>
      <c r="CB13" s="17">
        <v>0</v>
      </c>
      <c r="CC13" s="17">
        <v>1.6156382086013998E-2</v>
      </c>
      <c r="CD13" s="17">
        <v>3.0270617527427102E-2</v>
      </c>
      <c r="CE13" s="17"/>
      <c r="CF13" s="17">
        <v>2.21413316294038E-2</v>
      </c>
      <c r="CG13" s="17">
        <v>1.3641714370274101E-2</v>
      </c>
      <c r="CH13" s="17">
        <v>1.92335703233181E-2</v>
      </c>
      <c r="CI13" s="17">
        <v>1.8755706453602101E-2</v>
      </c>
      <c r="CJ13" s="17">
        <v>1.24599268400187E-2</v>
      </c>
      <c r="CK13" s="17"/>
      <c r="CL13" s="17">
        <v>4.3627914564969804E-3</v>
      </c>
      <c r="CM13" s="17"/>
      <c r="CN13" s="17">
        <v>1.38862665788151E-2</v>
      </c>
      <c r="CO13" s="17">
        <v>1.3244568247767799E-2</v>
      </c>
      <c r="CP13" s="17">
        <v>2.78715708285007E-2</v>
      </c>
    </row>
    <row r="14" spans="2:94" x14ac:dyDescent="0.35">
      <c r="B14" s="18" t="s">
        <v>432</v>
      </c>
      <c r="C14" s="17">
        <v>5.2708197093096097E-3</v>
      </c>
      <c r="D14" s="17">
        <v>6.7570437031971497E-3</v>
      </c>
      <c r="E14" s="17">
        <v>3.8323710891285398E-3</v>
      </c>
      <c r="F14" s="17"/>
      <c r="G14" s="17">
        <v>6.4441111593315399E-3</v>
      </c>
      <c r="H14" s="17">
        <v>2.6618803542458901E-3</v>
      </c>
      <c r="I14" s="17">
        <v>0</v>
      </c>
      <c r="J14" s="17">
        <v>4.77535134724511E-3</v>
      </c>
      <c r="K14" s="17">
        <v>1.11781606839974E-2</v>
      </c>
      <c r="L14" s="17">
        <v>7.1149339598021904E-3</v>
      </c>
      <c r="M14" s="17"/>
      <c r="N14" s="17">
        <v>3.12076127816698E-3</v>
      </c>
      <c r="O14" s="17">
        <v>8.7763125191532496E-3</v>
      </c>
      <c r="P14" s="17">
        <v>3.7631087395661399E-3</v>
      </c>
      <c r="Q14" s="17">
        <v>5.4311927500516801E-3</v>
      </c>
      <c r="R14" s="17"/>
      <c r="S14" s="17">
        <v>1.9243743205181799E-2</v>
      </c>
      <c r="T14" s="17">
        <v>0</v>
      </c>
      <c r="U14" s="17">
        <v>0</v>
      </c>
      <c r="V14" s="17">
        <v>9.8520470409377506E-3</v>
      </c>
      <c r="W14" s="17">
        <v>0</v>
      </c>
      <c r="X14" s="17">
        <v>0</v>
      </c>
      <c r="Y14" s="17">
        <v>5.6508117553752003E-3</v>
      </c>
      <c r="Z14" s="17">
        <v>0</v>
      </c>
      <c r="AA14" s="17">
        <v>6.5528322880027204E-3</v>
      </c>
      <c r="AB14" s="17">
        <v>0</v>
      </c>
      <c r="AC14" s="17">
        <v>8.5088196754180903E-3</v>
      </c>
      <c r="AD14" s="17"/>
      <c r="AE14" s="17">
        <v>8.3916976606611994E-3</v>
      </c>
      <c r="AF14" s="17">
        <v>4.46792664137864E-3</v>
      </c>
      <c r="AG14" s="17">
        <v>0</v>
      </c>
      <c r="AH14" s="17"/>
      <c r="AI14" s="17">
        <v>8.7591014791374901E-3</v>
      </c>
      <c r="AJ14" s="17">
        <v>1.6845851247653499E-3</v>
      </c>
      <c r="AK14" s="17">
        <v>1.34066106356304E-2</v>
      </c>
      <c r="AL14" s="17">
        <v>2.1783037046874999E-2</v>
      </c>
      <c r="AM14" s="17">
        <v>0</v>
      </c>
      <c r="AN14" s="17"/>
      <c r="AO14" s="17">
        <v>1.21146218576332E-2</v>
      </c>
      <c r="AP14" s="17">
        <v>1.0553580578352699E-3</v>
      </c>
      <c r="AQ14" s="17">
        <v>1.99200208788032E-2</v>
      </c>
      <c r="AR14" s="17"/>
      <c r="AS14" s="17">
        <v>0</v>
      </c>
      <c r="AT14" s="17">
        <v>5.4980567603649198E-3</v>
      </c>
      <c r="AU14" s="17">
        <v>6.7534589002342096E-3</v>
      </c>
      <c r="AV14" s="17">
        <v>3.53185034062416E-3</v>
      </c>
      <c r="AW14" s="17">
        <v>0</v>
      </c>
      <c r="AX14" s="17"/>
      <c r="AY14" s="17">
        <v>0</v>
      </c>
      <c r="AZ14" s="17">
        <v>7.8622324743446593E-3</v>
      </c>
      <c r="BA14" s="17">
        <v>0</v>
      </c>
      <c r="BB14" s="17">
        <v>0</v>
      </c>
      <c r="BC14" s="17">
        <v>1.2338882039935099E-2</v>
      </c>
      <c r="BD14" s="17">
        <v>3.6073220899027901E-3</v>
      </c>
      <c r="BE14" s="17">
        <v>4.86803982298904E-3</v>
      </c>
      <c r="BF14" s="17">
        <v>0</v>
      </c>
      <c r="BG14" s="17">
        <v>0</v>
      </c>
      <c r="BH14" s="17">
        <v>7.5846247546469004E-3</v>
      </c>
      <c r="BI14" s="17">
        <v>1.0451223532557501E-2</v>
      </c>
      <c r="BJ14" s="17">
        <v>0</v>
      </c>
      <c r="BK14" s="17">
        <v>2.2544704585195498E-2</v>
      </c>
      <c r="BL14" s="17">
        <v>0</v>
      </c>
      <c r="BM14" s="17">
        <v>0</v>
      </c>
      <c r="BN14" s="17">
        <v>0</v>
      </c>
      <c r="BO14" s="17"/>
      <c r="BP14" s="17">
        <v>6.2390531506578799E-3</v>
      </c>
      <c r="BQ14" s="17">
        <v>9.8677807432522007E-3</v>
      </c>
      <c r="BR14" s="17">
        <v>0</v>
      </c>
      <c r="BS14" s="17">
        <v>2.0603699913782901E-3</v>
      </c>
      <c r="BT14" s="17">
        <v>3.4935888282171599E-3</v>
      </c>
      <c r="BU14" s="17">
        <v>7.5816591564453603E-3</v>
      </c>
      <c r="BV14" s="17"/>
      <c r="BW14" s="17">
        <v>1.2273216229383601E-2</v>
      </c>
      <c r="BX14" s="17">
        <v>3.8293246130599499E-3</v>
      </c>
      <c r="BY14" s="17">
        <v>7.1286706862432204E-3</v>
      </c>
      <c r="BZ14" s="17">
        <v>7.7465874377200704E-3</v>
      </c>
      <c r="CA14" s="17">
        <v>0</v>
      </c>
      <c r="CB14" s="17">
        <v>0</v>
      </c>
      <c r="CC14" s="17">
        <v>0</v>
      </c>
      <c r="CD14" s="17">
        <v>0</v>
      </c>
      <c r="CE14" s="17"/>
      <c r="CF14" s="17">
        <v>1.6129088359823799E-2</v>
      </c>
      <c r="CG14" s="17">
        <v>7.54224443096768E-3</v>
      </c>
      <c r="CH14" s="17">
        <v>1.1583296719103E-3</v>
      </c>
      <c r="CI14" s="17">
        <v>5.8811283272519497E-3</v>
      </c>
      <c r="CJ14" s="17">
        <v>0</v>
      </c>
      <c r="CK14" s="17"/>
      <c r="CL14" s="17">
        <v>3.4751397994179198E-3</v>
      </c>
      <c r="CM14" s="17"/>
      <c r="CN14" s="17">
        <v>4.6468203577401798E-3</v>
      </c>
      <c r="CO14" s="17">
        <v>2.0684160650542901E-3</v>
      </c>
      <c r="CP14" s="17">
        <v>9.2655464908827298E-3</v>
      </c>
    </row>
    <row r="15" spans="2:94" x14ac:dyDescent="0.35">
      <c r="B15" s="18" t="s">
        <v>433</v>
      </c>
      <c r="C15" s="17">
        <v>7.6445370783954003E-3</v>
      </c>
      <c r="D15" s="17">
        <v>1.08773329589032E-2</v>
      </c>
      <c r="E15" s="17">
        <v>4.4821858568271601E-3</v>
      </c>
      <c r="F15" s="17"/>
      <c r="G15" s="17">
        <v>0</v>
      </c>
      <c r="H15" s="17">
        <v>0</v>
      </c>
      <c r="I15" s="17">
        <v>8.0320164423142697E-3</v>
      </c>
      <c r="J15" s="17">
        <v>1.46765118695455E-2</v>
      </c>
      <c r="K15" s="17">
        <v>5.1721211042059399E-3</v>
      </c>
      <c r="L15" s="17">
        <v>1.45421500148678E-2</v>
      </c>
      <c r="M15" s="17"/>
      <c r="N15" s="17">
        <v>9.6469320966692702E-3</v>
      </c>
      <c r="O15" s="17">
        <v>5.0396022929402101E-3</v>
      </c>
      <c r="P15" s="17">
        <v>1.0274519725751901E-2</v>
      </c>
      <c r="Q15" s="17">
        <v>5.9122309339694496E-3</v>
      </c>
      <c r="R15" s="17"/>
      <c r="S15" s="17">
        <v>0</v>
      </c>
      <c r="T15" s="17">
        <v>1.4629520103873601E-2</v>
      </c>
      <c r="U15" s="17">
        <v>4.6871193709220101E-3</v>
      </c>
      <c r="V15" s="17">
        <v>4.3192135698191499E-3</v>
      </c>
      <c r="W15" s="17">
        <v>5.9645175767934202E-3</v>
      </c>
      <c r="X15" s="17">
        <v>0</v>
      </c>
      <c r="Y15" s="17">
        <v>0</v>
      </c>
      <c r="Z15" s="17">
        <v>1.00329213354874E-2</v>
      </c>
      <c r="AA15" s="17">
        <v>6.6428385141252596E-3</v>
      </c>
      <c r="AB15" s="17">
        <v>2.5955311588832301E-2</v>
      </c>
      <c r="AC15" s="17">
        <v>1.58829930350292E-2</v>
      </c>
      <c r="AD15" s="17"/>
      <c r="AE15" s="17">
        <v>1.35703719315336E-2</v>
      </c>
      <c r="AF15" s="17">
        <v>3.5167033327586699E-3</v>
      </c>
      <c r="AG15" s="17">
        <v>8.6394204969750202E-3</v>
      </c>
      <c r="AH15" s="17"/>
      <c r="AI15" s="17">
        <v>1.4250243879104899E-2</v>
      </c>
      <c r="AJ15" s="17">
        <v>3.0203286808269999E-3</v>
      </c>
      <c r="AK15" s="17">
        <v>0</v>
      </c>
      <c r="AL15" s="17">
        <v>0</v>
      </c>
      <c r="AM15" s="17">
        <v>3.4874587105419501E-3</v>
      </c>
      <c r="AN15" s="17"/>
      <c r="AO15" s="17">
        <v>1.0464810725580901E-2</v>
      </c>
      <c r="AP15" s="17">
        <v>2.3530441475723002E-3</v>
      </c>
      <c r="AQ15" s="17">
        <v>6.0312941228763102E-3</v>
      </c>
      <c r="AR15" s="17"/>
      <c r="AS15" s="17">
        <v>6.4346553989150504E-3</v>
      </c>
      <c r="AT15" s="17">
        <v>7.2103825346048296E-3</v>
      </c>
      <c r="AU15" s="17">
        <v>6.6062450245696399E-3</v>
      </c>
      <c r="AV15" s="17">
        <v>1.8821834409457099E-2</v>
      </c>
      <c r="AW15" s="17">
        <v>0</v>
      </c>
      <c r="AX15" s="17"/>
      <c r="AY15" s="17">
        <v>0</v>
      </c>
      <c r="AZ15" s="17">
        <v>0</v>
      </c>
      <c r="BA15" s="17">
        <v>1.2355415327359599E-2</v>
      </c>
      <c r="BB15" s="17">
        <v>0</v>
      </c>
      <c r="BC15" s="17">
        <v>3.8215008875894102E-3</v>
      </c>
      <c r="BD15" s="17">
        <v>4.0577392934509999E-3</v>
      </c>
      <c r="BE15" s="17">
        <v>1.1181624188916999E-2</v>
      </c>
      <c r="BF15" s="17">
        <v>5.7779946803577899E-3</v>
      </c>
      <c r="BG15" s="17">
        <v>1.2867251908640799E-2</v>
      </c>
      <c r="BH15" s="17">
        <v>2.4027669474064199E-2</v>
      </c>
      <c r="BI15" s="17">
        <v>1.7362252127308901E-2</v>
      </c>
      <c r="BJ15" s="17">
        <v>0</v>
      </c>
      <c r="BK15" s="17">
        <v>0</v>
      </c>
      <c r="BL15" s="17">
        <v>0</v>
      </c>
      <c r="BM15" s="17">
        <v>0</v>
      </c>
      <c r="BN15" s="17">
        <v>0</v>
      </c>
      <c r="BO15" s="17"/>
      <c r="BP15" s="17">
        <v>8.1005879468924406E-3</v>
      </c>
      <c r="BQ15" s="17">
        <v>7.5557869453174399E-3</v>
      </c>
      <c r="BR15" s="17">
        <v>3.6701423613256499E-3</v>
      </c>
      <c r="BS15" s="17">
        <v>1.36058063370869E-2</v>
      </c>
      <c r="BT15" s="17">
        <v>3.7326942996361899E-3</v>
      </c>
      <c r="BU15" s="17">
        <v>0</v>
      </c>
      <c r="BV15" s="17"/>
      <c r="BW15" s="17">
        <v>1.31000634244949E-2</v>
      </c>
      <c r="BX15" s="17">
        <v>3.78098039193544E-3</v>
      </c>
      <c r="BY15" s="17">
        <v>1.2017869783437701E-2</v>
      </c>
      <c r="BZ15" s="17">
        <v>1.0115450554362901E-2</v>
      </c>
      <c r="CA15" s="17">
        <v>8.0971067849948501E-3</v>
      </c>
      <c r="CB15" s="17">
        <v>0</v>
      </c>
      <c r="CC15" s="17">
        <v>0</v>
      </c>
      <c r="CD15" s="17">
        <v>0</v>
      </c>
      <c r="CE15" s="17"/>
      <c r="CF15" s="17">
        <v>1.5719287358553699E-2</v>
      </c>
      <c r="CG15" s="17">
        <v>9.35060787167891E-3</v>
      </c>
      <c r="CH15" s="17">
        <v>7.9924269419359307E-3</v>
      </c>
      <c r="CI15" s="17">
        <v>0</v>
      </c>
      <c r="CJ15" s="17">
        <v>0</v>
      </c>
      <c r="CK15" s="17"/>
      <c r="CL15" s="17">
        <v>3.7496007782324399E-3</v>
      </c>
      <c r="CM15" s="17"/>
      <c r="CN15" s="17">
        <v>4.7647515014776296E-3</v>
      </c>
      <c r="CO15" s="17">
        <v>9.3985183874938302E-3</v>
      </c>
      <c r="CP15" s="17">
        <v>1.27973091725963E-2</v>
      </c>
    </row>
    <row r="16" spans="2:94" x14ac:dyDescent="0.35">
      <c r="B16" s="18" t="s">
        <v>203</v>
      </c>
      <c r="C16" s="19">
        <v>3.3242208327618102E-2</v>
      </c>
      <c r="D16" s="19">
        <v>2.5713768570988001E-2</v>
      </c>
      <c r="E16" s="19">
        <v>4.01460765951967E-2</v>
      </c>
      <c r="F16" s="19"/>
      <c r="G16" s="19">
        <v>3.2979238182417901E-2</v>
      </c>
      <c r="H16" s="19">
        <v>2.9801003040508499E-2</v>
      </c>
      <c r="I16" s="19">
        <v>3.3385819807729498E-2</v>
      </c>
      <c r="J16" s="19">
        <v>2.23417414318582E-2</v>
      </c>
      <c r="K16" s="19">
        <v>4.6456426152600802E-2</v>
      </c>
      <c r="L16" s="19">
        <v>3.6087042111378899E-2</v>
      </c>
      <c r="M16" s="19"/>
      <c r="N16" s="19">
        <v>1.5328796251802701E-2</v>
      </c>
      <c r="O16" s="19">
        <v>2.5932052931814699E-2</v>
      </c>
      <c r="P16" s="19">
        <v>2.5510243241768302E-2</v>
      </c>
      <c r="Q16" s="19">
        <v>6.8194320769195904E-2</v>
      </c>
      <c r="R16" s="19"/>
      <c r="S16" s="19">
        <v>3.2025793289652202E-2</v>
      </c>
      <c r="T16" s="19">
        <v>4.6802862925497998E-2</v>
      </c>
      <c r="U16" s="19">
        <v>3.6732246393024803E-2</v>
      </c>
      <c r="V16" s="19">
        <v>2.75722029146836E-2</v>
      </c>
      <c r="W16" s="19">
        <v>2.7639673322048801E-2</v>
      </c>
      <c r="X16" s="19">
        <v>5.5897547140963899E-2</v>
      </c>
      <c r="Y16" s="19">
        <v>3.1729225817032497E-2</v>
      </c>
      <c r="Z16" s="19">
        <v>3.3690330155432602E-2</v>
      </c>
      <c r="AA16" s="19">
        <v>4.1979739310176803E-2</v>
      </c>
      <c r="AB16" s="19">
        <v>6.0404640001266502E-3</v>
      </c>
      <c r="AC16" s="19">
        <v>7.8271924469951598E-3</v>
      </c>
      <c r="AD16" s="19"/>
      <c r="AE16" s="19">
        <v>3.26032380850651E-2</v>
      </c>
      <c r="AF16" s="19">
        <v>1.6346919866667801E-2</v>
      </c>
      <c r="AG16" s="19">
        <v>7.0118166954807007E-2</v>
      </c>
      <c r="AH16" s="19"/>
      <c r="AI16" s="19">
        <v>2.60770632332358E-2</v>
      </c>
      <c r="AJ16" s="19">
        <v>2.8561852588610302E-2</v>
      </c>
      <c r="AK16" s="19">
        <v>0</v>
      </c>
      <c r="AL16" s="19">
        <v>4.6307134246298301E-2</v>
      </c>
      <c r="AM16" s="19">
        <v>7.3710471185388801E-2</v>
      </c>
      <c r="AN16" s="19"/>
      <c r="AO16" s="19">
        <v>2.8016210425695499E-2</v>
      </c>
      <c r="AP16" s="19">
        <v>1.6527917893052298E-2</v>
      </c>
      <c r="AQ16" s="19">
        <v>0</v>
      </c>
      <c r="AR16" s="19"/>
      <c r="AS16" s="19">
        <v>4.7320531826288197E-2</v>
      </c>
      <c r="AT16" s="19">
        <v>3.79502246368092E-2</v>
      </c>
      <c r="AU16" s="19">
        <v>2.6474267837116601E-2</v>
      </c>
      <c r="AV16" s="19">
        <v>1.33917412700969E-2</v>
      </c>
      <c r="AW16" s="19">
        <v>0</v>
      </c>
      <c r="AX16" s="19"/>
      <c r="AY16" s="19">
        <v>0.226011943228761</v>
      </c>
      <c r="AZ16" s="19">
        <v>4.83475305194132E-2</v>
      </c>
      <c r="BA16" s="19">
        <v>6.1451147765386203E-2</v>
      </c>
      <c r="BB16" s="19">
        <v>5.3448787610549997E-2</v>
      </c>
      <c r="BC16" s="19">
        <v>3.7031448541845001E-2</v>
      </c>
      <c r="BD16" s="19">
        <v>2.89167292836018E-2</v>
      </c>
      <c r="BE16" s="19">
        <v>3.4112315328879303E-2</v>
      </c>
      <c r="BF16" s="19">
        <v>1.8876206326242699E-2</v>
      </c>
      <c r="BG16" s="19">
        <v>1.2821687131702101E-2</v>
      </c>
      <c r="BH16" s="19">
        <v>3.0397857128578901E-2</v>
      </c>
      <c r="BI16" s="19">
        <v>5.3322875241410298E-3</v>
      </c>
      <c r="BJ16" s="19">
        <v>2.24396471536327E-2</v>
      </c>
      <c r="BK16" s="19">
        <v>1.8923619475541002E-2</v>
      </c>
      <c r="BL16" s="19">
        <v>1.9136041161548802E-2</v>
      </c>
      <c r="BM16" s="19">
        <v>0</v>
      </c>
      <c r="BN16" s="19">
        <v>1.9200785514410599E-2</v>
      </c>
      <c r="BO16" s="19"/>
      <c r="BP16" s="19">
        <v>2.8160012244987799E-2</v>
      </c>
      <c r="BQ16" s="19">
        <v>3.8119463879086997E-2</v>
      </c>
      <c r="BR16" s="19">
        <v>4.1666601118626002E-2</v>
      </c>
      <c r="BS16" s="19">
        <v>3.0109573416440001E-2</v>
      </c>
      <c r="BT16" s="19">
        <v>1.8094619095282899E-2</v>
      </c>
      <c r="BU16" s="19">
        <v>5.3944223132117101E-2</v>
      </c>
      <c r="BV16" s="19"/>
      <c r="BW16" s="19">
        <v>4.3563011703311803E-2</v>
      </c>
      <c r="BX16" s="19">
        <v>4.5672725313897398E-2</v>
      </c>
      <c r="BY16" s="19">
        <v>1.2887790975574E-2</v>
      </c>
      <c r="BZ16" s="19">
        <v>2.1211005825655299E-2</v>
      </c>
      <c r="CA16" s="19">
        <v>2.7093398289962101E-2</v>
      </c>
      <c r="CB16" s="19">
        <v>4.3757952058487502E-2</v>
      </c>
      <c r="CC16" s="19">
        <v>1.65275993654884E-2</v>
      </c>
      <c r="CD16" s="19">
        <v>6.1885238290543397E-2</v>
      </c>
      <c r="CE16" s="19"/>
      <c r="CF16" s="19">
        <v>2.6581569712806299E-2</v>
      </c>
      <c r="CG16" s="19">
        <v>1.9312853683492798E-2</v>
      </c>
      <c r="CH16" s="19">
        <v>3.8506517929105803E-2</v>
      </c>
      <c r="CI16" s="19">
        <v>4.605788243726E-2</v>
      </c>
      <c r="CJ16" s="19">
        <v>7.9672742069578195E-2</v>
      </c>
      <c r="CK16" s="19"/>
      <c r="CL16" s="19">
        <v>7.4860752475280996E-3</v>
      </c>
      <c r="CM16" s="19"/>
      <c r="CN16" s="19">
        <v>3.7865083399142102E-2</v>
      </c>
      <c r="CO16" s="19">
        <v>3.09614623112827E-2</v>
      </c>
      <c r="CP16" s="19">
        <v>2.45408010695005E-2</v>
      </c>
    </row>
    <row r="17" spans="2:2" x14ac:dyDescent="0.35">
      <c r="B17" s="16" t="s">
        <v>225</v>
      </c>
    </row>
    <row r="18" spans="2:2" x14ac:dyDescent="0.35">
      <c r="B18" t="s">
        <v>126</v>
      </c>
    </row>
    <row r="19" spans="2:2" x14ac:dyDescent="0.35">
      <c r="B19" t="s">
        <v>127</v>
      </c>
    </row>
    <row r="21" spans="2:2" x14ac:dyDescent="0.35">
      <c r="B21"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CP21"/>
  <sheetViews>
    <sheetView showGridLines="0" topLeftCell="A6" workbookViewId="0">
      <pane xSplit="2" topLeftCell="AS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2312</v>
      </c>
      <c r="D7" s="10">
        <v>1151</v>
      </c>
      <c r="E7" s="10">
        <v>1151</v>
      </c>
      <c r="F7" s="10"/>
      <c r="G7" s="10">
        <v>348</v>
      </c>
      <c r="H7" s="10">
        <v>400</v>
      </c>
      <c r="I7" s="10">
        <v>406</v>
      </c>
      <c r="J7" s="10">
        <v>390</v>
      </c>
      <c r="K7" s="10">
        <v>338</v>
      </c>
      <c r="L7" s="10">
        <v>430</v>
      </c>
      <c r="M7" s="10"/>
      <c r="N7" s="10">
        <v>625</v>
      </c>
      <c r="O7" s="10">
        <v>586</v>
      </c>
      <c r="P7" s="10">
        <v>540</v>
      </c>
      <c r="Q7" s="10">
        <v>554</v>
      </c>
      <c r="R7" s="10"/>
      <c r="S7" s="10">
        <v>322</v>
      </c>
      <c r="T7" s="10">
        <v>315</v>
      </c>
      <c r="U7" s="10">
        <v>186</v>
      </c>
      <c r="V7" s="10">
        <v>221</v>
      </c>
      <c r="W7" s="10">
        <v>160</v>
      </c>
      <c r="X7" s="10">
        <v>219</v>
      </c>
      <c r="Y7" s="10">
        <v>209</v>
      </c>
      <c r="Z7" s="10">
        <v>91</v>
      </c>
      <c r="AA7" s="10">
        <v>299</v>
      </c>
      <c r="AB7" s="10">
        <v>182</v>
      </c>
      <c r="AC7" s="10">
        <v>108</v>
      </c>
      <c r="AD7" s="10"/>
      <c r="AE7" s="10">
        <v>832</v>
      </c>
      <c r="AF7" s="10">
        <v>898</v>
      </c>
      <c r="AG7" s="10">
        <v>355</v>
      </c>
      <c r="AH7" s="10"/>
      <c r="AI7" s="10">
        <v>781</v>
      </c>
      <c r="AJ7" s="10">
        <v>644</v>
      </c>
      <c r="AK7" s="10">
        <v>179</v>
      </c>
      <c r="AL7" s="10">
        <v>45</v>
      </c>
      <c r="AM7" s="10">
        <v>318</v>
      </c>
      <c r="AN7" s="10"/>
      <c r="AO7" s="10">
        <v>422</v>
      </c>
      <c r="AP7" s="10">
        <v>871</v>
      </c>
      <c r="AQ7" s="10">
        <v>175</v>
      </c>
      <c r="AR7" s="10"/>
      <c r="AS7" s="10">
        <v>509</v>
      </c>
      <c r="AT7" s="10">
        <v>562</v>
      </c>
      <c r="AU7" s="10">
        <v>619</v>
      </c>
      <c r="AV7" s="10">
        <v>262</v>
      </c>
      <c r="AW7" s="10">
        <v>26</v>
      </c>
      <c r="AX7" s="10"/>
      <c r="AY7" s="10">
        <v>18</v>
      </c>
      <c r="AZ7" s="10">
        <v>114</v>
      </c>
      <c r="BA7" s="10">
        <v>151</v>
      </c>
      <c r="BB7" s="10">
        <v>176</v>
      </c>
      <c r="BC7" s="10">
        <v>243</v>
      </c>
      <c r="BD7" s="10">
        <v>230</v>
      </c>
      <c r="BE7" s="10">
        <v>224</v>
      </c>
      <c r="BF7" s="10">
        <v>166</v>
      </c>
      <c r="BG7" s="10">
        <v>160</v>
      </c>
      <c r="BH7" s="10">
        <v>128</v>
      </c>
      <c r="BI7" s="10">
        <v>193</v>
      </c>
      <c r="BJ7" s="10">
        <v>132</v>
      </c>
      <c r="BK7" s="10">
        <v>92</v>
      </c>
      <c r="BL7" s="10">
        <v>41</v>
      </c>
      <c r="BM7" s="10">
        <v>43</v>
      </c>
      <c r="BN7" s="10">
        <v>86</v>
      </c>
      <c r="BO7" s="10"/>
      <c r="BP7" s="10">
        <v>522</v>
      </c>
      <c r="BQ7" s="10">
        <v>635</v>
      </c>
      <c r="BR7" s="10">
        <v>336</v>
      </c>
      <c r="BS7" s="10">
        <v>474</v>
      </c>
      <c r="BT7" s="10">
        <v>227</v>
      </c>
      <c r="BU7" s="10">
        <v>116</v>
      </c>
      <c r="BV7" s="10"/>
      <c r="BW7" s="10">
        <v>83</v>
      </c>
      <c r="BX7" s="10">
        <v>518</v>
      </c>
      <c r="BY7" s="10">
        <v>677</v>
      </c>
      <c r="BZ7" s="10">
        <v>448</v>
      </c>
      <c r="CA7" s="10">
        <v>229</v>
      </c>
      <c r="CB7" s="10">
        <v>91</v>
      </c>
      <c r="CC7" s="10">
        <v>64</v>
      </c>
      <c r="CD7" s="10">
        <v>91</v>
      </c>
      <c r="CE7" s="10"/>
      <c r="CF7" s="10">
        <v>190</v>
      </c>
      <c r="CG7" s="10">
        <v>818</v>
      </c>
      <c r="CH7" s="10">
        <v>884</v>
      </c>
      <c r="CI7" s="10">
        <v>338</v>
      </c>
      <c r="CJ7" s="10">
        <v>82</v>
      </c>
      <c r="CK7" s="10"/>
      <c r="CL7" s="10">
        <v>270</v>
      </c>
      <c r="CM7" s="10"/>
      <c r="CN7" s="10">
        <v>1319</v>
      </c>
      <c r="CO7" s="10">
        <v>434</v>
      </c>
      <c r="CP7" s="10">
        <v>559</v>
      </c>
    </row>
    <row r="8" spans="2:94" ht="30" customHeight="1" x14ac:dyDescent="0.35">
      <c r="B8" s="11" t="s">
        <v>20</v>
      </c>
      <c r="C8" s="11">
        <v>2312</v>
      </c>
      <c r="D8" s="11">
        <v>1139</v>
      </c>
      <c r="E8" s="11">
        <v>1164</v>
      </c>
      <c r="F8" s="11"/>
      <c r="G8" s="11">
        <v>341</v>
      </c>
      <c r="H8" s="11">
        <v>386</v>
      </c>
      <c r="I8" s="11">
        <v>397</v>
      </c>
      <c r="J8" s="11">
        <v>382</v>
      </c>
      <c r="K8" s="11">
        <v>319</v>
      </c>
      <c r="L8" s="11">
        <v>488</v>
      </c>
      <c r="M8" s="11"/>
      <c r="N8" s="11">
        <v>608</v>
      </c>
      <c r="O8" s="11">
        <v>576</v>
      </c>
      <c r="P8" s="11">
        <v>541</v>
      </c>
      <c r="Q8" s="11">
        <v>581</v>
      </c>
      <c r="R8" s="11"/>
      <c r="S8" s="11">
        <v>334</v>
      </c>
      <c r="T8" s="11">
        <v>307</v>
      </c>
      <c r="U8" s="11">
        <v>188</v>
      </c>
      <c r="V8" s="11">
        <v>209</v>
      </c>
      <c r="W8" s="11">
        <v>159</v>
      </c>
      <c r="X8" s="11">
        <v>227</v>
      </c>
      <c r="Y8" s="11">
        <v>199</v>
      </c>
      <c r="Z8" s="11">
        <v>90</v>
      </c>
      <c r="AA8" s="11">
        <v>287</v>
      </c>
      <c r="AB8" s="11">
        <v>206</v>
      </c>
      <c r="AC8" s="11">
        <v>106</v>
      </c>
      <c r="AD8" s="11"/>
      <c r="AE8" s="11">
        <v>845</v>
      </c>
      <c r="AF8" s="11">
        <v>898</v>
      </c>
      <c r="AG8" s="11">
        <v>349</v>
      </c>
      <c r="AH8" s="11"/>
      <c r="AI8" s="11">
        <v>793</v>
      </c>
      <c r="AJ8" s="11">
        <v>637</v>
      </c>
      <c r="AK8" s="11">
        <v>179</v>
      </c>
      <c r="AL8" s="11">
        <v>45</v>
      </c>
      <c r="AM8" s="11">
        <v>313</v>
      </c>
      <c r="AN8" s="11"/>
      <c r="AO8" s="11">
        <v>429</v>
      </c>
      <c r="AP8" s="11">
        <v>863</v>
      </c>
      <c r="AQ8" s="11">
        <v>176</v>
      </c>
      <c r="AR8" s="11"/>
      <c r="AS8" s="11">
        <v>520</v>
      </c>
      <c r="AT8" s="11">
        <v>561</v>
      </c>
      <c r="AU8" s="11">
        <v>606</v>
      </c>
      <c r="AV8" s="11">
        <v>258</v>
      </c>
      <c r="AW8" s="11">
        <v>26</v>
      </c>
      <c r="AX8" s="11"/>
      <c r="AY8" s="11">
        <v>17</v>
      </c>
      <c r="AZ8" s="11">
        <v>112</v>
      </c>
      <c r="BA8" s="11">
        <v>155</v>
      </c>
      <c r="BB8" s="11">
        <v>177</v>
      </c>
      <c r="BC8" s="11">
        <v>249</v>
      </c>
      <c r="BD8" s="11">
        <v>234</v>
      </c>
      <c r="BE8" s="11">
        <v>226</v>
      </c>
      <c r="BF8" s="11">
        <v>166</v>
      </c>
      <c r="BG8" s="11">
        <v>160</v>
      </c>
      <c r="BH8" s="11">
        <v>126</v>
      </c>
      <c r="BI8" s="11">
        <v>190</v>
      </c>
      <c r="BJ8" s="11">
        <v>129</v>
      </c>
      <c r="BK8" s="11">
        <v>89</v>
      </c>
      <c r="BL8" s="11">
        <v>41</v>
      </c>
      <c r="BM8" s="11">
        <v>41</v>
      </c>
      <c r="BN8" s="11">
        <v>84</v>
      </c>
      <c r="BO8" s="11"/>
      <c r="BP8" s="11">
        <v>518</v>
      </c>
      <c r="BQ8" s="11">
        <v>636</v>
      </c>
      <c r="BR8" s="11">
        <v>332</v>
      </c>
      <c r="BS8" s="11">
        <v>474</v>
      </c>
      <c r="BT8" s="11">
        <v>231</v>
      </c>
      <c r="BU8" s="11">
        <v>118</v>
      </c>
      <c r="BV8" s="11"/>
      <c r="BW8" s="11">
        <v>82</v>
      </c>
      <c r="BX8" s="11">
        <v>517</v>
      </c>
      <c r="BY8" s="11">
        <v>684</v>
      </c>
      <c r="BZ8" s="11">
        <v>449</v>
      </c>
      <c r="CA8" s="11">
        <v>226</v>
      </c>
      <c r="CB8" s="11">
        <v>91</v>
      </c>
      <c r="CC8" s="11">
        <v>64</v>
      </c>
      <c r="CD8" s="11">
        <v>89</v>
      </c>
      <c r="CE8" s="11"/>
      <c r="CF8" s="11">
        <v>192</v>
      </c>
      <c r="CG8" s="11">
        <v>825</v>
      </c>
      <c r="CH8" s="11">
        <v>881</v>
      </c>
      <c r="CI8" s="11">
        <v>334</v>
      </c>
      <c r="CJ8" s="11">
        <v>81</v>
      </c>
      <c r="CK8" s="11"/>
      <c r="CL8" s="11">
        <v>271</v>
      </c>
      <c r="CM8" s="11"/>
      <c r="CN8" s="11">
        <v>1313</v>
      </c>
      <c r="CO8" s="11">
        <v>434</v>
      </c>
      <c r="CP8" s="11">
        <v>566</v>
      </c>
    </row>
    <row r="9" spans="2:94" x14ac:dyDescent="0.35">
      <c r="B9" s="18" t="s">
        <v>427</v>
      </c>
      <c r="C9" s="17">
        <v>0.38660267921789598</v>
      </c>
      <c r="D9" s="17">
        <v>0.39790471440686898</v>
      </c>
      <c r="E9" s="17">
        <v>0.37463538114021899</v>
      </c>
      <c r="F9" s="17"/>
      <c r="G9" s="17">
        <v>0.29134848707515398</v>
      </c>
      <c r="H9" s="17">
        <v>0.33871954370881902</v>
      </c>
      <c r="I9" s="17">
        <v>0.36693723460956101</v>
      </c>
      <c r="J9" s="17">
        <v>0.43774482566982098</v>
      </c>
      <c r="K9" s="17">
        <v>0.45265011456893101</v>
      </c>
      <c r="L9" s="17">
        <v>0.42381184614890999</v>
      </c>
      <c r="M9" s="17"/>
      <c r="N9" s="17">
        <v>0.41907423273205802</v>
      </c>
      <c r="O9" s="17">
        <v>0.399780300241383</v>
      </c>
      <c r="P9" s="17">
        <v>0.37275434761088599</v>
      </c>
      <c r="Q9" s="17">
        <v>0.346925134918807</v>
      </c>
      <c r="R9" s="17"/>
      <c r="S9" s="17">
        <v>0.39716195217738098</v>
      </c>
      <c r="T9" s="17">
        <v>0.38103898088103699</v>
      </c>
      <c r="U9" s="17">
        <v>0.38622667879942901</v>
      </c>
      <c r="V9" s="17">
        <v>0.35942551426463398</v>
      </c>
      <c r="W9" s="17">
        <v>0.32578245040772102</v>
      </c>
      <c r="X9" s="17">
        <v>0.359225009630042</v>
      </c>
      <c r="Y9" s="17">
        <v>0.40114170169158597</v>
      </c>
      <c r="Z9" s="17">
        <v>0.52498783014045303</v>
      </c>
      <c r="AA9" s="17">
        <v>0.39932300986630098</v>
      </c>
      <c r="AB9" s="17">
        <v>0.35168651481519903</v>
      </c>
      <c r="AC9" s="17">
        <v>0.462677041140795</v>
      </c>
      <c r="AD9" s="17"/>
      <c r="AE9" s="17">
        <v>0.413364854368102</v>
      </c>
      <c r="AF9" s="17">
        <v>0.414748440677908</v>
      </c>
      <c r="AG9" s="17">
        <v>0.30947854373294098</v>
      </c>
      <c r="AH9" s="17"/>
      <c r="AI9" s="17">
        <v>0.37087377024604201</v>
      </c>
      <c r="AJ9" s="17">
        <v>0.44149778480507101</v>
      </c>
      <c r="AK9" s="17">
        <v>0.41736912027108902</v>
      </c>
      <c r="AL9" s="17">
        <v>0.39382713835053001</v>
      </c>
      <c r="AM9" s="17">
        <v>0.31869663593361403</v>
      </c>
      <c r="AN9" s="17"/>
      <c r="AO9" s="17">
        <v>0.31028524114172801</v>
      </c>
      <c r="AP9" s="17">
        <v>0.471666107567626</v>
      </c>
      <c r="AQ9" s="17">
        <v>0.42588209504937702</v>
      </c>
      <c r="AR9" s="17"/>
      <c r="AS9" s="17">
        <v>0.39466038101221401</v>
      </c>
      <c r="AT9" s="17">
        <v>0.34804355011357901</v>
      </c>
      <c r="AU9" s="17">
        <v>0.40148635856170301</v>
      </c>
      <c r="AV9" s="17">
        <v>0.42498559590139001</v>
      </c>
      <c r="AW9" s="17">
        <v>0.18546266776569001</v>
      </c>
      <c r="AX9" s="17"/>
      <c r="AY9" s="17">
        <v>0.26623200272353098</v>
      </c>
      <c r="AZ9" s="17">
        <v>0.342349541385636</v>
      </c>
      <c r="BA9" s="17">
        <v>0.39044257047629699</v>
      </c>
      <c r="BB9" s="17">
        <v>0.36379821667164802</v>
      </c>
      <c r="BC9" s="17">
        <v>0.36639203094947098</v>
      </c>
      <c r="BD9" s="17">
        <v>0.36001089369101902</v>
      </c>
      <c r="BE9" s="17">
        <v>0.386335174882106</v>
      </c>
      <c r="BF9" s="17">
        <v>0.41015309316408799</v>
      </c>
      <c r="BG9" s="17">
        <v>0.36175663085529303</v>
      </c>
      <c r="BH9" s="17">
        <v>0.42982754173311999</v>
      </c>
      <c r="BI9" s="17">
        <v>0.448280942796844</v>
      </c>
      <c r="BJ9" s="17">
        <v>0.40551996301257498</v>
      </c>
      <c r="BK9" s="17">
        <v>0.44471699854899899</v>
      </c>
      <c r="BL9" s="17">
        <v>0.43388700438857403</v>
      </c>
      <c r="BM9" s="17">
        <v>0.23086494936381199</v>
      </c>
      <c r="BN9" s="17">
        <v>0.47147795084344202</v>
      </c>
      <c r="BO9" s="17"/>
      <c r="BP9" s="17">
        <v>0.35528232499092599</v>
      </c>
      <c r="BQ9" s="17">
        <v>0.42612455408678301</v>
      </c>
      <c r="BR9" s="17">
        <v>0.37556400566238402</v>
      </c>
      <c r="BS9" s="17">
        <v>0.37532355282480101</v>
      </c>
      <c r="BT9" s="17">
        <v>0.41596274143099699</v>
      </c>
      <c r="BU9" s="17">
        <v>0.32908720090200999</v>
      </c>
      <c r="BV9" s="17"/>
      <c r="BW9" s="17">
        <v>0.43061848306536599</v>
      </c>
      <c r="BX9" s="17">
        <v>0.37843150237336198</v>
      </c>
      <c r="BY9" s="17">
        <v>0.384065909901048</v>
      </c>
      <c r="BZ9" s="17">
        <v>0.39167483159837502</v>
      </c>
      <c r="CA9" s="17">
        <v>0.45486699474462799</v>
      </c>
      <c r="CB9" s="17">
        <v>0.31806013221066698</v>
      </c>
      <c r="CC9" s="17">
        <v>0.45264993845049201</v>
      </c>
      <c r="CD9" s="17">
        <v>0.29740691556411603</v>
      </c>
      <c r="CE9" s="17"/>
      <c r="CF9" s="17">
        <v>0.430080243023577</v>
      </c>
      <c r="CG9" s="17">
        <v>0.38445358487392101</v>
      </c>
      <c r="CH9" s="17">
        <v>0.38440661804929699</v>
      </c>
      <c r="CI9" s="17">
        <v>0.36288929668060499</v>
      </c>
      <c r="CJ9" s="17">
        <v>0.42724572587076598</v>
      </c>
      <c r="CK9" s="17"/>
      <c r="CL9" s="17">
        <v>0.463458409043985</v>
      </c>
      <c r="CM9" s="17"/>
      <c r="CN9" s="17">
        <v>0.42536093503038103</v>
      </c>
      <c r="CO9" s="17">
        <v>0.31966074930894101</v>
      </c>
      <c r="CP9" s="17">
        <v>0.34805479714874199</v>
      </c>
    </row>
    <row r="10" spans="2:94" x14ac:dyDescent="0.35">
      <c r="B10" s="18" t="s">
        <v>428</v>
      </c>
      <c r="C10" s="17">
        <v>0.21148404689542999</v>
      </c>
      <c r="D10" s="17">
        <v>0.205487588456812</v>
      </c>
      <c r="E10" s="17">
        <v>0.21747910259956099</v>
      </c>
      <c r="F10" s="17"/>
      <c r="G10" s="17">
        <v>0.24591168137914499</v>
      </c>
      <c r="H10" s="17">
        <v>0.225091884726521</v>
      </c>
      <c r="I10" s="17">
        <v>0.22006570820333099</v>
      </c>
      <c r="J10" s="17">
        <v>0.18512821607645899</v>
      </c>
      <c r="K10" s="17">
        <v>0.18433890590343699</v>
      </c>
      <c r="L10" s="17">
        <v>0.20804961940139399</v>
      </c>
      <c r="M10" s="17"/>
      <c r="N10" s="17">
        <v>0.22102850084946599</v>
      </c>
      <c r="O10" s="17">
        <v>0.21026884200566301</v>
      </c>
      <c r="P10" s="17">
        <v>0.22336237086408101</v>
      </c>
      <c r="Q10" s="17">
        <v>0.19409159833963599</v>
      </c>
      <c r="R10" s="17"/>
      <c r="S10" s="17">
        <v>0.22285517356829601</v>
      </c>
      <c r="T10" s="17">
        <v>0.199032814471855</v>
      </c>
      <c r="U10" s="17">
        <v>0.195434888955516</v>
      </c>
      <c r="V10" s="17">
        <v>0.247212061296256</v>
      </c>
      <c r="W10" s="17">
        <v>0.233772961545929</v>
      </c>
      <c r="X10" s="17">
        <v>0.22890662106583401</v>
      </c>
      <c r="Y10" s="17">
        <v>0.22738551818479999</v>
      </c>
      <c r="Z10" s="17">
        <v>0.16763895268897999</v>
      </c>
      <c r="AA10" s="17">
        <v>0.19033780475748299</v>
      </c>
      <c r="AB10" s="17">
        <v>0.197538867491098</v>
      </c>
      <c r="AC10" s="17">
        <v>0.19053170860549201</v>
      </c>
      <c r="AD10" s="17"/>
      <c r="AE10" s="17">
        <v>0.18113909277784099</v>
      </c>
      <c r="AF10" s="17">
        <v>0.22524934121006401</v>
      </c>
      <c r="AG10" s="17">
        <v>0.21572686774865599</v>
      </c>
      <c r="AH10" s="17"/>
      <c r="AI10" s="17">
        <v>0.216942091253086</v>
      </c>
      <c r="AJ10" s="17">
        <v>0.20924373600462001</v>
      </c>
      <c r="AK10" s="17">
        <v>0.24360398718601201</v>
      </c>
      <c r="AL10" s="17">
        <v>0.15243903962650299</v>
      </c>
      <c r="AM10" s="17">
        <v>0.20406827931537599</v>
      </c>
      <c r="AN10" s="17"/>
      <c r="AO10" s="17">
        <v>0.238918810318731</v>
      </c>
      <c r="AP10" s="17">
        <v>0.21939361931059601</v>
      </c>
      <c r="AQ10" s="17">
        <v>0.25169919530446</v>
      </c>
      <c r="AR10" s="17"/>
      <c r="AS10" s="17">
        <v>0.19940715042860599</v>
      </c>
      <c r="AT10" s="17">
        <v>0.21978145189072701</v>
      </c>
      <c r="AU10" s="17">
        <v>0.209489210016746</v>
      </c>
      <c r="AV10" s="17">
        <v>0.218731698605722</v>
      </c>
      <c r="AW10" s="17">
        <v>0.30183775595572798</v>
      </c>
      <c r="AX10" s="17"/>
      <c r="AY10" s="17">
        <v>0.10970248660133999</v>
      </c>
      <c r="AZ10" s="17">
        <v>0.218404772545922</v>
      </c>
      <c r="BA10" s="17">
        <v>0.20803777015406999</v>
      </c>
      <c r="BB10" s="17">
        <v>0.245808385254696</v>
      </c>
      <c r="BC10" s="17">
        <v>0.20060599492582401</v>
      </c>
      <c r="BD10" s="17">
        <v>0.23779940848235001</v>
      </c>
      <c r="BE10" s="17">
        <v>0.20955280342726201</v>
      </c>
      <c r="BF10" s="17">
        <v>0.20919538743459101</v>
      </c>
      <c r="BG10" s="17">
        <v>0.16565279762693</v>
      </c>
      <c r="BH10" s="17">
        <v>0.24505362225164301</v>
      </c>
      <c r="BI10" s="17">
        <v>0.170667103232443</v>
      </c>
      <c r="BJ10" s="17">
        <v>0.20740220961865199</v>
      </c>
      <c r="BK10" s="17">
        <v>0.228723423844129</v>
      </c>
      <c r="BL10" s="17">
        <v>0.12299116810459999</v>
      </c>
      <c r="BM10" s="17">
        <v>0.25721788414282598</v>
      </c>
      <c r="BN10" s="17">
        <v>0.308426736157979</v>
      </c>
      <c r="BO10" s="17"/>
      <c r="BP10" s="17">
        <v>0.24102735107220999</v>
      </c>
      <c r="BQ10" s="17">
        <v>0.19615088486604801</v>
      </c>
      <c r="BR10" s="17">
        <v>0.21653971382661799</v>
      </c>
      <c r="BS10" s="17">
        <v>0.22274754806418401</v>
      </c>
      <c r="BT10" s="17">
        <v>0.18175750918873901</v>
      </c>
      <c r="BU10" s="17">
        <v>0.15714841103451499</v>
      </c>
      <c r="BV10" s="17"/>
      <c r="BW10" s="17">
        <v>0.22278139551061399</v>
      </c>
      <c r="BX10" s="17">
        <v>0.24439921514093901</v>
      </c>
      <c r="BY10" s="17">
        <v>0.19990232662892099</v>
      </c>
      <c r="BZ10" s="17">
        <v>0.21194190103121599</v>
      </c>
      <c r="CA10" s="17">
        <v>0.18048564908003201</v>
      </c>
      <c r="CB10" s="17">
        <v>0.27861693079676197</v>
      </c>
      <c r="CC10" s="17">
        <v>0.171809318903552</v>
      </c>
      <c r="CD10" s="17">
        <v>0.233440651462129</v>
      </c>
      <c r="CE10" s="17"/>
      <c r="CF10" s="17">
        <v>0.23815937685443</v>
      </c>
      <c r="CG10" s="17">
        <v>0.22546268596958199</v>
      </c>
      <c r="CH10" s="17">
        <v>0.20574672860249399</v>
      </c>
      <c r="CI10" s="17">
        <v>0.20126536546103399</v>
      </c>
      <c r="CJ10" s="17">
        <v>0.11010918634997401</v>
      </c>
      <c r="CK10" s="17"/>
      <c r="CL10" s="17">
        <v>0.230283260194762</v>
      </c>
      <c r="CM10" s="17"/>
      <c r="CN10" s="17">
        <v>0.19787674913811501</v>
      </c>
      <c r="CO10" s="17">
        <v>0.21978120307285201</v>
      </c>
      <c r="CP10" s="17">
        <v>0.23668659181834101</v>
      </c>
    </row>
    <row r="11" spans="2:94" x14ac:dyDescent="0.35">
      <c r="B11" s="18" t="s">
        <v>429</v>
      </c>
      <c r="C11" s="17">
        <v>0.16963881436314501</v>
      </c>
      <c r="D11" s="17">
        <v>0.17404065869347901</v>
      </c>
      <c r="E11" s="17">
        <v>0.16677305146913601</v>
      </c>
      <c r="F11" s="17"/>
      <c r="G11" s="17">
        <v>0.184030754064787</v>
      </c>
      <c r="H11" s="17">
        <v>0.187364031495488</v>
      </c>
      <c r="I11" s="17">
        <v>0.19441016027477201</v>
      </c>
      <c r="J11" s="17">
        <v>0.145963865156643</v>
      </c>
      <c r="K11" s="17">
        <v>0.16111099870610601</v>
      </c>
      <c r="L11" s="17">
        <v>0.14954036251338401</v>
      </c>
      <c r="M11" s="17"/>
      <c r="N11" s="17">
        <v>0.19314683060767199</v>
      </c>
      <c r="O11" s="17">
        <v>0.16359967052146299</v>
      </c>
      <c r="P11" s="17">
        <v>0.15784964895544401</v>
      </c>
      <c r="Q11" s="17">
        <v>0.16238484153496199</v>
      </c>
      <c r="R11" s="17"/>
      <c r="S11" s="17">
        <v>0.127849166122118</v>
      </c>
      <c r="T11" s="17">
        <v>0.15517224658860901</v>
      </c>
      <c r="U11" s="17">
        <v>0.169229311833832</v>
      </c>
      <c r="V11" s="17">
        <v>0.233725302714968</v>
      </c>
      <c r="W11" s="17">
        <v>0.16926828089602899</v>
      </c>
      <c r="X11" s="17">
        <v>0.186595710310374</v>
      </c>
      <c r="Y11" s="17">
        <v>0.19514294306345301</v>
      </c>
      <c r="Z11" s="17">
        <v>0.140804625700059</v>
      </c>
      <c r="AA11" s="17">
        <v>0.18023542862285299</v>
      </c>
      <c r="AB11" s="17">
        <v>0.138845491657165</v>
      </c>
      <c r="AC11" s="17">
        <v>0.18915664783196001</v>
      </c>
      <c r="AD11" s="17"/>
      <c r="AE11" s="17">
        <v>0.16822720494389301</v>
      </c>
      <c r="AF11" s="17">
        <v>0.16847649459052999</v>
      </c>
      <c r="AG11" s="17">
        <v>0.16397951768393201</v>
      </c>
      <c r="AH11" s="17"/>
      <c r="AI11" s="17">
        <v>0.181799386308936</v>
      </c>
      <c r="AJ11" s="17">
        <v>0.15355686301593</v>
      </c>
      <c r="AK11" s="17">
        <v>0.18282584213831901</v>
      </c>
      <c r="AL11" s="17">
        <v>0.174566848072017</v>
      </c>
      <c r="AM11" s="17">
        <v>0.18372073370987499</v>
      </c>
      <c r="AN11" s="17"/>
      <c r="AO11" s="17">
        <v>0.20093888328329201</v>
      </c>
      <c r="AP11" s="17">
        <v>0.14023768165623701</v>
      </c>
      <c r="AQ11" s="17">
        <v>0.16292651269546901</v>
      </c>
      <c r="AR11" s="17"/>
      <c r="AS11" s="17">
        <v>0.16498573700723099</v>
      </c>
      <c r="AT11" s="17">
        <v>0.194486764011679</v>
      </c>
      <c r="AU11" s="17">
        <v>0.154953419045434</v>
      </c>
      <c r="AV11" s="17">
        <v>0.15357028037332901</v>
      </c>
      <c r="AW11" s="17">
        <v>0.38577272351400099</v>
      </c>
      <c r="AX11" s="17"/>
      <c r="AY11" s="17">
        <v>0.39078988122213199</v>
      </c>
      <c r="AZ11" s="17">
        <v>0.11928806460131</v>
      </c>
      <c r="BA11" s="17">
        <v>0.114926851078963</v>
      </c>
      <c r="BB11" s="17">
        <v>0.162068821605688</v>
      </c>
      <c r="BC11" s="17">
        <v>0.16955524192125801</v>
      </c>
      <c r="BD11" s="17">
        <v>0.18975761230319299</v>
      </c>
      <c r="BE11" s="17">
        <v>0.16386734681992601</v>
      </c>
      <c r="BF11" s="17">
        <v>0.18292344775987601</v>
      </c>
      <c r="BG11" s="17">
        <v>0.220866379166926</v>
      </c>
      <c r="BH11" s="17">
        <v>0.15513511298417099</v>
      </c>
      <c r="BI11" s="17">
        <v>0.160789810812144</v>
      </c>
      <c r="BJ11" s="17">
        <v>0.204410713361243</v>
      </c>
      <c r="BK11" s="17">
        <v>0.14243798085064199</v>
      </c>
      <c r="BL11" s="17">
        <v>9.2993709608527098E-2</v>
      </c>
      <c r="BM11" s="17">
        <v>0.25982389032678699</v>
      </c>
      <c r="BN11" s="17">
        <v>0.101800752134956</v>
      </c>
      <c r="BO11" s="17"/>
      <c r="BP11" s="17">
        <v>0.13629340180251101</v>
      </c>
      <c r="BQ11" s="17">
        <v>0.16608287472362701</v>
      </c>
      <c r="BR11" s="17">
        <v>0.1981561723519</v>
      </c>
      <c r="BS11" s="17">
        <v>0.168930271761803</v>
      </c>
      <c r="BT11" s="17">
        <v>0.17537196109867001</v>
      </c>
      <c r="BU11" s="17">
        <v>0.24921937554291401</v>
      </c>
      <c r="BV11" s="17"/>
      <c r="BW11" s="17">
        <v>0.155940458307397</v>
      </c>
      <c r="BX11" s="17">
        <v>0.16436543690770899</v>
      </c>
      <c r="BY11" s="17">
        <v>0.17652605429573801</v>
      </c>
      <c r="BZ11" s="17">
        <v>0.17510747418165701</v>
      </c>
      <c r="CA11" s="17">
        <v>0.14929283844921001</v>
      </c>
      <c r="CB11" s="17">
        <v>0.20320594987412199</v>
      </c>
      <c r="CC11" s="17">
        <v>0.108440534729984</v>
      </c>
      <c r="CD11" s="17">
        <v>0.182983141926534</v>
      </c>
      <c r="CE11" s="17"/>
      <c r="CF11" s="17">
        <v>0.160867747153429</v>
      </c>
      <c r="CG11" s="17">
        <v>0.17438271086736001</v>
      </c>
      <c r="CH11" s="17">
        <v>0.16482752028113701</v>
      </c>
      <c r="CI11" s="17">
        <v>0.16730518268707301</v>
      </c>
      <c r="CJ11" s="17">
        <v>0.20419283300539201</v>
      </c>
      <c r="CK11" s="17"/>
      <c r="CL11" s="17">
        <v>0.17194913717912999</v>
      </c>
      <c r="CM11" s="17"/>
      <c r="CN11" s="17">
        <v>0.15016640238363299</v>
      </c>
      <c r="CO11" s="17">
        <v>0.20550487086576799</v>
      </c>
      <c r="CP11" s="17">
        <v>0.18729105418928901</v>
      </c>
    </row>
    <row r="12" spans="2:94" ht="29" x14ac:dyDescent="0.35">
      <c r="B12" s="18" t="s">
        <v>430</v>
      </c>
      <c r="C12" s="17">
        <v>0.15363721645225001</v>
      </c>
      <c r="D12" s="17">
        <v>0.14362870187128801</v>
      </c>
      <c r="E12" s="17">
        <v>0.16210158356155299</v>
      </c>
      <c r="F12" s="17"/>
      <c r="G12" s="17">
        <v>0.171309213778922</v>
      </c>
      <c r="H12" s="17">
        <v>0.14621577895857299</v>
      </c>
      <c r="I12" s="17">
        <v>0.13656637384356701</v>
      </c>
      <c r="J12" s="17">
        <v>0.15687245942289399</v>
      </c>
      <c r="K12" s="17">
        <v>0.124758683597365</v>
      </c>
      <c r="L12" s="17">
        <v>0.17734657049230801</v>
      </c>
      <c r="M12" s="17"/>
      <c r="N12" s="17">
        <v>0.105676502086143</v>
      </c>
      <c r="O12" s="17">
        <v>0.15444951685744199</v>
      </c>
      <c r="P12" s="17">
        <v>0.14978803436086799</v>
      </c>
      <c r="Q12" s="17">
        <v>0.208401773008805</v>
      </c>
      <c r="R12" s="17"/>
      <c r="S12" s="17">
        <v>0.15178963037271401</v>
      </c>
      <c r="T12" s="17">
        <v>0.17033729988440299</v>
      </c>
      <c r="U12" s="17">
        <v>0.17651096745365699</v>
      </c>
      <c r="V12" s="17">
        <v>0.105629530806536</v>
      </c>
      <c r="W12" s="17">
        <v>0.195751652723539</v>
      </c>
      <c r="X12" s="17">
        <v>0.144118521296805</v>
      </c>
      <c r="Y12" s="17">
        <v>0.109139278806061</v>
      </c>
      <c r="Z12" s="17">
        <v>0.122049190113087</v>
      </c>
      <c r="AA12" s="17">
        <v>0.148203939406305</v>
      </c>
      <c r="AB12" s="17">
        <v>0.23208376560375699</v>
      </c>
      <c r="AC12" s="17">
        <v>9.5075547026497897E-2</v>
      </c>
      <c r="AD12" s="17"/>
      <c r="AE12" s="17">
        <v>0.168743960706705</v>
      </c>
      <c r="AF12" s="17">
        <v>0.12769487428968501</v>
      </c>
      <c r="AG12" s="17">
        <v>0.18154912471982901</v>
      </c>
      <c r="AH12" s="17"/>
      <c r="AI12" s="17">
        <v>0.170079706050112</v>
      </c>
      <c r="AJ12" s="17">
        <v>0.121362189230464</v>
      </c>
      <c r="AK12" s="17">
        <v>0.109820522543834</v>
      </c>
      <c r="AL12" s="17">
        <v>0.13832489109214</v>
      </c>
      <c r="AM12" s="17">
        <v>0.190017132297678</v>
      </c>
      <c r="AN12" s="17"/>
      <c r="AO12" s="17">
        <v>0.17975869735786901</v>
      </c>
      <c r="AP12" s="17">
        <v>0.10765958355445999</v>
      </c>
      <c r="AQ12" s="17">
        <v>0.110524790515064</v>
      </c>
      <c r="AR12" s="17"/>
      <c r="AS12" s="17">
        <v>0.170434556808299</v>
      </c>
      <c r="AT12" s="17">
        <v>0.140858650345418</v>
      </c>
      <c r="AU12" s="17">
        <v>0.15639973425470299</v>
      </c>
      <c r="AV12" s="17">
        <v>0.13054405346890299</v>
      </c>
      <c r="AW12" s="17">
        <v>0.12692685276458099</v>
      </c>
      <c r="AX12" s="17"/>
      <c r="AY12" s="17">
        <v>5.6712646040796399E-2</v>
      </c>
      <c r="AZ12" s="17">
        <v>0.21030783296424899</v>
      </c>
      <c r="BA12" s="17">
        <v>0.21669902420377299</v>
      </c>
      <c r="BB12" s="17">
        <v>0.16080817827329899</v>
      </c>
      <c r="BC12" s="17">
        <v>0.20277932394124201</v>
      </c>
      <c r="BD12" s="17">
        <v>0.13555045479609901</v>
      </c>
      <c r="BE12" s="17">
        <v>0.14706000305099301</v>
      </c>
      <c r="BF12" s="17">
        <v>0.13312570701523599</v>
      </c>
      <c r="BG12" s="17">
        <v>0.17660425994637499</v>
      </c>
      <c r="BH12" s="17">
        <v>9.2064582980278101E-2</v>
      </c>
      <c r="BI12" s="17">
        <v>0.12779460228967501</v>
      </c>
      <c r="BJ12" s="17">
        <v>0.15219033756849301</v>
      </c>
      <c r="BK12" s="17">
        <v>0.108113572155127</v>
      </c>
      <c r="BL12" s="17">
        <v>0.275032592977836</v>
      </c>
      <c r="BM12" s="17">
        <v>8.7688795725584204E-2</v>
      </c>
      <c r="BN12" s="17">
        <v>0.106283620414206</v>
      </c>
      <c r="BO12" s="17"/>
      <c r="BP12" s="17">
        <v>0.16045960894640399</v>
      </c>
      <c r="BQ12" s="17">
        <v>0.141509028175275</v>
      </c>
      <c r="BR12" s="17">
        <v>0.147696338918334</v>
      </c>
      <c r="BS12" s="17">
        <v>0.16045240375226599</v>
      </c>
      <c r="BT12" s="17">
        <v>0.157601259493657</v>
      </c>
      <c r="BU12" s="17">
        <v>0.173361952548682</v>
      </c>
      <c r="BV12" s="17"/>
      <c r="BW12" s="17">
        <v>0.13221836828752501</v>
      </c>
      <c r="BX12" s="17">
        <v>0.130223135076425</v>
      </c>
      <c r="BY12" s="17">
        <v>0.17634346689852401</v>
      </c>
      <c r="BZ12" s="17">
        <v>0.146055516265341</v>
      </c>
      <c r="CA12" s="17">
        <v>0.14504133259739799</v>
      </c>
      <c r="CB12" s="17">
        <v>7.9199125633114195E-2</v>
      </c>
      <c r="CC12" s="17">
        <v>0.21782176936622399</v>
      </c>
      <c r="CD12" s="17">
        <v>0.154613646913696</v>
      </c>
      <c r="CE12" s="17"/>
      <c r="CF12" s="17">
        <v>9.8245140232179007E-2</v>
      </c>
      <c r="CG12" s="17">
        <v>0.149437434136199</v>
      </c>
      <c r="CH12" s="17">
        <v>0.164395086620064</v>
      </c>
      <c r="CI12" s="17">
        <v>0.17134921923076099</v>
      </c>
      <c r="CJ12" s="17">
        <v>0.13760057003554799</v>
      </c>
      <c r="CK12" s="17"/>
      <c r="CL12" s="17">
        <v>0.101144165925837</v>
      </c>
      <c r="CM12" s="17"/>
      <c r="CN12" s="17">
        <v>0.146923036452521</v>
      </c>
      <c r="CO12" s="17">
        <v>0.17255693932405899</v>
      </c>
      <c r="CP12" s="17">
        <v>0.15469469669668201</v>
      </c>
    </row>
    <row r="13" spans="2:94" x14ac:dyDescent="0.35">
      <c r="B13" s="18" t="s">
        <v>431</v>
      </c>
      <c r="C13" s="17">
        <v>2.13786500028285E-2</v>
      </c>
      <c r="D13" s="17">
        <v>2.58491355562698E-2</v>
      </c>
      <c r="E13" s="17">
        <v>1.7185784125459201E-2</v>
      </c>
      <c r="F13" s="17"/>
      <c r="G13" s="17">
        <v>5.254912272784E-2</v>
      </c>
      <c r="H13" s="17">
        <v>3.3293108911769398E-2</v>
      </c>
      <c r="I13" s="17">
        <v>2.4786290292244301E-2</v>
      </c>
      <c r="J13" s="17">
        <v>1.3065481341969E-2</v>
      </c>
      <c r="K13" s="17">
        <v>5.6918136524876104E-3</v>
      </c>
      <c r="L13" s="17">
        <v>4.17822590747344E-3</v>
      </c>
      <c r="M13" s="17"/>
      <c r="N13" s="17">
        <v>1.93522169307303E-2</v>
      </c>
      <c r="O13" s="17">
        <v>2.1783125210934E-2</v>
      </c>
      <c r="P13" s="17">
        <v>2.53857132626343E-2</v>
      </c>
      <c r="Q13" s="17">
        <v>1.9612904557296001E-2</v>
      </c>
      <c r="R13" s="17"/>
      <c r="S13" s="17">
        <v>3.6720470717173499E-2</v>
      </c>
      <c r="T13" s="17">
        <v>1.91645522899049E-2</v>
      </c>
      <c r="U13" s="17">
        <v>2.0597452603362001E-2</v>
      </c>
      <c r="V13" s="17">
        <v>1.40413606757864E-2</v>
      </c>
      <c r="W13" s="17">
        <v>2.4137114954203599E-2</v>
      </c>
      <c r="X13" s="17">
        <v>8.5458142081978206E-3</v>
      </c>
      <c r="Y13" s="17">
        <v>2.3910422936510502E-2</v>
      </c>
      <c r="Z13" s="17">
        <v>1.15932983315103E-2</v>
      </c>
      <c r="AA13" s="17">
        <v>1.31072931463456E-2</v>
      </c>
      <c r="AB13" s="17">
        <v>2.6280327850013701E-2</v>
      </c>
      <c r="AC13" s="17">
        <v>3.5123926761828898E-2</v>
      </c>
      <c r="AD13" s="17"/>
      <c r="AE13" s="17">
        <v>1.8578298118929901E-2</v>
      </c>
      <c r="AF13" s="17">
        <v>2.0955437491457701E-2</v>
      </c>
      <c r="AG13" s="17">
        <v>2.0653700297288299E-2</v>
      </c>
      <c r="AH13" s="17"/>
      <c r="AI13" s="17">
        <v>1.3655238159972501E-2</v>
      </c>
      <c r="AJ13" s="17">
        <v>2.4733470187698899E-2</v>
      </c>
      <c r="AK13" s="17">
        <v>1.85573291953358E-2</v>
      </c>
      <c r="AL13" s="17">
        <v>8.0397791614109496E-2</v>
      </c>
      <c r="AM13" s="17">
        <v>1.29622288388165E-2</v>
      </c>
      <c r="AN13" s="17"/>
      <c r="AO13" s="17">
        <v>1.84356608517302E-2</v>
      </c>
      <c r="AP13" s="17">
        <v>2.0525476239071E-2</v>
      </c>
      <c r="AQ13" s="17">
        <v>2.3932623425388901E-2</v>
      </c>
      <c r="AR13" s="17"/>
      <c r="AS13" s="17">
        <v>1.17319690987164E-2</v>
      </c>
      <c r="AT13" s="17">
        <v>2.41956312697779E-2</v>
      </c>
      <c r="AU13" s="17">
        <v>1.2999269345599499E-2</v>
      </c>
      <c r="AV13" s="17">
        <v>4.2480485523396901E-2</v>
      </c>
      <c r="AW13" s="17">
        <v>0</v>
      </c>
      <c r="AX13" s="17"/>
      <c r="AY13" s="17">
        <v>5.95752397142323E-2</v>
      </c>
      <c r="AZ13" s="17">
        <v>9.2447692927517307E-3</v>
      </c>
      <c r="BA13" s="17">
        <v>1.2220961874240901E-2</v>
      </c>
      <c r="BB13" s="17">
        <v>0</v>
      </c>
      <c r="BC13" s="17">
        <v>3.1443381922229799E-2</v>
      </c>
      <c r="BD13" s="17">
        <v>2.0710928943144601E-2</v>
      </c>
      <c r="BE13" s="17">
        <v>2.6387608677792801E-2</v>
      </c>
      <c r="BF13" s="17">
        <v>1.7850220924529901E-2</v>
      </c>
      <c r="BG13" s="17">
        <v>1.8774126591774101E-2</v>
      </c>
      <c r="BH13" s="17">
        <v>7.7414623458627397E-3</v>
      </c>
      <c r="BI13" s="17">
        <v>4.1464422619958897E-2</v>
      </c>
      <c r="BJ13" s="17">
        <v>1.52200798355576E-2</v>
      </c>
      <c r="BK13" s="17">
        <v>3.3534258004843498E-2</v>
      </c>
      <c r="BL13" s="17">
        <v>2.7875488494897301E-2</v>
      </c>
      <c r="BM13" s="17">
        <v>7.32678167564835E-2</v>
      </c>
      <c r="BN13" s="17">
        <v>1.2010940449416699E-2</v>
      </c>
      <c r="BO13" s="17"/>
      <c r="BP13" s="17">
        <v>4.4555078507896403E-2</v>
      </c>
      <c r="BQ13" s="17">
        <v>1.2105748076115801E-2</v>
      </c>
      <c r="BR13" s="17">
        <v>2.66887165264563E-2</v>
      </c>
      <c r="BS13" s="17">
        <v>1.0239806362339701E-2</v>
      </c>
      <c r="BT13" s="17">
        <v>8.9575546441671705E-3</v>
      </c>
      <c r="BU13" s="17">
        <v>2.4195295873793501E-2</v>
      </c>
      <c r="BV13" s="17"/>
      <c r="BW13" s="17">
        <v>1.1223325459030001E-2</v>
      </c>
      <c r="BX13" s="17">
        <v>1.7020067734146101E-2</v>
      </c>
      <c r="BY13" s="17">
        <v>2.08165034096283E-2</v>
      </c>
      <c r="BZ13" s="17">
        <v>1.54720966908192E-2</v>
      </c>
      <c r="CA13" s="17">
        <v>3.7652457565692403E-2</v>
      </c>
      <c r="CB13" s="17">
        <v>4.4777776864153303E-2</v>
      </c>
      <c r="CC13" s="17">
        <v>3.1554036040535902E-2</v>
      </c>
      <c r="CD13" s="17">
        <v>3.2257271798643503E-2</v>
      </c>
      <c r="CE13" s="17"/>
      <c r="CF13" s="17">
        <v>3.15138759328479E-2</v>
      </c>
      <c r="CG13" s="17">
        <v>1.7968677984713601E-2</v>
      </c>
      <c r="CH13" s="17">
        <v>2.5703442178152701E-2</v>
      </c>
      <c r="CI13" s="17">
        <v>1.1816124400304599E-2</v>
      </c>
      <c r="CJ13" s="17">
        <v>2.4487679778195898E-2</v>
      </c>
      <c r="CK13" s="17"/>
      <c r="CL13" s="17">
        <v>1.1062127107916399E-2</v>
      </c>
      <c r="CM13" s="17"/>
      <c r="CN13" s="17">
        <v>2.0253759499773701E-2</v>
      </c>
      <c r="CO13" s="17">
        <v>2.55071110200089E-2</v>
      </c>
      <c r="CP13" s="17">
        <v>2.08200898142555E-2</v>
      </c>
    </row>
    <row r="14" spans="2:94" x14ac:dyDescent="0.35">
      <c r="B14" s="18" t="s">
        <v>432</v>
      </c>
      <c r="C14" s="17">
        <v>9.6002862998794004E-3</v>
      </c>
      <c r="D14" s="17">
        <v>1.2514437303996999E-2</v>
      </c>
      <c r="E14" s="17">
        <v>6.83026037567982E-3</v>
      </c>
      <c r="F14" s="17"/>
      <c r="G14" s="17">
        <v>2.0223984045190001E-2</v>
      </c>
      <c r="H14" s="17">
        <v>1.45017147831853E-2</v>
      </c>
      <c r="I14" s="17">
        <v>5.0831534364753498E-3</v>
      </c>
      <c r="J14" s="17">
        <v>5.0935772441832996E-3</v>
      </c>
      <c r="K14" s="17">
        <v>1.4831611818138E-2</v>
      </c>
      <c r="L14" s="17">
        <v>2.0935002687930901E-3</v>
      </c>
      <c r="M14" s="17"/>
      <c r="N14" s="17">
        <v>9.7080423557842702E-3</v>
      </c>
      <c r="O14" s="17">
        <v>1.02505642696107E-2</v>
      </c>
      <c r="P14" s="17">
        <v>1.02365996248225E-2</v>
      </c>
      <c r="Q14" s="17">
        <v>8.3619011205235006E-3</v>
      </c>
      <c r="R14" s="17"/>
      <c r="S14" s="17">
        <v>1.2097052647991499E-2</v>
      </c>
      <c r="T14" s="17">
        <v>1.8390080226087301E-2</v>
      </c>
      <c r="U14" s="17">
        <v>0</v>
      </c>
      <c r="V14" s="17">
        <v>1.3016209607844701E-2</v>
      </c>
      <c r="W14" s="17">
        <v>6.43706797506429E-3</v>
      </c>
      <c r="X14" s="17">
        <v>1.7444394080937699E-2</v>
      </c>
      <c r="Y14" s="17">
        <v>4.8163609163209302E-3</v>
      </c>
      <c r="Z14" s="17">
        <v>0</v>
      </c>
      <c r="AA14" s="17">
        <v>6.1508873894966596E-3</v>
      </c>
      <c r="AB14" s="17">
        <v>1.01328468284107E-2</v>
      </c>
      <c r="AC14" s="17">
        <v>0</v>
      </c>
      <c r="AD14" s="17"/>
      <c r="AE14" s="17">
        <v>5.4917856774478599E-3</v>
      </c>
      <c r="AF14" s="17">
        <v>1.12401667331797E-2</v>
      </c>
      <c r="AG14" s="17">
        <v>1.02837756280738E-2</v>
      </c>
      <c r="AH14" s="17"/>
      <c r="AI14" s="17">
        <v>8.4215520963556705E-3</v>
      </c>
      <c r="AJ14" s="17">
        <v>1.3709865616787499E-2</v>
      </c>
      <c r="AK14" s="17">
        <v>1.1368769548826501E-2</v>
      </c>
      <c r="AL14" s="17">
        <v>0</v>
      </c>
      <c r="AM14" s="17">
        <v>2.9026292904708998E-3</v>
      </c>
      <c r="AN14" s="17"/>
      <c r="AO14" s="17">
        <v>9.0086621542406192E-3</v>
      </c>
      <c r="AP14" s="17">
        <v>1.23559484511764E-2</v>
      </c>
      <c r="AQ14" s="17">
        <v>5.74953065181949E-3</v>
      </c>
      <c r="AR14" s="17"/>
      <c r="AS14" s="17">
        <v>3.8311361129288101E-3</v>
      </c>
      <c r="AT14" s="17">
        <v>1.1533404251377199E-2</v>
      </c>
      <c r="AU14" s="17">
        <v>1.30467342638786E-2</v>
      </c>
      <c r="AV14" s="17">
        <v>7.4567274490473902E-3</v>
      </c>
      <c r="AW14" s="17">
        <v>0</v>
      </c>
      <c r="AX14" s="17"/>
      <c r="AY14" s="17">
        <v>5.5567605105277397E-2</v>
      </c>
      <c r="AZ14" s="17">
        <v>2.50707032405337E-2</v>
      </c>
      <c r="BA14" s="17">
        <v>0</v>
      </c>
      <c r="BB14" s="17">
        <v>5.5470239275363098E-3</v>
      </c>
      <c r="BC14" s="17">
        <v>1.27297328935214E-2</v>
      </c>
      <c r="BD14" s="17">
        <v>7.6154454799850398E-3</v>
      </c>
      <c r="BE14" s="17">
        <v>8.6567395435480608E-3</v>
      </c>
      <c r="BF14" s="17">
        <v>5.7928658348092603E-3</v>
      </c>
      <c r="BG14" s="17">
        <v>1.1929248316582E-2</v>
      </c>
      <c r="BH14" s="17">
        <v>1.5922257111266901E-2</v>
      </c>
      <c r="BI14" s="17">
        <v>9.8888782034022796E-3</v>
      </c>
      <c r="BJ14" s="17">
        <v>0</v>
      </c>
      <c r="BK14" s="17">
        <v>0</v>
      </c>
      <c r="BL14" s="17">
        <v>2.27096425235634E-2</v>
      </c>
      <c r="BM14" s="17">
        <v>4.4917919504056297E-2</v>
      </c>
      <c r="BN14" s="17">
        <v>0</v>
      </c>
      <c r="BO14" s="17"/>
      <c r="BP14" s="17">
        <v>1.5660294398647499E-2</v>
      </c>
      <c r="BQ14" s="17">
        <v>9.0348034493753799E-3</v>
      </c>
      <c r="BR14" s="17">
        <v>8.5259608969850201E-3</v>
      </c>
      <c r="BS14" s="17">
        <v>7.7725241685540304E-3</v>
      </c>
      <c r="BT14" s="17">
        <v>3.8965163474091202E-3</v>
      </c>
      <c r="BU14" s="17">
        <v>7.7782759001981004E-3</v>
      </c>
      <c r="BV14" s="17"/>
      <c r="BW14" s="17">
        <v>1.2310702245057601E-2</v>
      </c>
      <c r="BX14" s="17">
        <v>3.7074904712749699E-3</v>
      </c>
      <c r="BY14" s="17">
        <v>7.1290387130827099E-3</v>
      </c>
      <c r="BZ14" s="17">
        <v>1.7666968906266099E-2</v>
      </c>
      <c r="CA14" s="17">
        <v>1.6001414452866999E-2</v>
      </c>
      <c r="CB14" s="17">
        <v>1.146602937145E-2</v>
      </c>
      <c r="CC14" s="17">
        <v>0</v>
      </c>
      <c r="CD14" s="17">
        <v>1.0482285047193301E-2</v>
      </c>
      <c r="CE14" s="17"/>
      <c r="CF14" s="17">
        <v>1.01431818839236E-2</v>
      </c>
      <c r="CG14" s="17">
        <v>7.9454726494117504E-3</v>
      </c>
      <c r="CH14" s="17">
        <v>6.4635543334185903E-3</v>
      </c>
      <c r="CI14" s="17">
        <v>1.7615294901155699E-2</v>
      </c>
      <c r="CJ14" s="17">
        <v>2.6281438883712999E-2</v>
      </c>
      <c r="CK14" s="17"/>
      <c r="CL14" s="17">
        <v>6.6459442375757299E-3</v>
      </c>
      <c r="CM14" s="17"/>
      <c r="CN14" s="17">
        <v>8.6875819936500301E-3</v>
      </c>
      <c r="CO14" s="17">
        <v>1.33248910475234E-2</v>
      </c>
      <c r="CP14" s="17">
        <v>8.8593757477239306E-3</v>
      </c>
    </row>
    <row r="15" spans="2:94" x14ac:dyDescent="0.35">
      <c r="B15" s="18" t="s">
        <v>433</v>
      </c>
      <c r="C15" s="17">
        <v>7.7849940907585699E-3</v>
      </c>
      <c r="D15" s="17">
        <v>9.66347931969983E-3</v>
      </c>
      <c r="E15" s="17">
        <v>6.0129809355905402E-3</v>
      </c>
      <c r="F15" s="17"/>
      <c r="G15" s="17">
        <v>0</v>
      </c>
      <c r="H15" s="17">
        <v>5.0973893613470303E-3</v>
      </c>
      <c r="I15" s="17">
        <v>1.22144346216398E-2</v>
      </c>
      <c r="J15" s="17">
        <v>1.2656626860758999E-2</v>
      </c>
      <c r="K15" s="17">
        <v>8.6804291493756298E-3</v>
      </c>
      <c r="L15" s="17">
        <v>7.35063233017701E-3</v>
      </c>
      <c r="M15" s="17"/>
      <c r="N15" s="17">
        <v>1.11214226826928E-2</v>
      </c>
      <c r="O15" s="17">
        <v>5.11778184436923E-3</v>
      </c>
      <c r="P15" s="17">
        <v>1.1201896838214801E-2</v>
      </c>
      <c r="Q15" s="17">
        <v>3.8422721458668098E-3</v>
      </c>
      <c r="R15" s="17"/>
      <c r="S15" s="17">
        <v>0</v>
      </c>
      <c r="T15" s="17">
        <v>6.3542767625005096E-3</v>
      </c>
      <c r="U15" s="17">
        <v>1.01318697173569E-2</v>
      </c>
      <c r="V15" s="17">
        <v>4.3799066845268296E-3</v>
      </c>
      <c r="W15" s="17">
        <v>1.9591672835212001E-2</v>
      </c>
      <c r="X15" s="17">
        <v>8.2195837398998002E-3</v>
      </c>
      <c r="Y15" s="17">
        <v>0</v>
      </c>
      <c r="Z15" s="17">
        <v>0</v>
      </c>
      <c r="AA15" s="17">
        <v>9.6416913020744895E-3</v>
      </c>
      <c r="AB15" s="17">
        <v>1.7047682525509401E-2</v>
      </c>
      <c r="AC15" s="17">
        <v>1.85936600380711E-2</v>
      </c>
      <c r="AD15" s="17"/>
      <c r="AE15" s="17">
        <v>8.0510427657917404E-3</v>
      </c>
      <c r="AF15" s="17">
        <v>6.8774033371306097E-3</v>
      </c>
      <c r="AG15" s="17">
        <v>1.4381722772313799E-2</v>
      </c>
      <c r="AH15" s="17"/>
      <c r="AI15" s="17">
        <v>1.14980148361228E-2</v>
      </c>
      <c r="AJ15" s="17">
        <v>4.44517740377886E-3</v>
      </c>
      <c r="AK15" s="17">
        <v>0</v>
      </c>
      <c r="AL15" s="17">
        <v>0</v>
      </c>
      <c r="AM15" s="17">
        <v>1.29386010577475E-2</v>
      </c>
      <c r="AN15" s="17"/>
      <c r="AO15" s="17">
        <v>6.5316683104905699E-3</v>
      </c>
      <c r="AP15" s="17">
        <v>3.58798180219061E-3</v>
      </c>
      <c r="AQ15" s="17">
        <v>7.7614281648842503E-3</v>
      </c>
      <c r="AR15" s="17"/>
      <c r="AS15" s="17">
        <v>1.8757342844097501E-3</v>
      </c>
      <c r="AT15" s="17">
        <v>1.0587191992763799E-2</v>
      </c>
      <c r="AU15" s="17">
        <v>1.4494441519726699E-2</v>
      </c>
      <c r="AV15" s="17">
        <v>0</v>
      </c>
      <c r="AW15" s="17">
        <v>0</v>
      </c>
      <c r="AX15" s="17"/>
      <c r="AY15" s="17">
        <v>0</v>
      </c>
      <c r="AZ15" s="17">
        <v>0</v>
      </c>
      <c r="BA15" s="17">
        <v>1.26741655123678E-2</v>
      </c>
      <c r="BB15" s="17">
        <v>5.8167681703839499E-3</v>
      </c>
      <c r="BC15" s="17">
        <v>0</v>
      </c>
      <c r="BD15" s="17">
        <v>9.9976679280996909E-3</v>
      </c>
      <c r="BE15" s="17">
        <v>4.1356790177171599E-3</v>
      </c>
      <c r="BF15" s="17">
        <v>1.20274379091254E-2</v>
      </c>
      <c r="BG15" s="17">
        <v>1.33560685429842E-2</v>
      </c>
      <c r="BH15" s="17">
        <v>1.5663734202625099E-2</v>
      </c>
      <c r="BI15" s="17">
        <v>1.00217892472243E-2</v>
      </c>
      <c r="BJ15" s="17">
        <v>0</v>
      </c>
      <c r="BK15" s="17">
        <v>2.0983289839128401E-2</v>
      </c>
      <c r="BL15" s="17">
        <v>0</v>
      </c>
      <c r="BM15" s="17">
        <v>2.2221453709879699E-2</v>
      </c>
      <c r="BN15" s="17">
        <v>0</v>
      </c>
      <c r="BO15" s="17"/>
      <c r="BP15" s="17">
        <v>5.67248291638722E-3</v>
      </c>
      <c r="BQ15" s="17">
        <v>5.0274294477500097E-3</v>
      </c>
      <c r="BR15" s="17">
        <v>5.8958179264948004E-3</v>
      </c>
      <c r="BS15" s="17">
        <v>1.6928043369003401E-2</v>
      </c>
      <c r="BT15" s="17">
        <v>4.05908469211311E-3</v>
      </c>
      <c r="BU15" s="17">
        <v>7.9255630028182197E-3</v>
      </c>
      <c r="BV15" s="17"/>
      <c r="BW15" s="17">
        <v>2.28416041610933E-2</v>
      </c>
      <c r="BX15" s="17">
        <v>5.3882423973636503E-3</v>
      </c>
      <c r="BY15" s="17">
        <v>7.8861635347712896E-3</v>
      </c>
      <c r="BZ15" s="17">
        <v>1.34688455804338E-2</v>
      </c>
      <c r="CA15" s="17">
        <v>8.4299320019103098E-3</v>
      </c>
      <c r="CB15" s="17">
        <v>0</v>
      </c>
      <c r="CC15" s="17">
        <v>0</v>
      </c>
      <c r="CD15" s="17">
        <v>0</v>
      </c>
      <c r="CE15" s="17"/>
      <c r="CF15" s="17">
        <v>0</v>
      </c>
      <c r="CG15" s="17">
        <v>1.03480349234979E-2</v>
      </c>
      <c r="CH15" s="17">
        <v>8.5225436238667903E-3</v>
      </c>
      <c r="CI15" s="17">
        <v>3.0747550172965802E-3</v>
      </c>
      <c r="CJ15" s="17">
        <v>1.1556127627536E-2</v>
      </c>
      <c r="CK15" s="17"/>
      <c r="CL15" s="17">
        <v>8.0022204589613594E-3</v>
      </c>
      <c r="CM15" s="17"/>
      <c r="CN15" s="17">
        <v>8.40986145869029E-3</v>
      </c>
      <c r="CO15" s="17">
        <v>3.1381650823997902E-3</v>
      </c>
      <c r="CP15" s="17">
        <v>9.9014816221639195E-3</v>
      </c>
    </row>
    <row r="16" spans="2:94" x14ac:dyDescent="0.35">
      <c r="B16" s="18" t="s">
        <v>203</v>
      </c>
      <c r="C16" s="19">
        <v>3.9873312677812398E-2</v>
      </c>
      <c r="D16" s="19">
        <v>3.0911284391585001E-2</v>
      </c>
      <c r="E16" s="19">
        <v>4.8981855792800399E-2</v>
      </c>
      <c r="F16" s="19"/>
      <c r="G16" s="19">
        <v>3.4626756928962402E-2</v>
      </c>
      <c r="H16" s="19">
        <v>4.9716548054297899E-2</v>
      </c>
      <c r="I16" s="19">
        <v>3.99366447184092E-2</v>
      </c>
      <c r="J16" s="19">
        <v>4.3474948227271E-2</v>
      </c>
      <c r="K16" s="19">
        <v>4.7937442604159698E-2</v>
      </c>
      <c r="L16" s="19">
        <v>2.7629242937559799E-2</v>
      </c>
      <c r="M16" s="19"/>
      <c r="N16" s="19">
        <v>2.0892251755453499E-2</v>
      </c>
      <c r="O16" s="19">
        <v>3.4750199049134498E-2</v>
      </c>
      <c r="P16" s="19">
        <v>4.9421388483049597E-2</v>
      </c>
      <c r="Q16" s="19">
        <v>5.6379574374103597E-2</v>
      </c>
      <c r="R16" s="19"/>
      <c r="S16" s="19">
        <v>5.1526554394325901E-2</v>
      </c>
      <c r="T16" s="19">
        <v>5.0509748895604403E-2</v>
      </c>
      <c r="U16" s="19">
        <v>4.1868830636847598E-2</v>
      </c>
      <c r="V16" s="19">
        <v>2.2570113949446899E-2</v>
      </c>
      <c r="W16" s="19">
        <v>2.5258798662301199E-2</v>
      </c>
      <c r="X16" s="19">
        <v>4.6944345667910198E-2</v>
      </c>
      <c r="Y16" s="19">
        <v>3.8463774401267699E-2</v>
      </c>
      <c r="Z16" s="19">
        <v>3.2926103025910002E-2</v>
      </c>
      <c r="AA16" s="19">
        <v>5.2999945509141298E-2</v>
      </c>
      <c r="AB16" s="19">
        <v>2.63845032288464E-2</v>
      </c>
      <c r="AC16" s="19">
        <v>8.8414685953552303E-3</v>
      </c>
      <c r="AD16" s="19"/>
      <c r="AE16" s="19">
        <v>3.64037606412893E-2</v>
      </c>
      <c r="AF16" s="19">
        <v>2.4757841670045001E-2</v>
      </c>
      <c r="AG16" s="19">
        <v>8.3946747416965395E-2</v>
      </c>
      <c r="AH16" s="19"/>
      <c r="AI16" s="19">
        <v>2.6730241049372602E-2</v>
      </c>
      <c r="AJ16" s="19">
        <v>3.14509137356494E-2</v>
      </c>
      <c r="AK16" s="19">
        <v>1.6454429116583499E-2</v>
      </c>
      <c r="AL16" s="19">
        <v>6.0444291244700001E-2</v>
      </c>
      <c r="AM16" s="19">
        <v>7.4693759556421796E-2</v>
      </c>
      <c r="AN16" s="19"/>
      <c r="AO16" s="19">
        <v>3.61223765819184E-2</v>
      </c>
      <c r="AP16" s="19">
        <v>2.4573601418642E-2</v>
      </c>
      <c r="AQ16" s="19">
        <v>1.15238241935369E-2</v>
      </c>
      <c r="AR16" s="19"/>
      <c r="AS16" s="19">
        <v>5.3073335247594201E-2</v>
      </c>
      <c r="AT16" s="19">
        <v>5.0513356124679602E-2</v>
      </c>
      <c r="AU16" s="19">
        <v>3.7130832992209199E-2</v>
      </c>
      <c r="AV16" s="19">
        <v>2.2231158678212501E-2</v>
      </c>
      <c r="AW16" s="19">
        <v>0</v>
      </c>
      <c r="AX16" s="19"/>
      <c r="AY16" s="19">
        <v>6.1420138592689598E-2</v>
      </c>
      <c r="AZ16" s="19">
        <v>7.5334315969597707E-2</v>
      </c>
      <c r="BA16" s="19">
        <v>4.4998656700288901E-2</v>
      </c>
      <c r="BB16" s="19">
        <v>5.6152606096748298E-2</v>
      </c>
      <c r="BC16" s="19">
        <v>1.64942934464541E-2</v>
      </c>
      <c r="BD16" s="19">
        <v>3.85575883761093E-2</v>
      </c>
      <c r="BE16" s="19">
        <v>5.4004644580655597E-2</v>
      </c>
      <c r="BF16" s="19">
        <v>2.8931839957744201E-2</v>
      </c>
      <c r="BG16" s="19">
        <v>3.1060488953135301E-2</v>
      </c>
      <c r="BH16" s="19">
        <v>3.85916863910334E-2</v>
      </c>
      <c r="BI16" s="19">
        <v>3.10924507983079E-2</v>
      </c>
      <c r="BJ16" s="19">
        <v>1.5256696603480099E-2</v>
      </c>
      <c r="BK16" s="19">
        <v>2.14904767571308E-2</v>
      </c>
      <c r="BL16" s="19">
        <v>2.4510393902002402E-2</v>
      </c>
      <c r="BM16" s="19">
        <v>2.39972904705716E-2</v>
      </c>
      <c r="BN16" s="19">
        <v>0</v>
      </c>
      <c r="BO16" s="19"/>
      <c r="BP16" s="19">
        <v>4.1049457365018201E-2</v>
      </c>
      <c r="BQ16" s="19">
        <v>4.3964677175025703E-2</v>
      </c>
      <c r="BR16" s="19">
        <v>2.0933273890828299E-2</v>
      </c>
      <c r="BS16" s="19">
        <v>3.7605849697048901E-2</v>
      </c>
      <c r="BT16" s="19">
        <v>5.2393373104246799E-2</v>
      </c>
      <c r="BU16" s="19">
        <v>5.1283925195069198E-2</v>
      </c>
      <c r="BV16" s="19"/>
      <c r="BW16" s="19">
        <v>1.2065662963917201E-2</v>
      </c>
      <c r="BX16" s="19">
        <v>5.6464909898780398E-2</v>
      </c>
      <c r="BY16" s="19">
        <v>2.73305366182869E-2</v>
      </c>
      <c r="BZ16" s="19">
        <v>2.8612365745892401E-2</v>
      </c>
      <c r="CA16" s="19">
        <v>8.2293811082628406E-3</v>
      </c>
      <c r="CB16" s="19">
        <v>6.4674055249732201E-2</v>
      </c>
      <c r="CC16" s="19">
        <v>1.7724402509212499E-2</v>
      </c>
      <c r="CD16" s="19">
        <v>8.8816087287688694E-2</v>
      </c>
      <c r="CE16" s="19"/>
      <c r="CF16" s="19">
        <v>3.0990434919613501E-2</v>
      </c>
      <c r="CG16" s="19">
        <v>3.0001398595314002E-2</v>
      </c>
      <c r="CH16" s="19">
        <v>3.9934506311569501E-2</v>
      </c>
      <c r="CI16" s="19">
        <v>6.4684761621769296E-2</v>
      </c>
      <c r="CJ16" s="19">
        <v>5.8526438448875902E-2</v>
      </c>
      <c r="CK16" s="19"/>
      <c r="CL16" s="19">
        <v>7.4547358518324402E-3</v>
      </c>
      <c r="CM16" s="19"/>
      <c r="CN16" s="19">
        <v>4.2321674043235502E-2</v>
      </c>
      <c r="CO16" s="19">
        <v>4.05260702784477E-2</v>
      </c>
      <c r="CP16" s="19">
        <v>3.3691912962803203E-2</v>
      </c>
    </row>
    <row r="17" spans="2:2" x14ac:dyDescent="0.35">
      <c r="B17" s="16" t="s">
        <v>225</v>
      </c>
    </row>
    <row r="18" spans="2:2" x14ac:dyDescent="0.35">
      <c r="B18" t="s">
        <v>126</v>
      </c>
    </row>
    <row r="19" spans="2:2" x14ac:dyDescent="0.35">
      <c r="B19" t="s">
        <v>127</v>
      </c>
    </row>
    <row r="21" spans="2:2" x14ac:dyDescent="0.35">
      <c r="B21"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CP21"/>
  <sheetViews>
    <sheetView showGridLines="0" topLeftCell="A7" workbookViewId="0">
      <pane xSplit="2" topLeftCell="S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2298</v>
      </c>
      <c r="D7" s="10">
        <v>1130</v>
      </c>
      <c r="E7" s="10">
        <v>1160</v>
      </c>
      <c r="F7" s="10"/>
      <c r="G7" s="10">
        <v>322</v>
      </c>
      <c r="H7" s="10">
        <v>417</v>
      </c>
      <c r="I7" s="10">
        <v>379</v>
      </c>
      <c r="J7" s="10">
        <v>407</v>
      </c>
      <c r="K7" s="10">
        <v>356</v>
      </c>
      <c r="L7" s="10">
        <v>417</v>
      </c>
      <c r="M7" s="10"/>
      <c r="N7" s="10">
        <v>626</v>
      </c>
      <c r="O7" s="10">
        <v>621</v>
      </c>
      <c r="P7" s="10">
        <v>506</v>
      </c>
      <c r="Q7" s="10">
        <v>539</v>
      </c>
      <c r="R7" s="10"/>
      <c r="S7" s="10">
        <v>325</v>
      </c>
      <c r="T7" s="10">
        <v>314</v>
      </c>
      <c r="U7" s="10">
        <v>178</v>
      </c>
      <c r="V7" s="10">
        <v>225</v>
      </c>
      <c r="W7" s="10">
        <v>166</v>
      </c>
      <c r="X7" s="10">
        <v>204</v>
      </c>
      <c r="Y7" s="10">
        <v>191</v>
      </c>
      <c r="Z7" s="10">
        <v>99</v>
      </c>
      <c r="AA7" s="10">
        <v>283</v>
      </c>
      <c r="AB7" s="10">
        <v>192</v>
      </c>
      <c r="AC7" s="10">
        <v>121</v>
      </c>
      <c r="AD7" s="10"/>
      <c r="AE7" s="10">
        <v>831</v>
      </c>
      <c r="AF7" s="10">
        <v>904</v>
      </c>
      <c r="AG7" s="10">
        <v>334</v>
      </c>
      <c r="AH7" s="10"/>
      <c r="AI7" s="10">
        <v>807</v>
      </c>
      <c r="AJ7" s="10">
        <v>639</v>
      </c>
      <c r="AK7" s="10">
        <v>158</v>
      </c>
      <c r="AL7" s="10">
        <v>41</v>
      </c>
      <c r="AM7" s="10">
        <v>324</v>
      </c>
      <c r="AN7" s="10"/>
      <c r="AO7" s="10">
        <v>440</v>
      </c>
      <c r="AP7" s="10">
        <v>835</v>
      </c>
      <c r="AQ7" s="10">
        <v>169</v>
      </c>
      <c r="AR7" s="10"/>
      <c r="AS7" s="10">
        <v>527</v>
      </c>
      <c r="AT7" s="10">
        <v>537</v>
      </c>
      <c r="AU7" s="10">
        <v>608</v>
      </c>
      <c r="AV7" s="10">
        <v>280</v>
      </c>
      <c r="AW7" s="10">
        <v>24</v>
      </c>
      <c r="AX7" s="10"/>
      <c r="AY7" s="10">
        <v>24</v>
      </c>
      <c r="AZ7" s="10">
        <v>103</v>
      </c>
      <c r="BA7" s="10">
        <v>142</v>
      </c>
      <c r="BB7" s="10">
        <v>187</v>
      </c>
      <c r="BC7" s="10">
        <v>231</v>
      </c>
      <c r="BD7" s="10">
        <v>259</v>
      </c>
      <c r="BE7" s="10">
        <v>215</v>
      </c>
      <c r="BF7" s="10">
        <v>163</v>
      </c>
      <c r="BG7" s="10">
        <v>140</v>
      </c>
      <c r="BH7" s="10">
        <v>132</v>
      </c>
      <c r="BI7" s="10">
        <v>173</v>
      </c>
      <c r="BJ7" s="10">
        <v>126</v>
      </c>
      <c r="BK7" s="10">
        <v>103</v>
      </c>
      <c r="BL7" s="10">
        <v>43</v>
      </c>
      <c r="BM7" s="10">
        <v>51</v>
      </c>
      <c r="BN7" s="10">
        <v>94</v>
      </c>
      <c r="BO7" s="10"/>
      <c r="BP7" s="10">
        <v>519</v>
      </c>
      <c r="BQ7" s="10">
        <v>620</v>
      </c>
      <c r="BR7" s="10">
        <v>320</v>
      </c>
      <c r="BS7" s="10">
        <v>469</v>
      </c>
      <c r="BT7" s="10">
        <v>246</v>
      </c>
      <c r="BU7" s="10">
        <v>123</v>
      </c>
      <c r="BV7" s="10"/>
      <c r="BW7" s="10">
        <v>89</v>
      </c>
      <c r="BX7" s="10">
        <v>504</v>
      </c>
      <c r="BY7" s="10">
        <v>714</v>
      </c>
      <c r="BZ7" s="10">
        <v>425</v>
      </c>
      <c r="CA7" s="10">
        <v>214</v>
      </c>
      <c r="CB7" s="10">
        <v>102</v>
      </c>
      <c r="CC7" s="10">
        <v>59</v>
      </c>
      <c r="CD7" s="10">
        <v>82</v>
      </c>
      <c r="CE7" s="10"/>
      <c r="CF7" s="10">
        <v>197</v>
      </c>
      <c r="CG7" s="10">
        <v>810</v>
      </c>
      <c r="CH7" s="10">
        <v>849</v>
      </c>
      <c r="CI7" s="10">
        <v>359</v>
      </c>
      <c r="CJ7" s="10">
        <v>83</v>
      </c>
      <c r="CK7" s="10"/>
      <c r="CL7" s="10">
        <v>277</v>
      </c>
      <c r="CM7" s="10"/>
      <c r="CN7" s="10">
        <v>1285</v>
      </c>
      <c r="CO7" s="10">
        <v>445</v>
      </c>
      <c r="CP7" s="10">
        <v>568</v>
      </c>
    </row>
    <row r="8" spans="2:94" ht="30" customHeight="1" x14ac:dyDescent="0.35">
      <c r="B8" s="11" t="s">
        <v>20</v>
      </c>
      <c r="C8" s="11">
        <v>2299</v>
      </c>
      <c r="D8" s="11">
        <v>1118</v>
      </c>
      <c r="E8" s="11">
        <v>1173</v>
      </c>
      <c r="F8" s="11"/>
      <c r="G8" s="11">
        <v>316</v>
      </c>
      <c r="H8" s="11">
        <v>403</v>
      </c>
      <c r="I8" s="11">
        <v>370</v>
      </c>
      <c r="J8" s="11">
        <v>398</v>
      </c>
      <c r="K8" s="11">
        <v>337</v>
      </c>
      <c r="L8" s="11">
        <v>474</v>
      </c>
      <c r="M8" s="11"/>
      <c r="N8" s="11">
        <v>613</v>
      </c>
      <c r="O8" s="11">
        <v>610</v>
      </c>
      <c r="P8" s="11">
        <v>506</v>
      </c>
      <c r="Q8" s="11">
        <v>564</v>
      </c>
      <c r="R8" s="11"/>
      <c r="S8" s="11">
        <v>336</v>
      </c>
      <c r="T8" s="11">
        <v>306</v>
      </c>
      <c r="U8" s="11">
        <v>179</v>
      </c>
      <c r="V8" s="11">
        <v>212</v>
      </c>
      <c r="W8" s="11">
        <v>165</v>
      </c>
      <c r="X8" s="11">
        <v>210</v>
      </c>
      <c r="Y8" s="11">
        <v>182</v>
      </c>
      <c r="Z8" s="11">
        <v>97</v>
      </c>
      <c r="AA8" s="11">
        <v>273</v>
      </c>
      <c r="AB8" s="11">
        <v>217</v>
      </c>
      <c r="AC8" s="11">
        <v>120</v>
      </c>
      <c r="AD8" s="11"/>
      <c r="AE8" s="11">
        <v>841</v>
      </c>
      <c r="AF8" s="11">
        <v>906</v>
      </c>
      <c r="AG8" s="11">
        <v>329</v>
      </c>
      <c r="AH8" s="11"/>
      <c r="AI8" s="11">
        <v>818</v>
      </c>
      <c r="AJ8" s="11">
        <v>629</v>
      </c>
      <c r="AK8" s="11">
        <v>160</v>
      </c>
      <c r="AL8" s="11">
        <v>41</v>
      </c>
      <c r="AM8" s="11">
        <v>320</v>
      </c>
      <c r="AN8" s="11"/>
      <c r="AO8" s="11">
        <v>447</v>
      </c>
      <c r="AP8" s="11">
        <v>825</v>
      </c>
      <c r="AQ8" s="11">
        <v>169</v>
      </c>
      <c r="AR8" s="11"/>
      <c r="AS8" s="11">
        <v>540</v>
      </c>
      <c r="AT8" s="11">
        <v>534</v>
      </c>
      <c r="AU8" s="11">
        <v>600</v>
      </c>
      <c r="AV8" s="11">
        <v>275</v>
      </c>
      <c r="AW8" s="11">
        <v>24</v>
      </c>
      <c r="AX8" s="11"/>
      <c r="AY8" s="11">
        <v>23</v>
      </c>
      <c r="AZ8" s="11">
        <v>101</v>
      </c>
      <c r="BA8" s="11">
        <v>146</v>
      </c>
      <c r="BB8" s="11">
        <v>189</v>
      </c>
      <c r="BC8" s="11">
        <v>235</v>
      </c>
      <c r="BD8" s="11">
        <v>263</v>
      </c>
      <c r="BE8" s="11">
        <v>216</v>
      </c>
      <c r="BF8" s="11">
        <v>163</v>
      </c>
      <c r="BG8" s="11">
        <v>140</v>
      </c>
      <c r="BH8" s="11">
        <v>130</v>
      </c>
      <c r="BI8" s="11">
        <v>170</v>
      </c>
      <c r="BJ8" s="11">
        <v>123</v>
      </c>
      <c r="BK8" s="11">
        <v>101</v>
      </c>
      <c r="BL8" s="11">
        <v>42</v>
      </c>
      <c r="BM8" s="11">
        <v>50</v>
      </c>
      <c r="BN8" s="11">
        <v>92</v>
      </c>
      <c r="BO8" s="11"/>
      <c r="BP8" s="11">
        <v>517</v>
      </c>
      <c r="BQ8" s="11">
        <v>621</v>
      </c>
      <c r="BR8" s="11">
        <v>316</v>
      </c>
      <c r="BS8" s="11">
        <v>470</v>
      </c>
      <c r="BT8" s="11">
        <v>249</v>
      </c>
      <c r="BU8" s="11">
        <v>125</v>
      </c>
      <c r="BV8" s="11"/>
      <c r="BW8" s="11">
        <v>87</v>
      </c>
      <c r="BX8" s="11">
        <v>502</v>
      </c>
      <c r="BY8" s="11">
        <v>720</v>
      </c>
      <c r="BZ8" s="11">
        <v>428</v>
      </c>
      <c r="CA8" s="11">
        <v>213</v>
      </c>
      <c r="CB8" s="11">
        <v>102</v>
      </c>
      <c r="CC8" s="11">
        <v>59</v>
      </c>
      <c r="CD8" s="11">
        <v>80</v>
      </c>
      <c r="CE8" s="11"/>
      <c r="CF8" s="11">
        <v>199</v>
      </c>
      <c r="CG8" s="11">
        <v>818</v>
      </c>
      <c r="CH8" s="11">
        <v>846</v>
      </c>
      <c r="CI8" s="11">
        <v>354</v>
      </c>
      <c r="CJ8" s="11">
        <v>82</v>
      </c>
      <c r="CK8" s="11"/>
      <c r="CL8" s="11">
        <v>277</v>
      </c>
      <c r="CM8" s="11"/>
      <c r="CN8" s="11">
        <v>1280</v>
      </c>
      <c r="CO8" s="11">
        <v>443</v>
      </c>
      <c r="CP8" s="11">
        <v>576</v>
      </c>
    </row>
    <row r="9" spans="2:94" x14ac:dyDescent="0.35">
      <c r="B9" s="18" t="s">
        <v>427</v>
      </c>
      <c r="C9" s="17">
        <v>0.28122643470049502</v>
      </c>
      <c r="D9" s="17">
        <v>0.31127544728318401</v>
      </c>
      <c r="E9" s="17">
        <v>0.25363829379577801</v>
      </c>
      <c r="F9" s="17"/>
      <c r="G9" s="17">
        <v>0.28634491399156198</v>
      </c>
      <c r="H9" s="17">
        <v>0.29461153167527299</v>
      </c>
      <c r="I9" s="17">
        <v>0.26307960181787299</v>
      </c>
      <c r="J9" s="17">
        <v>0.28048405160322498</v>
      </c>
      <c r="K9" s="17">
        <v>0.28341049933898399</v>
      </c>
      <c r="L9" s="17">
        <v>0.279658662827455</v>
      </c>
      <c r="M9" s="17"/>
      <c r="N9" s="17">
        <v>0.30058801844052901</v>
      </c>
      <c r="O9" s="17">
        <v>0.27914978581440802</v>
      </c>
      <c r="P9" s="17">
        <v>0.28965063902468002</v>
      </c>
      <c r="Q9" s="17">
        <v>0.25267835117839199</v>
      </c>
      <c r="R9" s="17"/>
      <c r="S9" s="17">
        <v>0.31714818357126801</v>
      </c>
      <c r="T9" s="17">
        <v>0.247793051296303</v>
      </c>
      <c r="U9" s="17">
        <v>0.25357653385134399</v>
      </c>
      <c r="V9" s="17">
        <v>0.259696839082033</v>
      </c>
      <c r="W9" s="17">
        <v>0.20583728340349899</v>
      </c>
      <c r="X9" s="17">
        <v>0.26033425775170399</v>
      </c>
      <c r="Y9" s="17">
        <v>0.32522407547196902</v>
      </c>
      <c r="Z9" s="17">
        <v>0.35271000990936702</v>
      </c>
      <c r="AA9" s="17">
        <v>0.30289616594817198</v>
      </c>
      <c r="AB9" s="17">
        <v>0.26290177590541902</v>
      </c>
      <c r="AC9" s="17">
        <v>0.34497104444526699</v>
      </c>
      <c r="AD9" s="17"/>
      <c r="AE9" s="17">
        <v>0.26088431806722201</v>
      </c>
      <c r="AF9" s="17">
        <v>0.312150725386237</v>
      </c>
      <c r="AG9" s="17">
        <v>0.24217571347844399</v>
      </c>
      <c r="AH9" s="17"/>
      <c r="AI9" s="17">
        <v>0.227991797781607</v>
      </c>
      <c r="AJ9" s="17">
        <v>0.395326441278533</v>
      </c>
      <c r="AK9" s="17">
        <v>0.30511342559052601</v>
      </c>
      <c r="AL9" s="17">
        <v>0.227539285459254</v>
      </c>
      <c r="AM9" s="17">
        <v>0.211055728491884</v>
      </c>
      <c r="AN9" s="17"/>
      <c r="AO9" s="17">
        <v>0.221488200521958</v>
      </c>
      <c r="AP9" s="17">
        <v>0.38207753631884001</v>
      </c>
      <c r="AQ9" s="17">
        <v>0.32844214209862499</v>
      </c>
      <c r="AR9" s="17"/>
      <c r="AS9" s="17">
        <v>0.24743249672656401</v>
      </c>
      <c r="AT9" s="17">
        <v>0.240783208065799</v>
      </c>
      <c r="AU9" s="17">
        <v>0.29527500866241502</v>
      </c>
      <c r="AV9" s="17">
        <v>0.33572390136472702</v>
      </c>
      <c r="AW9" s="17">
        <v>0.34042660090149601</v>
      </c>
      <c r="AX9" s="17"/>
      <c r="AY9" s="17">
        <v>0.32140290364145702</v>
      </c>
      <c r="AZ9" s="17">
        <v>0.222483368779548</v>
      </c>
      <c r="BA9" s="17">
        <v>0.33413577233990999</v>
      </c>
      <c r="BB9" s="17">
        <v>0.23889493926278299</v>
      </c>
      <c r="BC9" s="17">
        <v>0.26733052776723898</v>
      </c>
      <c r="BD9" s="17">
        <v>0.28031405662348002</v>
      </c>
      <c r="BE9" s="17">
        <v>0.245759875031314</v>
      </c>
      <c r="BF9" s="17">
        <v>0.28216506658523899</v>
      </c>
      <c r="BG9" s="17">
        <v>0.283218577929708</v>
      </c>
      <c r="BH9" s="17">
        <v>0.324251394162754</v>
      </c>
      <c r="BI9" s="17">
        <v>0.32374990685145899</v>
      </c>
      <c r="BJ9" s="17">
        <v>0.318413203649895</v>
      </c>
      <c r="BK9" s="17">
        <v>0.27097525814770701</v>
      </c>
      <c r="BL9" s="17">
        <v>0.25543759084863898</v>
      </c>
      <c r="BM9" s="17">
        <v>0.25994214437822299</v>
      </c>
      <c r="BN9" s="17">
        <v>0.42414600482667902</v>
      </c>
      <c r="BO9" s="17"/>
      <c r="BP9" s="17">
        <v>0.33993986583463798</v>
      </c>
      <c r="BQ9" s="17">
        <v>0.27988297092181402</v>
      </c>
      <c r="BR9" s="17">
        <v>0.28270848765784001</v>
      </c>
      <c r="BS9" s="17">
        <v>0.238570137169338</v>
      </c>
      <c r="BT9" s="17">
        <v>0.25828981594810901</v>
      </c>
      <c r="BU9" s="17">
        <v>0.24991494056210301</v>
      </c>
      <c r="BV9" s="17"/>
      <c r="BW9" s="17">
        <v>0.28249084883945902</v>
      </c>
      <c r="BX9" s="17">
        <v>0.27653884926757999</v>
      </c>
      <c r="BY9" s="17">
        <v>0.28250963851415201</v>
      </c>
      <c r="BZ9" s="17">
        <v>0.28715568288849103</v>
      </c>
      <c r="CA9" s="17">
        <v>0.30012009626838798</v>
      </c>
      <c r="CB9" s="17">
        <v>0.26500439843721701</v>
      </c>
      <c r="CC9" s="17">
        <v>0.42227417780031801</v>
      </c>
      <c r="CD9" s="17">
        <v>0.271797039888164</v>
      </c>
      <c r="CE9" s="17"/>
      <c r="CF9" s="17">
        <v>0.33720873552521202</v>
      </c>
      <c r="CG9" s="17">
        <v>0.27246290911450199</v>
      </c>
      <c r="CH9" s="17">
        <v>0.27649744116094099</v>
      </c>
      <c r="CI9" s="17">
        <v>0.28647686697200903</v>
      </c>
      <c r="CJ9" s="17">
        <v>0.25904525327266997</v>
      </c>
      <c r="CK9" s="17"/>
      <c r="CL9" s="17">
        <v>0.32804156551761798</v>
      </c>
      <c r="CM9" s="17"/>
      <c r="CN9" s="17">
        <v>0.31934739798457301</v>
      </c>
      <c r="CO9" s="17">
        <v>0.20446734415050399</v>
      </c>
      <c r="CP9" s="17">
        <v>0.25552912561483598</v>
      </c>
    </row>
    <row r="10" spans="2:94" x14ac:dyDescent="0.35">
      <c r="B10" s="18" t="s">
        <v>428</v>
      </c>
      <c r="C10" s="17">
        <v>0.25047690505624398</v>
      </c>
      <c r="D10" s="17">
        <v>0.23756381073726801</v>
      </c>
      <c r="E10" s="17">
        <v>0.26283197260346602</v>
      </c>
      <c r="F10" s="17"/>
      <c r="G10" s="17">
        <v>0.24671113626206201</v>
      </c>
      <c r="H10" s="17">
        <v>0.26192586071241802</v>
      </c>
      <c r="I10" s="17">
        <v>0.27381377867222001</v>
      </c>
      <c r="J10" s="17">
        <v>0.24719579564557301</v>
      </c>
      <c r="K10" s="17">
        <v>0.245719586889662</v>
      </c>
      <c r="L10" s="17">
        <v>0.231190480776721</v>
      </c>
      <c r="M10" s="17"/>
      <c r="N10" s="17">
        <v>0.25675347146565303</v>
      </c>
      <c r="O10" s="17">
        <v>0.25020867905210897</v>
      </c>
      <c r="P10" s="17">
        <v>0.24891255028289699</v>
      </c>
      <c r="Q10" s="17">
        <v>0.24449223287296701</v>
      </c>
      <c r="R10" s="17"/>
      <c r="S10" s="17">
        <v>0.25183535840406901</v>
      </c>
      <c r="T10" s="17">
        <v>0.22772618227445701</v>
      </c>
      <c r="U10" s="17">
        <v>0.20476464244784101</v>
      </c>
      <c r="V10" s="17">
        <v>0.25177125680950502</v>
      </c>
      <c r="W10" s="17">
        <v>0.31946408535297599</v>
      </c>
      <c r="X10" s="17">
        <v>0.27587298556392398</v>
      </c>
      <c r="Y10" s="17">
        <v>0.23800296751297501</v>
      </c>
      <c r="Z10" s="17">
        <v>0.26157419341426402</v>
      </c>
      <c r="AA10" s="17">
        <v>0.24088470254868599</v>
      </c>
      <c r="AB10" s="17">
        <v>0.26750723270322802</v>
      </c>
      <c r="AC10" s="17">
        <v>0.23229863359834399</v>
      </c>
      <c r="AD10" s="17"/>
      <c r="AE10" s="17">
        <v>0.22536494194018999</v>
      </c>
      <c r="AF10" s="17">
        <v>0.28468754556780401</v>
      </c>
      <c r="AG10" s="17">
        <v>0.22051912883015101</v>
      </c>
      <c r="AH10" s="17"/>
      <c r="AI10" s="17">
        <v>0.25454419234928799</v>
      </c>
      <c r="AJ10" s="17">
        <v>0.27120148453764897</v>
      </c>
      <c r="AK10" s="17">
        <v>0.29469276342053402</v>
      </c>
      <c r="AL10" s="17">
        <v>0.212253891163519</v>
      </c>
      <c r="AM10" s="17">
        <v>0.20200144694163699</v>
      </c>
      <c r="AN10" s="17"/>
      <c r="AO10" s="17">
        <v>0.26585522193790201</v>
      </c>
      <c r="AP10" s="17">
        <v>0.28143745516495</v>
      </c>
      <c r="AQ10" s="17">
        <v>0.24042862900209899</v>
      </c>
      <c r="AR10" s="17"/>
      <c r="AS10" s="17">
        <v>0.23263055633719601</v>
      </c>
      <c r="AT10" s="17">
        <v>0.26501032095028698</v>
      </c>
      <c r="AU10" s="17">
        <v>0.26003814642392997</v>
      </c>
      <c r="AV10" s="17">
        <v>0.27703846402183402</v>
      </c>
      <c r="AW10" s="17">
        <v>0.368386781857868</v>
      </c>
      <c r="AX10" s="17"/>
      <c r="AY10" s="17">
        <v>0.130113732964279</v>
      </c>
      <c r="AZ10" s="17">
        <v>0.271840250770362</v>
      </c>
      <c r="BA10" s="17">
        <v>0.235112614511537</v>
      </c>
      <c r="BB10" s="17">
        <v>0.27210491655973301</v>
      </c>
      <c r="BC10" s="17">
        <v>0.26972522105045399</v>
      </c>
      <c r="BD10" s="17">
        <v>0.28026137696078002</v>
      </c>
      <c r="BE10" s="17">
        <v>0.241893920419985</v>
      </c>
      <c r="BF10" s="17">
        <v>0.21434146245762301</v>
      </c>
      <c r="BG10" s="17">
        <v>0.23943564723692301</v>
      </c>
      <c r="BH10" s="17">
        <v>0.238030777658813</v>
      </c>
      <c r="BI10" s="17">
        <v>0.204947018273299</v>
      </c>
      <c r="BJ10" s="17">
        <v>0.30245537409374301</v>
      </c>
      <c r="BK10" s="17">
        <v>0.25282149242239499</v>
      </c>
      <c r="BL10" s="17">
        <v>0.32173895890611798</v>
      </c>
      <c r="BM10" s="17">
        <v>0.29627650211456202</v>
      </c>
      <c r="BN10" s="17">
        <v>0.27603389083873697</v>
      </c>
      <c r="BO10" s="17"/>
      <c r="BP10" s="17">
        <v>0.24900675474101899</v>
      </c>
      <c r="BQ10" s="17">
        <v>0.24069490739042801</v>
      </c>
      <c r="BR10" s="17">
        <v>0.26451418836846102</v>
      </c>
      <c r="BS10" s="17">
        <v>0.27716815675587803</v>
      </c>
      <c r="BT10" s="17">
        <v>0.20579554558569499</v>
      </c>
      <c r="BU10" s="17">
        <v>0.25106480402219</v>
      </c>
      <c r="BV10" s="17"/>
      <c r="BW10" s="17">
        <v>0.27471528576829102</v>
      </c>
      <c r="BX10" s="17">
        <v>0.22345613533160399</v>
      </c>
      <c r="BY10" s="17">
        <v>0.26921406525767799</v>
      </c>
      <c r="BZ10" s="17">
        <v>0.25273400553199199</v>
      </c>
      <c r="CA10" s="17">
        <v>0.27705515993760199</v>
      </c>
      <c r="CB10" s="17">
        <v>0.31084013993704901</v>
      </c>
      <c r="CC10" s="17">
        <v>0.187260215478951</v>
      </c>
      <c r="CD10" s="17">
        <v>0.21922383408343801</v>
      </c>
      <c r="CE10" s="17"/>
      <c r="CF10" s="17">
        <v>0.23815135151227601</v>
      </c>
      <c r="CG10" s="17">
        <v>0.236041074433366</v>
      </c>
      <c r="CH10" s="17">
        <v>0.25905433007026701</v>
      </c>
      <c r="CI10" s="17">
        <v>0.27736781244356001</v>
      </c>
      <c r="CJ10" s="17">
        <v>0.21969486101394001</v>
      </c>
      <c r="CK10" s="17"/>
      <c r="CL10" s="17">
        <v>0.283988989110184</v>
      </c>
      <c r="CM10" s="17"/>
      <c r="CN10" s="17">
        <v>0.24757351753939399</v>
      </c>
      <c r="CO10" s="17">
        <v>0.25171534260131001</v>
      </c>
      <c r="CP10" s="17">
        <v>0.25597569271755199</v>
      </c>
    </row>
    <row r="11" spans="2:94" x14ac:dyDescent="0.35">
      <c r="B11" s="18" t="s">
        <v>429</v>
      </c>
      <c r="C11" s="17">
        <v>0.186712936233977</v>
      </c>
      <c r="D11" s="17">
        <v>0.17090665866128199</v>
      </c>
      <c r="E11" s="17">
        <v>0.20140658399265099</v>
      </c>
      <c r="F11" s="17"/>
      <c r="G11" s="17">
        <v>0.183179456523167</v>
      </c>
      <c r="H11" s="17">
        <v>0.206541802182656</v>
      </c>
      <c r="I11" s="17">
        <v>0.214681144597858</v>
      </c>
      <c r="J11" s="17">
        <v>0.21234492132232599</v>
      </c>
      <c r="K11" s="17">
        <v>0.13807473027075101</v>
      </c>
      <c r="L11" s="17">
        <v>0.16344275112985099</v>
      </c>
      <c r="M11" s="17"/>
      <c r="N11" s="17">
        <v>0.17604630499149199</v>
      </c>
      <c r="O11" s="17">
        <v>0.218200464229449</v>
      </c>
      <c r="P11" s="17">
        <v>0.21655141768439501</v>
      </c>
      <c r="Q11" s="17">
        <v>0.139357096523817</v>
      </c>
      <c r="R11" s="17"/>
      <c r="S11" s="17">
        <v>0.14487488593741801</v>
      </c>
      <c r="T11" s="17">
        <v>0.20276613597437501</v>
      </c>
      <c r="U11" s="17">
        <v>0.188716965499412</v>
      </c>
      <c r="V11" s="17">
        <v>0.20702185859755401</v>
      </c>
      <c r="W11" s="17">
        <v>0.23061089596973</v>
      </c>
      <c r="X11" s="17">
        <v>0.197431058781075</v>
      </c>
      <c r="Y11" s="17">
        <v>0.182418881668241</v>
      </c>
      <c r="Z11" s="17">
        <v>0.14777061081328299</v>
      </c>
      <c r="AA11" s="17">
        <v>0.19891479488647701</v>
      </c>
      <c r="AB11" s="17">
        <v>0.175708687617918</v>
      </c>
      <c r="AC11" s="17">
        <v>0.17477337590279399</v>
      </c>
      <c r="AD11" s="17"/>
      <c r="AE11" s="17">
        <v>0.18224020487002299</v>
      </c>
      <c r="AF11" s="17">
        <v>0.184217900316995</v>
      </c>
      <c r="AG11" s="17">
        <v>0.20376216258747601</v>
      </c>
      <c r="AH11" s="17"/>
      <c r="AI11" s="17">
        <v>0.200453985519881</v>
      </c>
      <c r="AJ11" s="17">
        <v>0.146297502616659</v>
      </c>
      <c r="AK11" s="17">
        <v>0.17956359195608301</v>
      </c>
      <c r="AL11" s="17">
        <v>0.105654237140811</v>
      </c>
      <c r="AM11" s="17">
        <v>0.226153934234397</v>
      </c>
      <c r="AN11" s="17"/>
      <c r="AO11" s="17">
        <v>0.19626324017945801</v>
      </c>
      <c r="AP11" s="17">
        <v>0.15669407365465299</v>
      </c>
      <c r="AQ11" s="17">
        <v>0.19269129967611401</v>
      </c>
      <c r="AR11" s="17"/>
      <c r="AS11" s="17">
        <v>0.187728522536417</v>
      </c>
      <c r="AT11" s="17">
        <v>0.19963743688423199</v>
      </c>
      <c r="AU11" s="17">
        <v>0.172543749968572</v>
      </c>
      <c r="AV11" s="17">
        <v>0.20052998656333701</v>
      </c>
      <c r="AW11" s="17">
        <v>0.12357265496186701</v>
      </c>
      <c r="AX11" s="17"/>
      <c r="AY11" s="17">
        <v>0.25688913932979401</v>
      </c>
      <c r="AZ11" s="17">
        <v>0.14977095174906699</v>
      </c>
      <c r="BA11" s="17">
        <v>0.19244313075754599</v>
      </c>
      <c r="BB11" s="17">
        <v>0.14867439650922101</v>
      </c>
      <c r="BC11" s="17">
        <v>0.15142915366099299</v>
      </c>
      <c r="BD11" s="17">
        <v>0.160462100018013</v>
      </c>
      <c r="BE11" s="17">
        <v>0.196429976732657</v>
      </c>
      <c r="BF11" s="17">
        <v>0.24288503710693099</v>
      </c>
      <c r="BG11" s="17">
        <v>0.23115846644656601</v>
      </c>
      <c r="BH11" s="17">
        <v>0.23071172200911799</v>
      </c>
      <c r="BI11" s="17">
        <v>0.185758022579812</v>
      </c>
      <c r="BJ11" s="17">
        <v>0.158326572801152</v>
      </c>
      <c r="BK11" s="17">
        <v>0.24139906499480601</v>
      </c>
      <c r="BL11" s="17">
        <v>0.158867016810425</v>
      </c>
      <c r="BM11" s="17">
        <v>0.19219562053292399</v>
      </c>
      <c r="BN11" s="17">
        <v>0.12812524160941899</v>
      </c>
      <c r="BO11" s="17"/>
      <c r="BP11" s="17">
        <v>0.16614610311208799</v>
      </c>
      <c r="BQ11" s="17">
        <v>0.174947752560733</v>
      </c>
      <c r="BR11" s="17">
        <v>0.18520373443060401</v>
      </c>
      <c r="BS11" s="17">
        <v>0.20964650654941899</v>
      </c>
      <c r="BT11" s="17">
        <v>0.24867067477045299</v>
      </c>
      <c r="BU11" s="17">
        <v>0.12610993444524399</v>
      </c>
      <c r="BV11" s="17"/>
      <c r="BW11" s="17">
        <v>0.136114185822545</v>
      </c>
      <c r="BX11" s="17">
        <v>0.21524300729548301</v>
      </c>
      <c r="BY11" s="17">
        <v>0.184202395335542</v>
      </c>
      <c r="BZ11" s="17">
        <v>0.21451269100223799</v>
      </c>
      <c r="CA11" s="17">
        <v>0.127212089324924</v>
      </c>
      <c r="CB11" s="17">
        <v>0.14904323512995499</v>
      </c>
      <c r="CC11" s="17">
        <v>0.106298467288742</v>
      </c>
      <c r="CD11" s="17">
        <v>0.22999785861799599</v>
      </c>
      <c r="CE11" s="17"/>
      <c r="CF11" s="17">
        <v>0.148153357997551</v>
      </c>
      <c r="CG11" s="17">
        <v>0.19939359779919499</v>
      </c>
      <c r="CH11" s="17">
        <v>0.19666452903350201</v>
      </c>
      <c r="CI11" s="17">
        <v>0.158036324691744</v>
      </c>
      <c r="CJ11" s="17">
        <v>0.174795693174674</v>
      </c>
      <c r="CK11" s="17"/>
      <c r="CL11" s="17">
        <v>0.211709450028884</v>
      </c>
      <c r="CM11" s="17"/>
      <c r="CN11" s="17">
        <v>0.168798881900734</v>
      </c>
      <c r="CO11" s="17">
        <v>0.21396127134927101</v>
      </c>
      <c r="CP11" s="17">
        <v>0.20557021793371399</v>
      </c>
    </row>
    <row r="12" spans="2:94" ht="29" x14ac:dyDescent="0.35">
      <c r="B12" s="18" t="s">
        <v>430</v>
      </c>
      <c r="C12" s="17">
        <v>0.19967074980250499</v>
      </c>
      <c r="D12" s="17">
        <v>0.201182655389609</v>
      </c>
      <c r="E12" s="17">
        <v>0.197754113049074</v>
      </c>
      <c r="F12" s="17"/>
      <c r="G12" s="17">
        <v>0.19311529477036199</v>
      </c>
      <c r="H12" s="17">
        <v>0.15803869072229301</v>
      </c>
      <c r="I12" s="17">
        <v>0.185661898511398</v>
      </c>
      <c r="J12" s="17">
        <v>0.185209720741835</v>
      </c>
      <c r="K12" s="17">
        <v>0.237535042143317</v>
      </c>
      <c r="L12" s="17">
        <v>0.23558461348521301</v>
      </c>
      <c r="M12" s="17"/>
      <c r="N12" s="17">
        <v>0.214658619040768</v>
      </c>
      <c r="O12" s="17">
        <v>0.17849114502747701</v>
      </c>
      <c r="P12" s="17">
        <v>0.17172541040209199</v>
      </c>
      <c r="Q12" s="17">
        <v>0.2333475344099</v>
      </c>
      <c r="R12" s="17"/>
      <c r="S12" s="17">
        <v>0.20324608764642699</v>
      </c>
      <c r="T12" s="17">
        <v>0.23561494946219699</v>
      </c>
      <c r="U12" s="17">
        <v>0.25046620400027197</v>
      </c>
      <c r="V12" s="17">
        <v>0.211757672525928</v>
      </c>
      <c r="W12" s="17">
        <v>0.15066715894561999</v>
      </c>
      <c r="X12" s="17">
        <v>0.175409916141957</v>
      </c>
      <c r="Y12" s="17">
        <v>0.17825050602374501</v>
      </c>
      <c r="Z12" s="17">
        <v>0.148599503447952</v>
      </c>
      <c r="AA12" s="17">
        <v>0.18686729736442001</v>
      </c>
      <c r="AB12" s="17">
        <v>0.230129117111154</v>
      </c>
      <c r="AC12" s="17">
        <v>0.15861789864172701</v>
      </c>
      <c r="AD12" s="17"/>
      <c r="AE12" s="17">
        <v>0.23895742143854101</v>
      </c>
      <c r="AF12" s="17">
        <v>0.15909991146501501</v>
      </c>
      <c r="AG12" s="17">
        <v>0.21311344553297701</v>
      </c>
      <c r="AH12" s="17"/>
      <c r="AI12" s="17">
        <v>0.23052272701821699</v>
      </c>
      <c r="AJ12" s="17">
        <v>0.13525736969490401</v>
      </c>
      <c r="AK12" s="17">
        <v>0.176084259331028</v>
      </c>
      <c r="AL12" s="17">
        <v>0.24742963228772999</v>
      </c>
      <c r="AM12" s="17">
        <v>0.240576606372602</v>
      </c>
      <c r="AN12" s="17"/>
      <c r="AO12" s="17">
        <v>0.232417396105878</v>
      </c>
      <c r="AP12" s="17">
        <v>0.130898907857431</v>
      </c>
      <c r="AQ12" s="17">
        <v>0.17279800016362801</v>
      </c>
      <c r="AR12" s="17"/>
      <c r="AS12" s="17">
        <v>0.22568744632419999</v>
      </c>
      <c r="AT12" s="17">
        <v>0.20427183812243299</v>
      </c>
      <c r="AU12" s="17">
        <v>0.192199808323923</v>
      </c>
      <c r="AV12" s="17">
        <v>0.14845640156120499</v>
      </c>
      <c r="AW12" s="17">
        <v>0.120772897322012</v>
      </c>
      <c r="AX12" s="17"/>
      <c r="AY12" s="17">
        <v>8.0227297857209404E-2</v>
      </c>
      <c r="AZ12" s="17">
        <v>0.20982723805942699</v>
      </c>
      <c r="BA12" s="17">
        <v>0.120582151838196</v>
      </c>
      <c r="BB12" s="17">
        <v>0.21750250744986599</v>
      </c>
      <c r="BC12" s="17">
        <v>0.236963471905345</v>
      </c>
      <c r="BD12" s="17">
        <v>0.20109429103413301</v>
      </c>
      <c r="BE12" s="17">
        <v>0.21762295522010999</v>
      </c>
      <c r="BF12" s="17">
        <v>0.224508578401278</v>
      </c>
      <c r="BG12" s="17">
        <v>0.21670849201956</v>
      </c>
      <c r="BH12" s="17">
        <v>0.147393920593756</v>
      </c>
      <c r="BI12" s="17">
        <v>0.22671145806092899</v>
      </c>
      <c r="BJ12" s="17">
        <v>0.18183742925039301</v>
      </c>
      <c r="BK12" s="17">
        <v>0.17541806774425001</v>
      </c>
      <c r="BL12" s="17">
        <v>0.191655277509578</v>
      </c>
      <c r="BM12" s="17">
        <v>0.211088671618096</v>
      </c>
      <c r="BN12" s="17">
        <v>0.137026332699905</v>
      </c>
      <c r="BO12" s="17"/>
      <c r="BP12" s="17">
        <v>0.176633402874771</v>
      </c>
      <c r="BQ12" s="17">
        <v>0.21974586945833999</v>
      </c>
      <c r="BR12" s="17">
        <v>0.177225937367925</v>
      </c>
      <c r="BS12" s="17">
        <v>0.19996655503289301</v>
      </c>
      <c r="BT12" s="17">
        <v>0.19822235670087901</v>
      </c>
      <c r="BU12" s="17">
        <v>0.25580310963581798</v>
      </c>
      <c r="BV12" s="17"/>
      <c r="BW12" s="17">
        <v>0.22954052242249401</v>
      </c>
      <c r="BX12" s="17">
        <v>0.20228387839618001</v>
      </c>
      <c r="BY12" s="17">
        <v>0.19167672608668901</v>
      </c>
      <c r="BZ12" s="17">
        <v>0.16666312493511901</v>
      </c>
      <c r="CA12" s="17">
        <v>0.24928744098279301</v>
      </c>
      <c r="CB12" s="17">
        <v>0.193035902690882</v>
      </c>
      <c r="CC12" s="17">
        <v>0.16193417232812399</v>
      </c>
      <c r="CD12" s="17">
        <v>0.158596118906325</v>
      </c>
      <c r="CE12" s="17"/>
      <c r="CF12" s="17">
        <v>0.189260479417212</v>
      </c>
      <c r="CG12" s="17">
        <v>0.224907342298201</v>
      </c>
      <c r="CH12" s="17">
        <v>0.18836389801446299</v>
      </c>
      <c r="CI12" s="17">
        <v>0.18449048596194001</v>
      </c>
      <c r="CJ12" s="17">
        <v>0.15534252723637801</v>
      </c>
      <c r="CK12" s="17"/>
      <c r="CL12" s="17">
        <v>0.15801232203460699</v>
      </c>
      <c r="CM12" s="17"/>
      <c r="CN12" s="17">
        <v>0.17527559094190101</v>
      </c>
      <c r="CO12" s="17">
        <v>0.25322672019385001</v>
      </c>
      <c r="CP12" s="17">
        <v>0.21270688263684601</v>
      </c>
    </row>
    <row r="13" spans="2:94" x14ac:dyDescent="0.35">
      <c r="B13" s="18" t="s">
        <v>431</v>
      </c>
      <c r="C13" s="17">
        <v>1.7929954970979399E-2</v>
      </c>
      <c r="D13" s="17">
        <v>2.0576824448045698E-2</v>
      </c>
      <c r="E13" s="17">
        <v>1.5527786309750401E-2</v>
      </c>
      <c r="F13" s="17"/>
      <c r="G13" s="17">
        <v>3.8031933824747302E-2</v>
      </c>
      <c r="H13" s="17">
        <v>2.2984435264418301E-2</v>
      </c>
      <c r="I13" s="17">
        <v>2.3638274620354401E-2</v>
      </c>
      <c r="J13" s="17">
        <v>7.4349024556275602E-3</v>
      </c>
      <c r="K13" s="17">
        <v>1.40596460895091E-2</v>
      </c>
      <c r="L13" s="17">
        <v>7.3740157426472903E-3</v>
      </c>
      <c r="M13" s="17"/>
      <c r="N13" s="17">
        <v>1.1468013366303299E-2</v>
      </c>
      <c r="O13" s="17">
        <v>1.2537120053085601E-2</v>
      </c>
      <c r="P13" s="17">
        <v>2.18896987805038E-2</v>
      </c>
      <c r="Q13" s="17">
        <v>2.5761698372368299E-2</v>
      </c>
      <c r="R13" s="17"/>
      <c r="S13" s="17">
        <v>3.0803053085970599E-2</v>
      </c>
      <c r="T13" s="17">
        <v>1.8758783468661201E-2</v>
      </c>
      <c r="U13" s="17">
        <v>2.8049852828002101E-2</v>
      </c>
      <c r="V13" s="17">
        <v>8.4991752475926108E-3</v>
      </c>
      <c r="W13" s="17">
        <v>2.4088803085112999E-2</v>
      </c>
      <c r="X13" s="17">
        <v>1.4670211683307101E-2</v>
      </c>
      <c r="Y13" s="17">
        <v>1.6307838013411902E-2</v>
      </c>
      <c r="Z13" s="17">
        <v>9.8634058763075808E-3</v>
      </c>
      <c r="AA13" s="17">
        <v>7.1512037891330298E-3</v>
      </c>
      <c r="AB13" s="17">
        <v>1.43912116650983E-2</v>
      </c>
      <c r="AC13" s="17">
        <v>1.8492266306303101E-2</v>
      </c>
      <c r="AD13" s="17"/>
      <c r="AE13" s="17">
        <v>1.3065233586858E-2</v>
      </c>
      <c r="AF13" s="17">
        <v>1.8886971064010299E-2</v>
      </c>
      <c r="AG13" s="17">
        <v>2.22065526474877E-2</v>
      </c>
      <c r="AH13" s="17"/>
      <c r="AI13" s="17">
        <v>9.7807621370377407E-3</v>
      </c>
      <c r="AJ13" s="17">
        <v>1.8712265627939099E-2</v>
      </c>
      <c r="AK13" s="17">
        <v>2.5735683124799302E-2</v>
      </c>
      <c r="AL13" s="17">
        <v>4.9389420625938603E-2</v>
      </c>
      <c r="AM13" s="17">
        <v>1.2429440967697001E-2</v>
      </c>
      <c r="AN13" s="17"/>
      <c r="AO13" s="17">
        <v>1.15737833578384E-2</v>
      </c>
      <c r="AP13" s="17">
        <v>1.4421558301201599E-2</v>
      </c>
      <c r="AQ13" s="17">
        <v>3.6883173037309203E-2</v>
      </c>
      <c r="AR13" s="17"/>
      <c r="AS13" s="17">
        <v>1.24637559714418E-2</v>
      </c>
      <c r="AT13" s="17">
        <v>2.08110004279723E-2</v>
      </c>
      <c r="AU13" s="17">
        <v>1.8828395764918002E-2</v>
      </c>
      <c r="AV13" s="17">
        <v>1.88441986524862E-2</v>
      </c>
      <c r="AW13" s="17">
        <v>0</v>
      </c>
      <c r="AX13" s="17"/>
      <c r="AY13" s="17">
        <v>4.56710504319102E-2</v>
      </c>
      <c r="AZ13" s="17">
        <v>2.9996498980013001E-2</v>
      </c>
      <c r="BA13" s="17">
        <v>1.41635869259105E-2</v>
      </c>
      <c r="BB13" s="17">
        <v>2.08348298569455E-2</v>
      </c>
      <c r="BC13" s="17">
        <v>2.25115980842782E-2</v>
      </c>
      <c r="BD13" s="17">
        <v>2.3328611069102799E-2</v>
      </c>
      <c r="BE13" s="17">
        <v>1.4398405816064001E-2</v>
      </c>
      <c r="BF13" s="17">
        <v>1.8054975468357201E-2</v>
      </c>
      <c r="BG13" s="17">
        <v>0</v>
      </c>
      <c r="BH13" s="17">
        <v>2.1860751598610399E-2</v>
      </c>
      <c r="BI13" s="17">
        <v>5.71890988672746E-3</v>
      </c>
      <c r="BJ13" s="17">
        <v>1.55552311446905E-2</v>
      </c>
      <c r="BK13" s="17">
        <v>1.7893836152753299E-2</v>
      </c>
      <c r="BL13" s="17">
        <v>2.2347833764024799E-2</v>
      </c>
      <c r="BM13" s="17">
        <v>2.0464041499650198E-2</v>
      </c>
      <c r="BN13" s="17">
        <v>1.09484059302885E-2</v>
      </c>
      <c r="BO13" s="17"/>
      <c r="BP13" s="17">
        <v>1.7430561879534401E-2</v>
      </c>
      <c r="BQ13" s="17">
        <v>1.79193038782757E-2</v>
      </c>
      <c r="BR13" s="17">
        <v>2.7942930322784301E-2</v>
      </c>
      <c r="BS13" s="17">
        <v>1.4977149790403099E-2</v>
      </c>
      <c r="BT13" s="17">
        <v>1.3230162046589699E-2</v>
      </c>
      <c r="BU13" s="17">
        <v>1.53808965040622E-2</v>
      </c>
      <c r="BV13" s="17"/>
      <c r="BW13" s="17">
        <v>2.0984938475329298E-2</v>
      </c>
      <c r="BX13" s="17">
        <v>1.1922179726689699E-2</v>
      </c>
      <c r="BY13" s="17">
        <v>2.26514133071576E-2</v>
      </c>
      <c r="BZ13" s="17">
        <v>6.8774627663103199E-3</v>
      </c>
      <c r="CA13" s="17">
        <v>2.3679115236245201E-2</v>
      </c>
      <c r="CB13" s="17">
        <v>2.2600463090050298E-2</v>
      </c>
      <c r="CC13" s="17">
        <v>3.2430189135834703E-2</v>
      </c>
      <c r="CD13" s="17">
        <v>3.6348858296452499E-2</v>
      </c>
      <c r="CE13" s="17"/>
      <c r="CF13" s="17">
        <v>1.5208722169240499E-2</v>
      </c>
      <c r="CG13" s="17">
        <v>9.9250279448782602E-3</v>
      </c>
      <c r="CH13" s="17">
        <v>1.87686026951784E-2</v>
      </c>
      <c r="CI13" s="17">
        <v>2.8718199693038401E-2</v>
      </c>
      <c r="CJ13" s="17">
        <v>4.9179153657112701E-2</v>
      </c>
      <c r="CK13" s="17"/>
      <c r="CL13" s="17">
        <v>0</v>
      </c>
      <c r="CM13" s="17"/>
      <c r="CN13" s="17">
        <v>2.1195997561773101E-2</v>
      </c>
      <c r="CO13" s="17">
        <v>2.0135003831569399E-2</v>
      </c>
      <c r="CP13" s="17">
        <v>8.9786761000889906E-3</v>
      </c>
    </row>
    <row r="14" spans="2:94" x14ac:dyDescent="0.35">
      <c r="B14" s="18" t="s">
        <v>432</v>
      </c>
      <c r="C14" s="17">
        <v>1.06712292637393E-2</v>
      </c>
      <c r="D14" s="17">
        <v>9.6565205771972796E-3</v>
      </c>
      <c r="E14" s="17">
        <v>1.17096822347396E-2</v>
      </c>
      <c r="F14" s="17"/>
      <c r="G14" s="17">
        <v>1.5693161197841001E-2</v>
      </c>
      <c r="H14" s="17">
        <v>0</v>
      </c>
      <c r="I14" s="17">
        <v>1.1447230155023301E-2</v>
      </c>
      <c r="J14" s="17">
        <v>2.2637383325833801E-3</v>
      </c>
      <c r="K14" s="17">
        <v>1.6718815796550199E-2</v>
      </c>
      <c r="L14" s="17">
        <v>1.8560973933833099E-2</v>
      </c>
      <c r="M14" s="17"/>
      <c r="N14" s="17">
        <v>1.1308224845522401E-2</v>
      </c>
      <c r="O14" s="17">
        <v>1.4670181876277199E-2</v>
      </c>
      <c r="P14" s="17">
        <v>6.5309515465115896E-3</v>
      </c>
      <c r="Q14" s="17">
        <v>9.4801918538083094E-3</v>
      </c>
      <c r="R14" s="17"/>
      <c r="S14" s="17">
        <v>9.6652286507482206E-3</v>
      </c>
      <c r="T14" s="17">
        <v>3.4722054626397502E-3</v>
      </c>
      <c r="U14" s="17">
        <v>5.0022035590071498E-3</v>
      </c>
      <c r="V14" s="17">
        <v>1.8121946256808501E-2</v>
      </c>
      <c r="W14" s="17">
        <v>1.9212232654098001E-2</v>
      </c>
      <c r="X14" s="17">
        <v>9.6801317509847499E-3</v>
      </c>
      <c r="Y14" s="17">
        <v>2.0995812073534001E-2</v>
      </c>
      <c r="Z14" s="17">
        <v>0</v>
      </c>
      <c r="AA14" s="17">
        <v>7.4701386163470301E-3</v>
      </c>
      <c r="AB14" s="17">
        <v>1.0193270861924101E-2</v>
      </c>
      <c r="AC14" s="17">
        <v>1.8202192043046801E-2</v>
      </c>
      <c r="AD14" s="17"/>
      <c r="AE14" s="17">
        <v>1.5975631364496399E-2</v>
      </c>
      <c r="AF14" s="17">
        <v>6.7148207643082701E-3</v>
      </c>
      <c r="AG14" s="17">
        <v>9.4323626039784E-3</v>
      </c>
      <c r="AH14" s="17"/>
      <c r="AI14" s="17">
        <v>1.54789498055457E-2</v>
      </c>
      <c r="AJ14" s="17">
        <v>3.1490057300925202E-3</v>
      </c>
      <c r="AK14" s="17">
        <v>1.27513055454508E-2</v>
      </c>
      <c r="AL14" s="17">
        <v>9.0735954969320298E-2</v>
      </c>
      <c r="AM14" s="17">
        <v>9.9419228017197398E-3</v>
      </c>
      <c r="AN14" s="17"/>
      <c r="AO14" s="17">
        <v>2.1989547240363599E-2</v>
      </c>
      <c r="AP14" s="17">
        <v>3.50687081984607E-3</v>
      </c>
      <c r="AQ14" s="17">
        <v>5.8951849312201101E-3</v>
      </c>
      <c r="AR14" s="17"/>
      <c r="AS14" s="17">
        <v>1.26175400626116E-2</v>
      </c>
      <c r="AT14" s="17">
        <v>5.9911917379063496E-3</v>
      </c>
      <c r="AU14" s="17">
        <v>1.6866839520265499E-2</v>
      </c>
      <c r="AV14" s="17">
        <v>4.1205167430429799E-3</v>
      </c>
      <c r="AW14" s="17">
        <v>0</v>
      </c>
      <c r="AX14" s="17"/>
      <c r="AY14" s="17">
        <v>4.52098459424531E-2</v>
      </c>
      <c r="AZ14" s="17">
        <v>1.92410082732817E-2</v>
      </c>
      <c r="BA14" s="17">
        <v>2.6449610533555001E-2</v>
      </c>
      <c r="BB14" s="17">
        <v>2.1601548655277601E-2</v>
      </c>
      <c r="BC14" s="17">
        <v>1.45560515214091E-2</v>
      </c>
      <c r="BD14" s="17">
        <v>1.0833712543269499E-2</v>
      </c>
      <c r="BE14" s="17">
        <v>4.7030794628278296E-3</v>
      </c>
      <c r="BF14" s="17">
        <v>5.8867094679419902E-3</v>
      </c>
      <c r="BG14" s="17">
        <v>0</v>
      </c>
      <c r="BH14" s="17">
        <v>0</v>
      </c>
      <c r="BI14" s="17">
        <v>1.16130379780009E-2</v>
      </c>
      <c r="BJ14" s="17">
        <v>0</v>
      </c>
      <c r="BK14" s="17">
        <v>2.2381237959616499E-2</v>
      </c>
      <c r="BL14" s="17">
        <v>0</v>
      </c>
      <c r="BM14" s="17">
        <v>0</v>
      </c>
      <c r="BN14" s="17">
        <v>1.22590107180923E-2</v>
      </c>
      <c r="BO14" s="17"/>
      <c r="BP14" s="17">
        <v>3.7818306312631601E-3</v>
      </c>
      <c r="BQ14" s="17">
        <v>1.02051970102938E-2</v>
      </c>
      <c r="BR14" s="17">
        <v>9.5957521688846293E-3</v>
      </c>
      <c r="BS14" s="17">
        <v>1.51641016067423E-2</v>
      </c>
      <c r="BT14" s="17">
        <v>2.44333937569946E-2</v>
      </c>
      <c r="BU14" s="17">
        <v>0</v>
      </c>
      <c r="BV14" s="17"/>
      <c r="BW14" s="17">
        <v>2.4034181127009099E-2</v>
      </c>
      <c r="BX14" s="17">
        <v>7.5978493894661801E-3</v>
      </c>
      <c r="BY14" s="17">
        <v>1.14550134406279E-2</v>
      </c>
      <c r="BZ14" s="17">
        <v>1.45225710228933E-2</v>
      </c>
      <c r="CA14" s="17">
        <v>0</v>
      </c>
      <c r="CB14" s="17">
        <v>1.08338958850534E-2</v>
      </c>
      <c r="CC14" s="17">
        <v>1.9160517194195498E-2</v>
      </c>
      <c r="CD14" s="17">
        <v>0</v>
      </c>
      <c r="CE14" s="17"/>
      <c r="CF14" s="17">
        <v>2.1531213792371998E-2</v>
      </c>
      <c r="CG14" s="17">
        <v>1.2932258656810899E-2</v>
      </c>
      <c r="CH14" s="17">
        <v>6.6972029189351296E-3</v>
      </c>
      <c r="CI14" s="17">
        <v>5.7968911991799696E-3</v>
      </c>
      <c r="CJ14" s="17">
        <v>2.3864310130209499E-2</v>
      </c>
      <c r="CK14" s="17"/>
      <c r="CL14" s="17">
        <v>0</v>
      </c>
      <c r="CM14" s="17"/>
      <c r="CN14" s="17">
        <v>7.6800736903402901E-3</v>
      </c>
      <c r="CO14" s="17">
        <v>6.31869729074532E-3</v>
      </c>
      <c r="CP14" s="17">
        <v>2.0662380902458099E-2</v>
      </c>
    </row>
    <row r="15" spans="2:94" x14ac:dyDescent="0.35">
      <c r="B15" s="18" t="s">
        <v>433</v>
      </c>
      <c r="C15" s="17">
        <v>1.3318106279836499E-2</v>
      </c>
      <c r="D15" s="17">
        <v>1.7863317130806598E-2</v>
      </c>
      <c r="E15" s="17">
        <v>9.0760363923304797E-3</v>
      </c>
      <c r="F15" s="17"/>
      <c r="G15" s="17">
        <v>2.9326989886278901E-3</v>
      </c>
      <c r="H15" s="17">
        <v>1.2038696575280399E-2</v>
      </c>
      <c r="I15" s="17">
        <v>2.7389757269326298E-3</v>
      </c>
      <c r="J15" s="17">
        <v>1.87650448959856E-2</v>
      </c>
      <c r="K15" s="17">
        <v>1.57696708594545E-2</v>
      </c>
      <c r="L15" s="17">
        <v>2.32450788671144E-2</v>
      </c>
      <c r="M15" s="17"/>
      <c r="N15" s="17">
        <v>9.6952584837505292E-3</v>
      </c>
      <c r="O15" s="17">
        <v>1.1343647474317001E-2</v>
      </c>
      <c r="P15" s="17">
        <v>1.10984165277566E-2</v>
      </c>
      <c r="Q15" s="17">
        <v>2.1517193534818999E-2</v>
      </c>
      <c r="R15" s="17"/>
      <c r="S15" s="17">
        <v>5.8794484439398196E-3</v>
      </c>
      <c r="T15" s="17">
        <v>2.3203991494344899E-2</v>
      </c>
      <c r="U15" s="17">
        <v>1.1034537143023901E-2</v>
      </c>
      <c r="V15" s="17">
        <v>1.23778407599864E-2</v>
      </c>
      <c r="W15" s="17">
        <v>7.2659481743340597E-3</v>
      </c>
      <c r="X15" s="17">
        <v>2.39573239448332E-2</v>
      </c>
      <c r="Y15" s="17">
        <v>1.0192322496132E-2</v>
      </c>
      <c r="Z15" s="17">
        <v>2.0174306713526699E-2</v>
      </c>
      <c r="AA15" s="17">
        <v>1.37209481496236E-2</v>
      </c>
      <c r="AB15" s="17">
        <v>4.9004372498903798E-3</v>
      </c>
      <c r="AC15" s="17">
        <v>1.7192827020190201E-2</v>
      </c>
      <c r="AD15" s="17"/>
      <c r="AE15" s="17">
        <v>2.60802008368155E-2</v>
      </c>
      <c r="AF15" s="17">
        <v>5.5450976781801602E-3</v>
      </c>
      <c r="AG15" s="17">
        <v>1.11082435288199E-2</v>
      </c>
      <c r="AH15" s="17"/>
      <c r="AI15" s="17">
        <v>2.7002744706847999E-2</v>
      </c>
      <c r="AJ15" s="17">
        <v>4.6521182196848903E-3</v>
      </c>
      <c r="AK15" s="17">
        <v>0</v>
      </c>
      <c r="AL15" s="17">
        <v>2.2628499286263402E-2</v>
      </c>
      <c r="AM15" s="17">
        <v>8.7687102158056293E-3</v>
      </c>
      <c r="AN15" s="17"/>
      <c r="AO15" s="17">
        <v>1.37583257491069E-2</v>
      </c>
      <c r="AP15" s="17">
        <v>3.8650265960942301E-3</v>
      </c>
      <c r="AQ15" s="17">
        <v>1.10314091871979E-2</v>
      </c>
      <c r="AR15" s="17"/>
      <c r="AS15" s="17">
        <v>1.4413988885013799E-2</v>
      </c>
      <c r="AT15" s="17">
        <v>2.04726830046317E-2</v>
      </c>
      <c r="AU15" s="17">
        <v>1.02484612913437E-2</v>
      </c>
      <c r="AV15" s="17">
        <v>3.9670454118991803E-3</v>
      </c>
      <c r="AW15" s="17">
        <v>0</v>
      </c>
      <c r="AX15" s="17"/>
      <c r="AY15" s="17">
        <v>3.7730358237476599E-2</v>
      </c>
      <c r="AZ15" s="17">
        <v>1.84209674242319E-2</v>
      </c>
      <c r="BA15" s="17">
        <v>2.70443654911241E-2</v>
      </c>
      <c r="BB15" s="17">
        <v>4.8410731876647097E-3</v>
      </c>
      <c r="BC15" s="17">
        <v>1.7271564944680701E-2</v>
      </c>
      <c r="BD15" s="17">
        <v>6.9424605756683204E-3</v>
      </c>
      <c r="BE15" s="17">
        <v>2.3739292789410602E-2</v>
      </c>
      <c r="BF15" s="17">
        <v>6.5144152738088297E-3</v>
      </c>
      <c r="BG15" s="17">
        <v>1.46470248835076E-2</v>
      </c>
      <c r="BH15" s="17">
        <v>1.52518034614544E-2</v>
      </c>
      <c r="BI15" s="17">
        <v>5.7404963567486301E-3</v>
      </c>
      <c r="BJ15" s="17">
        <v>1.5852407598541798E-2</v>
      </c>
      <c r="BK15" s="17">
        <v>9.3215714661282305E-3</v>
      </c>
      <c r="BL15" s="17">
        <v>2.6287099055027699E-2</v>
      </c>
      <c r="BM15" s="17">
        <v>0</v>
      </c>
      <c r="BN15" s="17">
        <v>0</v>
      </c>
      <c r="BO15" s="17"/>
      <c r="BP15" s="17">
        <v>8.0076315708605909E-3</v>
      </c>
      <c r="BQ15" s="17">
        <v>1.35053955967211E-2</v>
      </c>
      <c r="BR15" s="17">
        <v>2.0813512328118601E-2</v>
      </c>
      <c r="BS15" s="17">
        <v>1.21555078265537E-2</v>
      </c>
      <c r="BT15" s="17">
        <v>1.8631995693955201E-2</v>
      </c>
      <c r="BU15" s="17">
        <v>9.3473238291345608E-3</v>
      </c>
      <c r="BV15" s="17"/>
      <c r="BW15" s="17">
        <v>3.2120037544872297E-2</v>
      </c>
      <c r="BX15" s="17">
        <v>2.1657729762883701E-2</v>
      </c>
      <c r="BY15" s="17">
        <v>5.5360395483232501E-3</v>
      </c>
      <c r="BZ15" s="17">
        <v>2.3477840831497201E-2</v>
      </c>
      <c r="CA15" s="17">
        <v>9.6006471398464403E-3</v>
      </c>
      <c r="CB15" s="17">
        <v>8.4605981238635702E-3</v>
      </c>
      <c r="CC15" s="17">
        <v>0</v>
      </c>
      <c r="CD15" s="17">
        <v>0</v>
      </c>
      <c r="CE15" s="17"/>
      <c r="CF15" s="17">
        <v>1.4662598116740999E-2</v>
      </c>
      <c r="CG15" s="17">
        <v>1.23209647076376E-2</v>
      </c>
      <c r="CH15" s="17">
        <v>1.05023090022045E-2</v>
      </c>
      <c r="CI15" s="17">
        <v>1.35300877568903E-2</v>
      </c>
      <c r="CJ15" s="17">
        <v>4.8190162648985999E-2</v>
      </c>
      <c r="CK15" s="17"/>
      <c r="CL15" s="17">
        <v>7.7974982806071E-3</v>
      </c>
      <c r="CM15" s="17"/>
      <c r="CN15" s="17">
        <v>1.0799506579137599E-2</v>
      </c>
      <c r="CO15" s="17">
        <v>2.2032074950338799E-2</v>
      </c>
      <c r="CP15" s="17">
        <v>1.22160955115509E-2</v>
      </c>
    </row>
    <row r="16" spans="2:94" x14ac:dyDescent="0.35">
      <c r="B16" s="18" t="s">
        <v>203</v>
      </c>
      <c r="C16" s="19">
        <v>3.9993683692223801E-2</v>
      </c>
      <c r="D16" s="19">
        <v>3.0974765772607601E-2</v>
      </c>
      <c r="E16" s="19">
        <v>4.8055531622210899E-2</v>
      </c>
      <c r="F16" s="19"/>
      <c r="G16" s="19">
        <v>3.3991404441630797E-2</v>
      </c>
      <c r="H16" s="19">
        <v>4.3858982867661503E-2</v>
      </c>
      <c r="I16" s="19">
        <v>2.4939095898340601E-2</v>
      </c>
      <c r="J16" s="19">
        <v>4.6301825002844403E-2</v>
      </c>
      <c r="K16" s="19">
        <v>4.8712008611772703E-2</v>
      </c>
      <c r="L16" s="19">
        <v>4.0943423237164003E-2</v>
      </c>
      <c r="M16" s="19"/>
      <c r="N16" s="19">
        <v>1.9482089365982301E-2</v>
      </c>
      <c r="O16" s="19">
        <v>3.5398976472877097E-2</v>
      </c>
      <c r="P16" s="19">
        <v>3.36409157511635E-2</v>
      </c>
      <c r="Q16" s="19">
        <v>7.3365701253928495E-2</v>
      </c>
      <c r="R16" s="19"/>
      <c r="S16" s="19">
        <v>3.6547754260158799E-2</v>
      </c>
      <c r="T16" s="19">
        <v>4.0664700567022698E-2</v>
      </c>
      <c r="U16" s="19">
        <v>5.83890606710981E-2</v>
      </c>
      <c r="V16" s="19">
        <v>3.0753410720593601E-2</v>
      </c>
      <c r="W16" s="19">
        <v>4.2853592414630097E-2</v>
      </c>
      <c r="X16" s="19">
        <v>4.2644114382215E-2</v>
      </c>
      <c r="Y16" s="19">
        <v>2.8607596739993E-2</v>
      </c>
      <c r="Z16" s="19">
        <v>5.9307969825298699E-2</v>
      </c>
      <c r="AA16" s="19">
        <v>4.20947486971412E-2</v>
      </c>
      <c r="AB16" s="19">
        <v>3.4268266885369103E-2</v>
      </c>
      <c r="AC16" s="19">
        <v>3.5451762042327098E-2</v>
      </c>
      <c r="AD16" s="19"/>
      <c r="AE16" s="19">
        <v>3.7432047895854401E-2</v>
      </c>
      <c r="AF16" s="19">
        <v>2.8697027757449801E-2</v>
      </c>
      <c r="AG16" s="19">
        <v>7.7682390790666897E-2</v>
      </c>
      <c r="AH16" s="19"/>
      <c r="AI16" s="19">
        <v>3.4224840681576003E-2</v>
      </c>
      <c r="AJ16" s="19">
        <v>2.5403812294538902E-2</v>
      </c>
      <c r="AK16" s="19">
        <v>6.0589710315792902E-3</v>
      </c>
      <c r="AL16" s="19">
        <v>4.4369079067163503E-2</v>
      </c>
      <c r="AM16" s="19">
        <v>8.9072209974258104E-2</v>
      </c>
      <c r="AN16" s="19"/>
      <c r="AO16" s="19">
        <v>3.6654284907494498E-2</v>
      </c>
      <c r="AP16" s="19">
        <v>2.7098571286984102E-2</v>
      </c>
      <c r="AQ16" s="19">
        <v>1.1830161903807101E-2</v>
      </c>
      <c r="AR16" s="19"/>
      <c r="AS16" s="19">
        <v>6.7025693156555405E-2</v>
      </c>
      <c r="AT16" s="19">
        <v>4.3022320806739497E-2</v>
      </c>
      <c r="AU16" s="19">
        <v>3.3999590044634001E-2</v>
      </c>
      <c r="AV16" s="19">
        <v>1.13194856814679E-2</v>
      </c>
      <c r="AW16" s="19">
        <v>4.6841064956757703E-2</v>
      </c>
      <c r="AX16" s="19"/>
      <c r="AY16" s="19">
        <v>8.27556715954198E-2</v>
      </c>
      <c r="AZ16" s="19">
        <v>7.8419715964068396E-2</v>
      </c>
      <c r="BA16" s="19">
        <v>5.0068767602221197E-2</v>
      </c>
      <c r="BB16" s="19">
        <v>7.55457885185086E-2</v>
      </c>
      <c r="BC16" s="19">
        <v>2.0212411065600899E-2</v>
      </c>
      <c r="BD16" s="19">
        <v>3.6763391175554098E-2</v>
      </c>
      <c r="BE16" s="19">
        <v>5.5452494527631901E-2</v>
      </c>
      <c r="BF16" s="19">
        <v>5.64375523882122E-3</v>
      </c>
      <c r="BG16" s="19">
        <v>1.48317914837358E-2</v>
      </c>
      <c r="BH16" s="19">
        <v>2.24996305154944E-2</v>
      </c>
      <c r="BI16" s="19">
        <v>3.5761150013025399E-2</v>
      </c>
      <c r="BJ16" s="19">
        <v>7.5597814615832497E-3</v>
      </c>
      <c r="BK16" s="19">
        <v>9.7894711123439008E-3</v>
      </c>
      <c r="BL16" s="19">
        <v>2.3666223106187999E-2</v>
      </c>
      <c r="BM16" s="19">
        <v>2.00330198565438E-2</v>
      </c>
      <c r="BN16" s="19">
        <v>1.14611133768803E-2</v>
      </c>
      <c r="BO16" s="19"/>
      <c r="BP16" s="19">
        <v>3.9053849355826301E-2</v>
      </c>
      <c r="BQ16" s="19">
        <v>4.3098603183394903E-2</v>
      </c>
      <c r="BR16" s="19">
        <v>3.1995457355382298E-2</v>
      </c>
      <c r="BS16" s="19">
        <v>3.2351885268774E-2</v>
      </c>
      <c r="BT16" s="19">
        <v>3.2726055497324102E-2</v>
      </c>
      <c r="BU16" s="19">
        <v>9.2378991001448696E-2</v>
      </c>
      <c r="BV16" s="19"/>
      <c r="BW16" s="19">
        <v>0</v>
      </c>
      <c r="BX16" s="19">
        <v>4.13003708301138E-2</v>
      </c>
      <c r="BY16" s="19">
        <v>3.2754708509830699E-2</v>
      </c>
      <c r="BZ16" s="19">
        <v>3.4056621021459899E-2</v>
      </c>
      <c r="CA16" s="19">
        <v>1.3045451110201301E-2</v>
      </c>
      <c r="CB16" s="19">
        <v>4.0181366705930199E-2</v>
      </c>
      <c r="CC16" s="19">
        <v>7.0642260773834106E-2</v>
      </c>
      <c r="CD16" s="19">
        <v>8.4036290207624806E-2</v>
      </c>
      <c r="CE16" s="19"/>
      <c r="CF16" s="19">
        <v>3.5823541469396203E-2</v>
      </c>
      <c r="CG16" s="19">
        <v>3.20168250454093E-2</v>
      </c>
      <c r="CH16" s="19">
        <v>4.3451687104508599E-2</v>
      </c>
      <c r="CI16" s="19">
        <v>4.5583331281638599E-2</v>
      </c>
      <c r="CJ16" s="19">
        <v>6.9888038866029803E-2</v>
      </c>
      <c r="CK16" s="19"/>
      <c r="CL16" s="19">
        <v>1.04501750280996E-2</v>
      </c>
      <c r="CM16" s="19"/>
      <c r="CN16" s="19">
        <v>4.9329033802146698E-2</v>
      </c>
      <c r="CO16" s="19">
        <v>2.8143545632411698E-2</v>
      </c>
      <c r="CP16" s="19">
        <v>2.83609285829538E-2</v>
      </c>
    </row>
    <row r="17" spans="2:2" x14ac:dyDescent="0.35">
      <c r="B17" s="16" t="s">
        <v>225</v>
      </c>
    </row>
    <row r="18" spans="2:2" x14ac:dyDescent="0.35">
      <c r="B18" t="s">
        <v>126</v>
      </c>
    </row>
    <row r="19" spans="2:2" x14ac:dyDescent="0.35">
      <c r="B19" t="s">
        <v>127</v>
      </c>
    </row>
    <row r="21" spans="2:2" x14ac:dyDescent="0.35">
      <c r="B21"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CP21"/>
  <sheetViews>
    <sheetView showGridLines="0" topLeftCell="A6" workbookViewId="0">
      <pane xSplit="2" topLeftCell="AT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2297</v>
      </c>
      <c r="D7" s="10">
        <v>1146</v>
      </c>
      <c r="E7" s="10">
        <v>1140</v>
      </c>
      <c r="F7" s="10"/>
      <c r="G7" s="10">
        <v>323</v>
      </c>
      <c r="H7" s="10">
        <v>411</v>
      </c>
      <c r="I7" s="10">
        <v>404</v>
      </c>
      <c r="J7" s="10">
        <v>393</v>
      </c>
      <c r="K7" s="10">
        <v>324</v>
      </c>
      <c r="L7" s="10">
        <v>442</v>
      </c>
      <c r="M7" s="10"/>
      <c r="N7" s="10">
        <v>643</v>
      </c>
      <c r="O7" s="10">
        <v>590</v>
      </c>
      <c r="P7" s="10">
        <v>493</v>
      </c>
      <c r="Q7" s="10">
        <v>563</v>
      </c>
      <c r="R7" s="10"/>
      <c r="S7" s="10">
        <v>325</v>
      </c>
      <c r="T7" s="10">
        <v>304</v>
      </c>
      <c r="U7" s="10">
        <v>186</v>
      </c>
      <c r="V7" s="10">
        <v>227</v>
      </c>
      <c r="W7" s="10">
        <v>169</v>
      </c>
      <c r="X7" s="10">
        <v>215</v>
      </c>
      <c r="Y7" s="10">
        <v>206</v>
      </c>
      <c r="Z7" s="10">
        <v>91</v>
      </c>
      <c r="AA7" s="10">
        <v>250</v>
      </c>
      <c r="AB7" s="10">
        <v>197</v>
      </c>
      <c r="AC7" s="10">
        <v>127</v>
      </c>
      <c r="AD7" s="10"/>
      <c r="AE7" s="10">
        <v>823</v>
      </c>
      <c r="AF7" s="10">
        <v>916</v>
      </c>
      <c r="AG7" s="10">
        <v>346</v>
      </c>
      <c r="AH7" s="10"/>
      <c r="AI7" s="10">
        <v>799</v>
      </c>
      <c r="AJ7" s="10">
        <v>659</v>
      </c>
      <c r="AK7" s="10">
        <v>165</v>
      </c>
      <c r="AL7" s="10">
        <v>37</v>
      </c>
      <c r="AM7" s="10">
        <v>312</v>
      </c>
      <c r="AN7" s="10"/>
      <c r="AO7" s="10">
        <v>414</v>
      </c>
      <c r="AP7" s="10">
        <v>839</v>
      </c>
      <c r="AQ7" s="10">
        <v>159</v>
      </c>
      <c r="AR7" s="10"/>
      <c r="AS7" s="10">
        <v>517</v>
      </c>
      <c r="AT7" s="10">
        <v>534</v>
      </c>
      <c r="AU7" s="10">
        <v>609</v>
      </c>
      <c r="AV7" s="10">
        <v>282</v>
      </c>
      <c r="AW7" s="10">
        <v>26</v>
      </c>
      <c r="AX7" s="10"/>
      <c r="AY7" s="10">
        <v>15</v>
      </c>
      <c r="AZ7" s="10">
        <v>114</v>
      </c>
      <c r="BA7" s="10">
        <v>158</v>
      </c>
      <c r="BB7" s="10">
        <v>163</v>
      </c>
      <c r="BC7" s="10">
        <v>244</v>
      </c>
      <c r="BD7" s="10">
        <v>234</v>
      </c>
      <c r="BE7" s="10">
        <v>215</v>
      </c>
      <c r="BF7" s="10">
        <v>168</v>
      </c>
      <c r="BG7" s="10">
        <v>142</v>
      </c>
      <c r="BH7" s="10">
        <v>135</v>
      </c>
      <c r="BI7" s="10">
        <v>189</v>
      </c>
      <c r="BJ7" s="10">
        <v>117</v>
      </c>
      <c r="BK7" s="10">
        <v>99</v>
      </c>
      <c r="BL7" s="10">
        <v>45</v>
      </c>
      <c r="BM7" s="10">
        <v>40</v>
      </c>
      <c r="BN7" s="10">
        <v>99</v>
      </c>
      <c r="BO7" s="10"/>
      <c r="BP7" s="10">
        <v>534</v>
      </c>
      <c r="BQ7" s="10">
        <v>649</v>
      </c>
      <c r="BR7" s="10">
        <v>306</v>
      </c>
      <c r="BS7" s="10">
        <v>440</v>
      </c>
      <c r="BT7" s="10">
        <v>240</v>
      </c>
      <c r="BU7" s="10">
        <v>127</v>
      </c>
      <c r="BV7" s="10"/>
      <c r="BW7" s="10">
        <v>88</v>
      </c>
      <c r="BX7" s="10">
        <v>517</v>
      </c>
      <c r="BY7" s="10">
        <v>691</v>
      </c>
      <c r="BZ7" s="10">
        <v>443</v>
      </c>
      <c r="CA7" s="10">
        <v>234</v>
      </c>
      <c r="CB7" s="10">
        <v>93</v>
      </c>
      <c r="CC7" s="10">
        <v>62</v>
      </c>
      <c r="CD7" s="10">
        <v>77</v>
      </c>
      <c r="CE7" s="10"/>
      <c r="CF7" s="10">
        <v>207</v>
      </c>
      <c r="CG7" s="10">
        <v>820</v>
      </c>
      <c r="CH7" s="10">
        <v>848</v>
      </c>
      <c r="CI7" s="10">
        <v>347</v>
      </c>
      <c r="CJ7" s="10">
        <v>75</v>
      </c>
      <c r="CK7" s="10"/>
      <c r="CL7" s="10">
        <v>280</v>
      </c>
      <c r="CM7" s="10"/>
      <c r="CN7" s="10">
        <v>1291</v>
      </c>
      <c r="CO7" s="10">
        <v>450</v>
      </c>
      <c r="CP7" s="10">
        <v>556</v>
      </c>
    </row>
    <row r="8" spans="2:94" ht="30" customHeight="1" x14ac:dyDescent="0.35">
      <c r="B8" s="11" t="s">
        <v>20</v>
      </c>
      <c r="C8" s="11">
        <v>2302</v>
      </c>
      <c r="D8" s="11">
        <v>1133</v>
      </c>
      <c r="E8" s="11">
        <v>1158</v>
      </c>
      <c r="F8" s="11"/>
      <c r="G8" s="11">
        <v>317</v>
      </c>
      <c r="H8" s="11">
        <v>397</v>
      </c>
      <c r="I8" s="11">
        <v>395</v>
      </c>
      <c r="J8" s="11">
        <v>387</v>
      </c>
      <c r="K8" s="11">
        <v>304</v>
      </c>
      <c r="L8" s="11">
        <v>502</v>
      </c>
      <c r="M8" s="11"/>
      <c r="N8" s="11">
        <v>628</v>
      </c>
      <c r="O8" s="11">
        <v>579</v>
      </c>
      <c r="P8" s="11">
        <v>497</v>
      </c>
      <c r="Q8" s="11">
        <v>590</v>
      </c>
      <c r="R8" s="11"/>
      <c r="S8" s="11">
        <v>337</v>
      </c>
      <c r="T8" s="11">
        <v>296</v>
      </c>
      <c r="U8" s="11">
        <v>187</v>
      </c>
      <c r="V8" s="11">
        <v>216</v>
      </c>
      <c r="W8" s="11">
        <v>168</v>
      </c>
      <c r="X8" s="11">
        <v>224</v>
      </c>
      <c r="Y8" s="11">
        <v>195</v>
      </c>
      <c r="Z8" s="11">
        <v>90</v>
      </c>
      <c r="AA8" s="11">
        <v>240</v>
      </c>
      <c r="AB8" s="11">
        <v>224</v>
      </c>
      <c r="AC8" s="11">
        <v>125</v>
      </c>
      <c r="AD8" s="11"/>
      <c r="AE8" s="11">
        <v>838</v>
      </c>
      <c r="AF8" s="11">
        <v>917</v>
      </c>
      <c r="AG8" s="11">
        <v>341</v>
      </c>
      <c r="AH8" s="11"/>
      <c r="AI8" s="11">
        <v>812</v>
      </c>
      <c r="AJ8" s="11">
        <v>649</v>
      </c>
      <c r="AK8" s="11">
        <v>165</v>
      </c>
      <c r="AL8" s="11">
        <v>37</v>
      </c>
      <c r="AM8" s="11">
        <v>309</v>
      </c>
      <c r="AN8" s="11"/>
      <c r="AO8" s="11">
        <v>421</v>
      </c>
      <c r="AP8" s="11">
        <v>831</v>
      </c>
      <c r="AQ8" s="11">
        <v>159</v>
      </c>
      <c r="AR8" s="11"/>
      <c r="AS8" s="11">
        <v>532</v>
      </c>
      <c r="AT8" s="11">
        <v>533</v>
      </c>
      <c r="AU8" s="11">
        <v>601</v>
      </c>
      <c r="AV8" s="11">
        <v>276</v>
      </c>
      <c r="AW8" s="11">
        <v>25</v>
      </c>
      <c r="AX8" s="11"/>
      <c r="AY8" s="11">
        <v>15</v>
      </c>
      <c r="AZ8" s="11">
        <v>113</v>
      </c>
      <c r="BA8" s="11">
        <v>161</v>
      </c>
      <c r="BB8" s="11">
        <v>166</v>
      </c>
      <c r="BC8" s="11">
        <v>249</v>
      </c>
      <c r="BD8" s="11">
        <v>237</v>
      </c>
      <c r="BE8" s="11">
        <v>218</v>
      </c>
      <c r="BF8" s="11">
        <v>169</v>
      </c>
      <c r="BG8" s="11">
        <v>141</v>
      </c>
      <c r="BH8" s="11">
        <v>133</v>
      </c>
      <c r="BI8" s="11">
        <v>187</v>
      </c>
      <c r="BJ8" s="11">
        <v>115</v>
      </c>
      <c r="BK8" s="11">
        <v>96</v>
      </c>
      <c r="BL8" s="11">
        <v>44</v>
      </c>
      <c r="BM8" s="11">
        <v>39</v>
      </c>
      <c r="BN8" s="11">
        <v>97</v>
      </c>
      <c r="BO8" s="11"/>
      <c r="BP8" s="11">
        <v>533</v>
      </c>
      <c r="BQ8" s="11">
        <v>651</v>
      </c>
      <c r="BR8" s="11">
        <v>306</v>
      </c>
      <c r="BS8" s="11">
        <v>441</v>
      </c>
      <c r="BT8" s="11">
        <v>241</v>
      </c>
      <c r="BU8" s="11">
        <v>128</v>
      </c>
      <c r="BV8" s="11"/>
      <c r="BW8" s="11">
        <v>87</v>
      </c>
      <c r="BX8" s="11">
        <v>519</v>
      </c>
      <c r="BY8" s="11">
        <v>696</v>
      </c>
      <c r="BZ8" s="11">
        <v>446</v>
      </c>
      <c r="CA8" s="11">
        <v>232</v>
      </c>
      <c r="CB8" s="11">
        <v>92</v>
      </c>
      <c r="CC8" s="11">
        <v>63</v>
      </c>
      <c r="CD8" s="11">
        <v>75</v>
      </c>
      <c r="CE8" s="11"/>
      <c r="CF8" s="11">
        <v>210</v>
      </c>
      <c r="CG8" s="11">
        <v>828</v>
      </c>
      <c r="CH8" s="11">
        <v>847</v>
      </c>
      <c r="CI8" s="11">
        <v>343</v>
      </c>
      <c r="CJ8" s="11">
        <v>74</v>
      </c>
      <c r="CK8" s="11"/>
      <c r="CL8" s="11">
        <v>280</v>
      </c>
      <c r="CM8" s="11"/>
      <c r="CN8" s="11">
        <v>1289</v>
      </c>
      <c r="CO8" s="11">
        <v>450</v>
      </c>
      <c r="CP8" s="11">
        <v>563</v>
      </c>
    </row>
    <row r="9" spans="2:94" x14ac:dyDescent="0.35">
      <c r="B9" s="18" t="s">
        <v>427</v>
      </c>
      <c r="C9" s="17">
        <v>0.38556453183390199</v>
      </c>
      <c r="D9" s="17">
        <v>0.43098770979435103</v>
      </c>
      <c r="E9" s="17">
        <v>0.342241660601739</v>
      </c>
      <c r="F9" s="17"/>
      <c r="G9" s="17">
        <v>0.352437563004664</v>
      </c>
      <c r="H9" s="17">
        <v>0.38527549903650299</v>
      </c>
      <c r="I9" s="17">
        <v>0.37144160975205098</v>
      </c>
      <c r="J9" s="17">
        <v>0.44679867753344599</v>
      </c>
      <c r="K9" s="17">
        <v>0.41937412561398402</v>
      </c>
      <c r="L9" s="17">
        <v>0.35017934617921098</v>
      </c>
      <c r="M9" s="17"/>
      <c r="N9" s="17">
        <v>0.41251550820273702</v>
      </c>
      <c r="O9" s="17">
        <v>0.39691708296450001</v>
      </c>
      <c r="P9" s="17">
        <v>0.37847718023509702</v>
      </c>
      <c r="Q9" s="17">
        <v>0.34699256541589901</v>
      </c>
      <c r="R9" s="17"/>
      <c r="S9" s="17">
        <v>0.41588206981258302</v>
      </c>
      <c r="T9" s="17">
        <v>0.37889007211700698</v>
      </c>
      <c r="U9" s="17">
        <v>0.37586342333739797</v>
      </c>
      <c r="V9" s="17">
        <v>0.35893505635033301</v>
      </c>
      <c r="W9" s="17">
        <v>0.33196780273704501</v>
      </c>
      <c r="X9" s="17">
        <v>0.38624281329083598</v>
      </c>
      <c r="Y9" s="17">
        <v>0.43267356764029702</v>
      </c>
      <c r="Z9" s="17">
        <v>0.362667705186969</v>
      </c>
      <c r="AA9" s="17">
        <v>0.41342874166370203</v>
      </c>
      <c r="AB9" s="17">
        <v>0.32623459275248601</v>
      </c>
      <c r="AC9" s="17">
        <v>0.44644055913367398</v>
      </c>
      <c r="AD9" s="17"/>
      <c r="AE9" s="17">
        <v>0.36378730402473197</v>
      </c>
      <c r="AF9" s="17">
        <v>0.41464547781092898</v>
      </c>
      <c r="AG9" s="17">
        <v>0.36597863135367897</v>
      </c>
      <c r="AH9" s="17"/>
      <c r="AI9" s="17">
        <v>0.35701176674031598</v>
      </c>
      <c r="AJ9" s="17">
        <v>0.47441580747906398</v>
      </c>
      <c r="AK9" s="17">
        <v>0.39545264215746501</v>
      </c>
      <c r="AL9" s="17">
        <v>0.260550274256862</v>
      </c>
      <c r="AM9" s="17">
        <v>0.33187017474101199</v>
      </c>
      <c r="AN9" s="17"/>
      <c r="AO9" s="17">
        <v>0.30863621800656699</v>
      </c>
      <c r="AP9" s="17">
        <v>0.50350595379536001</v>
      </c>
      <c r="AQ9" s="17">
        <v>0.39969384779002398</v>
      </c>
      <c r="AR9" s="17"/>
      <c r="AS9" s="17">
        <v>0.37959689957645698</v>
      </c>
      <c r="AT9" s="17">
        <v>0.33021470668401698</v>
      </c>
      <c r="AU9" s="17">
        <v>0.42420506079891501</v>
      </c>
      <c r="AV9" s="17">
        <v>0.43310623953984501</v>
      </c>
      <c r="AW9" s="17">
        <v>0.37984234357131802</v>
      </c>
      <c r="AX9" s="17"/>
      <c r="AY9" s="17">
        <v>0.32728236338591699</v>
      </c>
      <c r="AZ9" s="17">
        <v>0.31505624379112301</v>
      </c>
      <c r="BA9" s="17">
        <v>0.40588281587312097</v>
      </c>
      <c r="BB9" s="17">
        <v>0.38211325027111798</v>
      </c>
      <c r="BC9" s="17">
        <v>0.34591248779099198</v>
      </c>
      <c r="BD9" s="17">
        <v>0.40225108316369901</v>
      </c>
      <c r="BE9" s="17">
        <v>0.34258837532123598</v>
      </c>
      <c r="BF9" s="17">
        <v>0.36985199955175202</v>
      </c>
      <c r="BG9" s="17">
        <v>0.40394145473224402</v>
      </c>
      <c r="BH9" s="17">
        <v>0.40293612049113198</v>
      </c>
      <c r="BI9" s="17">
        <v>0.406396300762284</v>
      </c>
      <c r="BJ9" s="17">
        <v>0.38023600636237698</v>
      </c>
      <c r="BK9" s="17">
        <v>0.39233535180057699</v>
      </c>
      <c r="BL9" s="17">
        <v>0.41924811336700202</v>
      </c>
      <c r="BM9" s="17">
        <v>0.45250697907712001</v>
      </c>
      <c r="BN9" s="17">
        <v>0.53375197135157804</v>
      </c>
      <c r="BO9" s="17"/>
      <c r="BP9" s="17">
        <v>0.39329570833244998</v>
      </c>
      <c r="BQ9" s="17">
        <v>0.40764607599473401</v>
      </c>
      <c r="BR9" s="17">
        <v>0.35202451910336402</v>
      </c>
      <c r="BS9" s="17">
        <v>0.36438876311865698</v>
      </c>
      <c r="BT9" s="17">
        <v>0.422712862548074</v>
      </c>
      <c r="BU9" s="17">
        <v>0.31881919117555702</v>
      </c>
      <c r="BV9" s="17"/>
      <c r="BW9" s="17">
        <v>0.29195109868117097</v>
      </c>
      <c r="BX9" s="17">
        <v>0.40125581761250501</v>
      </c>
      <c r="BY9" s="17">
        <v>0.39216296113989602</v>
      </c>
      <c r="BZ9" s="17">
        <v>0.37523728847879101</v>
      </c>
      <c r="CA9" s="17">
        <v>0.43269406846588099</v>
      </c>
      <c r="CB9" s="17">
        <v>0.33927017814169003</v>
      </c>
      <c r="CC9" s="17">
        <v>0.37066896018051698</v>
      </c>
      <c r="CD9" s="17">
        <v>0.40680205667840003</v>
      </c>
      <c r="CE9" s="17"/>
      <c r="CF9" s="17">
        <v>0.39890582836240901</v>
      </c>
      <c r="CG9" s="17">
        <v>0.36775612428258397</v>
      </c>
      <c r="CH9" s="17">
        <v>0.40647210946224499</v>
      </c>
      <c r="CI9" s="17">
        <v>0.37826137395716403</v>
      </c>
      <c r="CJ9" s="17">
        <v>0.34186603603144999</v>
      </c>
      <c r="CK9" s="17"/>
      <c r="CL9" s="17">
        <v>0.46501105022795602</v>
      </c>
      <c r="CM9" s="17"/>
      <c r="CN9" s="17">
        <v>0.41900982420739002</v>
      </c>
      <c r="CO9" s="17">
        <v>0.33784690169033699</v>
      </c>
      <c r="CP9" s="17">
        <v>0.34716223518372402</v>
      </c>
    </row>
    <row r="10" spans="2:94" x14ac:dyDescent="0.35">
      <c r="B10" s="18" t="s">
        <v>428</v>
      </c>
      <c r="C10" s="17">
        <v>0.225489813905174</v>
      </c>
      <c r="D10" s="17">
        <v>0.20035116023303701</v>
      </c>
      <c r="E10" s="17">
        <v>0.249569555691319</v>
      </c>
      <c r="F10" s="17"/>
      <c r="G10" s="17">
        <v>0.24190363608762799</v>
      </c>
      <c r="H10" s="17">
        <v>0.26193878852986902</v>
      </c>
      <c r="I10" s="17">
        <v>0.23253252512461201</v>
      </c>
      <c r="J10" s="17">
        <v>0.209030966152946</v>
      </c>
      <c r="K10" s="17">
        <v>0.21216451068405501</v>
      </c>
      <c r="L10" s="17">
        <v>0.20154314071573001</v>
      </c>
      <c r="M10" s="17"/>
      <c r="N10" s="17">
        <v>0.232387999527498</v>
      </c>
      <c r="O10" s="17">
        <v>0.23745498099854401</v>
      </c>
      <c r="P10" s="17">
        <v>0.21576801173632801</v>
      </c>
      <c r="Q10" s="17">
        <v>0.21591779706324099</v>
      </c>
      <c r="R10" s="17"/>
      <c r="S10" s="17">
        <v>0.21112255073369299</v>
      </c>
      <c r="T10" s="17">
        <v>0.204775364704158</v>
      </c>
      <c r="U10" s="17">
        <v>0.215554678428338</v>
      </c>
      <c r="V10" s="17">
        <v>0.23903217857665901</v>
      </c>
      <c r="W10" s="17">
        <v>0.29153230739327701</v>
      </c>
      <c r="X10" s="17">
        <v>0.26254867020695699</v>
      </c>
      <c r="Y10" s="17">
        <v>0.206237623638096</v>
      </c>
      <c r="Z10" s="17">
        <v>0.22441578765954401</v>
      </c>
      <c r="AA10" s="17">
        <v>0.19683880660702499</v>
      </c>
      <c r="AB10" s="17">
        <v>0.26916754826867501</v>
      </c>
      <c r="AC10" s="17">
        <v>0.15724589401387401</v>
      </c>
      <c r="AD10" s="17"/>
      <c r="AE10" s="17">
        <v>0.21090340477201999</v>
      </c>
      <c r="AF10" s="17">
        <v>0.23445833639296301</v>
      </c>
      <c r="AG10" s="17">
        <v>0.23375021494225401</v>
      </c>
      <c r="AH10" s="17"/>
      <c r="AI10" s="17">
        <v>0.209227859544483</v>
      </c>
      <c r="AJ10" s="17">
        <v>0.21454476820703899</v>
      </c>
      <c r="AK10" s="17">
        <v>0.274221319776141</v>
      </c>
      <c r="AL10" s="17">
        <v>0.27063822837236801</v>
      </c>
      <c r="AM10" s="17">
        <v>0.25181793095521499</v>
      </c>
      <c r="AN10" s="17"/>
      <c r="AO10" s="17">
        <v>0.21775716493110001</v>
      </c>
      <c r="AP10" s="17">
        <v>0.21417998157665399</v>
      </c>
      <c r="AQ10" s="17">
        <v>0.25603772808338299</v>
      </c>
      <c r="AR10" s="17"/>
      <c r="AS10" s="17">
        <v>0.21628407905496699</v>
      </c>
      <c r="AT10" s="17">
        <v>0.25281478212599001</v>
      </c>
      <c r="AU10" s="17">
        <v>0.22286324582022901</v>
      </c>
      <c r="AV10" s="17">
        <v>0.223811485654897</v>
      </c>
      <c r="AW10" s="17">
        <v>0.23314931743067799</v>
      </c>
      <c r="AX10" s="17"/>
      <c r="AY10" s="17">
        <v>0.20079877646088301</v>
      </c>
      <c r="AZ10" s="17">
        <v>0.205783685111604</v>
      </c>
      <c r="BA10" s="17">
        <v>0.17036046300962801</v>
      </c>
      <c r="BB10" s="17">
        <v>0.21630887166912499</v>
      </c>
      <c r="BC10" s="17">
        <v>0.22594650385026499</v>
      </c>
      <c r="BD10" s="17">
        <v>0.21261820206464299</v>
      </c>
      <c r="BE10" s="17">
        <v>0.231360531361373</v>
      </c>
      <c r="BF10" s="17">
        <v>0.25959423498817202</v>
      </c>
      <c r="BG10" s="17">
        <v>0.231586701020779</v>
      </c>
      <c r="BH10" s="17">
        <v>0.21492314535239301</v>
      </c>
      <c r="BI10" s="17">
        <v>0.27048707206448203</v>
      </c>
      <c r="BJ10" s="17">
        <v>0.216206604905954</v>
      </c>
      <c r="BK10" s="17">
        <v>0.247895027800179</v>
      </c>
      <c r="BL10" s="17">
        <v>0.219241377114998</v>
      </c>
      <c r="BM10" s="17">
        <v>0.27352328436734702</v>
      </c>
      <c r="BN10" s="17">
        <v>0.224419325333479</v>
      </c>
      <c r="BO10" s="17"/>
      <c r="BP10" s="17">
        <v>0.227222531349557</v>
      </c>
      <c r="BQ10" s="17">
        <v>0.222736868691333</v>
      </c>
      <c r="BR10" s="17">
        <v>0.23284320717010701</v>
      </c>
      <c r="BS10" s="17">
        <v>0.22307352143043199</v>
      </c>
      <c r="BT10" s="17">
        <v>0.19941814148023701</v>
      </c>
      <c r="BU10" s="17">
        <v>0.27409175241561201</v>
      </c>
      <c r="BV10" s="17"/>
      <c r="BW10" s="17">
        <v>0.259409579781543</v>
      </c>
      <c r="BX10" s="17">
        <v>0.23546992731755501</v>
      </c>
      <c r="BY10" s="17">
        <v>0.220921235623144</v>
      </c>
      <c r="BZ10" s="17">
        <v>0.22907744472264799</v>
      </c>
      <c r="CA10" s="17">
        <v>0.220646549058159</v>
      </c>
      <c r="CB10" s="17">
        <v>0.253063196605819</v>
      </c>
      <c r="CC10" s="17">
        <v>0.191134438729339</v>
      </c>
      <c r="CD10" s="17">
        <v>0.221206872447166</v>
      </c>
      <c r="CE10" s="17"/>
      <c r="CF10" s="17">
        <v>0.198286588808152</v>
      </c>
      <c r="CG10" s="17">
        <v>0.23469248736210299</v>
      </c>
      <c r="CH10" s="17">
        <v>0.22713138552920301</v>
      </c>
      <c r="CI10" s="17">
        <v>0.22743955593359699</v>
      </c>
      <c r="CJ10" s="17">
        <v>0.172084198282484</v>
      </c>
      <c r="CK10" s="17"/>
      <c r="CL10" s="17">
        <v>0.22008104606813</v>
      </c>
      <c r="CM10" s="17"/>
      <c r="CN10" s="17">
        <v>0.22472125600215601</v>
      </c>
      <c r="CO10" s="17">
        <v>0.234351101661332</v>
      </c>
      <c r="CP10" s="17">
        <v>0.220170556661612</v>
      </c>
    </row>
    <row r="11" spans="2:94" x14ac:dyDescent="0.35">
      <c r="B11" s="18" t="s">
        <v>429</v>
      </c>
      <c r="C11" s="17">
        <v>0.14863873378539999</v>
      </c>
      <c r="D11" s="17">
        <v>0.12740207335763001</v>
      </c>
      <c r="E11" s="17">
        <v>0.168365395048828</v>
      </c>
      <c r="F11" s="17"/>
      <c r="G11" s="17">
        <v>0.159547265048056</v>
      </c>
      <c r="H11" s="17">
        <v>0.15554283785400599</v>
      </c>
      <c r="I11" s="17">
        <v>0.158464217455034</v>
      </c>
      <c r="J11" s="17">
        <v>0.13172756489081</v>
      </c>
      <c r="K11" s="17">
        <v>0.13692748850481201</v>
      </c>
      <c r="L11" s="17">
        <v>0.14868493762590401</v>
      </c>
      <c r="M11" s="17"/>
      <c r="N11" s="17">
        <v>0.13698551267866399</v>
      </c>
      <c r="O11" s="17">
        <v>0.14510580292865199</v>
      </c>
      <c r="P11" s="17">
        <v>0.16057748733462399</v>
      </c>
      <c r="Q11" s="17">
        <v>0.15451056733270699</v>
      </c>
      <c r="R11" s="17"/>
      <c r="S11" s="17">
        <v>0.13152162970720199</v>
      </c>
      <c r="T11" s="17">
        <v>0.13110835772861801</v>
      </c>
      <c r="U11" s="17">
        <v>0.12935188571320699</v>
      </c>
      <c r="V11" s="17">
        <v>0.17728554056145501</v>
      </c>
      <c r="W11" s="17">
        <v>0.16607048935431701</v>
      </c>
      <c r="X11" s="17">
        <v>0.114711390474912</v>
      </c>
      <c r="Y11" s="17">
        <v>0.117273965760438</v>
      </c>
      <c r="Z11" s="17">
        <v>0.20750698850289401</v>
      </c>
      <c r="AA11" s="17">
        <v>0.172810880632351</v>
      </c>
      <c r="AB11" s="17">
        <v>0.16241534212356001</v>
      </c>
      <c r="AC11" s="17">
        <v>0.18858270538074601</v>
      </c>
      <c r="AD11" s="17"/>
      <c r="AE11" s="17">
        <v>0.15402789464046801</v>
      </c>
      <c r="AF11" s="17">
        <v>0.14187875316894599</v>
      </c>
      <c r="AG11" s="17">
        <v>0.15057071187350199</v>
      </c>
      <c r="AH11" s="17"/>
      <c r="AI11" s="17">
        <v>0.15714695660849401</v>
      </c>
      <c r="AJ11" s="17">
        <v>0.13170666245978499</v>
      </c>
      <c r="AK11" s="17">
        <v>0.15352471461066799</v>
      </c>
      <c r="AL11" s="17">
        <v>0.1047906474821</v>
      </c>
      <c r="AM11" s="17">
        <v>0.17109413468110701</v>
      </c>
      <c r="AN11" s="17"/>
      <c r="AO11" s="17">
        <v>0.15910290799323601</v>
      </c>
      <c r="AP11" s="17">
        <v>0.123972443956027</v>
      </c>
      <c r="AQ11" s="17">
        <v>0.149921138645985</v>
      </c>
      <c r="AR11" s="17"/>
      <c r="AS11" s="17">
        <v>0.15245189611962301</v>
      </c>
      <c r="AT11" s="17">
        <v>0.16374336220889199</v>
      </c>
      <c r="AU11" s="17">
        <v>0.144750755193674</v>
      </c>
      <c r="AV11" s="17">
        <v>0.14998815487856901</v>
      </c>
      <c r="AW11" s="17">
        <v>0.11104062733837</v>
      </c>
      <c r="AX11" s="17"/>
      <c r="AY11" s="17">
        <v>0.26133604879496303</v>
      </c>
      <c r="AZ11" s="17">
        <v>0.229185671539127</v>
      </c>
      <c r="BA11" s="17">
        <v>0.120492143026</v>
      </c>
      <c r="BB11" s="17">
        <v>0.11467065873704101</v>
      </c>
      <c r="BC11" s="17">
        <v>0.15413375980644201</v>
      </c>
      <c r="BD11" s="17">
        <v>0.160873313914348</v>
      </c>
      <c r="BE11" s="17">
        <v>0.14092469431263199</v>
      </c>
      <c r="BF11" s="17">
        <v>0.139280910237054</v>
      </c>
      <c r="BG11" s="17">
        <v>0.14107363073992499</v>
      </c>
      <c r="BH11" s="17">
        <v>0.16328736590916901</v>
      </c>
      <c r="BI11" s="17">
        <v>0.17359767350253999</v>
      </c>
      <c r="BJ11" s="17">
        <v>0.13884219581795401</v>
      </c>
      <c r="BK11" s="17">
        <v>0.15159318660726201</v>
      </c>
      <c r="BL11" s="17">
        <v>6.81838258124733E-2</v>
      </c>
      <c r="BM11" s="17">
        <v>0.19598485025504001</v>
      </c>
      <c r="BN11" s="17">
        <v>0.11893534978203001</v>
      </c>
      <c r="BO11" s="17"/>
      <c r="BP11" s="17">
        <v>0.13804819408527899</v>
      </c>
      <c r="BQ11" s="17">
        <v>0.13811195931822101</v>
      </c>
      <c r="BR11" s="17">
        <v>0.166508417700091</v>
      </c>
      <c r="BS11" s="17">
        <v>0.15621968513463799</v>
      </c>
      <c r="BT11" s="17">
        <v>0.17984440838486901</v>
      </c>
      <c r="BU11" s="17">
        <v>0.120049704872357</v>
      </c>
      <c r="BV11" s="17"/>
      <c r="BW11" s="17">
        <v>0.157920191787529</v>
      </c>
      <c r="BX11" s="17">
        <v>0.14867532518420501</v>
      </c>
      <c r="BY11" s="17">
        <v>0.15623615508101901</v>
      </c>
      <c r="BZ11" s="17">
        <v>0.141877197263373</v>
      </c>
      <c r="CA11" s="17">
        <v>0.13515750170264201</v>
      </c>
      <c r="CB11" s="17">
        <v>0.14725195377491601</v>
      </c>
      <c r="CC11" s="17">
        <v>0.154912114651613</v>
      </c>
      <c r="CD11" s="17">
        <v>0.127045677742152</v>
      </c>
      <c r="CE11" s="17"/>
      <c r="CF11" s="17">
        <v>0.14003359704028101</v>
      </c>
      <c r="CG11" s="17">
        <v>0.14731361237447099</v>
      </c>
      <c r="CH11" s="17">
        <v>0.14768000092160699</v>
      </c>
      <c r="CI11" s="17">
        <v>0.15155171762358199</v>
      </c>
      <c r="CJ11" s="17">
        <v>0.18523030255716799</v>
      </c>
      <c r="CK11" s="17"/>
      <c r="CL11" s="17">
        <v>0.16897798001668099</v>
      </c>
      <c r="CM11" s="17"/>
      <c r="CN11" s="17">
        <v>0.136711397180758</v>
      </c>
      <c r="CO11" s="17">
        <v>0.182171416490815</v>
      </c>
      <c r="CP11" s="17">
        <v>0.14914288169607601</v>
      </c>
    </row>
    <row r="12" spans="2:94" ht="29" x14ac:dyDescent="0.35">
      <c r="B12" s="18" t="s">
        <v>430</v>
      </c>
      <c r="C12" s="17">
        <v>0.14940499902153301</v>
      </c>
      <c r="D12" s="17">
        <v>0.15223938849209301</v>
      </c>
      <c r="E12" s="17">
        <v>0.14709517529232299</v>
      </c>
      <c r="F12" s="17"/>
      <c r="G12" s="17">
        <v>0.174703692830708</v>
      </c>
      <c r="H12" s="17">
        <v>0.116866892113808</v>
      </c>
      <c r="I12" s="17">
        <v>0.145543436594221</v>
      </c>
      <c r="J12" s="17">
        <v>0.13125117578381901</v>
      </c>
      <c r="K12" s="17">
        <v>0.12823465524865801</v>
      </c>
      <c r="L12" s="17">
        <v>0.188986736715443</v>
      </c>
      <c r="M12" s="17"/>
      <c r="N12" s="17">
        <v>0.15287192776010899</v>
      </c>
      <c r="O12" s="17">
        <v>0.142102778095724</v>
      </c>
      <c r="P12" s="17">
        <v>0.15134027788269</v>
      </c>
      <c r="Q12" s="17">
        <v>0.15333374057708199</v>
      </c>
      <c r="R12" s="17"/>
      <c r="S12" s="17">
        <v>0.13590466348962399</v>
      </c>
      <c r="T12" s="17">
        <v>0.18053591040882799</v>
      </c>
      <c r="U12" s="17">
        <v>0.20421835516740799</v>
      </c>
      <c r="V12" s="17">
        <v>0.155502416664898</v>
      </c>
      <c r="W12" s="17">
        <v>0.14928365174389799</v>
      </c>
      <c r="X12" s="17">
        <v>0.12174770923362201</v>
      </c>
      <c r="Y12" s="17">
        <v>0.14518593510645</v>
      </c>
      <c r="Z12" s="17">
        <v>0.13812659000149799</v>
      </c>
      <c r="AA12" s="17">
        <v>0.118253911556219</v>
      </c>
      <c r="AB12" s="17">
        <v>0.16468431950567899</v>
      </c>
      <c r="AC12" s="17">
        <v>0.116677398349297</v>
      </c>
      <c r="AD12" s="17"/>
      <c r="AE12" s="17">
        <v>0.174267450058191</v>
      </c>
      <c r="AF12" s="17">
        <v>0.13339522214560101</v>
      </c>
      <c r="AG12" s="17">
        <v>0.12455261825344301</v>
      </c>
      <c r="AH12" s="17"/>
      <c r="AI12" s="17">
        <v>0.17792172965658901</v>
      </c>
      <c r="AJ12" s="17">
        <v>0.10784256653534501</v>
      </c>
      <c r="AK12" s="17">
        <v>0.13029546508027301</v>
      </c>
      <c r="AL12" s="17">
        <v>0.213654887954737</v>
      </c>
      <c r="AM12" s="17">
        <v>0.14397590318959599</v>
      </c>
      <c r="AN12" s="17"/>
      <c r="AO12" s="17">
        <v>0.19702710761919501</v>
      </c>
      <c r="AP12" s="17">
        <v>9.2704779064352399E-2</v>
      </c>
      <c r="AQ12" s="17">
        <v>0.15647518138934099</v>
      </c>
      <c r="AR12" s="17"/>
      <c r="AS12" s="17">
        <v>0.150325809769362</v>
      </c>
      <c r="AT12" s="17">
        <v>0.154105555836795</v>
      </c>
      <c r="AU12" s="17">
        <v>0.13119201386611601</v>
      </c>
      <c r="AV12" s="17">
        <v>0.13335279559509899</v>
      </c>
      <c r="AW12" s="17">
        <v>0.150076632510276</v>
      </c>
      <c r="AX12" s="17"/>
      <c r="AY12" s="17">
        <v>7.5327196143492897E-2</v>
      </c>
      <c r="AZ12" s="17">
        <v>0.14086280333894</v>
      </c>
      <c r="BA12" s="17">
        <v>0.16515087173363099</v>
      </c>
      <c r="BB12" s="17">
        <v>0.18303364117158</v>
      </c>
      <c r="BC12" s="17">
        <v>0.18415314976222399</v>
      </c>
      <c r="BD12" s="17">
        <v>0.13943328487204301</v>
      </c>
      <c r="BE12" s="17">
        <v>0.17449017841916201</v>
      </c>
      <c r="BF12" s="17">
        <v>0.159146049453254</v>
      </c>
      <c r="BG12" s="17">
        <v>0.13872652924086201</v>
      </c>
      <c r="BH12" s="17">
        <v>0.14378959212453599</v>
      </c>
      <c r="BI12" s="17">
        <v>0.10116753391721101</v>
      </c>
      <c r="BJ12" s="17">
        <v>0.19711447525421599</v>
      </c>
      <c r="BK12" s="17">
        <v>0.14463843352170799</v>
      </c>
      <c r="BL12" s="17">
        <v>0.202758552011192</v>
      </c>
      <c r="BM12" s="17">
        <v>2.6768988058006201E-2</v>
      </c>
      <c r="BN12" s="17">
        <v>8.9971744333442294E-2</v>
      </c>
      <c r="BO12" s="17"/>
      <c r="BP12" s="17">
        <v>0.145278934140289</v>
      </c>
      <c r="BQ12" s="17">
        <v>0.135074215472373</v>
      </c>
      <c r="BR12" s="17">
        <v>0.14838445024557401</v>
      </c>
      <c r="BS12" s="17">
        <v>0.16825715670395999</v>
      </c>
      <c r="BT12" s="17">
        <v>0.151744291315386</v>
      </c>
      <c r="BU12" s="17">
        <v>0.17378996512529399</v>
      </c>
      <c r="BV12" s="17"/>
      <c r="BW12" s="17">
        <v>0.18073396703226299</v>
      </c>
      <c r="BX12" s="17">
        <v>0.117995984991952</v>
      </c>
      <c r="BY12" s="17">
        <v>0.15666654457158</v>
      </c>
      <c r="BZ12" s="17">
        <v>0.15945554384979699</v>
      </c>
      <c r="CA12" s="17">
        <v>0.14537956991902501</v>
      </c>
      <c r="CB12" s="17">
        <v>0.16207190618683001</v>
      </c>
      <c r="CC12" s="17">
        <v>0.16346686277877501</v>
      </c>
      <c r="CD12" s="17">
        <v>0.13939827718619299</v>
      </c>
      <c r="CE12" s="17"/>
      <c r="CF12" s="17">
        <v>0.17602695587016401</v>
      </c>
      <c r="CG12" s="17">
        <v>0.157167007800572</v>
      </c>
      <c r="CH12" s="17">
        <v>0.139717563811948</v>
      </c>
      <c r="CI12" s="17">
        <v>0.13595517746951599</v>
      </c>
      <c r="CJ12" s="17">
        <v>0.160040314944628</v>
      </c>
      <c r="CK12" s="17"/>
      <c r="CL12" s="17">
        <v>0.10248231389873801</v>
      </c>
      <c r="CM12" s="17"/>
      <c r="CN12" s="17">
        <v>0.13419753829213499</v>
      </c>
      <c r="CO12" s="17">
        <v>0.15597709300617299</v>
      </c>
      <c r="CP12" s="17">
        <v>0.17894671532918799</v>
      </c>
    </row>
    <row r="13" spans="2:94" x14ac:dyDescent="0.35">
      <c r="B13" s="18" t="s">
        <v>431</v>
      </c>
      <c r="C13" s="17">
        <v>1.9661972537787599E-2</v>
      </c>
      <c r="D13" s="17">
        <v>1.85695898840013E-2</v>
      </c>
      <c r="E13" s="17">
        <v>2.0920777888897301E-2</v>
      </c>
      <c r="F13" s="17"/>
      <c r="G13" s="17">
        <v>2.3116222323425001E-2</v>
      </c>
      <c r="H13" s="17">
        <v>2.1221662931845499E-2</v>
      </c>
      <c r="I13" s="17">
        <v>3.6408167790531097E-2</v>
      </c>
      <c r="J13" s="17">
        <v>1.7121051115084399E-2</v>
      </c>
      <c r="K13" s="17">
        <v>8.8626121699222505E-3</v>
      </c>
      <c r="L13" s="17">
        <v>1.1565141979562E-2</v>
      </c>
      <c r="M13" s="17"/>
      <c r="N13" s="17">
        <v>1.31166324465311E-2</v>
      </c>
      <c r="O13" s="17">
        <v>2.34864584203743E-2</v>
      </c>
      <c r="P13" s="17">
        <v>2.1841432682357199E-2</v>
      </c>
      <c r="Q13" s="17">
        <v>2.1310703057314299E-2</v>
      </c>
      <c r="R13" s="17"/>
      <c r="S13" s="17">
        <v>1.5892437818150001E-2</v>
      </c>
      <c r="T13" s="17">
        <v>1.8909342691908599E-2</v>
      </c>
      <c r="U13" s="17">
        <v>2.4898334354770499E-2</v>
      </c>
      <c r="V13" s="17">
        <v>2.9578046810381502E-2</v>
      </c>
      <c r="W13" s="17">
        <v>0</v>
      </c>
      <c r="X13" s="17">
        <v>1.8816879191359999E-2</v>
      </c>
      <c r="Y13" s="17">
        <v>4.2153605770797901E-2</v>
      </c>
      <c r="Z13" s="17">
        <v>0</v>
      </c>
      <c r="AA13" s="17">
        <v>2.6940733803079701E-2</v>
      </c>
      <c r="AB13" s="17">
        <v>5.4388296390520301E-3</v>
      </c>
      <c r="AC13" s="17">
        <v>2.50482171845029E-2</v>
      </c>
      <c r="AD13" s="17"/>
      <c r="AE13" s="17">
        <v>2.0746232643342799E-2</v>
      </c>
      <c r="AF13" s="17">
        <v>2.18726255067399E-2</v>
      </c>
      <c r="AG13" s="17">
        <v>1.1467930268117999E-2</v>
      </c>
      <c r="AH13" s="17"/>
      <c r="AI13" s="17">
        <v>1.7294112013313202E-2</v>
      </c>
      <c r="AJ13" s="17">
        <v>2.1604083915029E-2</v>
      </c>
      <c r="AK13" s="17">
        <v>2.2835785274830898E-2</v>
      </c>
      <c r="AL13" s="17">
        <v>7.3957286093731603E-2</v>
      </c>
      <c r="AM13" s="17">
        <v>1.01280851635506E-2</v>
      </c>
      <c r="AN13" s="17"/>
      <c r="AO13" s="17">
        <v>2.4183528774233101E-2</v>
      </c>
      <c r="AP13" s="17">
        <v>2.0151649696905201E-2</v>
      </c>
      <c r="AQ13" s="17">
        <v>1.7396716616924102E-2</v>
      </c>
      <c r="AR13" s="17"/>
      <c r="AS13" s="17">
        <v>1.6597800631032798E-2</v>
      </c>
      <c r="AT13" s="17">
        <v>1.7281564624341599E-2</v>
      </c>
      <c r="AU13" s="17">
        <v>1.8245033236370198E-2</v>
      </c>
      <c r="AV13" s="17">
        <v>1.36549998057541E-2</v>
      </c>
      <c r="AW13" s="17">
        <v>4.580527839404E-2</v>
      </c>
      <c r="AX13" s="17"/>
      <c r="AY13" s="17">
        <v>6.49186295287347E-2</v>
      </c>
      <c r="AZ13" s="17">
        <v>2.3031845769940801E-2</v>
      </c>
      <c r="BA13" s="17">
        <v>3.07828172247058E-2</v>
      </c>
      <c r="BB13" s="17">
        <v>1.7300109052517301E-2</v>
      </c>
      <c r="BC13" s="17">
        <v>1.85047139866093E-2</v>
      </c>
      <c r="BD13" s="17">
        <v>2.36441906670136E-2</v>
      </c>
      <c r="BE13" s="17">
        <v>2.7343470475629399E-2</v>
      </c>
      <c r="BF13" s="17">
        <v>2.89403650353354E-2</v>
      </c>
      <c r="BG13" s="17">
        <v>2.8378788329288199E-2</v>
      </c>
      <c r="BH13" s="17">
        <v>2.04283678910753E-2</v>
      </c>
      <c r="BI13" s="17">
        <v>1.5792485728134398E-2</v>
      </c>
      <c r="BJ13" s="17">
        <v>8.7657273582995993E-3</v>
      </c>
      <c r="BK13" s="17">
        <v>2.2382475165579101E-2</v>
      </c>
      <c r="BL13" s="17">
        <v>0</v>
      </c>
      <c r="BM13" s="17">
        <v>0</v>
      </c>
      <c r="BN13" s="17">
        <v>0</v>
      </c>
      <c r="BO13" s="17"/>
      <c r="BP13" s="17">
        <v>1.99497811888566E-2</v>
      </c>
      <c r="BQ13" s="17">
        <v>1.8028807357624198E-2</v>
      </c>
      <c r="BR13" s="17">
        <v>3.2572260397003602E-2</v>
      </c>
      <c r="BS13" s="17">
        <v>2.29991224133014E-2</v>
      </c>
      <c r="BT13" s="17">
        <v>3.5879722355779001E-3</v>
      </c>
      <c r="BU13" s="17">
        <v>1.4886953760560101E-2</v>
      </c>
      <c r="BV13" s="17"/>
      <c r="BW13" s="17">
        <v>2.25767793684842E-2</v>
      </c>
      <c r="BX13" s="17">
        <v>2.0684451755444699E-2</v>
      </c>
      <c r="BY13" s="17">
        <v>1.38803257323018E-2</v>
      </c>
      <c r="BZ13" s="17">
        <v>3.6228336052335899E-2</v>
      </c>
      <c r="CA13" s="17">
        <v>1.18623413617616E-2</v>
      </c>
      <c r="CB13" s="17">
        <v>1.26858055680999E-2</v>
      </c>
      <c r="CC13" s="17">
        <v>1.46202327121498E-2</v>
      </c>
      <c r="CD13" s="17">
        <v>0</v>
      </c>
      <c r="CE13" s="17"/>
      <c r="CF13" s="17">
        <v>1.8199214051378299E-2</v>
      </c>
      <c r="CG13" s="17">
        <v>2.0635434300876901E-2</v>
      </c>
      <c r="CH13" s="17">
        <v>1.7497706808718799E-2</v>
      </c>
      <c r="CI13" s="17">
        <v>2.4410624849877698E-2</v>
      </c>
      <c r="CJ13" s="17">
        <v>1.5692015106788401E-2</v>
      </c>
      <c r="CK13" s="17"/>
      <c r="CL13" s="17">
        <v>1.0033376252949699E-2</v>
      </c>
      <c r="CM13" s="17"/>
      <c r="CN13" s="17">
        <v>1.7003290873364399E-2</v>
      </c>
      <c r="CO13" s="17">
        <v>2.0814999068552002E-2</v>
      </c>
      <c r="CP13" s="17">
        <v>2.4823445633006001E-2</v>
      </c>
    </row>
    <row r="14" spans="2:94" x14ac:dyDescent="0.35">
      <c r="B14" s="18" t="s">
        <v>432</v>
      </c>
      <c r="C14" s="17">
        <v>8.8411816243536192E-3</v>
      </c>
      <c r="D14" s="17">
        <v>1.25745719397741E-2</v>
      </c>
      <c r="E14" s="17">
        <v>5.2710695659156899E-3</v>
      </c>
      <c r="F14" s="17"/>
      <c r="G14" s="17">
        <v>1.26554434694592E-2</v>
      </c>
      <c r="H14" s="17">
        <v>1.7055782017830302E-2</v>
      </c>
      <c r="I14" s="17">
        <v>2.45230233706039E-3</v>
      </c>
      <c r="J14" s="17">
        <v>5.4889230632143701E-3</v>
      </c>
      <c r="K14" s="17">
        <v>7.1733265712979801E-3</v>
      </c>
      <c r="L14" s="17">
        <v>8.5644233471163598E-3</v>
      </c>
      <c r="M14" s="17"/>
      <c r="N14" s="17">
        <v>1.0968280406756599E-2</v>
      </c>
      <c r="O14" s="17">
        <v>8.6920955339312694E-3</v>
      </c>
      <c r="P14" s="17">
        <v>8.47694112509393E-3</v>
      </c>
      <c r="Q14" s="17">
        <v>7.1544614561150797E-3</v>
      </c>
      <c r="R14" s="17"/>
      <c r="S14" s="17">
        <v>1.1812601734951999E-2</v>
      </c>
      <c r="T14" s="17">
        <v>3.03233422386575E-3</v>
      </c>
      <c r="U14" s="17">
        <v>1.0874217117401601E-2</v>
      </c>
      <c r="V14" s="17">
        <v>4.6433505017526404E-3</v>
      </c>
      <c r="W14" s="17">
        <v>5.5723747332463202E-3</v>
      </c>
      <c r="X14" s="17">
        <v>8.9868300827422205E-3</v>
      </c>
      <c r="Y14" s="17">
        <v>9.2371199302294094E-3</v>
      </c>
      <c r="Z14" s="17">
        <v>1.00619175880346E-2</v>
      </c>
      <c r="AA14" s="17">
        <v>0</v>
      </c>
      <c r="AB14" s="17">
        <v>2.5761011636675501E-2</v>
      </c>
      <c r="AC14" s="17">
        <v>8.1209524680881297E-3</v>
      </c>
      <c r="AD14" s="17"/>
      <c r="AE14" s="17">
        <v>7.5255683432532902E-3</v>
      </c>
      <c r="AF14" s="17">
        <v>1.01068531969445E-2</v>
      </c>
      <c r="AG14" s="17">
        <v>2.8454700568377499E-3</v>
      </c>
      <c r="AH14" s="17"/>
      <c r="AI14" s="17">
        <v>1.0462426959868701E-2</v>
      </c>
      <c r="AJ14" s="17">
        <v>8.9586022641079607E-3</v>
      </c>
      <c r="AK14" s="17">
        <v>0</v>
      </c>
      <c r="AL14" s="17">
        <v>0</v>
      </c>
      <c r="AM14" s="17">
        <v>3.1388664300891502E-3</v>
      </c>
      <c r="AN14" s="17"/>
      <c r="AO14" s="17">
        <v>1.97570196665381E-2</v>
      </c>
      <c r="AP14" s="17">
        <v>9.5834396424637897E-3</v>
      </c>
      <c r="AQ14" s="17">
        <v>0</v>
      </c>
      <c r="AR14" s="17"/>
      <c r="AS14" s="17">
        <v>1.07618487246688E-2</v>
      </c>
      <c r="AT14" s="17">
        <v>6.0031504203509603E-3</v>
      </c>
      <c r="AU14" s="17">
        <v>8.4231211946875408E-3</v>
      </c>
      <c r="AV14" s="17">
        <v>1.5554266251416199E-2</v>
      </c>
      <c r="AW14" s="17">
        <v>4.0117493141125997E-2</v>
      </c>
      <c r="AX14" s="17"/>
      <c r="AY14" s="17">
        <v>0</v>
      </c>
      <c r="AZ14" s="17">
        <v>1.9185332517091001E-2</v>
      </c>
      <c r="BA14" s="17">
        <v>1.7847053198914799E-2</v>
      </c>
      <c r="BB14" s="17">
        <v>5.4449250659979803E-3</v>
      </c>
      <c r="BC14" s="17">
        <v>1.27782050110494E-2</v>
      </c>
      <c r="BD14" s="17">
        <v>4.3196020797098E-3</v>
      </c>
      <c r="BE14" s="17">
        <v>4.6640086072819399E-3</v>
      </c>
      <c r="BF14" s="17">
        <v>0</v>
      </c>
      <c r="BG14" s="17">
        <v>0</v>
      </c>
      <c r="BH14" s="17">
        <v>1.6681251130105001E-2</v>
      </c>
      <c r="BI14" s="17">
        <v>5.2308500451441501E-3</v>
      </c>
      <c r="BJ14" s="17">
        <v>2.5571521271989101E-2</v>
      </c>
      <c r="BK14" s="17">
        <v>2.14508350398223E-2</v>
      </c>
      <c r="BL14" s="17">
        <v>0</v>
      </c>
      <c r="BM14" s="17">
        <v>2.56079491212436E-2</v>
      </c>
      <c r="BN14" s="17">
        <v>0</v>
      </c>
      <c r="BO14" s="17"/>
      <c r="BP14" s="17">
        <v>1.6640857354337599E-2</v>
      </c>
      <c r="BQ14" s="17">
        <v>6.3670215441687496E-3</v>
      </c>
      <c r="BR14" s="17">
        <v>1.05631158535899E-2</v>
      </c>
      <c r="BS14" s="17">
        <v>4.4711292256621E-3</v>
      </c>
      <c r="BT14" s="17">
        <v>3.88063636036647E-3</v>
      </c>
      <c r="BU14" s="17">
        <v>9.3512512377416195E-3</v>
      </c>
      <c r="BV14" s="17"/>
      <c r="BW14" s="17">
        <v>1.38131519499975E-2</v>
      </c>
      <c r="BX14" s="17">
        <v>1.3326321968121699E-2</v>
      </c>
      <c r="BY14" s="17">
        <v>5.9679878886454403E-3</v>
      </c>
      <c r="BZ14" s="17">
        <v>9.6723225294418607E-3</v>
      </c>
      <c r="CA14" s="17">
        <v>8.1204806469498195E-3</v>
      </c>
      <c r="CB14" s="17">
        <v>9.7199206071905599E-3</v>
      </c>
      <c r="CC14" s="17">
        <v>1.5823556191225999E-2</v>
      </c>
      <c r="CD14" s="17">
        <v>0</v>
      </c>
      <c r="CE14" s="17"/>
      <c r="CF14" s="17">
        <v>2.42502893841294E-2</v>
      </c>
      <c r="CG14" s="17">
        <v>1.09237789298823E-2</v>
      </c>
      <c r="CH14" s="17">
        <v>6.2681609762020802E-3</v>
      </c>
      <c r="CI14" s="17">
        <v>2.6370886288914199E-3</v>
      </c>
      <c r="CJ14" s="17">
        <v>0</v>
      </c>
      <c r="CK14" s="17"/>
      <c r="CL14" s="17">
        <v>3.6482439219700201E-3</v>
      </c>
      <c r="CM14" s="17"/>
      <c r="CN14" s="17">
        <v>6.3074228726444298E-3</v>
      </c>
      <c r="CO14" s="17">
        <v>6.5122117738899404E-3</v>
      </c>
      <c r="CP14" s="17">
        <v>1.64979386385707E-2</v>
      </c>
    </row>
    <row r="15" spans="2:94" x14ac:dyDescent="0.35">
      <c r="B15" s="18" t="s">
        <v>433</v>
      </c>
      <c r="C15" s="17">
        <v>1.02364735620859E-2</v>
      </c>
      <c r="D15" s="17">
        <v>1.5198488193335099E-2</v>
      </c>
      <c r="E15" s="17">
        <v>5.4768922651869797E-3</v>
      </c>
      <c r="F15" s="17"/>
      <c r="G15" s="17">
        <v>3.3634185640165001E-3</v>
      </c>
      <c r="H15" s="17">
        <v>2.3967508032902299E-3</v>
      </c>
      <c r="I15" s="17">
        <v>4.6994191474671303E-3</v>
      </c>
      <c r="J15" s="17">
        <v>1.28867939897088E-2</v>
      </c>
      <c r="K15" s="17">
        <v>1.5479110539121901E-2</v>
      </c>
      <c r="L15" s="17">
        <v>1.9906276991536E-2</v>
      </c>
      <c r="M15" s="17"/>
      <c r="N15" s="17">
        <v>6.1788029541986599E-3</v>
      </c>
      <c r="O15" s="17">
        <v>5.3974097844685801E-3</v>
      </c>
      <c r="P15" s="17">
        <v>1.8438622348371101E-2</v>
      </c>
      <c r="Q15" s="17">
        <v>1.2539342836696599E-2</v>
      </c>
      <c r="R15" s="17"/>
      <c r="S15" s="17">
        <v>5.9224684684302999E-3</v>
      </c>
      <c r="T15" s="17">
        <v>6.5800169898164104E-3</v>
      </c>
      <c r="U15" s="17">
        <v>5.2014833839433899E-3</v>
      </c>
      <c r="V15" s="17">
        <v>8.6548353778716502E-3</v>
      </c>
      <c r="W15" s="17">
        <v>1.8931704350101199E-2</v>
      </c>
      <c r="X15" s="17">
        <v>1.8711925843662099E-2</v>
      </c>
      <c r="Y15" s="17">
        <v>5.3372437439042396E-3</v>
      </c>
      <c r="Z15" s="17">
        <v>1.0021585124792801E-2</v>
      </c>
      <c r="AA15" s="17">
        <v>7.6464766939787999E-3</v>
      </c>
      <c r="AB15" s="17">
        <v>1.5627099563550701E-2</v>
      </c>
      <c r="AC15" s="17">
        <v>1.7005633566020001E-2</v>
      </c>
      <c r="AD15" s="17"/>
      <c r="AE15" s="17">
        <v>1.8323921680712799E-2</v>
      </c>
      <c r="AF15" s="17">
        <v>6.9791133079891996E-3</v>
      </c>
      <c r="AG15" s="17">
        <v>5.3363408813620799E-3</v>
      </c>
      <c r="AH15" s="17"/>
      <c r="AI15" s="17">
        <v>1.9020380961875999E-2</v>
      </c>
      <c r="AJ15" s="17">
        <v>4.4926793025340302E-3</v>
      </c>
      <c r="AK15" s="17">
        <v>6.3039639777788302E-3</v>
      </c>
      <c r="AL15" s="17">
        <v>2.7925855858299101E-2</v>
      </c>
      <c r="AM15" s="17">
        <v>3.5711122794735502E-3</v>
      </c>
      <c r="AN15" s="17"/>
      <c r="AO15" s="17">
        <v>1.8570016397914901E-2</v>
      </c>
      <c r="AP15" s="17">
        <v>4.95771054659494E-3</v>
      </c>
      <c r="AQ15" s="17">
        <v>8.5592274359503305E-3</v>
      </c>
      <c r="AR15" s="17"/>
      <c r="AS15" s="17">
        <v>7.6796618434656801E-3</v>
      </c>
      <c r="AT15" s="17">
        <v>1.3548373016378699E-2</v>
      </c>
      <c r="AU15" s="17">
        <v>8.3161505076707592E-3</v>
      </c>
      <c r="AV15" s="17">
        <v>0</v>
      </c>
      <c r="AW15" s="17">
        <v>0</v>
      </c>
      <c r="AX15" s="17"/>
      <c r="AY15" s="17">
        <v>0</v>
      </c>
      <c r="AZ15" s="17">
        <v>9.0196206368789306E-3</v>
      </c>
      <c r="BA15" s="17">
        <v>1.21686686643959E-2</v>
      </c>
      <c r="BB15" s="17">
        <v>6.2827637346883399E-3</v>
      </c>
      <c r="BC15" s="17">
        <v>1.34063824522535E-2</v>
      </c>
      <c r="BD15" s="17">
        <v>1.0082337650693799E-2</v>
      </c>
      <c r="BE15" s="17">
        <v>4.6934620955015804E-3</v>
      </c>
      <c r="BF15" s="17">
        <v>5.6904150685226701E-3</v>
      </c>
      <c r="BG15" s="17">
        <v>1.45288147622367E-2</v>
      </c>
      <c r="BH15" s="17">
        <v>1.4841608902036899E-2</v>
      </c>
      <c r="BI15" s="17">
        <v>1.0178336359449E-2</v>
      </c>
      <c r="BJ15" s="17">
        <v>9.0731939388098495E-3</v>
      </c>
      <c r="BK15" s="17">
        <v>1.9704690064872299E-2</v>
      </c>
      <c r="BL15" s="17">
        <v>4.5797346828143001E-2</v>
      </c>
      <c r="BM15" s="17">
        <v>0</v>
      </c>
      <c r="BN15" s="17">
        <v>0</v>
      </c>
      <c r="BO15" s="17"/>
      <c r="BP15" s="17">
        <v>9.6376598188915395E-3</v>
      </c>
      <c r="BQ15" s="17">
        <v>9.4991465071633495E-3</v>
      </c>
      <c r="BR15" s="17">
        <v>6.3820521868800202E-3</v>
      </c>
      <c r="BS15" s="17">
        <v>1.17896432307376E-2</v>
      </c>
      <c r="BT15" s="17">
        <v>1.2447744587253499E-2</v>
      </c>
      <c r="BU15" s="17">
        <v>1.6245351682304801E-2</v>
      </c>
      <c r="BV15" s="17"/>
      <c r="BW15" s="17">
        <v>1.07880445687301E-2</v>
      </c>
      <c r="BX15" s="17">
        <v>6.0843942130485397E-3</v>
      </c>
      <c r="BY15" s="17">
        <v>1.6394255058187101E-2</v>
      </c>
      <c r="BZ15" s="17">
        <v>6.7668822903015503E-3</v>
      </c>
      <c r="CA15" s="17">
        <v>1.28640923653532E-2</v>
      </c>
      <c r="CB15" s="17">
        <v>1.2002319346220199E-2</v>
      </c>
      <c r="CC15" s="17">
        <v>0</v>
      </c>
      <c r="CD15" s="17">
        <v>1.26607453457053E-2</v>
      </c>
      <c r="CE15" s="17"/>
      <c r="CF15" s="17">
        <v>4.0301387718872997E-3</v>
      </c>
      <c r="CG15" s="17">
        <v>9.4728818930586902E-3</v>
      </c>
      <c r="CH15" s="17">
        <v>1.0193778554367599E-2</v>
      </c>
      <c r="CI15" s="17">
        <v>9.2437957756098896E-3</v>
      </c>
      <c r="CJ15" s="17">
        <v>4.1368597227131099E-2</v>
      </c>
      <c r="CK15" s="17"/>
      <c r="CL15" s="17">
        <v>7.7618084322618498E-3</v>
      </c>
      <c r="CM15" s="17"/>
      <c r="CN15" s="17">
        <v>6.6046971958532803E-3</v>
      </c>
      <c r="CO15" s="17">
        <v>9.9618032607067201E-3</v>
      </c>
      <c r="CP15" s="17">
        <v>1.8764447246590901E-2</v>
      </c>
    </row>
    <row r="16" spans="2:94" x14ac:dyDescent="0.35">
      <c r="B16" s="18" t="s">
        <v>203</v>
      </c>
      <c r="C16" s="19">
        <v>5.2162293729764303E-2</v>
      </c>
      <c r="D16" s="19">
        <v>4.2677018105778897E-2</v>
      </c>
      <c r="E16" s="19">
        <v>6.1059473645791597E-2</v>
      </c>
      <c r="F16" s="19"/>
      <c r="G16" s="19">
        <v>3.2272758672043302E-2</v>
      </c>
      <c r="H16" s="19">
        <v>3.97017867128482E-2</v>
      </c>
      <c r="I16" s="19">
        <v>4.84583217990225E-2</v>
      </c>
      <c r="J16" s="19">
        <v>4.5694847470971897E-2</v>
      </c>
      <c r="K16" s="19">
        <v>7.1784170668149003E-2</v>
      </c>
      <c r="L16" s="19">
        <v>7.0569996445497399E-2</v>
      </c>
      <c r="M16" s="19"/>
      <c r="N16" s="19">
        <v>3.4975336023505998E-2</v>
      </c>
      <c r="O16" s="19">
        <v>4.0843391273804999E-2</v>
      </c>
      <c r="P16" s="19">
        <v>4.5080046655439299E-2</v>
      </c>
      <c r="Q16" s="19">
        <v>8.8240822260945706E-2</v>
      </c>
      <c r="R16" s="19"/>
      <c r="S16" s="19">
        <v>7.19415782353649E-2</v>
      </c>
      <c r="T16" s="19">
        <v>7.6168601135797598E-2</v>
      </c>
      <c r="U16" s="19">
        <v>3.4037622497532699E-2</v>
      </c>
      <c r="V16" s="19">
        <v>2.6368575156649299E-2</v>
      </c>
      <c r="W16" s="19">
        <v>3.6641669688115601E-2</v>
      </c>
      <c r="X16" s="19">
        <v>6.8233781675908003E-2</v>
      </c>
      <c r="Y16" s="19">
        <v>4.1900938409786898E-2</v>
      </c>
      <c r="Z16" s="19">
        <v>4.7199425936268802E-2</v>
      </c>
      <c r="AA16" s="19">
        <v>6.4080449043644405E-2</v>
      </c>
      <c r="AB16" s="19">
        <v>3.06712565103224E-2</v>
      </c>
      <c r="AC16" s="19">
        <v>4.0878639903797302E-2</v>
      </c>
      <c r="AD16" s="19"/>
      <c r="AE16" s="19">
        <v>5.0418223837281798E-2</v>
      </c>
      <c r="AF16" s="19">
        <v>3.6663618469886798E-2</v>
      </c>
      <c r="AG16" s="19">
        <v>0.10549808237080401</v>
      </c>
      <c r="AH16" s="19"/>
      <c r="AI16" s="19">
        <v>5.1914767515060301E-2</v>
      </c>
      <c r="AJ16" s="19">
        <v>3.6434829837096103E-2</v>
      </c>
      <c r="AK16" s="19">
        <v>1.7366109122843001E-2</v>
      </c>
      <c r="AL16" s="19">
        <v>4.8482819981902299E-2</v>
      </c>
      <c r="AM16" s="19">
        <v>8.4403792559957294E-2</v>
      </c>
      <c r="AN16" s="19"/>
      <c r="AO16" s="19">
        <v>5.4966036611215401E-2</v>
      </c>
      <c r="AP16" s="19">
        <v>3.09440417216429E-2</v>
      </c>
      <c r="AQ16" s="19">
        <v>1.19161600383918E-2</v>
      </c>
      <c r="AR16" s="19"/>
      <c r="AS16" s="19">
        <v>6.6302004280424306E-2</v>
      </c>
      <c r="AT16" s="19">
        <v>6.2288505083235302E-2</v>
      </c>
      <c r="AU16" s="19">
        <v>4.2004619382336898E-2</v>
      </c>
      <c r="AV16" s="19">
        <v>3.0532058274419301E-2</v>
      </c>
      <c r="AW16" s="19">
        <v>3.9968307614191803E-2</v>
      </c>
      <c r="AX16" s="19"/>
      <c r="AY16" s="19">
        <v>7.0336985686009795E-2</v>
      </c>
      <c r="AZ16" s="19">
        <v>5.7874797295296099E-2</v>
      </c>
      <c r="BA16" s="19">
        <v>7.7315167269604496E-2</v>
      </c>
      <c r="BB16" s="19">
        <v>7.4845780297931999E-2</v>
      </c>
      <c r="BC16" s="19">
        <v>4.5164797340164403E-2</v>
      </c>
      <c r="BD16" s="19">
        <v>4.67779855878502E-2</v>
      </c>
      <c r="BE16" s="19">
        <v>7.3935279407183002E-2</v>
      </c>
      <c r="BF16" s="19">
        <v>3.7496025665909503E-2</v>
      </c>
      <c r="BG16" s="19">
        <v>4.1764081174665402E-2</v>
      </c>
      <c r="BH16" s="19">
        <v>2.31125481995526E-2</v>
      </c>
      <c r="BI16" s="19">
        <v>1.7149747620754399E-2</v>
      </c>
      <c r="BJ16" s="19">
        <v>2.4190275090400299E-2</v>
      </c>
      <c r="BK16" s="19">
        <v>0</v>
      </c>
      <c r="BL16" s="19">
        <v>4.4770784866192598E-2</v>
      </c>
      <c r="BM16" s="19">
        <v>2.56079491212436E-2</v>
      </c>
      <c r="BN16" s="19">
        <v>3.2921609199470701E-2</v>
      </c>
      <c r="BO16" s="19"/>
      <c r="BP16" s="19">
        <v>4.9926333730340097E-2</v>
      </c>
      <c r="BQ16" s="19">
        <v>6.2535905114382007E-2</v>
      </c>
      <c r="BR16" s="19">
        <v>5.07219773433902E-2</v>
      </c>
      <c r="BS16" s="19">
        <v>4.8800978742612099E-2</v>
      </c>
      <c r="BT16" s="19">
        <v>2.63639430882345E-2</v>
      </c>
      <c r="BU16" s="19">
        <v>7.2765829730574105E-2</v>
      </c>
      <c r="BV16" s="19"/>
      <c r="BW16" s="19">
        <v>6.2807186830281705E-2</v>
      </c>
      <c r="BX16" s="19">
        <v>5.6507776957168403E-2</v>
      </c>
      <c r="BY16" s="19">
        <v>3.7770534905226201E-2</v>
      </c>
      <c r="BZ16" s="19">
        <v>4.1684984813311003E-2</v>
      </c>
      <c r="CA16" s="19">
        <v>3.3275396480228203E-2</v>
      </c>
      <c r="CB16" s="19">
        <v>6.3934719769234302E-2</v>
      </c>
      <c r="CC16" s="19">
        <v>8.9373834756379403E-2</v>
      </c>
      <c r="CD16" s="19">
        <v>9.28863706003831E-2</v>
      </c>
      <c r="CE16" s="19"/>
      <c r="CF16" s="19">
        <v>4.0267387711599302E-2</v>
      </c>
      <c r="CG16" s="19">
        <v>5.2038673056453398E-2</v>
      </c>
      <c r="CH16" s="19">
        <v>4.5039293935707603E-2</v>
      </c>
      <c r="CI16" s="19">
        <v>7.0500665761761602E-2</v>
      </c>
      <c r="CJ16" s="19">
        <v>8.3718535850351106E-2</v>
      </c>
      <c r="CK16" s="19"/>
      <c r="CL16" s="19">
        <v>2.2004181181313601E-2</v>
      </c>
      <c r="CM16" s="19"/>
      <c r="CN16" s="19">
        <v>5.5444573375699399E-2</v>
      </c>
      <c r="CO16" s="19">
        <v>5.2364473048194297E-2</v>
      </c>
      <c r="CP16" s="19">
        <v>4.4491779611232699E-2</v>
      </c>
    </row>
    <row r="17" spans="2:2" x14ac:dyDescent="0.35">
      <c r="B17" s="16" t="s">
        <v>225</v>
      </c>
    </row>
    <row r="18" spans="2:2" x14ac:dyDescent="0.35">
      <c r="B18" t="s">
        <v>126</v>
      </c>
    </row>
    <row r="19" spans="2:2" x14ac:dyDescent="0.35">
      <c r="B19" t="s">
        <v>127</v>
      </c>
    </row>
    <row r="21" spans="2:2" x14ac:dyDescent="0.35">
      <c r="B21"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CP21"/>
  <sheetViews>
    <sheetView showGridLines="0" topLeftCell="A6" workbookViewId="0">
      <pane xSplit="2" topLeftCell="BY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2273</v>
      </c>
      <c r="D7" s="10">
        <v>1125</v>
      </c>
      <c r="E7" s="10">
        <v>1139</v>
      </c>
      <c r="F7" s="10"/>
      <c r="G7" s="10">
        <v>320</v>
      </c>
      <c r="H7" s="10">
        <v>392</v>
      </c>
      <c r="I7" s="10">
        <v>405</v>
      </c>
      <c r="J7" s="10">
        <v>402</v>
      </c>
      <c r="K7" s="10">
        <v>337</v>
      </c>
      <c r="L7" s="10">
        <v>417</v>
      </c>
      <c r="M7" s="10"/>
      <c r="N7" s="10">
        <v>634</v>
      </c>
      <c r="O7" s="10">
        <v>623</v>
      </c>
      <c r="P7" s="10">
        <v>478</v>
      </c>
      <c r="Q7" s="10">
        <v>531</v>
      </c>
      <c r="R7" s="10"/>
      <c r="S7" s="10">
        <v>314</v>
      </c>
      <c r="T7" s="10">
        <v>324</v>
      </c>
      <c r="U7" s="10">
        <v>188</v>
      </c>
      <c r="V7" s="10">
        <v>237</v>
      </c>
      <c r="W7" s="10">
        <v>163</v>
      </c>
      <c r="X7" s="10">
        <v>199</v>
      </c>
      <c r="Y7" s="10">
        <v>196</v>
      </c>
      <c r="Z7" s="10">
        <v>84</v>
      </c>
      <c r="AA7" s="10">
        <v>265</v>
      </c>
      <c r="AB7" s="10">
        <v>187</v>
      </c>
      <c r="AC7" s="10">
        <v>116</v>
      </c>
      <c r="AD7" s="10"/>
      <c r="AE7" s="10">
        <v>820</v>
      </c>
      <c r="AF7" s="10">
        <v>885</v>
      </c>
      <c r="AG7" s="10">
        <v>332</v>
      </c>
      <c r="AH7" s="10"/>
      <c r="AI7" s="10">
        <v>778</v>
      </c>
      <c r="AJ7" s="10">
        <v>652</v>
      </c>
      <c r="AK7" s="10">
        <v>173</v>
      </c>
      <c r="AL7" s="10">
        <v>40</v>
      </c>
      <c r="AM7" s="10">
        <v>317</v>
      </c>
      <c r="AN7" s="10"/>
      <c r="AO7" s="10">
        <v>420</v>
      </c>
      <c r="AP7" s="10">
        <v>838</v>
      </c>
      <c r="AQ7" s="10">
        <v>155</v>
      </c>
      <c r="AR7" s="10"/>
      <c r="AS7" s="10">
        <v>530</v>
      </c>
      <c r="AT7" s="10">
        <v>525</v>
      </c>
      <c r="AU7" s="10">
        <v>588</v>
      </c>
      <c r="AV7" s="10">
        <v>292</v>
      </c>
      <c r="AW7" s="10">
        <v>27</v>
      </c>
      <c r="AX7" s="10"/>
      <c r="AY7" s="10">
        <v>15</v>
      </c>
      <c r="AZ7" s="10">
        <v>107</v>
      </c>
      <c r="BA7" s="10">
        <v>130</v>
      </c>
      <c r="BB7" s="10">
        <v>170</v>
      </c>
      <c r="BC7" s="10">
        <v>242</v>
      </c>
      <c r="BD7" s="10">
        <v>242</v>
      </c>
      <c r="BE7" s="10">
        <v>213</v>
      </c>
      <c r="BF7" s="10">
        <v>170</v>
      </c>
      <c r="BG7" s="10">
        <v>140</v>
      </c>
      <c r="BH7" s="10">
        <v>123</v>
      </c>
      <c r="BI7" s="10">
        <v>188</v>
      </c>
      <c r="BJ7" s="10">
        <v>134</v>
      </c>
      <c r="BK7" s="10">
        <v>101</v>
      </c>
      <c r="BL7" s="10">
        <v>40</v>
      </c>
      <c r="BM7" s="10">
        <v>39</v>
      </c>
      <c r="BN7" s="10">
        <v>97</v>
      </c>
      <c r="BO7" s="10"/>
      <c r="BP7" s="10">
        <v>540</v>
      </c>
      <c r="BQ7" s="10">
        <v>608</v>
      </c>
      <c r="BR7" s="10">
        <v>295</v>
      </c>
      <c r="BS7" s="10">
        <v>479</v>
      </c>
      <c r="BT7" s="10">
        <v>226</v>
      </c>
      <c r="BU7" s="10">
        <v>125</v>
      </c>
      <c r="BV7" s="10"/>
      <c r="BW7" s="10">
        <v>84</v>
      </c>
      <c r="BX7" s="10">
        <v>531</v>
      </c>
      <c r="BY7" s="10">
        <v>662</v>
      </c>
      <c r="BZ7" s="10">
        <v>439</v>
      </c>
      <c r="CA7" s="10">
        <v>221</v>
      </c>
      <c r="CB7" s="10">
        <v>88</v>
      </c>
      <c r="CC7" s="10">
        <v>50</v>
      </c>
      <c r="CD7" s="10">
        <v>75</v>
      </c>
      <c r="CE7" s="10"/>
      <c r="CF7" s="10">
        <v>180</v>
      </c>
      <c r="CG7" s="10">
        <v>830</v>
      </c>
      <c r="CH7" s="10">
        <v>843</v>
      </c>
      <c r="CI7" s="10">
        <v>337</v>
      </c>
      <c r="CJ7" s="10">
        <v>83</v>
      </c>
      <c r="CK7" s="10"/>
      <c r="CL7" s="10">
        <v>263</v>
      </c>
      <c r="CM7" s="10"/>
      <c r="CN7" s="10">
        <v>1277</v>
      </c>
      <c r="CO7" s="10">
        <v>444</v>
      </c>
      <c r="CP7" s="10">
        <v>552</v>
      </c>
    </row>
    <row r="8" spans="2:94" ht="30" customHeight="1" x14ac:dyDescent="0.35">
      <c r="B8" s="11" t="s">
        <v>20</v>
      </c>
      <c r="C8" s="11">
        <v>2272</v>
      </c>
      <c r="D8" s="11">
        <v>1112</v>
      </c>
      <c r="E8" s="11">
        <v>1151</v>
      </c>
      <c r="F8" s="11"/>
      <c r="G8" s="11">
        <v>312</v>
      </c>
      <c r="H8" s="11">
        <v>380</v>
      </c>
      <c r="I8" s="11">
        <v>396</v>
      </c>
      <c r="J8" s="11">
        <v>393</v>
      </c>
      <c r="K8" s="11">
        <v>317</v>
      </c>
      <c r="L8" s="11">
        <v>474</v>
      </c>
      <c r="M8" s="11"/>
      <c r="N8" s="11">
        <v>619</v>
      </c>
      <c r="O8" s="11">
        <v>609</v>
      </c>
      <c r="P8" s="11">
        <v>481</v>
      </c>
      <c r="Q8" s="11">
        <v>555</v>
      </c>
      <c r="R8" s="11"/>
      <c r="S8" s="11">
        <v>325</v>
      </c>
      <c r="T8" s="11">
        <v>314</v>
      </c>
      <c r="U8" s="11">
        <v>189</v>
      </c>
      <c r="V8" s="11">
        <v>225</v>
      </c>
      <c r="W8" s="11">
        <v>162</v>
      </c>
      <c r="X8" s="11">
        <v>207</v>
      </c>
      <c r="Y8" s="11">
        <v>187</v>
      </c>
      <c r="Z8" s="11">
        <v>83</v>
      </c>
      <c r="AA8" s="11">
        <v>254</v>
      </c>
      <c r="AB8" s="11">
        <v>211</v>
      </c>
      <c r="AC8" s="11">
        <v>114</v>
      </c>
      <c r="AD8" s="11"/>
      <c r="AE8" s="11">
        <v>828</v>
      </c>
      <c r="AF8" s="11">
        <v>889</v>
      </c>
      <c r="AG8" s="11">
        <v>326</v>
      </c>
      <c r="AH8" s="11"/>
      <c r="AI8" s="11">
        <v>787</v>
      </c>
      <c r="AJ8" s="11">
        <v>645</v>
      </c>
      <c r="AK8" s="11">
        <v>175</v>
      </c>
      <c r="AL8" s="11">
        <v>41</v>
      </c>
      <c r="AM8" s="11">
        <v>312</v>
      </c>
      <c r="AN8" s="11"/>
      <c r="AO8" s="11">
        <v>425</v>
      </c>
      <c r="AP8" s="11">
        <v>831</v>
      </c>
      <c r="AQ8" s="11">
        <v>156</v>
      </c>
      <c r="AR8" s="11"/>
      <c r="AS8" s="11">
        <v>542</v>
      </c>
      <c r="AT8" s="11">
        <v>520</v>
      </c>
      <c r="AU8" s="11">
        <v>578</v>
      </c>
      <c r="AV8" s="11">
        <v>287</v>
      </c>
      <c r="AW8" s="11">
        <v>27</v>
      </c>
      <c r="AX8" s="11"/>
      <c r="AY8" s="11">
        <v>14</v>
      </c>
      <c r="AZ8" s="11">
        <v>105</v>
      </c>
      <c r="BA8" s="11">
        <v>132</v>
      </c>
      <c r="BB8" s="11">
        <v>171</v>
      </c>
      <c r="BC8" s="11">
        <v>244</v>
      </c>
      <c r="BD8" s="11">
        <v>246</v>
      </c>
      <c r="BE8" s="11">
        <v>215</v>
      </c>
      <c r="BF8" s="11">
        <v>169</v>
      </c>
      <c r="BG8" s="11">
        <v>140</v>
      </c>
      <c r="BH8" s="11">
        <v>121</v>
      </c>
      <c r="BI8" s="11">
        <v>186</v>
      </c>
      <c r="BJ8" s="11">
        <v>133</v>
      </c>
      <c r="BK8" s="11">
        <v>98</v>
      </c>
      <c r="BL8" s="11">
        <v>39</v>
      </c>
      <c r="BM8" s="11">
        <v>38</v>
      </c>
      <c r="BN8" s="11">
        <v>94</v>
      </c>
      <c r="BO8" s="11"/>
      <c r="BP8" s="11">
        <v>536</v>
      </c>
      <c r="BQ8" s="11">
        <v>609</v>
      </c>
      <c r="BR8" s="11">
        <v>293</v>
      </c>
      <c r="BS8" s="11">
        <v>480</v>
      </c>
      <c r="BT8" s="11">
        <v>228</v>
      </c>
      <c r="BU8" s="11">
        <v>127</v>
      </c>
      <c r="BV8" s="11"/>
      <c r="BW8" s="11">
        <v>82</v>
      </c>
      <c r="BX8" s="11">
        <v>530</v>
      </c>
      <c r="BY8" s="11">
        <v>666</v>
      </c>
      <c r="BZ8" s="11">
        <v>439</v>
      </c>
      <c r="CA8" s="11">
        <v>221</v>
      </c>
      <c r="CB8" s="11">
        <v>88</v>
      </c>
      <c r="CC8" s="11">
        <v>51</v>
      </c>
      <c r="CD8" s="11">
        <v>72</v>
      </c>
      <c r="CE8" s="11"/>
      <c r="CF8" s="11">
        <v>182</v>
      </c>
      <c r="CG8" s="11">
        <v>837</v>
      </c>
      <c r="CH8" s="11">
        <v>838</v>
      </c>
      <c r="CI8" s="11">
        <v>333</v>
      </c>
      <c r="CJ8" s="11">
        <v>82</v>
      </c>
      <c r="CK8" s="11"/>
      <c r="CL8" s="11">
        <v>263</v>
      </c>
      <c r="CM8" s="11"/>
      <c r="CN8" s="11">
        <v>1272</v>
      </c>
      <c r="CO8" s="11">
        <v>445</v>
      </c>
      <c r="CP8" s="11">
        <v>555</v>
      </c>
    </row>
    <row r="9" spans="2:94" x14ac:dyDescent="0.35">
      <c r="B9" s="18" t="s">
        <v>427</v>
      </c>
      <c r="C9" s="17">
        <v>0.27746438435159199</v>
      </c>
      <c r="D9" s="17">
        <v>0.297183133811245</v>
      </c>
      <c r="E9" s="17">
        <v>0.25894679509657498</v>
      </c>
      <c r="F9" s="17"/>
      <c r="G9" s="17">
        <v>0.337346357871455</v>
      </c>
      <c r="H9" s="17">
        <v>0.287948522789026</v>
      </c>
      <c r="I9" s="17">
        <v>0.25659535552235102</v>
      </c>
      <c r="J9" s="17">
        <v>0.28555869953684998</v>
      </c>
      <c r="K9" s="17">
        <v>0.30417088062235598</v>
      </c>
      <c r="L9" s="17">
        <v>0.22252209354640901</v>
      </c>
      <c r="M9" s="17"/>
      <c r="N9" s="17">
        <v>0.31986250226228002</v>
      </c>
      <c r="O9" s="17">
        <v>0.26908884617537099</v>
      </c>
      <c r="P9" s="17">
        <v>0.25626903812141699</v>
      </c>
      <c r="Q9" s="17">
        <v>0.25599353364516603</v>
      </c>
      <c r="R9" s="17"/>
      <c r="S9" s="17">
        <v>0.314210846299596</v>
      </c>
      <c r="T9" s="17">
        <v>0.25448496649895103</v>
      </c>
      <c r="U9" s="17">
        <v>0.23257515490165301</v>
      </c>
      <c r="V9" s="17">
        <v>0.25416363141821502</v>
      </c>
      <c r="W9" s="17">
        <v>0.21726394965631099</v>
      </c>
      <c r="X9" s="17">
        <v>0.269365391512008</v>
      </c>
      <c r="Y9" s="17">
        <v>0.34399493659302699</v>
      </c>
      <c r="Z9" s="17">
        <v>0.26606455199803197</v>
      </c>
      <c r="AA9" s="17">
        <v>0.287230498640762</v>
      </c>
      <c r="AB9" s="17">
        <v>0.286944905829076</v>
      </c>
      <c r="AC9" s="17">
        <v>0.31662570164843801</v>
      </c>
      <c r="AD9" s="17"/>
      <c r="AE9" s="17">
        <v>0.227290493265287</v>
      </c>
      <c r="AF9" s="17">
        <v>0.329668520560988</v>
      </c>
      <c r="AG9" s="17">
        <v>0.22591306362012201</v>
      </c>
      <c r="AH9" s="17"/>
      <c r="AI9" s="17">
        <v>0.207015079234354</v>
      </c>
      <c r="AJ9" s="17">
        <v>0.38406414020183199</v>
      </c>
      <c r="AK9" s="17">
        <v>0.30287818541837802</v>
      </c>
      <c r="AL9" s="17">
        <v>0.22492435359476501</v>
      </c>
      <c r="AM9" s="17">
        <v>0.209388523401114</v>
      </c>
      <c r="AN9" s="17"/>
      <c r="AO9" s="17">
        <v>0.185669870285704</v>
      </c>
      <c r="AP9" s="17">
        <v>0.39334750128365698</v>
      </c>
      <c r="AQ9" s="17">
        <v>0.29374141922531999</v>
      </c>
      <c r="AR9" s="17"/>
      <c r="AS9" s="17">
        <v>0.24134638680329501</v>
      </c>
      <c r="AT9" s="17">
        <v>0.248314468130617</v>
      </c>
      <c r="AU9" s="17">
        <v>0.31883891382943202</v>
      </c>
      <c r="AV9" s="17">
        <v>0.36112875478268402</v>
      </c>
      <c r="AW9" s="17">
        <v>0.29729316654535898</v>
      </c>
      <c r="AX9" s="17"/>
      <c r="AY9" s="17">
        <v>0.26132572399891901</v>
      </c>
      <c r="AZ9" s="17">
        <v>0.31228046446763802</v>
      </c>
      <c r="BA9" s="17">
        <v>0.228337155029293</v>
      </c>
      <c r="BB9" s="17">
        <v>0.278324066220688</v>
      </c>
      <c r="BC9" s="17">
        <v>0.26877773329122301</v>
      </c>
      <c r="BD9" s="17">
        <v>0.22273741651637699</v>
      </c>
      <c r="BE9" s="17">
        <v>0.25345798139226799</v>
      </c>
      <c r="BF9" s="17">
        <v>0.348637686797025</v>
      </c>
      <c r="BG9" s="17">
        <v>0.24342933235893799</v>
      </c>
      <c r="BH9" s="17">
        <v>0.28870564174567798</v>
      </c>
      <c r="BI9" s="17">
        <v>0.31821436578316198</v>
      </c>
      <c r="BJ9" s="17">
        <v>0.26678407507282398</v>
      </c>
      <c r="BK9" s="17">
        <v>0.25784422706622701</v>
      </c>
      <c r="BL9" s="17">
        <v>0.36564755465986198</v>
      </c>
      <c r="BM9" s="17">
        <v>0.44259633067673998</v>
      </c>
      <c r="BN9" s="17">
        <v>0.442949154771281</v>
      </c>
      <c r="BO9" s="17"/>
      <c r="BP9" s="17">
        <v>0.34256193627036302</v>
      </c>
      <c r="BQ9" s="17">
        <v>0.29266728928507801</v>
      </c>
      <c r="BR9" s="17">
        <v>0.265866649821066</v>
      </c>
      <c r="BS9" s="17">
        <v>0.23148406178380901</v>
      </c>
      <c r="BT9" s="17">
        <v>0.24551550203681899</v>
      </c>
      <c r="BU9" s="17">
        <v>0.18741062675756201</v>
      </c>
      <c r="BV9" s="17"/>
      <c r="BW9" s="17">
        <v>0.28085523469486301</v>
      </c>
      <c r="BX9" s="17">
        <v>0.30413937630892302</v>
      </c>
      <c r="BY9" s="17">
        <v>0.27886661414089498</v>
      </c>
      <c r="BZ9" s="17">
        <v>0.24422915823732599</v>
      </c>
      <c r="CA9" s="17">
        <v>0.29044083610767402</v>
      </c>
      <c r="CB9" s="17">
        <v>0.27247963342486697</v>
      </c>
      <c r="CC9" s="17">
        <v>0.35555156288426598</v>
      </c>
      <c r="CD9" s="17">
        <v>0.268832575816358</v>
      </c>
      <c r="CE9" s="17"/>
      <c r="CF9" s="17">
        <v>0.319977473715085</v>
      </c>
      <c r="CG9" s="17">
        <v>0.27382354161485001</v>
      </c>
      <c r="CH9" s="17">
        <v>0.26988519006899098</v>
      </c>
      <c r="CI9" s="17">
        <v>0.30172349746479898</v>
      </c>
      <c r="CJ9" s="17">
        <v>0.19909016893525</v>
      </c>
      <c r="CK9" s="17"/>
      <c r="CL9" s="17">
        <v>0.31319084983219397</v>
      </c>
      <c r="CM9" s="17"/>
      <c r="CN9" s="17">
        <v>0.32191257650643201</v>
      </c>
      <c r="CO9" s="17">
        <v>0.20920523968115201</v>
      </c>
      <c r="CP9" s="17">
        <v>0.230305577320013</v>
      </c>
    </row>
    <row r="10" spans="2:94" x14ac:dyDescent="0.35">
      <c r="B10" s="18" t="s">
        <v>428</v>
      </c>
      <c r="C10" s="17">
        <v>0.227500128298016</v>
      </c>
      <c r="D10" s="17">
        <v>0.218442079158952</v>
      </c>
      <c r="E10" s="17">
        <v>0.23448531246558499</v>
      </c>
      <c r="F10" s="17"/>
      <c r="G10" s="17">
        <v>0.24507264820414401</v>
      </c>
      <c r="H10" s="17">
        <v>0.26630304104737701</v>
      </c>
      <c r="I10" s="17">
        <v>0.25425578327736298</v>
      </c>
      <c r="J10" s="17">
        <v>0.21628733875846601</v>
      </c>
      <c r="K10" s="17">
        <v>0.198031598863772</v>
      </c>
      <c r="L10" s="17">
        <v>0.19152916844835699</v>
      </c>
      <c r="M10" s="17"/>
      <c r="N10" s="17">
        <v>0.233526401289775</v>
      </c>
      <c r="O10" s="17">
        <v>0.22991875840669801</v>
      </c>
      <c r="P10" s="17">
        <v>0.22181509695082699</v>
      </c>
      <c r="Q10" s="17">
        <v>0.22245110211101901</v>
      </c>
      <c r="R10" s="17"/>
      <c r="S10" s="17">
        <v>0.24044550385848401</v>
      </c>
      <c r="T10" s="17">
        <v>0.23605179266687901</v>
      </c>
      <c r="U10" s="17">
        <v>0.25309179124238801</v>
      </c>
      <c r="V10" s="17">
        <v>0.215621795613475</v>
      </c>
      <c r="W10" s="17">
        <v>0.26242988874184903</v>
      </c>
      <c r="X10" s="17">
        <v>0.224807040403012</v>
      </c>
      <c r="Y10" s="17">
        <v>0.231266263819773</v>
      </c>
      <c r="Z10" s="17">
        <v>0.24690731419376</v>
      </c>
      <c r="AA10" s="17">
        <v>0.21151325778223201</v>
      </c>
      <c r="AB10" s="17">
        <v>0.19675084846069901</v>
      </c>
      <c r="AC10" s="17">
        <v>0.17556323652130201</v>
      </c>
      <c r="AD10" s="17"/>
      <c r="AE10" s="17">
        <v>0.21243579192137399</v>
      </c>
      <c r="AF10" s="17">
        <v>0.229154933765221</v>
      </c>
      <c r="AG10" s="17">
        <v>0.237504735989332</v>
      </c>
      <c r="AH10" s="17"/>
      <c r="AI10" s="17">
        <v>0.21333199093518601</v>
      </c>
      <c r="AJ10" s="17">
        <v>0.24345312034268299</v>
      </c>
      <c r="AK10" s="17">
        <v>0.27715893934137298</v>
      </c>
      <c r="AL10" s="17">
        <v>0.101294888042488</v>
      </c>
      <c r="AM10" s="17">
        <v>0.20690903265979399</v>
      </c>
      <c r="AN10" s="17"/>
      <c r="AO10" s="17">
        <v>0.244354291618335</v>
      </c>
      <c r="AP10" s="17">
        <v>0.25610931523473202</v>
      </c>
      <c r="AQ10" s="17">
        <v>0.25270084675440602</v>
      </c>
      <c r="AR10" s="17"/>
      <c r="AS10" s="17">
        <v>0.201544850469423</v>
      </c>
      <c r="AT10" s="17">
        <v>0.244019168687062</v>
      </c>
      <c r="AU10" s="17">
        <v>0.22338877233370899</v>
      </c>
      <c r="AV10" s="17">
        <v>0.272741214167664</v>
      </c>
      <c r="AW10" s="17">
        <v>0.22074610647588799</v>
      </c>
      <c r="AX10" s="17"/>
      <c r="AY10" s="17">
        <v>0.20583412535238901</v>
      </c>
      <c r="AZ10" s="17">
        <v>0.214019605311807</v>
      </c>
      <c r="BA10" s="17">
        <v>0.20373015158690599</v>
      </c>
      <c r="BB10" s="17">
        <v>0.21976488119969301</v>
      </c>
      <c r="BC10" s="17">
        <v>0.22467871264300099</v>
      </c>
      <c r="BD10" s="17">
        <v>0.25097435125103401</v>
      </c>
      <c r="BE10" s="17">
        <v>0.232654405440857</v>
      </c>
      <c r="BF10" s="17">
        <v>0.18153552135693901</v>
      </c>
      <c r="BG10" s="17">
        <v>0.168124079038069</v>
      </c>
      <c r="BH10" s="17">
        <v>0.289030658231061</v>
      </c>
      <c r="BI10" s="17">
        <v>0.23756605824466001</v>
      </c>
      <c r="BJ10" s="17">
        <v>0.29279135249483801</v>
      </c>
      <c r="BK10" s="17">
        <v>0.30421132293410102</v>
      </c>
      <c r="BL10" s="17">
        <v>0.23820111604649899</v>
      </c>
      <c r="BM10" s="17">
        <v>0.10333518550401199</v>
      </c>
      <c r="BN10" s="17">
        <v>0.21676360661501001</v>
      </c>
      <c r="BO10" s="17"/>
      <c r="BP10" s="17">
        <v>0.25073963114752901</v>
      </c>
      <c r="BQ10" s="17">
        <v>0.22686213059945901</v>
      </c>
      <c r="BR10" s="17">
        <v>0.22179785390135701</v>
      </c>
      <c r="BS10" s="17">
        <v>0.21060127954675301</v>
      </c>
      <c r="BT10" s="17">
        <v>0.18210267813867001</v>
      </c>
      <c r="BU10" s="17">
        <v>0.29072885515383601</v>
      </c>
      <c r="BV10" s="17"/>
      <c r="BW10" s="17">
        <v>0.19669631172941399</v>
      </c>
      <c r="BX10" s="17">
        <v>0.221049812232744</v>
      </c>
      <c r="BY10" s="17">
        <v>0.241312328275222</v>
      </c>
      <c r="BZ10" s="17">
        <v>0.213632236415566</v>
      </c>
      <c r="CA10" s="17">
        <v>0.271125725337719</v>
      </c>
      <c r="CB10" s="17">
        <v>0.26301187698976902</v>
      </c>
      <c r="CC10" s="17">
        <v>0.22458110359646</v>
      </c>
      <c r="CD10" s="17">
        <v>0.239939969538702</v>
      </c>
      <c r="CE10" s="17"/>
      <c r="CF10" s="17">
        <v>0.22841635264843901</v>
      </c>
      <c r="CG10" s="17">
        <v>0.22678487145017101</v>
      </c>
      <c r="CH10" s="17">
        <v>0.23420280113809999</v>
      </c>
      <c r="CI10" s="17">
        <v>0.223502695529359</v>
      </c>
      <c r="CJ10" s="17">
        <v>0.18046098090163301</v>
      </c>
      <c r="CK10" s="17"/>
      <c r="CL10" s="17">
        <v>0.285231997971713</v>
      </c>
      <c r="CM10" s="17"/>
      <c r="CN10" s="17">
        <v>0.22552220031658701</v>
      </c>
      <c r="CO10" s="17">
        <v>0.22781254032201201</v>
      </c>
      <c r="CP10" s="17">
        <v>0.23178279228912499</v>
      </c>
    </row>
    <row r="11" spans="2:94" x14ac:dyDescent="0.35">
      <c r="B11" s="18" t="s">
        <v>429</v>
      </c>
      <c r="C11" s="17">
        <v>0.17692112068429999</v>
      </c>
      <c r="D11" s="17">
        <v>0.154431084837439</v>
      </c>
      <c r="E11" s="17">
        <v>0.198371396057899</v>
      </c>
      <c r="F11" s="17"/>
      <c r="G11" s="17">
        <v>0.143583620603663</v>
      </c>
      <c r="H11" s="17">
        <v>0.211266470633552</v>
      </c>
      <c r="I11" s="17">
        <v>0.207753409509145</v>
      </c>
      <c r="J11" s="17">
        <v>0.17496765135902001</v>
      </c>
      <c r="K11" s="17">
        <v>0.15096083252114001</v>
      </c>
      <c r="L11" s="17">
        <v>0.164562433052972</v>
      </c>
      <c r="M11" s="17"/>
      <c r="N11" s="17">
        <v>0.15913814682352301</v>
      </c>
      <c r="O11" s="17">
        <v>0.195716069151222</v>
      </c>
      <c r="P11" s="17">
        <v>0.23074605049277799</v>
      </c>
      <c r="Q11" s="17">
        <v>0.13176487573135101</v>
      </c>
      <c r="R11" s="17"/>
      <c r="S11" s="17">
        <v>0.15955483211876201</v>
      </c>
      <c r="T11" s="17">
        <v>0.160760320815831</v>
      </c>
      <c r="U11" s="17">
        <v>0.15629754081015301</v>
      </c>
      <c r="V11" s="17">
        <v>0.16306433738496601</v>
      </c>
      <c r="W11" s="17">
        <v>0.239974613805918</v>
      </c>
      <c r="X11" s="17">
        <v>0.186543966850231</v>
      </c>
      <c r="Y11" s="17">
        <v>0.154012961202798</v>
      </c>
      <c r="Z11" s="17">
        <v>0.16343612304319199</v>
      </c>
      <c r="AA11" s="17">
        <v>0.17290166986571401</v>
      </c>
      <c r="AB11" s="17">
        <v>0.23737867846039001</v>
      </c>
      <c r="AC11" s="17">
        <v>0.16976199844751</v>
      </c>
      <c r="AD11" s="17"/>
      <c r="AE11" s="17">
        <v>0.163480753030954</v>
      </c>
      <c r="AF11" s="17">
        <v>0.20062457040261</v>
      </c>
      <c r="AG11" s="17">
        <v>0.17594117146159199</v>
      </c>
      <c r="AH11" s="17"/>
      <c r="AI11" s="17">
        <v>0.18345726209323401</v>
      </c>
      <c r="AJ11" s="17">
        <v>0.169434091403804</v>
      </c>
      <c r="AK11" s="17">
        <v>0.19942115265659199</v>
      </c>
      <c r="AL11" s="17">
        <v>0.200171165529371</v>
      </c>
      <c r="AM11" s="17">
        <v>0.182735213128984</v>
      </c>
      <c r="AN11" s="17"/>
      <c r="AO11" s="17">
        <v>0.210165115823572</v>
      </c>
      <c r="AP11" s="17">
        <v>0.16196143263295201</v>
      </c>
      <c r="AQ11" s="17">
        <v>0.21869969683818</v>
      </c>
      <c r="AR11" s="17"/>
      <c r="AS11" s="17">
        <v>0.167211008342082</v>
      </c>
      <c r="AT11" s="17">
        <v>0.185784443987038</v>
      </c>
      <c r="AU11" s="17">
        <v>0.19259927649774</v>
      </c>
      <c r="AV11" s="17">
        <v>0.15073856178064399</v>
      </c>
      <c r="AW11" s="17">
        <v>0.336805134943575</v>
      </c>
      <c r="AX11" s="17"/>
      <c r="AY11" s="17">
        <v>0</v>
      </c>
      <c r="AZ11" s="17">
        <v>0.15565682254629201</v>
      </c>
      <c r="BA11" s="17">
        <v>0.20014975939517901</v>
      </c>
      <c r="BB11" s="17">
        <v>0.14843505738472301</v>
      </c>
      <c r="BC11" s="17">
        <v>0.18486761348425701</v>
      </c>
      <c r="BD11" s="17">
        <v>0.18545635873118901</v>
      </c>
      <c r="BE11" s="17">
        <v>0.17043898325938001</v>
      </c>
      <c r="BF11" s="17">
        <v>0.161140220710457</v>
      </c>
      <c r="BG11" s="17">
        <v>0.22661178882737201</v>
      </c>
      <c r="BH11" s="17">
        <v>0.15384779387891001</v>
      </c>
      <c r="BI11" s="17">
        <v>0.203720434047692</v>
      </c>
      <c r="BJ11" s="17">
        <v>0.17945618423162099</v>
      </c>
      <c r="BK11" s="17">
        <v>0.14969669440239899</v>
      </c>
      <c r="BL11" s="17">
        <v>0.101028675047992</v>
      </c>
      <c r="BM11" s="17">
        <v>0.33355850316187302</v>
      </c>
      <c r="BN11" s="17">
        <v>0.153552738578668</v>
      </c>
      <c r="BO11" s="17"/>
      <c r="BP11" s="17">
        <v>0.18020967266259399</v>
      </c>
      <c r="BQ11" s="17">
        <v>0.16687404943312301</v>
      </c>
      <c r="BR11" s="17">
        <v>0.16562388598778999</v>
      </c>
      <c r="BS11" s="17">
        <v>0.21419402069530699</v>
      </c>
      <c r="BT11" s="17">
        <v>0.16723560572514701</v>
      </c>
      <c r="BU11" s="17">
        <v>0.113830554032716</v>
      </c>
      <c r="BV11" s="17"/>
      <c r="BW11" s="17">
        <v>0.16924997468679201</v>
      </c>
      <c r="BX11" s="17">
        <v>0.159045143146339</v>
      </c>
      <c r="BY11" s="17">
        <v>0.18336129686870201</v>
      </c>
      <c r="BZ11" s="17">
        <v>0.213667663323867</v>
      </c>
      <c r="CA11" s="17">
        <v>0.15625814901719901</v>
      </c>
      <c r="CB11" s="17">
        <v>0.17041322961296901</v>
      </c>
      <c r="CC11" s="17">
        <v>7.7182106800476893E-2</v>
      </c>
      <c r="CD11" s="17">
        <v>0.14941428668335099</v>
      </c>
      <c r="CE11" s="17"/>
      <c r="CF11" s="17">
        <v>0.11112768889539</v>
      </c>
      <c r="CG11" s="17">
        <v>0.19187845649351401</v>
      </c>
      <c r="CH11" s="17">
        <v>0.18045047492298999</v>
      </c>
      <c r="CI11" s="17">
        <v>0.174483692181299</v>
      </c>
      <c r="CJ11" s="17">
        <v>0.14409911002810299</v>
      </c>
      <c r="CK11" s="17"/>
      <c r="CL11" s="17">
        <v>0.17432662986351</v>
      </c>
      <c r="CM11" s="17"/>
      <c r="CN11" s="17">
        <v>0.16399026708306899</v>
      </c>
      <c r="CO11" s="17">
        <v>0.188920360764462</v>
      </c>
      <c r="CP11" s="17">
        <v>0.196939143947299</v>
      </c>
    </row>
    <row r="12" spans="2:94" ht="29" x14ac:dyDescent="0.35">
      <c r="B12" s="18" t="s">
        <v>430</v>
      </c>
      <c r="C12" s="17">
        <v>0.223318767672185</v>
      </c>
      <c r="D12" s="17">
        <v>0.22944834255413399</v>
      </c>
      <c r="E12" s="17">
        <v>0.218166669898541</v>
      </c>
      <c r="F12" s="17"/>
      <c r="G12" s="17">
        <v>0.19578338783329299</v>
      </c>
      <c r="H12" s="17">
        <v>0.15095948035217099</v>
      </c>
      <c r="I12" s="17">
        <v>0.196481598333032</v>
      </c>
      <c r="J12" s="17">
        <v>0.230931906828927</v>
      </c>
      <c r="K12" s="17">
        <v>0.23200484370378099</v>
      </c>
      <c r="L12" s="17">
        <v>0.309706451393302</v>
      </c>
      <c r="M12" s="17"/>
      <c r="N12" s="17">
        <v>0.20291733344141</v>
      </c>
      <c r="O12" s="17">
        <v>0.22090729089605701</v>
      </c>
      <c r="P12" s="17">
        <v>0.216680914743234</v>
      </c>
      <c r="Q12" s="17">
        <v>0.25326141283387699</v>
      </c>
      <c r="R12" s="17"/>
      <c r="S12" s="17">
        <v>0.19619916435889001</v>
      </c>
      <c r="T12" s="17">
        <v>0.25003379195118902</v>
      </c>
      <c r="U12" s="17">
        <v>0.273539801569122</v>
      </c>
      <c r="V12" s="17">
        <v>0.27818962382093099</v>
      </c>
      <c r="W12" s="17">
        <v>0.18777687689158901</v>
      </c>
      <c r="X12" s="17">
        <v>0.21165834007287901</v>
      </c>
      <c r="Y12" s="17">
        <v>0.16868302288442499</v>
      </c>
      <c r="Z12" s="17">
        <v>0.21895964209574101</v>
      </c>
      <c r="AA12" s="17">
        <v>0.222163746874003</v>
      </c>
      <c r="AB12" s="17">
        <v>0.18926964166975499</v>
      </c>
      <c r="AC12" s="17">
        <v>0.265426042413059</v>
      </c>
      <c r="AD12" s="17"/>
      <c r="AE12" s="17">
        <v>0.27255584887790901</v>
      </c>
      <c r="AF12" s="17">
        <v>0.182017642366128</v>
      </c>
      <c r="AG12" s="17">
        <v>0.23254251835970599</v>
      </c>
      <c r="AH12" s="17"/>
      <c r="AI12" s="17">
        <v>0.27144075314155103</v>
      </c>
      <c r="AJ12" s="17">
        <v>0.15393403243481099</v>
      </c>
      <c r="AK12" s="17">
        <v>0.185940990942315</v>
      </c>
      <c r="AL12" s="17">
        <v>0.28350328664275998</v>
      </c>
      <c r="AM12" s="17">
        <v>0.270862923835193</v>
      </c>
      <c r="AN12" s="17"/>
      <c r="AO12" s="17">
        <v>0.25259106701266698</v>
      </c>
      <c r="AP12" s="17">
        <v>0.14455422710475199</v>
      </c>
      <c r="AQ12" s="17">
        <v>0.19500337204948801</v>
      </c>
      <c r="AR12" s="17"/>
      <c r="AS12" s="17">
        <v>0.27523456489760101</v>
      </c>
      <c r="AT12" s="17">
        <v>0.231849953172305</v>
      </c>
      <c r="AU12" s="17">
        <v>0.197084087101593</v>
      </c>
      <c r="AV12" s="17">
        <v>0.14399610331469001</v>
      </c>
      <c r="AW12" s="17">
        <v>7.5857192540087104E-2</v>
      </c>
      <c r="AX12" s="17"/>
      <c r="AY12" s="17">
        <v>0.27145163126043298</v>
      </c>
      <c r="AZ12" s="17">
        <v>0.16642124716213999</v>
      </c>
      <c r="BA12" s="17">
        <v>0.24527407436617199</v>
      </c>
      <c r="BB12" s="17">
        <v>0.253908566416015</v>
      </c>
      <c r="BC12" s="17">
        <v>0.26291087584644002</v>
      </c>
      <c r="BD12" s="17">
        <v>0.24432486964104</v>
      </c>
      <c r="BE12" s="17">
        <v>0.23176780517263801</v>
      </c>
      <c r="BF12" s="17">
        <v>0.24016287083540599</v>
      </c>
      <c r="BG12" s="17">
        <v>0.28092404527109699</v>
      </c>
      <c r="BH12" s="17">
        <v>0.193501526092866</v>
      </c>
      <c r="BI12" s="17">
        <v>0.15143770410344401</v>
      </c>
      <c r="BJ12" s="17">
        <v>0.21725752533947401</v>
      </c>
      <c r="BK12" s="17">
        <v>0.187831827431929</v>
      </c>
      <c r="BL12" s="17">
        <v>0.24486621620204199</v>
      </c>
      <c r="BM12" s="17">
        <v>0.120509980657375</v>
      </c>
      <c r="BN12" s="17">
        <v>0.15581823356014499</v>
      </c>
      <c r="BO12" s="17"/>
      <c r="BP12" s="17">
        <v>0.155629093803866</v>
      </c>
      <c r="BQ12" s="17">
        <v>0.21823933596366199</v>
      </c>
      <c r="BR12" s="17">
        <v>0.22307813331804899</v>
      </c>
      <c r="BS12" s="17">
        <v>0.241741202978701</v>
      </c>
      <c r="BT12" s="17">
        <v>0.31850456635014501</v>
      </c>
      <c r="BU12" s="17">
        <v>0.293807829662526</v>
      </c>
      <c r="BV12" s="17"/>
      <c r="BW12" s="17">
        <v>0.213291363921463</v>
      </c>
      <c r="BX12" s="17">
        <v>0.22772391973233999</v>
      </c>
      <c r="BY12" s="17">
        <v>0.219148865006975</v>
      </c>
      <c r="BZ12" s="17">
        <v>0.233335351023336</v>
      </c>
      <c r="CA12" s="17">
        <v>0.20048310022082999</v>
      </c>
      <c r="CB12" s="17">
        <v>0.180336956184354</v>
      </c>
      <c r="CC12" s="17">
        <v>0.24256613157050499</v>
      </c>
      <c r="CD12" s="17">
        <v>0.248589833307991</v>
      </c>
      <c r="CE12" s="17"/>
      <c r="CF12" s="17">
        <v>0.219393406028109</v>
      </c>
      <c r="CG12" s="17">
        <v>0.22854787410577701</v>
      </c>
      <c r="CH12" s="17">
        <v>0.22735984603996001</v>
      </c>
      <c r="CI12" s="17">
        <v>0.19664201858371799</v>
      </c>
      <c r="CJ12" s="17">
        <v>0.245758554291961</v>
      </c>
      <c r="CK12" s="17"/>
      <c r="CL12" s="17">
        <v>0.18165766562014399</v>
      </c>
      <c r="CM12" s="17"/>
      <c r="CN12" s="17">
        <v>0.20519838824964601</v>
      </c>
      <c r="CO12" s="17">
        <v>0.25531976777426302</v>
      </c>
      <c r="CP12" s="17">
        <v>0.23919920035869599</v>
      </c>
    </row>
    <row r="13" spans="2:94" x14ac:dyDescent="0.35">
      <c r="B13" s="18" t="s">
        <v>431</v>
      </c>
      <c r="C13" s="17">
        <v>2.61218252951394E-2</v>
      </c>
      <c r="D13" s="17">
        <v>3.2023256345375901E-2</v>
      </c>
      <c r="E13" s="17">
        <v>2.0622392067184001E-2</v>
      </c>
      <c r="F13" s="17"/>
      <c r="G13" s="17">
        <v>3.7921512426493699E-2</v>
      </c>
      <c r="H13" s="17">
        <v>2.6034964151245399E-2</v>
      </c>
      <c r="I13" s="17">
        <v>1.9154274554382001E-2</v>
      </c>
      <c r="J13" s="17">
        <v>1.96547630360441E-2</v>
      </c>
      <c r="K13" s="17">
        <v>3.0013457803180502E-2</v>
      </c>
      <c r="L13" s="17">
        <v>2.70134353622952E-2</v>
      </c>
      <c r="M13" s="17"/>
      <c r="N13" s="17">
        <v>2.7773634038939999E-2</v>
      </c>
      <c r="O13" s="17">
        <v>2.6463613951800299E-2</v>
      </c>
      <c r="P13" s="17">
        <v>1.67534357588419E-2</v>
      </c>
      <c r="Q13" s="17">
        <v>3.2372947156989899E-2</v>
      </c>
      <c r="R13" s="17"/>
      <c r="S13" s="17">
        <v>2.99139191645157E-2</v>
      </c>
      <c r="T13" s="17">
        <v>2.1264445060590598E-2</v>
      </c>
      <c r="U13" s="17">
        <v>3.2097609352877102E-2</v>
      </c>
      <c r="V13" s="17">
        <v>3.0352980254109999E-2</v>
      </c>
      <c r="W13" s="17">
        <v>1.74316459277159E-2</v>
      </c>
      <c r="X13" s="17">
        <v>3.4991656370276798E-2</v>
      </c>
      <c r="Y13" s="17">
        <v>3.07108272222711E-2</v>
      </c>
      <c r="Z13" s="17">
        <v>3.45623567304175E-2</v>
      </c>
      <c r="AA13" s="17">
        <v>1.8724166764883799E-2</v>
      </c>
      <c r="AB13" s="17">
        <v>1.5581824499824299E-2</v>
      </c>
      <c r="AC13" s="17">
        <v>2.9002413288081199E-2</v>
      </c>
      <c r="AD13" s="17"/>
      <c r="AE13" s="17">
        <v>3.6096183001186499E-2</v>
      </c>
      <c r="AF13" s="17">
        <v>1.36133211555311E-2</v>
      </c>
      <c r="AG13" s="17">
        <v>3.5187950367944497E-2</v>
      </c>
      <c r="AH13" s="17"/>
      <c r="AI13" s="17">
        <v>3.1597446661910403E-2</v>
      </c>
      <c r="AJ13" s="17">
        <v>1.8055183899944899E-2</v>
      </c>
      <c r="AK13" s="17">
        <v>1.75878209642709E-2</v>
      </c>
      <c r="AL13" s="17">
        <v>7.1755133676014798E-2</v>
      </c>
      <c r="AM13" s="17">
        <v>2.7925905238587401E-2</v>
      </c>
      <c r="AN13" s="17"/>
      <c r="AO13" s="17">
        <v>2.8077252378860801E-2</v>
      </c>
      <c r="AP13" s="17">
        <v>1.4183750589570601E-2</v>
      </c>
      <c r="AQ13" s="17">
        <v>2.42715869805415E-2</v>
      </c>
      <c r="AR13" s="17"/>
      <c r="AS13" s="17">
        <v>2.4686289892155901E-2</v>
      </c>
      <c r="AT13" s="17">
        <v>1.95927119692486E-2</v>
      </c>
      <c r="AU13" s="17">
        <v>2.2536276785037002E-2</v>
      </c>
      <c r="AV13" s="17">
        <v>2.6701939510670299E-2</v>
      </c>
      <c r="AW13" s="17">
        <v>3.5991901778580401E-2</v>
      </c>
      <c r="AX13" s="17"/>
      <c r="AY13" s="17">
        <v>0</v>
      </c>
      <c r="AZ13" s="17">
        <v>4.7288201787996802E-2</v>
      </c>
      <c r="BA13" s="17">
        <v>2.44051907434466E-2</v>
      </c>
      <c r="BB13" s="17">
        <v>1.21283310662504E-2</v>
      </c>
      <c r="BC13" s="17">
        <v>1.7777594028619E-2</v>
      </c>
      <c r="BD13" s="17">
        <v>2.71803720900122E-2</v>
      </c>
      <c r="BE13" s="17">
        <v>3.5912903825651703E-2</v>
      </c>
      <c r="BF13" s="17">
        <v>3.3669871479491E-2</v>
      </c>
      <c r="BG13" s="17">
        <v>2.74910144306315E-2</v>
      </c>
      <c r="BH13" s="17">
        <v>2.5459657320464402E-2</v>
      </c>
      <c r="BI13" s="17">
        <v>4.6815406819722703E-2</v>
      </c>
      <c r="BJ13" s="17">
        <v>7.4586706451304097E-3</v>
      </c>
      <c r="BK13" s="17">
        <v>3.2038640975572602E-2</v>
      </c>
      <c r="BL13" s="17">
        <v>0</v>
      </c>
      <c r="BM13" s="17">
        <v>0</v>
      </c>
      <c r="BN13" s="17">
        <v>1.9679793571597701E-2</v>
      </c>
      <c r="BO13" s="17"/>
      <c r="BP13" s="17">
        <v>1.76419656733552E-2</v>
      </c>
      <c r="BQ13" s="17">
        <v>1.5331293621523899E-2</v>
      </c>
      <c r="BR13" s="17">
        <v>4.6498039611848098E-2</v>
      </c>
      <c r="BS13" s="17">
        <v>2.9985646330949699E-2</v>
      </c>
      <c r="BT13" s="17">
        <v>3.4546799293218598E-2</v>
      </c>
      <c r="BU13" s="17">
        <v>3.6988728316366501E-2</v>
      </c>
      <c r="BV13" s="17"/>
      <c r="BW13" s="17">
        <v>6.2173413675828397E-2</v>
      </c>
      <c r="BX13" s="17">
        <v>2.9312777761323901E-2</v>
      </c>
      <c r="BY13" s="17">
        <v>1.9044670793233898E-2</v>
      </c>
      <c r="BZ13" s="17">
        <v>2.7948306108845099E-2</v>
      </c>
      <c r="CA13" s="17">
        <v>2.6609568923255299E-2</v>
      </c>
      <c r="CB13" s="17">
        <v>3.4406053540176999E-2</v>
      </c>
      <c r="CC13" s="17">
        <v>1.7742576370902301E-2</v>
      </c>
      <c r="CD13" s="17">
        <v>0</v>
      </c>
      <c r="CE13" s="17"/>
      <c r="CF13" s="17">
        <v>5.5047034585285801E-2</v>
      </c>
      <c r="CG13" s="17">
        <v>2.5189139407349501E-2</v>
      </c>
      <c r="CH13" s="17">
        <v>1.9525111536495499E-2</v>
      </c>
      <c r="CI13" s="17">
        <v>2.9622266827196E-2</v>
      </c>
      <c r="CJ13" s="17">
        <v>2.4632889903381701E-2</v>
      </c>
      <c r="CK13" s="17"/>
      <c r="CL13" s="17">
        <v>7.3743512263555796E-3</v>
      </c>
      <c r="CM13" s="17"/>
      <c r="CN13" s="17">
        <v>2.1606697029865299E-2</v>
      </c>
      <c r="CO13" s="17">
        <v>3.5408890510162001E-2</v>
      </c>
      <c r="CP13" s="17">
        <v>2.9026273277546099E-2</v>
      </c>
    </row>
    <row r="14" spans="2:94" x14ac:dyDescent="0.35">
      <c r="B14" s="18" t="s">
        <v>432</v>
      </c>
      <c r="C14" s="17">
        <v>4.8005719727644801E-3</v>
      </c>
      <c r="D14" s="17">
        <v>5.3494251429356699E-3</v>
      </c>
      <c r="E14" s="17">
        <v>4.3077069544550503E-3</v>
      </c>
      <c r="F14" s="17"/>
      <c r="G14" s="17">
        <v>6.0663084541382204E-3</v>
      </c>
      <c r="H14" s="17">
        <v>4.7621948218674699E-3</v>
      </c>
      <c r="I14" s="17">
        <v>5.00394136068949E-3</v>
      </c>
      <c r="J14" s="17">
        <v>0</v>
      </c>
      <c r="K14" s="17">
        <v>9.5792476713664095E-3</v>
      </c>
      <c r="L14" s="17">
        <v>4.61082146796803E-3</v>
      </c>
      <c r="M14" s="17"/>
      <c r="N14" s="17">
        <v>4.7682773839999E-3</v>
      </c>
      <c r="O14" s="17">
        <v>6.5516201695572599E-3</v>
      </c>
      <c r="P14" s="17">
        <v>3.78695161539804E-3</v>
      </c>
      <c r="Q14" s="17">
        <v>3.8571340500757299E-3</v>
      </c>
      <c r="R14" s="17"/>
      <c r="S14" s="17">
        <v>3.4525778569452501E-3</v>
      </c>
      <c r="T14" s="17">
        <v>6.0359562873674201E-3</v>
      </c>
      <c r="U14" s="17">
        <v>5.6199099262490603E-3</v>
      </c>
      <c r="V14" s="17">
        <v>3.9297028866057604E-3</v>
      </c>
      <c r="W14" s="17">
        <v>0</v>
      </c>
      <c r="X14" s="17">
        <v>4.5411729194001901E-3</v>
      </c>
      <c r="Y14" s="17">
        <v>4.93916198158515E-3</v>
      </c>
      <c r="Z14" s="17">
        <v>0</v>
      </c>
      <c r="AA14" s="17">
        <v>3.5512368084395802E-3</v>
      </c>
      <c r="AB14" s="17">
        <v>1.0673349403772899E-2</v>
      </c>
      <c r="AC14" s="17">
        <v>8.0596769216000098E-3</v>
      </c>
      <c r="AD14" s="17"/>
      <c r="AE14" s="17">
        <v>8.5352258716250504E-3</v>
      </c>
      <c r="AF14" s="17">
        <v>2.1893772846346801E-3</v>
      </c>
      <c r="AG14" s="17">
        <v>2.9818839520070802E-3</v>
      </c>
      <c r="AH14" s="17"/>
      <c r="AI14" s="17">
        <v>1.02820013527887E-2</v>
      </c>
      <c r="AJ14" s="17">
        <v>0</v>
      </c>
      <c r="AK14" s="17">
        <v>0</v>
      </c>
      <c r="AL14" s="17">
        <v>2.26804599580736E-2</v>
      </c>
      <c r="AM14" s="17">
        <v>0</v>
      </c>
      <c r="AN14" s="17"/>
      <c r="AO14" s="17">
        <v>9.5387574957106498E-3</v>
      </c>
      <c r="AP14" s="17">
        <v>2.2513564008057301E-3</v>
      </c>
      <c r="AQ14" s="17">
        <v>0</v>
      </c>
      <c r="AR14" s="17"/>
      <c r="AS14" s="17">
        <v>5.7591330796583099E-3</v>
      </c>
      <c r="AT14" s="17">
        <v>7.67410167193957E-3</v>
      </c>
      <c r="AU14" s="17">
        <v>1.5332211856388101E-3</v>
      </c>
      <c r="AV14" s="17">
        <v>3.6822164168958098E-3</v>
      </c>
      <c r="AW14" s="17">
        <v>0</v>
      </c>
      <c r="AX14" s="17"/>
      <c r="AY14" s="17">
        <v>0</v>
      </c>
      <c r="AZ14" s="17">
        <v>1.14228610816815E-2</v>
      </c>
      <c r="BA14" s="17">
        <v>0</v>
      </c>
      <c r="BB14" s="17">
        <v>0</v>
      </c>
      <c r="BC14" s="17">
        <v>3.7587120577166201E-3</v>
      </c>
      <c r="BD14" s="17">
        <v>3.5985369061894098E-3</v>
      </c>
      <c r="BE14" s="17">
        <v>8.6683147871055993E-3</v>
      </c>
      <c r="BF14" s="17">
        <v>5.7554097065168203E-3</v>
      </c>
      <c r="BG14" s="17">
        <v>0</v>
      </c>
      <c r="BH14" s="17">
        <v>0</v>
      </c>
      <c r="BI14" s="17">
        <v>1.58588988259908E-2</v>
      </c>
      <c r="BJ14" s="17">
        <v>0</v>
      </c>
      <c r="BK14" s="17">
        <v>1.08040489508616E-2</v>
      </c>
      <c r="BL14" s="17">
        <v>0</v>
      </c>
      <c r="BM14" s="17">
        <v>0</v>
      </c>
      <c r="BN14" s="17">
        <v>0</v>
      </c>
      <c r="BO14" s="17"/>
      <c r="BP14" s="17">
        <v>3.6888876315806199E-3</v>
      </c>
      <c r="BQ14" s="17">
        <v>8.0177428546105902E-3</v>
      </c>
      <c r="BR14" s="17">
        <v>0</v>
      </c>
      <c r="BS14" s="17">
        <v>2.2131626955895702E-3</v>
      </c>
      <c r="BT14" s="17">
        <v>7.8452299976429392E-3</v>
      </c>
      <c r="BU14" s="17">
        <v>9.4511724902284593E-3</v>
      </c>
      <c r="BV14" s="17"/>
      <c r="BW14" s="17">
        <v>1.4668879737181E-2</v>
      </c>
      <c r="BX14" s="17">
        <v>3.4461484119199101E-3</v>
      </c>
      <c r="BY14" s="17">
        <v>4.3248012411490101E-3</v>
      </c>
      <c r="BZ14" s="17">
        <v>4.9754522605338003E-3</v>
      </c>
      <c r="CA14" s="17">
        <v>8.3388559223460494E-3</v>
      </c>
      <c r="CB14" s="17">
        <v>0</v>
      </c>
      <c r="CC14" s="17">
        <v>1.9099249302524601E-2</v>
      </c>
      <c r="CD14" s="17">
        <v>0</v>
      </c>
      <c r="CE14" s="17"/>
      <c r="CF14" s="17">
        <v>1.07798386530925E-2</v>
      </c>
      <c r="CG14" s="17">
        <v>2.6040952183446499E-3</v>
      </c>
      <c r="CH14" s="17">
        <v>5.8755420185494798E-3</v>
      </c>
      <c r="CI14" s="17">
        <v>2.7585189535198899E-3</v>
      </c>
      <c r="CJ14" s="17">
        <v>1.12630174241254E-2</v>
      </c>
      <c r="CK14" s="17"/>
      <c r="CL14" s="17">
        <v>3.4220165936008802E-3</v>
      </c>
      <c r="CM14" s="17"/>
      <c r="CN14" s="17">
        <v>2.3773038772102999E-3</v>
      </c>
      <c r="CO14" s="17">
        <v>7.0831571447602E-3</v>
      </c>
      <c r="CP14" s="17">
        <v>8.5248170674969807E-3</v>
      </c>
    </row>
    <row r="15" spans="2:94" x14ac:dyDescent="0.35">
      <c r="B15" s="18" t="s">
        <v>433</v>
      </c>
      <c r="C15" s="17">
        <v>1.9298718926591098E-2</v>
      </c>
      <c r="D15" s="17">
        <v>3.0435098925172901E-2</v>
      </c>
      <c r="E15" s="17">
        <v>8.6856341125505498E-3</v>
      </c>
      <c r="F15" s="17"/>
      <c r="G15" s="17">
        <v>3.2116736903708598E-3</v>
      </c>
      <c r="H15" s="17">
        <v>1.36778170058897E-2</v>
      </c>
      <c r="I15" s="17">
        <v>1.6603111871522101E-2</v>
      </c>
      <c r="J15" s="17">
        <v>2.4707760092496998E-2</v>
      </c>
      <c r="K15" s="17">
        <v>3.3486045376707602E-2</v>
      </c>
      <c r="L15" s="17">
        <v>2.2644668639167101E-2</v>
      </c>
      <c r="M15" s="17"/>
      <c r="N15" s="17">
        <v>2.8112971985515298E-2</v>
      </c>
      <c r="O15" s="17">
        <v>1.5887486262169299E-2</v>
      </c>
      <c r="P15" s="17">
        <v>1.67478063660799E-2</v>
      </c>
      <c r="Q15" s="17">
        <v>1.5669535487566999E-2</v>
      </c>
      <c r="R15" s="17"/>
      <c r="S15" s="17">
        <v>3.0757654790520899E-3</v>
      </c>
      <c r="T15" s="17">
        <v>3.0296473114089398E-2</v>
      </c>
      <c r="U15" s="17">
        <v>4.9659549103053301E-3</v>
      </c>
      <c r="V15" s="17">
        <v>2.4192702942709501E-2</v>
      </c>
      <c r="W15" s="17">
        <v>1.97080390724475E-2</v>
      </c>
      <c r="X15" s="17">
        <v>2.9284036594994001E-2</v>
      </c>
      <c r="Y15" s="17">
        <v>2.0032802702759499E-2</v>
      </c>
      <c r="Z15" s="17">
        <v>3.4066078903812101E-2</v>
      </c>
      <c r="AA15" s="17">
        <v>1.8160325914768499E-2</v>
      </c>
      <c r="AB15" s="17">
        <v>2.08957749790975E-2</v>
      </c>
      <c r="AC15" s="17">
        <v>1.8241260997196401E-2</v>
      </c>
      <c r="AD15" s="17"/>
      <c r="AE15" s="17">
        <v>3.8840316576561902E-2</v>
      </c>
      <c r="AF15" s="17">
        <v>7.6493729692786996E-3</v>
      </c>
      <c r="AG15" s="17">
        <v>1.4961166601036699E-2</v>
      </c>
      <c r="AH15" s="17"/>
      <c r="AI15" s="17">
        <v>3.6319546342363798E-2</v>
      </c>
      <c r="AJ15" s="17">
        <v>3.6944708171645401E-3</v>
      </c>
      <c r="AK15" s="17">
        <v>1.1767015646176399E-2</v>
      </c>
      <c r="AL15" s="17">
        <v>7.3849918836481801E-2</v>
      </c>
      <c r="AM15" s="17">
        <v>1.89690129284967E-2</v>
      </c>
      <c r="AN15" s="17"/>
      <c r="AO15" s="17">
        <v>2.2829781372487201E-2</v>
      </c>
      <c r="AP15" s="17">
        <v>2.7536608925484499E-3</v>
      </c>
      <c r="AQ15" s="17">
        <v>7.5508071982977199E-3</v>
      </c>
      <c r="AR15" s="17"/>
      <c r="AS15" s="17">
        <v>1.0779110271853199E-2</v>
      </c>
      <c r="AT15" s="17">
        <v>2.56152574688202E-2</v>
      </c>
      <c r="AU15" s="17">
        <v>1.22391330211871E-2</v>
      </c>
      <c r="AV15" s="17">
        <v>2.77809740462691E-2</v>
      </c>
      <c r="AW15" s="17">
        <v>3.3306497716511202E-2</v>
      </c>
      <c r="AX15" s="17"/>
      <c r="AY15" s="17">
        <v>0.12969164684219101</v>
      </c>
      <c r="AZ15" s="17">
        <v>3.8828010554588697E-2</v>
      </c>
      <c r="BA15" s="17">
        <v>3.2214337540149601E-2</v>
      </c>
      <c r="BB15" s="17">
        <v>0</v>
      </c>
      <c r="BC15" s="17">
        <v>4.1210150926733798E-3</v>
      </c>
      <c r="BD15" s="17">
        <v>2.8323327886324402E-2</v>
      </c>
      <c r="BE15" s="17">
        <v>1.36132087951223E-2</v>
      </c>
      <c r="BF15" s="17">
        <v>1.10165561592838E-2</v>
      </c>
      <c r="BG15" s="17">
        <v>1.9184964106649199E-2</v>
      </c>
      <c r="BH15" s="17">
        <v>2.4397712096140198E-2</v>
      </c>
      <c r="BI15" s="17">
        <v>9.9505984492642401E-3</v>
      </c>
      <c r="BJ15" s="17">
        <v>1.4661490588431801E-2</v>
      </c>
      <c r="BK15" s="17">
        <v>3.8053072022995703E-2</v>
      </c>
      <c r="BL15" s="17">
        <v>0</v>
      </c>
      <c r="BM15" s="17">
        <v>0</v>
      </c>
      <c r="BN15" s="17">
        <v>1.1236472903298701E-2</v>
      </c>
      <c r="BO15" s="17"/>
      <c r="BP15" s="17">
        <v>5.3032415056224599E-3</v>
      </c>
      <c r="BQ15" s="17">
        <v>1.7847785161359798E-2</v>
      </c>
      <c r="BR15" s="17">
        <v>3.1215702759434201E-2</v>
      </c>
      <c r="BS15" s="17">
        <v>2.9537424721533301E-2</v>
      </c>
      <c r="BT15" s="17">
        <v>2.0972889294199399E-2</v>
      </c>
      <c r="BU15" s="17">
        <v>1.6229606215818801E-2</v>
      </c>
      <c r="BV15" s="17"/>
      <c r="BW15" s="17">
        <v>3.4258533005553198E-2</v>
      </c>
      <c r="BX15" s="17">
        <v>1.26652920523733E-2</v>
      </c>
      <c r="BY15" s="17">
        <v>2.4015047464688501E-2</v>
      </c>
      <c r="BZ15" s="17">
        <v>2.3390821932137301E-2</v>
      </c>
      <c r="CA15" s="17">
        <v>1.45371832896796E-2</v>
      </c>
      <c r="CB15" s="17">
        <v>4.5269348899633299E-2</v>
      </c>
      <c r="CC15" s="17">
        <v>0</v>
      </c>
      <c r="CD15" s="17">
        <v>0</v>
      </c>
      <c r="CE15" s="17"/>
      <c r="CF15" s="17">
        <v>4.6516310506358599E-3</v>
      </c>
      <c r="CG15" s="17">
        <v>2.19279701676235E-2</v>
      </c>
      <c r="CH15" s="17">
        <v>1.7661071366691102E-2</v>
      </c>
      <c r="CI15" s="17">
        <v>1.48172502764183E-2</v>
      </c>
      <c r="CJ15" s="17">
        <v>5.9956326593684599E-2</v>
      </c>
      <c r="CK15" s="17"/>
      <c r="CL15" s="17">
        <v>1.4817423641513901E-2</v>
      </c>
      <c r="CM15" s="17"/>
      <c r="CN15" s="17">
        <v>1.6568934201036899E-2</v>
      </c>
      <c r="CO15" s="17">
        <v>1.9213956687407999E-2</v>
      </c>
      <c r="CP15" s="17">
        <v>2.56228320029309E-2</v>
      </c>
    </row>
    <row r="16" spans="2:94" x14ac:dyDescent="0.35">
      <c r="B16" s="18" t="s">
        <v>203</v>
      </c>
      <c r="C16" s="19">
        <v>4.4574482799411598E-2</v>
      </c>
      <c r="D16" s="19">
        <v>3.2687579224745897E-2</v>
      </c>
      <c r="E16" s="19">
        <v>5.6414093347210099E-2</v>
      </c>
      <c r="F16" s="19"/>
      <c r="G16" s="19">
        <v>3.1014490916441598E-2</v>
      </c>
      <c r="H16" s="19">
        <v>3.9047509198871101E-2</v>
      </c>
      <c r="I16" s="19">
        <v>4.4152525571514903E-2</v>
      </c>
      <c r="J16" s="19">
        <v>4.7891880388196903E-2</v>
      </c>
      <c r="K16" s="19">
        <v>4.1753093437696398E-2</v>
      </c>
      <c r="L16" s="19">
        <v>5.7410928089530099E-2</v>
      </c>
      <c r="M16" s="19"/>
      <c r="N16" s="19">
        <v>2.3900732774556802E-2</v>
      </c>
      <c r="O16" s="19">
        <v>3.5466314987124901E-2</v>
      </c>
      <c r="P16" s="19">
        <v>3.7200705951424197E-2</v>
      </c>
      <c r="Q16" s="19">
        <v>8.4629458983953507E-2</v>
      </c>
      <c r="R16" s="19"/>
      <c r="S16" s="19">
        <v>5.3147390863755299E-2</v>
      </c>
      <c r="T16" s="19">
        <v>4.1072253605102298E-2</v>
      </c>
      <c r="U16" s="19">
        <v>4.1812237287252703E-2</v>
      </c>
      <c r="V16" s="19">
        <v>3.0485225678987499E-2</v>
      </c>
      <c r="W16" s="19">
        <v>5.5414985904170801E-2</v>
      </c>
      <c r="X16" s="19">
        <v>3.8808395277199502E-2</v>
      </c>
      <c r="Y16" s="19">
        <v>4.6360023593362498E-2</v>
      </c>
      <c r="Z16" s="19">
        <v>3.6003933035045697E-2</v>
      </c>
      <c r="AA16" s="19">
        <v>6.5755097349196601E-2</v>
      </c>
      <c r="AB16" s="19">
        <v>4.2504976697384497E-2</v>
      </c>
      <c r="AC16" s="19">
        <v>1.7319669762813399E-2</v>
      </c>
      <c r="AD16" s="19"/>
      <c r="AE16" s="19">
        <v>4.0765387455102303E-2</v>
      </c>
      <c r="AF16" s="19">
        <v>3.5082261495608703E-2</v>
      </c>
      <c r="AG16" s="19">
        <v>7.4967509648260502E-2</v>
      </c>
      <c r="AH16" s="19"/>
      <c r="AI16" s="19">
        <v>4.6555920238611499E-2</v>
      </c>
      <c r="AJ16" s="19">
        <v>2.7364960899760898E-2</v>
      </c>
      <c r="AK16" s="19">
        <v>5.2458950308944801E-3</v>
      </c>
      <c r="AL16" s="19">
        <v>2.1820793720046399E-2</v>
      </c>
      <c r="AM16" s="19">
        <v>8.3209388807832005E-2</v>
      </c>
      <c r="AN16" s="19"/>
      <c r="AO16" s="19">
        <v>4.6773864012662099E-2</v>
      </c>
      <c r="AP16" s="19">
        <v>2.4838755860981901E-2</v>
      </c>
      <c r="AQ16" s="19">
        <v>8.0322709537669797E-3</v>
      </c>
      <c r="AR16" s="19"/>
      <c r="AS16" s="19">
        <v>7.3438656243931394E-2</v>
      </c>
      <c r="AT16" s="19">
        <v>3.7149894912969203E-2</v>
      </c>
      <c r="AU16" s="19">
        <v>3.1780319245662998E-2</v>
      </c>
      <c r="AV16" s="19">
        <v>1.3230235980482801E-2</v>
      </c>
      <c r="AW16" s="19">
        <v>0</v>
      </c>
      <c r="AX16" s="19"/>
      <c r="AY16" s="19">
        <v>0.13169687254606799</v>
      </c>
      <c r="AZ16" s="19">
        <v>5.4082787087856903E-2</v>
      </c>
      <c r="BA16" s="19">
        <v>6.5889331338854107E-2</v>
      </c>
      <c r="BB16" s="19">
        <v>8.7439097712630101E-2</v>
      </c>
      <c r="BC16" s="19">
        <v>3.3107743556069297E-2</v>
      </c>
      <c r="BD16" s="19">
        <v>3.7404766977833501E-2</v>
      </c>
      <c r="BE16" s="19">
        <v>5.34863973269772E-2</v>
      </c>
      <c r="BF16" s="19">
        <v>1.8081862954881602E-2</v>
      </c>
      <c r="BG16" s="19">
        <v>3.4234775967242601E-2</v>
      </c>
      <c r="BH16" s="19">
        <v>2.5057010634880202E-2</v>
      </c>
      <c r="BI16" s="19">
        <v>1.6436533726064101E-2</v>
      </c>
      <c r="BJ16" s="19">
        <v>2.15907016276814E-2</v>
      </c>
      <c r="BK16" s="19">
        <v>1.9520166215915E-2</v>
      </c>
      <c r="BL16" s="19">
        <v>5.0256438043605099E-2</v>
      </c>
      <c r="BM16" s="19">
        <v>0</v>
      </c>
      <c r="BN16" s="19">
        <v>0</v>
      </c>
      <c r="BO16" s="19"/>
      <c r="BP16" s="19">
        <v>4.4225571305089702E-2</v>
      </c>
      <c r="BQ16" s="19">
        <v>5.4160373081184598E-2</v>
      </c>
      <c r="BR16" s="19">
        <v>4.5919734600455703E-2</v>
      </c>
      <c r="BS16" s="19">
        <v>4.0243201247358099E-2</v>
      </c>
      <c r="BT16" s="19">
        <v>2.3276729164158599E-2</v>
      </c>
      <c r="BU16" s="19">
        <v>5.1552627370946902E-2</v>
      </c>
      <c r="BV16" s="19"/>
      <c r="BW16" s="19">
        <v>2.8806288548905601E-2</v>
      </c>
      <c r="BX16" s="19">
        <v>4.2617530354036502E-2</v>
      </c>
      <c r="BY16" s="19">
        <v>2.9926376209133999E-2</v>
      </c>
      <c r="BZ16" s="19">
        <v>3.8821010698387899E-2</v>
      </c>
      <c r="CA16" s="19">
        <v>3.2206581181296802E-2</v>
      </c>
      <c r="CB16" s="19">
        <v>3.4082901348231699E-2</v>
      </c>
      <c r="CC16" s="19">
        <v>6.3277269474865505E-2</v>
      </c>
      <c r="CD16" s="19">
        <v>9.3223334653597903E-2</v>
      </c>
      <c r="CE16" s="19"/>
      <c r="CF16" s="19">
        <v>5.0606574423962401E-2</v>
      </c>
      <c r="CG16" s="19">
        <v>2.9244051542370302E-2</v>
      </c>
      <c r="CH16" s="19">
        <v>4.5039962908222299E-2</v>
      </c>
      <c r="CI16" s="19">
        <v>5.64500601836904E-2</v>
      </c>
      <c r="CJ16" s="19">
        <v>0.134738951921861</v>
      </c>
      <c r="CK16" s="19"/>
      <c r="CL16" s="19">
        <v>1.9979065250968701E-2</v>
      </c>
      <c r="CM16" s="19"/>
      <c r="CN16" s="19">
        <v>4.2823632736153E-2</v>
      </c>
      <c r="CO16" s="19">
        <v>5.7036087115780801E-2</v>
      </c>
      <c r="CP16" s="19">
        <v>3.8599363736891802E-2</v>
      </c>
    </row>
    <row r="17" spans="2:2" x14ac:dyDescent="0.35">
      <c r="B17" s="16" t="s">
        <v>225</v>
      </c>
    </row>
    <row r="18" spans="2:2" x14ac:dyDescent="0.35">
      <c r="B18" t="s">
        <v>126</v>
      </c>
    </row>
    <row r="19" spans="2:2" x14ac:dyDescent="0.35">
      <c r="B19" t="s">
        <v>127</v>
      </c>
    </row>
    <row r="21" spans="2:2" x14ac:dyDescent="0.35">
      <c r="B21"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CP22"/>
  <sheetViews>
    <sheetView showGridLines="0" topLeftCell="A9" workbookViewId="0">
      <pane xSplit="2" topLeftCell="W1" activePane="topRight" state="frozen"/>
      <selection pane="topRight" activeCell="B22" sqref="B22"/>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ht="87" x14ac:dyDescent="0.35">
      <c r="B9" s="18" t="s">
        <v>441</v>
      </c>
      <c r="C9" s="17">
        <v>8.1889001458502794E-2</v>
      </c>
      <c r="D9" s="17">
        <v>8.9850872073278396E-2</v>
      </c>
      <c r="E9" s="17">
        <v>7.4271763728158594E-2</v>
      </c>
      <c r="F9" s="17"/>
      <c r="G9" s="17">
        <v>0.108383870836761</v>
      </c>
      <c r="H9" s="17">
        <v>0.103882955227607</v>
      </c>
      <c r="I9" s="17">
        <v>8.2749479702296402E-2</v>
      </c>
      <c r="J9" s="17">
        <v>8.5034746792646096E-2</v>
      </c>
      <c r="K9" s="17">
        <v>6.4879467591489604E-2</v>
      </c>
      <c r="L9" s="17">
        <v>5.4331498769074602E-2</v>
      </c>
      <c r="M9" s="17"/>
      <c r="N9" s="17">
        <v>8.8746467404058199E-2</v>
      </c>
      <c r="O9" s="17">
        <v>7.6571098265728305E-2</v>
      </c>
      <c r="P9" s="17">
        <v>8.6822283644058307E-2</v>
      </c>
      <c r="Q9" s="17">
        <v>7.6739113621443103E-2</v>
      </c>
      <c r="R9" s="17"/>
      <c r="S9" s="17">
        <v>8.6873062182914795E-2</v>
      </c>
      <c r="T9" s="17">
        <v>7.7592114630978204E-2</v>
      </c>
      <c r="U9" s="17">
        <v>6.2569358263148397E-2</v>
      </c>
      <c r="V9" s="17">
        <v>6.9953716496543902E-2</v>
      </c>
      <c r="W9" s="17">
        <v>8.8737261196843206E-2</v>
      </c>
      <c r="X9" s="17">
        <v>7.8832908322624295E-2</v>
      </c>
      <c r="Y9" s="17">
        <v>8.6273306697113902E-2</v>
      </c>
      <c r="Z9" s="17">
        <v>4.6497340802559801E-2</v>
      </c>
      <c r="AA9" s="17">
        <v>0.10831450344730301</v>
      </c>
      <c r="AB9" s="17">
        <v>9.0148212804568903E-2</v>
      </c>
      <c r="AC9" s="17">
        <v>7.57930909719257E-2</v>
      </c>
      <c r="AD9" s="17"/>
      <c r="AE9" s="17">
        <v>6.6578941604344799E-2</v>
      </c>
      <c r="AF9" s="17">
        <v>9.5572063881355196E-2</v>
      </c>
      <c r="AG9" s="17">
        <v>7.5719001748534895E-2</v>
      </c>
      <c r="AH9" s="17"/>
      <c r="AI9" s="17">
        <v>7.93214733362409E-2</v>
      </c>
      <c r="AJ9" s="17">
        <v>0.100672949464527</v>
      </c>
      <c r="AK9" s="17">
        <v>8.3144338380820498E-2</v>
      </c>
      <c r="AL9" s="17">
        <v>0</v>
      </c>
      <c r="AM9" s="17">
        <v>6.8447053956991299E-2</v>
      </c>
      <c r="AN9" s="17"/>
      <c r="AO9" s="17">
        <v>9.0536480124858806E-2</v>
      </c>
      <c r="AP9" s="17">
        <v>8.7390800118996095E-2</v>
      </c>
      <c r="AQ9" s="17">
        <v>0.112220896604703</v>
      </c>
      <c r="AR9" s="17"/>
      <c r="AS9" s="17">
        <v>8.5755404633404406E-2</v>
      </c>
      <c r="AT9" s="17">
        <v>8.0165337055431093E-2</v>
      </c>
      <c r="AU9" s="17">
        <v>7.9556171026051198E-2</v>
      </c>
      <c r="AV9" s="17">
        <v>8.3812059278791401E-2</v>
      </c>
      <c r="AW9" s="17">
        <v>6.3403610465952207E-2</v>
      </c>
      <c r="AX9" s="17"/>
      <c r="AY9" s="17">
        <v>0.13036090358368399</v>
      </c>
      <c r="AZ9" s="17">
        <v>8.2420066829114694E-2</v>
      </c>
      <c r="BA9" s="17">
        <v>7.9892928250246895E-2</v>
      </c>
      <c r="BB9" s="17">
        <v>6.4762220080849697E-2</v>
      </c>
      <c r="BC9" s="17">
        <v>9.3409706726346006E-2</v>
      </c>
      <c r="BD9" s="17">
        <v>9.3334946780108397E-2</v>
      </c>
      <c r="BE9" s="17">
        <v>8.1511424377265398E-2</v>
      </c>
      <c r="BF9" s="17">
        <v>5.8674874556389901E-2</v>
      </c>
      <c r="BG9" s="17">
        <v>7.7541510456298895E-2</v>
      </c>
      <c r="BH9" s="17">
        <v>9.49723502894321E-2</v>
      </c>
      <c r="BI9" s="17">
        <v>7.4807947799306607E-2</v>
      </c>
      <c r="BJ9" s="17">
        <v>7.57441494664607E-2</v>
      </c>
      <c r="BK9" s="17">
        <v>6.1645589648626299E-2</v>
      </c>
      <c r="BL9" s="17">
        <v>6.0623930662437403E-2</v>
      </c>
      <c r="BM9" s="17">
        <v>0.17009326183498499</v>
      </c>
      <c r="BN9" s="17">
        <v>0.101488414926436</v>
      </c>
      <c r="BO9" s="17"/>
      <c r="BP9" s="17">
        <v>0.111451523086632</v>
      </c>
      <c r="BQ9" s="17">
        <v>7.8822579852834307E-2</v>
      </c>
      <c r="BR9" s="17">
        <v>6.27962026505587E-2</v>
      </c>
      <c r="BS9" s="17">
        <v>7.8048166891565796E-2</v>
      </c>
      <c r="BT9" s="17">
        <v>4.3979300266396598E-2</v>
      </c>
      <c r="BU9" s="17">
        <v>0.108003233300868</v>
      </c>
      <c r="BV9" s="17"/>
      <c r="BW9" s="17">
        <v>0.157311002817354</v>
      </c>
      <c r="BX9" s="17">
        <v>7.10492462269047E-2</v>
      </c>
      <c r="BY9" s="17">
        <v>8.4116208031967801E-2</v>
      </c>
      <c r="BZ9" s="17">
        <v>7.3560576332646205E-2</v>
      </c>
      <c r="CA9" s="17">
        <v>7.1755082062455497E-2</v>
      </c>
      <c r="CB9" s="17">
        <v>9.8390115381974494E-2</v>
      </c>
      <c r="CC9" s="17">
        <v>0.106930909589284</v>
      </c>
      <c r="CD9" s="17">
        <v>9.9222778530254893E-2</v>
      </c>
      <c r="CE9" s="17"/>
      <c r="CF9" s="17">
        <v>0.12043896822700299</v>
      </c>
      <c r="CG9" s="17">
        <v>8.0204755956412105E-2</v>
      </c>
      <c r="CH9" s="17">
        <v>7.34191896935633E-2</v>
      </c>
      <c r="CI9" s="17">
        <v>8.24738491217165E-2</v>
      </c>
      <c r="CJ9" s="17">
        <v>9.4832929109316996E-2</v>
      </c>
      <c r="CK9" s="17"/>
      <c r="CL9" s="17">
        <v>0.112325661584253</v>
      </c>
      <c r="CM9" s="17"/>
      <c r="CN9" s="17">
        <v>7.6105270465727307E-2</v>
      </c>
      <c r="CO9" s="17">
        <v>8.5166890640694298E-2</v>
      </c>
      <c r="CP9" s="17">
        <v>9.2497618573614604E-2</v>
      </c>
    </row>
    <row r="10" spans="2:94" ht="72.5" x14ac:dyDescent="0.35">
      <c r="B10" s="18" t="s">
        <v>442</v>
      </c>
      <c r="C10" s="17">
        <v>0.26058196555695801</v>
      </c>
      <c r="D10" s="17">
        <v>0.25609465083150301</v>
      </c>
      <c r="E10" s="17">
        <v>0.263072605132674</v>
      </c>
      <c r="F10" s="17"/>
      <c r="G10" s="17">
        <v>0.244009817494246</v>
      </c>
      <c r="H10" s="17">
        <v>0.274593512011091</v>
      </c>
      <c r="I10" s="17">
        <v>0.29537041157153898</v>
      </c>
      <c r="J10" s="17">
        <v>0.28151705049555198</v>
      </c>
      <c r="K10" s="17">
        <v>0.23593459813210599</v>
      </c>
      <c r="L10" s="17">
        <v>0.23141152359450401</v>
      </c>
      <c r="M10" s="17"/>
      <c r="N10" s="17">
        <v>0.26221789251616001</v>
      </c>
      <c r="O10" s="17">
        <v>0.27183342079031197</v>
      </c>
      <c r="P10" s="17">
        <v>0.25291910633075598</v>
      </c>
      <c r="Q10" s="17">
        <v>0.251287264219684</v>
      </c>
      <c r="R10" s="17"/>
      <c r="S10" s="17">
        <v>0.232911552358848</v>
      </c>
      <c r="T10" s="17">
        <v>0.27494002645848598</v>
      </c>
      <c r="U10" s="17">
        <v>0.27052594839568</v>
      </c>
      <c r="V10" s="17">
        <v>0.281272846115107</v>
      </c>
      <c r="W10" s="17">
        <v>0.277731237360543</v>
      </c>
      <c r="X10" s="17">
        <v>0.26250309695845703</v>
      </c>
      <c r="Y10" s="17">
        <v>0.25039303148564201</v>
      </c>
      <c r="Z10" s="17">
        <v>0.26878044648291199</v>
      </c>
      <c r="AA10" s="17">
        <v>0.215462404966519</v>
      </c>
      <c r="AB10" s="17">
        <v>0.28729717915254199</v>
      </c>
      <c r="AC10" s="17">
        <v>0.280999953626484</v>
      </c>
      <c r="AD10" s="17"/>
      <c r="AE10" s="17">
        <v>0.25146682339180998</v>
      </c>
      <c r="AF10" s="17">
        <v>0.26406579771159699</v>
      </c>
      <c r="AG10" s="17">
        <v>0.27392515226988801</v>
      </c>
      <c r="AH10" s="17"/>
      <c r="AI10" s="17">
        <v>0.24428292619282199</v>
      </c>
      <c r="AJ10" s="17">
        <v>0.278000727045072</v>
      </c>
      <c r="AK10" s="17">
        <v>0.22919025428211801</v>
      </c>
      <c r="AL10" s="17">
        <v>0.31169296900528998</v>
      </c>
      <c r="AM10" s="17">
        <v>0.27201194479187402</v>
      </c>
      <c r="AN10" s="17"/>
      <c r="AO10" s="17">
        <v>0.20305919713346901</v>
      </c>
      <c r="AP10" s="17">
        <v>0.30327304010199901</v>
      </c>
      <c r="AQ10" s="17">
        <v>0.20359631327668301</v>
      </c>
      <c r="AR10" s="17"/>
      <c r="AS10" s="17">
        <v>0.26742853679932599</v>
      </c>
      <c r="AT10" s="17">
        <v>0.27211280265663301</v>
      </c>
      <c r="AU10" s="17">
        <v>0.26648443256723497</v>
      </c>
      <c r="AV10" s="17">
        <v>0.26301283406004</v>
      </c>
      <c r="AW10" s="17">
        <v>0.29721834877980102</v>
      </c>
      <c r="AX10" s="17"/>
      <c r="AY10" s="17">
        <v>0.25043685911393998</v>
      </c>
      <c r="AZ10" s="17">
        <v>0.243180308264518</v>
      </c>
      <c r="BA10" s="17">
        <v>0.27525827064097302</v>
      </c>
      <c r="BB10" s="17">
        <v>0.26752001956826199</v>
      </c>
      <c r="BC10" s="17">
        <v>0.26017345855464202</v>
      </c>
      <c r="BD10" s="17">
        <v>0.28215875416319502</v>
      </c>
      <c r="BE10" s="17">
        <v>0.242292863234784</v>
      </c>
      <c r="BF10" s="17">
        <v>0.28776064916830701</v>
      </c>
      <c r="BG10" s="17">
        <v>0.27131355013148101</v>
      </c>
      <c r="BH10" s="17">
        <v>0.23777102965733499</v>
      </c>
      <c r="BI10" s="17">
        <v>0.21748187481265799</v>
      </c>
      <c r="BJ10" s="17">
        <v>0.291087955455412</v>
      </c>
      <c r="BK10" s="17">
        <v>0.255238170397244</v>
      </c>
      <c r="BL10" s="17">
        <v>0.29057414941854198</v>
      </c>
      <c r="BM10" s="17">
        <v>0.233577044899477</v>
      </c>
      <c r="BN10" s="17">
        <v>0.27705673496932698</v>
      </c>
      <c r="BO10" s="17"/>
      <c r="BP10" s="17">
        <v>0.224484849072427</v>
      </c>
      <c r="BQ10" s="17">
        <v>0.26054342234351602</v>
      </c>
      <c r="BR10" s="17">
        <v>0.26136271897740798</v>
      </c>
      <c r="BS10" s="17">
        <v>0.29160966488460399</v>
      </c>
      <c r="BT10" s="17">
        <v>0.276954073706634</v>
      </c>
      <c r="BU10" s="17">
        <v>0.26017122930191799</v>
      </c>
      <c r="BV10" s="17"/>
      <c r="BW10" s="17">
        <v>0.18371588890691001</v>
      </c>
      <c r="BX10" s="17">
        <v>0.26776142093559102</v>
      </c>
      <c r="BY10" s="17">
        <v>0.27084653038269701</v>
      </c>
      <c r="BZ10" s="17">
        <v>0.24569850076387101</v>
      </c>
      <c r="CA10" s="17">
        <v>0.28018855181989699</v>
      </c>
      <c r="CB10" s="17">
        <v>0.255174711119733</v>
      </c>
      <c r="CC10" s="17">
        <v>0.26000051140713898</v>
      </c>
      <c r="CD10" s="17">
        <v>0.24215662375562899</v>
      </c>
      <c r="CE10" s="17"/>
      <c r="CF10" s="17">
        <v>0.15887715977663999</v>
      </c>
      <c r="CG10" s="17">
        <v>0.244280071008903</v>
      </c>
      <c r="CH10" s="17">
        <v>0.27752093866899602</v>
      </c>
      <c r="CI10" s="17">
        <v>0.30683283130293698</v>
      </c>
      <c r="CJ10" s="17">
        <v>0.29540610473290302</v>
      </c>
      <c r="CK10" s="17"/>
      <c r="CL10" s="17">
        <v>0.273782499103284</v>
      </c>
      <c r="CM10" s="17"/>
      <c r="CN10" s="17">
        <v>0.29378152258615597</v>
      </c>
      <c r="CO10" s="17">
        <v>0.21473679278295399</v>
      </c>
      <c r="CP10" s="17">
        <v>0.22119897214928599</v>
      </c>
    </row>
    <row r="11" spans="2:94" ht="87" x14ac:dyDescent="0.35">
      <c r="B11" s="18" t="s">
        <v>443</v>
      </c>
      <c r="C11" s="17">
        <v>0.102857158351035</v>
      </c>
      <c r="D11" s="17">
        <v>0.10710595705944501</v>
      </c>
      <c r="E11" s="17">
        <v>9.9033813814069296E-2</v>
      </c>
      <c r="F11" s="17"/>
      <c r="G11" s="17">
        <v>0.13095243904619899</v>
      </c>
      <c r="H11" s="17">
        <v>0.121315824773296</v>
      </c>
      <c r="I11" s="17">
        <v>0.106081086497001</v>
      </c>
      <c r="J11" s="17">
        <v>0.100092721112924</v>
      </c>
      <c r="K11" s="17">
        <v>9.9419004214142098E-2</v>
      </c>
      <c r="L11" s="17">
        <v>7.0893357391967393E-2</v>
      </c>
      <c r="M11" s="17"/>
      <c r="N11" s="17">
        <v>0.11065827171531099</v>
      </c>
      <c r="O11" s="17">
        <v>9.7482316202594996E-2</v>
      </c>
      <c r="P11" s="17">
        <v>0.102513946650859</v>
      </c>
      <c r="Q11" s="17">
        <v>0.100731701759119</v>
      </c>
      <c r="R11" s="17"/>
      <c r="S11" s="17">
        <v>0.136678520337526</v>
      </c>
      <c r="T11" s="17">
        <v>8.2138324752640796E-2</v>
      </c>
      <c r="U11" s="17">
        <v>0.108442667856487</v>
      </c>
      <c r="V11" s="17">
        <v>0.100320767737894</v>
      </c>
      <c r="W11" s="17">
        <v>4.1131885037020699E-2</v>
      </c>
      <c r="X11" s="17">
        <v>0.10218511714393</v>
      </c>
      <c r="Y11" s="17">
        <v>0.10322323808485501</v>
      </c>
      <c r="Z11" s="17">
        <v>0.14264757995209501</v>
      </c>
      <c r="AA11" s="17">
        <v>8.8237533237760804E-2</v>
      </c>
      <c r="AB11" s="17">
        <v>0.12888389172553</v>
      </c>
      <c r="AC11" s="17">
        <v>9.8146958473323498E-2</v>
      </c>
      <c r="AD11" s="17"/>
      <c r="AE11" s="17">
        <v>9.9278005377518797E-2</v>
      </c>
      <c r="AF11" s="17">
        <v>0.104556579227653</v>
      </c>
      <c r="AG11" s="17">
        <v>0.11173992790524</v>
      </c>
      <c r="AH11" s="17"/>
      <c r="AI11" s="17">
        <v>8.4230091486664202E-2</v>
      </c>
      <c r="AJ11" s="17">
        <v>0.12584424437375799</v>
      </c>
      <c r="AK11" s="17">
        <v>0.100340762830151</v>
      </c>
      <c r="AL11" s="17">
        <v>8.1177673014494495E-2</v>
      </c>
      <c r="AM11" s="17">
        <v>9.9984855214965807E-2</v>
      </c>
      <c r="AN11" s="17"/>
      <c r="AO11" s="17">
        <v>8.7597177480750299E-2</v>
      </c>
      <c r="AP11" s="17">
        <v>0.121399203712792</v>
      </c>
      <c r="AQ11" s="17">
        <v>0.123485930979464</v>
      </c>
      <c r="AR11" s="17"/>
      <c r="AS11" s="17">
        <v>6.9572267300675603E-2</v>
      </c>
      <c r="AT11" s="17">
        <v>9.1159558850264402E-2</v>
      </c>
      <c r="AU11" s="17">
        <v>0.116532383076667</v>
      </c>
      <c r="AV11" s="17">
        <v>0.13055376411181299</v>
      </c>
      <c r="AW11" s="17">
        <v>0.14382606607022</v>
      </c>
      <c r="AX11" s="17"/>
      <c r="AY11" s="17">
        <v>0.13133983959356299</v>
      </c>
      <c r="AZ11" s="17">
        <v>0.12090827505244001</v>
      </c>
      <c r="BA11" s="17">
        <v>9.0750378518708999E-2</v>
      </c>
      <c r="BB11" s="17">
        <v>4.6812864982041097E-2</v>
      </c>
      <c r="BC11" s="17">
        <v>0.103194999567715</v>
      </c>
      <c r="BD11" s="17">
        <v>0.11340322191671499</v>
      </c>
      <c r="BE11" s="17">
        <v>6.4421281919598297E-2</v>
      </c>
      <c r="BF11" s="17">
        <v>9.3156946926584897E-2</v>
      </c>
      <c r="BG11" s="17">
        <v>0.104224164853307</v>
      </c>
      <c r="BH11" s="17">
        <v>0.13270158882950001</v>
      </c>
      <c r="BI11" s="17">
        <v>0.12660570240673</v>
      </c>
      <c r="BJ11" s="17">
        <v>0.119701151949798</v>
      </c>
      <c r="BK11" s="17">
        <v>0.125221347526289</v>
      </c>
      <c r="BL11" s="17">
        <v>0.174712593793349</v>
      </c>
      <c r="BM11" s="17">
        <v>6.9580856835105107E-2</v>
      </c>
      <c r="BN11" s="17">
        <v>0.133073957157819</v>
      </c>
      <c r="BO11" s="17"/>
      <c r="BP11" s="17">
        <v>0.133541796461072</v>
      </c>
      <c r="BQ11" s="17">
        <v>9.5467141140851502E-2</v>
      </c>
      <c r="BR11" s="17">
        <v>0.109449205934328</v>
      </c>
      <c r="BS11" s="17">
        <v>8.8177906464850894E-2</v>
      </c>
      <c r="BT11" s="17">
        <v>9.7171373519437207E-2</v>
      </c>
      <c r="BU11" s="17">
        <v>6.3343288454438804E-2</v>
      </c>
      <c r="BV11" s="17"/>
      <c r="BW11" s="17">
        <v>0.13768327784290399</v>
      </c>
      <c r="BX11" s="17">
        <v>9.3773559199297196E-2</v>
      </c>
      <c r="BY11" s="17">
        <v>0.104970561488895</v>
      </c>
      <c r="BZ11" s="17">
        <v>0.10420620231623801</v>
      </c>
      <c r="CA11" s="17">
        <v>0.103279590028373</v>
      </c>
      <c r="CB11" s="17">
        <v>8.9458676947634597E-2</v>
      </c>
      <c r="CC11" s="17">
        <v>0.19052839820339099</v>
      </c>
      <c r="CD11" s="17">
        <v>0.12546268207969999</v>
      </c>
      <c r="CE11" s="17"/>
      <c r="CF11" s="17">
        <v>0.13581855217195299</v>
      </c>
      <c r="CG11" s="17">
        <v>0.101849387724438</v>
      </c>
      <c r="CH11" s="17">
        <v>0.101656299242843</v>
      </c>
      <c r="CI11" s="17">
        <v>0.103470514046677</v>
      </c>
      <c r="CJ11" s="17">
        <v>4.3919450167497202E-2</v>
      </c>
      <c r="CK11" s="17"/>
      <c r="CL11" s="17">
        <v>0.10612417166067099</v>
      </c>
      <c r="CM11" s="17"/>
      <c r="CN11" s="17">
        <v>9.9488444934321393E-2</v>
      </c>
      <c r="CO11" s="17">
        <v>0.112864596003691</v>
      </c>
      <c r="CP11" s="17">
        <v>0.10259090614889201</v>
      </c>
    </row>
    <row r="12" spans="2:94" ht="58" x14ac:dyDescent="0.35">
      <c r="B12" s="18" t="s">
        <v>444</v>
      </c>
      <c r="C12" s="17">
        <v>0.13997887033364001</v>
      </c>
      <c r="D12" s="17">
        <v>0.13770433400443599</v>
      </c>
      <c r="E12" s="17">
        <v>0.14233308611703299</v>
      </c>
      <c r="F12" s="17"/>
      <c r="G12" s="17">
        <v>0.101192291541153</v>
      </c>
      <c r="H12" s="17">
        <v>9.8248777066182902E-2</v>
      </c>
      <c r="I12" s="17">
        <v>0.108882180515067</v>
      </c>
      <c r="J12" s="17">
        <v>0.133494756714441</v>
      </c>
      <c r="K12" s="17">
        <v>0.16893755160937099</v>
      </c>
      <c r="L12" s="17">
        <v>0.211216330844016</v>
      </c>
      <c r="M12" s="17"/>
      <c r="N12" s="17">
        <v>0.14099230659296</v>
      </c>
      <c r="O12" s="17">
        <v>0.12993230005980699</v>
      </c>
      <c r="P12" s="17">
        <v>0.15625291114185899</v>
      </c>
      <c r="Q12" s="17">
        <v>0.13590431443548201</v>
      </c>
      <c r="R12" s="17"/>
      <c r="S12" s="17">
        <v>0.114903232531285</v>
      </c>
      <c r="T12" s="17">
        <v>0.13268224422490199</v>
      </c>
      <c r="U12" s="17">
        <v>0.16217995714283101</v>
      </c>
      <c r="V12" s="17">
        <v>0.16678122597832901</v>
      </c>
      <c r="W12" s="17">
        <v>0.14309119760740299</v>
      </c>
      <c r="X12" s="17">
        <v>0.148729129645776</v>
      </c>
      <c r="Y12" s="17">
        <v>0.15306552857837899</v>
      </c>
      <c r="Z12" s="17">
        <v>0.132382401900727</v>
      </c>
      <c r="AA12" s="17">
        <v>0.177504889794591</v>
      </c>
      <c r="AB12" s="17">
        <v>7.0803527837925498E-2</v>
      </c>
      <c r="AC12" s="17">
        <v>0.152334688234435</v>
      </c>
      <c r="AD12" s="17"/>
      <c r="AE12" s="17">
        <v>0.17928729643816799</v>
      </c>
      <c r="AF12" s="17">
        <v>0.12756794640900099</v>
      </c>
      <c r="AG12" s="17">
        <v>0.102082482173707</v>
      </c>
      <c r="AH12" s="17"/>
      <c r="AI12" s="17">
        <v>0.16358473849082</v>
      </c>
      <c r="AJ12" s="17">
        <v>0.114764524415608</v>
      </c>
      <c r="AK12" s="17">
        <v>0.184879083819943</v>
      </c>
      <c r="AL12" s="17">
        <v>0.157894473972024</v>
      </c>
      <c r="AM12" s="17">
        <v>0.109880044666488</v>
      </c>
      <c r="AN12" s="17"/>
      <c r="AO12" s="17">
        <v>0.16723558449820999</v>
      </c>
      <c r="AP12" s="17">
        <v>0.12759625441469599</v>
      </c>
      <c r="AQ12" s="17">
        <v>0.188586009629538</v>
      </c>
      <c r="AR12" s="17"/>
      <c r="AS12" s="17">
        <v>0.15432155771827599</v>
      </c>
      <c r="AT12" s="17">
        <v>0.14370814876494001</v>
      </c>
      <c r="AU12" s="17">
        <v>0.12859999594723001</v>
      </c>
      <c r="AV12" s="17">
        <v>0.12217902936045399</v>
      </c>
      <c r="AW12" s="17">
        <v>0.10936821593653499</v>
      </c>
      <c r="AX12" s="17"/>
      <c r="AY12" s="17">
        <v>0.12516096015210901</v>
      </c>
      <c r="AZ12" s="17">
        <v>0.12502132890789899</v>
      </c>
      <c r="BA12" s="17">
        <v>0.15868268116767301</v>
      </c>
      <c r="BB12" s="17">
        <v>0.165002956303826</v>
      </c>
      <c r="BC12" s="17">
        <v>0.15237363504909501</v>
      </c>
      <c r="BD12" s="17">
        <v>0.12359454647475999</v>
      </c>
      <c r="BE12" s="17">
        <v>0.14005974314008299</v>
      </c>
      <c r="BF12" s="17">
        <v>0.166550510403772</v>
      </c>
      <c r="BG12" s="17">
        <v>0.157382553869232</v>
      </c>
      <c r="BH12" s="17">
        <v>0.12964950107058901</v>
      </c>
      <c r="BI12" s="17">
        <v>0.14129498799454401</v>
      </c>
      <c r="BJ12" s="17">
        <v>0.120026454881593</v>
      </c>
      <c r="BK12" s="17">
        <v>0.13657724158784201</v>
      </c>
      <c r="BL12" s="17">
        <v>0.112056794027138</v>
      </c>
      <c r="BM12" s="17">
        <v>0.15989556350739401</v>
      </c>
      <c r="BN12" s="17">
        <v>0.110315106148963</v>
      </c>
      <c r="BO12" s="17"/>
      <c r="BP12" s="17">
        <v>0.10788535955318999</v>
      </c>
      <c r="BQ12" s="17">
        <v>0.146459764338567</v>
      </c>
      <c r="BR12" s="17">
        <v>0.16510313772638499</v>
      </c>
      <c r="BS12" s="17">
        <v>0.14530269720116501</v>
      </c>
      <c r="BT12" s="17">
        <v>0.15106352108024901</v>
      </c>
      <c r="BU12" s="17">
        <v>0.135085791145757</v>
      </c>
      <c r="BV12" s="17"/>
      <c r="BW12" s="17">
        <v>0.13219441586700001</v>
      </c>
      <c r="BX12" s="17">
        <v>0.15185573537254901</v>
      </c>
      <c r="BY12" s="17">
        <v>0.13122356931252999</v>
      </c>
      <c r="BZ12" s="17">
        <v>0.15138265998212599</v>
      </c>
      <c r="CA12" s="17">
        <v>0.145688160766064</v>
      </c>
      <c r="CB12" s="17">
        <v>0.15486649107108699</v>
      </c>
      <c r="CC12" s="17">
        <v>9.4013363068212202E-2</v>
      </c>
      <c r="CD12" s="17">
        <v>0.110419601221819</v>
      </c>
      <c r="CE12" s="17"/>
      <c r="CF12" s="17">
        <v>0.12579788939849601</v>
      </c>
      <c r="CG12" s="17">
        <v>0.16486109542048799</v>
      </c>
      <c r="CH12" s="17">
        <v>0.13800557297669999</v>
      </c>
      <c r="CI12" s="17">
        <v>0.104958243204717</v>
      </c>
      <c r="CJ12" s="17">
        <v>8.7910169183712805E-2</v>
      </c>
      <c r="CK12" s="17"/>
      <c r="CL12" s="17">
        <v>0.15633036023150099</v>
      </c>
      <c r="CM12" s="17"/>
      <c r="CN12" s="17">
        <v>0.13307212087522699</v>
      </c>
      <c r="CO12" s="17">
        <v>0.137451154575497</v>
      </c>
      <c r="CP12" s="17">
        <v>0.15777443896375901</v>
      </c>
    </row>
    <row r="13" spans="2:94" ht="72.5" x14ac:dyDescent="0.35">
      <c r="B13" s="18" t="s">
        <v>445</v>
      </c>
      <c r="C13" s="17">
        <v>7.5144676731599594E-2</v>
      </c>
      <c r="D13" s="17">
        <v>8.2251490066298893E-2</v>
      </c>
      <c r="E13" s="17">
        <v>6.8802468648197807E-2</v>
      </c>
      <c r="F13" s="17"/>
      <c r="G13" s="17">
        <v>0.106181945260015</v>
      </c>
      <c r="H13" s="17">
        <v>8.0634768169310603E-2</v>
      </c>
      <c r="I13" s="17">
        <v>5.7215430993811101E-2</v>
      </c>
      <c r="J13" s="17">
        <v>6.5420734196224697E-2</v>
      </c>
      <c r="K13" s="17">
        <v>7.3408110630595394E-2</v>
      </c>
      <c r="L13" s="17">
        <v>7.35589286832279E-2</v>
      </c>
      <c r="M13" s="17"/>
      <c r="N13" s="17">
        <v>8.0501306358135905E-2</v>
      </c>
      <c r="O13" s="17">
        <v>7.9156291667095202E-2</v>
      </c>
      <c r="P13" s="17">
        <v>6.8859794439703706E-2</v>
      </c>
      <c r="Q13" s="17">
        <v>7.0723027032440697E-2</v>
      </c>
      <c r="R13" s="17"/>
      <c r="S13" s="17">
        <v>0.111962035450939</v>
      </c>
      <c r="T13" s="17">
        <v>6.6135637962124696E-2</v>
      </c>
      <c r="U13" s="17">
        <v>6.2816166687886699E-2</v>
      </c>
      <c r="V13" s="17">
        <v>7.0173522935462598E-2</v>
      </c>
      <c r="W13" s="17">
        <v>8.3060828303359202E-2</v>
      </c>
      <c r="X13" s="17">
        <v>4.7036934788643001E-2</v>
      </c>
      <c r="Y13" s="17">
        <v>9.0932040639587403E-2</v>
      </c>
      <c r="Z13" s="17">
        <v>8.1556840478525405E-2</v>
      </c>
      <c r="AA13" s="17">
        <v>7.49138572340107E-2</v>
      </c>
      <c r="AB13" s="17">
        <v>6.5277088866070906E-2</v>
      </c>
      <c r="AC13" s="17">
        <v>5.1629024543088597E-2</v>
      </c>
      <c r="AD13" s="17"/>
      <c r="AE13" s="17">
        <v>6.0106778008986998E-2</v>
      </c>
      <c r="AF13" s="17">
        <v>8.2823114898575301E-2</v>
      </c>
      <c r="AG13" s="17">
        <v>7.8839194999654805E-2</v>
      </c>
      <c r="AH13" s="17"/>
      <c r="AI13" s="17">
        <v>6.4857735775232503E-2</v>
      </c>
      <c r="AJ13" s="17">
        <v>9.0698719217877297E-2</v>
      </c>
      <c r="AK13" s="17">
        <v>0.103849539500513</v>
      </c>
      <c r="AL13" s="17">
        <v>7.8740928082863204E-2</v>
      </c>
      <c r="AM13" s="17">
        <v>5.1884640134913701E-2</v>
      </c>
      <c r="AN13" s="17"/>
      <c r="AO13" s="17">
        <v>8.0495393186244393E-2</v>
      </c>
      <c r="AP13" s="17">
        <v>8.5690911230023301E-2</v>
      </c>
      <c r="AQ13" s="17">
        <v>7.9603064641965496E-2</v>
      </c>
      <c r="AR13" s="17"/>
      <c r="AS13" s="17">
        <v>5.6114112041742499E-2</v>
      </c>
      <c r="AT13" s="17">
        <v>5.8368013891052499E-2</v>
      </c>
      <c r="AU13" s="17">
        <v>8.4035111230369594E-2</v>
      </c>
      <c r="AV13" s="17">
        <v>0.100716126492662</v>
      </c>
      <c r="AW13" s="17">
        <v>0.130186759381097</v>
      </c>
      <c r="AX13" s="17"/>
      <c r="AY13" s="17">
        <v>3.0272875672476201E-2</v>
      </c>
      <c r="AZ13" s="17">
        <v>2.8814601991223598E-2</v>
      </c>
      <c r="BA13" s="17">
        <v>7.3184827751703305E-2</v>
      </c>
      <c r="BB13" s="17">
        <v>7.4855261985362798E-2</v>
      </c>
      <c r="BC13" s="17">
        <v>8.6181217430938706E-2</v>
      </c>
      <c r="BD13" s="17">
        <v>5.8998685508876603E-2</v>
      </c>
      <c r="BE13" s="17">
        <v>8.56857868226652E-2</v>
      </c>
      <c r="BF13" s="17">
        <v>0.107333851525094</v>
      </c>
      <c r="BG13" s="17">
        <v>7.3140737973653905E-2</v>
      </c>
      <c r="BH13" s="17">
        <v>9.3308289377969506E-2</v>
      </c>
      <c r="BI13" s="17">
        <v>8.9059788609214693E-2</v>
      </c>
      <c r="BJ13" s="17">
        <v>5.82429749169949E-2</v>
      </c>
      <c r="BK13" s="17">
        <v>8.5047008668917803E-2</v>
      </c>
      <c r="BL13" s="17">
        <v>4.8384820881864E-2</v>
      </c>
      <c r="BM13" s="17">
        <v>0.106093957608677</v>
      </c>
      <c r="BN13" s="17">
        <v>8.7879723745308502E-2</v>
      </c>
      <c r="BO13" s="17"/>
      <c r="BP13" s="17">
        <v>9.3443285614808899E-2</v>
      </c>
      <c r="BQ13" s="17">
        <v>6.6158617892882396E-2</v>
      </c>
      <c r="BR13" s="17">
        <v>6.04222580490478E-2</v>
      </c>
      <c r="BS13" s="17">
        <v>7.2277320161816497E-2</v>
      </c>
      <c r="BT13" s="17">
        <v>8.79125061703558E-2</v>
      </c>
      <c r="BU13" s="17">
        <v>6.6820109065294606E-2</v>
      </c>
      <c r="BV13" s="17"/>
      <c r="BW13" s="17">
        <v>9.51848155411784E-2</v>
      </c>
      <c r="BX13" s="17">
        <v>7.6333391582147997E-2</v>
      </c>
      <c r="BY13" s="17">
        <v>7.7538152124885698E-2</v>
      </c>
      <c r="BZ13" s="17">
        <v>6.8287906269531504E-2</v>
      </c>
      <c r="CA13" s="17">
        <v>7.57224246152918E-2</v>
      </c>
      <c r="CB13" s="17">
        <v>9.4682773358807704E-2</v>
      </c>
      <c r="CC13" s="17">
        <v>6.6398115219541601E-2</v>
      </c>
      <c r="CD13" s="17">
        <v>5.9859537916628E-2</v>
      </c>
      <c r="CE13" s="17"/>
      <c r="CF13" s="17">
        <v>9.7462526501073801E-2</v>
      </c>
      <c r="CG13" s="17">
        <v>7.5805918836302402E-2</v>
      </c>
      <c r="CH13" s="17">
        <v>7.4483933894105805E-2</v>
      </c>
      <c r="CI13" s="17">
        <v>6.5396668525606202E-2</v>
      </c>
      <c r="CJ13" s="17">
        <v>6.2915830430396905E-2</v>
      </c>
      <c r="CK13" s="17"/>
      <c r="CL13" s="17">
        <v>6.4489980577828301E-2</v>
      </c>
      <c r="CM13" s="17"/>
      <c r="CN13" s="17">
        <v>6.7817565886800005E-2</v>
      </c>
      <c r="CO13" s="17">
        <v>7.3592800947822501E-2</v>
      </c>
      <c r="CP13" s="17">
        <v>9.3124238159946804E-2</v>
      </c>
    </row>
    <row r="14" spans="2:94" ht="43.5" x14ac:dyDescent="0.35">
      <c r="B14" s="18" t="s">
        <v>446</v>
      </c>
      <c r="C14" s="17">
        <v>0.11762371931127701</v>
      </c>
      <c r="D14" s="17">
        <v>0.115013544595541</v>
      </c>
      <c r="E14" s="17">
        <v>0.12017172573450501</v>
      </c>
      <c r="F14" s="17"/>
      <c r="G14" s="17">
        <v>0.12858913801239599</v>
      </c>
      <c r="H14" s="17">
        <v>0.13785187360753201</v>
      </c>
      <c r="I14" s="17">
        <v>0.108996760982882</v>
      </c>
      <c r="J14" s="17">
        <v>0.117648678693311</v>
      </c>
      <c r="K14" s="17">
        <v>0.1173131498578</v>
      </c>
      <c r="L14" s="17">
        <v>0.100940558137096</v>
      </c>
      <c r="M14" s="17"/>
      <c r="N14" s="17">
        <v>0.112310000697893</v>
      </c>
      <c r="O14" s="17">
        <v>0.13177834762996801</v>
      </c>
      <c r="P14" s="17">
        <v>0.11212154538401101</v>
      </c>
      <c r="Q14" s="17">
        <v>0.112812563426333</v>
      </c>
      <c r="R14" s="17"/>
      <c r="S14" s="17">
        <v>0.101786453316908</v>
      </c>
      <c r="T14" s="17">
        <v>0.108371206158612</v>
      </c>
      <c r="U14" s="17">
        <v>0.106290519139665</v>
      </c>
      <c r="V14" s="17">
        <v>0.11966502011287</v>
      </c>
      <c r="W14" s="17">
        <v>0.124923846917274</v>
      </c>
      <c r="X14" s="17">
        <v>0.14861853312700701</v>
      </c>
      <c r="Y14" s="17">
        <v>0.11345806013056201</v>
      </c>
      <c r="Z14" s="17">
        <v>9.6217222807004996E-2</v>
      </c>
      <c r="AA14" s="17">
        <v>0.124067323843877</v>
      </c>
      <c r="AB14" s="17">
        <v>0.134916080653387</v>
      </c>
      <c r="AC14" s="17">
        <v>0.112989774797287</v>
      </c>
      <c r="AD14" s="17"/>
      <c r="AE14" s="17">
        <v>0.110401218764484</v>
      </c>
      <c r="AF14" s="17">
        <v>0.124364899674551</v>
      </c>
      <c r="AG14" s="17">
        <v>0.10332565050086299</v>
      </c>
      <c r="AH14" s="17"/>
      <c r="AI14" s="17">
        <v>0.114983038969001</v>
      </c>
      <c r="AJ14" s="17">
        <v>0.12871104644520101</v>
      </c>
      <c r="AK14" s="17">
        <v>0.124375074714472</v>
      </c>
      <c r="AL14" s="17">
        <v>5.37719199364909E-2</v>
      </c>
      <c r="AM14" s="17">
        <v>0.115208263891725</v>
      </c>
      <c r="AN14" s="17"/>
      <c r="AO14" s="17">
        <v>0.11527303554087399</v>
      </c>
      <c r="AP14" s="17">
        <v>0.12765624071555201</v>
      </c>
      <c r="AQ14" s="17">
        <v>9.8828516279534206E-2</v>
      </c>
      <c r="AR14" s="17"/>
      <c r="AS14" s="17">
        <v>0.12379777661262099</v>
      </c>
      <c r="AT14" s="17">
        <v>0.12579756977103601</v>
      </c>
      <c r="AU14" s="17">
        <v>0.115590322687751</v>
      </c>
      <c r="AV14" s="17">
        <v>0.105698532624581</v>
      </c>
      <c r="AW14" s="17">
        <v>8.0480280327927103E-2</v>
      </c>
      <c r="AX14" s="17"/>
      <c r="AY14" s="17">
        <v>6.9829909130821197E-2</v>
      </c>
      <c r="AZ14" s="17">
        <v>0.11801845280876</v>
      </c>
      <c r="BA14" s="17">
        <v>0.114754984065745</v>
      </c>
      <c r="BB14" s="17">
        <v>0.13779889750045901</v>
      </c>
      <c r="BC14" s="17">
        <v>0.114452340804007</v>
      </c>
      <c r="BD14" s="17">
        <v>0.121659136735924</v>
      </c>
      <c r="BE14" s="17">
        <v>0.104638036893708</v>
      </c>
      <c r="BF14" s="17">
        <v>0.104867284531394</v>
      </c>
      <c r="BG14" s="17">
        <v>0.12377220119472</v>
      </c>
      <c r="BH14" s="17">
        <v>0.12092174264027</v>
      </c>
      <c r="BI14" s="17">
        <v>0.13836199332979901</v>
      </c>
      <c r="BJ14" s="17">
        <v>0.10429948407136699</v>
      </c>
      <c r="BK14" s="17">
        <v>0.12009019291180401</v>
      </c>
      <c r="BL14" s="17">
        <v>8.5179288269156897E-2</v>
      </c>
      <c r="BM14" s="17">
        <v>0.10858535892531999</v>
      </c>
      <c r="BN14" s="17">
        <v>9.0854608113468294E-2</v>
      </c>
      <c r="BO14" s="17"/>
      <c r="BP14" s="17">
        <v>0.118426796117723</v>
      </c>
      <c r="BQ14" s="17">
        <v>0.11875007659682001</v>
      </c>
      <c r="BR14" s="17">
        <v>0.13565738417024001</v>
      </c>
      <c r="BS14" s="17">
        <v>0.108518857361662</v>
      </c>
      <c r="BT14" s="17">
        <v>0.117762185793906</v>
      </c>
      <c r="BU14" s="17">
        <v>9.9987827739165494E-2</v>
      </c>
      <c r="BV14" s="17"/>
      <c r="BW14" s="17">
        <v>6.3140721129727101E-2</v>
      </c>
      <c r="BX14" s="17">
        <v>0.12641744360460699</v>
      </c>
      <c r="BY14" s="17">
        <v>0.117584851941506</v>
      </c>
      <c r="BZ14" s="17">
        <v>0.131000352085096</v>
      </c>
      <c r="CA14" s="17">
        <v>0.13011234604066099</v>
      </c>
      <c r="CB14" s="17">
        <v>8.4932008918113602E-2</v>
      </c>
      <c r="CC14" s="17">
        <v>9.3539680728351504E-2</v>
      </c>
      <c r="CD14" s="17">
        <v>0.109501064321891</v>
      </c>
      <c r="CE14" s="17"/>
      <c r="CF14" s="17">
        <v>0.12925809467421101</v>
      </c>
      <c r="CG14" s="17">
        <v>0.113977539587892</v>
      </c>
      <c r="CH14" s="17">
        <v>0.11643351889905799</v>
      </c>
      <c r="CI14" s="17">
        <v>0.120339756871819</v>
      </c>
      <c r="CJ14" s="17">
        <v>0.128355014124621</v>
      </c>
      <c r="CK14" s="17"/>
      <c r="CL14" s="17">
        <v>0.12549802662607201</v>
      </c>
      <c r="CM14" s="17"/>
      <c r="CN14" s="17">
        <v>0.11882124059999</v>
      </c>
      <c r="CO14" s="17">
        <v>0.12725020441599899</v>
      </c>
      <c r="CP14" s="17">
        <v>0.107225558665706</v>
      </c>
    </row>
    <row r="15" spans="2:94" ht="58" x14ac:dyDescent="0.35">
      <c r="B15" s="18" t="s">
        <v>447</v>
      </c>
      <c r="C15" s="17">
        <v>6.9105298241985802E-2</v>
      </c>
      <c r="D15" s="17">
        <v>7.4936312278570796E-2</v>
      </c>
      <c r="E15" s="17">
        <v>6.39603929457115E-2</v>
      </c>
      <c r="F15" s="17"/>
      <c r="G15" s="17">
        <v>7.6848024679915694E-2</v>
      </c>
      <c r="H15" s="17">
        <v>6.7606806300493094E-2</v>
      </c>
      <c r="I15" s="17">
        <v>0.10119946208884401</v>
      </c>
      <c r="J15" s="17">
        <v>6.9585842189573796E-2</v>
      </c>
      <c r="K15" s="17">
        <v>5.6052890062416101E-2</v>
      </c>
      <c r="L15" s="17">
        <v>4.7402142357292898E-2</v>
      </c>
      <c r="M15" s="17"/>
      <c r="N15" s="17">
        <v>7.8377624922238806E-2</v>
      </c>
      <c r="O15" s="17">
        <v>7.4452760687599803E-2</v>
      </c>
      <c r="P15" s="17">
        <v>7.1421147048660497E-2</v>
      </c>
      <c r="Q15" s="17">
        <v>5.2392117345879799E-2</v>
      </c>
      <c r="R15" s="17"/>
      <c r="S15" s="17">
        <v>8.6684482569425195E-2</v>
      </c>
      <c r="T15" s="17">
        <v>8.8673439763387693E-2</v>
      </c>
      <c r="U15" s="17">
        <v>4.7103905655832598E-2</v>
      </c>
      <c r="V15" s="17">
        <v>5.3699923091857601E-2</v>
      </c>
      <c r="W15" s="17">
        <v>6.6722016643767298E-2</v>
      </c>
      <c r="X15" s="17">
        <v>5.9224931932543898E-2</v>
      </c>
      <c r="Y15" s="17">
        <v>5.5695128904763802E-2</v>
      </c>
      <c r="Z15" s="17">
        <v>6.4734204825902406E-2</v>
      </c>
      <c r="AA15" s="17">
        <v>7.1042738736605104E-2</v>
      </c>
      <c r="AB15" s="17">
        <v>7.3062310498822294E-2</v>
      </c>
      <c r="AC15" s="17">
        <v>6.6638114129693199E-2</v>
      </c>
      <c r="AD15" s="17"/>
      <c r="AE15" s="17">
        <v>4.5774156396942399E-2</v>
      </c>
      <c r="AF15" s="17">
        <v>8.9372144963425604E-2</v>
      </c>
      <c r="AG15" s="17">
        <v>6.0249675590739502E-2</v>
      </c>
      <c r="AH15" s="17"/>
      <c r="AI15" s="17">
        <v>5.8076972484821597E-2</v>
      </c>
      <c r="AJ15" s="17">
        <v>8.5051774070507305E-2</v>
      </c>
      <c r="AK15" s="17">
        <v>0.1035392273625</v>
      </c>
      <c r="AL15" s="17">
        <v>9.0676929022224101E-2</v>
      </c>
      <c r="AM15" s="17">
        <v>4.5698511798428598E-2</v>
      </c>
      <c r="AN15" s="17"/>
      <c r="AO15" s="17">
        <v>6.9102549235916993E-2</v>
      </c>
      <c r="AP15" s="17">
        <v>7.4772950351114795E-2</v>
      </c>
      <c r="AQ15" s="17">
        <v>9.8366256716817105E-2</v>
      </c>
      <c r="AR15" s="17"/>
      <c r="AS15" s="17">
        <v>4.8382327991530902E-2</v>
      </c>
      <c r="AT15" s="17">
        <v>6.7236502330298306E-2</v>
      </c>
      <c r="AU15" s="17">
        <v>8.4877912430604899E-2</v>
      </c>
      <c r="AV15" s="17">
        <v>0.100637625073175</v>
      </c>
      <c r="AW15" s="17">
        <v>0.10901061634022299</v>
      </c>
      <c r="AX15" s="17"/>
      <c r="AY15" s="17">
        <v>0</v>
      </c>
      <c r="AZ15" s="17">
        <v>9.1844827820220395E-2</v>
      </c>
      <c r="BA15" s="17">
        <v>3.3986136625594701E-2</v>
      </c>
      <c r="BB15" s="17">
        <v>5.9563876454451201E-2</v>
      </c>
      <c r="BC15" s="17">
        <v>4.7612469778014602E-2</v>
      </c>
      <c r="BD15" s="17">
        <v>4.9475556811528001E-2</v>
      </c>
      <c r="BE15" s="17">
        <v>8.5878077300813996E-2</v>
      </c>
      <c r="BF15" s="17">
        <v>7.2950452173680097E-2</v>
      </c>
      <c r="BG15" s="17">
        <v>4.7672486191452201E-2</v>
      </c>
      <c r="BH15" s="17">
        <v>7.1616710727097396E-2</v>
      </c>
      <c r="BI15" s="17">
        <v>7.4111746164241002E-2</v>
      </c>
      <c r="BJ15" s="17">
        <v>0.108780430011904</v>
      </c>
      <c r="BK15" s="17">
        <v>0.110433914334942</v>
      </c>
      <c r="BL15" s="17">
        <v>7.5320339218761606E-2</v>
      </c>
      <c r="BM15" s="17">
        <v>0.111189055920718</v>
      </c>
      <c r="BN15" s="17">
        <v>0.13173619693639399</v>
      </c>
      <c r="BO15" s="17"/>
      <c r="BP15" s="17">
        <v>8.3223957222990405E-2</v>
      </c>
      <c r="BQ15" s="17">
        <v>7.4585794802344299E-2</v>
      </c>
      <c r="BR15" s="17">
        <v>6.8061173903490702E-2</v>
      </c>
      <c r="BS15" s="17">
        <v>5.8376678850622803E-2</v>
      </c>
      <c r="BT15" s="17">
        <v>4.7936102312729698E-2</v>
      </c>
      <c r="BU15" s="17">
        <v>6.6601273967389601E-2</v>
      </c>
      <c r="BV15" s="17"/>
      <c r="BW15" s="17">
        <v>7.5691693984345304E-2</v>
      </c>
      <c r="BX15" s="17">
        <v>6.3047899219100298E-2</v>
      </c>
      <c r="BY15" s="17">
        <v>7.8016543180083997E-2</v>
      </c>
      <c r="BZ15" s="17">
        <v>6.6921381289891196E-2</v>
      </c>
      <c r="CA15" s="17">
        <v>6.0842135271142898E-2</v>
      </c>
      <c r="CB15" s="17">
        <v>9.6868129941049999E-2</v>
      </c>
      <c r="CC15" s="17">
        <v>3.6883296601035898E-2</v>
      </c>
      <c r="CD15" s="17">
        <v>8.2101894299278805E-2</v>
      </c>
      <c r="CE15" s="17"/>
      <c r="CF15" s="17">
        <v>9.4335023778314403E-2</v>
      </c>
      <c r="CG15" s="17">
        <v>7.1187215611540497E-2</v>
      </c>
      <c r="CH15" s="17">
        <v>6.8921316153908702E-2</v>
      </c>
      <c r="CI15" s="17">
        <v>5.1453809539655199E-2</v>
      </c>
      <c r="CJ15" s="17">
        <v>6.3632737708535697E-2</v>
      </c>
      <c r="CK15" s="17"/>
      <c r="CL15" s="17">
        <v>7.0593137971435002E-2</v>
      </c>
      <c r="CM15" s="17"/>
      <c r="CN15" s="17">
        <v>6.8393630232096506E-2</v>
      </c>
      <c r="CO15" s="17">
        <v>6.8143850610057899E-2</v>
      </c>
      <c r="CP15" s="17">
        <v>7.1496848822956705E-2</v>
      </c>
    </row>
    <row r="16" spans="2:94" ht="29" x14ac:dyDescent="0.35">
      <c r="B16" s="18" t="s">
        <v>448</v>
      </c>
      <c r="C16" s="17">
        <v>6.8048290608221901E-2</v>
      </c>
      <c r="D16" s="17">
        <v>6.8145658517633795E-2</v>
      </c>
      <c r="E16" s="17">
        <v>6.8489995094890496E-2</v>
      </c>
      <c r="F16" s="17"/>
      <c r="G16" s="17">
        <v>2.6112702466766499E-2</v>
      </c>
      <c r="H16" s="17">
        <v>3.2323745211958403E-2</v>
      </c>
      <c r="I16" s="17">
        <v>5.4322493705755197E-2</v>
      </c>
      <c r="J16" s="17">
        <v>5.9467378045049701E-2</v>
      </c>
      <c r="K16" s="17">
        <v>0.10603195886882499</v>
      </c>
      <c r="L16" s="17">
        <v>0.117979335422319</v>
      </c>
      <c r="M16" s="17"/>
      <c r="N16" s="17">
        <v>6.7424939186173899E-2</v>
      </c>
      <c r="O16" s="17">
        <v>6.0840955050934002E-2</v>
      </c>
      <c r="P16" s="17">
        <v>7.0333675527188597E-2</v>
      </c>
      <c r="Q16" s="17">
        <v>7.5089920901282997E-2</v>
      </c>
      <c r="R16" s="17"/>
      <c r="S16" s="17">
        <v>4.1179846887720598E-2</v>
      </c>
      <c r="T16" s="17">
        <v>8.5015543718595502E-2</v>
      </c>
      <c r="U16" s="17">
        <v>7.8439350493416798E-2</v>
      </c>
      <c r="V16" s="17">
        <v>7.1741124218318894E-2</v>
      </c>
      <c r="W16" s="17">
        <v>9.1778599521479695E-2</v>
      </c>
      <c r="X16" s="17">
        <v>6.1838008596209401E-2</v>
      </c>
      <c r="Y16" s="17">
        <v>4.5699445077633301E-2</v>
      </c>
      <c r="Z16" s="17">
        <v>9.5852968115690093E-2</v>
      </c>
      <c r="AA16" s="17">
        <v>5.0779897354749297E-2</v>
      </c>
      <c r="AB16" s="17">
        <v>7.5646844934324095E-2</v>
      </c>
      <c r="AC16" s="17">
        <v>9.1575552800686993E-2</v>
      </c>
      <c r="AD16" s="17"/>
      <c r="AE16" s="17">
        <v>0.108758119731063</v>
      </c>
      <c r="AF16" s="17">
        <v>4.9781810546144299E-2</v>
      </c>
      <c r="AG16" s="17">
        <v>4.8417303246139499E-2</v>
      </c>
      <c r="AH16" s="17"/>
      <c r="AI16" s="17">
        <v>0.116269854965988</v>
      </c>
      <c r="AJ16" s="17">
        <v>1.78762870994407E-2</v>
      </c>
      <c r="AK16" s="17">
        <v>4.03761974280787E-2</v>
      </c>
      <c r="AL16" s="17">
        <v>0.172481601829854</v>
      </c>
      <c r="AM16" s="17">
        <v>6.5717874092782805E-2</v>
      </c>
      <c r="AN16" s="17"/>
      <c r="AO16" s="17">
        <v>0.117662400893292</v>
      </c>
      <c r="AP16" s="17">
        <v>1.7344751075540701E-2</v>
      </c>
      <c r="AQ16" s="17">
        <v>5.4573490646747498E-2</v>
      </c>
      <c r="AR16" s="17"/>
      <c r="AS16" s="17">
        <v>8.4505961187065701E-2</v>
      </c>
      <c r="AT16" s="17">
        <v>6.9665576733370801E-2</v>
      </c>
      <c r="AU16" s="17">
        <v>5.4085188347675402E-2</v>
      </c>
      <c r="AV16" s="17">
        <v>4.9098759219787499E-2</v>
      </c>
      <c r="AW16" s="17">
        <v>2.3109630751591399E-2</v>
      </c>
      <c r="AX16" s="17"/>
      <c r="AY16" s="17">
        <v>3.3955236850783999E-2</v>
      </c>
      <c r="AZ16" s="17">
        <v>9.0943187766426098E-2</v>
      </c>
      <c r="BA16" s="17">
        <v>8.3328784047055099E-2</v>
      </c>
      <c r="BB16" s="17">
        <v>7.10047913109767E-2</v>
      </c>
      <c r="BC16" s="17">
        <v>5.7210254970725502E-2</v>
      </c>
      <c r="BD16" s="17">
        <v>7.3576100625376006E-2</v>
      </c>
      <c r="BE16" s="17">
        <v>7.31149330642826E-2</v>
      </c>
      <c r="BF16" s="17">
        <v>5.6833243600867403E-2</v>
      </c>
      <c r="BG16" s="17">
        <v>7.1433085746550204E-2</v>
      </c>
      <c r="BH16" s="17">
        <v>5.1394106984697603E-2</v>
      </c>
      <c r="BI16" s="17">
        <v>7.4580926729574296E-2</v>
      </c>
      <c r="BJ16" s="17">
        <v>7.8534152897734105E-2</v>
      </c>
      <c r="BK16" s="17">
        <v>8.3423228496200805E-2</v>
      </c>
      <c r="BL16" s="17">
        <v>8.8025947332940696E-2</v>
      </c>
      <c r="BM16" s="17">
        <v>0</v>
      </c>
      <c r="BN16" s="17">
        <v>4.2125068514090001E-2</v>
      </c>
      <c r="BO16" s="17"/>
      <c r="BP16" s="17">
        <v>4.2816661351147402E-2</v>
      </c>
      <c r="BQ16" s="17">
        <v>6.9421207796679804E-2</v>
      </c>
      <c r="BR16" s="17">
        <v>5.7229539064645001E-2</v>
      </c>
      <c r="BS16" s="17">
        <v>7.8197761190176004E-2</v>
      </c>
      <c r="BT16" s="17">
        <v>8.3067224690793695E-2</v>
      </c>
      <c r="BU16" s="17">
        <v>0.12589771847737799</v>
      </c>
      <c r="BV16" s="17"/>
      <c r="BW16" s="17">
        <v>8.5396809039697902E-2</v>
      </c>
      <c r="BX16" s="17">
        <v>6.2856928999929701E-2</v>
      </c>
      <c r="BY16" s="17">
        <v>6.7457614518847797E-2</v>
      </c>
      <c r="BZ16" s="17">
        <v>7.8219082399994505E-2</v>
      </c>
      <c r="CA16" s="17">
        <v>6.7739505323659702E-2</v>
      </c>
      <c r="CB16" s="17">
        <v>6.8101061876826505E-2</v>
      </c>
      <c r="CC16" s="17">
        <v>7.7262518415177395E-2</v>
      </c>
      <c r="CD16" s="17">
        <v>3.1576389405290103E-2</v>
      </c>
      <c r="CE16" s="17"/>
      <c r="CF16" s="17">
        <v>7.7011961975456997E-2</v>
      </c>
      <c r="CG16" s="17">
        <v>7.2668979371948106E-2</v>
      </c>
      <c r="CH16" s="17">
        <v>6.0635266858689203E-2</v>
      </c>
      <c r="CI16" s="17">
        <v>6.2219387103047898E-2</v>
      </c>
      <c r="CJ16" s="17">
        <v>0.103392582806818</v>
      </c>
      <c r="CK16" s="17"/>
      <c r="CL16" s="17">
        <v>2.99082681076283E-2</v>
      </c>
      <c r="CM16" s="17"/>
      <c r="CN16" s="17">
        <v>5.2268077067241001E-2</v>
      </c>
      <c r="CO16" s="17">
        <v>8.3987859147498095E-2</v>
      </c>
      <c r="CP16" s="17">
        <v>9.1424478004426199E-2</v>
      </c>
    </row>
    <row r="17" spans="2:94" x14ac:dyDescent="0.35">
      <c r="B17" s="18" t="s">
        <v>144</v>
      </c>
      <c r="C17" s="19">
        <v>8.4771019406779405E-2</v>
      </c>
      <c r="D17" s="19">
        <v>6.8897180573293595E-2</v>
      </c>
      <c r="E17" s="19">
        <v>9.9864148784760604E-2</v>
      </c>
      <c r="F17" s="19"/>
      <c r="G17" s="19">
        <v>7.7729770662547798E-2</v>
      </c>
      <c r="H17" s="19">
        <v>8.3541737632528201E-2</v>
      </c>
      <c r="I17" s="19">
        <v>8.5182693942804893E-2</v>
      </c>
      <c r="J17" s="19">
        <v>8.7738091760277706E-2</v>
      </c>
      <c r="K17" s="19">
        <v>7.8023269033255502E-2</v>
      </c>
      <c r="L17" s="19">
        <v>9.2266324800502203E-2</v>
      </c>
      <c r="M17" s="19"/>
      <c r="N17" s="19">
        <v>5.8771190607068098E-2</v>
      </c>
      <c r="O17" s="19">
        <v>7.7952509645960899E-2</v>
      </c>
      <c r="P17" s="19">
        <v>7.8755589832904496E-2</v>
      </c>
      <c r="Q17" s="19">
        <v>0.124319977258335</v>
      </c>
      <c r="R17" s="19"/>
      <c r="S17" s="19">
        <v>8.7020814364433402E-2</v>
      </c>
      <c r="T17" s="19">
        <v>8.4451462330273605E-2</v>
      </c>
      <c r="U17" s="19">
        <v>0.10163212636505201</v>
      </c>
      <c r="V17" s="19">
        <v>6.6391853313617397E-2</v>
      </c>
      <c r="W17" s="19">
        <v>8.2823127412310293E-2</v>
      </c>
      <c r="X17" s="19">
        <v>9.1031339484809098E-2</v>
      </c>
      <c r="Y17" s="19">
        <v>0.101260220401463</v>
      </c>
      <c r="Z17" s="19">
        <v>7.1330994634584199E-2</v>
      </c>
      <c r="AA17" s="19">
        <v>8.9676851384583395E-2</v>
      </c>
      <c r="AB17" s="19">
        <v>7.3964863526829003E-2</v>
      </c>
      <c r="AC17" s="19">
        <v>6.9892842423075294E-2</v>
      </c>
      <c r="AD17" s="19"/>
      <c r="AE17" s="19">
        <v>7.8348660286682206E-2</v>
      </c>
      <c r="AF17" s="19">
        <v>6.18956426876969E-2</v>
      </c>
      <c r="AG17" s="19">
        <v>0.14570161156523401</v>
      </c>
      <c r="AH17" s="19"/>
      <c r="AI17" s="19">
        <v>7.4393168298409307E-2</v>
      </c>
      <c r="AJ17" s="19">
        <v>5.83797278680089E-2</v>
      </c>
      <c r="AK17" s="19">
        <v>3.0305521681404001E-2</v>
      </c>
      <c r="AL17" s="19">
        <v>5.3563505136759601E-2</v>
      </c>
      <c r="AM17" s="19">
        <v>0.17116681145183199</v>
      </c>
      <c r="AN17" s="19"/>
      <c r="AO17" s="19">
        <v>6.9038181906383694E-2</v>
      </c>
      <c r="AP17" s="19">
        <v>5.4875848279286002E-2</v>
      </c>
      <c r="AQ17" s="19">
        <v>4.0739521224548297E-2</v>
      </c>
      <c r="AR17" s="19"/>
      <c r="AS17" s="19">
        <v>0.11012205571535801</v>
      </c>
      <c r="AT17" s="19">
        <v>9.1786489946973901E-2</v>
      </c>
      <c r="AU17" s="19">
        <v>7.0238482686415304E-2</v>
      </c>
      <c r="AV17" s="19">
        <v>4.4291269778697101E-2</v>
      </c>
      <c r="AW17" s="19">
        <v>4.3396471946652901E-2</v>
      </c>
      <c r="AX17" s="19"/>
      <c r="AY17" s="19">
        <v>0.22864341590262299</v>
      </c>
      <c r="AZ17" s="19">
        <v>9.8848950559398102E-2</v>
      </c>
      <c r="BA17" s="19">
        <v>9.0161008932299003E-2</v>
      </c>
      <c r="BB17" s="19">
        <v>0.11267911181377201</v>
      </c>
      <c r="BC17" s="19">
        <v>8.5391917118515598E-2</v>
      </c>
      <c r="BD17" s="19">
        <v>8.3799050983517406E-2</v>
      </c>
      <c r="BE17" s="19">
        <v>0.122397853246799</v>
      </c>
      <c r="BF17" s="19">
        <v>5.1872187113911498E-2</v>
      </c>
      <c r="BG17" s="19">
        <v>7.3519709583304907E-2</v>
      </c>
      <c r="BH17" s="19">
        <v>6.7664680423110302E-2</v>
      </c>
      <c r="BI17" s="19">
        <v>6.3695032153933198E-2</v>
      </c>
      <c r="BJ17" s="19">
        <v>4.35832463487364E-2</v>
      </c>
      <c r="BK17" s="19">
        <v>2.2323306428135199E-2</v>
      </c>
      <c r="BL17" s="19">
        <v>6.5122136395810007E-2</v>
      </c>
      <c r="BM17" s="19">
        <v>4.0984900468323301E-2</v>
      </c>
      <c r="BN17" s="19">
        <v>2.5470189488193799E-2</v>
      </c>
      <c r="BO17" s="19"/>
      <c r="BP17" s="19">
        <v>8.4725771520008999E-2</v>
      </c>
      <c r="BQ17" s="19">
        <v>8.9791395235505306E-2</v>
      </c>
      <c r="BR17" s="19">
        <v>7.9918379523895605E-2</v>
      </c>
      <c r="BS17" s="19">
        <v>7.9490946993537107E-2</v>
      </c>
      <c r="BT17" s="19">
        <v>9.4153712459497593E-2</v>
      </c>
      <c r="BU17" s="19">
        <v>7.4089528547789704E-2</v>
      </c>
      <c r="BV17" s="19"/>
      <c r="BW17" s="19">
        <v>6.9681374870882107E-2</v>
      </c>
      <c r="BX17" s="19">
        <v>8.6904374859872999E-2</v>
      </c>
      <c r="BY17" s="19">
        <v>6.8245969018585997E-2</v>
      </c>
      <c r="BZ17" s="19">
        <v>8.0723338560604596E-2</v>
      </c>
      <c r="CA17" s="19">
        <v>6.4672204072454803E-2</v>
      </c>
      <c r="CB17" s="19">
        <v>5.7526031384773697E-2</v>
      </c>
      <c r="CC17" s="19">
        <v>7.4443206767866907E-2</v>
      </c>
      <c r="CD17" s="19">
        <v>0.139699428469509</v>
      </c>
      <c r="CE17" s="19"/>
      <c r="CF17" s="19">
        <v>6.0999823496852297E-2</v>
      </c>
      <c r="CG17" s="19">
        <v>7.5165036482075606E-2</v>
      </c>
      <c r="CH17" s="19">
        <v>8.89239636121361E-2</v>
      </c>
      <c r="CI17" s="19">
        <v>0.102854940283824</v>
      </c>
      <c r="CJ17" s="19">
        <v>0.119635181736198</v>
      </c>
      <c r="CK17" s="19"/>
      <c r="CL17" s="19">
        <v>6.0947894137327097E-2</v>
      </c>
      <c r="CM17" s="19"/>
      <c r="CN17" s="19">
        <v>9.02521273524413E-2</v>
      </c>
      <c r="CO17" s="19">
        <v>9.6805850875786206E-2</v>
      </c>
      <c r="CP17" s="19">
        <v>6.2666940511413194E-2</v>
      </c>
    </row>
    <row r="18" spans="2:94" x14ac:dyDescent="0.35">
      <c r="B18" s="31" t="s">
        <v>125</v>
      </c>
    </row>
    <row r="19" spans="2:94" x14ac:dyDescent="0.35">
      <c r="B19" t="s">
        <v>126</v>
      </c>
    </row>
    <row r="20" spans="2:94" x14ac:dyDescent="0.35">
      <c r="B20" t="s">
        <v>127</v>
      </c>
    </row>
    <row r="22" spans="2:94" x14ac:dyDescent="0.35">
      <c r="B22"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F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0" t="s">
        <v>460</v>
      </c>
      <c r="E2" s="26"/>
      <c r="F2" s="26"/>
    </row>
    <row r="6" spans="2:6" ht="50" customHeight="1" x14ac:dyDescent="0.35">
      <c r="B6" s="23" t="s">
        <v>15</v>
      </c>
      <c r="C6" s="23" t="s">
        <v>452</v>
      </c>
      <c r="D6" s="23" t="s">
        <v>453</v>
      </c>
      <c r="E6" s="23" t="s">
        <v>454</v>
      </c>
    </row>
    <row r="7" spans="2:6" x14ac:dyDescent="0.35">
      <c r="B7" s="18" t="s">
        <v>455</v>
      </c>
      <c r="C7" s="17">
        <v>7.7687994781255598E-2</v>
      </c>
      <c r="D7" s="17">
        <v>0.113994569857137</v>
      </c>
      <c r="E7" s="17">
        <v>6.7078334294762898E-2</v>
      </c>
    </row>
    <row r="8" spans="2:6" x14ac:dyDescent="0.35">
      <c r="B8" s="18" t="s">
        <v>456</v>
      </c>
      <c r="C8" s="17">
        <v>0.22335707673820801</v>
      </c>
      <c r="D8" s="17">
        <v>0.28717113682706302</v>
      </c>
      <c r="E8" s="17">
        <v>0.17904384616885299</v>
      </c>
    </row>
    <row r="9" spans="2:6" x14ac:dyDescent="0.35">
      <c r="B9" s="18" t="s">
        <v>457</v>
      </c>
      <c r="C9" s="17">
        <v>0.22071821337933101</v>
      </c>
      <c r="D9" s="17">
        <v>0.27250693999850101</v>
      </c>
      <c r="E9" s="17">
        <v>0.270946582660616</v>
      </c>
    </row>
    <row r="10" spans="2:6" x14ac:dyDescent="0.35">
      <c r="B10" s="18" t="s">
        <v>458</v>
      </c>
      <c r="C10" s="17">
        <v>0.29460255336318197</v>
      </c>
      <c r="D10" s="17">
        <v>0.222453854790088</v>
      </c>
      <c r="E10" s="17">
        <v>0.330370299739558</v>
      </c>
    </row>
    <row r="11" spans="2:6" x14ac:dyDescent="0.35">
      <c r="B11" s="18" t="s">
        <v>459</v>
      </c>
      <c r="C11" s="17">
        <v>0.18363416173802299</v>
      </c>
      <c r="D11" s="17">
        <v>0.103873498527212</v>
      </c>
      <c r="E11" s="17">
        <v>0.15256093713621</v>
      </c>
    </row>
    <row r="12" spans="2:6" x14ac:dyDescent="0.35">
      <c r="B12" s="16"/>
      <c r="C12" s="16"/>
      <c r="D12" s="16"/>
      <c r="E12" s="16"/>
    </row>
    <row r="13" spans="2:6" x14ac:dyDescent="0.35">
      <c r="B13" t="s">
        <v>126</v>
      </c>
    </row>
    <row r="14" spans="2:6" x14ac:dyDescent="0.35">
      <c r="B14" t="s">
        <v>127</v>
      </c>
    </row>
    <row r="18" spans="2:2" x14ac:dyDescent="0.35">
      <c r="B18"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CP18"/>
  <sheetViews>
    <sheetView showGridLines="0" topLeftCell="A7" workbookViewId="0">
      <pane xSplit="2" topLeftCell="AB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455</v>
      </c>
      <c r="C9" s="17">
        <v>7.7687994781255598E-2</v>
      </c>
      <c r="D9" s="17">
        <v>9.4727671913693703E-2</v>
      </c>
      <c r="E9" s="17">
        <v>6.1673263130120302E-2</v>
      </c>
      <c r="F9" s="17"/>
      <c r="G9" s="17">
        <v>6.9800445930672195E-2</v>
      </c>
      <c r="H9" s="17">
        <v>8.3098304849200499E-2</v>
      </c>
      <c r="I9" s="17">
        <v>5.6295258652024997E-2</v>
      </c>
      <c r="J9" s="17">
        <v>5.9785416928340503E-2</v>
      </c>
      <c r="K9" s="17">
        <v>7.9555858323488493E-2</v>
      </c>
      <c r="L9" s="17">
        <v>0.109210718640096</v>
      </c>
      <c r="M9" s="17"/>
      <c r="N9" s="17">
        <v>9.9831776076067705E-2</v>
      </c>
      <c r="O9" s="17">
        <v>7.5766834925339199E-2</v>
      </c>
      <c r="P9" s="17">
        <v>7.7847871686556006E-2</v>
      </c>
      <c r="Q9" s="17">
        <v>5.57150482320245E-2</v>
      </c>
      <c r="R9" s="17"/>
      <c r="S9" s="17">
        <v>8.2540167638582795E-2</v>
      </c>
      <c r="T9" s="17">
        <v>6.9029485240308497E-2</v>
      </c>
      <c r="U9" s="17">
        <v>9.7168783393873706E-2</v>
      </c>
      <c r="V9" s="17">
        <v>7.5180024443659704E-2</v>
      </c>
      <c r="W9" s="17">
        <v>8.3025920164375405E-2</v>
      </c>
      <c r="X9" s="17">
        <v>5.5100128732271603E-2</v>
      </c>
      <c r="Y9" s="17">
        <v>6.1912217944936503E-2</v>
      </c>
      <c r="Z9" s="17">
        <v>6.21498765438116E-2</v>
      </c>
      <c r="AA9" s="17">
        <v>8.44862703349228E-2</v>
      </c>
      <c r="AB9" s="17">
        <v>8.9145257371074593E-2</v>
      </c>
      <c r="AC9" s="17">
        <v>9.5206686441646302E-2</v>
      </c>
      <c r="AD9" s="17"/>
      <c r="AE9" s="17">
        <v>9.4455735543299904E-2</v>
      </c>
      <c r="AF9" s="17">
        <v>6.9225057362981193E-2</v>
      </c>
      <c r="AG9" s="17">
        <v>7.5089449474688194E-2</v>
      </c>
      <c r="AH9" s="17"/>
      <c r="AI9" s="17">
        <v>0.119253358724859</v>
      </c>
      <c r="AJ9" s="17">
        <v>4.0932377445359103E-2</v>
      </c>
      <c r="AK9" s="17">
        <v>9.1549885941166906E-2</v>
      </c>
      <c r="AL9" s="17">
        <v>0.11559584448417699</v>
      </c>
      <c r="AM9" s="17">
        <v>7.0153855828446396E-2</v>
      </c>
      <c r="AN9" s="17"/>
      <c r="AO9" s="17">
        <v>0.12991430924227201</v>
      </c>
      <c r="AP9" s="17">
        <v>5.3070884147246603E-2</v>
      </c>
      <c r="AQ9" s="17">
        <v>8.2404385261246896E-2</v>
      </c>
      <c r="AR9" s="17"/>
      <c r="AS9" s="17">
        <v>6.1332430080614599E-2</v>
      </c>
      <c r="AT9" s="17">
        <v>6.8441173120492999E-2</v>
      </c>
      <c r="AU9" s="17">
        <v>7.6635903757385299E-2</v>
      </c>
      <c r="AV9" s="17">
        <v>0.12086913311479699</v>
      </c>
      <c r="AW9" s="17">
        <v>6.4956574397013897E-2</v>
      </c>
      <c r="AX9" s="17"/>
      <c r="AY9" s="17">
        <v>3.55586894205078E-2</v>
      </c>
      <c r="AZ9" s="17">
        <v>9.2625013402917705E-2</v>
      </c>
      <c r="BA9" s="17">
        <v>8.8666586095255198E-2</v>
      </c>
      <c r="BB9" s="17">
        <v>6.1356280765947901E-2</v>
      </c>
      <c r="BC9" s="17">
        <v>4.0959968318030303E-2</v>
      </c>
      <c r="BD9" s="17">
        <v>9.5689723075581296E-2</v>
      </c>
      <c r="BE9" s="17">
        <v>6.9689382267650105E-2</v>
      </c>
      <c r="BF9" s="17">
        <v>6.4626876990876797E-2</v>
      </c>
      <c r="BG9" s="17">
        <v>4.9459462486799402E-2</v>
      </c>
      <c r="BH9" s="17">
        <v>0.102372687604478</v>
      </c>
      <c r="BI9" s="17">
        <v>8.3543021621835301E-2</v>
      </c>
      <c r="BJ9" s="17">
        <v>7.2609867983161894E-2</v>
      </c>
      <c r="BK9" s="17">
        <v>0.104972939910492</v>
      </c>
      <c r="BL9" s="17">
        <v>0.10459818369203799</v>
      </c>
      <c r="BM9" s="17">
        <v>0.119318918127992</v>
      </c>
      <c r="BN9" s="17">
        <v>0.14970478185719499</v>
      </c>
      <c r="BO9" s="17"/>
      <c r="BP9" s="17">
        <v>8.0112166017015096E-2</v>
      </c>
      <c r="BQ9" s="17">
        <v>7.5391848933196698E-2</v>
      </c>
      <c r="BR9" s="17">
        <v>7.8708998468399002E-2</v>
      </c>
      <c r="BS9" s="17">
        <v>7.14289533431786E-2</v>
      </c>
      <c r="BT9" s="17">
        <v>7.3347667068736397E-2</v>
      </c>
      <c r="BU9" s="17">
        <v>0.10888367004461599</v>
      </c>
      <c r="BV9" s="17"/>
      <c r="BW9" s="17">
        <v>6.4570235750987706E-2</v>
      </c>
      <c r="BX9" s="17">
        <v>7.9454332907103797E-2</v>
      </c>
      <c r="BY9" s="17">
        <v>7.7787540500315597E-2</v>
      </c>
      <c r="BZ9" s="17">
        <v>7.5004282801849204E-2</v>
      </c>
      <c r="CA9" s="17">
        <v>8.9756585772379993E-2</v>
      </c>
      <c r="CB9" s="17">
        <v>7.3313044801301394E-2</v>
      </c>
      <c r="CC9" s="17">
        <v>0.18389760966337601</v>
      </c>
      <c r="CD9" s="17">
        <v>5.13359259377376E-2</v>
      </c>
      <c r="CE9" s="17"/>
      <c r="CF9" s="17">
        <v>0.104470036774871</v>
      </c>
      <c r="CG9" s="17">
        <v>9.9021806307942897E-2</v>
      </c>
      <c r="CH9" s="17">
        <v>6.0602987188047401E-2</v>
      </c>
      <c r="CI9" s="17">
        <v>6.0861804514416397E-2</v>
      </c>
      <c r="CJ9" s="17">
        <v>4.86981841673476E-2</v>
      </c>
      <c r="CK9" s="17"/>
      <c r="CL9" s="17">
        <v>0.104602443694777</v>
      </c>
      <c r="CM9" s="17"/>
      <c r="CN9" s="17">
        <v>5.2973140958697498E-2</v>
      </c>
      <c r="CO9" s="17">
        <v>8.2245537433718902E-2</v>
      </c>
      <c r="CP9" s="17">
        <v>0.130540977655211</v>
      </c>
    </row>
    <row r="10" spans="2:94" x14ac:dyDescent="0.35">
      <c r="B10" s="18" t="s">
        <v>456</v>
      </c>
      <c r="C10" s="17">
        <v>0.22335707673820801</v>
      </c>
      <c r="D10" s="17">
        <v>0.23704410334492301</v>
      </c>
      <c r="E10" s="17">
        <v>0.21176282872372201</v>
      </c>
      <c r="F10" s="17"/>
      <c r="G10" s="17">
        <v>0.26280174111363303</v>
      </c>
      <c r="H10" s="17">
        <v>0.20723954403984299</v>
      </c>
      <c r="I10" s="17">
        <v>0.24440169370068199</v>
      </c>
      <c r="J10" s="17">
        <v>0.186028727000878</v>
      </c>
      <c r="K10" s="17">
        <v>0.20420363192186</v>
      </c>
      <c r="L10" s="17">
        <v>0.23620669604554401</v>
      </c>
      <c r="M10" s="17"/>
      <c r="N10" s="17">
        <v>0.27567788741688798</v>
      </c>
      <c r="O10" s="17">
        <v>0.21944779306943299</v>
      </c>
      <c r="P10" s="17">
        <v>0.203666954334626</v>
      </c>
      <c r="Q10" s="17">
        <v>0.18929395242197899</v>
      </c>
      <c r="R10" s="17"/>
      <c r="S10" s="17">
        <v>0.23353769636521901</v>
      </c>
      <c r="T10" s="17">
        <v>0.22383865353558099</v>
      </c>
      <c r="U10" s="17">
        <v>0.198096789455079</v>
      </c>
      <c r="V10" s="17">
        <v>0.241637190219892</v>
      </c>
      <c r="W10" s="17">
        <v>0.21003871302522201</v>
      </c>
      <c r="X10" s="17">
        <v>0.20297148782124899</v>
      </c>
      <c r="Y10" s="17">
        <v>0.21700420782560301</v>
      </c>
      <c r="Z10" s="17">
        <v>0.225169005367991</v>
      </c>
      <c r="AA10" s="17">
        <v>0.26422807359428302</v>
      </c>
      <c r="AB10" s="17">
        <v>0.210899130715102</v>
      </c>
      <c r="AC10" s="17">
        <v>0.197655461391508</v>
      </c>
      <c r="AD10" s="17"/>
      <c r="AE10" s="17">
        <v>0.228678460007017</v>
      </c>
      <c r="AF10" s="17">
        <v>0.222101710227426</v>
      </c>
      <c r="AG10" s="17">
        <v>0.19333936679861599</v>
      </c>
      <c r="AH10" s="17"/>
      <c r="AI10" s="17">
        <v>0.27348956868784802</v>
      </c>
      <c r="AJ10" s="17">
        <v>0.18544363600271299</v>
      </c>
      <c r="AK10" s="17">
        <v>0.25533470827844801</v>
      </c>
      <c r="AL10" s="17">
        <v>0.14157408521333401</v>
      </c>
      <c r="AM10" s="17">
        <v>0.18291281484775199</v>
      </c>
      <c r="AN10" s="17"/>
      <c r="AO10" s="17">
        <v>0.30458983456475802</v>
      </c>
      <c r="AP10" s="17">
        <v>0.191254066518872</v>
      </c>
      <c r="AQ10" s="17">
        <v>0.25315135882860201</v>
      </c>
      <c r="AR10" s="17"/>
      <c r="AS10" s="17">
        <v>0.19718577743643401</v>
      </c>
      <c r="AT10" s="17">
        <v>0.236239700068273</v>
      </c>
      <c r="AU10" s="17">
        <v>0.23990325311486499</v>
      </c>
      <c r="AV10" s="17">
        <v>0.22756178277650199</v>
      </c>
      <c r="AW10" s="17">
        <v>0.27683609795279801</v>
      </c>
      <c r="AX10" s="17"/>
      <c r="AY10" s="17">
        <v>0.22024614040801299</v>
      </c>
      <c r="AZ10" s="17">
        <v>0.200851340170069</v>
      </c>
      <c r="BA10" s="17">
        <v>0.18022129194207001</v>
      </c>
      <c r="BB10" s="17">
        <v>0.18675183052379701</v>
      </c>
      <c r="BC10" s="17">
        <v>0.20415243263551</v>
      </c>
      <c r="BD10" s="17">
        <v>0.19094846746684599</v>
      </c>
      <c r="BE10" s="17">
        <v>0.223292227788009</v>
      </c>
      <c r="BF10" s="17">
        <v>0.228849883764352</v>
      </c>
      <c r="BG10" s="17">
        <v>0.223036216624247</v>
      </c>
      <c r="BH10" s="17">
        <v>0.23405648489008099</v>
      </c>
      <c r="BI10" s="17">
        <v>0.26467055336672102</v>
      </c>
      <c r="BJ10" s="17">
        <v>0.29813526305384602</v>
      </c>
      <c r="BK10" s="17">
        <v>0.27654292451319701</v>
      </c>
      <c r="BL10" s="17">
        <v>0.28665628186207898</v>
      </c>
      <c r="BM10" s="17">
        <v>0.25470558744667499</v>
      </c>
      <c r="BN10" s="17">
        <v>0.24938752981748999</v>
      </c>
      <c r="BO10" s="17"/>
      <c r="BP10" s="17">
        <v>0.218229903676634</v>
      </c>
      <c r="BQ10" s="17">
        <v>0.21567043776492101</v>
      </c>
      <c r="BR10" s="17">
        <v>0.228919612620022</v>
      </c>
      <c r="BS10" s="17">
        <v>0.22904422675840699</v>
      </c>
      <c r="BT10" s="17">
        <v>0.23919857184959001</v>
      </c>
      <c r="BU10" s="17">
        <v>0.220480769614711</v>
      </c>
      <c r="BV10" s="17"/>
      <c r="BW10" s="17">
        <v>0.26470515886831902</v>
      </c>
      <c r="BX10" s="17">
        <v>0.19901847765826</v>
      </c>
      <c r="BY10" s="17">
        <v>0.226411362166829</v>
      </c>
      <c r="BZ10" s="17">
        <v>0.235416413790414</v>
      </c>
      <c r="CA10" s="17">
        <v>0.22103422136518899</v>
      </c>
      <c r="CB10" s="17">
        <v>0.23256210663986801</v>
      </c>
      <c r="CC10" s="17">
        <v>0.24764841593584699</v>
      </c>
      <c r="CD10" s="17">
        <v>0.25706188602631302</v>
      </c>
      <c r="CE10" s="17"/>
      <c r="CF10" s="17">
        <v>0.26820181409398802</v>
      </c>
      <c r="CG10" s="17">
        <v>0.25115177783729897</v>
      </c>
      <c r="CH10" s="17">
        <v>0.208990149064921</v>
      </c>
      <c r="CI10" s="17">
        <v>0.18497776793496801</v>
      </c>
      <c r="CJ10" s="17">
        <v>0.146415540407353</v>
      </c>
      <c r="CK10" s="17"/>
      <c r="CL10" s="17">
        <v>0.24490924033326</v>
      </c>
      <c r="CM10" s="17"/>
      <c r="CN10" s="17">
        <v>0.18165304036121399</v>
      </c>
      <c r="CO10" s="17">
        <v>0.25761614708605701</v>
      </c>
      <c r="CP10" s="17">
        <v>0.29139624958680899</v>
      </c>
    </row>
    <row r="11" spans="2:94" x14ac:dyDescent="0.35">
      <c r="B11" s="18" t="s">
        <v>457</v>
      </c>
      <c r="C11" s="17">
        <v>0.22071821337933101</v>
      </c>
      <c r="D11" s="17">
        <v>0.189112784806267</v>
      </c>
      <c r="E11" s="17">
        <v>0.25179668894338603</v>
      </c>
      <c r="F11" s="17"/>
      <c r="G11" s="17">
        <v>0.174600259033063</v>
      </c>
      <c r="H11" s="17">
        <v>0.22113485333519001</v>
      </c>
      <c r="I11" s="17">
        <v>0.20756039692754</v>
      </c>
      <c r="J11" s="17">
        <v>0.27869262035005299</v>
      </c>
      <c r="K11" s="17">
        <v>0.22636483769115401</v>
      </c>
      <c r="L11" s="17">
        <v>0.21107700753615599</v>
      </c>
      <c r="M11" s="17"/>
      <c r="N11" s="17">
        <v>0.18839996684091101</v>
      </c>
      <c r="O11" s="17">
        <v>0.210435453313295</v>
      </c>
      <c r="P11" s="17">
        <v>0.227862500909607</v>
      </c>
      <c r="Q11" s="17">
        <v>0.26069882774445002</v>
      </c>
      <c r="R11" s="17"/>
      <c r="S11" s="17">
        <v>0.22235087262029599</v>
      </c>
      <c r="T11" s="17">
        <v>0.23244828855709801</v>
      </c>
      <c r="U11" s="17">
        <v>0.261747705534768</v>
      </c>
      <c r="V11" s="17">
        <v>0.23867344377267699</v>
      </c>
      <c r="W11" s="17">
        <v>0.23864701840920599</v>
      </c>
      <c r="X11" s="17">
        <v>0.241718633279628</v>
      </c>
      <c r="Y11" s="17">
        <v>0.191118910000004</v>
      </c>
      <c r="Z11" s="17">
        <v>0.21241295258694501</v>
      </c>
      <c r="AA11" s="17">
        <v>0.190877723172789</v>
      </c>
      <c r="AB11" s="17">
        <v>0.195150199042471</v>
      </c>
      <c r="AC11" s="17">
        <v>0.19028301326257199</v>
      </c>
      <c r="AD11" s="17"/>
      <c r="AE11" s="17">
        <v>0.220603991648985</v>
      </c>
      <c r="AF11" s="17">
        <v>0.198266407072441</v>
      </c>
      <c r="AG11" s="17">
        <v>0.286435361824742</v>
      </c>
      <c r="AH11" s="17"/>
      <c r="AI11" s="17">
        <v>0.21835683294392699</v>
      </c>
      <c r="AJ11" s="17">
        <v>0.175721255541848</v>
      </c>
      <c r="AK11" s="17">
        <v>0.18479861018919899</v>
      </c>
      <c r="AL11" s="17">
        <v>0.27662166910296998</v>
      </c>
      <c r="AM11" s="17">
        <v>0.31672908830518198</v>
      </c>
      <c r="AN11" s="17"/>
      <c r="AO11" s="17">
        <v>0.19867560047257499</v>
      </c>
      <c r="AP11" s="17">
        <v>0.180062537314258</v>
      </c>
      <c r="AQ11" s="17">
        <v>0.21188524924808899</v>
      </c>
      <c r="AR11" s="17"/>
      <c r="AS11" s="17">
        <v>0.263557345508038</v>
      </c>
      <c r="AT11" s="17">
        <v>0.22310488462070999</v>
      </c>
      <c r="AU11" s="17">
        <v>0.205001623389646</v>
      </c>
      <c r="AV11" s="17">
        <v>0.16184891066090201</v>
      </c>
      <c r="AW11" s="17">
        <v>0.172913502732672</v>
      </c>
      <c r="AX11" s="17"/>
      <c r="AY11" s="17">
        <v>0.28649543553982498</v>
      </c>
      <c r="AZ11" s="17">
        <v>0.21789349036342801</v>
      </c>
      <c r="BA11" s="17">
        <v>0.23986032173599101</v>
      </c>
      <c r="BB11" s="17">
        <v>0.26721586641835299</v>
      </c>
      <c r="BC11" s="17">
        <v>0.22322147946367499</v>
      </c>
      <c r="BD11" s="17">
        <v>0.220312694829888</v>
      </c>
      <c r="BE11" s="17">
        <v>0.219138040792101</v>
      </c>
      <c r="BF11" s="17">
        <v>0.214000154993082</v>
      </c>
      <c r="BG11" s="17">
        <v>0.24627661596702399</v>
      </c>
      <c r="BH11" s="17">
        <v>0.28066305543744202</v>
      </c>
      <c r="BI11" s="17">
        <v>0.17537567646548299</v>
      </c>
      <c r="BJ11" s="17">
        <v>0.18647875273755499</v>
      </c>
      <c r="BK11" s="17">
        <v>0.14192163786641199</v>
      </c>
      <c r="BL11" s="17">
        <v>0.13365508035641799</v>
      </c>
      <c r="BM11" s="17">
        <v>0.17439419768601899</v>
      </c>
      <c r="BN11" s="17">
        <v>0.116324302649155</v>
      </c>
      <c r="BO11" s="17"/>
      <c r="BP11" s="17">
        <v>0.20839739423751</v>
      </c>
      <c r="BQ11" s="17">
        <v>0.225251905183662</v>
      </c>
      <c r="BR11" s="17">
        <v>0.21350957625827999</v>
      </c>
      <c r="BS11" s="17">
        <v>0.23140985193132599</v>
      </c>
      <c r="BT11" s="17">
        <v>0.22245946836042799</v>
      </c>
      <c r="BU11" s="17">
        <v>0.225459986497343</v>
      </c>
      <c r="BV11" s="17"/>
      <c r="BW11" s="17">
        <v>0.15497029221707301</v>
      </c>
      <c r="BX11" s="17">
        <v>0.22355090336785999</v>
      </c>
      <c r="BY11" s="17">
        <v>0.21140087301542301</v>
      </c>
      <c r="BZ11" s="17">
        <v>0.23110239209125699</v>
      </c>
      <c r="CA11" s="17">
        <v>0.20697666603222201</v>
      </c>
      <c r="CB11" s="17">
        <v>0.17815921543395999</v>
      </c>
      <c r="CC11" s="17">
        <v>0.16876403980091201</v>
      </c>
      <c r="CD11" s="17">
        <v>0.241223982164955</v>
      </c>
      <c r="CE11" s="17"/>
      <c r="CF11" s="17">
        <v>0.15681358429186401</v>
      </c>
      <c r="CG11" s="17">
        <v>0.18605025830573099</v>
      </c>
      <c r="CH11" s="17">
        <v>0.254204203772322</v>
      </c>
      <c r="CI11" s="17">
        <v>0.23561319063890701</v>
      </c>
      <c r="CJ11" s="17">
        <v>0.30830334021608302</v>
      </c>
      <c r="CK11" s="17"/>
      <c r="CL11" s="17">
        <v>0.20660266222792201</v>
      </c>
      <c r="CM11" s="17"/>
      <c r="CN11" s="17">
        <v>0.21973534724727001</v>
      </c>
      <c r="CO11" s="17">
        <v>0.25380399866571202</v>
      </c>
      <c r="CP11" s="17">
        <v>0.19663212466049801</v>
      </c>
    </row>
    <row r="12" spans="2:94" x14ac:dyDescent="0.35">
      <c r="B12" s="18" t="s">
        <v>458</v>
      </c>
      <c r="C12" s="17">
        <v>0.29460255336318197</v>
      </c>
      <c r="D12" s="17">
        <v>0.29361412313415503</v>
      </c>
      <c r="E12" s="17">
        <v>0.29538066505563798</v>
      </c>
      <c r="F12" s="17"/>
      <c r="G12" s="17">
        <v>0.32652750607796699</v>
      </c>
      <c r="H12" s="17">
        <v>0.321844424659669</v>
      </c>
      <c r="I12" s="17">
        <v>0.32622530532278499</v>
      </c>
      <c r="J12" s="17">
        <v>0.29845625304699203</v>
      </c>
      <c r="K12" s="17">
        <v>0.263970727225734</v>
      </c>
      <c r="L12" s="17">
        <v>0.24264357371374301</v>
      </c>
      <c r="M12" s="17"/>
      <c r="N12" s="17">
        <v>0.26978564794497101</v>
      </c>
      <c r="O12" s="17">
        <v>0.30827356775814002</v>
      </c>
      <c r="P12" s="17">
        <v>0.30930432964221999</v>
      </c>
      <c r="Q12" s="17">
        <v>0.29501057485344301</v>
      </c>
      <c r="R12" s="17"/>
      <c r="S12" s="17">
        <v>0.29225210058769002</v>
      </c>
      <c r="T12" s="17">
        <v>0.290682853972344</v>
      </c>
      <c r="U12" s="17">
        <v>0.267755909896287</v>
      </c>
      <c r="V12" s="17">
        <v>0.27342979552222102</v>
      </c>
      <c r="W12" s="17">
        <v>0.29916674299850299</v>
      </c>
      <c r="X12" s="17">
        <v>0.34894872660501203</v>
      </c>
      <c r="Y12" s="17">
        <v>0.30310508846864898</v>
      </c>
      <c r="Z12" s="17">
        <v>0.35015477474853002</v>
      </c>
      <c r="AA12" s="17">
        <v>0.28423412019318101</v>
      </c>
      <c r="AB12" s="17">
        <v>0.275192533520907</v>
      </c>
      <c r="AC12" s="17">
        <v>0.28794046229751002</v>
      </c>
      <c r="AD12" s="17"/>
      <c r="AE12" s="17">
        <v>0.275911693256983</v>
      </c>
      <c r="AF12" s="17">
        <v>0.30969083582750301</v>
      </c>
      <c r="AG12" s="17">
        <v>0.30270567226040501</v>
      </c>
      <c r="AH12" s="17"/>
      <c r="AI12" s="17">
        <v>0.25776776340019197</v>
      </c>
      <c r="AJ12" s="17">
        <v>0.34455072729950698</v>
      </c>
      <c r="AK12" s="17">
        <v>0.28467029167028202</v>
      </c>
      <c r="AL12" s="17">
        <v>0.29655032578546497</v>
      </c>
      <c r="AM12" s="17">
        <v>0.28868353763275001</v>
      </c>
      <c r="AN12" s="17"/>
      <c r="AO12" s="17">
        <v>0.24480502167504101</v>
      </c>
      <c r="AP12" s="17">
        <v>0.34203381233325197</v>
      </c>
      <c r="AQ12" s="17">
        <v>0.296506117467498</v>
      </c>
      <c r="AR12" s="17"/>
      <c r="AS12" s="17">
        <v>0.28255100351078</v>
      </c>
      <c r="AT12" s="17">
        <v>0.31090407357303201</v>
      </c>
      <c r="AU12" s="17">
        <v>0.29258435025727098</v>
      </c>
      <c r="AV12" s="17">
        <v>0.30301923354001198</v>
      </c>
      <c r="AW12" s="17">
        <v>0.388123351684448</v>
      </c>
      <c r="AX12" s="17"/>
      <c r="AY12" s="17">
        <v>0.29905793230711197</v>
      </c>
      <c r="AZ12" s="17">
        <v>0.29709618304398899</v>
      </c>
      <c r="BA12" s="17">
        <v>0.28102416182906598</v>
      </c>
      <c r="BB12" s="17">
        <v>0.282448733670216</v>
      </c>
      <c r="BC12" s="17">
        <v>0.357731995426947</v>
      </c>
      <c r="BD12" s="17">
        <v>0.28977587265514398</v>
      </c>
      <c r="BE12" s="17">
        <v>0.31838971039502501</v>
      </c>
      <c r="BF12" s="17">
        <v>0.272447128699356</v>
      </c>
      <c r="BG12" s="17">
        <v>0.29370683263483699</v>
      </c>
      <c r="BH12" s="17">
        <v>0.22944398512009501</v>
      </c>
      <c r="BI12" s="17">
        <v>0.29682955502521802</v>
      </c>
      <c r="BJ12" s="17">
        <v>0.26708248584516397</v>
      </c>
      <c r="BK12" s="17">
        <v>0.31933839313479101</v>
      </c>
      <c r="BL12" s="17">
        <v>0.31173954342069599</v>
      </c>
      <c r="BM12" s="17">
        <v>0.275529406611489</v>
      </c>
      <c r="BN12" s="17">
        <v>0.29508350888887702</v>
      </c>
      <c r="BO12" s="17"/>
      <c r="BP12" s="17">
        <v>0.28917922193219903</v>
      </c>
      <c r="BQ12" s="17">
        <v>0.305872879139371</v>
      </c>
      <c r="BR12" s="17">
        <v>0.31640850273348098</v>
      </c>
      <c r="BS12" s="17">
        <v>0.28888211688295201</v>
      </c>
      <c r="BT12" s="17">
        <v>0.269266979311655</v>
      </c>
      <c r="BU12" s="17">
        <v>0.27103745282170599</v>
      </c>
      <c r="BV12" s="17"/>
      <c r="BW12" s="17">
        <v>0.31337364026590497</v>
      </c>
      <c r="BX12" s="17">
        <v>0.30600476117140601</v>
      </c>
      <c r="BY12" s="17">
        <v>0.284096176122838</v>
      </c>
      <c r="BZ12" s="17">
        <v>0.28089464692160598</v>
      </c>
      <c r="CA12" s="17">
        <v>0.32157859920093801</v>
      </c>
      <c r="CB12" s="17">
        <v>0.35740275706535302</v>
      </c>
      <c r="CC12" s="17">
        <v>0.24223440373142899</v>
      </c>
      <c r="CD12" s="17">
        <v>0.29054135646232698</v>
      </c>
      <c r="CE12" s="17"/>
      <c r="CF12" s="17">
        <v>0.284747866698421</v>
      </c>
      <c r="CG12" s="17">
        <v>0.29438331801904</v>
      </c>
      <c r="CH12" s="17">
        <v>0.29433298498454302</v>
      </c>
      <c r="CI12" s="17">
        <v>0.31285324274005799</v>
      </c>
      <c r="CJ12" s="17">
        <v>0.24607626897566501</v>
      </c>
      <c r="CK12" s="17"/>
      <c r="CL12" s="17">
        <v>0.33003537578525</v>
      </c>
      <c r="CM12" s="17"/>
      <c r="CN12" s="17">
        <v>0.307300146757783</v>
      </c>
      <c r="CO12" s="17">
        <v>0.30393275627970501</v>
      </c>
      <c r="CP12" s="17">
        <v>0.258159375319294</v>
      </c>
    </row>
    <row r="13" spans="2:94" x14ac:dyDescent="0.35">
      <c r="B13" s="18" t="s">
        <v>459</v>
      </c>
      <c r="C13" s="19">
        <v>0.18363416173802299</v>
      </c>
      <c r="D13" s="19">
        <v>0.18550131680096099</v>
      </c>
      <c r="E13" s="19">
        <v>0.179386554147134</v>
      </c>
      <c r="F13" s="19"/>
      <c r="G13" s="19">
        <v>0.16627004784466401</v>
      </c>
      <c r="H13" s="19">
        <v>0.166682873116098</v>
      </c>
      <c r="I13" s="19">
        <v>0.165517345396969</v>
      </c>
      <c r="J13" s="19">
        <v>0.17703698267373599</v>
      </c>
      <c r="K13" s="19">
        <v>0.22590494483776399</v>
      </c>
      <c r="L13" s="19">
        <v>0.200862004064461</v>
      </c>
      <c r="M13" s="19"/>
      <c r="N13" s="19">
        <v>0.16630472172116201</v>
      </c>
      <c r="O13" s="19">
        <v>0.18607635093379199</v>
      </c>
      <c r="P13" s="19">
        <v>0.18131834342699099</v>
      </c>
      <c r="Q13" s="19">
        <v>0.199281596748103</v>
      </c>
      <c r="R13" s="19"/>
      <c r="S13" s="19">
        <v>0.16931916278821199</v>
      </c>
      <c r="T13" s="19">
        <v>0.184000718694669</v>
      </c>
      <c r="U13" s="19">
        <v>0.175230811719992</v>
      </c>
      <c r="V13" s="19">
        <v>0.17107954604155001</v>
      </c>
      <c r="W13" s="19">
        <v>0.169121605402694</v>
      </c>
      <c r="X13" s="19">
        <v>0.15126102356183899</v>
      </c>
      <c r="Y13" s="19">
        <v>0.22685957576080701</v>
      </c>
      <c r="Z13" s="19">
        <v>0.15011339075272301</v>
      </c>
      <c r="AA13" s="19">
        <v>0.17617381270482399</v>
      </c>
      <c r="AB13" s="19">
        <v>0.229612879350446</v>
      </c>
      <c r="AC13" s="19">
        <v>0.228914376606764</v>
      </c>
      <c r="AD13" s="19"/>
      <c r="AE13" s="19">
        <v>0.18035011954371499</v>
      </c>
      <c r="AF13" s="19">
        <v>0.200715989509649</v>
      </c>
      <c r="AG13" s="19">
        <v>0.14243014964154899</v>
      </c>
      <c r="AH13" s="19"/>
      <c r="AI13" s="19">
        <v>0.13113247624317501</v>
      </c>
      <c r="AJ13" s="19">
        <v>0.25335200371057298</v>
      </c>
      <c r="AK13" s="19">
        <v>0.18364650392090401</v>
      </c>
      <c r="AL13" s="19">
        <v>0.16965807541405301</v>
      </c>
      <c r="AM13" s="19">
        <v>0.14152070338587</v>
      </c>
      <c r="AN13" s="19"/>
      <c r="AO13" s="19">
        <v>0.122015234045354</v>
      </c>
      <c r="AP13" s="19">
        <v>0.23357869968637199</v>
      </c>
      <c r="AQ13" s="19">
        <v>0.156052889194564</v>
      </c>
      <c r="AR13" s="19"/>
      <c r="AS13" s="19">
        <v>0.19537344346413399</v>
      </c>
      <c r="AT13" s="19">
        <v>0.161310168617493</v>
      </c>
      <c r="AU13" s="19">
        <v>0.18587486948083301</v>
      </c>
      <c r="AV13" s="19">
        <v>0.18670093990778799</v>
      </c>
      <c r="AW13" s="19">
        <v>9.7170473233068905E-2</v>
      </c>
      <c r="AX13" s="19"/>
      <c r="AY13" s="19">
        <v>0.158641802324541</v>
      </c>
      <c r="AZ13" s="19">
        <v>0.19153397301959599</v>
      </c>
      <c r="BA13" s="19">
        <v>0.21022763839761799</v>
      </c>
      <c r="BB13" s="19">
        <v>0.20222728862168701</v>
      </c>
      <c r="BC13" s="19">
        <v>0.173934124155838</v>
      </c>
      <c r="BD13" s="19">
        <v>0.20327324197254101</v>
      </c>
      <c r="BE13" s="19">
        <v>0.16949063875721501</v>
      </c>
      <c r="BF13" s="19">
        <v>0.220075955552333</v>
      </c>
      <c r="BG13" s="19">
        <v>0.18752087228709299</v>
      </c>
      <c r="BH13" s="19">
        <v>0.153463786947904</v>
      </c>
      <c r="BI13" s="19">
        <v>0.179581193520743</v>
      </c>
      <c r="BJ13" s="19">
        <v>0.175693630380273</v>
      </c>
      <c r="BK13" s="19">
        <v>0.15722410457510799</v>
      </c>
      <c r="BL13" s="19">
        <v>0.163350910668769</v>
      </c>
      <c r="BM13" s="19">
        <v>0.17605189012782399</v>
      </c>
      <c r="BN13" s="19">
        <v>0.189499876787283</v>
      </c>
      <c r="BO13" s="19"/>
      <c r="BP13" s="19">
        <v>0.20408131413664199</v>
      </c>
      <c r="BQ13" s="19">
        <v>0.17781292897884901</v>
      </c>
      <c r="BR13" s="19">
        <v>0.16245330991981799</v>
      </c>
      <c r="BS13" s="19">
        <v>0.17923485108413501</v>
      </c>
      <c r="BT13" s="19">
        <v>0.19572731340959101</v>
      </c>
      <c r="BU13" s="19">
        <v>0.17413812102162399</v>
      </c>
      <c r="BV13" s="19"/>
      <c r="BW13" s="19">
        <v>0.202380672897715</v>
      </c>
      <c r="BX13" s="19">
        <v>0.191971524895371</v>
      </c>
      <c r="BY13" s="19">
        <v>0.20030404819459499</v>
      </c>
      <c r="BZ13" s="19">
        <v>0.17758226439487401</v>
      </c>
      <c r="CA13" s="19">
        <v>0.160653927629271</v>
      </c>
      <c r="CB13" s="19">
        <v>0.15856287605951699</v>
      </c>
      <c r="CC13" s="19">
        <v>0.157455530868436</v>
      </c>
      <c r="CD13" s="19">
        <v>0.15983684940866699</v>
      </c>
      <c r="CE13" s="19"/>
      <c r="CF13" s="19">
        <v>0.185766698140856</v>
      </c>
      <c r="CG13" s="19">
        <v>0.16939283952998599</v>
      </c>
      <c r="CH13" s="19">
        <v>0.18186967499016601</v>
      </c>
      <c r="CI13" s="19">
        <v>0.20569399417165099</v>
      </c>
      <c r="CJ13" s="19">
        <v>0.250506666233551</v>
      </c>
      <c r="CK13" s="19"/>
      <c r="CL13" s="19">
        <v>0.113850277958792</v>
      </c>
      <c r="CM13" s="19"/>
      <c r="CN13" s="19">
        <v>0.23833832467503499</v>
      </c>
      <c r="CO13" s="19">
        <v>0.10240156053480701</v>
      </c>
      <c r="CP13" s="19">
        <v>0.123271272778188</v>
      </c>
    </row>
    <row r="14" spans="2:94" x14ac:dyDescent="0.35">
      <c r="B14" s="16"/>
    </row>
    <row r="15" spans="2:94" x14ac:dyDescent="0.35">
      <c r="B15" t="s">
        <v>126</v>
      </c>
    </row>
    <row r="16" spans="2:94" x14ac:dyDescent="0.35">
      <c r="B16" t="s">
        <v>127</v>
      </c>
    </row>
    <row r="18" spans="2:2" x14ac:dyDescent="0.35">
      <c r="B18"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CP18"/>
  <sheetViews>
    <sheetView showGridLines="0" topLeftCell="A6" workbookViewId="0">
      <pane xSplit="2" topLeftCell="BN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455</v>
      </c>
      <c r="C9" s="17">
        <v>0.113994569857137</v>
      </c>
      <c r="D9" s="17">
        <v>0.13333976362835301</v>
      </c>
      <c r="E9" s="17">
        <v>9.5464240681962895E-2</v>
      </c>
      <c r="F9" s="17"/>
      <c r="G9" s="17">
        <v>0.103658512051315</v>
      </c>
      <c r="H9" s="17">
        <v>0.108395252022938</v>
      </c>
      <c r="I9" s="17">
        <v>0.101005805800084</v>
      </c>
      <c r="J9" s="17">
        <v>9.8091707614625004E-2</v>
      </c>
      <c r="K9" s="17">
        <v>0.12684928209256999</v>
      </c>
      <c r="L9" s="17">
        <v>0.140337411457605</v>
      </c>
      <c r="M9" s="17"/>
      <c r="N9" s="17">
        <v>0.14270985422902699</v>
      </c>
      <c r="O9" s="17">
        <v>0.115261044423161</v>
      </c>
      <c r="P9" s="17">
        <v>0.100378979733348</v>
      </c>
      <c r="Q9" s="17">
        <v>9.5119979157553297E-2</v>
      </c>
      <c r="R9" s="17"/>
      <c r="S9" s="17">
        <v>0.116618466385305</v>
      </c>
      <c r="T9" s="17">
        <v>0.13423345262605799</v>
      </c>
      <c r="U9" s="17">
        <v>0.14537135720736699</v>
      </c>
      <c r="V9" s="17">
        <v>0.11738446462296701</v>
      </c>
      <c r="W9" s="17">
        <v>0.113422401139749</v>
      </c>
      <c r="X9" s="17">
        <v>8.1091675994358306E-2</v>
      </c>
      <c r="Y9" s="17">
        <v>9.3490045777861103E-2</v>
      </c>
      <c r="Z9" s="17">
        <v>0.116130089121032</v>
      </c>
      <c r="AA9" s="17">
        <v>0.103563347601342</v>
      </c>
      <c r="AB9" s="17">
        <v>0.127549650783294</v>
      </c>
      <c r="AC9" s="17">
        <v>8.7241651754266097E-2</v>
      </c>
      <c r="AD9" s="17"/>
      <c r="AE9" s="17">
        <v>0.13755302047978399</v>
      </c>
      <c r="AF9" s="17">
        <v>9.6079862672670102E-2</v>
      </c>
      <c r="AG9" s="17">
        <v>0.108953518685473</v>
      </c>
      <c r="AH9" s="17"/>
      <c r="AI9" s="17">
        <v>0.167544198203011</v>
      </c>
      <c r="AJ9" s="17">
        <v>6.6617727946976998E-2</v>
      </c>
      <c r="AK9" s="17">
        <v>0.13442024184467499</v>
      </c>
      <c r="AL9" s="17">
        <v>0.18684495607311299</v>
      </c>
      <c r="AM9" s="17">
        <v>0.104080072414153</v>
      </c>
      <c r="AN9" s="17"/>
      <c r="AO9" s="17">
        <v>0.15127141799689001</v>
      </c>
      <c r="AP9" s="17">
        <v>7.7463829524647698E-2</v>
      </c>
      <c r="AQ9" s="17">
        <v>0.12789168835070999</v>
      </c>
      <c r="AR9" s="17"/>
      <c r="AS9" s="17">
        <v>0.104619690417038</v>
      </c>
      <c r="AT9" s="17">
        <v>0.10670044292064899</v>
      </c>
      <c r="AU9" s="17">
        <v>0.12114498426175201</v>
      </c>
      <c r="AV9" s="17">
        <v>0.135250838880553</v>
      </c>
      <c r="AW9" s="17">
        <v>6.8028449116009401E-2</v>
      </c>
      <c r="AX9" s="17"/>
      <c r="AY9" s="17">
        <v>6.2464518132430799E-2</v>
      </c>
      <c r="AZ9" s="17">
        <v>8.7954535086602698E-2</v>
      </c>
      <c r="BA9" s="17">
        <v>0.119299819487166</v>
      </c>
      <c r="BB9" s="17">
        <v>6.8113710439872605E-2</v>
      </c>
      <c r="BC9" s="17">
        <v>7.8912935442290694E-2</v>
      </c>
      <c r="BD9" s="17">
        <v>0.122723123541639</v>
      </c>
      <c r="BE9" s="17">
        <v>0.11055178684079101</v>
      </c>
      <c r="BF9" s="17">
        <v>0.100022497837243</v>
      </c>
      <c r="BG9" s="17">
        <v>9.94216306339301E-2</v>
      </c>
      <c r="BH9" s="17">
        <v>0.121424047280767</v>
      </c>
      <c r="BI9" s="17">
        <v>0.142463747776026</v>
      </c>
      <c r="BJ9" s="17">
        <v>0.14235444066156699</v>
      </c>
      <c r="BK9" s="17">
        <v>0.15774225139671799</v>
      </c>
      <c r="BL9" s="17">
        <v>0.13901805825204999</v>
      </c>
      <c r="BM9" s="17">
        <v>0.14482402045670101</v>
      </c>
      <c r="BN9" s="17">
        <v>0.20875287999497499</v>
      </c>
      <c r="BO9" s="17"/>
      <c r="BP9" s="17">
        <v>0.115218305579613</v>
      </c>
      <c r="BQ9" s="17">
        <v>0.108175192969116</v>
      </c>
      <c r="BR9" s="17">
        <v>0.112446275767738</v>
      </c>
      <c r="BS9" s="17">
        <v>0.109684835847215</v>
      </c>
      <c r="BT9" s="17">
        <v>0.117717507526551</v>
      </c>
      <c r="BU9" s="17">
        <v>0.15169713334378401</v>
      </c>
      <c r="BV9" s="17"/>
      <c r="BW9" s="17">
        <v>9.7649110338352094E-2</v>
      </c>
      <c r="BX9" s="17">
        <v>0.110003702681867</v>
      </c>
      <c r="BY9" s="17">
        <v>0.1190882422993</v>
      </c>
      <c r="BZ9" s="17">
        <v>0.116490516941162</v>
      </c>
      <c r="CA9" s="17">
        <v>0.101065618471099</v>
      </c>
      <c r="CB9" s="17">
        <v>0.103415829659652</v>
      </c>
      <c r="CC9" s="17">
        <v>0.19774205567367301</v>
      </c>
      <c r="CD9" s="17">
        <v>0.128824130966888</v>
      </c>
      <c r="CE9" s="17"/>
      <c r="CF9" s="17">
        <v>0.15186034015990801</v>
      </c>
      <c r="CG9" s="17">
        <v>0.140684702236509</v>
      </c>
      <c r="CH9" s="17">
        <v>9.2513224390253099E-2</v>
      </c>
      <c r="CI9" s="17">
        <v>9.7328705002759197E-2</v>
      </c>
      <c r="CJ9" s="17">
        <v>4.97214114780513E-2</v>
      </c>
      <c r="CK9" s="17"/>
      <c r="CL9" s="17">
        <v>0.11159181998142501</v>
      </c>
      <c r="CM9" s="17"/>
      <c r="CN9" s="17">
        <v>9.1053557395943605E-2</v>
      </c>
      <c r="CO9" s="17">
        <v>0.12673204950259101</v>
      </c>
      <c r="CP9" s="17">
        <v>0.15628361654654599</v>
      </c>
    </row>
    <row r="10" spans="2:94" x14ac:dyDescent="0.35">
      <c r="B10" s="18" t="s">
        <v>456</v>
      </c>
      <c r="C10" s="17">
        <v>0.28717113682706302</v>
      </c>
      <c r="D10" s="17">
        <v>0.29117112032250198</v>
      </c>
      <c r="E10" s="17">
        <v>0.28362083380550002</v>
      </c>
      <c r="F10" s="17"/>
      <c r="G10" s="17">
        <v>0.30712489308796498</v>
      </c>
      <c r="H10" s="17">
        <v>0.30095455080158201</v>
      </c>
      <c r="I10" s="17">
        <v>0.31438016034472499</v>
      </c>
      <c r="J10" s="17">
        <v>0.24260462181166201</v>
      </c>
      <c r="K10" s="17">
        <v>0.25308087055831502</v>
      </c>
      <c r="L10" s="17">
        <v>0.29942852098450601</v>
      </c>
      <c r="M10" s="17"/>
      <c r="N10" s="17">
        <v>0.33630552734054497</v>
      </c>
      <c r="O10" s="17">
        <v>0.30664459979659098</v>
      </c>
      <c r="P10" s="17">
        <v>0.28217494276468702</v>
      </c>
      <c r="Q10" s="17">
        <v>0.21490992791065799</v>
      </c>
      <c r="R10" s="17"/>
      <c r="S10" s="17">
        <v>0.27964645758258699</v>
      </c>
      <c r="T10" s="17">
        <v>0.30219088308870001</v>
      </c>
      <c r="U10" s="17">
        <v>0.27644976427832701</v>
      </c>
      <c r="V10" s="17">
        <v>0.312354159530352</v>
      </c>
      <c r="W10" s="17">
        <v>0.30416119915301798</v>
      </c>
      <c r="X10" s="17">
        <v>0.27193680139321103</v>
      </c>
      <c r="Y10" s="17">
        <v>0.29416194170113202</v>
      </c>
      <c r="Z10" s="17">
        <v>0.25631029482169798</v>
      </c>
      <c r="AA10" s="17">
        <v>0.28335769188841098</v>
      </c>
      <c r="AB10" s="17">
        <v>0.27578052294717298</v>
      </c>
      <c r="AC10" s="17">
        <v>0.28711262796769199</v>
      </c>
      <c r="AD10" s="17"/>
      <c r="AE10" s="17">
        <v>0.28515174980290697</v>
      </c>
      <c r="AF10" s="17">
        <v>0.297521386759175</v>
      </c>
      <c r="AG10" s="17">
        <v>0.26119755791603599</v>
      </c>
      <c r="AH10" s="17"/>
      <c r="AI10" s="17">
        <v>0.331125714067108</v>
      </c>
      <c r="AJ10" s="17">
        <v>0.218423313432657</v>
      </c>
      <c r="AK10" s="17">
        <v>0.36452705783384498</v>
      </c>
      <c r="AL10" s="17">
        <v>0.20827040055290999</v>
      </c>
      <c r="AM10" s="17">
        <v>0.26658925855014598</v>
      </c>
      <c r="AN10" s="17"/>
      <c r="AO10" s="17">
        <v>0.36327480103304399</v>
      </c>
      <c r="AP10" s="17">
        <v>0.24293895915659799</v>
      </c>
      <c r="AQ10" s="17">
        <v>0.346533167621633</v>
      </c>
      <c r="AR10" s="17"/>
      <c r="AS10" s="17">
        <v>0.231607402744538</v>
      </c>
      <c r="AT10" s="17">
        <v>0.30350339425617801</v>
      </c>
      <c r="AU10" s="17">
        <v>0.30906268037172901</v>
      </c>
      <c r="AV10" s="17">
        <v>0.34253751790338499</v>
      </c>
      <c r="AW10" s="17">
        <v>0.37738906719582599</v>
      </c>
      <c r="AX10" s="17"/>
      <c r="AY10" s="17">
        <v>0.257989502781866</v>
      </c>
      <c r="AZ10" s="17">
        <v>0.175147519908956</v>
      </c>
      <c r="BA10" s="17">
        <v>0.186415447256565</v>
      </c>
      <c r="BB10" s="17">
        <v>0.24941256451159799</v>
      </c>
      <c r="BC10" s="17">
        <v>0.269834834881505</v>
      </c>
      <c r="BD10" s="17">
        <v>0.279304442059777</v>
      </c>
      <c r="BE10" s="17">
        <v>0.28660474285469101</v>
      </c>
      <c r="BF10" s="17">
        <v>0.28433215564508402</v>
      </c>
      <c r="BG10" s="17">
        <v>0.34379982568683198</v>
      </c>
      <c r="BH10" s="17">
        <v>0.34052699014108301</v>
      </c>
      <c r="BI10" s="17">
        <v>0.32680735854092202</v>
      </c>
      <c r="BJ10" s="17">
        <v>0.41042992510425602</v>
      </c>
      <c r="BK10" s="17">
        <v>0.34806619891124002</v>
      </c>
      <c r="BL10" s="17">
        <v>0.396192669381076</v>
      </c>
      <c r="BM10" s="17">
        <v>0.31492017126821198</v>
      </c>
      <c r="BN10" s="17">
        <v>0.25611542974454599</v>
      </c>
      <c r="BO10" s="17"/>
      <c r="BP10" s="17">
        <v>0.24849555430529299</v>
      </c>
      <c r="BQ10" s="17">
        <v>0.29756321668723101</v>
      </c>
      <c r="BR10" s="17">
        <v>0.28474556613351099</v>
      </c>
      <c r="BS10" s="17">
        <v>0.29345796069492203</v>
      </c>
      <c r="BT10" s="17">
        <v>0.31809253259771503</v>
      </c>
      <c r="BU10" s="17">
        <v>0.32155745412011599</v>
      </c>
      <c r="BV10" s="17"/>
      <c r="BW10" s="17">
        <v>0.25897165390834298</v>
      </c>
      <c r="BX10" s="17">
        <v>0.27361237145721201</v>
      </c>
      <c r="BY10" s="17">
        <v>0.30465461512495201</v>
      </c>
      <c r="BZ10" s="17">
        <v>0.270171110370519</v>
      </c>
      <c r="CA10" s="17">
        <v>0.35031954024198397</v>
      </c>
      <c r="CB10" s="17">
        <v>0.29970929911504202</v>
      </c>
      <c r="CC10" s="17">
        <v>0.26403732427534599</v>
      </c>
      <c r="CD10" s="17">
        <v>0.28533090933490801</v>
      </c>
      <c r="CE10" s="17"/>
      <c r="CF10" s="17">
        <v>0.25301653898195398</v>
      </c>
      <c r="CG10" s="17">
        <v>0.31558913506008301</v>
      </c>
      <c r="CH10" s="17">
        <v>0.29312858671378</v>
      </c>
      <c r="CI10" s="17">
        <v>0.23487396302128899</v>
      </c>
      <c r="CJ10" s="17">
        <v>0.234885536851519</v>
      </c>
      <c r="CK10" s="17"/>
      <c r="CL10" s="17">
        <v>0.33017179912613798</v>
      </c>
      <c r="CM10" s="17"/>
      <c r="CN10" s="17">
        <v>0.25980246496546</v>
      </c>
      <c r="CO10" s="17">
        <v>0.286429454985898</v>
      </c>
      <c r="CP10" s="17">
        <v>0.350306352012689</v>
      </c>
    </row>
    <row r="11" spans="2:94" x14ac:dyDescent="0.35">
      <c r="B11" s="18" t="s">
        <v>457</v>
      </c>
      <c r="C11" s="17">
        <v>0.27250693999850101</v>
      </c>
      <c r="D11" s="17">
        <v>0.24765686857350899</v>
      </c>
      <c r="E11" s="17">
        <v>0.29692678680659701</v>
      </c>
      <c r="F11" s="17"/>
      <c r="G11" s="17">
        <v>0.20910491459192701</v>
      </c>
      <c r="H11" s="17">
        <v>0.224564540690433</v>
      </c>
      <c r="I11" s="17">
        <v>0.24673850162819599</v>
      </c>
      <c r="J11" s="17">
        <v>0.32941617798892497</v>
      </c>
      <c r="K11" s="17">
        <v>0.34646709392992397</v>
      </c>
      <c r="L11" s="17">
        <v>0.27932386614350302</v>
      </c>
      <c r="M11" s="17"/>
      <c r="N11" s="17">
        <v>0.22821104988337301</v>
      </c>
      <c r="O11" s="17">
        <v>0.265418831832471</v>
      </c>
      <c r="P11" s="17">
        <v>0.27245383182164701</v>
      </c>
      <c r="Q11" s="17">
        <v>0.330283766194853</v>
      </c>
      <c r="R11" s="17"/>
      <c r="S11" s="17">
        <v>0.232128997585858</v>
      </c>
      <c r="T11" s="17">
        <v>0.27465545706664402</v>
      </c>
      <c r="U11" s="17">
        <v>0.288689394667972</v>
      </c>
      <c r="V11" s="17">
        <v>0.28576358688239001</v>
      </c>
      <c r="W11" s="17">
        <v>0.27990377293014501</v>
      </c>
      <c r="X11" s="17">
        <v>0.29277171691279202</v>
      </c>
      <c r="Y11" s="17">
        <v>0.25157244046849297</v>
      </c>
      <c r="Z11" s="17">
        <v>0.27623620347560901</v>
      </c>
      <c r="AA11" s="17">
        <v>0.29831285947173902</v>
      </c>
      <c r="AB11" s="17">
        <v>0.249855322952098</v>
      </c>
      <c r="AC11" s="17">
        <v>0.29777680097977399</v>
      </c>
      <c r="AD11" s="17"/>
      <c r="AE11" s="17">
        <v>0.26083494034678001</v>
      </c>
      <c r="AF11" s="17">
        <v>0.26930553214067598</v>
      </c>
      <c r="AG11" s="17">
        <v>0.33361957426851802</v>
      </c>
      <c r="AH11" s="17"/>
      <c r="AI11" s="17">
        <v>0.23271233767845501</v>
      </c>
      <c r="AJ11" s="17">
        <v>0.26359656545197302</v>
      </c>
      <c r="AK11" s="17">
        <v>0.253705841660539</v>
      </c>
      <c r="AL11" s="17">
        <v>0.29782060351988399</v>
      </c>
      <c r="AM11" s="17">
        <v>0.37120894952818201</v>
      </c>
      <c r="AN11" s="17"/>
      <c r="AO11" s="17">
        <v>0.20758693750673901</v>
      </c>
      <c r="AP11" s="17">
        <v>0.27019904876816903</v>
      </c>
      <c r="AQ11" s="17">
        <v>0.25705643615394103</v>
      </c>
      <c r="AR11" s="17"/>
      <c r="AS11" s="17">
        <v>0.307498315162408</v>
      </c>
      <c r="AT11" s="17">
        <v>0.28840181932532999</v>
      </c>
      <c r="AU11" s="17">
        <v>0.24645592122759999</v>
      </c>
      <c r="AV11" s="17">
        <v>0.22676828576029201</v>
      </c>
      <c r="AW11" s="17">
        <v>0.17568142722493299</v>
      </c>
      <c r="AX11" s="17"/>
      <c r="AY11" s="17">
        <v>0.18904853265081401</v>
      </c>
      <c r="AZ11" s="17">
        <v>0.29543020281645899</v>
      </c>
      <c r="BA11" s="17">
        <v>0.33328353549586598</v>
      </c>
      <c r="BB11" s="17">
        <v>0.34514183357443101</v>
      </c>
      <c r="BC11" s="17">
        <v>0.28434082165709501</v>
      </c>
      <c r="BD11" s="17">
        <v>0.27840282861926702</v>
      </c>
      <c r="BE11" s="17">
        <v>0.26148753413795001</v>
      </c>
      <c r="BF11" s="17">
        <v>0.30979856741082101</v>
      </c>
      <c r="BG11" s="17">
        <v>0.24193025199400001</v>
      </c>
      <c r="BH11" s="17">
        <v>0.225787656075811</v>
      </c>
      <c r="BI11" s="17">
        <v>0.244379607717118</v>
      </c>
      <c r="BJ11" s="17">
        <v>0.221939437432776</v>
      </c>
      <c r="BK11" s="17">
        <v>0.22709397421567401</v>
      </c>
      <c r="BL11" s="17">
        <v>0.163945830046653</v>
      </c>
      <c r="BM11" s="17">
        <v>0.136402179073873</v>
      </c>
      <c r="BN11" s="17">
        <v>0.16565449463027099</v>
      </c>
      <c r="BO11" s="17"/>
      <c r="BP11" s="17">
        <v>0.25137905907137398</v>
      </c>
      <c r="BQ11" s="17">
        <v>0.27036569267791499</v>
      </c>
      <c r="BR11" s="17">
        <v>0.26864101424946102</v>
      </c>
      <c r="BS11" s="17">
        <v>0.29016600413091798</v>
      </c>
      <c r="BT11" s="17">
        <v>0.293101164417434</v>
      </c>
      <c r="BU11" s="17">
        <v>0.277749478205572</v>
      </c>
      <c r="BV11" s="17"/>
      <c r="BW11" s="17">
        <v>0.21857399550514101</v>
      </c>
      <c r="BX11" s="17">
        <v>0.26856850782720798</v>
      </c>
      <c r="BY11" s="17">
        <v>0.26895237117549697</v>
      </c>
      <c r="BZ11" s="17">
        <v>0.28068692771509401</v>
      </c>
      <c r="CA11" s="17">
        <v>0.23681613941674101</v>
      </c>
      <c r="CB11" s="17">
        <v>0.22665415875900299</v>
      </c>
      <c r="CC11" s="17">
        <v>0.24880604397452899</v>
      </c>
      <c r="CD11" s="17">
        <v>0.29661705820453999</v>
      </c>
      <c r="CE11" s="17"/>
      <c r="CF11" s="17">
        <v>0.181129001442035</v>
      </c>
      <c r="CG11" s="17">
        <v>0.26027708414740902</v>
      </c>
      <c r="CH11" s="17">
        <v>0.29170450833882999</v>
      </c>
      <c r="CI11" s="17">
        <v>0.28141341720484198</v>
      </c>
      <c r="CJ11" s="17">
        <v>0.37468614560896102</v>
      </c>
      <c r="CK11" s="17"/>
      <c r="CL11" s="17">
        <v>0.261537131690183</v>
      </c>
      <c r="CM11" s="17"/>
      <c r="CN11" s="17">
        <v>0.29763790733221601</v>
      </c>
      <c r="CO11" s="17">
        <v>0.27782975662756898</v>
      </c>
      <c r="CP11" s="17">
        <v>0.2108394751879</v>
      </c>
    </row>
    <row r="12" spans="2:94" x14ac:dyDescent="0.35">
      <c r="B12" s="18" t="s">
        <v>458</v>
      </c>
      <c r="C12" s="17">
        <v>0.222453854790088</v>
      </c>
      <c r="D12" s="17">
        <v>0.224160380681688</v>
      </c>
      <c r="E12" s="17">
        <v>0.22002637932680899</v>
      </c>
      <c r="F12" s="17"/>
      <c r="G12" s="17">
        <v>0.280157238971946</v>
      </c>
      <c r="H12" s="17">
        <v>0.26032781875142702</v>
      </c>
      <c r="I12" s="17">
        <v>0.24120766054621501</v>
      </c>
      <c r="J12" s="17">
        <v>0.239407441644616</v>
      </c>
      <c r="K12" s="17">
        <v>0.15960097739065801</v>
      </c>
      <c r="L12" s="17">
        <v>0.16602450186165901</v>
      </c>
      <c r="M12" s="17"/>
      <c r="N12" s="17">
        <v>0.20411102996861599</v>
      </c>
      <c r="O12" s="17">
        <v>0.22126587895605199</v>
      </c>
      <c r="P12" s="17">
        <v>0.230346713845926</v>
      </c>
      <c r="Q12" s="17">
        <v>0.237419518053232</v>
      </c>
      <c r="R12" s="17"/>
      <c r="S12" s="17">
        <v>0.26275807398540202</v>
      </c>
      <c r="T12" s="17">
        <v>0.203413750030287</v>
      </c>
      <c r="U12" s="17">
        <v>0.17545380780849501</v>
      </c>
      <c r="V12" s="17">
        <v>0.197597480372427</v>
      </c>
      <c r="W12" s="17">
        <v>0.213487482321916</v>
      </c>
      <c r="X12" s="17">
        <v>0.26419696127838899</v>
      </c>
      <c r="Y12" s="17">
        <v>0.25919099005261398</v>
      </c>
      <c r="Z12" s="17">
        <v>0.20642586823037101</v>
      </c>
      <c r="AA12" s="17">
        <v>0.215069803906698</v>
      </c>
      <c r="AB12" s="17">
        <v>0.21202801720079001</v>
      </c>
      <c r="AC12" s="17">
        <v>0.20576362131520601</v>
      </c>
      <c r="AD12" s="17"/>
      <c r="AE12" s="17">
        <v>0.20118111724099899</v>
      </c>
      <c r="AF12" s="17">
        <v>0.23284496840791799</v>
      </c>
      <c r="AG12" s="17">
        <v>0.22329383366789299</v>
      </c>
      <c r="AH12" s="17"/>
      <c r="AI12" s="17">
        <v>0.17773188909336099</v>
      </c>
      <c r="AJ12" s="17">
        <v>0.31458586245062498</v>
      </c>
      <c r="AK12" s="17">
        <v>0.14772483209845699</v>
      </c>
      <c r="AL12" s="17">
        <v>0.202190916677433</v>
      </c>
      <c r="AM12" s="17">
        <v>0.188041727602513</v>
      </c>
      <c r="AN12" s="17"/>
      <c r="AO12" s="17">
        <v>0.18356197617356301</v>
      </c>
      <c r="AP12" s="17">
        <v>0.28209652591870998</v>
      </c>
      <c r="AQ12" s="17">
        <v>0.18272879302587799</v>
      </c>
      <c r="AR12" s="17"/>
      <c r="AS12" s="17">
        <v>0.239162571978046</v>
      </c>
      <c r="AT12" s="17">
        <v>0.20005760763424901</v>
      </c>
      <c r="AU12" s="17">
        <v>0.23163856775081099</v>
      </c>
      <c r="AV12" s="17">
        <v>0.21083472374371801</v>
      </c>
      <c r="AW12" s="17">
        <v>0.29652135247846101</v>
      </c>
      <c r="AX12" s="17"/>
      <c r="AY12" s="17">
        <v>0.36207357222132203</v>
      </c>
      <c r="AZ12" s="17">
        <v>0.31036428804891403</v>
      </c>
      <c r="BA12" s="17">
        <v>0.23704513596458299</v>
      </c>
      <c r="BB12" s="17">
        <v>0.20444744395978501</v>
      </c>
      <c r="BC12" s="17">
        <v>0.25447264635685402</v>
      </c>
      <c r="BD12" s="17">
        <v>0.20621265909658701</v>
      </c>
      <c r="BE12" s="17">
        <v>0.23367286560209499</v>
      </c>
      <c r="BF12" s="17">
        <v>0.21906967311558601</v>
      </c>
      <c r="BG12" s="17">
        <v>0.21352255849422999</v>
      </c>
      <c r="BH12" s="17">
        <v>0.21510755567918</v>
      </c>
      <c r="BI12" s="17">
        <v>0.22841630059451301</v>
      </c>
      <c r="BJ12" s="17">
        <v>0.163118595510161</v>
      </c>
      <c r="BK12" s="17">
        <v>0.204242827344529</v>
      </c>
      <c r="BL12" s="17">
        <v>0.17672610068442601</v>
      </c>
      <c r="BM12" s="17">
        <v>0.199824838512349</v>
      </c>
      <c r="BN12" s="17">
        <v>0.24327604209213499</v>
      </c>
      <c r="BO12" s="17"/>
      <c r="BP12" s="17">
        <v>0.26581037422315601</v>
      </c>
      <c r="BQ12" s="17">
        <v>0.225228483905418</v>
      </c>
      <c r="BR12" s="17">
        <v>0.23316875559019201</v>
      </c>
      <c r="BS12" s="17">
        <v>0.20877183002466501</v>
      </c>
      <c r="BT12" s="17">
        <v>0.15570288814863201</v>
      </c>
      <c r="BU12" s="17">
        <v>0.173957580454077</v>
      </c>
      <c r="BV12" s="17"/>
      <c r="BW12" s="17">
        <v>0.29961004748289799</v>
      </c>
      <c r="BX12" s="17">
        <v>0.24300623084776099</v>
      </c>
      <c r="BY12" s="17">
        <v>0.20333377279057699</v>
      </c>
      <c r="BZ12" s="17">
        <v>0.22380732168464301</v>
      </c>
      <c r="CA12" s="17">
        <v>0.21262189478729299</v>
      </c>
      <c r="CB12" s="17">
        <v>0.28368591673483801</v>
      </c>
      <c r="CC12" s="17">
        <v>0.15440096586768901</v>
      </c>
      <c r="CD12" s="17">
        <v>0.21719570771469199</v>
      </c>
      <c r="CE12" s="17"/>
      <c r="CF12" s="17">
        <v>0.261906930945357</v>
      </c>
      <c r="CG12" s="17">
        <v>0.19754598501829701</v>
      </c>
      <c r="CH12" s="17">
        <v>0.22763875404304301</v>
      </c>
      <c r="CI12" s="17">
        <v>0.249335829252085</v>
      </c>
      <c r="CJ12" s="17">
        <v>0.21368578455367601</v>
      </c>
      <c r="CK12" s="17"/>
      <c r="CL12" s="17">
        <v>0.20516337125095699</v>
      </c>
      <c r="CM12" s="17"/>
      <c r="CN12" s="17">
        <v>0.23294809659063001</v>
      </c>
      <c r="CO12" s="17">
        <v>0.23319934106908399</v>
      </c>
      <c r="CP12" s="17">
        <v>0.18991954881554499</v>
      </c>
    </row>
    <row r="13" spans="2:94" x14ac:dyDescent="0.35">
      <c r="B13" s="18" t="s">
        <v>459</v>
      </c>
      <c r="C13" s="19">
        <v>0.103873498527212</v>
      </c>
      <c r="D13" s="19">
        <v>0.10367186679394701</v>
      </c>
      <c r="E13" s="19">
        <v>0.10396175937913001</v>
      </c>
      <c r="F13" s="19"/>
      <c r="G13" s="19">
        <v>9.9954441296847205E-2</v>
      </c>
      <c r="H13" s="19">
        <v>0.10575783773362001</v>
      </c>
      <c r="I13" s="19">
        <v>9.6667871680779005E-2</v>
      </c>
      <c r="J13" s="19">
        <v>9.0480050940170698E-2</v>
      </c>
      <c r="K13" s="19">
        <v>0.11400177602853299</v>
      </c>
      <c r="L13" s="19">
        <v>0.114885699552726</v>
      </c>
      <c r="M13" s="19"/>
      <c r="N13" s="19">
        <v>8.8662538578438504E-2</v>
      </c>
      <c r="O13" s="19">
        <v>9.1409644991723701E-2</v>
      </c>
      <c r="P13" s="19">
        <v>0.114645531834391</v>
      </c>
      <c r="Q13" s="19">
        <v>0.122266808683704</v>
      </c>
      <c r="R13" s="19"/>
      <c r="S13" s="19">
        <v>0.108848004460848</v>
      </c>
      <c r="T13" s="19">
        <v>8.5506457188310903E-2</v>
      </c>
      <c r="U13" s="19">
        <v>0.114035676037838</v>
      </c>
      <c r="V13" s="19">
        <v>8.6900308591862402E-2</v>
      </c>
      <c r="W13" s="19">
        <v>8.9025144455172303E-2</v>
      </c>
      <c r="X13" s="19">
        <v>9.0002844421249506E-2</v>
      </c>
      <c r="Y13" s="19">
        <v>0.1015845819999</v>
      </c>
      <c r="Z13" s="19">
        <v>0.14489754435128999</v>
      </c>
      <c r="AA13" s="19">
        <v>9.9696297131809802E-2</v>
      </c>
      <c r="AB13" s="19">
        <v>0.13478648611664501</v>
      </c>
      <c r="AC13" s="19">
        <v>0.12210529798306199</v>
      </c>
      <c r="AD13" s="19"/>
      <c r="AE13" s="19">
        <v>0.115279172129529</v>
      </c>
      <c r="AF13" s="19">
        <v>0.10424825001955999</v>
      </c>
      <c r="AG13" s="19">
        <v>7.2935515462079506E-2</v>
      </c>
      <c r="AH13" s="19"/>
      <c r="AI13" s="19">
        <v>9.0885860958065098E-2</v>
      </c>
      <c r="AJ13" s="19">
        <v>0.13677653071776799</v>
      </c>
      <c r="AK13" s="19">
        <v>9.9622026562482993E-2</v>
      </c>
      <c r="AL13" s="19">
        <v>0.10487312317666</v>
      </c>
      <c r="AM13" s="19">
        <v>7.00799919050063E-2</v>
      </c>
      <c r="AN13" s="19"/>
      <c r="AO13" s="19">
        <v>9.4304867289764394E-2</v>
      </c>
      <c r="AP13" s="19">
        <v>0.12730163663187499</v>
      </c>
      <c r="AQ13" s="19">
        <v>8.5789914847837906E-2</v>
      </c>
      <c r="AR13" s="19"/>
      <c r="AS13" s="19">
        <v>0.117112019697969</v>
      </c>
      <c r="AT13" s="19">
        <v>0.101336735863594</v>
      </c>
      <c r="AU13" s="19">
        <v>9.1697846388108004E-2</v>
      </c>
      <c r="AV13" s="19">
        <v>8.4608633712050907E-2</v>
      </c>
      <c r="AW13" s="19">
        <v>8.2379703984770999E-2</v>
      </c>
      <c r="AX13" s="19"/>
      <c r="AY13" s="19">
        <v>0.12842387421356699</v>
      </c>
      <c r="AZ13" s="19">
        <v>0.13110345413906799</v>
      </c>
      <c r="BA13" s="19">
        <v>0.12395606179582</v>
      </c>
      <c r="BB13" s="19">
        <v>0.132884447514314</v>
      </c>
      <c r="BC13" s="19">
        <v>0.112438761662256</v>
      </c>
      <c r="BD13" s="19">
        <v>0.11335694668273</v>
      </c>
      <c r="BE13" s="19">
        <v>0.107683070564473</v>
      </c>
      <c r="BF13" s="19">
        <v>8.6777105991265896E-2</v>
      </c>
      <c r="BG13" s="19">
        <v>0.101325733191008</v>
      </c>
      <c r="BH13" s="19">
        <v>9.7153750823159801E-2</v>
      </c>
      <c r="BI13" s="19">
        <v>5.7932985371420997E-2</v>
      </c>
      <c r="BJ13" s="19">
        <v>6.21576012912404E-2</v>
      </c>
      <c r="BK13" s="19">
        <v>6.28547481318395E-2</v>
      </c>
      <c r="BL13" s="19">
        <v>0.12411734163579501</v>
      </c>
      <c r="BM13" s="19">
        <v>0.20402879068886501</v>
      </c>
      <c r="BN13" s="19">
        <v>0.12620115353807199</v>
      </c>
      <c r="BO13" s="19"/>
      <c r="BP13" s="19">
        <v>0.119096706820564</v>
      </c>
      <c r="BQ13" s="19">
        <v>9.8667413760319303E-2</v>
      </c>
      <c r="BR13" s="19">
        <v>0.100998388259098</v>
      </c>
      <c r="BS13" s="19">
        <v>9.7919369302280193E-2</v>
      </c>
      <c r="BT13" s="19">
        <v>0.115385907309668</v>
      </c>
      <c r="BU13" s="19">
        <v>7.5038353876450997E-2</v>
      </c>
      <c r="BV13" s="19"/>
      <c r="BW13" s="19">
        <v>0.125195192765265</v>
      </c>
      <c r="BX13" s="19">
        <v>0.104809187185951</v>
      </c>
      <c r="BY13" s="19">
        <v>0.103970998609673</v>
      </c>
      <c r="BZ13" s="19">
        <v>0.10884412328858301</v>
      </c>
      <c r="CA13" s="19">
        <v>9.9176807082882901E-2</v>
      </c>
      <c r="CB13" s="19">
        <v>8.6534795731465095E-2</v>
      </c>
      <c r="CC13" s="19">
        <v>0.13501361020876401</v>
      </c>
      <c r="CD13" s="19">
        <v>7.2032193778971507E-2</v>
      </c>
      <c r="CE13" s="19"/>
      <c r="CF13" s="19">
        <v>0.15208718847074501</v>
      </c>
      <c r="CG13" s="19">
        <v>8.5903093537701203E-2</v>
      </c>
      <c r="CH13" s="19">
        <v>9.5014926514093503E-2</v>
      </c>
      <c r="CI13" s="19">
        <v>0.137048085519025</v>
      </c>
      <c r="CJ13" s="19">
        <v>0.12702112150779199</v>
      </c>
      <c r="CK13" s="19"/>
      <c r="CL13" s="19">
        <v>9.1535877951298E-2</v>
      </c>
      <c r="CM13" s="19"/>
      <c r="CN13" s="19">
        <v>0.11855797371575</v>
      </c>
      <c r="CO13" s="19">
        <v>7.5809397814858501E-2</v>
      </c>
      <c r="CP13" s="19">
        <v>9.2651007437319605E-2</v>
      </c>
    </row>
    <row r="14" spans="2:94" x14ac:dyDescent="0.35">
      <c r="B14" s="16"/>
    </row>
    <row r="15" spans="2:94" x14ac:dyDescent="0.35">
      <c r="B15" t="s">
        <v>126</v>
      </c>
    </row>
    <row r="16" spans="2:94" x14ac:dyDescent="0.35">
      <c r="B16" t="s">
        <v>127</v>
      </c>
    </row>
    <row r="18" spans="2:2" x14ac:dyDescent="0.35">
      <c r="B18"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CP18"/>
  <sheetViews>
    <sheetView showGridLines="0" tabSelected="1" topLeftCell="A2" workbookViewId="0">
      <pane xSplit="2" topLeftCell="BH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7" width="10.7265625" customWidth="1"/>
    <col min="18" max="18" width="2.1796875" customWidth="1"/>
    <col min="19" max="29" width="10.7265625" customWidth="1"/>
    <col min="30" max="30" width="2.1796875" customWidth="1"/>
    <col min="31" max="33" width="10.7265625" customWidth="1"/>
    <col min="34" max="34" width="2.1796875" customWidth="1"/>
    <col min="35" max="39" width="10.7265625" customWidth="1"/>
    <col min="40" max="40" width="2.1796875" customWidth="1"/>
    <col min="41" max="43" width="10.7265625" customWidth="1"/>
    <col min="44" max="44" width="2.1796875" customWidth="1"/>
    <col min="45" max="49" width="10.7265625" customWidth="1"/>
    <col min="50" max="50" width="2.1796875" customWidth="1"/>
    <col min="51" max="66" width="10.7265625" customWidth="1"/>
    <col min="67" max="67" width="2.1796875" customWidth="1"/>
    <col min="68" max="73" width="10.7265625" customWidth="1"/>
    <col min="74" max="74" width="2.1796875" customWidth="1"/>
    <col min="75" max="82" width="10.7265625" customWidth="1"/>
    <col min="83" max="83" width="2.1796875" customWidth="1"/>
    <col min="84" max="88" width="10.7265625" customWidth="1"/>
    <col min="89" max="89" width="2.1796875" customWidth="1"/>
    <col min="90" max="90" width="10.7265625" customWidth="1"/>
    <col min="91" max="91" width="2.1796875" customWidth="1"/>
    <col min="92" max="94" width="10.7265625" customWidth="1"/>
    <col min="95" max="95" width="2.1796875" customWidth="1"/>
  </cols>
  <sheetData>
    <row r="2" spans="2:94" ht="40" customHeight="1" x14ac:dyDescent="0.35">
      <c r="D2" s="30" t="s">
        <v>463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row>
    <row r="5" spans="2:94" ht="30" customHeight="1" x14ac:dyDescent="0.35">
      <c r="B5" s="15"/>
      <c r="C5" s="15"/>
      <c r="D5" s="29" t="s">
        <v>94</v>
      </c>
      <c r="E5" s="29"/>
      <c r="F5" s="15"/>
      <c r="G5" s="29" t="s">
        <v>95</v>
      </c>
      <c r="H5" s="29"/>
      <c r="I5" s="29"/>
      <c r="J5" s="29"/>
      <c r="K5" s="29"/>
      <c r="L5" s="29"/>
      <c r="M5" s="15"/>
      <c r="N5" s="29" t="s">
        <v>96</v>
      </c>
      <c r="O5" s="29"/>
      <c r="P5" s="29"/>
      <c r="Q5" s="29"/>
      <c r="R5" s="15"/>
      <c r="S5" s="29" t="s">
        <v>97</v>
      </c>
      <c r="T5" s="29"/>
      <c r="U5" s="29"/>
      <c r="V5" s="29"/>
      <c r="W5" s="29"/>
      <c r="X5" s="29"/>
      <c r="Y5" s="29"/>
      <c r="Z5" s="29"/>
      <c r="AA5" s="29"/>
      <c r="AB5" s="29"/>
      <c r="AC5" s="29"/>
      <c r="AD5" s="15"/>
      <c r="AE5" s="29" t="s">
        <v>98</v>
      </c>
      <c r="AF5" s="29"/>
      <c r="AG5" s="29"/>
      <c r="AH5" s="15"/>
      <c r="AI5" s="29" t="s">
        <v>99</v>
      </c>
      <c r="AJ5" s="29"/>
      <c r="AK5" s="29"/>
      <c r="AL5" s="29"/>
      <c r="AM5" s="29"/>
      <c r="AN5" s="15"/>
      <c r="AO5" s="29" t="s">
        <v>100</v>
      </c>
      <c r="AP5" s="29"/>
      <c r="AQ5" s="29"/>
      <c r="AR5" s="15"/>
      <c r="AS5" s="29" t="s">
        <v>101</v>
      </c>
      <c r="AT5" s="29"/>
      <c r="AU5" s="29"/>
      <c r="AV5" s="29"/>
      <c r="AW5" s="29"/>
      <c r="AX5" s="15"/>
      <c r="AY5" s="29" t="s">
        <v>102</v>
      </c>
      <c r="AZ5" s="29"/>
      <c r="BA5" s="29"/>
      <c r="BB5" s="29"/>
      <c r="BC5" s="29"/>
      <c r="BD5" s="29"/>
      <c r="BE5" s="29"/>
      <c r="BF5" s="29"/>
      <c r="BG5" s="29"/>
      <c r="BH5" s="29"/>
      <c r="BI5" s="29"/>
      <c r="BJ5" s="29"/>
      <c r="BK5" s="29"/>
      <c r="BL5" s="29"/>
      <c r="BM5" s="29"/>
      <c r="BN5" s="29"/>
      <c r="BO5" s="15"/>
      <c r="BP5" s="29" t="s">
        <v>103</v>
      </c>
      <c r="BQ5" s="29"/>
      <c r="BR5" s="29"/>
      <c r="BS5" s="29"/>
      <c r="BT5" s="29"/>
      <c r="BU5" s="29"/>
      <c r="BV5" s="15"/>
      <c r="BW5" s="29" t="s">
        <v>104</v>
      </c>
      <c r="BX5" s="29"/>
      <c r="BY5" s="29"/>
      <c r="BZ5" s="29"/>
      <c r="CA5" s="29"/>
      <c r="CB5" s="29"/>
      <c r="CC5" s="29"/>
      <c r="CD5" s="29"/>
      <c r="CE5" s="15"/>
      <c r="CF5" s="29" t="s">
        <v>105</v>
      </c>
      <c r="CG5" s="29"/>
      <c r="CH5" s="29"/>
      <c r="CI5" s="29"/>
      <c r="CJ5" s="29"/>
      <c r="CK5" s="15"/>
      <c r="CL5" s="29" t="s">
        <v>106</v>
      </c>
      <c r="CM5" s="15"/>
      <c r="CN5" s="29" t="s">
        <v>107</v>
      </c>
      <c r="CO5" s="29"/>
      <c r="CP5" s="29"/>
    </row>
    <row r="6" spans="2:94" ht="87"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S6" s="12" t="s">
        <v>31</v>
      </c>
      <c r="T6" s="12" t="s">
        <v>32</v>
      </c>
      <c r="U6" s="12" t="s">
        <v>33</v>
      </c>
      <c r="V6" s="12" t="s">
        <v>34</v>
      </c>
      <c r="W6" s="12" t="s">
        <v>35</v>
      </c>
      <c r="X6" s="12" t="s">
        <v>36</v>
      </c>
      <c r="Y6" s="12" t="s">
        <v>37</v>
      </c>
      <c r="Z6" s="12" t="s">
        <v>38</v>
      </c>
      <c r="AA6" s="12" t="s">
        <v>39</v>
      </c>
      <c r="AB6" s="12" t="s">
        <v>40</v>
      </c>
      <c r="AC6" s="12" t="s">
        <v>41</v>
      </c>
      <c r="AE6" s="12" t="s">
        <v>42</v>
      </c>
      <c r="AF6" s="12" t="s">
        <v>43</v>
      </c>
      <c r="AG6" s="12" t="s">
        <v>44</v>
      </c>
      <c r="AI6" s="12" t="s">
        <v>45</v>
      </c>
      <c r="AJ6" s="12" t="s">
        <v>46</v>
      </c>
      <c r="AK6" s="12" t="s">
        <v>47</v>
      </c>
      <c r="AL6" s="12" t="s">
        <v>48</v>
      </c>
      <c r="AM6" s="12" t="s">
        <v>44</v>
      </c>
      <c r="AO6" s="12" t="s">
        <v>45</v>
      </c>
      <c r="AP6" s="12" t="s">
        <v>46</v>
      </c>
      <c r="AQ6" s="12" t="s">
        <v>49</v>
      </c>
      <c r="AS6" s="12" t="s">
        <v>50</v>
      </c>
      <c r="AT6" s="12" t="s">
        <v>51</v>
      </c>
      <c r="AU6" s="12" t="s">
        <v>52</v>
      </c>
      <c r="AV6" s="12" t="s">
        <v>53</v>
      </c>
      <c r="AW6" s="12" t="s">
        <v>54</v>
      </c>
      <c r="AY6" s="12" t="s">
        <v>55</v>
      </c>
      <c r="AZ6" s="12" t="s">
        <v>56</v>
      </c>
      <c r="BA6" s="12" t="s">
        <v>57</v>
      </c>
      <c r="BB6" s="12" t="s">
        <v>58</v>
      </c>
      <c r="BC6" s="12" t="s">
        <v>59</v>
      </c>
      <c r="BD6" s="12" t="s">
        <v>60</v>
      </c>
      <c r="BE6" s="12" t="s">
        <v>61</v>
      </c>
      <c r="BF6" s="12" t="s">
        <v>62</v>
      </c>
      <c r="BG6" s="12" t="s">
        <v>63</v>
      </c>
      <c r="BH6" s="12" t="s">
        <v>64</v>
      </c>
      <c r="BI6" s="12" t="s">
        <v>65</v>
      </c>
      <c r="BJ6" s="12" t="s">
        <v>66</v>
      </c>
      <c r="BK6" s="12" t="s">
        <v>67</v>
      </c>
      <c r="BL6" s="12" t="s">
        <v>68</v>
      </c>
      <c r="BM6" s="12" t="s">
        <v>69</v>
      </c>
      <c r="BN6" s="12" t="s">
        <v>70</v>
      </c>
      <c r="BP6" s="12" t="s">
        <v>71</v>
      </c>
      <c r="BQ6" s="12" t="s">
        <v>72</v>
      </c>
      <c r="BR6" s="12" t="s">
        <v>73</v>
      </c>
      <c r="BS6" s="12" t="s">
        <v>74</v>
      </c>
      <c r="BT6" s="12" t="s">
        <v>75</v>
      </c>
      <c r="BU6" s="12" t="s">
        <v>76</v>
      </c>
      <c r="BW6" s="12" t="s">
        <v>77</v>
      </c>
      <c r="BX6" s="12" t="s">
        <v>78</v>
      </c>
      <c r="BY6" s="12" t="s">
        <v>79</v>
      </c>
      <c r="BZ6" s="12" t="s">
        <v>80</v>
      </c>
      <c r="CA6" s="12" t="s">
        <v>81</v>
      </c>
      <c r="CB6" s="12" t="s">
        <v>82</v>
      </c>
      <c r="CC6" s="12" t="s">
        <v>83</v>
      </c>
      <c r="CD6" s="12" t="s">
        <v>84</v>
      </c>
      <c r="CF6" s="12" t="s">
        <v>85</v>
      </c>
      <c r="CG6" s="12" t="s">
        <v>86</v>
      </c>
      <c r="CH6" s="12" t="s">
        <v>87</v>
      </c>
      <c r="CI6" s="12" t="s">
        <v>88</v>
      </c>
      <c r="CJ6" s="12" t="s">
        <v>89</v>
      </c>
      <c r="CL6" s="12" t="s">
        <v>90</v>
      </c>
      <c r="CN6" s="12" t="s">
        <v>91</v>
      </c>
      <c r="CO6" s="12" t="s">
        <v>92</v>
      </c>
      <c r="CP6" s="12" t="s">
        <v>93</v>
      </c>
    </row>
    <row r="7" spans="2:94" ht="30" customHeight="1" x14ac:dyDescent="0.35">
      <c r="B7" s="10" t="s">
        <v>19</v>
      </c>
      <c r="C7" s="10">
        <v>4020</v>
      </c>
      <c r="D7" s="10">
        <v>2000</v>
      </c>
      <c r="E7" s="10">
        <v>2004</v>
      </c>
      <c r="F7" s="10"/>
      <c r="G7" s="10">
        <v>574</v>
      </c>
      <c r="H7" s="10">
        <v>712</v>
      </c>
      <c r="I7" s="10">
        <v>701</v>
      </c>
      <c r="J7" s="10">
        <v>696</v>
      </c>
      <c r="K7" s="10">
        <v>598</v>
      </c>
      <c r="L7" s="10">
        <v>739</v>
      </c>
      <c r="M7" s="10"/>
      <c r="N7" s="10">
        <v>1109</v>
      </c>
      <c r="O7" s="10">
        <v>1063</v>
      </c>
      <c r="P7" s="10">
        <v>877</v>
      </c>
      <c r="Q7" s="10">
        <v>958</v>
      </c>
      <c r="R7" s="10"/>
      <c r="S7" s="10">
        <v>561</v>
      </c>
      <c r="T7" s="10">
        <v>554</v>
      </c>
      <c r="U7" s="10">
        <v>329</v>
      </c>
      <c r="V7" s="10">
        <v>393</v>
      </c>
      <c r="W7" s="10">
        <v>292</v>
      </c>
      <c r="X7" s="10">
        <v>360</v>
      </c>
      <c r="Y7" s="10">
        <v>348</v>
      </c>
      <c r="Z7" s="10">
        <v>169</v>
      </c>
      <c r="AA7" s="10">
        <v>475</v>
      </c>
      <c r="AB7" s="10">
        <v>329</v>
      </c>
      <c r="AC7" s="10">
        <v>210</v>
      </c>
      <c r="AD7" s="10"/>
      <c r="AE7" s="10">
        <v>1447</v>
      </c>
      <c r="AF7" s="10">
        <v>1574</v>
      </c>
      <c r="AG7" s="10">
        <v>604</v>
      </c>
      <c r="AH7" s="10"/>
      <c r="AI7" s="10">
        <v>1384</v>
      </c>
      <c r="AJ7" s="10">
        <v>1155</v>
      </c>
      <c r="AK7" s="10">
        <v>283</v>
      </c>
      <c r="AL7" s="10">
        <v>70</v>
      </c>
      <c r="AM7" s="10">
        <v>556</v>
      </c>
      <c r="AN7" s="10"/>
      <c r="AO7" s="10">
        <v>738</v>
      </c>
      <c r="AP7" s="10">
        <v>1489</v>
      </c>
      <c r="AQ7" s="10">
        <v>285</v>
      </c>
      <c r="AR7" s="10"/>
      <c r="AS7" s="10">
        <v>912</v>
      </c>
      <c r="AT7" s="10">
        <v>931</v>
      </c>
      <c r="AU7" s="10">
        <v>1068</v>
      </c>
      <c r="AV7" s="10">
        <v>495</v>
      </c>
      <c r="AW7" s="10">
        <v>47</v>
      </c>
      <c r="AX7" s="10"/>
      <c r="AY7" s="10">
        <v>31</v>
      </c>
      <c r="AZ7" s="10">
        <v>197</v>
      </c>
      <c r="BA7" s="10">
        <v>259</v>
      </c>
      <c r="BB7" s="10">
        <v>293</v>
      </c>
      <c r="BC7" s="10">
        <v>410</v>
      </c>
      <c r="BD7" s="10">
        <v>433</v>
      </c>
      <c r="BE7" s="10">
        <v>379</v>
      </c>
      <c r="BF7" s="10">
        <v>294</v>
      </c>
      <c r="BG7" s="10">
        <v>257</v>
      </c>
      <c r="BH7" s="10">
        <v>231</v>
      </c>
      <c r="BI7" s="10">
        <v>324</v>
      </c>
      <c r="BJ7" s="10">
        <v>220</v>
      </c>
      <c r="BK7" s="10">
        <v>173</v>
      </c>
      <c r="BL7" s="10">
        <v>80</v>
      </c>
      <c r="BM7" s="10">
        <v>75</v>
      </c>
      <c r="BN7" s="10">
        <v>163</v>
      </c>
      <c r="BO7" s="10"/>
      <c r="BP7" s="10">
        <v>921</v>
      </c>
      <c r="BQ7" s="10">
        <v>1104</v>
      </c>
      <c r="BR7" s="10">
        <v>536</v>
      </c>
      <c r="BS7" s="10">
        <v>821</v>
      </c>
      <c r="BT7" s="10">
        <v>418</v>
      </c>
      <c r="BU7" s="10">
        <v>218</v>
      </c>
      <c r="BV7" s="10"/>
      <c r="BW7" s="10">
        <v>152</v>
      </c>
      <c r="BX7" s="10">
        <v>896</v>
      </c>
      <c r="BY7" s="10">
        <v>1206</v>
      </c>
      <c r="BZ7" s="10">
        <v>755</v>
      </c>
      <c r="CA7" s="10">
        <v>401</v>
      </c>
      <c r="CB7" s="10">
        <v>163</v>
      </c>
      <c r="CC7" s="10">
        <v>103</v>
      </c>
      <c r="CD7" s="10">
        <v>151</v>
      </c>
      <c r="CE7" s="10"/>
      <c r="CF7" s="10">
        <v>334</v>
      </c>
      <c r="CG7" s="10">
        <v>1430</v>
      </c>
      <c r="CH7" s="10">
        <v>1512</v>
      </c>
      <c r="CI7" s="10">
        <v>602</v>
      </c>
      <c r="CJ7" s="10">
        <v>142</v>
      </c>
      <c r="CK7" s="10"/>
      <c r="CL7" s="10">
        <v>468</v>
      </c>
      <c r="CM7" s="10"/>
      <c r="CN7" s="10">
        <v>2260</v>
      </c>
      <c r="CO7" s="10">
        <v>785</v>
      </c>
      <c r="CP7" s="10">
        <v>975</v>
      </c>
    </row>
    <row r="8" spans="2:94" ht="30" customHeight="1" x14ac:dyDescent="0.35">
      <c r="B8" s="11" t="s">
        <v>20</v>
      </c>
      <c r="C8" s="11">
        <v>4020</v>
      </c>
      <c r="D8" s="11">
        <v>1977</v>
      </c>
      <c r="E8" s="11">
        <v>2027</v>
      </c>
      <c r="F8" s="11"/>
      <c r="G8" s="11">
        <v>562</v>
      </c>
      <c r="H8" s="11">
        <v>688</v>
      </c>
      <c r="I8" s="11">
        <v>684</v>
      </c>
      <c r="J8" s="11">
        <v>682</v>
      </c>
      <c r="K8" s="11">
        <v>564</v>
      </c>
      <c r="L8" s="11">
        <v>840</v>
      </c>
      <c r="M8" s="11"/>
      <c r="N8" s="11">
        <v>1082</v>
      </c>
      <c r="O8" s="11">
        <v>1042</v>
      </c>
      <c r="P8" s="11">
        <v>881</v>
      </c>
      <c r="Q8" s="11">
        <v>1002</v>
      </c>
      <c r="R8" s="11"/>
      <c r="S8" s="11">
        <v>580</v>
      </c>
      <c r="T8" s="11">
        <v>539</v>
      </c>
      <c r="U8" s="11">
        <v>332</v>
      </c>
      <c r="V8" s="11">
        <v>373</v>
      </c>
      <c r="W8" s="11">
        <v>290</v>
      </c>
      <c r="X8" s="11">
        <v>373</v>
      </c>
      <c r="Y8" s="11">
        <v>331</v>
      </c>
      <c r="Z8" s="11">
        <v>166</v>
      </c>
      <c r="AA8" s="11">
        <v>456</v>
      </c>
      <c r="AB8" s="11">
        <v>373</v>
      </c>
      <c r="AC8" s="11">
        <v>207</v>
      </c>
      <c r="AD8" s="11"/>
      <c r="AE8" s="11">
        <v>1467</v>
      </c>
      <c r="AF8" s="11">
        <v>1576</v>
      </c>
      <c r="AG8" s="11">
        <v>593</v>
      </c>
      <c r="AH8" s="11"/>
      <c r="AI8" s="11">
        <v>1403</v>
      </c>
      <c r="AJ8" s="11">
        <v>1140</v>
      </c>
      <c r="AK8" s="11">
        <v>284</v>
      </c>
      <c r="AL8" s="11">
        <v>71</v>
      </c>
      <c r="AM8" s="11">
        <v>548</v>
      </c>
      <c r="AN8" s="11"/>
      <c r="AO8" s="11">
        <v>749</v>
      </c>
      <c r="AP8" s="11">
        <v>1473</v>
      </c>
      <c r="AQ8" s="11">
        <v>286</v>
      </c>
      <c r="AR8" s="11"/>
      <c r="AS8" s="11">
        <v>932</v>
      </c>
      <c r="AT8" s="11">
        <v>926</v>
      </c>
      <c r="AU8" s="11">
        <v>1051</v>
      </c>
      <c r="AV8" s="11">
        <v>485</v>
      </c>
      <c r="AW8" s="11">
        <v>46</v>
      </c>
      <c r="AX8" s="11"/>
      <c r="AY8" s="11">
        <v>29</v>
      </c>
      <c r="AZ8" s="11">
        <v>194</v>
      </c>
      <c r="BA8" s="11">
        <v>265</v>
      </c>
      <c r="BB8" s="11">
        <v>297</v>
      </c>
      <c r="BC8" s="11">
        <v>417</v>
      </c>
      <c r="BD8" s="11">
        <v>439</v>
      </c>
      <c r="BE8" s="11">
        <v>383</v>
      </c>
      <c r="BF8" s="11">
        <v>294</v>
      </c>
      <c r="BG8" s="11">
        <v>256</v>
      </c>
      <c r="BH8" s="11">
        <v>227</v>
      </c>
      <c r="BI8" s="11">
        <v>319</v>
      </c>
      <c r="BJ8" s="11">
        <v>216</v>
      </c>
      <c r="BK8" s="11">
        <v>168</v>
      </c>
      <c r="BL8" s="11">
        <v>79</v>
      </c>
      <c r="BM8" s="11">
        <v>73</v>
      </c>
      <c r="BN8" s="11">
        <v>159</v>
      </c>
      <c r="BO8" s="11"/>
      <c r="BP8" s="11">
        <v>915</v>
      </c>
      <c r="BQ8" s="11">
        <v>1106</v>
      </c>
      <c r="BR8" s="11">
        <v>532</v>
      </c>
      <c r="BS8" s="11">
        <v>821</v>
      </c>
      <c r="BT8" s="11">
        <v>421</v>
      </c>
      <c r="BU8" s="11">
        <v>222</v>
      </c>
      <c r="BV8" s="11"/>
      <c r="BW8" s="11">
        <v>150</v>
      </c>
      <c r="BX8" s="11">
        <v>895</v>
      </c>
      <c r="BY8" s="11">
        <v>1215</v>
      </c>
      <c r="BZ8" s="11">
        <v>757</v>
      </c>
      <c r="CA8" s="11">
        <v>399</v>
      </c>
      <c r="CB8" s="11">
        <v>162</v>
      </c>
      <c r="CC8" s="11">
        <v>104</v>
      </c>
      <c r="CD8" s="11">
        <v>147</v>
      </c>
      <c r="CE8" s="11"/>
      <c r="CF8" s="11">
        <v>338</v>
      </c>
      <c r="CG8" s="11">
        <v>1441</v>
      </c>
      <c r="CH8" s="11">
        <v>1507</v>
      </c>
      <c r="CI8" s="11">
        <v>594</v>
      </c>
      <c r="CJ8" s="11">
        <v>140</v>
      </c>
      <c r="CK8" s="11"/>
      <c r="CL8" s="11">
        <v>468</v>
      </c>
      <c r="CM8" s="11"/>
      <c r="CN8" s="11">
        <v>2251</v>
      </c>
      <c r="CO8" s="11">
        <v>784</v>
      </c>
      <c r="CP8" s="11">
        <v>985</v>
      </c>
    </row>
    <row r="9" spans="2:94" x14ac:dyDescent="0.35">
      <c r="B9" s="18" t="s">
        <v>455</v>
      </c>
      <c r="C9" s="17">
        <v>6.7078334294762898E-2</v>
      </c>
      <c r="D9" s="17">
        <v>8.3762298799471793E-2</v>
      </c>
      <c r="E9" s="17">
        <v>5.1327028892240001E-2</v>
      </c>
      <c r="F9" s="17"/>
      <c r="G9" s="17">
        <v>6.7867542693352406E-2</v>
      </c>
      <c r="H9" s="17">
        <v>5.8111955183966599E-2</v>
      </c>
      <c r="I9" s="17">
        <v>4.8817121998231697E-2</v>
      </c>
      <c r="J9" s="17">
        <v>4.8963418946466997E-2</v>
      </c>
      <c r="K9" s="17">
        <v>7.1700047595250296E-2</v>
      </c>
      <c r="L9" s="17">
        <v>0.100354546815872</v>
      </c>
      <c r="M9" s="17"/>
      <c r="N9" s="17">
        <v>8.8176711725902607E-2</v>
      </c>
      <c r="O9" s="17">
        <v>7.2385124502837905E-2</v>
      </c>
      <c r="P9" s="17">
        <v>5.4314814535973997E-2</v>
      </c>
      <c r="Q9" s="17">
        <v>5.0869311815738803E-2</v>
      </c>
      <c r="R9" s="17"/>
      <c r="S9" s="17">
        <v>7.3483947810428205E-2</v>
      </c>
      <c r="T9" s="17">
        <v>6.4808109295539706E-2</v>
      </c>
      <c r="U9" s="17">
        <v>8.3753938439526804E-2</v>
      </c>
      <c r="V9" s="17">
        <v>7.5840118991127498E-2</v>
      </c>
      <c r="W9" s="17">
        <v>6.2075578107576398E-2</v>
      </c>
      <c r="X9" s="17">
        <v>6.5573646612755596E-2</v>
      </c>
      <c r="Y9" s="17">
        <v>5.7745667531726802E-2</v>
      </c>
      <c r="Z9" s="17">
        <v>6.2255365278581803E-2</v>
      </c>
      <c r="AA9" s="17">
        <v>5.7365105892014302E-2</v>
      </c>
      <c r="AB9" s="17">
        <v>6.1371802894991202E-2</v>
      </c>
      <c r="AC9" s="17">
        <v>7.2699409823899802E-2</v>
      </c>
      <c r="AD9" s="17"/>
      <c r="AE9" s="17">
        <v>8.9149784346380004E-2</v>
      </c>
      <c r="AF9" s="17">
        <v>5.5460060750956101E-2</v>
      </c>
      <c r="AG9" s="17">
        <v>4.7765925269331301E-2</v>
      </c>
      <c r="AH9" s="17"/>
      <c r="AI9" s="17">
        <v>0.10339442837059699</v>
      </c>
      <c r="AJ9" s="17">
        <v>3.9927729798313098E-2</v>
      </c>
      <c r="AK9" s="17">
        <v>8.0077920375303396E-2</v>
      </c>
      <c r="AL9" s="17">
        <v>8.2402086578889505E-2</v>
      </c>
      <c r="AM9" s="17">
        <v>5.2520848843344597E-2</v>
      </c>
      <c r="AN9" s="17"/>
      <c r="AO9" s="17">
        <v>0.113180903530455</v>
      </c>
      <c r="AP9" s="17">
        <v>4.3380174531434397E-2</v>
      </c>
      <c r="AQ9" s="17">
        <v>8.17838628180452E-2</v>
      </c>
      <c r="AR9" s="17"/>
      <c r="AS9" s="17">
        <v>5.4557715365818001E-2</v>
      </c>
      <c r="AT9" s="17">
        <v>5.7922928181575101E-2</v>
      </c>
      <c r="AU9" s="17">
        <v>6.9880059109608497E-2</v>
      </c>
      <c r="AV9" s="17">
        <v>8.4288948272319794E-2</v>
      </c>
      <c r="AW9" s="17">
        <v>0.105519028162332</v>
      </c>
      <c r="AX9" s="17"/>
      <c r="AY9" s="17">
        <v>3.1333731578020899E-2</v>
      </c>
      <c r="AZ9" s="17">
        <v>6.4929217035967296E-2</v>
      </c>
      <c r="BA9" s="17">
        <v>5.3984643250681599E-2</v>
      </c>
      <c r="BB9" s="17">
        <v>5.4456995878505998E-2</v>
      </c>
      <c r="BC9" s="17">
        <v>4.43079174101089E-2</v>
      </c>
      <c r="BD9" s="17">
        <v>6.16087122509478E-2</v>
      </c>
      <c r="BE9" s="17">
        <v>6.0048793358569601E-2</v>
      </c>
      <c r="BF9" s="17">
        <v>4.4560733355361898E-2</v>
      </c>
      <c r="BG9" s="17">
        <v>6.94920605763443E-2</v>
      </c>
      <c r="BH9" s="17">
        <v>0.10432741211298099</v>
      </c>
      <c r="BI9" s="17">
        <v>9.0175227055707199E-2</v>
      </c>
      <c r="BJ9" s="17">
        <v>6.00198253584701E-2</v>
      </c>
      <c r="BK9" s="17">
        <v>0.13232579183941201</v>
      </c>
      <c r="BL9" s="17">
        <v>4.9653308884209803E-2</v>
      </c>
      <c r="BM9" s="17">
        <v>6.7456771156913398E-2</v>
      </c>
      <c r="BN9" s="17">
        <v>0.14857736924059001</v>
      </c>
      <c r="BO9" s="17"/>
      <c r="BP9" s="17">
        <v>7.2638952623561098E-2</v>
      </c>
      <c r="BQ9" s="17">
        <v>6.5495570672626097E-2</v>
      </c>
      <c r="BR9" s="17">
        <v>5.2336530051635098E-2</v>
      </c>
      <c r="BS9" s="17">
        <v>6.0883569337568298E-2</v>
      </c>
      <c r="BT9" s="17">
        <v>7.4987819362611494E-2</v>
      </c>
      <c r="BU9" s="17">
        <v>9.5973716381591301E-2</v>
      </c>
      <c r="BV9" s="17"/>
      <c r="BW9" s="17">
        <v>6.7358853491371995E-2</v>
      </c>
      <c r="BX9" s="17">
        <v>5.9898384079040697E-2</v>
      </c>
      <c r="BY9" s="17">
        <v>6.4755616269845606E-2</v>
      </c>
      <c r="BZ9" s="17">
        <v>7.38516860407087E-2</v>
      </c>
      <c r="CA9" s="17">
        <v>7.0855747562856203E-2</v>
      </c>
      <c r="CB9" s="17">
        <v>5.5372702414072703E-2</v>
      </c>
      <c r="CC9" s="17">
        <v>0.18953282000317501</v>
      </c>
      <c r="CD9" s="17">
        <v>4.5343315424612597E-2</v>
      </c>
      <c r="CE9" s="17"/>
      <c r="CF9" s="17">
        <v>0.10765963264912901</v>
      </c>
      <c r="CG9" s="17">
        <v>8.5740964844930601E-2</v>
      </c>
      <c r="CH9" s="17">
        <v>4.7777269731516497E-2</v>
      </c>
      <c r="CI9" s="17">
        <v>5.3559108064128003E-2</v>
      </c>
      <c r="CJ9" s="17">
        <v>4.2085852589983902E-2</v>
      </c>
      <c r="CK9" s="17"/>
      <c r="CL9" s="17">
        <v>5.82572580782715E-2</v>
      </c>
      <c r="CM9" s="17"/>
      <c r="CN9" s="17">
        <v>4.3751413689780402E-2</v>
      </c>
      <c r="CO9" s="17">
        <v>6.0926958198263603E-2</v>
      </c>
      <c r="CP9" s="17">
        <v>0.125282488348476</v>
      </c>
    </row>
    <row r="10" spans="2:94" x14ac:dyDescent="0.35">
      <c r="B10" s="18" t="s">
        <v>456</v>
      </c>
      <c r="C10" s="17">
        <v>0.17904384616885299</v>
      </c>
      <c r="D10" s="17">
        <v>0.18868603403148199</v>
      </c>
      <c r="E10" s="17">
        <v>0.170494865847727</v>
      </c>
      <c r="F10" s="17"/>
      <c r="G10" s="17">
        <v>0.18259411349143501</v>
      </c>
      <c r="H10" s="17">
        <v>0.19779616239410699</v>
      </c>
      <c r="I10" s="17">
        <v>0.18046406771231599</v>
      </c>
      <c r="J10" s="17">
        <v>0.14751130655835101</v>
      </c>
      <c r="K10" s="17">
        <v>0.17240902684317</v>
      </c>
      <c r="L10" s="17">
        <v>0.19019054708156499</v>
      </c>
      <c r="M10" s="17"/>
      <c r="N10" s="17">
        <v>0.22782667178639701</v>
      </c>
      <c r="O10" s="17">
        <v>0.17332457320206199</v>
      </c>
      <c r="P10" s="17">
        <v>0.17237726234318501</v>
      </c>
      <c r="Q10" s="17">
        <v>0.137245831161071</v>
      </c>
      <c r="R10" s="17"/>
      <c r="S10" s="17">
        <v>0.201386906293711</v>
      </c>
      <c r="T10" s="17">
        <v>0.16590403355893399</v>
      </c>
      <c r="U10" s="17">
        <v>0.13864232310595301</v>
      </c>
      <c r="V10" s="17">
        <v>0.16380056768041401</v>
      </c>
      <c r="W10" s="17">
        <v>0.177993215432281</v>
      </c>
      <c r="X10" s="17">
        <v>0.20278117527176201</v>
      </c>
      <c r="Y10" s="17">
        <v>0.218130595126416</v>
      </c>
      <c r="Z10" s="17">
        <v>0.20591076821891599</v>
      </c>
      <c r="AA10" s="17">
        <v>0.18619399879731199</v>
      </c>
      <c r="AB10" s="17">
        <v>0.151201280837544</v>
      </c>
      <c r="AC10" s="17">
        <v>0.15197242907043301</v>
      </c>
      <c r="AD10" s="17"/>
      <c r="AE10" s="17">
        <v>0.17835477809151401</v>
      </c>
      <c r="AF10" s="17">
        <v>0.18124670954265101</v>
      </c>
      <c r="AG10" s="17">
        <v>0.17934959028855199</v>
      </c>
      <c r="AH10" s="17"/>
      <c r="AI10" s="17">
        <v>0.222334421133842</v>
      </c>
      <c r="AJ10" s="17">
        <v>0.15557915791349899</v>
      </c>
      <c r="AK10" s="17">
        <v>0.17030319740750999</v>
      </c>
      <c r="AL10" s="17">
        <v>0.199378297426509</v>
      </c>
      <c r="AM10" s="17">
        <v>0.16123257085266801</v>
      </c>
      <c r="AN10" s="17"/>
      <c r="AO10" s="17">
        <v>0.253324214564354</v>
      </c>
      <c r="AP10" s="17">
        <v>0.162346190809014</v>
      </c>
      <c r="AQ10" s="17">
        <v>0.14731681514074199</v>
      </c>
      <c r="AR10" s="17"/>
      <c r="AS10" s="17">
        <v>0.15178664093757799</v>
      </c>
      <c r="AT10" s="17">
        <v>0.17602819509907999</v>
      </c>
      <c r="AU10" s="17">
        <v>0.18314248831766899</v>
      </c>
      <c r="AV10" s="17">
        <v>0.219153445839365</v>
      </c>
      <c r="AW10" s="17">
        <v>0.26936511097886101</v>
      </c>
      <c r="AX10" s="17"/>
      <c r="AY10" s="17">
        <v>0.103068566766745</v>
      </c>
      <c r="AZ10" s="17">
        <v>0.14140411987151599</v>
      </c>
      <c r="BA10" s="17">
        <v>0.129602493192466</v>
      </c>
      <c r="BB10" s="17">
        <v>0.180388122028311</v>
      </c>
      <c r="BC10" s="17">
        <v>0.13578048960823499</v>
      </c>
      <c r="BD10" s="17">
        <v>0.180393613102588</v>
      </c>
      <c r="BE10" s="17">
        <v>0.22416640832408899</v>
      </c>
      <c r="BF10" s="17">
        <v>0.138170209561327</v>
      </c>
      <c r="BG10" s="17">
        <v>0.19364298337255501</v>
      </c>
      <c r="BH10" s="17">
        <v>0.18426263574841401</v>
      </c>
      <c r="BI10" s="17">
        <v>0.19688647040157201</v>
      </c>
      <c r="BJ10" s="17">
        <v>0.27698063713724902</v>
      </c>
      <c r="BK10" s="17">
        <v>0.18527788450818899</v>
      </c>
      <c r="BL10" s="17">
        <v>0.23899206760573899</v>
      </c>
      <c r="BM10" s="17">
        <v>0.17153446823157101</v>
      </c>
      <c r="BN10" s="17">
        <v>0.24292152435344</v>
      </c>
      <c r="BO10" s="17"/>
      <c r="BP10" s="17">
        <v>0.17995376311925901</v>
      </c>
      <c r="BQ10" s="17">
        <v>0.18815159819640601</v>
      </c>
      <c r="BR10" s="17">
        <v>0.15756906119792399</v>
      </c>
      <c r="BS10" s="17">
        <v>0.18455568041121001</v>
      </c>
      <c r="BT10" s="17">
        <v>0.153760486398069</v>
      </c>
      <c r="BU10" s="17">
        <v>0.21073593478514199</v>
      </c>
      <c r="BV10" s="17"/>
      <c r="BW10" s="17">
        <v>0.18264682047</v>
      </c>
      <c r="BX10" s="17">
        <v>0.16401060882853699</v>
      </c>
      <c r="BY10" s="17">
        <v>0.186488559212828</v>
      </c>
      <c r="BZ10" s="17">
        <v>0.18212434304821701</v>
      </c>
      <c r="CA10" s="17">
        <v>0.210861379846915</v>
      </c>
      <c r="CB10" s="17">
        <v>0.18582576914381599</v>
      </c>
      <c r="CC10" s="17">
        <v>0.17764103341277501</v>
      </c>
      <c r="CD10" s="17">
        <v>0.147690495906174</v>
      </c>
      <c r="CE10" s="17"/>
      <c r="CF10" s="17">
        <v>0.21315336391973599</v>
      </c>
      <c r="CG10" s="17">
        <v>0.19500718819381299</v>
      </c>
      <c r="CH10" s="17">
        <v>0.177828234830301</v>
      </c>
      <c r="CI10" s="17">
        <v>0.149830439590772</v>
      </c>
      <c r="CJ10" s="17">
        <v>6.9334295741465796E-2</v>
      </c>
      <c r="CK10" s="17"/>
      <c r="CL10" s="17">
        <v>0.19028388202778301</v>
      </c>
      <c r="CM10" s="17"/>
      <c r="CN10" s="17">
        <v>0.147329576943592</v>
      </c>
      <c r="CO10" s="17">
        <v>0.20052430005608701</v>
      </c>
      <c r="CP10" s="17">
        <v>0.234423862783849</v>
      </c>
    </row>
    <row r="11" spans="2:94" x14ac:dyDescent="0.35">
      <c r="B11" s="18" t="s">
        <v>457</v>
      </c>
      <c r="C11" s="17">
        <v>0.270946582660616</v>
      </c>
      <c r="D11" s="17">
        <v>0.255700475056999</v>
      </c>
      <c r="E11" s="17">
        <v>0.28701670539364799</v>
      </c>
      <c r="F11" s="17"/>
      <c r="G11" s="17">
        <v>0.19933752838788499</v>
      </c>
      <c r="H11" s="17">
        <v>0.22234792141953599</v>
      </c>
      <c r="I11" s="17">
        <v>0.22520437867448001</v>
      </c>
      <c r="J11" s="17">
        <v>0.32641937670244098</v>
      </c>
      <c r="K11" s="17">
        <v>0.33955855337801399</v>
      </c>
      <c r="L11" s="17">
        <v>0.30479481005359499</v>
      </c>
      <c r="M11" s="17"/>
      <c r="N11" s="17">
        <v>0.24681299652726801</v>
      </c>
      <c r="O11" s="17">
        <v>0.25771048991866702</v>
      </c>
      <c r="P11" s="17">
        <v>0.28197119765120199</v>
      </c>
      <c r="Q11" s="17">
        <v>0.30358451490877802</v>
      </c>
      <c r="R11" s="17"/>
      <c r="S11" s="17">
        <v>0.229938461145831</v>
      </c>
      <c r="T11" s="17">
        <v>0.29939508702857998</v>
      </c>
      <c r="U11" s="17">
        <v>0.31090233185420002</v>
      </c>
      <c r="V11" s="17">
        <v>0.29397549848318499</v>
      </c>
      <c r="W11" s="17">
        <v>0.28883485003141401</v>
      </c>
      <c r="X11" s="17">
        <v>0.29304174044693598</v>
      </c>
      <c r="Y11" s="17">
        <v>0.228824573872946</v>
      </c>
      <c r="Z11" s="17">
        <v>0.194199304050517</v>
      </c>
      <c r="AA11" s="17">
        <v>0.271752043644716</v>
      </c>
      <c r="AB11" s="17">
        <v>0.27797737402371903</v>
      </c>
      <c r="AC11" s="17">
        <v>0.255793852536286</v>
      </c>
      <c r="AD11" s="17"/>
      <c r="AE11" s="17">
        <v>0.28721937357340299</v>
      </c>
      <c r="AF11" s="17">
        <v>0.24314015051867199</v>
      </c>
      <c r="AG11" s="17">
        <v>0.33031014567839201</v>
      </c>
      <c r="AH11" s="17"/>
      <c r="AI11" s="17">
        <v>0.28534338972817702</v>
      </c>
      <c r="AJ11" s="17">
        <v>0.19491062643673199</v>
      </c>
      <c r="AK11" s="17">
        <v>0.26863309131253099</v>
      </c>
      <c r="AL11" s="17">
        <v>0.32855294723300399</v>
      </c>
      <c r="AM11" s="17">
        <v>0.36951976564394901</v>
      </c>
      <c r="AN11" s="17"/>
      <c r="AO11" s="17">
        <v>0.242379943095717</v>
      </c>
      <c r="AP11" s="17">
        <v>0.21023483718157199</v>
      </c>
      <c r="AQ11" s="17">
        <v>0.322800081308244</v>
      </c>
      <c r="AR11" s="17"/>
      <c r="AS11" s="17">
        <v>0.315263451103105</v>
      </c>
      <c r="AT11" s="17">
        <v>0.27839490762740798</v>
      </c>
      <c r="AU11" s="17">
        <v>0.25154966104653398</v>
      </c>
      <c r="AV11" s="17">
        <v>0.20573104138023399</v>
      </c>
      <c r="AW11" s="17">
        <v>0.19576761068481199</v>
      </c>
      <c r="AX11" s="17"/>
      <c r="AY11" s="17">
        <v>0.21990262452482001</v>
      </c>
      <c r="AZ11" s="17">
        <v>0.28817935345599599</v>
      </c>
      <c r="BA11" s="17">
        <v>0.31724050569923701</v>
      </c>
      <c r="BB11" s="17">
        <v>0.32456159116757999</v>
      </c>
      <c r="BC11" s="17">
        <v>0.27283651013749699</v>
      </c>
      <c r="BD11" s="17">
        <v>0.23697574707122199</v>
      </c>
      <c r="BE11" s="17">
        <v>0.26718354762594299</v>
      </c>
      <c r="BF11" s="17">
        <v>0.315151589729044</v>
      </c>
      <c r="BG11" s="17">
        <v>0.26091454873592101</v>
      </c>
      <c r="BH11" s="17">
        <v>0.25250742819944499</v>
      </c>
      <c r="BI11" s="17">
        <v>0.259529650334615</v>
      </c>
      <c r="BJ11" s="17">
        <v>0.26023370468395401</v>
      </c>
      <c r="BK11" s="17">
        <v>0.207738756191753</v>
      </c>
      <c r="BL11" s="17">
        <v>0.18058984730300301</v>
      </c>
      <c r="BM11" s="17">
        <v>0.16284330605997399</v>
      </c>
      <c r="BN11" s="17">
        <v>0.14473771283356501</v>
      </c>
      <c r="BO11" s="17"/>
      <c r="BP11" s="17">
        <v>0.22875180166975401</v>
      </c>
      <c r="BQ11" s="17">
        <v>0.28760444758088999</v>
      </c>
      <c r="BR11" s="17">
        <v>0.25988186644100603</v>
      </c>
      <c r="BS11" s="17">
        <v>0.26600341820196399</v>
      </c>
      <c r="BT11" s="17">
        <v>0.34700392828292198</v>
      </c>
      <c r="BU11" s="17">
        <v>0.26499061040647098</v>
      </c>
      <c r="BV11" s="17"/>
      <c r="BW11" s="17">
        <v>0.23381193179204801</v>
      </c>
      <c r="BX11" s="17">
        <v>0.28754757330106401</v>
      </c>
      <c r="BY11" s="17">
        <v>0.25274900961853602</v>
      </c>
      <c r="BZ11" s="17">
        <v>0.27814226941429399</v>
      </c>
      <c r="CA11" s="17">
        <v>0.233137494848001</v>
      </c>
      <c r="CB11" s="17">
        <v>0.25188376167868898</v>
      </c>
      <c r="CC11" s="17">
        <v>0.24036173755041901</v>
      </c>
      <c r="CD11" s="17">
        <v>0.31217374507221701</v>
      </c>
      <c r="CE11" s="17"/>
      <c r="CF11" s="17">
        <v>0.208052753405083</v>
      </c>
      <c r="CG11" s="17">
        <v>0.27465160098581498</v>
      </c>
      <c r="CH11" s="17">
        <v>0.28326433136983298</v>
      </c>
      <c r="CI11" s="17">
        <v>0.25879121457964199</v>
      </c>
      <c r="CJ11" s="17">
        <v>0.303698780985376</v>
      </c>
      <c r="CK11" s="17"/>
      <c r="CL11" s="17">
        <v>0.29617858923407703</v>
      </c>
      <c r="CM11" s="17"/>
      <c r="CN11" s="17">
        <v>0.26464974470725799</v>
      </c>
      <c r="CO11" s="17">
        <v>0.32631418165818099</v>
      </c>
      <c r="CP11" s="17">
        <v>0.24127080050389199</v>
      </c>
    </row>
    <row r="12" spans="2:94" x14ac:dyDescent="0.35">
      <c r="B12" s="18" t="s">
        <v>458</v>
      </c>
      <c r="C12" s="17">
        <v>0.330370299739558</v>
      </c>
      <c r="D12" s="17">
        <v>0.329842799851994</v>
      </c>
      <c r="E12" s="17">
        <v>0.33060590599995698</v>
      </c>
      <c r="F12" s="17"/>
      <c r="G12" s="17">
        <v>0.39591090373774102</v>
      </c>
      <c r="H12" s="17">
        <v>0.354757541943791</v>
      </c>
      <c r="I12" s="17">
        <v>0.39322046418552298</v>
      </c>
      <c r="J12" s="17">
        <v>0.32196776051561998</v>
      </c>
      <c r="K12" s="17">
        <v>0.27601949106492901</v>
      </c>
      <c r="L12" s="17">
        <v>0.25872644775980802</v>
      </c>
      <c r="M12" s="17"/>
      <c r="N12" s="17">
        <v>0.31003272837254497</v>
      </c>
      <c r="O12" s="17">
        <v>0.33453844071452699</v>
      </c>
      <c r="P12" s="17">
        <v>0.34458557325000699</v>
      </c>
      <c r="Q12" s="17">
        <v>0.33593786217157301</v>
      </c>
      <c r="R12" s="17"/>
      <c r="S12" s="17">
        <v>0.32639230128794799</v>
      </c>
      <c r="T12" s="17">
        <v>0.31987414867178598</v>
      </c>
      <c r="U12" s="17">
        <v>0.29700377402702999</v>
      </c>
      <c r="V12" s="17">
        <v>0.33676017858283303</v>
      </c>
      <c r="W12" s="17">
        <v>0.34805344020356699</v>
      </c>
      <c r="X12" s="17">
        <v>0.30393314610278399</v>
      </c>
      <c r="Y12" s="17">
        <v>0.32444429746138898</v>
      </c>
      <c r="Z12" s="17">
        <v>0.40404153490938799</v>
      </c>
      <c r="AA12" s="17">
        <v>0.321573110011247</v>
      </c>
      <c r="AB12" s="17">
        <v>0.34051950208215498</v>
      </c>
      <c r="AC12" s="17">
        <v>0.38520244372832702</v>
      </c>
      <c r="AD12" s="17"/>
      <c r="AE12" s="17">
        <v>0.299982526234359</v>
      </c>
      <c r="AF12" s="17">
        <v>0.35376107113039301</v>
      </c>
      <c r="AG12" s="17">
        <v>0.32136391513919699</v>
      </c>
      <c r="AH12" s="17"/>
      <c r="AI12" s="17">
        <v>0.274635033312147</v>
      </c>
      <c r="AJ12" s="17">
        <v>0.39311672023918398</v>
      </c>
      <c r="AK12" s="17">
        <v>0.348220457078949</v>
      </c>
      <c r="AL12" s="17">
        <v>0.273425569990561</v>
      </c>
      <c r="AM12" s="17">
        <v>0.30273623090733998</v>
      </c>
      <c r="AN12" s="17"/>
      <c r="AO12" s="17">
        <v>0.285812689186831</v>
      </c>
      <c r="AP12" s="17">
        <v>0.382842190596549</v>
      </c>
      <c r="AQ12" s="17">
        <v>0.33044788144419901</v>
      </c>
      <c r="AR12" s="17"/>
      <c r="AS12" s="17">
        <v>0.32846602799917701</v>
      </c>
      <c r="AT12" s="17">
        <v>0.33727016079829403</v>
      </c>
      <c r="AU12" s="17">
        <v>0.348694853605586</v>
      </c>
      <c r="AV12" s="17">
        <v>0.30241075693255798</v>
      </c>
      <c r="AW12" s="17">
        <v>0.34589379979407398</v>
      </c>
      <c r="AX12" s="17"/>
      <c r="AY12" s="17">
        <v>0.38815240451644201</v>
      </c>
      <c r="AZ12" s="17">
        <v>0.35361488379432898</v>
      </c>
      <c r="BA12" s="17">
        <v>0.32064088442766497</v>
      </c>
      <c r="BB12" s="17">
        <v>0.30660960901915402</v>
      </c>
      <c r="BC12" s="17">
        <v>0.36784183893246297</v>
      </c>
      <c r="BD12" s="17">
        <v>0.35009026696809398</v>
      </c>
      <c r="BE12" s="17">
        <v>0.34137262257155798</v>
      </c>
      <c r="BF12" s="17">
        <v>0.348085717942961</v>
      </c>
      <c r="BG12" s="17">
        <v>0.33766231120768297</v>
      </c>
      <c r="BH12" s="17">
        <v>0.306843845093416</v>
      </c>
      <c r="BI12" s="17">
        <v>0.284867092557334</v>
      </c>
      <c r="BJ12" s="17">
        <v>0.30125707697302601</v>
      </c>
      <c r="BK12" s="17">
        <v>0.35729899829462503</v>
      </c>
      <c r="BL12" s="17">
        <v>0.38190802779312999</v>
      </c>
      <c r="BM12" s="17">
        <v>0.33387723423051402</v>
      </c>
      <c r="BN12" s="17">
        <v>0.27340373279068497</v>
      </c>
      <c r="BO12" s="17"/>
      <c r="BP12" s="17">
        <v>0.33532875646439603</v>
      </c>
      <c r="BQ12" s="17">
        <v>0.31646114353656402</v>
      </c>
      <c r="BR12" s="17">
        <v>0.386846018448748</v>
      </c>
      <c r="BS12" s="17">
        <v>0.33463340052257901</v>
      </c>
      <c r="BT12" s="17">
        <v>0.293589901949042</v>
      </c>
      <c r="BU12" s="17">
        <v>0.29144422329519598</v>
      </c>
      <c r="BV12" s="17"/>
      <c r="BW12" s="17">
        <v>0.34438212473908902</v>
      </c>
      <c r="BX12" s="17">
        <v>0.32255144796104401</v>
      </c>
      <c r="BY12" s="17">
        <v>0.33905849665084098</v>
      </c>
      <c r="BZ12" s="17">
        <v>0.32222174246608898</v>
      </c>
      <c r="CA12" s="17">
        <v>0.33770785283685301</v>
      </c>
      <c r="CB12" s="17">
        <v>0.40513298892548399</v>
      </c>
      <c r="CC12" s="17">
        <v>0.26397966231242997</v>
      </c>
      <c r="CD12" s="17">
        <v>0.33410458373387902</v>
      </c>
      <c r="CE12" s="17"/>
      <c r="CF12" s="17">
        <v>0.30323825030512902</v>
      </c>
      <c r="CG12" s="17">
        <v>0.308559902516438</v>
      </c>
      <c r="CH12" s="17">
        <v>0.33701202821474202</v>
      </c>
      <c r="CI12" s="17">
        <v>0.36336590387182099</v>
      </c>
      <c r="CJ12" s="17">
        <v>0.40894051904371298</v>
      </c>
      <c r="CK12" s="17"/>
      <c r="CL12" s="17">
        <v>0.32433290777685603</v>
      </c>
      <c r="CM12" s="17"/>
      <c r="CN12" s="17">
        <v>0.35717846440297302</v>
      </c>
      <c r="CO12" s="17">
        <v>0.304666919430439</v>
      </c>
      <c r="CP12" s="17">
        <v>0.28956300776546401</v>
      </c>
    </row>
    <row r="13" spans="2:94" x14ac:dyDescent="0.35">
      <c r="B13" s="18" t="s">
        <v>459</v>
      </c>
      <c r="C13" s="19">
        <v>0.15256093713621</v>
      </c>
      <c r="D13" s="19">
        <v>0.14200839226005399</v>
      </c>
      <c r="E13" s="19">
        <v>0.16055549386642801</v>
      </c>
      <c r="F13" s="19"/>
      <c r="G13" s="19">
        <v>0.154289911689587</v>
      </c>
      <c r="H13" s="19">
        <v>0.16698641905860001</v>
      </c>
      <c r="I13" s="19">
        <v>0.15229396742944901</v>
      </c>
      <c r="J13" s="19">
        <v>0.155138137277121</v>
      </c>
      <c r="K13" s="19">
        <v>0.14031288111863699</v>
      </c>
      <c r="L13" s="19">
        <v>0.14593364828916</v>
      </c>
      <c r="M13" s="19"/>
      <c r="N13" s="19">
        <v>0.127150891587887</v>
      </c>
      <c r="O13" s="19">
        <v>0.16204137166190599</v>
      </c>
      <c r="P13" s="19">
        <v>0.146751152219631</v>
      </c>
      <c r="Q13" s="19">
        <v>0.17236247994283899</v>
      </c>
      <c r="R13" s="19"/>
      <c r="S13" s="19">
        <v>0.16879838346208201</v>
      </c>
      <c r="T13" s="19">
        <v>0.15001862144516201</v>
      </c>
      <c r="U13" s="19">
        <v>0.16969763257329001</v>
      </c>
      <c r="V13" s="19">
        <v>0.129623636262441</v>
      </c>
      <c r="W13" s="19">
        <v>0.123042916225162</v>
      </c>
      <c r="X13" s="19">
        <v>0.13467029156576299</v>
      </c>
      <c r="Y13" s="19">
        <v>0.170854866007522</v>
      </c>
      <c r="Z13" s="19">
        <v>0.133593027542597</v>
      </c>
      <c r="AA13" s="19">
        <v>0.16311574165470999</v>
      </c>
      <c r="AB13" s="19">
        <v>0.16893004016159099</v>
      </c>
      <c r="AC13" s="19">
        <v>0.134331864841055</v>
      </c>
      <c r="AD13" s="19"/>
      <c r="AE13" s="19">
        <v>0.145293537754344</v>
      </c>
      <c r="AF13" s="19">
        <v>0.16639200805732801</v>
      </c>
      <c r="AG13" s="19">
        <v>0.121210423624528</v>
      </c>
      <c r="AH13" s="19"/>
      <c r="AI13" s="19">
        <v>0.114292727455236</v>
      </c>
      <c r="AJ13" s="19">
        <v>0.21646576561227199</v>
      </c>
      <c r="AK13" s="19">
        <v>0.13276533382570599</v>
      </c>
      <c r="AL13" s="19">
        <v>0.116241098771037</v>
      </c>
      <c r="AM13" s="19">
        <v>0.11399058375269799</v>
      </c>
      <c r="AN13" s="19"/>
      <c r="AO13" s="19">
        <v>0.10530224962264299</v>
      </c>
      <c r="AP13" s="19">
        <v>0.20119660688143101</v>
      </c>
      <c r="AQ13" s="19">
        <v>0.11765135928877</v>
      </c>
      <c r="AR13" s="19"/>
      <c r="AS13" s="19">
        <v>0.14992616459432201</v>
      </c>
      <c r="AT13" s="19">
        <v>0.15038380829364301</v>
      </c>
      <c r="AU13" s="19">
        <v>0.14673293792060199</v>
      </c>
      <c r="AV13" s="19">
        <v>0.18841580757552401</v>
      </c>
      <c r="AW13" s="19">
        <v>8.3454450379920803E-2</v>
      </c>
      <c r="AX13" s="19"/>
      <c r="AY13" s="19">
        <v>0.25754267261397201</v>
      </c>
      <c r="AZ13" s="19">
        <v>0.15187242584219199</v>
      </c>
      <c r="BA13" s="19">
        <v>0.17853147342994999</v>
      </c>
      <c r="BB13" s="19">
        <v>0.13398368190644799</v>
      </c>
      <c r="BC13" s="19">
        <v>0.17923324391169601</v>
      </c>
      <c r="BD13" s="19">
        <v>0.17093166060714901</v>
      </c>
      <c r="BE13" s="19">
        <v>0.10722862811984001</v>
      </c>
      <c r="BF13" s="19">
        <v>0.15403174941130501</v>
      </c>
      <c r="BG13" s="19">
        <v>0.13828809610749601</v>
      </c>
      <c r="BH13" s="19">
        <v>0.152058678845745</v>
      </c>
      <c r="BI13" s="19">
        <v>0.168541559650772</v>
      </c>
      <c r="BJ13" s="19">
        <v>0.101508755847302</v>
      </c>
      <c r="BK13" s="19">
        <v>0.117358569166021</v>
      </c>
      <c r="BL13" s="19">
        <v>0.14885674841391799</v>
      </c>
      <c r="BM13" s="19">
        <v>0.264288220321028</v>
      </c>
      <c r="BN13" s="19">
        <v>0.19035966078172001</v>
      </c>
      <c r="BO13" s="19"/>
      <c r="BP13" s="19">
        <v>0.18332672612303</v>
      </c>
      <c r="BQ13" s="19">
        <v>0.142287240013514</v>
      </c>
      <c r="BR13" s="19">
        <v>0.14336652386068599</v>
      </c>
      <c r="BS13" s="19">
        <v>0.15392393152667899</v>
      </c>
      <c r="BT13" s="19">
        <v>0.13065786400735599</v>
      </c>
      <c r="BU13" s="19">
        <v>0.13685551513159899</v>
      </c>
      <c r="BV13" s="19"/>
      <c r="BW13" s="19">
        <v>0.171800269507491</v>
      </c>
      <c r="BX13" s="19">
        <v>0.16599198583031399</v>
      </c>
      <c r="BY13" s="19">
        <v>0.156948318247949</v>
      </c>
      <c r="BZ13" s="19">
        <v>0.14365995903069001</v>
      </c>
      <c r="CA13" s="19">
        <v>0.14743752490537401</v>
      </c>
      <c r="CB13" s="19">
        <v>0.101784777837938</v>
      </c>
      <c r="CC13" s="19">
        <v>0.128484746721202</v>
      </c>
      <c r="CD13" s="19">
        <v>0.16068785986311701</v>
      </c>
      <c r="CE13" s="19"/>
      <c r="CF13" s="19">
        <v>0.16789599972092401</v>
      </c>
      <c r="CG13" s="19">
        <v>0.13604034345900401</v>
      </c>
      <c r="CH13" s="19">
        <v>0.15411813585360701</v>
      </c>
      <c r="CI13" s="19">
        <v>0.17445333389363701</v>
      </c>
      <c r="CJ13" s="19">
        <v>0.17594055163946101</v>
      </c>
      <c r="CK13" s="19"/>
      <c r="CL13" s="19">
        <v>0.13094736288301201</v>
      </c>
      <c r="CM13" s="19"/>
      <c r="CN13" s="19">
        <v>0.18709080025639599</v>
      </c>
      <c r="CO13" s="19">
        <v>0.10756764065703001</v>
      </c>
      <c r="CP13" s="19">
        <v>0.10945984059831899</v>
      </c>
    </row>
    <row r="14" spans="2:94" x14ac:dyDescent="0.35">
      <c r="B14" s="16"/>
    </row>
    <row r="15" spans="2:94" x14ac:dyDescent="0.35">
      <c r="B15" t="s">
        <v>126</v>
      </c>
    </row>
    <row r="16" spans="2:94" x14ac:dyDescent="0.35">
      <c r="B16" t="s">
        <v>127</v>
      </c>
    </row>
    <row r="18" spans="2:2" x14ac:dyDescent="0.35">
      <c r="B18" s="8" t="str">
        <f>HYPERLINK("#'Contents'!A1", "Return to Contents")</f>
        <v>Return to Contents</v>
      </c>
    </row>
  </sheetData>
  <mergeCells count="15">
    <mergeCell ref="BW5:CD5"/>
    <mergeCell ref="CF5:CJ5"/>
    <mergeCell ref="CL5"/>
    <mergeCell ref="CN5:CP5"/>
    <mergeCell ref="D2:CD2"/>
    <mergeCell ref="AI5:AM5"/>
    <mergeCell ref="AO5:AQ5"/>
    <mergeCell ref="AS5:AW5"/>
    <mergeCell ref="AY5:BN5"/>
    <mergeCell ref="BP5:BU5"/>
    <mergeCell ref="D5:E5"/>
    <mergeCell ref="G5:L5"/>
    <mergeCell ref="N5:Q5"/>
    <mergeCell ref="S5:AC5"/>
    <mergeCell ref="AE5:AG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151</vt:i4>
      </vt:variant>
    </vt:vector>
  </HeadingPairs>
  <TitlesOfParts>
    <vt:vector size="151"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147</vt:lpstr>
      <vt:lpstr>Table 148</vt:lpstr>
      <vt:lpstr>Table 149</vt:lpstr>
      <vt:lpstr>Table 150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SunitaPfitzner</dc:creator>
  <cp:lastModifiedBy>Sunita Pfitzner</cp:lastModifiedBy>
  <dcterms:created xsi:type="dcterms:W3CDTF">2024-04-10T13:06:56Z</dcterms:created>
  <dcterms:modified xsi:type="dcterms:W3CDTF">2024-07-05T13:24:34Z</dcterms:modified>
</cp:coreProperties>
</file>